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ASUS\Desktop\"/>
    </mc:Choice>
  </mc:AlternateContent>
  <bookViews>
    <workbookView xWindow="0" yWindow="0" windowWidth="20490" windowHeight="7095" tabRatio="932"/>
  </bookViews>
  <sheets>
    <sheet name="TABLO-1" sheetId="1" r:id="rId1"/>
    <sheet name="TÜM BÖLGE" sheetId="8" r:id="rId2"/>
    <sheet name="İZMİR" sheetId="9" r:id="rId3"/>
    <sheet name="MANİSA" sheetId="17" r:id="rId4"/>
    <sheet name="İZMİR-KONAK" sheetId="16" r:id="rId5"/>
    <sheet name="İZMİR-BORNOVA" sheetId="23" r:id="rId6"/>
    <sheet name="İZMİR-BUCA" sheetId="24" r:id="rId7"/>
    <sheet name="İZMİR-KARŞIYAKA" sheetId="25" r:id="rId8"/>
    <sheet name="İZMİR-NARLIDERE" sheetId="26" r:id="rId9"/>
    <sheet name="İZMİR-GAZİEMİR" sheetId="27" r:id="rId10"/>
    <sheet name="İZMİR-ÇİĞLİ" sheetId="28" r:id="rId11"/>
    <sheet name="İZMİR-GÜZELBAHÇE" sheetId="29" r:id="rId12"/>
    <sheet name="İZMİR-KARABAĞLAR" sheetId="30" r:id="rId13"/>
    <sheet name="İZMİR-SELÇUK" sheetId="31" r:id="rId14"/>
    <sheet name="İZMİR-SEFERİHİSAR" sheetId="32" r:id="rId15"/>
    <sheet name="İZMİR-ÖDEMİŞ" sheetId="34" r:id="rId16"/>
    <sheet name="İZMİR-BERGAMA" sheetId="33" r:id="rId17"/>
    <sheet name="İZMİR-ALİAĞA" sheetId="35" r:id="rId18"/>
    <sheet name="İZMİR-ÇEŞME" sheetId="36" r:id="rId19"/>
    <sheet name="İZMİR-URLA" sheetId="37" r:id="rId20"/>
    <sheet name="İZMİR-BAYINDIR" sheetId="38" r:id="rId21"/>
    <sheet name="İZMİR-KARABURUN" sheetId="39" r:id="rId22"/>
    <sheet name="İZMİR-MENDERES" sheetId="40" r:id="rId23"/>
    <sheet name="İZMİR-FOÇA" sheetId="41" r:id="rId24"/>
    <sheet name="İZMİR-KINIK" sheetId="42" r:id="rId25"/>
    <sheet name="İZMİR-GÜMÜLDÜR" sheetId="43" r:id="rId26"/>
    <sheet name="İZMİR-TORBALI" sheetId="44" r:id="rId27"/>
    <sheet name="İZMİR-KEMALPAŞA" sheetId="45" r:id="rId28"/>
    <sheet name="İZMİR-MENEMEN" sheetId="46" r:id="rId29"/>
    <sheet name="İZMİR-TİRE" sheetId="47" r:id="rId30"/>
    <sheet name="İZMİR-DİKİLİ" sheetId="48" r:id="rId31"/>
    <sheet name="İZMİR-KİRAZ" sheetId="65" r:id="rId32"/>
    <sheet name="İZMİR-BEYDAĞ" sheetId="66" r:id="rId33"/>
    <sheet name="MANİSA-AKHİSAR" sheetId="50" r:id="rId34"/>
    <sheet name="MANİSA-ALAŞEHİR" sheetId="51" r:id="rId35"/>
    <sheet name="MANİSA-DEMİRCİ" sheetId="52" r:id="rId36"/>
    <sheet name="MANİSA-GÖRDES" sheetId="53" r:id="rId37"/>
    <sheet name="MANİSA-KIRKAĞAÇ" sheetId="54" r:id="rId38"/>
    <sheet name="MANİSA-KULA" sheetId="55" r:id="rId39"/>
    <sheet name="MANİSA-SALİHLİ" sheetId="56" r:id="rId40"/>
    <sheet name="MANİSA-SARIGÖL" sheetId="57" r:id="rId41"/>
    <sheet name="MANİSA-SARUHANLI" sheetId="58" r:id="rId42"/>
    <sheet name="MANİSA-SELENDİ" sheetId="59" r:id="rId43"/>
    <sheet name="MANİSA-SOMA" sheetId="60" r:id="rId44"/>
    <sheet name="MANİSA-TURGUTLU" sheetId="61" r:id="rId45"/>
    <sheet name="MANİSA-AHMETLİ" sheetId="62" r:id="rId46"/>
    <sheet name="MANİSA-GÖLMARMARA" sheetId="63" r:id="rId47"/>
    <sheet name="MANİSA-KÖPRÜBAŞI" sheetId="64" r:id="rId48"/>
    <sheet name="MANİSA-ŞEHZADELER" sheetId="67" r:id="rId49"/>
    <sheet name="MANİSA-YUNUS EMRE" sheetId="68" r:id="rId50"/>
    <sheet name="ABONE SAYILARI" sheetId="4" r:id="rId51"/>
  </sheets>
  <definedNames>
    <definedName name="_xlnm._FilterDatabase" localSheetId="0" hidden="1">'TABLO-1'!$A$1:$U$1</definedName>
    <definedName name="ABONE">'ABONE SAYILARI'!$A:$I</definedName>
    <definedName name="AGİD1">'TABLO-1'!$Q:$Q</definedName>
    <definedName name="AGİD2">'TABLO-1'!$U:$U</definedName>
    <definedName name="AGİİ1">'TABLO-1'!$O:$O</definedName>
    <definedName name="AGİİ2">'TABLO-1'!$S:$S</definedName>
    <definedName name="BİLDİRİM">'TABLO-1'!$J:$J</definedName>
    <definedName name="İD1">'TABLO-1'!$P:$Q</definedName>
    <definedName name="İD2">'TABLO-1'!$T:$U</definedName>
    <definedName name="İİ1">'TABLO-1'!$N:$O</definedName>
    <definedName name="İİ2">'TABLO-1'!$R:$S</definedName>
    <definedName name="İL">'TABLO-1'!$C:$C</definedName>
    <definedName name="İLÇE">'TABLO-1'!$D:$D</definedName>
    <definedName name="KAYNAK">'TABLO-1'!$G:$G</definedName>
    <definedName name="OGİD1">'TABLO-1'!$P:$P</definedName>
    <definedName name="OGİD2">'TABLO-1'!$T:$T</definedName>
    <definedName name="OGİİ1">'TABLO-1'!$N:$N</definedName>
    <definedName name="OGİİ2">'TABLO-1'!$R:$R</definedName>
    <definedName name="SEBEP">'TABLO-1'!$I:$I</definedName>
    <definedName name="SÜRE">'TABLO-1'!$H:$H</definedName>
    <definedName name="TOPLAM1">'TABLO-1'!$N:$Q</definedName>
    <definedName name="TOPLAM2">'TABLO-1'!$R:$U</definedName>
  </definedNames>
  <calcPr calcId="162913"/>
  <fileRecoveryPr repairLoad="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C58" i="68" l="1"/>
  <c r="D58" i="68"/>
  <c r="F58" i="68"/>
  <c r="G58" i="68"/>
  <c r="G57" i="68"/>
  <c r="F57" i="68"/>
  <c r="D57" i="68"/>
  <c r="C57" i="68"/>
  <c r="C50" i="68"/>
  <c r="D50" i="68"/>
  <c r="F50" i="68"/>
  <c r="G50" i="68"/>
  <c r="C51" i="68"/>
  <c r="D51" i="68"/>
  <c r="F51" i="68"/>
  <c r="G51" i="68"/>
  <c r="C52" i="68"/>
  <c r="D52" i="68"/>
  <c r="F52" i="68"/>
  <c r="G52" i="68"/>
  <c r="C53" i="68"/>
  <c r="D53" i="68"/>
  <c r="F53" i="68"/>
  <c r="G53" i="68"/>
  <c r="G49" i="68"/>
  <c r="F49" i="68"/>
  <c r="D49" i="68"/>
  <c r="C49" i="68"/>
  <c r="C37" i="68"/>
  <c r="D37" i="68"/>
  <c r="F37" i="68"/>
  <c r="G37" i="68"/>
  <c r="C38" i="68"/>
  <c r="D38" i="68"/>
  <c r="F38" i="68"/>
  <c r="G38" i="68"/>
  <c r="C39" i="68"/>
  <c r="D39" i="68"/>
  <c r="F39" i="68"/>
  <c r="G39" i="68"/>
  <c r="C40" i="68"/>
  <c r="D40" i="68"/>
  <c r="F40" i="68"/>
  <c r="G40" i="68"/>
  <c r="C41" i="68"/>
  <c r="D41" i="68"/>
  <c r="F41" i="68"/>
  <c r="G41" i="68"/>
  <c r="C42" i="68"/>
  <c r="D42" i="68"/>
  <c r="F42" i="68"/>
  <c r="G42" i="68"/>
  <c r="C43" i="68"/>
  <c r="D43" i="68"/>
  <c r="F43" i="68"/>
  <c r="G43" i="68"/>
  <c r="C44" i="68"/>
  <c r="D44" i="68"/>
  <c r="F44" i="68"/>
  <c r="G44" i="68"/>
  <c r="C45" i="68"/>
  <c r="D45" i="68"/>
  <c r="F45" i="68"/>
  <c r="G45" i="68"/>
  <c r="G36" i="68"/>
  <c r="F36" i="68"/>
  <c r="D36" i="68"/>
  <c r="C36" i="68"/>
  <c r="C58" i="67"/>
  <c r="D58" i="67"/>
  <c r="F58" i="67"/>
  <c r="G58" i="67"/>
  <c r="G57" i="67"/>
  <c r="F57" i="67"/>
  <c r="D57" i="67"/>
  <c r="C57" i="67"/>
  <c r="C50" i="67"/>
  <c r="D50" i="67"/>
  <c r="F50" i="67"/>
  <c r="G50" i="67"/>
  <c r="C51" i="67"/>
  <c r="D51" i="67"/>
  <c r="F51" i="67"/>
  <c r="G51" i="67"/>
  <c r="C52" i="67"/>
  <c r="D52" i="67"/>
  <c r="F52" i="67"/>
  <c r="G52" i="67"/>
  <c r="C53" i="67"/>
  <c r="D53" i="67"/>
  <c r="F53" i="67"/>
  <c r="G53" i="67"/>
  <c r="G49" i="67"/>
  <c r="F49" i="67"/>
  <c r="D49" i="67"/>
  <c r="C49" i="67"/>
  <c r="C37" i="67"/>
  <c r="D37" i="67"/>
  <c r="F37" i="67"/>
  <c r="G37" i="67"/>
  <c r="C38" i="67"/>
  <c r="D38" i="67"/>
  <c r="F38" i="67"/>
  <c r="G38" i="67"/>
  <c r="C39" i="67"/>
  <c r="D39" i="67"/>
  <c r="F39" i="67"/>
  <c r="G39" i="67"/>
  <c r="C40" i="67"/>
  <c r="D40" i="67"/>
  <c r="F40" i="67"/>
  <c r="G40" i="67"/>
  <c r="C41" i="67"/>
  <c r="D41" i="67"/>
  <c r="F41" i="67"/>
  <c r="G41" i="67"/>
  <c r="C42" i="67"/>
  <c r="D42" i="67"/>
  <c r="F42" i="67"/>
  <c r="G42" i="67"/>
  <c r="C43" i="67"/>
  <c r="D43" i="67"/>
  <c r="F43" i="67"/>
  <c r="G43" i="67"/>
  <c r="C44" i="67"/>
  <c r="D44" i="67"/>
  <c r="F44" i="67"/>
  <c r="G44" i="67"/>
  <c r="C45" i="67"/>
  <c r="D45" i="67"/>
  <c r="F45" i="67"/>
  <c r="G45" i="67"/>
  <c r="G36" i="67"/>
  <c r="F36" i="67"/>
  <c r="D36" i="67"/>
  <c r="C36" i="67"/>
  <c r="C58" i="64"/>
  <c r="D58" i="64"/>
  <c r="F58" i="64"/>
  <c r="G58" i="64"/>
  <c r="G57" i="64"/>
  <c r="F57" i="64"/>
  <c r="D57" i="64"/>
  <c r="C57" i="64"/>
  <c r="C50" i="64"/>
  <c r="D50" i="64"/>
  <c r="F50" i="64"/>
  <c r="G50" i="64"/>
  <c r="C51" i="64"/>
  <c r="D51" i="64"/>
  <c r="F51" i="64"/>
  <c r="G51" i="64"/>
  <c r="C52" i="64"/>
  <c r="D52" i="64"/>
  <c r="F52" i="64"/>
  <c r="G52" i="64"/>
  <c r="C53" i="64"/>
  <c r="D53" i="64"/>
  <c r="F53" i="64"/>
  <c r="G53" i="64"/>
  <c r="G49" i="64"/>
  <c r="F49" i="64"/>
  <c r="D49" i="64"/>
  <c r="C49" i="64"/>
  <c r="C37" i="64"/>
  <c r="D37" i="64"/>
  <c r="F37" i="64"/>
  <c r="G37" i="64"/>
  <c r="C38" i="64"/>
  <c r="D38" i="64"/>
  <c r="F38" i="64"/>
  <c r="G38" i="64"/>
  <c r="C39" i="64"/>
  <c r="D39" i="64"/>
  <c r="F39" i="64"/>
  <c r="G39" i="64"/>
  <c r="C40" i="64"/>
  <c r="D40" i="64"/>
  <c r="F40" i="64"/>
  <c r="G40" i="64"/>
  <c r="C41" i="64"/>
  <c r="D41" i="64"/>
  <c r="F41" i="64"/>
  <c r="G41" i="64"/>
  <c r="C42" i="64"/>
  <c r="D42" i="64"/>
  <c r="F42" i="64"/>
  <c r="G42" i="64"/>
  <c r="C43" i="64"/>
  <c r="D43" i="64"/>
  <c r="F43" i="64"/>
  <c r="G43" i="64"/>
  <c r="C44" i="64"/>
  <c r="D44" i="64"/>
  <c r="F44" i="64"/>
  <c r="G44" i="64"/>
  <c r="C45" i="64"/>
  <c r="D45" i="64"/>
  <c r="F45" i="64"/>
  <c r="G45" i="64"/>
  <c r="G36" i="64"/>
  <c r="F36" i="64"/>
  <c r="D36" i="64"/>
  <c r="C36" i="64"/>
  <c r="C58" i="63"/>
  <c r="D58" i="63"/>
  <c r="F58" i="63"/>
  <c r="G58" i="63"/>
  <c r="G57" i="63"/>
  <c r="F57" i="63"/>
  <c r="D57" i="63"/>
  <c r="C57" i="63"/>
  <c r="C50" i="63"/>
  <c r="D50" i="63"/>
  <c r="F50" i="63"/>
  <c r="G50" i="63"/>
  <c r="C51" i="63"/>
  <c r="D51" i="63"/>
  <c r="F51" i="63"/>
  <c r="G51" i="63"/>
  <c r="C52" i="63"/>
  <c r="D52" i="63"/>
  <c r="F52" i="63"/>
  <c r="G52" i="63"/>
  <c r="C53" i="63"/>
  <c r="D53" i="63"/>
  <c r="F53" i="63"/>
  <c r="G53" i="63"/>
  <c r="G49" i="63"/>
  <c r="F49" i="63"/>
  <c r="D49" i="63"/>
  <c r="C49" i="63"/>
  <c r="C37" i="63"/>
  <c r="D37" i="63"/>
  <c r="F37" i="63"/>
  <c r="G37" i="63"/>
  <c r="C38" i="63"/>
  <c r="D38" i="63"/>
  <c r="F38" i="63"/>
  <c r="G38" i="63"/>
  <c r="C39" i="63"/>
  <c r="D39" i="63"/>
  <c r="F39" i="63"/>
  <c r="G39" i="63"/>
  <c r="C40" i="63"/>
  <c r="D40" i="63"/>
  <c r="F40" i="63"/>
  <c r="G40" i="63"/>
  <c r="C41" i="63"/>
  <c r="D41" i="63"/>
  <c r="F41" i="63"/>
  <c r="G41" i="63"/>
  <c r="C42" i="63"/>
  <c r="D42" i="63"/>
  <c r="F42" i="63"/>
  <c r="G42" i="63"/>
  <c r="C43" i="63"/>
  <c r="D43" i="63"/>
  <c r="F43" i="63"/>
  <c r="G43" i="63"/>
  <c r="C44" i="63"/>
  <c r="D44" i="63"/>
  <c r="F44" i="63"/>
  <c r="G44" i="63"/>
  <c r="C45" i="63"/>
  <c r="D45" i="63"/>
  <c r="F45" i="63"/>
  <c r="G45" i="63"/>
  <c r="G36" i="63"/>
  <c r="F36" i="63"/>
  <c r="D36" i="63"/>
  <c r="C36" i="63"/>
  <c r="G57" i="62"/>
  <c r="F57" i="62"/>
  <c r="D57" i="62"/>
  <c r="C57" i="62"/>
  <c r="C50" i="62"/>
  <c r="D50" i="62"/>
  <c r="F50" i="62"/>
  <c r="G50" i="62"/>
  <c r="C51" i="62"/>
  <c r="D51" i="62"/>
  <c r="F51" i="62"/>
  <c r="G51" i="62"/>
  <c r="C52" i="62"/>
  <c r="D52" i="62"/>
  <c r="F52" i="62"/>
  <c r="G52" i="62"/>
  <c r="C53" i="62"/>
  <c r="D53" i="62"/>
  <c r="F53" i="62"/>
  <c r="G53" i="62"/>
  <c r="G49" i="62"/>
  <c r="F49" i="62"/>
  <c r="D49" i="62"/>
  <c r="C49" i="62"/>
  <c r="C37" i="62"/>
  <c r="D37" i="62"/>
  <c r="F37" i="62"/>
  <c r="G37" i="62"/>
  <c r="C38" i="62"/>
  <c r="D38" i="62"/>
  <c r="F38" i="62"/>
  <c r="G38" i="62"/>
  <c r="C39" i="62"/>
  <c r="D39" i="62"/>
  <c r="F39" i="62"/>
  <c r="G39" i="62"/>
  <c r="C40" i="62"/>
  <c r="D40" i="62"/>
  <c r="F40" i="62"/>
  <c r="G40" i="62"/>
  <c r="C41" i="62"/>
  <c r="D41" i="62"/>
  <c r="F41" i="62"/>
  <c r="G41" i="62"/>
  <c r="C42" i="62"/>
  <c r="D42" i="62"/>
  <c r="F42" i="62"/>
  <c r="G42" i="62"/>
  <c r="C43" i="62"/>
  <c r="D43" i="62"/>
  <c r="F43" i="62"/>
  <c r="G43" i="62"/>
  <c r="C44" i="62"/>
  <c r="D44" i="62"/>
  <c r="F44" i="62"/>
  <c r="G44" i="62"/>
  <c r="C45" i="62"/>
  <c r="D45" i="62"/>
  <c r="F45" i="62"/>
  <c r="G45" i="62"/>
  <c r="G36" i="62"/>
  <c r="F36" i="62"/>
  <c r="D36" i="62"/>
  <c r="C36" i="62"/>
  <c r="C58" i="61"/>
  <c r="D58" i="61"/>
  <c r="G58" i="61"/>
  <c r="G57" i="61"/>
  <c r="D57" i="61"/>
  <c r="C57" i="61"/>
  <c r="C50" i="61"/>
  <c r="D50" i="61"/>
  <c r="G50" i="61"/>
  <c r="C51" i="61"/>
  <c r="D51" i="61"/>
  <c r="G51" i="61"/>
  <c r="C52" i="61"/>
  <c r="D52" i="61"/>
  <c r="G52" i="61"/>
  <c r="C53" i="61"/>
  <c r="D53" i="61"/>
  <c r="G53" i="61"/>
  <c r="G49" i="61"/>
  <c r="D49" i="61"/>
  <c r="C49" i="61"/>
  <c r="C37" i="61"/>
  <c r="D37" i="61"/>
  <c r="G37" i="61"/>
  <c r="C38" i="61"/>
  <c r="D38" i="61"/>
  <c r="G38" i="61"/>
  <c r="C39" i="61"/>
  <c r="D39" i="61"/>
  <c r="G39" i="61"/>
  <c r="C40" i="61"/>
  <c r="D40" i="61"/>
  <c r="G40" i="61"/>
  <c r="C41" i="61"/>
  <c r="D41" i="61"/>
  <c r="G41" i="61"/>
  <c r="C42" i="61"/>
  <c r="D42" i="61"/>
  <c r="G42" i="61"/>
  <c r="C43" i="61"/>
  <c r="D43" i="61"/>
  <c r="G43" i="61"/>
  <c r="C44" i="61"/>
  <c r="D44" i="61"/>
  <c r="G44" i="61"/>
  <c r="C45" i="61"/>
  <c r="D45" i="61"/>
  <c r="G45" i="61"/>
  <c r="G36" i="61"/>
  <c r="D36" i="61"/>
  <c r="C36" i="61"/>
  <c r="D58" i="60"/>
  <c r="G58" i="60"/>
  <c r="G57" i="60"/>
  <c r="D57" i="60"/>
  <c r="D50" i="60"/>
  <c r="G50" i="60"/>
  <c r="D51" i="60"/>
  <c r="G51" i="60"/>
  <c r="D52" i="60"/>
  <c r="G52" i="60"/>
  <c r="D53" i="60"/>
  <c r="G53" i="60"/>
  <c r="G49" i="60"/>
  <c r="D49" i="60"/>
  <c r="D37" i="60"/>
  <c r="G37" i="60"/>
  <c r="D38" i="60"/>
  <c r="G38" i="60"/>
  <c r="D39" i="60"/>
  <c r="G39" i="60"/>
  <c r="D40" i="60"/>
  <c r="G40" i="60"/>
  <c r="D41" i="60"/>
  <c r="G41" i="60"/>
  <c r="D42" i="60"/>
  <c r="G42" i="60"/>
  <c r="D43" i="60"/>
  <c r="G43" i="60"/>
  <c r="D44" i="60"/>
  <c r="G44" i="60"/>
  <c r="D45" i="60"/>
  <c r="G45" i="60"/>
  <c r="G36" i="60"/>
  <c r="D36" i="60"/>
  <c r="D58" i="59"/>
  <c r="G58" i="59"/>
  <c r="G57" i="59"/>
  <c r="D57" i="59"/>
  <c r="D50" i="59"/>
  <c r="G50" i="59"/>
  <c r="D51" i="59"/>
  <c r="G51" i="59"/>
  <c r="D52" i="59"/>
  <c r="G52" i="59"/>
  <c r="D53" i="59"/>
  <c r="G53" i="59"/>
  <c r="G49" i="59"/>
  <c r="D49" i="59"/>
  <c r="D37" i="59"/>
  <c r="G37" i="59"/>
  <c r="D38" i="59"/>
  <c r="G38" i="59"/>
  <c r="D39" i="59"/>
  <c r="G39" i="59"/>
  <c r="D40" i="59"/>
  <c r="G40" i="59"/>
  <c r="D41" i="59"/>
  <c r="G41" i="59"/>
  <c r="D42" i="59"/>
  <c r="G42" i="59"/>
  <c r="D43" i="59"/>
  <c r="G43" i="59"/>
  <c r="D44" i="59"/>
  <c r="G44" i="59"/>
  <c r="D45" i="59"/>
  <c r="G45" i="59"/>
  <c r="G36" i="59"/>
  <c r="D36" i="59"/>
  <c r="C58" i="58"/>
  <c r="D58" i="58"/>
  <c r="F58" i="58"/>
  <c r="G58" i="58"/>
  <c r="G57" i="58"/>
  <c r="F57" i="58"/>
  <c r="D57" i="58"/>
  <c r="C57" i="58"/>
  <c r="C50" i="58"/>
  <c r="D50" i="58"/>
  <c r="F50" i="58"/>
  <c r="G50" i="58"/>
  <c r="C51" i="58"/>
  <c r="D51" i="58"/>
  <c r="F51" i="58"/>
  <c r="G51" i="58"/>
  <c r="C52" i="58"/>
  <c r="D52" i="58"/>
  <c r="F52" i="58"/>
  <c r="G52" i="58"/>
  <c r="C53" i="58"/>
  <c r="D53" i="58"/>
  <c r="F53" i="58"/>
  <c r="G53" i="58"/>
  <c r="G49" i="58"/>
  <c r="F49" i="58"/>
  <c r="D49" i="58"/>
  <c r="C49" i="58"/>
  <c r="C37" i="58"/>
  <c r="D37" i="58"/>
  <c r="F37" i="58"/>
  <c r="G37" i="58"/>
  <c r="C38" i="58"/>
  <c r="D38" i="58"/>
  <c r="F38" i="58"/>
  <c r="G38" i="58"/>
  <c r="C39" i="58"/>
  <c r="D39" i="58"/>
  <c r="F39" i="58"/>
  <c r="G39" i="58"/>
  <c r="C40" i="58"/>
  <c r="D40" i="58"/>
  <c r="F40" i="58"/>
  <c r="G40" i="58"/>
  <c r="C41" i="58"/>
  <c r="D41" i="58"/>
  <c r="F41" i="58"/>
  <c r="G41" i="58"/>
  <c r="C42" i="58"/>
  <c r="D42" i="58"/>
  <c r="F42" i="58"/>
  <c r="G42" i="58"/>
  <c r="C43" i="58"/>
  <c r="D43" i="58"/>
  <c r="F43" i="58"/>
  <c r="G43" i="58"/>
  <c r="C44" i="58"/>
  <c r="D44" i="58"/>
  <c r="F44" i="58"/>
  <c r="G44" i="58"/>
  <c r="C45" i="58"/>
  <c r="D45" i="58"/>
  <c r="F45" i="58"/>
  <c r="G45" i="58"/>
  <c r="G36" i="58"/>
  <c r="F36" i="58"/>
  <c r="D36" i="58"/>
  <c r="C36" i="58"/>
  <c r="C58" i="57"/>
  <c r="D58" i="57"/>
  <c r="G58" i="57"/>
  <c r="G57" i="57"/>
  <c r="D57" i="57"/>
  <c r="C57" i="57"/>
  <c r="C50" i="57"/>
  <c r="D50" i="57"/>
  <c r="G50" i="57"/>
  <c r="C51" i="57"/>
  <c r="D51" i="57"/>
  <c r="G51" i="57"/>
  <c r="C52" i="57"/>
  <c r="D52" i="57"/>
  <c r="G52" i="57"/>
  <c r="C53" i="57"/>
  <c r="D53" i="57"/>
  <c r="G53" i="57"/>
  <c r="G49" i="57"/>
  <c r="D49" i="57"/>
  <c r="C49" i="57"/>
  <c r="C37" i="57"/>
  <c r="D37" i="57"/>
  <c r="G37" i="57"/>
  <c r="C38" i="57"/>
  <c r="D38" i="57"/>
  <c r="G38" i="57"/>
  <c r="C39" i="57"/>
  <c r="D39" i="57"/>
  <c r="G39" i="57"/>
  <c r="C40" i="57"/>
  <c r="D40" i="57"/>
  <c r="G40" i="57"/>
  <c r="C41" i="57"/>
  <c r="D41" i="57"/>
  <c r="G41" i="57"/>
  <c r="C42" i="57"/>
  <c r="D42" i="57"/>
  <c r="G42" i="57"/>
  <c r="C43" i="57"/>
  <c r="D43" i="57"/>
  <c r="G43" i="57"/>
  <c r="C44" i="57"/>
  <c r="D44" i="57"/>
  <c r="G44" i="57"/>
  <c r="C45" i="57"/>
  <c r="D45" i="57"/>
  <c r="G45" i="57"/>
  <c r="G36" i="57"/>
  <c r="D36" i="57"/>
  <c r="C36" i="57"/>
  <c r="C58" i="56"/>
  <c r="D58" i="56"/>
  <c r="F58" i="56"/>
  <c r="G58" i="56"/>
  <c r="F57" i="56"/>
  <c r="G57" i="56"/>
  <c r="D57" i="56"/>
  <c r="C57" i="56"/>
  <c r="C50" i="56"/>
  <c r="D50" i="56"/>
  <c r="F50" i="56"/>
  <c r="G50" i="56"/>
  <c r="C51" i="56"/>
  <c r="D51" i="56"/>
  <c r="F51" i="56"/>
  <c r="G51" i="56"/>
  <c r="C52" i="56"/>
  <c r="D52" i="56"/>
  <c r="F52" i="56"/>
  <c r="G52" i="56"/>
  <c r="C53" i="56"/>
  <c r="D53" i="56"/>
  <c r="F53" i="56"/>
  <c r="G53" i="56"/>
  <c r="G49" i="56"/>
  <c r="F49" i="56"/>
  <c r="D49" i="56"/>
  <c r="C49" i="56"/>
  <c r="C37" i="56"/>
  <c r="D37" i="56"/>
  <c r="F37" i="56"/>
  <c r="G37" i="56"/>
  <c r="C38" i="56"/>
  <c r="D38" i="56"/>
  <c r="F38" i="56"/>
  <c r="G38" i="56"/>
  <c r="C39" i="56"/>
  <c r="D39" i="56"/>
  <c r="F39" i="56"/>
  <c r="G39" i="56"/>
  <c r="C40" i="56"/>
  <c r="D40" i="56"/>
  <c r="F40" i="56"/>
  <c r="G40" i="56"/>
  <c r="C41" i="56"/>
  <c r="D41" i="56"/>
  <c r="F41" i="56"/>
  <c r="G41" i="56"/>
  <c r="C42" i="56"/>
  <c r="D42" i="56"/>
  <c r="F42" i="56"/>
  <c r="G42" i="56"/>
  <c r="C43" i="56"/>
  <c r="D43" i="56"/>
  <c r="F43" i="56"/>
  <c r="G43" i="56"/>
  <c r="C44" i="56"/>
  <c r="D44" i="56"/>
  <c r="F44" i="56"/>
  <c r="G44" i="56"/>
  <c r="C45" i="56"/>
  <c r="D45" i="56"/>
  <c r="F45" i="56"/>
  <c r="G45" i="56"/>
  <c r="G36" i="56"/>
  <c r="F36" i="56"/>
  <c r="D36" i="56"/>
  <c r="C36" i="56"/>
  <c r="C58" i="55"/>
  <c r="D58" i="55"/>
  <c r="F58" i="55"/>
  <c r="G58" i="55"/>
  <c r="G57" i="55"/>
  <c r="F57" i="55"/>
  <c r="D57" i="55"/>
  <c r="C57" i="55"/>
  <c r="C50" i="55"/>
  <c r="D50" i="55"/>
  <c r="F50" i="55"/>
  <c r="G50" i="55"/>
  <c r="C51" i="55"/>
  <c r="D51" i="55"/>
  <c r="F51" i="55"/>
  <c r="G51" i="55"/>
  <c r="C52" i="55"/>
  <c r="D52" i="55"/>
  <c r="F52" i="55"/>
  <c r="G52" i="55"/>
  <c r="C53" i="55"/>
  <c r="D53" i="55"/>
  <c r="F53" i="55"/>
  <c r="G53" i="55"/>
  <c r="G49" i="55"/>
  <c r="F49" i="55"/>
  <c r="D49" i="55"/>
  <c r="C49" i="55"/>
  <c r="C37" i="55"/>
  <c r="D37" i="55"/>
  <c r="F37" i="55"/>
  <c r="G37" i="55"/>
  <c r="C38" i="55"/>
  <c r="D38" i="55"/>
  <c r="F38" i="55"/>
  <c r="G38" i="55"/>
  <c r="C39" i="55"/>
  <c r="D39" i="55"/>
  <c r="F39" i="55"/>
  <c r="G39" i="55"/>
  <c r="C40" i="55"/>
  <c r="D40" i="55"/>
  <c r="F40" i="55"/>
  <c r="G40" i="55"/>
  <c r="C41" i="55"/>
  <c r="D41" i="55"/>
  <c r="F41" i="55"/>
  <c r="G41" i="55"/>
  <c r="C42" i="55"/>
  <c r="D42" i="55"/>
  <c r="F42" i="55"/>
  <c r="G42" i="55"/>
  <c r="C43" i="55"/>
  <c r="D43" i="55"/>
  <c r="F43" i="55"/>
  <c r="G43" i="55"/>
  <c r="C44" i="55"/>
  <c r="D44" i="55"/>
  <c r="F44" i="55"/>
  <c r="G44" i="55"/>
  <c r="C45" i="55"/>
  <c r="D45" i="55"/>
  <c r="F45" i="55"/>
  <c r="G45" i="55"/>
  <c r="G36" i="55"/>
  <c r="F36" i="55"/>
  <c r="D36" i="55"/>
  <c r="C36" i="55"/>
  <c r="C58" i="54"/>
  <c r="D58" i="54"/>
  <c r="F58" i="54"/>
  <c r="G58" i="54"/>
  <c r="C57" i="54"/>
  <c r="D57" i="54"/>
  <c r="F57" i="54"/>
  <c r="G57" i="54"/>
  <c r="C50" i="54"/>
  <c r="D50" i="54"/>
  <c r="F50" i="54"/>
  <c r="G50" i="54"/>
  <c r="C51" i="54"/>
  <c r="D51" i="54"/>
  <c r="F51" i="54"/>
  <c r="G51" i="54"/>
  <c r="C52" i="54"/>
  <c r="D52" i="54"/>
  <c r="F52" i="54"/>
  <c r="G52" i="54"/>
  <c r="C53" i="54"/>
  <c r="D53" i="54"/>
  <c r="F53" i="54"/>
  <c r="G53" i="54"/>
  <c r="G49" i="54"/>
  <c r="F49" i="54"/>
  <c r="D49" i="54"/>
  <c r="C49" i="54"/>
  <c r="C37" i="54"/>
  <c r="D37" i="54"/>
  <c r="F37" i="54"/>
  <c r="G37" i="54"/>
  <c r="C38" i="54"/>
  <c r="D38" i="54"/>
  <c r="F38" i="54"/>
  <c r="G38" i="54"/>
  <c r="C39" i="54"/>
  <c r="D39" i="54"/>
  <c r="F39" i="54"/>
  <c r="G39" i="54"/>
  <c r="C40" i="54"/>
  <c r="D40" i="54"/>
  <c r="F40" i="54"/>
  <c r="G40" i="54"/>
  <c r="C41" i="54"/>
  <c r="D41" i="54"/>
  <c r="F41" i="54"/>
  <c r="G41" i="54"/>
  <c r="C42" i="54"/>
  <c r="D42" i="54"/>
  <c r="F42" i="54"/>
  <c r="G42" i="54"/>
  <c r="C43" i="54"/>
  <c r="D43" i="54"/>
  <c r="F43" i="54"/>
  <c r="G43" i="54"/>
  <c r="C44" i="54"/>
  <c r="D44" i="54"/>
  <c r="F44" i="54"/>
  <c r="G44" i="54"/>
  <c r="C45" i="54"/>
  <c r="D45" i="54"/>
  <c r="F45" i="54"/>
  <c r="G45" i="54"/>
  <c r="G36" i="54"/>
  <c r="F36" i="54"/>
  <c r="D36" i="54"/>
  <c r="C36" i="54"/>
  <c r="C58" i="53"/>
  <c r="D58" i="53"/>
  <c r="G58" i="53"/>
  <c r="G57" i="53"/>
  <c r="D57" i="53"/>
  <c r="C57" i="53"/>
  <c r="C50" i="53"/>
  <c r="D50" i="53"/>
  <c r="G50" i="53"/>
  <c r="C51" i="53"/>
  <c r="D51" i="53"/>
  <c r="G51" i="53"/>
  <c r="C52" i="53"/>
  <c r="D52" i="53"/>
  <c r="G52" i="53"/>
  <c r="C53" i="53"/>
  <c r="D53" i="53"/>
  <c r="G53" i="53"/>
  <c r="G49" i="53"/>
  <c r="D49" i="53"/>
  <c r="C49" i="53"/>
  <c r="C37" i="53"/>
  <c r="D37" i="53"/>
  <c r="G37" i="53"/>
  <c r="C38" i="53"/>
  <c r="D38" i="53"/>
  <c r="G38" i="53"/>
  <c r="C39" i="53"/>
  <c r="D39" i="53"/>
  <c r="G39" i="53"/>
  <c r="C40" i="53"/>
  <c r="D40" i="53"/>
  <c r="G40" i="53"/>
  <c r="C41" i="53"/>
  <c r="D41" i="53"/>
  <c r="G41" i="53"/>
  <c r="C42" i="53"/>
  <c r="D42" i="53"/>
  <c r="G42" i="53"/>
  <c r="C43" i="53"/>
  <c r="D43" i="53"/>
  <c r="G43" i="53"/>
  <c r="C44" i="53"/>
  <c r="D44" i="53"/>
  <c r="G44" i="53"/>
  <c r="C45" i="53"/>
  <c r="D45" i="53"/>
  <c r="G45" i="53"/>
  <c r="G36" i="53"/>
  <c r="D36" i="53"/>
  <c r="C36" i="53"/>
  <c r="C58" i="52"/>
  <c r="D58" i="52"/>
  <c r="G58" i="52"/>
  <c r="G57" i="52"/>
  <c r="D57" i="52"/>
  <c r="C57" i="52"/>
  <c r="C50" i="52"/>
  <c r="D50" i="52"/>
  <c r="G50" i="52"/>
  <c r="C51" i="52"/>
  <c r="D51" i="52"/>
  <c r="G51" i="52"/>
  <c r="C52" i="52"/>
  <c r="D52" i="52"/>
  <c r="G52" i="52"/>
  <c r="C53" i="52"/>
  <c r="D53" i="52"/>
  <c r="G53" i="52"/>
  <c r="G49" i="52"/>
  <c r="D49" i="52"/>
  <c r="C49" i="52"/>
  <c r="C37" i="52"/>
  <c r="D37" i="52"/>
  <c r="G37" i="52"/>
  <c r="C38" i="52"/>
  <c r="D38" i="52"/>
  <c r="G38" i="52"/>
  <c r="C39" i="52"/>
  <c r="D39" i="52"/>
  <c r="G39" i="52"/>
  <c r="C40" i="52"/>
  <c r="D40" i="52"/>
  <c r="G40" i="52"/>
  <c r="C41" i="52"/>
  <c r="D41" i="52"/>
  <c r="G41" i="52"/>
  <c r="C42" i="52"/>
  <c r="D42" i="52"/>
  <c r="G42" i="52"/>
  <c r="C43" i="52"/>
  <c r="D43" i="52"/>
  <c r="G43" i="52"/>
  <c r="C44" i="52"/>
  <c r="D44" i="52"/>
  <c r="G44" i="52"/>
  <c r="C45" i="52"/>
  <c r="D45" i="52"/>
  <c r="G45" i="52"/>
  <c r="C46" i="52"/>
  <c r="D46" i="52"/>
  <c r="G46" i="52"/>
  <c r="G36" i="52"/>
  <c r="D36" i="52"/>
  <c r="C36" i="52"/>
  <c r="C58" i="51"/>
  <c r="D58" i="51"/>
  <c r="F58" i="51"/>
  <c r="G58" i="51"/>
  <c r="G57" i="51"/>
  <c r="F57" i="51"/>
  <c r="D57" i="51"/>
  <c r="C57" i="51"/>
  <c r="C50" i="51"/>
  <c r="D50" i="51"/>
  <c r="F50" i="51"/>
  <c r="G50" i="51"/>
  <c r="C51" i="51"/>
  <c r="D51" i="51"/>
  <c r="F51" i="51"/>
  <c r="G51" i="51"/>
  <c r="C52" i="51"/>
  <c r="D52" i="51"/>
  <c r="F52" i="51"/>
  <c r="G52" i="51"/>
  <c r="C53" i="51"/>
  <c r="D53" i="51"/>
  <c r="F53" i="51"/>
  <c r="G53" i="51"/>
  <c r="G49" i="51"/>
  <c r="F49" i="51"/>
  <c r="D49" i="51"/>
  <c r="C49" i="51"/>
  <c r="C37" i="51"/>
  <c r="D37" i="51"/>
  <c r="F37" i="51"/>
  <c r="G37" i="51"/>
  <c r="C38" i="51"/>
  <c r="D38" i="51"/>
  <c r="F38" i="51"/>
  <c r="G38" i="51"/>
  <c r="C39" i="51"/>
  <c r="D39" i="51"/>
  <c r="F39" i="51"/>
  <c r="G39" i="51"/>
  <c r="C40" i="51"/>
  <c r="D40" i="51"/>
  <c r="F40" i="51"/>
  <c r="G40" i="51"/>
  <c r="C41" i="51"/>
  <c r="D41" i="51"/>
  <c r="F41" i="51"/>
  <c r="G41" i="51"/>
  <c r="C42" i="51"/>
  <c r="D42" i="51"/>
  <c r="F42" i="51"/>
  <c r="G42" i="51"/>
  <c r="C43" i="51"/>
  <c r="D43" i="51"/>
  <c r="F43" i="51"/>
  <c r="G43" i="51"/>
  <c r="C44" i="51"/>
  <c r="D44" i="51"/>
  <c r="F44" i="51"/>
  <c r="G44" i="51"/>
  <c r="C45" i="51"/>
  <c r="D45" i="51"/>
  <c r="F45" i="51"/>
  <c r="G45" i="51"/>
  <c r="G36" i="51"/>
  <c r="F36" i="51"/>
  <c r="D36" i="51"/>
  <c r="C36" i="51"/>
  <c r="C58" i="50"/>
  <c r="D58" i="50"/>
  <c r="G58" i="50"/>
  <c r="G57" i="50"/>
  <c r="D57" i="50"/>
  <c r="C57" i="50"/>
  <c r="C50" i="50"/>
  <c r="D50" i="50"/>
  <c r="G50" i="50"/>
  <c r="C51" i="50"/>
  <c r="D51" i="50"/>
  <c r="G51" i="50"/>
  <c r="C52" i="50"/>
  <c r="D52" i="50"/>
  <c r="G52" i="50"/>
  <c r="C53" i="50"/>
  <c r="D53" i="50"/>
  <c r="G53" i="50"/>
  <c r="G49" i="50"/>
  <c r="D49" i="50"/>
  <c r="C49" i="50"/>
  <c r="C37" i="50"/>
  <c r="D37" i="50"/>
  <c r="G37" i="50"/>
  <c r="C38" i="50"/>
  <c r="D38" i="50"/>
  <c r="G38" i="50"/>
  <c r="C39" i="50"/>
  <c r="D39" i="50"/>
  <c r="G39" i="50"/>
  <c r="C40" i="50"/>
  <c r="D40" i="50"/>
  <c r="G40" i="50"/>
  <c r="C41" i="50"/>
  <c r="D41" i="50"/>
  <c r="G41" i="50"/>
  <c r="C42" i="50"/>
  <c r="D42" i="50"/>
  <c r="G42" i="50"/>
  <c r="C43" i="50"/>
  <c r="D43" i="50"/>
  <c r="G43" i="50"/>
  <c r="C44" i="50"/>
  <c r="D44" i="50"/>
  <c r="G44" i="50"/>
  <c r="C45" i="50"/>
  <c r="D45" i="50"/>
  <c r="G45" i="50"/>
  <c r="G36" i="50"/>
  <c r="D36" i="50"/>
  <c r="C36" i="50"/>
  <c r="C58" i="66"/>
  <c r="D58" i="66"/>
  <c r="F58" i="66"/>
  <c r="G58" i="66"/>
  <c r="G57" i="66"/>
  <c r="F57" i="66"/>
  <c r="D57" i="66"/>
  <c r="C57" i="66"/>
  <c r="C50" i="66"/>
  <c r="D50" i="66"/>
  <c r="F50" i="66"/>
  <c r="G50" i="66"/>
  <c r="C51" i="66"/>
  <c r="D51" i="66"/>
  <c r="F51" i="66"/>
  <c r="G51" i="66"/>
  <c r="C52" i="66"/>
  <c r="D52" i="66"/>
  <c r="F52" i="66"/>
  <c r="G52" i="66"/>
  <c r="C53" i="66"/>
  <c r="D53" i="66"/>
  <c r="F53" i="66"/>
  <c r="G53" i="66"/>
  <c r="G49" i="66"/>
  <c r="F49" i="66"/>
  <c r="D49" i="66"/>
  <c r="C49" i="66"/>
  <c r="C37" i="66"/>
  <c r="D37" i="66"/>
  <c r="F37" i="66"/>
  <c r="G37" i="66"/>
  <c r="C38" i="66"/>
  <c r="D38" i="66"/>
  <c r="F38" i="66"/>
  <c r="G38" i="66"/>
  <c r="C39" i="66"/>
  <c r="D39" i="66"/>
  <c r="F39" i="66"/>
  <c r="G39" i="66"/>
  <c r="C40" i="66"/>
  <c r="D40" i="66"/>
  <c r="F40" i="66"/>
  <c r="G40" i="66"/>
  <c r="C41" i="66"/>
  <c r="D41" i="66"/>
  <c r="F41" i="66"/>
  <c r="G41" i="66"/>
  <c r="C42" i="66"/>
  <c r="D42" i="66"/>
  <c r="F42" i="66"/>
  <c r="G42" i="66"/>
  <c r="C43" i="66"/>
  <c r="D43" i="66"/>
  <c r="F43" i="66"/>
  <c r="G43" i="66"/>
  <c r="C44" i="66"/>
  <c r="D44" i="66"/>
  <c r="F44" i="66"/>
  <c r="G44" i="66"/>
  <c r="C45" i="66"/>
  <c r="D45" i="66"/>
  <c r="F45" i="66"/>
  <c r="G45" i="66"/>
  <c r="G36" i="66"/>
  <c r="F36" i="66"/>
  <c r="D36" i="66"/>
  <c r="C36" i="66"/>
  <c r="C58" i="65"/>
  <c r="D58" i="65"/>
  <c r="F58" i="65"/>
  <c r="G58" i="65"/>
  <c r="G57" i="65"/>
  <c r="F57" i="65"/>
  <c r="D57" i="65"/>
  <c r="C57" i="65"/>
  <c r="C50" i="65"/>
  <c r="D50" i="65"/>
  <c r="F50" i="65"/>
  <c r="G50" i="65"/>
  <c r="C51" i="65"/>
  <c r="D51" i="65"/>
  <c r="F51" i="65"/>
  <c r="G51" i="65"/>
  <c r="C52" i="65"/>
  <c r="D52" i="65"/>
  <c r="F52" i="65"/>
  <c r="G52" i="65"/>
  <c r="C53" i="65"/>
  <c r="D53" i="65"/>
  <c r="F53" i="65"/>
  <c r="G53" i="65"/>
  <c r="G49" i="65"/>
  <c r="F49" i="65"/>
  <c r="D49" i="65"/>
  <c r="C49" i="65"/>
  <c r="C37" i="65"/>
  <c r="D37" i="65"/>
  <c r="F37" i="65"/>
  <c r="G37" i="65"/>
  <c r="C38" i="65"/>
  <c r="D38" i="65"/>
  <c r="F38" i="65"/>
  <c r="G38" i="65"/>
  <c r="C39" i="65"/>
  <c r="D39" i="65"/>
  <c r="F39" i="65"/>
  <c r="G39" i="65"/>
  <c r="C40" i="65"/>
  <c r="D40" i="65"/>
  <c r="F40" i="65"/>
  <c r="G40" i="65"/>
  <c r="C41" i="65"/>
  <c r="D41" i="65"/>
  <c r="F41" i="65"/>
  <c r="G41" i="65"/>
  <c r="C42" i="65"/>
  <c r="D42" i="65"/>
  <c r="F42" i="65"/>
  <c r="G42" i="65"/>
  <c r="C43" i="65"/>
  <c r="D43" i="65"/>
  <c r="F43" i="65"/>
  <c r="G43" i="65"/>
  <c r="C44" i="65"/>
  <c r="D44" i="65"/>
  <c r="F44" i="65"/>
  <c r="G44" i="65"/>
  <c r="C45" i="65"/>
  <c r="D45" i="65"/>
  <c r="F45" i="65"/>
  <c r="G45" i="65"/>
  <c r="G36" i="65"/>
  <c r="F36" i="65"/>
  <c r="D36" i="65"/>
  <c r="C36" i="65"/>
  <c r="C58" i="48"/>
  <c r="D58" i="48"/>
  <c r="F58" i="48"/>
  <c r="G58" i="48"/>
  <c r="G57" i="48"/>
  <c r="F57" i="48"/>
  <c r="D57" i="48"/>
  <c r="C57" i="48"/>
  <c r="C50" i="48"/>
  <c r="D50" i="48"/>
  <c r="F50" i="48"/>
  <c r="G50" i="48"/>
  <c r="C51" i="48"/>
  <c r="D51" i="48"/>
  <c r="F51" i="48"/>
  <c r="G51" i="48"/>
  <c r="C52" i="48"/>
  <c r="D52" i="48"/>
  <c r="F52" i="48"/>
  <c r="G52" i="48"/>
  <c r="C53" i="48"/>
  <c r="D53" i="48"/>
  <c r="F53" i="48"/>
  <c r="G53" i="48"/>
  <c r="G49" i="48"/>
  <c r="F49" i="48"/>
  <c r="D49" i="48"/>
  <c r="C49" i="48"/>
  <c r="C37" i="48"/>
  <c r="D37" i="48"/>
  <c r="F37" i="48"/>
  <c r="G37" i="48"/>
  <c r="C38" i="48"/>
  <c r="D38" i="48"/>
  <c r="F38" i="48"/>
  <c r="G38" i="48"/>
  <c r="C39" i="48"/>
  <c r="D39" i="48"/>
  <c r="F39" i="48"/>
  <c r="G39" i="48"/>
  <c r="C40" i="48"/>
  <c r="D40" i="48"/>
  <c r="F40" i="48"/>
  <c r="G40" i="48"/>
  <c r="C41" i="48"/>
  <c r="D41" i="48"/>
  <c r="F41" i="48"/>
  <c r="G41" i="48"/>
  <c r="C42" i="48"/>
  <c r="D42" i="48"/>
  <c r="F42" i="48"/>
  <c r="G42" i="48"/>
  <c r="C43" i="48"/>
  <c r="D43" i="48"/>
  <c r="F43" i="48"/>
  <c r="G43" i="48"/>
  <c r="C44" i="48"/>
  <c r="D44" i="48"/>
  <c r="F44" i="48"/>
  <c r="G44" i="48"/>
  <c r="C45" i="48"/>
  <c r="D45" i="48"/>
  <c r="F45" i="48"/>
  <c r="G45" i="48"/>
  <c r="G36" i="48"/>
  <c r="F36" i="48"/>
  <c r="D36" i="48"/>
  <c r="C36" i="48"/>
  <c r="G57" i="47"/>
  <c r="C58" i="47"/>
  <c r="D58" i="47"/>
  <c r="F58" i="47"/>
  <c r="G58" i="47"/>
  <c r="F57" i="47"/>
  <c r="D57" i="47"/>
  <c r="C57" i="47"/>
  <c r="C50" i="47"/>
  <c r="D50" i="47"/>
  <c r="F50" i="47"/>
  <c r="G50" i="47"/>
  <c r="C51" i="47"/>
  <c r="D51" i="47"/>
  <c r="F51" i="47"/>
  <c r="G51" i="47"/>
  <c r="C52" i="47"/>
  <c r="D52" i="47"/>
  <c r="F52" i="47"/>
  <c r="G52" i="47"/>
  <c r="C53" i="47"/>
  <c r="D53" i="47"/>
  <c r="F53" i="47"/>
  <c r="G53" i="47"/>
  <c r="G49" i="47"/>
  <c r="F49" i="47"/>
  <c r="D49" i="47"/>
  <c r="C49" i="47"/>
  <c r="C37" i="47"/>
  <c r="D37" i="47"/>
  <c r="F37" i="47"/>
  <c r="G37" i="47"/>
  <c r="C38" i="47"/>
  <c r="D38" i="47"/>
  <c r="F38" i="47"/>
  <c r="G38" i="47"/>
  <c r="C39" i="47"/>
  <c r="D39" i="47"/>
  <c r="F39" i="47"/>
  <c r="G39" i="47"/>
  <c r="C40" i="47"/>
  <c r="D40" i="47"/>
  <c r="F40" i="47"/>
  <c r="G40" i="47"/>
  <c r="C41" i="47"/>
  <c r="D41" i="47"/>
  <c r="F41" i="47"/>
  <c r="G41" i="47"/>
  <c r="C42" i="47"/>
  <c r="D42" i="47"/>
  <c r="F42" i="47"/>
  <c r="G42" i="47"/>
  <c r="C43" i="47"/>
  <c r="D43" i="47"/>
  <c r="F43" i="47"/>
  <c r="G43" i="47"/>
  <c r="C44" i="47"/>
  <c r="D44" i="47"/>
  <c r="F44" i="47"/>
  <c r="G44" i="47"/>
  <c r="C45" i="47"/>
  <c r="D45" i="47"/>
  <c r="F45" i="47"/>
  <c r="G45" i="47"/>
  <c r="G36" i="47"/>
  <c r="F36" i="47"/>
  <c r="D36" i="47"/>
  <c r="C36" i="47"/>
  <c r="D58" i="46"/>
  <c r="F58" i="46"/>
  <c r="G58" i="46"/>
  <c r="G57" i="46"/>
  <c r="F57" i="46"/>
  <c r="D57" i="46"/>
  <c r="D50" i="46"/>
  <c r="F50" i="46"/>
  <c r="G50" i="46"/>
  <c r="D51" i="46"/>
  <c r="F51" i="46"/>
  <c r="G51" i="46"/>
  <c r="D52" i="46"/>
  <c r="F52" i="46"/>
  <c r="G52" i="46"/>
  <c r="D53" i="46"/>
  <c r="F53" i="46"/>
  <c r="G53" i="46"/>
  <c r="G49" i="46"/>
  <c r="F49" i="46"/>
  <c r="D49" i="46"/>
  <c r="D37" i="46"/>
  <c r="F37" i="46"/>
  <c r="G37" i="46"/>
  <c r="D38" i="46"/>
  <c r="F38" i="46"/>
  <c r="G38" i="46"/>
  <c r="D39" i="46"/>
  <c r="F39" i="46"/>
  <c r="G39" i="46"/>
  <c r="D40" i="46"/>
  <c r="F40" i="46"/>
  <c r="G40" i="46"/>
  <c r="D41" i="46"/>
  <c r="F41" i="46"/>
  <c r="G41" i="46"/>
  <c r="D42" i="46"/>
  <c r="F42" i="46"/>
  <c r="G42" i="46"/>
  <c r="D43" i="46"/>
  <c r="F43" i="46"/>
  <c r="G43" i="46"/>
  <c r="D44" i="46"/>
  <c r="F44" i="46"/>
  <c r="G44" i="46"/>
  <c r="D45" i="46"/>
  <c r="F45" i="46"/>
  <c r="G45" i="46"/>
  <c r="G36" i="46"/>
  <c r="F36" i="46"/>
  <c r="D36" i="46"/>
  <c r="C58" i="45"/>
  <c r="D58" i="45"/>
  <c r="F58" i="45"/>
  <c r="G58" i="45"/>
  <c r="G57" i="45"/>
  <c r="F57" i="45"/>
  <c r="D57" i="45"/>
  <c r="C57" i="45"/>
  <c r="C50" i="45"/>
  <c r="D50" i="45"/>
  <c r="F50" i="45"/>
  <c r="G50" i="45"/>
  <c r="C51" i="45"/>
  <c r="D51" i="45"/>
  <c r="F51" i="45"/>
  <c r="G51" i="45"/>
  <c r="C52" i="45"/>
  <c r="D52" i="45"/>
  <c r="F52" i="45"/>
  <c r="G52" i="45"/>
  <c r="C53" i="45"/>
  <c r="D53" i="45"/>
  <c r="F53" i="45"/>
  <c r="G53" i="45"/>
  <c r="G49" i="45"/>
  <c r="F49" i="45"/>
  <c r="D49" i="45"/>
  <c r="C49" i="45"/>
  <c r="C37" i="45"/>
  <c r="D37" i="45"/>
  <c r="F37" i="45"/>
  <c r="G37" i="45"/>
  <c r="C38" i="45"/>
  <c r="D38" i="45"/>
  <c r="F38" i="45"/>
  <c r="G38" i="45"/>
  <c r="C39" i="45"/>
  <c r="D39" i="45"/>
  <c r="F39" i="45"/>
  <c r="G39" i="45"/>
  <c r="C40" i="45"/>
  <c r="D40" i="45"/>
  <c r="F40" i="45"/>
  <c r="G40" i="45"/>
  <c r="C41" i="45"/>
  <c r="D41" i="45"/>
  <c r="F41" i="45"/>
  <c r="G41" i="45"/>
  <c r="C42" i="45"/>
  <c r="D42" i="45"/>
  <c r="F42" i="45"/>
  <c r="G42" i="45"/>
  <c r="C43" i="45"/>
  <c r="D43" i="45"/>
  <c r="F43" i="45"/>
  <c r="G43" i="45"/>
  <c r="C44" i="45"/>
  <c r="D44" i="45"/>
  <c r="F44" i="45"/>
  <c r="G44" i="45"/>
  <c r="C45" i="45"/>
  <c r="D45" i="45"/>
  <c r="F45" i="45"/>
  <c r="G45" i="45"/>
  <c r="G36" i="45"/>
  <c r="F36" i="45"/>
  <c r="D36" i="45"/>
  <c r="C36" i="45"/>
  <c r="C58" i="44"/>
  <c r="D58" i="44"/>
  <c r="F58" i="44"/>
  <c r="G58" i="44"/>
  <c r="G57" i="44"/>
  <c r="F57" i="44"/>
  <c r="D57" i="44"/>
  <c r="C57" i="44"/>
  <c r="C50" i="44"/>
  <c r="D50" i="44"/>
  <c r="F50" i="44"/>
  <c r="G50" i="44"/>
  <c r="C51" i="44"/>
  <c r="D51" i="44"/>
  <c r="F51" i="44"/>
  <c r="G51" i="44"/>
  <c r="C52" i="44"/>
  <c r="D52" i="44"/>
  <c r="F52" i="44"/>
  <c r="G52" i="44"/>
  <c r="C53" i="44"/>
  <c r="D53" i="44"/>
  <c r="F53" i="44"/>
  <c r="G53" i="44"/>
  <c r="G49" i="44"/>
  <c r="F49" i="44"/>
  <c r="D49" i="44"/>
  <c r="C49" i="44"/>
  <c r="C37" i="44"/>
  <c r="D37" i="44"/>
  <c r="F37" i="44"/>
  <c r="G37" i="44"/>
  <c r="C38" i="44"/>
  <c r="D38" i="44"/>
  <c r="F38" i="44"/>
  <c r="G38" i="44"/>
  <c r="C39" i="44"/>
  <c r="D39" i="44"/>
  <c r="F39" i="44"/>
  <c r="G39" i="44"/>
  <c r="C40" i="44"/>
  <c r="D40" i="44"/>
  <c r="F40" i="44"/>
  <c r="G40" i="44"/>
  <c r="C41" i="44"/>
  <c r="D41" i="44"/>
  <c r="F41" i="44"/>
  <c r="G41" i="44"/>
  <c r="C42" i="44"/>
  <c r="D42" i="44"/>
  <c r="F42" i="44"/>
  <c r="G42" i="44"/>
  <c r="C43" i="44"/>
  <c r="D43" i="44"/>
  <c r="F43" i="44"/>
  <c r="G43" i="44"/>
  <c r="C44" i="44"/>
  <c r="D44" i="44"/>
  <c r="F44" i="44"/>
  <c r="G44" i="44"/>
  <c r="C45" i="44"/>
  <c r="D45" i="44"/>
  <c r="F45" i="44"/>
  <c r="G45" i="44"/>
  <c r="G36" i="44"/>
  <c r="F36" i="44"/>
  <c r="D36" i="44"/>
  <c r="C36" i="44"/>
  <c r="C58" i="43"/>
  <c r="D58" i="43"/>
  <c r="D57" i="43"/>
  <c r="C57" i="43"/>
  <c r="C50" i="43"/>
  <c r="D50" i="43"/>
  <c r="C51" i="43"/>
  <c r="D51" i="43"/>
  <c r="C52" i="43"/>
  <c r="D52" i="43"/>
  <c r="C53" i="43"/>
  <c r="D53" i="43"/>
  <c r="D49" i="43"/>
  <c r="C49" i="43"/>
  <c r="C37" i="43"/>
  <c r="D37" i="43"/>
  <c r="C38" i="43"/>
  <c r="D38" i="43"/>
  <c r="C39" i="43"/>
  <c r="D39" i="43"/>
  <c r="C40" i="43"/>
  <c r="D40" i="43"/>
  <c r="C41" i="43"/>
  <c r="D41" i="43"/>
  <c r="C42" i="43"/>
  <c r="D42" i="43"/>
  <c r="C43" i="43"/>
  <c r="D43" i="43"/>
  <c r="C44" i="43"/>
  <c r="D44" i="43"/>
  <c r="C45" i="43"/>
  <c r="D45" i="43"/>
  <c r="D36" i="43"/>
  <c r="C36" i="43"/>
  <c r="C58" i="42"/>
  <c r="D58" i="42"/>
  <c r="F58" i="42"/>
  <c r="G58" i="42"/>
  <c r="G57" i="42"/>
  <c r="F57" i="42"/>
  <c r="D57" i="42"/>
  <c r="C57" i="42"/>
  <c r="C50" i="42"/>
  <c r="D50" i="42"/>
  <c r="F50" i="42"/>
  <c r="G50" i="42"/>
  <c r="C51" i="42"/>
  <c r="D51" i="42"/>
  <c r="F51" i="42"/>
  <c r="G51" i="42"/>
  <c r="C52" i="42"/>
  <c r="D52" i="42"/>
  <c r="F52" i="42"/>
  <c r="G52" i="42"/>
  <c r="C53" i="42"/>
  <c r="D53" i="42"/>
  <c r="F53" i="42"/>
  <c r="G53" i="42"/>
  <c r="G49" i="42"/>
  <c r="F49" i="42"/>
  <c r="D49" i="42"/>
  <c r="C49" i="42"/>
  <c r="C37" i="42"/>
  <c r="D37" i="42"/>
  <c r="F37" i="42"/>
  <c r="G37" i="42"/>
  <c r="C38" i="42"/>
  <c r="D38" i="42"/>
  <c r="F38" i="42"/>
  <c r="G38" i="42"/>
  <c r="C39" i="42"/>
  <c r="D39" i="42"/>
  <c r="F39" i="42"/>
  <c r="G39" i="42"/>
  <c r="C40" i="42"/>
  <c r="D40" i="42"/>
  <c r="F40" i="42"/>
  <c r="G40" i="42"/>
  <c r="C41" i="42"/>
  <c r="D41" i="42"/>
  <c r="F41" i="42"/>
  <c r="G41" i="42"/>
  <c r="C42" i="42"/>
  <c r="D42" i="42"/>
  <c r="F42" i="42"/>
  <c r="G42" i="42"/>
  <c r="C43" i="42"/>
  <c r="D43" i="42"/>
  <c r="F43" i="42"/>
  <c r="G43" i="42"/>
  <c r="C44" i="42"/>
  <c r="D44" i="42"/>
  <c r="F44" i="42"/>
  <c r="G44" i="42"/>
  <c r="C45" i="42"/>
  <c r="D45" i="42"/>
  <c r="F45" i="42"/>
  <c r="G45" i="42"/>
  <c r="G36" i="42"/>
  <c r="F36" i="42"/>
  <c r="D36" i="42"/>
  <c r="C36" i="42"/>
  <c r="C58" i="41"/>
  <c r="D58" i="41"/>
  <c r="F58" i="41"/>
  <c r="G58" i="41"/>
  <c r="G57" i="41"/>
  <c r="F57" i="41"/>
  <c r="D57" i="41"/>
  <c r="C57" i="41"/>
  <c r="C50" i="41"/>
  <c r="D50" i="41"/>
  <c r="F50" i="41"/>
  <c r="G50" i="41"/>
  <c r="C51" i="41"/>
  <c r="D51" i="41"/>
  <c r="F51" i="41"/>
  <c r="G51" i="41"/>
  <c r="C52" i="41"/>
  <c r="D52" i="41"/>
  <c r="F52" i="41"/>
  <c r="G52" i="41"/>
  <c r="C53" i="41"/>
  <c r="D53" i="41"/>
  <c r="F53" i="41"/>
  <c r="G53" i="41"/>
  <c r="G49" i="41"/>
  <c r="F49" i="41"/>
  <c r="D49" i="41"/>
  <c r="C49" i="41"/>
  <c r="C37" i="41"/>
  <c r="D37" i="41"/>
  <c r="F37" i="41"/>
  <c r="G37" i="41"/>
  <c r="C38" i="41"/>
  <c r="D38" i="41"/>
  <c r="F38" i="41"/>
  <c r="G38" i="41"/>
  <c r="C39" i="41"/>
  <c r="D39" i="41"/>
  <c r="F39" i="41"/>
  <c r="G39" i="41"/>
  <c r="C40" i="41"/>
  <c r="D40" i="41"/>
  <c r="F40" i="41"/>
  <c r="G40" i="41"/>
  <c r="C41" i="41"/>
  <c r="D41" i="41"/>
  <c r="F41" i="41"/>
  <c r="G41" i="41"/>
  <c r="C42" i="41"/>
  <c r="D42" i="41"/>
  <c r="F42" i="41"/>
  <c r="G42" i="41"/>
  <c r="C43" i="41"/>
  <c r="D43" i="41"/>
  <c r="F43" i="41"/>
  <c r="G43" i="41"/>
  <c r="C44" i="41"/>
  <c r="D44" i="41"/>
  <c r="F44" i="41"/>
  <c r="G44" i="41"/>
  <c r="C45" i="41"/>
  <c r="D45" i="41"/>
  <c r="F45" i="41"/>
  <c r="G45" i="41"/>
  <c r="G36" i="41"/>
  <c r="F36" i="41"/>
  <c r="D36" i="41"/>
  <c r="C36" i="41"/>
  <c r="C58" i="40"/>
  <c r="D58" i="40"/>
  <c r="F58" i="40"/>
  <c r="G58" i="40"/>
  <c r="G57" i="40"/>
  <c r="F57" i="40"/>
  <c r="D57" i="40"/>
  <c r="C57" i="40"/>
  <c r="C50" i="40"/>
  <c r="D50" i="40"/>
  <c r="F50" i="40"/>
  <c r="G50" i="40"/>
  <c r="C51" i="40"/>
  <c r="D51" i="40"/>
  <c r="F51" i="40"/>
  <c r="G51" i="40"/>
  <c r="C52" i="40"/>
  <c r="D52" i="40"/>
  <c r="F52" i="40"/>
  <c r="G52" i="40"/>
  <c r="C53" i="40"/>
  <c r="D53" i="40"/>
  <c r="F53" i="40"/>
  <c r="G53" i="40"/>
  <c r="G49" i="40"/>
  <c r="F49" i="40"/>
  <c r="D49" i="40"/>
  <c r="C49" i="40"/>
  <c r="C37" i="40"/>
  <c r="D37" i="40"/>
  <c r="F37" i="40"/>
  <c r="G37" i="40"/>
  <c r="C38" i="40"/>
  <c r="D38" i="40"/>
  <c r="F38" i="40"/>
  <c r="G38" i="40"/>
  <c r="C39" i="40"/>
  <c r="D39" i="40"/>
  <c r="F39" i="40"/>
  <c r="G39" i="40"/>
  <c r="C40" i="40"/>
  <c r="D40" i="40"/>
  <c r="F40" i="40"/>
  <c r="G40" i="40"/>
  <c r="C41" i="40"/>
  <c r="D41" i="40"/>
  <c r="F41" i="40"/>
  <c r="G41" i="40"/>
  <c r="C42" i="40"/>
  <c r="D42" i="40"/>
  <c r="F42" i="40"/>
  <c r="G42" i="40"/>
  <c r="C43" i="40"/>
  <c r="D43" i="40"/>
  <c r="F43" i="40"/>
  <c r="G43" i="40"/>
  <c r="C44" i="40"/>
  <c r="D44" i="40"/>
  <c r="F44" i="40"/>
  <c r="G44" i="40"/>
  <c r="C45" i="40"/>
  <c r="D45" i="40"/>
  <c r="F45" i="40"/>
  <c r="G45" i="40"/>
  <c r="G36" i="40"/>
  <c r="F36" i="40"/>
  <c r="D36" i="40"/>
  <c r="C36" i="40"/>
  <c r="C58" i="39"/>
  <c r="D58" i="39"/>
  <c r="F58" i="39"/>
  <c r="G58" i="39"/>
  <c r="G57" i="39"/>
  <c r="F57" i="39"/>
  <c r="D57" i="39"/>
  <c r="C57" i="39"/>
  <c r="C50" i="39"/>
  <c r="D50" i="39"/>
  <c r="F50" i="39"/>
  <c r="G50" i="39"/>
  <c r="C51" i="39"/>
  <c r="D51" i="39"/>
  <c r="F51" i="39"/>
  <c r="G51" i="39"/>
  <c r="C52" i="39"/>
  <c r="D52" i="39"/>
  <c r="F52" i="39"/>
  <c r="G52" i="39"/>
  <c r="C53" i="39"/>
  <c r="D53" i="39"/>
  <c r="F53" i="39"/>
  <c r="G53" i="39"/>
  <c r="G49" i="39"/>
  <c r="F49" i="39"/>
  <c r="D49" i="39"/>
  <c r="C49" i="39"/>
  <c r="C37" i="39"/>
  <c r="D37" i="39"/>
  <c r="F37" i="39"/>
  <c r="G37" i="39"/>
  <c r="C38" i="39"/>
  <c r="D38" i="39"/>
  <c r="F38" i="39"/>
  <c r="G38" i="39"/>
  <c r="C39" i="39"/>
  <c r="D39" i="39"/>
  <c r="F39" i="39"/>
  <c r="G39" i="39"/>
  <c r="C40" i="39"/>
  <c r="D40" i="39"/>
  <c r="F40" i="39"/>
  <c r="G40" i="39"/>
  <c r="C41" i="39"/>
  <c r="D41" i="39"/>
  <c r="F41" i="39"/>
  <c r="G41" i="39"/>
  <c r="C42" i="39"/>
  <c r="D42" i="39"/>
  <c r="F42" i="39"/>
  <c r="G42" i="39"/>
  <c r="C43" i="39"/>
  <c r="D43" i="39"/>
  <c r="F43" i="39"/>
  <c r="G43" i="39"/>
  <c r="C44" i="39"/>
  <c r="D44" i="39"/>
  <c r="F44" i="39"/>
  <c r="G44" i="39"/>
  <c r="C45" i="39"/>
  <c r="D45" i="39"/>
  <c r="F45" i="39"/>
  <c r="G45" i="39"/>
  <c r="G36" i="39"/>
  <c r="F36" i="39"/>
  <c r="D36" i="39"/>
  <c r="C36" i="39"/>
  <c r="D58" i="38"/>
  <c r="G58" i="38"/>
  <c r="G57" i="38"/>
  <c r="D57" i="38"/>
  <c r="D50" i="38"/>
  <c r="G50" i="38"/>
  <c r="D51" i="38"/>
  <c r="G51" i="38"/>
  <c r="D52" i="38"/>
  <c r="G52" i="38"/>
  <c r="D53" i="38"/>
  <c r="G53" i="38"/>
  <c r="G49" i="38"/>
  <c r="D49" i="38"/>
  <c r="D37" i="38"/>
  <c r="G37" i="38"/>
  <c r="D38" i="38"/>
  <c r="G38" i="38"/>
  <c r="D39" i="38"/>
  <c r="G39" i="38"/>
  <c r="D40" i="38"/>
  <c r="G40" i="38"/>
  <c r="D41" i="38"/>
  <c r="G41" i="38"/>
  <c r="D42" i="38"/>
  <c r="G42" i="38"/>
  <c r="D43" i="38"/>
  <c r="G43" i="38"/>
  <c r="D44" i="38"/>
  <c r="G44" i="38"/>
  <c r="D45" i="38"/>
  <c r="G45" i="38"/>
  <c r="G36" i="38"/>
  <c r="D36" i="38"/>
  <c r="C58" i="37"/>
  <c r="D58" i="37"/>
  <c r="F58" i="37"/>
  <c r="G58" i="37"/>
  <c r="G57" i="37"/>
  <c r="F57" i="37"/>
  <c r="D57" i="37"/>
  <c r="C57" i="37"/>
  <c r="C50" i="37"/>
  <c r="D50" i="37"/>
  <c r="F50" i="37"/>
  <c r="G50" i="37"/>
  <c r="C51" i="37"/>
  <c r="D51" i="37"/>
  <c r="F51" i="37"/>
  <c r="G51" i="37"/>
  <c r="C52" i="37"/>
  <c r="D52" i="37"/>
  <c r="F52" i="37"/>
  <c r="G52" i="37"/>
  <c r="C53" i="37"/>
  <c r="D53" i="37"/>
  <c r="F53" i="37"/>
  <c r="G53" i="37"/>
  <c r="G49" i="37"/>
  <c r="F49" i="37"/>
  <c r="D49" i="37"/>
  <c r="C49" i="37"/>
  <c r="C37" i="37"/>
  <c r="D37" i="37"/>
  <c r="F37" i="37"/>
  <c r="G37" i="37"/>
  <c r="C38" i="37"/>
  <c r="D38" i="37"/>
  <c r="F38" i="37"/>
  <c r="G38" i="37"/>
  <c r="C39" i="37"/>
  <c r="D39" i="37"/>
  <c r="F39" i="37"/>
  <c r="G39" i="37"/>
  <c r="C40" i="37"/>
  <c r="D40" i="37"/>
  <c r="F40" i="37"/>
  <c r="G40" i="37"/>
  <c r="C41" i="37"/>
  <c r="D41" i="37"/>
  <c r="F41" i="37"/>
  <c r="G41" i="37"/>
  <c r="C42" i="37"/>
  <c r="D42" i="37"/>
  <c r="F42" i="37"/>
  <c r="G42" i="37"/>
  <c r="C43" i="37"/>
  <c r="D43" i="37"/>
  <c r="F43" i="37"/>
  <c r="G43" i="37"/>
  <c r="C44" i="37"/>
  <c r="D44" i="37"/>
  <c r="F44" i="37"/>
  <c r="G44" i="37"/>
  <c r="C45" i="37"/>
  <c r="D45" i="37"/>
  <c r="F45" i="37"/>
  <c r="G45" i="37"/>
  <c r="G36" i="37"/>
  <c r="F36" i="37"/>
  <c r="D36" i="37"/>
  <c r="C36" i="37"/>
  <c r="C58" i="36"/>
  <c r="D58" i="36"/>
  <c r="F58" i="36"/>
  <c r="G58" i="36"/>
  <c r="G57" i="36"/>
  <c r="F57" i="36"/>
  <c r="D57" i="36"/>
  <c r="C57" i="36"/>
  <c r="C50" i="36"/>
  <c r="D50" i="36"/>
  <c r="F50" i="36"/>
  <c r="G50" i="36"/>
  <c r="C51" i="36"/>
  <c r="D51" i="36"/>
  <c r="F51" i="36"/>
  <c r="G51" i="36"/>
  <c r="C52" i="36"/>
  <c r="D52" i="36"/>
  <c r="F52" i="36"/>
  <c r="G52" i="36"/>
  <c r="C53" i="36"/>
  <c r="D53" i="36"/>
  <c r="F53" i="36"/>
  <c r="G53" i="36"/>
  <c r="G49" i="36"/>
  <c r="F49" i="36"/>
  <c r="D49" i="36"/>
  <c r="C49" i="36"/>
  <c r="C37" i="36"/>
  <c r="D37" i="36"/>
  <c r="F37" i="36"/>
  <c r="G37" i="36"/>
  <c r="C38" i="36"/>
  <c r="D38" i="36"/>
  <c r="F38" i="36"/>
  <c r="G38" i="36"/>
  <c r="C39" i="36"/>
  <c r="D39" i="36"/>
  <c r="F39" i="36"/>
  <c r="G39" i="36"/>
  <c r="C40" i="36"/>
  <c r="D40" i="36"/>
  <c r="F40" i="36"/>
  <c r="G40" i="36"/>
  <c r="C41" i="36"/>
  <c r="D41" i="36"/>
  <c r="F41" i="36"/>
  <c r="G41" i="36"/>
  <c r="C42" i="36"/>
  <c r="D42" i="36"/>
  <c r="F42" i="36"/>
  <c r="G42" i="36"/>
  <c r="C43" i="36"/>
  <c r="D43" i="36"/>
  <c r="F43" i="36"/>
  <c r="G43" i="36"/>
  <c r="C44" i="36"/>
  <c r="D44" i="36"/>
  <c r="F44" i="36"/>
  <c r="G44" i="36"/>
  <c r="C45" i="36"/>
  <c r="D45" i="36"/>
  <c r="F45" i="36"/>
  <c r="G45" i="36"/>
  <c r="G36" i="36"/>
  <c r="F36" i="36"/>
  <c r="D36" i="36"/>
  <c r="C36" i="36"/>
  <c r="C58" i="35"/>
  <c r="D58" i="35"/>
  <c r="F58" i="35"/>
  <c r="G58" i="35"/>
  <c r="G57" i="35"/>
  <c r="F57" i="35"/>
  <c r="D57" i="35"/>
  <c r="C57" i="35"/>
  <c r="C50" i="35"/>
  <c r="D50" i="35"/>
  <c r="F50" i="35"/>
  <c r="G50" i="35"/>
  <c r="C51" i="35"/>
  <c r="D51" i="35"/>
  <c r="F51" i="35"/>
  <c r="G51" i="35"/>
  <c r="C52" i="35"/>
  <c r="D52" i="35"/>
  <c r="F52" i="35"/>
  <c r="G52" i="35"/>
  <c r="C53" i="35"/>
  <c r="D53" i="35"/>
  <c r="F53" i="35"/>
  <c r="G53" i="35"/>
  <c r="G49" i="35"/>
  <c r="F49" i="35"/>
  <c r="D49" i="35"/>
  <c r="C49" i="35"/>
  <c r="C37" i="35"/>
  <c r="D37" i="35"/>
  <c r="F37" i="35"/>
  <c r="G37" i="35"/>
  <c r="C38" i="35"/>
  <c r="D38" i="35"/>
  <c r="F38" i="35"/>
  <c r="G38" i="35"/>
  <c r="C39" i="35"/>
  <c r="D39" i="35"/>
  <c r="F39" i="35"/>
  <c r="G39" i="35"/>
  <c r="C40" i="35"/>
  <c r="D40" i="35"/>
  <c r="F40" i="35"/>
  <c r="G40" i="35"/>
  <c r="C41" i="35"/>
  <c r="D41" i="35"/>
  <c r="F41" i="35"/>
  <c r="G41" i="35"/>
  <c r="C42" i="35"/>
  <c r="D42" i="35"/>
  <c r="F42" i="35"/>
  <c r="G42" i="35"/>
  <c r="C43" i="35"/>
  <c r="D43" i="35"/>
  <c r="F43" i="35"/>
  <c r="G43" i="35"/>
  <c r="C44" i="35"/>
  <c r="D44" i="35"/>
  <c r="F44" i="35"/>
  <c r="G44" i="35"/>
  <c r="C45" i="35"/>
  <c r="D45" i="35"/>
  <c r="F45" i="35"/>
  <c r="G45" i="35"/>
  <c r="G36" i="35"/>
  <c r="F36" i="35"/>
  <c r="D36" i="35"/>
  <c r="C36" i="35"/>
  <c r="C58" i="33"/>
  <c r="D58" i="33"/>
  <c r="F58" i="33"/>
  <c r="G58" i="33"/>
  <c r="G57" i="33"/>
  <c r="F57" i="33"/>
  <c r="D57" i="33"/>
  <c r="C57" i="33"/>
  <c r="C50" i="33"/>
  <c r="D50" i="33"/>
  <c r="F50" i="33"/>
  <c r="G50" i="33"/>
  <c r="C51" i="33"/>
  <c r="D51" i="33"/>
  <c r="F51" i="33"/>
  <c r="G51" i="33"/>
  <c r="C52" i="33"/>
  <c r="D52" i="33"/>
  <c r="F52" i="33"/>
  <c r="G52" i="33"/>
  <c r="C53" i="33"/>
  <c r="D53" i="33"/>
  <c r="F53" i="33"/>
  <c r="G53" i="33"/>
  <c r="G49" i="33"/>
  <c r="F49" i="33"/>
  <c r="D49" i="33"/>
  <c r="C49" i="33"/>
  <c r="C37" i="33"/>
  <c r="D37" i="33"/>
  <c r="F37" i="33"/>
  <c r="G37" i="33"/>
  <c r="C38" i="33"/>
  <c r="D38" i="33"/>
  <c r="F38" i="33"/>
  <c r="G38" i="33"/>
  <c r="C39" i="33"/>
  <c r="D39" i="33"/>
  <c r="F39" i="33"/>
  <c r="G39" i="33"/>
  <c r="C40" i="33"/>
  <c r="D40" i="33"/>
  <c r="F40" i="33"/>
  <c r="G40" i="33"/>
  <c r="C41" i="33"/>
  <c r="D41" i="33"/>
  <c r="F41" i="33"/>
  <c r="G41" i="33"/>
  <c r="C42" i="33"/>
  <c r="D42" i="33"/>
  <c r="F42" i="33"/>
  <c r="G42" i="33"/>
  <c r="C43" i="33"/>
  <c r="D43" i="33"/>
  <c r="F43" i="33"/>
  <c r="G43" i="33"/>
  <c r="C44" i="33"/>
  <c r="D44" i="33"/>
  <c r="F44" i="33"/>
  <c r="G44" i="33"/>
  <c r="C45" i="33"/>
  <c r="D45" i="33"/>
  <c r="F45" i="33"/>
  <c r="G45" i="33"/>
  <c r="G36" i="33"/>
  <c r="F36" i="33"/>
  <c r="D36" i="33"/>
  <c r="C36" i="33"/>
  <c r="C58" i="34"/>
  <c r="D58" i="34"/>
  <c r="F58" i="34"/>
  <c r="G58" i="34"/>
  <c r="G57" i="34"/>
  <c r="F57" i="34"/>
  <c r="D57" i="34"/>
  <c r="C57" i="34"/>
  <c r="C50" i="34"/>
  <c r="D50" i="34"/>
  <c r="F50" i="34"/>
  <c r="G50" i="34"/>
  <c r="C51" i="34"/>
  <c r="D51" i="34"/>
  <c r="F51" i="34"/>
  <c r="G51" i="34"/>
  <c r="C52" i="34"/>
  <c r="D52" i="34"/>
  <c r="F52" i="34"/>
  <c r="G52" i="34"/>
  <c r="C53" i="34"/>
  <c r="D53" i="34"/>
  <c r="F53" i="34"/>
  <c r="G53" i="34"/>
  <c r="G49" i="34"/>
  <c r="F49" i="34"/>
  <c r="D49" i="34"/>
  <c r="C49" i="34"/>
  <c r="C37" i="34"/>
  <c r="D37" i="34"/>
  <c r="F37" i="34"/>
  <c r="G37" i="34"/>
  <c r="C38" i="34"/>
  <c r="D38" i="34"/>
  <c r="F38" i="34"/>
  <c r="G38" i="34"/>
  <c r="C39" i="34"/>
  <c r="D39" i="34"/>
  <c r="F39" i="34"/>
  <c r="G39" i="34"/>
  <c r="C40" i="34"/>
  <c r="D40" i="34"/>
  <c r="F40" i="34"/>
  <c r="G40" i="34"/>
  <c r="C41" i="34"/>
  <c r="D41" i="34"/>
  <c r="F41" i="34"/>
  <c r="G41" i="34"/>
  <c r="C42" i="34"/>
  <c r="D42" i="34"/>
  <c r="F42" i="34"/>
  <c r="G42" i="34"/>
  <c r="C43" i="34"/>
  <c r="D43" i="34"/>
  <c r="F43" i="34"/>
  <c r="G43" i="34"/>
  <c r="C44" i="34"/>
  <c r="D44" i="34"/>
  <c r="F44" i="34"/>
  <c r="G44" i="34"/>
  <c r="C45" i="34"/>
  <c r="D45" i="34"/>
  <c r="F45" i="34"/>
  <c r="G45" i="34"/>
  <c r="G36" i="34"/>
  <c r="F36" i="34"/>
  <c r="D36" i="34"/>
  <c r="C36" i="34"/>
  <c r="C58" i="32"/>
  <c r="D58" i="32"/>
  <c r="F58" i="32"/>
  <c r="G58" i="32"/>
  <c r="G57" i="32"/>
  <c r="F57" i="32"/>
  <c r="D57" i="32"/>
  <c r="C57" i="32"/>
  <c r="C50" i="32"/>
  <c r="D50" i="32"/>
  <c r="F50" i="32"/>
  <c r="G50" i="32"/>
  <c r="C51" i="32"/>
  <c r="D51" i="32"/>
  <c r="F51" i="32"/>
  <c r="G51" i="32"/>
  <c r="C52" i="32"/>
  <c r="D52" i="32"/>
  <c r="F52" i="32"/>
  <c r="G52" i="32"/>
  <c r="C53" i="32"/>
  <c r="D53" i="32"/>
  <c r="F53" i="32"/>
  <c r="G53" i="32"/>
  <c r="G49" i="32"/>
  <c r="F49" i="32"/>
  <c r="D49" i="32"/>
  <c r="C49" i="32"/>
  <c r="C37" i="32"/>
  <c r="D37" i="32"/>
  <c r="F37" i="32"/>
  <c r="G37" i="32"/>
  <c r="C38" i="32"/>
  <c r="D38" i="32"/>
  <c r="F38" i="32"/>
  <c r="G38" i="32"/>
  <c r="C39" i="32"/>
  <c r="D39" i="32"/>
  <c r="F39" i="32"/>
  <c r="G39" i="32"/>
  <c r="C40" i="32"/>
  <c r="D40" i="32"/>
  <c r="F40" i="32"/>
  <c r="G40" i="32"/>
  <c r="C41" i="32"/>
  <c r="D41" i="32"/>
  <c r="F41" i="32"/>
  <c r="G41" i="32"/>
  <c r="C42" i="32"/>
  <c r="D42" i="32"/>
  <c r="F42" i="32"/>
  <c r="G42" i="32"/>
  <c r="C43" i="32"/>
  <c r="D43" i="32"/>
  <c r="F43" i="32"/>
  <c r="G43" i="32"/>
  <c r="C44" i="32"/>
  <c r="D44" i="32"/>
  <c r="F44" i="32"/>
  <c r="G44" i="32"/>
  <c r="C45" i="32"/>
  <c r="D45" i="32"/>
  <c r="F45" i="32"/>
  <c r="G45" i="32"/>
  <c r="G36" i="32"/>
  <c r="F36" i="32"/>
  <c r="D36" i="32"/>
  <c r="C36" i="32"/>
  <c r="C58" i="31"/>
  <c r="D58" i="31"/>
  <c r="F58" i="31"/>
  <c r="G58" i="31"/>
  <c r="G57" i="31"/>
  <c r="F57" i="31"/>
  <c r="D57" i="31"/>
  <c r="C57" i="31"/>
  <c r="C50" i="31"/>
  <c r="D50" i="31"/>
  <c r="F50" i="31"/>
  <c r="G50" i="31"/>
  <c r="C51" i="31"/>
  <c r="D51" i="31"/>
  <c r="F51" i="31"/>
  <c r="G51" i="31"/>
  <c r="C52" i="31"/>
  <c r="D52" i="31"/>
  <c r="F52" i="31"/>
  <c r="G52" i="31"/>
  <c r="C53" i="31"/>
  <c r="D53" i="31"/>
  <c r="F53" i="31"/>
  <c r="G53" i="31"/>
  <c r="G49" i="31"/>
  <c r="F49" i="31"/>
  <c r="D49" i="31"/>
  <c r="C49" i="31"/>
  <c r="C37" i="31"/>
  <c r="D37" i="31"/>
  <c r="F37" i="31"/>
  <c r="G37" i="31"/>
  <c r="C38" i="31"/>
  <c r="D38" i="31"/>
  <c r="F38" i="31"/>
  <c r="G38" i="31"/>
  <c r="C39" i="31"/>
  <c r="D39" i="31"/>
  <c r="F39" i="31"/>
  <c r="G39" i="31"/>
  <c r="C40" i="31"/>
  <c r="D40" i="31"/>
  <c r="F40" i="31"/>
  <c r="G40" i="31"/>
  <c r="C41" i="31"/>
  <c r="D41" i="31"/>
  <c r="F41" i="31"/>
  <c r="G41" i="31"/>
  <c r="C42" i="31"/>
  <c r="D42" i="31"/>
  <c r="F42" i="31"/>
  <c r="G42" i="31"/>
  <c r="C43" i="31"/>
  <c r="D43" i="31"/>
  <c r="F43" i="31"/>
  <c r="G43" i="31"/>
  <c r="C44" i="31"/>
  <c r="D44" i="31"/>
  <c r="F44" i="31"/>
  <c r="G44" i="31"/>
  <c r="C45" i="31"/>
  <c r="D45" i="31"/>
  <c r="F45" i="31"/>
  <c r="G45" i="31"/>
  <c r="G36" i="31"/>
  <c r="F36" i="31"/>
  <c r="D36" i="31"/>
  <c r="C36" i="31"/>
  <c r="C58" i="30"/>
  <c r="D58" i="30"/>
  <c r="F58" i="30"/>
  <c r="G58" i="30"/>
  <c r="G57" i="30"/>
  <c r="F57" i="30"/>
  <c r="D57" i="30"/>
  <c r="C57" i="30"/>
  <c r="C50" i="30"/>
  <c r="D50" i="30"/>
  <c r="F50" i="30"/>
  <c r="G50" i="30"/>
  <c r="C51" i="30"/>
  <c r="D51" i="30"/>
  <c r="F51" i="30"/>
  <c r="G51" i="30"/>
  <c r="C52" i="30"/>
  <c r="D52" i="30"/>
  <c r="F52" i="30"/>
  <c r="G52" i="30"/>
  <c r="C53" i="30"/>
  <c r="D53" i="30"/>
  <c r="F53" i="30"/>
  <c r="G53" i="30"/>
  <c r="G49" i="30"/>
  <c r="F49" i="30"/>
  <c r="D49" i="30"/>
  <c r="C49" i="30"/>
  <c r="C37" i="30"/>
  <c r="D37" i="30"/>
  <c r="F37" i="30"/>
  <c r="G37" i="30"/>
  <c r="C38" i="30"/>
  <c r="D38" i="30"/>
  <c r="F38" i="30"/>
  <c r="G38" i="30"/>
  <c r="C39" i="30"/>
  <c r="D39" i="30"/>
  <c r="F39" i="30"/>
  <c r="G39" i="30"/>
  <c r="C40" i="30"/>
  <c r="D40" i="30"/>
  <c r="F40" i="30"/>
  <c r="G40" i="30"/>
  <c r="C41" i="30"/>
  <c r="D41" i="30"/>
  <c r="F41" i="30"/>
  <c r="G41" i="30"/>
  <c r="C42" i="30"/>
  <c r="D42" i="30"/>
  <c r="F42" i="30"/>
  <c r="G42" i="30"/>
  <c r="C43" i="30"/>
  <c r="D43" i="30"/>
  <c r="F43" i="30"/>
  <c r="G43" i="30"/>
  <c r="C44" i="30"/>
  <c r="D44" i="30"/>
  <c r="F44" i="30"/>
  <c r="G44" i="30"/>
  <c r="C45" i="30"/>
  <c r="D45" i="30"/>
  <c r="F45" i="30"/>
  <c r="G45" i="30"/>
  <c r="G36" i="30"/>
  <c r="F36" i="30"/>
  <c r="D36" i="30"/>
  <c r="C36" i="30"/>
  <c r="C58" i="29"/>
  <c r="D58" i="29"/>
  <c r="F58" i="29"/>
  <c r="G58" i="29"/>
  <c r="G57" i="29"/>
  <c r="F57" i="29"/>
  <c r="D57" i="29"/>
  <c r="C57" i="29"/>
  <c r="C50" i="29"/>
  <c r="D50" i="29"/>
  <c r="F50" i="29"/>
  <c r="G50" i="29"/>
  <c r="C51" i="29"/>
  <c r="D51" i="29"/>
  <c r="F51" i="29"/>
  <c r="G51" i="29"/>
  <c r="C52" i="29"/>
  <c r="D52" i="29"/>
  <c r="F52" i="29"/>
  <c r="G52" i="29"/>
  <c r="C53" i="29"/>
  <c r="D53" i="29"/>
  <c r="F53" i="29"/>
  <c r="G53" i="29"/>
  <c r="G49" i="29"/>
  <c r="F49" i="29"/>
  <c r="D49" i="29"/>
  <c r="C49" i="29"/>
  <c r="C37" i="29"/>
  <c r="D37" i="29"/>
  <c r="F37" i="29"/>
  <c r="G37" i="29"/>
  <c r="C38" i="29"/>
  <c r="D38" i="29"/>
  <c r="F38" i="29"/>
  <c r="G38" i="29"/>
  <c r="C39" i="29"/>
  <c r="D39" i="29"/>
  <c r="F39" i="29"/>
  <c r="G39" i="29"/>
  <c r="C40" i="29"/>
  <c r="D40" i="29"/>
  <c r="F40" i="29"/>
  <c r="G40" i="29"/>
  <c r="C41" i="29"/>
  <c r="D41" i="29"/>
  <c r="F41" i="29"/>
  <c r="G41" i="29"/>
  <c r="C42" i="29"/>
  <c r="D42" i="29"/>
  <c r="F42" i="29"/>
  <c r="G42" i="29"/>
  <c r="C43" i="29"/>
  <c r="D43" i="29"/>
  <c r="F43" i="29"/>
  <c r="G43" i="29"/>
  <c r="C44" i="29"/>
  <c r="D44" i="29"/>
  <c r="F44" i="29"/>
  <c r="G44" i="29"/>
  <c r="C45" i="29"/>
  <c r="D45" i="29"/>
  <c r="F45" i="29"/>
  <c r="G45" i="29"/>
  <c r="G36" i="29"/>
  <c r="F36" i="29"/>
  <c r="D36" i="29"/>
  <c r="C36" i="29"/>
  <c r="C58" i="28"/>
  <c r="D58" i="28"/>
  <c r="F58" i="28"/>
  <c r="G58" i="28"/>
  <c r="G57" i="28"/>
  <c r="F57" i="28"/>
  <c r="D57" i="28"/>
  <c r="C57" i="28"/>
  <c r="C50" i="28"/>
  <c r="D50" i="28"/>
  <c r="F50" i="28"/>
  <c r="G50" i="28"/>
  <c r="C51" i="28"/>
  <c r="D51" i="28"/>
  <c r="F51" i="28"/>
  <c r="G51" i="28"/>
  <c r="C52" i="28"/>
  <c r="D52" i="28"/>
  <c r="F52" i="28"/>
  <c r="G52" i="28"/>
  <c r="C53" i="28"/>
  <c r="D53" i="28"/>
  <c r="F53" i="28"/>
  <c r="G53" i="28"/>
  <c r="G49" i="28"/>
  <c r="F49" i="28"/>
  <c r="D49" i="28"/>
  <c r="C49" i="28"/>
  <c r="C37" i="28"/>
  <c r="D37" i="28"/>
  <c r="F37" i="28"/>
  <c r="G37" i="28"/>
  <c r="C38" i="28"/>
  <c r="D38" i="28"/>
  <c r="F38" i="28"/>
  <c r="G38" i="28"/>
  <c r="C39" i="28"/>
  <c r="D39" i="28"/>
  <c r="F39" i="28"/>
  <c r="G39" i="28"/>
  <c r="C40" i="28"/>
  <c r="D40" i="28"/>
  <c r="F40" i="28"/>
  <c r="G40" i="28"/>
  <c r="C41" i="28"/>
  <c r="D41" i="28"/>
  <c r="F41" i="28"/>
  <c r="G41" i="28"/>
  <c r="C42" i="28"/>
  <c r="D42" i="28"/>
  <c r="F42" i="28"/>
  <c r="G42" i="28"/>
  <c r="C43" i="28"/>
  <c r="D43" i="28"/>
  <c r="F43" i="28"/>
  <c r="G43" i="28"/>
  <c r="C44" i="28"/>
  <c r="D44" i="28"/>
  <c r="F44" i="28"/>
  <c r="G44" i="28"/>
  <c r="C45" i="28"/>
  <c r="D45" i="28"/>
  <c r="F45" i="28"/>
  <c r="G45" i="28"/>
  <c r="G36" i="28"/>
  <c r="F36" i="28"/>
  <c r="D36" i="28"/>
  <c r="C36" i="28"/>
  <c r="C58" i="27"/>
  <c r="D58" i="27"/>
  <c r="F58" i="27"/>
  <c r="G58" i="27"/>
  <c r="G57" i="27"/>
  <c r="F57" i="27"/>
  <c r="D57" i="27"/>
  <c r="C57" i="27"/>
  <c r="C50" i="27"/>
  <c r="D50" i="27"/>
  <c r="F50" i="27"/>
  <c r="G50" i="27"/>
  <c r="C51" i="27"/>
  <c r="D51" i="27"/>
  <c r="F51" i="27"/>
  <c r="G51" i="27"/>
  <c r="C52" i="27"/>
  <c r="D52" i="27"/>
  <c r="F52" i="27"/>
  <c r="G52" i="27"/>
  <c r="C53" i="27"/>
  <c r="D53" i="27"/>
  <c r="F53" i="27"/>
  <c r="G53" i="27"/>
  <c r="G49" i="27"/>
  <c r="F49" i="27"/>
  <c r="D49" i="27"/>
  <c r="C49" i="27"/>
  <c r="C37" i="27"/>
  <c r="D37" i="27"/>
  <c r="F37" i="27"/>
  <c r="G37" i="27"/>
  <c r="C38" i="27"/>
  <c r="D38" i="27"/>
  <c r="F38" i="27"/>
  <c r="G38" i="27"/>
  <c r="C39" i="27"/>
  <c r="D39" i="27"/>
  <c r="F39" i="27"/>
  <c r="G39" i="27"/>
  <c r="C40" i="27"/>
  <c r="D40" i="27"/>
  <c r="F40" i="27"/>
  <c r="G40" i="27"/>
  <c r="C41" i="27"/>
  <c r="D41" i="27"/>
  <c r="F41" i="27"/>
  <c r="G41" i="27"/>
  <c r="C42" i="27"/>
  <c r="D42" i="27"/>
  <c r="F42" i="27"/>
  <c r="G42" i="27"/>
  <c r="C43" i="27"/>
  <c r="D43" i="27"/>
  <c r="F43" i="27"/>
  <c r="G43" i="27"/>
  <c r="C44" i="27"/>
  <c r="D44" i="27"/>
  <c r="F44" i="27"/>
  <c r="G44" i="27"/>
  <c r="C45" i="27"/>
  <c r="D45" i="27"/>
  <c r="F45" i="27"/>
  <c r="G45" i="27"/>
  <c r="G36" i="27"/>
  <c r="F36" i="27"/>
  <c r="D36" i="27"/>
  <c r="C36" i="27"/>
  <c r="C58" i="26"/>
  <c r="D58" i="26"/>
  <c r="F58" i="26"/>
  <c r="G58" i="26"/>
  <c r="G57" i="26"/>
  <c r="F57" i="26"/>
  <c r="D57" i="26"/>
  <c r="C57" i="26"/>
  <c r="C50" i="26"/>
  <c r="D50" i="26"/>
  <c r="F50" i="26"/>
  <c r="G50" i="26"/>
  <c r="C51" i="26"/>
  <c r="D51" i="26"/>
  <c r="F51" i="26"/>
  <c r="G51" i="26"/>
  <c r="C52" i="26"/>
  <c r="D52" i="26"/>
  <c r="F52" i="26"/>
  <c r="G52" i="26"/>
  <c r="C53" i="26"/>
  <c r="D53" i="26"/>
  <c r="F53" i="26"/>
  <c r="G53" i="26"/>
  <c r="G49" i="26"/>
  <c r="F49" i="26"/>
  <c r="D49" i="26"/>
  <c r="C49" i="26"/>
  <c r="C37" i="26"/>
  <c r="D37" i="26"/>
  <c r="F37" i="26"/>
  <c r="G37" i="26"/>
  <c r="C38" i="26"/>
  <c r="D38" i="26"/>
  <c r="F38" i="26"/>
  <c r="G38" i="26"/>
  <c r="C39" i="26"/>
  <c r="D39" i="26"/>
  <c r="F39" i="26"/>
  <c r="G39" i="26"/>
  <c r="C40" i="26"/>
  <c r="D40" i="26"/>
  <c r="F40" i="26"/>
  <c r="G40" i="26"/>
  <c r="C41" i="26"/>
  <c r="D41" i="26"/>
  <c r="F41" i="26"/>
  <c r="G41" i="26"/>
  <c r="C42" i="26"/>
  <c r="D42" i="26"/>
  <c r="F42" i="26"/>
  <c r="G42" i="26"/>
  <c r="C43" i="26"/>
  <c r="D43" i="26"/>
  <c r="F43" i="26"/>
  <c r="G43" i="26"/>
  <c r="C44" i="26"/>
  <c r="D44" i="26"/>
  <c r="F44" i="26"/>
  <c r="G44" i="26"/>
  <c r="C45" i="26"/>
  <c r="D45" i="26"/>
  <c r="F45" i="26"/>
  <c r="G45" i="26"/>
  <c r="G36" i="26"/>
  <c r="F36" i="26"/>
  <c r="D36" i="26"/>
  <c r="C36" i="26"/>
  <c r="C58" i="25"/>
  <c r="D58" i="25"/>
  <c r="F58" i="25"/>
  <c r="G58" i="25"/>
  <c r="G57" i="25"/>
  <c r="F57" i="25"/>
  <c r="D57" i="25"/>
  <c r="C57" i="25"/>
  <c r="C50" i="25"/>
  <c r="D50" i="25"/>
  <c r="F50" i="25"/>
  <c r="G50" i="25"/>
  <c r="C51" i="25"/>
  <c r="D51" i="25"/>
  <c r="F51" i="25"/>
  <c r="G51" i="25"/>
  <c r="C52" i="25"/>
  <c r="D52" i="25"/>
  <c r="F52" i="25"/>
  <c r="G52" i="25"/>
  <c r="C53" i="25"/>
  <c r="D53" i="25"/>
  <c r="F53" i="25"/>
  <c r="G53" i="25"/>
  <c r="G49" i="25"/>
  <c r="F49" i="25"/>
  <c r="D49" i="25"/>
  <c r="C49" i="25"/>
  <c r="C37" i="25"/>
  <c r="D37" i="25"/>
  <c r="F37" i="25"/>
  <c r="G37" i="25"/>
  <c r="C38" i="25"/>
  <c r="D38" i="25"/>
  <c r="F38" i="25"/>
  <c r="G38" i="25"/>
  <c r="C39" i="25"/>
  <c r="D39" i="25"/>
  <c r="F39" i="25"/>
  <c r="G39" i="25"/>
  <c r="C40" i="25"/>
  <c r="D40" i="25"/>
  <c r="F40" i="25"/>
  <c r="G40" i="25"/>
  <c r="C41" i="25"/>
  <c r="D41" i="25"/>
  <c r="F41" i="25"/>
  <c r="G41" i="25"/>
  <c r="C42" i="25"/>
  <c r="D42" i="25"/>
  <c r="F42" i="25"/>
  <c r="G42" i="25"/>
  <c r="C43" i="25"/>
  <c r="D43" i="25"/>
  <c r="F43" i="25"/>
  <c r="G43" i="25"/>
  <c r="C44" i="25"/>
  <c r="D44" i="25"/>
  <c r="F44" i="25"/>
  <c r="G44" i="25"/>
  <c r="C45" i="25"/>
  <c r="D45" i="25"/>
  <c r="F45" i="25"/>
  <c r="G45" i="25"/>
  <c r="G36" i="25"/>
  <c r="F36" i="25"/>
  <c r="D36" i="25"/>
  <c r="C36" i="25"/>
  <c r="C58" i="24"/>
  <c r="D58" i="24"/>
  <c r="F58" i="24"/>
  <c r="G58" i="24"/>
  <c r="G57" i="24"/>
  <c r="F57" i="24"/>
  <c r="D57" i="24"/>
  <c r="C57" i="24"/>
  <c r="C50" i="24"/>
  <c r="D50" i="24"/>
  <c r="F50" i="24"/>
  <c r="G50" i="24"/>
  <c r="C51" i="24"/>
  <c r="D51" i="24"/>
  <c r="F51" i="24"/>
  <c r="G51" i="24"/>
  <c r="C52" i="24"/>
  <c r="D52" i="24"/>
  <c r="F52" i="24"/>
  <c r="G52" i="24"/>
  <c r="C53" i="24"/>
  <c r="D53" i="24"/>
  <c r="F53" i="24"/>
  <c r="G53" i="24"/>
  <c r="G49" i="24"/>
  <c r="F49" i="24"/>
  <c r="D49" i="24"/>
  <c r="C49" i="24"/>
  <c r="C37" i="24"/>
  <c r="D37" i="24"/>
  <c r="F37" i="24"/>
  <c r="G37" i="24"/>
  <c r="C38" i="24"/>
  <c r="D38" i="24"/>
  <c r="F38" i="24"/>
  <c r="G38" i="24"/>
  <c r="C39" i="24"/>
  <c r="D39" i="24"/>
  <c r="F39" i="24"/>
  <c r="G39" i="24"/>
  <c r="C40" i="24"/>
  <c r="D40" i="24"/>
  <c r="F40" i="24"/>
  <c r="G40" i="24"/>
  <c r="C41" i="24"/>
  <c r="D41" i="24"/>
  <c r="F41" i="24"/>
  <c r="G41" i="24"/>
  <c r="C42" i="24"/>
  <c r="D42" i="24"/>
  <c r="F42" i="24"/>
  <c r="G42" i="24"/>
  <c r="C43" i="24"/>
  <c r="D43" i="24"/>
  <c r="F43" i="24"/>
  <c r="G43" i="24"/>
  <c r="C44" i="24"/>
  <c r="D44" i="24"/>
  <c r="F44" i="24"/>
  <c r="G44" i="24"/>
  <c r="C45" i="24"/>
  <c r="D45" i="24"/>
  <c r="F45" i="24"/>
  <c r="G45" i="24"/>
  <c r="G36" i="24"/>
  <c r="F36" i="24"/>
  <c r="D36" i="24"/>
  <c r="C36" i="24"/>
  <c r="C58" i="23"/>
  <c r="D58" i="23"/>
  <c r="F58" i="23"/>
  <c r="G58" i="23"/>
  <c r="G57" i="23"/>
  <c r="F57" i="23"/>
  <c r="D57" i="23"/>
  <c r="C57" i="23"/>
  <c r="C50" i="23"/>
  <c r="D50" i="23"/>
  <c r="F50" i="23"/>
  <c r="G50" i="23"/>
  <c r="C51" i="23"/>
  <c r="D51" i="23"/>
  <c r="F51" i="23"/>
  <c r="G51" i="23"/>
  <c r="C52" i="23"/>
  <c r="D52" i="23"/>
  <c r="F52" i="23"/>
  <c r="G52" i="23"/>
  <c r="C53" i="23"/>
  <c r="D53" i="23"/>
  <c r="F53" i="23"/>
  <c r="G53" i="23"/>
  <c r="G49" i="23"/>
  <c r="F49" i="23"/>
  <c r="D49" i="23"/>
  <c r="C49" i="23"/>
  <c r="C37" i="23"/>
  <c r="D37" i="23"/>
  <c r="F37" i="23"/>
  <c r="G37" i="23"/>
  <c r="C38" i="23"/>
  <c r="D38" i="23"/>
  <c r="F38" i="23"/>
  <c r="G38" i="23"/>
  <c r="C39" i="23"/>
  <c r="D39" i="23"/>
  <c r="F39" i="23"/>
  <c r="G39" i="23"/>
  <c r="C40" i="23"/>
  <c r="D40" i="23"/>
  <c r="F40" i="23"/>
  <c r="G40" i="23"/>
  <c r="C41" i="23"/>
  <c r="D41" i="23"/>
  <c r="F41" i="23"/>
  <c r="G41" i="23"/>
  <c r="C42" i="23"/>
  <c r="D42" i="23"/>
  <c r="F42" i="23"/>
  <c r="G42" i="23"/>
  <c r="C43" i="23"/>
  <c r="D43" i="23"/>
  <c r="F43" i="23"/>
  <c r="G43" i="23"/>
  <c r="C44" i="23"/>
  <c r="D44" i="23"/>
  <c r="F44" i="23"/>
  <c r="G44" i="23"/>
  <c r="C45" i="23"/>
  <c r="D45" i="23"/>
  <c r="F45" i="23"/>
  <c r="G45" i="23"/>
  <c r="G36" i="23"/>
  <c r="F36" i="23"/>
  <c r="D36" i="23"/>
  <c r="C36" i="23"/>
  <c r="C58" i="16"/>
  <c r="D58" i="16"/>
  <c r="F58" i="16"/>
  <c r="F57" i="16"/>
  <c r="D57" i="16"/>
  <c r="C57" i="16"/>
  <c r="C50" i="16"/>
  <c r="D50" i="16"/>
  <c r="F50" i="16"/>
  <c r="C51" i="16"/>
  <c r="D51" i="16"/>
  <c r="F51" i="16"/>
  <c r="C52" i="16"/>
  <c r="D52" i="16"/>
  <c r="F52" i="16"/>
  <c r="C53" i="16"/>
  <c r="D53" i="16"/>
  <c r="F53" i="16"/>
  <c r="F49" i="16"/>
  <c r="D49" i="16"/>
  <c r="C49" i="16"/>
  <c r="C37" i="16"/>
  <c r="D37" i="16"/>
  <c r="F37" i="16"/>
  <c r="C38" i="16"/>
  <c r="D38" i="16"/>
  <c r="F38" i="16"/>
  <c r="C39" i="16"/>
  <c r="D39" i="16"/>
  <c r="F39" i="16"/>
  <c r="C40" i="16"/>
  <c r="D40" i="16"/>
  <c r="F40" i="16"/>
  <c r="C41" i="16"/>
  <c r="D41" i="16"/>
  <c r="F41" i="16"/>
  <c r="C42" i="16"/>
  <c r="D42" i="16"/>
  <c r="F42" i="16"/>
  <c r="C43" i="16"/>
  <c r="D43" i="16"/>
  <c r="F43" i="16"/>
  <c r="C44" i="16"/>
  <c r="D44" i="16"/>
  <c r="F44" i="16"/>
  <c r="C45" i="16"/>
  <c r="D45" i="16"/>
  <c r="F45" i="16"/>
  <c r="F36" i="16"/>
  <c r="D36" i="16"/>
  <c r="C36" i="16"/>
  <c r="C58" i="17"/>
  <c r="D58" i="17"/>
  <c r="F58" i="17"/>
  <c r="G58" i="17"/>
  <c r="G57" i="17"/>
  <c r="F57" i="17"/>
  <c r="D57" i="17"/>
  <c r="C57" i="17"/>
  <c r="C50" i="17"/>
  <c r="D50" i="17"/>
  <c r="F50" i="17"/>
  <c r="G50" i="17"/>
  <c r="C51" i="17"/>
  <c r="D51" i="17"/>
  <c r="F51" i="17"/>
  <c r="G51" i="17"/>
  <c r="C52" i="17"/>
  <c r="D52" i="17"/>
  <c r="F52" i="17"/>
  <c r="G52" i="17"/>
  <c r="C53" i="17"/>
  <c r="D53" i="17"/>
  <c r="F53" i="17"/>
  <c r="G53" i="17"/>
  <c r="G49" i="17"/>
  <c r="F49" i="17"/>
  <c r="D49" i="17"/>
  <c r="C49" i="17"/>
  <c r="C37" i="17"/>
  <c r="D37" i="17"/>
  <c r="F37" i="17"/>
  <c r="G37" i="17"/>
  <c r="C38" i="17"/>
  <c r="D38" i="17"/>
  <c r="F38" i="17"/>
  <c r="G38" i="17"/>
  <c r="C39" i="17"/>
  <c r="D39" i="17"/>
  <c r="F39" i="17"/>
  <c r="G39" i="17"/>
  <c r="C40" i="17"/>
  <c r="D40" i="17"/>
  <c r="F40" i="17"/>
  <c r="G40" i="17"/>
  <c r="C41" i="17"/>
  <c r="D41" i="17"/>
  <c r="F41" i="17"/>
  <c r="G41" i="17"/>
  <c r="C42" i="17"/>
  <c r="D42" i="17"/>
  <c r="F42" i="17"/>
  <c r="G42" i="17"/>
  <c r="C43" i="17"/>
  <c r="D43" i="17"/>
  <c r="F43" i="17"/>
  <c r="G43" i="17"/>
  <c r="C44" i="17"/>
  <c r="D44" i="17"/>
  <c r="F44" i="17"/>
  <c r="G44" i="17"/>
  <c r="C45" i="17"/>
  <c r="D45" i="17"/>
  <c r="F45" i="17"/>
  <c r="G45" i="17"/>
  <c r="G36" i="17"/>
  <c r="F36" i="17"/>
  <c r="D36" i="17"/>
  <c r="C36" i="17"/>
  <c r="C58" i="9"/>
  <c r="D58" i="9"/>
  <c r="F58" i="9"/>
  <c r="G58" i="9"/>
  <c r="G57" i="9"/>
  <c r="F57" i="9"/>
  <c r="D57" i="9"/>
  <c r="C57" i="9"/>
  <c r="C50" i="9"/>
  <c r="D50" i="9"/>
  <c r="F50" i="9"/>
  <c r="G50" i="9"/>
  <c r="C51" i="9"/>
  <c r="D51" i="9"/>
  <c r="F51" i="9"/>
  <c r="G51" i="9"/>
  <c r="C52" i="9"/>
  <c r="D52" i="9"/>
  <c r="F52" i="9"/>
  <c r="G52" i="9"/>
  <c r="C53" i="9"/>
  <c r="D53" i="9"/>
  <c r="F53" i="9"/>
  <c r="G53" i="9"/>
  <c r="G49" i="9"/>
  <c r="F49" i="9"/>
  <c r="D49" i="9"/>
  <c r="C49" i="9"/>
  <c r="C37" i="9"/>
  <c r="D37" i="9"/>
  <c r="F37" i="9"/>
  <c r="G37" i="9"/>
  <c r="C38" i="9"/>
  <c r="D38" i="9"/>
  <c r="F38" i="9"/>
  <c r="G38" i="9"/>
  <c r="C39" i="9"/>
  <c r="D39" i="9"/>
  <c r="F39" i="9"/>
  <c r="G39" i="9"/>
  <c r="C40" i="9"/>
  <c r="D40" i="9"/>
  <c r="F40" i="9"/>
  <c r="G40" i="9"/>
  <c r="C41" i="9"/>
  <c r="D41" i="9"/>
  <c r="F41" i="9"/>
  <c r="G41" i="9"/>
  <c r="C42" i="9"/>
  <c r="D42" i="9"/>
  <c r="F42" i="9"/>
  <c r="G42" i="9"/>
  <c r="C43" i="9"/>
  <c r="D43" i="9"/>
  <c r="F43" i="9"/>
  <c r="G43" i="9"/>
  <c r="C44" i="9"/>
  <c r="D44" i="9"/>
  <c r="F44" i="9"/>
  <c r="G44" i="9"/>
  <c r="C45" i="9"/>
  <c r="D45" i="9"/>
  <c r="F45" i="9"/>
  <c r="G45" i="9"/>
  <c r="G36" i="9"/>
  <c r="F36" i="9"/>
  <c r="D36" i="9"/>
  <c r="C36" i="9"/>
  <c r="C58" i="8"/>
  <c r="D58" i="8"/>
  <c r="F58" i="8"/>
  <c r="G58" i="8"/>
  <c r="G57" i="8"/>
  <c r="F57" i="8"/>
  <c r="D57" i="8"/>
  <c r="C57" i="8"/>
  <c r="C50" i="8"/>
  <c r="D50" i="8"/>
  <c r="F50" i="8"/>
  <c r="G50" i="8"/>
  <c r="C51" i="8"/>
  <c r="D51" i="8"/>
  <c r="F51" i="8"/>
  <c r="G51" i="8"/>
  <c r="C52" i="8"/>
  <c r="D52" i="8"/>
  <c r="F52" i="8"/>
  <c r="G52" i="8"/>
  <c r="C53" i="8"/>
  <c r="D53" i="8"/>
  <c r="F53" i="8"/>
  <c r="G53" i="8"/>
  <c r="G49" i="8"/>
  <c r="F49" i="8"/>
  <c r="D49" i="8"/>
  <c r="C49" i="8"/>
  <c r="C37" i="8"/>
  <c r="D37" i="8"/>
  <c r="F37" i="8"/>
  <c r="G37" i="8"/>
  <c r="C38" i="8"/>
  <c r="D38" i="8"/>
  <c r="F38" i="8"/>
  <c r="G38" i="8"/>
  <c r="C39" i="8"/>
  <c r="D39" i="8"/>
  <c r="F39" i="8"/>
  <c r="G39" i="8"/>
  <c r="C40" i="8"/>
  <c r="D40" i="8"/>
  <c r="F40" i="8"/>
  <c r="G40" i="8"/>
  <c r="C41" i="8"/>
  <c r="D41" i="8"/>
  <c r="F41" i="8"/>
  <c r="G41" i="8"/>
  <c r="C42" i="8"/>
  <c r="D42" i="8"/>
  <c r="F42" i="8"/>
  <c r="G42" i="8"/>
  <c r="C43" i="8"/>
  <c r="D43" i="8"/>
  <c r="F43" i="8"/>
  <c r="G43" i="8"/>
  <c r="C44" i="8"/>
  <c r="D44" i="8"/>
  <c r="F44" i="8"/>
  <c r="G44" i="8"/>
  <c r="C45" i="8"/>
  <c r="D45" i="8"/>
  <c r="F45" i="8"/>
  <c r="G45" i="8"/>
  <c r="G36" i="8"/>
  <c r="F36" i="8"/>
  <c r="D36" i="8"/>
  <c r="C36" i="8"/>
  <c r="G63" i="68" l="1"/>
  <c r="F63" i="68"/>
  <c r="D63" i="68"/>
  <c r="C63" i="68"/>
  <c r="F59" i="68"/>
  <c r="C59" i="68"/>
  <c r="G54" i="68"/>
  <c r="D54" i="68"/>
  <c r="C54" i="68"/>
  <c r="G46" i="68"/>
  <c r="F46" i="68"/>
  <c r="C46" i="68"/>
  <c r="G32" i="68"/>
  <c r="F32" i="68"/>
  <c r="D32" i="68"/>
  <c r="C32" i="68"/>
  <c r="G31" i="68"/>
  <c r="F31" i="68"/>
  <c r="D31" i="68"/>
  <c r="C31" i="68"/>
  <c r="G30" i="68"/>
  <c r="F30" i="68"/>
  <c r="D30" i="68"/>
  <c r="C30" i="68"/>
  <c r="G29" i="68"/>
  <c r="F29" i="68"/>
  <c r="D29" i="68"/>
  <c r="C29" i="68"/>
  <c r="G28" i="68"/>
  <c r="F28" i="68"/>
  <c r="F33" i="68" s="1"/>
  <c r="D28" i="68"/>
  <c r="D33" i="68" s="1"/>
  <c r="C28" i="68"/>
  <c r="G24" i="68"/>
  <c r="F24" i="68"/>
  <c r="D24" i="68"/>
  <c r="C24" i="68"/>
  <c r="G23" i="68"/>
  <c r="F23" i="68"/>
  <c r="D23" i="68"/>
  <c r="C23" i="68"/>
  <c r="G22" i="68"/>
  <c r="F22" i="68"/>
  <c r="D22" i="68"/>
  <c r="C22" i="68"/>
  <c r="G21" i="68"/>
  <c r="F21" i="68"/>
  <c r="D21" i="68"/>
  <c r="C21" i="68"/>
  <c r="G20" i="68"/>
  <c r="F20" i="68"/>
  <c r="D20" i="68"/>
  <c r="C20" i="68"/>
  <c r="G19" i="68"/>
  <c r="F19" i="68"/>
  <c r="D19" i="68"/>
  <c r="C19" i="68"/>
  <c r="G18" i="68"/>
  <c r="F18" i="68"/>
  <c r="D18" i="68"/>
  <c r="C18" i="68"/>
  <c r="G17" i="68"/>
  <c r="F17" i="68"/>
  <c r="D17" i="68"/>
  <c r="C17" i="68"/>
  <c r="G16" i="68"/>
  <c r="F16" i="68"/>
  <c r="D16" i="68"/>
  <c r="C16" i="68"/>
  <c r="G15" i="68"/>
  <c r="F15" i="68"/>
  <c r="D15" i="68"/>
  <c r="D25" i="68" s="1"/>
  <c r="C15" i="68"/>
  <c r="G63" i="67"/>
  <c r="F63" i="67"/>
  <c r="D63" i="67"/>
  <c r="C63" i="67"/>
  <c r="G32" i="67"/>
  <c r="F32" i="67"/>
  <c r="D32" i="67"/>
  <c r="C32" i="67"/>
  <c r="G31" i="67"/>
  <c r="F31" i="67"/>
  <c r="D31" i="67"/>
  <c r="C31" i="67"/>
  <c r="G30" i="67"/>
  <c r="F30" i="67"/>
  <c r="D30" i="67"/>
  <c r="C30" i="67"/>
  <c r="G29" i="67"/>
  <c r="F29" i="67"/>
  <c r="D29" i="67"/>
  <c r="C29" i="67"/>
  <c r="G28" i="67"/>
  <c r="F28" i="67"/>
  <c r="D28" i="67"/>
  <c r="C28" i="67"/>
  <c r="G24" i="67"/>
  <c r="F24" i="67"/>
  <c r="D24" i="67"/>
  <c r="C24" i="67"/>
  <c r="G23" i="67"/>
  <c r="F23" i="67"/>
  <c r="D23" i="67"/>
  <c r="C23" i="67"/>
  <c r="G22" i="67"/>
  <c r="F22" i="67"/>
  <c r="D22" i="67"/>
  <c r="C22" i="67"/>
  <c r="G21" i="67"/>
  <c r="F21" i="67"/>
  <c r="D21" i="67"/>
  <c r="C21" i="67"/>
  <c r="G20" i="67"/>
  <c r="F20" i="67"/>
  <c r="D20" i="67"/>
  <c r="C20" i="67"/>
  <c r="G19" i="67"/>
  <c r="F19" i="67"/>
  <c r="D19" i="67"/>
  <c r="C19" i="67"/>
  <c r="G18" i="67"/>
  <c r="F18" i="67"/>
  <c r="D18" i="67"/>
  <c r="C18" i="67"/>
  <c r="G17" i="67"/>
  <c r="F17" i="67"/>
  <c r="D17" i="67"/>
  <c r="C17" i="67"/>
  <c r="G16" i="67"/>
  <c r="F16" i="67"/>
  <c r="D16" i="67"/>
  <c r="C16" i="67"/>
  <c r="G15" i="67"/>
  <c r="F15" i="67"/>
  <c r="D15" i="67"/>
  <c r="C15" i="67"/>
  <c r="H51" i="4"/>
  <c r="H52" i="4"/>
  <c r="E51" i="4"/>
  <c r="E52" i="4"/>
  <c r="E53" i="67" l="1"/>
  <c r="E39" i="67"/>
  <c r="E43" i="67"/>
  <c r="E58" i="67"/>
  <c r="E52" i="67"/>
  <c r="E49" i="67"/>
  <c r="E38" i="67"/>
  <c r="E42" i="67"/>
  <c r="E57" i="67"/>
  <c r="E51" i="67"/>
  <c r="E37" i="67"/>
  <c r="E41" i="67"/>
  <c r="E45" i="67"/>
  <c r="E50" i="67"/>
  <c r="E40" i="67"/>
  <c r="E44" i="67"/>
  <c r="E36" i="67"/>
  <c r="H57" i="68"/>
  <c r="H53" i="68"/>
  <c r="H39" i="68"/>
  <c r="H43" i="68"/>
  <c r="H58" i="68"/>
  <c r="H52" i="68"/>
  <c r="H38" i="68"/>
  <c r="H42" i="68"/>
  <c r="H36" i="68"/>
  <c r="H51" i="68"/>
  <c r="H37" i="68"/>
  <c r="H41" i="68"/>
  <c r="H45" i="68"/>
  <c r="H50" i="68"/>
  <c r="H49" i="68"/>
  <c r="H40" i="68"/>
  <c r="H44" i="68"/>
  <c r="E63" i="68"/>
  <c r="E50" i="68"/>
  <c r="E40" i="68"/>
  <c r="E44" i="68"/>
  <c r="E36" i="68"/>
  <c r="E53" i="68"/>
  <c r="E39" i="68"/>
  <c r="E43" i="68"/>
  <c r="E58" i="68"/>
  <c r="E52" i="68"/>
  <c r="E49" i="68"/>
  <c r="E38" i="68"/>
  <c r="E42" i="68"/>
  <c r="E57" i="68"/>
  <c r="E51" i="68"/>
  <c r="E37" i="68"/>
  <c r="E41" i="68"/>
  <c r="E45" i="68"/>
  <c r="H63" i="67"/>
  <c r="H58" i="67"/>
  <c r="H52" i="67"/>
  <c r="H38" i="67"/>
  <c r="H42" i="67"/>
  <c r="H36" i="67"/>
  <c r="H51" i="67"/>
  <c r="H37" i="67"/>
  <c r="H41" i="67"/>
  <c r="H45" i="67"/>
  <c r="H50" i="67"/>
  <c r="H49" i="67"/>
  <c r="H40" i="67"/>
  <c r="H44" i="67"/>
  <c r="H57" i="67"/>
  <c r="H53" i="67"/>
  <c r="H39" i="67"/>
  <c r="H43" i="67"/>
  <c r="D59" i="68"/>
  <c r="G59" i="68"/>
  <c r="F59" i="67"/>
  <c r="D25" i="67"/>
  <c r="H15" i="67"/>
  <c r="E16" i="67"/>
  <c r="E15" i="67"/>
  <c r="H18" i="67"/>
  <c r="E19" i="67"/>
  <c r="H22" i="67"/>
  <c r="E23" i="67"/>
  <c r="H29" i="67"/>
  <c r="E30" i="67"/>
  <c r="H59" i="67"/>
  <c r="E63" i="67"/>
  <c r="H17" i="68"/>
  <c r="E18" i="68"/>
  <c r="H21" i="68"/>
  <c r="E22" i="68"/>
  <c r="H28" i="68"/>
  <c r="E29" i="68"/>
  <c r="H32" i="68"/>
  <c r="H59" i="68"/>
  <c r="E18" i="67"/>
  <c r="H21" i="67"/>
  <c r="E22" i="67"/>
  <c r="H28" i="67"/>
  <c r="E29" i="67"/>
  <c r="H32" i="67"/>
  <c r="E59" i="67"/>
  <c r="H16" i="68"/>
  <c r="E17" i="68"/>
  <c r="H20" i="68"/>
  <c r="E21" i="68"/>
  <c r="H24" i="68"/>
  <c r="E28" i="68"/>
  <c r="H31" i="68"/>
  <c r="E32" i="68"/>
  <c r="H17" i="67"/>
  <c r="H16" i="67"/>
  <c r="E17" i="67"/>
  <c r="H20" i="67"/>
  <c r="E21" i="67"/>
  <c r="H24" i="67"/>
  <c r="E28" i="67"/>
  <c r="H31" i="67"/>
  <c r="E32" i="67"/>
  <c r="H15" i="68"/>
  <c r="E16" i="68"/>
  <c r="H19" i="68"/>
  <c r="E20" i="68"/>
  <c r="H23" i="68"/>
  <c r="E24" i="68"/>
  <c r="H30" i="68"/>
  <c r="E31" i="68"/>
  <c r="H63" i="68"/>
  <c r="H19" i="67"/>
  <c r="E20" i="67"/>
  <c r="H23" i="67"/>
  <c r="E24" i="67"/>
  <c r="F33" i="67"/>
  <c r="H30" i="67"/>
  <c r="H33" i="67" s="1"/>
  <c r="E31" i="67"/>
  <c r="C46" i="67"/>
  <c r="G46" i="67"/>
  <c r="E54" i="67"/>
  <c r="H54" i="67"/>
  <c r="E15" i="68"/>
  <c r="H18" i="68"/>
  <c r="E19" i="68"/>
  <c r="H22" i="68"/>
  <c r="E23" i="68"/>
  <c r="H29" i="68"/>
  <c r="E30" i="68"/>
  <c r="E33" i="68" s="1"/>
  <c r="C25" i="68"/>
  <c r="F54" i="68"/>
  <c r="G25" i="68"/>
  <c r="C33" i="68"/>
  <c r="G33" i="68"/>
  <c r="F25" i="68"/>
  <c r="D46" i="68"/>
  <c r="C33" i="67"/>
  <c r="G33" i="67"/>
  <c r="C59" i="67"/>
  <c r="G59" i="67"/>
  <c r="F25" i="67"/>
  <c r="D33" i="67"/>
  <c r="C54" i="67"/>
  <c r="G54" i="67"/>
  <c r="D59" i="67"/>
  <c r="F46" i="67"/>
  <c r="D54" i="67"/>
  <c r="F54" i="67"/>
  <c r="C25" i="67"/>
  <c r="G25" i="67"/>
  <c r="D46" i="67"/>
  <c r="I52" i="4"/>
  <c r="I51" i="4"/>
  <c r="E33" i="67" l="1"/>
  <c r="I50" i="68"/>
  <c r="I40" i="68"/>
  <c r="I44" i="68"/>
  <c r="I36" i="68"/>
  <c r="I53" i="68"/>
  <c r="I39" i="68"/>
  <c r="I43" i="68"/>
  <c r="I58" i="68"/>
  <c r="I52" i="68"/>
  <c r="I49" i="68"/>
  <c r="I38" i="68"/>
  <c r="I42" i="68"/>
  <c r="I57" i="68"/>
  <c r="I51" i="68"/>
  <c r="I37" i="68"/>
  <c r="I41" i="68"/>
  <c r="I45" i="68"/>
  <c r="I53" i="67"/>
  <c r="I39" i="67"/>
  <c r="I43" i="67"/>
  <c r="I58" i="67"/>
  <c r="I52" i="67"/>
  <c r="I49" i="67"/>
  <c r="I38" i="67"/>
  <c r="I42" i="67"/>
  <c r="I57" i="67"/>
  <c r="I51" i="67"/>
  <c r="I37" i="67"/>
  <c r="I41" i="67"/>
  <c r="I45" i="67"/>
  <c r="I50" i="67"/>
  <c r="I40" i="67"/>
  <c r="I44" i="67"/>
  <c r="I36" i="67"/>
  <c r="E59" i="68"/>
  <c r="E46" i="67"/>
  <c r="E25" i="67"/>
  <c r="H46" i="67"/>
  <c r="H46" i="68"/>
  <c r="E25" i="68"/>
  <c r="I31" i="67"/>
  <c r="I24" i="67"/>
  <c r="I20" i="67"/>
  <c r="I16" i="67"/>
  <c r="I32" i="67"/>
  <c r="I28" i="67"/>
  <c r="I21" i="67"/>
  <c r="I17" i="67"/>
  <c r="I18" i="67"/>
  <c r="I29" i="67"/>
  <c r="I22" i="67"/>
  <c r="I63" i="67"/>
  <c r="I30" i="67"/>
  <c r="I23" i="67"/>
  <c r="I19" i="67"/>
  <c r="I15" i="67"/>
  <c r="I63" i="68"/>
  <c r="I30" i="68"/>
  <c r="I23" i="68"/>
  <c r="I19" i="68"/>
  <c r="I15" i="68"/>
  <c r="I31" i="68"/>
  <c r="I24" i="68"/>
  <c r="I20" i="68"/>
  <c r="I16" i="68"/>
  <c r="I32" i="68"/>
  <c r="I28" i="68"/>
  <c r="I21" i="68"/>
  <c r="I17" i="68"/>
  <c r="I29" i="68"/>
  <c r="I22" i="68"/>
  <c r="I18" i="68"/>
  <c r="H25" i="68"/>
  <c r="H33" i="68"/>
  <c r="H54" i="68"/>
  <c r="E46" i="68"/>
  <c r="E54" i="68"/>
  <c r="H25" i="67"/>
  <c r="G63" i="66"/>
  <c r="F63" i="66"/>
  <c r="D63" i="66"/>
  <c r="C63" i="66"/>
  <c r="G32" i="66"/>
  <c r="F32" i="66"/>
  <c r="D32" i="66"/>
  <c r="C32" i="66"/>
  <c r="G31" i="66"/>
  <c r="F31" i="66"/>
  <c r="D31" i="66"/>
  <c r="C31" i="66"/>
  <c r="G30" i="66"/>
  <c r="F30" i="66"/>
  <c r="D30" i="66"/>
  <c r="C30" i="66"/>
  <c r="G29" i="66"/>
  <c r="F29" i="66"/>
  <c r="D29" i="66"/>
  <c r="C29" i="66"/>
  <c r="G28" i="66"/>
  <c r="G33" i="66" s="1"/>
  <c r="F28" i="66"/>
  <c r="D28" i="66"/>
  <c r="C28" i="66"/>
  <c r="C33" i="66" s="1"/>
  <c r="G24" i="66"/>
  <c r="F24" i="66"/>
  <c r="D24" i="66"/>
  <c r="C24" i="66"/>
  <c r="G23" i="66"/>
  <c r="F23" i="66"/>
  <c r="D23" i="66"/>
  <c r="C23" i="66"/>
  <c r="G22" i="66"/>
  <c r="F22" i="66"/>
  <c r="D22" i="66"/>
  <c r="C22" i="66"/>
  <c r="G21" i="66"/>
  <c r="F21" i="66"/>
  <c r="D21" i="66"/>
  <c r="C21" i="66"/>
  <c r="G20" i="66"/>
  <c r="F20" i="66"/>
  <c r="D20" i="66"/>
  <c r="C20" i="66"/>
  <c r="G19" i="66"/>
  <c r="F19" i="66"/>
  <c r="D19" i="66"/>
  <c r="C19" i="66"/>
  <c r="G18" i="66"/>
  <c r="F18" i="66"/>
  <c r="D18" i="66"/>
  <c r="C18" i="66"/>
  <c r="G17" i="66"/>
  <c r="F17" i="66"/>
  <c r="D17" i="66"/>
  <c r="C17" i="66"/>
  <c r="G16" i="66"/>
  <c r="F16" i="66"/>
  <c r="D16" i="66"/>
  <c r="C16" i="66"/>
  <c r="G15" i="66"/>
  <c r="F15" i="66"/>
  <c r="D15" i="66"/>
  <c r="C15" i="66"/>
  <c r="G63" i="65"/>
  <c r="F63" i="65"/>
  <c r="D63" i="65"/>
  <c r="C63" i="65"/>
  <c r="G32" i="65"/>
  <c r="F32" i="65"/>
  <c r="D32" i="65"/>
  <c r="C32" i="65"/>
  <c r="G31" i="65"/>
  <c r="F31" i="65"/>
  <c r="D31" i="65"/>
  <c r="C31" i="65"/>
  <c r="G30" i="65"/>
  <c r="F30" i="65"/>
  <c r="D30" i="65"/>
  <c r="C30" i="65"/>
  <c r="G29" i="65"/>
  <c r="F29" i="65"/>
  <c r="D29" i="65"/>
  <c r="C29" i="65"/>
  <c r="G28" i="65"/>
  <c r="F28" i="65"/>
  <c r="D28" i="65"/>
  <c r="C28" i="65"/>
  <c r="G24" i="65"/>
  <c r="F24" i="65"/>
  <c r="D24" i="65"/>
  <c r="C24" i="65"/>
  <c r="G23" i="65"/>
  <c r="F23" i="65"/>
  <c r="D23" i="65"/>
  <c r="C23" i="65"/>
  <c r="G22" i="65"/>
  <c r="F22" i="65"/>
  <c r="D22" i="65"/>
  <c r="C22" i="65"/>
  <c r="G21" i="65"/>
  <c r="F21" i="65"/>
  <c r="D21" i="65"/>
  <c r="C21" i="65"/>
  <c r="G20" i="65"/>
  <c r="F20" i="65"/>
  <c r="D20" i="65"/>
  <c r="C20" i="65"/>
  <c r="G19" i="65"/>
  <c r="F19" i="65"/>
  <c r="D19" i="65"/>
  <c r="C19" i="65"/>
  <c r="G18" i="65"/>
  <c r="F18" i="65"/>
  <c r="D18" i="65"/>
  <c r="C18" i="65"/>
  <c r="G17" i="65"/>
  <c r="F17" i="65"/>
  <c r="D17" i="65"/>
  <c r="C17" i="65"/>
  <c r="G16" i="65"/>
  <c r="F16" i="65"/>
  <c r="D16" i="65"/>
  <c r="C16" i="65"/>
  <c r="G15" i="65"/>
  <c r="F15" i="65"/>
  <c r="D15" i="65"/>
  <c r="C15" i="65"/>
  <c r="F59" i="66" l="1"/>
  <c r="G59" i="66"/>
  <c r="D59" i="65"/>
  <c r="F59" i="65"/>
  <c r="I33" i="68"/>
  <c r="I54" i="68"/>
  <c r="I46" i="68"/>
  <c r="I59" i="68"/>
  <c r="I25" i="68"/>
  <c r="I46" i="67"/>
  <c r="I33" i="67"/>
  <c r="I54" i="67"/>
  <c r="I25" i="67"/>
  <c r="I59" i="67"/>
  <c r="C59" i="66"/>
  <c r="F25" i="66"/>
  <c r="D33" i="66"/>
  <c r="C54" i="66"/>
  <c r="G54" i="66"/>
  <c r="D59" i="66"/>
  <c r="C54" i="65"/>
  <c r="G54" i="65"/>
  <c r="F46" i="66"/>
  <c r="D54" i="66"/>
  <c r="D25" i="66"/>
  <c r="F33" i="66"/>
  <c r="C46" i="66"/>
  <c r="G46" i="66"/>
  <c r="C46" i="65"/>
  <c r="G46" i="65"/>
  <c r="F54" i="66"/>
  <c r="C25" i="66"/>
  <c r="G25" i="66"/>
  <c r="D46" i="66"/>
  <c r="C25" i="65"/>
  <c r="F46" i="65"/>
  <c r="D54" i="65"/>
  <c r="F25" i="65"/>
  <c r="F33" i="65"/>
  <c r="G25" i="65"/>
  <c r="D25" i="65"/>
  <c r="C33" i="65"/>
  <c r="G33" i="65"/>
  <c r="D33" i="65"/>
  <c r="D46" i="65"/>
  <c r="F54" i="65"/>
  <c r="C59" i="65"/>
  <c r="G59" i="65"/>
  <c r="H4" i="4"/>
  <c r="H5" i="4"/>
  <c r="H6" i="4"/>
  <c r="H7" i="4"/>
  <c r="H8" i="4"/>
  <c r="H9" i="4"/>
  <c r="E4" i="4"/>
  <c r="E5" i="4"/>
  <c r="E6" i="4"/>
  <c r="E7" i="4"/>
  <c r="E8" i="4"/>
  <c r="E57" i="23" l="1"/>
  <c r="E51" i="23"/>
  <c r="E37" i="23"/>
  <c r="E41" i="23"/>
  <c r="E45" i="23"/>
  <c r="E50" i="23"/>
  <c r="E40" i="23"/>
  <c r="E44" i="23"/>
  <c r="E36" i="23"/>
  <c r="E53" i="23"/>
  <c r="E39" i="23"/>
  <c r="E43" i="23"/>
  <c r="E58" i="23"/>
  <c r="E52" i="23"/>
  <c r="E49" i="23"/>
  <c r="E38" i="23"/>
  <c r="E42" i="23"/>
  <c r="E57" i="9"/>
  <c r="E51" i="9"/>
  <c r="E37" i="9"/>
  <c r="E41" i="9"/>
  <c r="E45" i="9"/>
  <c r="E50" i="9"/>
  <c r="E40" i="9"/>
  <c r="E44" i="9"/>
  <c r="E36" i="9"/>
  <c r="E53" i="9"/>
  <c r="E39" i="9"/>
  <c r="E43" i="9"/>
  <c r="E58" i="9"/>
  <c r="E52" i="9"/>
  <c r="E49" i="9"/>
  <c r="E38" i="9"/>
  <c r="E42" i="9"/>
  <c r="H58" i="16"/>
  <c r="H50" i="16"/>
  <c r="H52" i="16"/>
  <c r="H38" i="16"/>
  <c r="H40" i="16"/>
  <c r="H42" i="16"/>
  <c r="H44" i="16"/>
  <c r="H49" i="16"/>
  <c r="H36" i="16"/>
  <c r="H51" i="16"/>
  <c r="H53" i="16"/>
  <c r="H37" i="16"/>
  <c r="H39" i="16"/>
  <c r="H41" i="16"/>
  <c r="H43" i="16"/>
  <c r="H45" i="16"/>
  <c r="H57" i="16"/>
  <c r="E50" i="8"/>
  <c r="E40" i="8"/>
  <c r="E44" i="8"/>
  <c r="E53" i="8"/>
  <c r="E39" i="8"/>
  <c r="E43" i="8"/>
  <c r="E58" i="8"/>
  <c r="E52" i="8"/>
  <c r="E49" i="8"/>
  <c r="E38" i="8"/>
  <c r="E42" i="8"/>
  <c r="E36" i="8"/>
  <c r="E57" i="8"/>
  <c r="E51" i="8"/>
  <c r="E37" i="8"/>
  <c r="E41" i="8"/>
  <c r="E45" i="8"/>
  <c r="H51" i="17"/>
  <c r="H37" i="17"/>
  <c r="H41" i="17"/>
  <c r="H45" i="17"/>
  <c r="H50" i="17"/>
  <c r="H49" i="17"/>
  <c r="H40" i="17"/>
  <c r="H44" i="17"/>
  <c r="H57" i="17"/>
  <c r="H53" i="17"/>
  <c r="H39" i="17"/>
  <c r="H43" i="17"/>
  <c r="H58" i="17"/>
  <c r="H52" i="17"/>
  <c r="H38" i="17"/>
  <c r="H42" i="17"/>
  <c r="H36" i="17"/>
  <c r="E51" i="16"/>
  <c r="E53" i="16"/>
  <c r="E37" i="16"/>
  <c r="E39" i="16"/>
  <c r="E41" i="16"/>
  <c r="E43" i="16"/>
  <c r="E45" i="16"/>
  <c r="E57" i="16"/>
  <c r="E58" i="16"/>
  <c r="E50" i="16"/>
  <c r="E52" i="16"/>
  <c r="E38" i="16"/>
  <c r="E40" i="16"/>
  <c r="E42" i="16"/>
  <c r="E44" i="16"/>
  <c r="E49" i="16"/>
  <c r="E36" i="16"/>
  <c r="H51" i="24"/>
  <c r="H37" i="24"/>
  <c r="H41" i="24"/>
  <c r="H45" i="24"/>
  <c r="H50" i="24"/>
  <c r="H49" i="24"/>
  <c r="H40" i="24"/>
  <c r="H44" i="24"/>
  <c r="H57" i="24"/>
  <c r="H53" i="24"/>
  <c r="H39" i="24"/>
  <c r="H43" i="24"/>
  <c r="H58" i="24"/>
  <c r="H52" i="24"/>
  <c r="H38" i="24"/>
  <c r="H42" i="24"/>
  <c r="H36" i="24"/>
  <c r="H50" i="9"/>
  <c r="H49" i="9"/>
  <c r="H40" i="9"/>
  <c r="H44" i="9"/>
  <c r="H57" i="9"/>
  <c r="H53" i="9"/>
  <c r="H39" i="9"/>
  <c r="H43" i="9"/>
  <c r="H58" i="9"/>
  <c r="H52" i="9"/>
  <c r="H38" i="9"/>
  <c r="H42" i="9"/>
  <c r="H36" i="9"/>
  <c r="H51" i="9"/>
  <c r="H37" i="9"/>
  <c r="H41" i="9"/>
  <c r="H45" i="9"/>
  <c r="E58" i="17"/>
  <c r="E52" i="17"/>
  <c r="E49" i="17"/>
  <c r="E38" i="17"/>
  <c r="E42" i="17"/>
  <c r="E57" i="17"/>
  <c r="E51" i="17"/>
  <c r="E37" i="17"/>
  <c r="E41" i="17"/>
  <c r="E45" i="17"/>
  <c r="E50" i="17"/>
  <c r="E40" i="17"/>
  <c r="E44" i="17"/>
  <c r="E36" i="17"/>
  <c r="E53" i="17"/>
  <c r="E39" i="17"/>
  <c r="E43" i="17"/>
  <c r="H50" i="23"/>
  <c r="H49" i="23"/>
  <c r="H40" i="23"/>
  <c r="H44" i="23"/>
  <c r="H57" i="23"/>
  <c r="H53" i="23"/>
  <c r="H39" i="23"/>
  <c r="H43" i="23"/>
  <c r="H58" i="23"/>
  <c r="H52" i="23"/>
  <c r="H38" i="23"/>
  <c r="H42" i="23"/>
  <c r="H36" i="23"/>
  <c r="H51" i="23"/>
  <c r="H37" i="23"/>
  <c r="H41" i="23"/>
  <c r="H45" i="23"/>
  <c r="H57" i="8"/>
  <c r="H53" i="8"/>
  <c r="H39" i="8"/>
  <c r="H43" i="8"/>
  <c r="H42" i="8"/>
  <c r="H36" i="8"/>
  <c r="H58" i="8"/>
  <c r="H52" i="8"/>
  <c r="H38" i="8"/>
  <c r="H51" i="8"/>
  <c r="H37" i="8"/>
  <c r="H41" i="8"/>
  <c r="H45" i="8"/>
  <c r="H50" i="8"/>
  <c r="H49" i="8"/>
  <c r="H40" i="8"/>
  <c r="H44" i="8"/>
  <c r="I7" i="4"/>
  <c r="I6" i="4"/>
  <c r="I4" i="4"/>
  <c r="I5" i="4"/>
  <c r="I8" i="4"/>
  <c r="H50" i="4"/>
  <c r="E50" i="4"/>
  <c r="H49" i="4"/>
  <c r="E49" i="4"/>
  <c r="H48" i="4"/>
  <c r="E48" i="4"/>
  <c r="H47" i="4"/>
  <c r="E47" i="4"/>
  <c r="H46" i="4"/>
  <c r="E46" i="4"/>
  <c r="H45" i="4"/>
  <c r="E45" i="4"/>
  <c r="H44" i="4"/>
  <c r="E44" i="4"/>
  <c r="H43" i="4"/>
  <c r="E43" i="4"/>
  <c r="H42" i="4"/>
  <c r="E42" i="4"/>
  <c r="H41" i="4"/>
  <c r="E41" i="4"/>
  <c r="H40" i="4"/>
  <c r="E40" i="4"/>
  <c r="H39" i="4"/>
  <c r="E39" i="4"/>
  <c r="H38" i="4"/>
  <c r="E38" i="4"/>
  <c r="H37" i="4"/>
  <c r="E37" i="4"/>
  <c r="H36" i="4"/>
  <c r="E36" i="4"/>
  <c r="H35" i="4"/>
  <c r="E35" i="4"/>
  <c r="H34" i="4"/>
  <c r="E34" i="4"/>
  <c r="H33" i="4"/>
  <c r="E33" i="4"/>
  <c r="H32" i="4"/>
  <c r="E32" i="4"/>
  <c r="H31" i="4"/>
  <c r="E31" i="4"/>
  <c r="H30" i="4"/>
  <c r="E30" i="4"/>
  <c r="H29" i="4"/>
  <c r="E29" i="4"/>
  <c r="H28" i="4"/>
  <c r="E28" i="4"/>
  <c r="H27" i="4"/>
  <c r="E27" i="4"/>
  <c r="H26" i="4"/>
  <c r="E26" i="4"/>
  <c r="H25" i="4"/>
  <c r="E25" i="4"/>
  <c r="H24" i="4"/>
  <c r="E24" i="4"/>
  <c r="H23" i="4"/>
  <c r="E23" i="4"/>
  <c r="H22" i="4"/>
  <c r="E22" i="4"/>
  <c r="H21" i="4"/>
  <c r="E21" i="4"/>
  <c r="H20" i="4"/>
  <c r="E20" i="4"/>
  <c r="H19" i="4"/>
  <c r="E19" i="4"/>
  <c r="H18" i="4"/>
  <c r="E18" i="4"/>
  <c r="H17" i="4"/>
  <c r="E17" i="4"/>
  <c r="H16" i="4"/>
  <c r="E16" i="4"/>
  <c r="H15" i="4"/>
  <c r="E15" i="4"/>
  <c r="H14" i="4"/>
  <c r="E14" i="4"/>
  <c r="H13" i="4"/>
  <c r="E13" i="4"/>
  <c r="H12" i="4"/>
  <c r="E12" i="4"/>
  <c r="H11" i="4"/>
  <c r="E11" i="4"/>
  <c r="H10" i="4"/>
  <c r="E10" i="4"/>
  <c r="E9" i="4"/>
  <c r="I9" i="4" l="1"/>
  <c r="E58" i="24"/>
  <c r="E52" i="24"/>
  <c r="E49" i="24"/>
  <c r="E38" i="24"/>
  <c r="E42" i="24"/>
  <c r="E57" i="24"/>
  <c r="E51" i="24"/>
  <c r="E37" i="24"/>
  <c r="E41" i="24"/>
  <c r="E45" i="24"/>
  <c r="E50" i="24"/>
  <c r="E40" i="24"/>
  <c r="E44" i="24"/>
  <c r="E36" i="24"/>
  <c r="E53" i="24"/>
  <c r="E39" i="24"/>
  <c r="E43" i="24"/>
  <c r="H57" i="26"/>
  <c r="H53" i="26"/>
  <c r="H39" i="26"/>
  <c r="H43" i="26"/>
  <c r="H58" i="26"/>
  <c r="H52" i="26"/>
  <c r="H38" i="26"/>
  <c r="H42" i="26"/>
  <c r="H36" i="26"/>
  <c r="H51" i="26"/>
  <c r="H37" i="26"/>
  <c r="H41" i="26"/>
  <c r="H45" i="26"/>
  <c r="H50" i="26"/>
  <c r="H49" i="26"/>
  <c r="H40" i="26"/>
  <c r="H44" i="26"/>
  <c r="H51" i="28"/>
  <c r="H37" i="28"/>
  <c r="H41" i="28"/>
  <c r="H45" i="28"/>
  <c r="H50" i="28"/>
  <c r="H49" i="28"/>
  <c r="H40" i="28"/>
  <c r="H44" i="28"/>
  <c r="H57" i="28"/>
  <c r="H53" i="28"/>
  <c r="H39" i="28"/>
  <c r="H43" i="28"/>
  <c r="H58" i="28"/>
  <c r="H52" i="28"/>
  <c r="H38" i="28"/>
  <c r="H42" i="28"/>
  <c r="H36" i="28"/>
  <c r="H58" i="30"/>
  <c r="H52" i="30"/>
  <c r="H38" i="30"/>
  <c r="H42" i="30"/>
  <c r="H36" i="30"/>
  <c r="H51" i="30"/>
  <c r="H37" i="30"/>
  <c r="H41" i="30"/>
  <c r="H50" i="30"/>
  <c r="H49" i="30"/>
  <c r="H57" i="30"/>
  <c r="H53" i="30"/>
  <c r="H39" i="30"/>
  <c r="H43" i="30"/>
  <c r="H45" i="30"/>
  <c r="H40" i="30"/>
  <c r="H44" i="30"/>
  <c r="H50" i="32"/>
  <c r="H49" i="32"/>
  <c r="H40" i="32"/>
  <c r="H44" i="32"/>
  <c r="H57" i="32"/>
  <c r="H53" i="32"/>
  <c r="H39" i="32"/>
  <c r="H43" i="32"/>
  <c r="H58" i="32"/>
  <c r="H52" i="32"/>
  <c r="H38" i="32"/>
  <c r="H42" i="32"/>
  <c r="H36" i="32"/>
  <c r="H51" i="32"/>
  <c r="H37" i="32"/>
  <c r="H41" i="32"/>
  <c r="H45" i="32"/>
  <c r="H58" i="33"/>
  <c r="H52" i="33"/>
  <c r="H38" i="33"/>
  <c r="H42" i="33"/>
  <c r="H36" i="33"/>
  <c r="H51" i="33"/>
  <c r="H37" i="33"/>
  <c r="H41" i="33"/>
  <c r="H45" i="33"/>
  <c r="H50" i="33"/>
  <c r="H49" i="33"/>
  <c r="H40" i="33"/>
  <c r="H44" i="33"/>
  <c r="H57" i="33"/>
  <c r="H53" i="33"/>
  <c r="H39" i="33"/>
  <c r="H43" i="33"/>
  <c r="H50" i="36"/>
  <c r="H49" i="36"/>
  <c r="H40" i="36"/>
  <c r="H44" i="36"/>
  <c r="H57" i="36"/>
  <c r="H53" i="36"/>
  <c r="H39" i="36"/>
  <c r="H43" i="36"/>
  <c r="H58" i="36"/>
  <c r="H52" i="36"/>
  <c r="H38" i="36"/>
  <c r="H42" i="36"/>
  <c r="H36" i="36"/>
  <c r="H51" i="36"/>
  <c r="H37" i="36"/>
  <c r="H41" i="36"/>
  <c r="H45" i="36"/>
  <c r="H58" i="38"/>
  <c r="H52" i="38"/>
  <c r="H49" i="38"/>
  <c r="H38" i="38"/>
  <c r="H42" i="38"/>
  <c r="H53" i="38"/>
  <c r="H39" i="38"/>
  <c r="H43" i="38"/>
  <c r="H50" i="38"/>
  <c r="H40" i="38"/>
  <c r="H44" i="38"/>
  <c r="H36" i="38"/>
  <c r="H57" i="38"/>
  <c r="H51" i="38"/>
  <c r="H37" i="38"/>
  <c r="H41" i="38"/>
  <c r="H45" i="38"/>
  <c r="H58" i="40"/>
  <c r="H52" i="40"/>
  <c r="H38" i="40"/>
  <c r="H42" i="40"/>
  <c r="H36" i="40"/>
  <c r="H51" i="40"/>
  <c r="H37" i="40"/>
  <c r="H41" i="40"/>
  <c r="H45" i="40"/>
  <c r="H50" i="40"/>
  <c r="H49" i="40"/>
  <c r="H40" i="40"/>
  <c r="H44" i="40"/>
  <c r="H57" i="40"/>
  <c r="H53" i="40"/>
  <c r="H39" i="40"/>
  <c r="H43" i="40"/>
  <c r="H50" i="42"/>
  <c r="H49" i="42"/>
  <c r="H40" i="42"/>
  <c r="H44" i="42"/>
  <c r="H57" i="42"/>
  <c r="H53" i="42"/>
  <c r="H39" i="42"/>
  <c r="H43" i="42"/>
  <c r="H58" i="42"/>
  <c r="H52" i="42"/>
  <c r="H38" i="42"/>
  <c r="H42" i="42"/>
  <c r="H36" i="42"/>
  <c r="H51" i="42"/>
  <c r="H37" i="42"/>
  <c r="H41" i="42"/>
  <c r="H45" i="42"/>
  <c r="H58" i="44"/>
  <c r="H52" i="44"/>
  <c r="H38" i="44"/>
  <c r="H42" i="44"/>
  <c r="H36" i="44"/>
  <c r="H51" i="44"/>
  <c r="H37" i="44"/>
  <c r="H41" i="44"/>
  <c r="H45" i="44"/>
  <c r="H50" i="44"/>
  <c r="H49" i="44"/>
  <c r="H40" i="44"/>
  <c r="H44" i="44"/>
  <c r="H57" i="44"/>
  <c r="H53" i="44"/>
  <c r="H39" i="44"/>
  <c r="H43" i="44"/>
  <c r="H51" i="46"/>
  <c r="H53" i="46"/>
  <c r="H37" i="46"/>
  <c r="H39" i="46"/>
  <c r="H41" i="46"/>
  <c r="H43" i="46"/>
  <c r="H45" i="46"/>
  <c r="H57" i="46"/>
  <c r="H58" i="46"/>
  <c r="H50" i="46"/>
  <c r="H52" i="46"/>
  <c r="H38" i="46"/>
  <c r="H40" i="46"/>
  <c r="H42" i="46"/>
  <c r="H44" i="46"/>
  <c r="H49" i="46"/>
  <c r="H36" i="46"/>
  <c r="H57" i="48"/>
  <c r="H53" i="48"/>
  <c r="H39" i="48"/>
  <c r="H43" i="48"/>
  <c r="H58" i="48"/>
  <c r="H52" i="48"/>
  <c r="H38" i="48"/>
  <c r="H42" i="48"/>
  <c r="H36" i="48"/>
  <c r="H51" i="48"/>
  <c r="H37" i="48"/>
  <c r="H41" i="48"/>
  <c r="H45" i="48"/>
  <c r="H50" i="48"/>
  <c r="H49" i="48"/>
  <c r="H40" i="48"/>
  <c r="H44" i="48"/>
  <c r="H50" i="66"/>
  <c r="H57" i="66"/>
  <c r="H53" i="66"/>
  <c r="H58" i="66"/>
  <c r="H52" i="66"/>
  <c r="H38" i="66"/>
  <c r="H42" i="66"/>
  <c r="H36" i="66"/>
  <c r="H51" i="66"/>
  <c r="H37" i="66"/>
  <c r="H41" i="66"/>
  <c r="H45" i="66"/>
  <c r="H39" i="66"/>
  <c r="H44" i="66"/>
  <c r="H49" i="66"/>
  <c r="H40" i="66"/>
  <c r="H43" i="66"/>
  <c r="H51" i="51"/>
  <c r="H37" i="51"/>
  <c r="H41" i="51"/>
  <c r="H45" i="51"/>
  <c r="H50" i="51"/>
  <c r="H49" i="51"/>
  <c r="H40" i="51"/>
  <c r="H44" i="51"/>
  <c r="H57" i="51"/>
  <c r="H53" i="51"/>
  <c r="H39" i="51"/>
  <c r="H43" i="51"/>
  <c r="H58" i="51"/>
  <c r="H52" i="51"/>
  <c r="H38" i="51"/>
  <c r="H42" i="51"/>
  <c r="H36" i="51"/>
  <c r="H58" i="53"/>
  <c r="H50" i="53"/>
  <c r="H52" i="53"/>
  <c r="H38" i="53"/>
  <c r="H40" i="53"/>
  <c r="H42" i="53"/>
  <c r="H44" i="53"/>
  <c r="H49" i="53"/>
  <c r="H36" i="53"/>
  <c r="H51" i="53"/>
  <c r="H53" i="53"/>
  <c r="H37" i="53"/>
  <c r="H39" i="53"/>
  <c r="H41" i="53"/>
  <c r="H43" i="53"/>
  <c r="H45" i="53"/>
  <c r="H57" i="53"/>
  <c r="H51" i="55"/>
  <c r="H37" i="55"/>
  <c r="H41" i="55"/>
  <c r="H45" i="55"/>
  <c r="H50" i="55"/>
  <c r="H49" i="55"/>
  <c r="H40" i="55"/>
  <c r="H57" i="55"/>
  <c r="H53" i="55"/>
  <c r="H39" i="55"/>
  <c r="H43" i="55"/>
  <c r="H58" i="55"/>
  <c r="H52" i="55"/>
  <c r="H38" i="55"/>
  <c r="H42" i="55"/>
  <c r="H36" i="55"/>
  <c r="H44" i="55"/>
  <c r="H57" i="57"/>
  <c r="H58" i="57"/>
  <c r="H50" i="57"/>
  <c r="H52" i="57"/>
  <c r="H38" i="57"/>
  <c r="H40" i="57"/>
  <c r="H42" i="57"/>
  <c r="H44" i="57"/>
  <c r="H49" i="57"/>
  <c r="H36" i="57"/>
  <c r="H51" i="57"/>
  <c r="H53" i="57"/>
  <c r="H37" i="57"/>
  <c r="H39" i="57"/>
  <c r="H41" i="57"/>
  <c r="H43" i="57"/>
  <c r="H45" i="57"/>
  <c r="H58" i="59"/>
  <c r="H52" i="59"/>
  <c r="H49" i="59"/>
  <c r="H38" i="59"/>
  <c r="H42" i="59"/>
  <c r="H53" i="59"/>
  <c r="H39" i="59"/>
  <c r="H43" i="59"/>
  <c r="H50" i="59"/>
  <c r="H40" i="59"/>
  <c r="H44" i="59"/>
  <c r="H36" i="59"/>
  <c r="H57" i="59"/>
  <c r="H51" i="59"/>
  <c r="H37" i="59"/>
  <c r="H41" i="59"/>
  <c r="H45" i="59"/>
  <c r="H58" i="61"/>
  <c r="H50" i="61"/>
  <c r="H52" i="61"/>
  <c r="H49" i="61"/>
  <c r="H36" i="61"/>
  <c r="H51" i="61"/>
  <c r="H53" i="61"/>
  <c r="H37" i="61"/>
  <c r="H39" i="61"/>
  <c r="H41" i="61"/>
  <c r="H43" i="61"/>
  <c r="H45" i="61"/>
  <c r="H57" i="61"/>
  <c r="H38" i="61"/>
  <c r="H40" i="61"/>
  <c r="H42" i="61"/>
  <c r="H44" i="61"/>
  <c r="H50" i="63"/>
  <c r="H49" i="63"/>
  <c r="H40" i="63"/>
  <c r="H44" i="63"/>
  <c r="H57" i="63"/>
  <c r="H53" i="63"/>
  <c r="H39" i="63"/>
  <c r="H43" i="63"/>
  <c r="H58" i="63"/>
  <c r="H52" i="63"/>
  <c r="H38" i="63"/>
  <c r="H42" i="63"/>
  <c r="H36" i="63"/>
  <c r="H51" i="63"/>
  <c r="H37" i="63"/>
  <c r="H41" i="63"/>
  <c r="H45" i="63"/>
  <c r="I57" i="9"/>
  <c r="I51" i="9"/>
  <c r="I37" i="9"/>
  <c r="I41" i="9"/>
  <c r="I45" i="9"/>
  <c r="I50" i="9"/>
  <c r="I40" i="9"/>
  <c r="I44" i="9"/>
  <c r="I36" i="9"/>
  <c r="I53" i="9"/>
  <c r="I39" i="9"/>
  <c r="I43" i="9"/>
  <c r="I58" i="9"/>
  <c r="I52" i="9"/>
  <c r="I49" i="9"/>
  <c r="I38" i="9"/>
  <c r="I42" i="9"/>
  <c r="E50" i="26"/>
  <c r="E40" i="26"/>
  <c r="E44" i="26"/>
  <c r="E36" i="26"/>
  <c r="E53" i="26"/>
  <c r="E39" i="26"/>
  <c r="E43" i="26"/>
  <c r="E58" i="26"/>
  <c r="E52" i="26"/>
  <c r="E49" i="26"/>
  <c r="E38" i="26"/>
  <c r="E42" i="26"/>
  <c r="E57" i="26"/>
  <c r="E51" i="26"/>
  <c r="E37" i="26"/>
  <c r="E41" i="26"/>
  <c r="E45" i="26"/>
  <c r="E58" i="28"/>
  <c r="E52" i="28"/>
  <c r="E49" i="28"/>
  <c r="E38" i="28"/>
  <c r="E42" i="28"/>
  <c r="E57" i="28"/>
  <c r="E51" i="28"/>
  <c r="E37" i="28"/>
  <c r="E41" i="28"/>
  <c r="E45" i="28"/>
  <c r="E50" i="28"/>
  <c r="E40" i="28"/>
  <c r="E44" i="28"/>
  <c r="E36" i="28"/>
  <c r="E53" i="28"/>
  <c r="E39" i="28"/>
  <c r="E43" i="28"/>
  <c r="E53" i="30"/>
  <c r="E39" i="30"/>
  <c r="E43" i="30"/>
  <c r="E58" i="30"/>
  <c r="E52" i="30"/>
  <c r="E49" i="30"/>
  <c r="E38" i="30"/>
  <c r="E57" i="30"/>
  <c r="E51" i="30"/>
  <c r="E37" i="30"/>
  <c r="E50" i="30"/>
  <c r="E40" i="30"/>
  <c r="E44" i="30"/>
  <c r="E41" i="30"/>
  <c r="E45" i="30"/>
  <c r="E36" i="30"/>
  <c r="E42" i="30"/>
  <c r="E57" i="32"/>
  <c r="E51" i="32"/>
  <c r="E37" i="32"/>
  <c r="E41" i="32"/>
  <c r="E45" i="32"/>
  <c r="E50" i="32"/>
  <c r="E40" i="32"/>
  <c r="E44" i="32"/>
  <c r="E36" i="32"/>
  <c r="E53" i="32"/>
  <c r="E39" i="32"/>
  <c r="E43" i="32"/>
  <c r="E58" i="32"/>
  <c r="E52" i="32"/>
  <c r="E49" i="32"/>
  <c r="E38" i="32"/>
  <c r="E42" i="32"/>
  <c r="E53" i="33"/>
  <c r="E39" i="33"/>
  <c r="E43" i="33"/>
  <c r="E58" i="33"/>
  <c r="E52" i="33"/>
  <c r="E49" i="33"/>
  <c r="E38" i="33"/>
  <c r="E42" i="33"/>
  <c r="E57" i="33"/>
  <c r="E51" i="33"/>
  <c r="E37" i="33"/>
  <c r="E41" i="33"/>
  <c r="E45" i="33"/>
  <c r="E50" i="33"/>
  <c r="E40" i="33"/>
  <c r="E44" i="33"/>
  <c r="E36" i="33"/>
  <c r="E57" i="36"/>
  <c r="E51" i="36"/>
  <c r="E37" i="36"/>
  <c r="E41" i="36"/>
  <c r="E45" i="36"/>
  <c r="E50" i="36"/>
  <c r="E40" i="36"/>
  <c r="E44" i="36"/>
  <c r="E36" i="36"/>
  <c r="E53" i="36"/>
  <c r="E39" i="36"/>
  <c r="E43" i="36"/>
  <c r="E58" i="36"/>
  <c r="E52" i="36"/>
  <c r="E49" i="36"/>
  <c r="E38" i="36"/>
  <c r="E42" i="36"/>
  <c r="E50" i="38"/>
  <c r="E40" i="38"/>
  <c r="E44" i="38"/>
  <c r="E36" i="38"/>
  <c r="E57" i="38"/>
  <c r="E51" i="38"/>
  <c r="E37" i="38"/>
  <c r="E41" i="38"/>
  <c r="E45" i="38"/>
  <c r="E58" i="38"/>
  <c r="E52" i="38"/>
  <c r="E49" i="38"/>
  <c r="E38" i="38"/>
  <c r="E42" i="38"/>
  <c r="E53" i="38"/>
  <c r="E39" i="38"/>
  <c r="E43" i="38"/>
  <c r="E53" i="40"/>
  <c r="E39" i="40"/>
  <c r="E43" i="40"/>
  <c r="E58" i="40"/>
  <c r="E52" i="40"/>
  <c r="E49" i="40"/>
  <c r="E38" i="40"/>
  <c r="E42" i="40"/>
  <c r="E57" i="40"/>
  <c r="E51" i="40"/>
  <c r="E37" i="40"/>
  <c r="E41" i="40"/>
  <c r="E45" i="40"/>
  <c r="E50" i="40"/>
  <c r="E40" i="40"/>
  <c r="E44" i="40"/>
  <c r="E36" i="40"/>
  <c r="E57" i="42"/>
  <c r="E51" i="42"/>
  <c r="E37" i="42"/>
  <c r="E41" i="42"/>
  <c r="E45" i="42"/>
  <c r="E50" i="42"/>
  <c r="E40" i="42"/>
  <c r="E44" i="42"/>
  <c r="E36" i="42"/>
  <c r="E53" i="42"/>
  <c r="E39" i="42"/>
  <c r="E43" i="42"/>
  <c r="E58" i="42"/>
  <c r="E52" i="42"/>
  <c r="E49" i="42"/>
  <c r="E38" i="42"/>
  <c r="E42" i="42"/>
  <c r="E53" i="44"/>
  <c r="E39" i="44"/>
  <c r="E43" i="44"/>
  <c r="E58" i="44"/>
  <c r="E52" i="44"/>
  <c r="E49" i="44"/>
  <c r="E38" i="44"/>
  <c r="E42" i="44"/>
  <c r="E57" i="44"/>
  <c r="E51" i="44"/>
  <c r="E37" i="44"/>
  <c r="E41" i="44"/>
  <c r="E45" i="44"/>
  <c r="E50" i="44"/>
  <c r="E40" i="44"/>
  <c r="E44" i="44"/>
  <c r="E36" i="44"/>
  <c r="E57" i="46"/>
  <c r="E51" i="46"/>
  <c r="E53" i="46"/>
  <c r="E37" i="46"/>
  <c r="E39" i="46"/>
  <c r="E41" i="46"/>
  <c r="E43" i="46"/>
  <c r="E45" i="46"/>
  <c r="E49" i="46"/>
  <c r="E36" i="46"/>
  <c r="E58" i="46"/>
  <c r="E50" i="46"/>
  <c r="E52" i="46"/>
  <c r="E38" i="46"/>
  <c r="E40" i="46"/>
  <c r="E42" i="46"/>
  <c r="E44" i="46"/>
  <c r="E50" i="48"/>
  <c r="E40" i="48"/>
  <c r="E44" i="48"/>
  <c r="E36" i="48"/>
  <c r="E53" i="48"/>
  <c r="E39" i="48"/>
  <c r="E43" i="48"/>
  <c r="E58" i="48"/>
  <c r="E52" i="48"/>
  <c r="E49" i="48"/>
  <c r="E38" i="48"/>
  <c r="E42" i="48"/>
  <c r="E57" i="48"/>
  <c r="E51" i="48"/>
  <c r="E37" i="48"/>
  <c r="E41" i="48"/>
  <c r="E45" i="48"/>
  <c r="E57" i="66"/>
  <c r="E51" i="66"/>
  <c r="E50" i="66"/>
  <c r="E53" i="66"/>
  <c r="E39" i="66"/>
  <c r="E43" i="66"/>
  <c r="E58" i="66"/>
  <c r="E52" i="66"/>
  <c r="E49" i="66"/>
  <c r="E38" i="66"/>
  <c r="E42" i="66"/>
  <c r="E40" i="66"/>
  <c r="E36" i="66"/>
  <c r="E37" i="66"/>
  <c r="E45" i="66"/>
  <c r="E44" i="66"/>
  <c r="E41" i="66"/>
  <c r="E58" i="51"/>
  <c r="E52" i="51"/>
  <c r="E49" i="51"/>
  <c r="E38" i="51"/>
  <c r="E42" i="51"/>
  <c r="E57" i="51"/>
  <c r="E51" i="51"/>
  <c r="E37" i="51"/>
  <c r="E41" i="51"/>
  <c r="E45" i="51"/>
  <c r="E50" i="51"/>
  <c r="E40" i="51"/>
  <c r="E44" i="51"/>
  <c r="E36" i="51"/>
  <c r="E53" i="51"/>
  <c r="E39" i="51"/>
  <c r="E43" i="51"/>
  <c r="E51" i="53"/>
  <c r="E53" i="53"/>
  <c r="E37" i="53"/>
  <c r="E39" i="53"/>
  <c r="E41" i="53"/>
  <c r="E43" i="53"/>
  <c r="E45" i="53"/>
  <c r="E57" i="53"/>
  <c r="E58" i="53"/>
  <c r="E50" i="53"/>
  <c r="E52" i="53"/>
  <c r="E38" i="53"/>
  <c r="E40" i="53"/>
  <c r="E42" i="53"/>
  <c r="E44" i="53"/>
  <c r="E49" i="53"/>
  <c r="E36" i="53"/>
  <c r="E58" i="55"/>
  <c r="E52" i="55"/>
  <c r="E49" i="55"/>
  <c r="E38" i="55"/>
  <c r="E42" i="55"/>
  <c r="E57" i="55"/>
  <c r="E51" i="55"/>
  <c r="E37" i="55"/>
  <c r="E41" i="55"/>
  <c r="E50" i="55"/>
  <c r="E40" i="55"/>
  <c r="E44" i="55"/>
  <c r="E36" i="55"/>
  <c r="E53" i="55"/>
  <c r="E39" i="55"/>
  <c r="E43" i="55"/>
  <c r="E45" i="55"/>
  <c r="E49" i="57"/>
  <c r="E36" i="57"/>
  <c r="E51" i="57"/>
  <c r="E53" i="57"/>
  <c r="E37" i="57"/>
  <c r="E39" i="57"/>
  <c r="E41" i="57"/>
  <c r="E43" i="57"/>
  <c r="E45" i="57"/>
  <c r="E57" i="57"/>
  <c r="E58" i="57"/>
  <c r="E50" i="57"/>
  <c r="E52" i="57"/>
  <c r="E38" i="57"/>
  <c r="E40" i="57"/>
  <c r="E42" i="57"/>
  <c r="E44" i="57"/>
  <c r="E50" i="59"/>
  <c r="E40" i="59"/>
  <c r="E44" i="59"/>
  <c r="E36" i="59"/>
  <c r="E57" i="59"/>
  <c r="E51" i="59"/>
  <c r="E37" i="59"/>
  <c r="E41" i="59"/>
  <c r="E45" i="59"/>
  <c r="E58" i="59"/>
  <c r="E52" i="59"/>
  <c r="E49" i="59"/>
  <c r="E38" i="59"/>
  <c r="E42" i="59"/>
  <c r="E53" i="59"/>
  <c r="E39" i="59"/>
  <c r="E43" i="59"/>
  <c r="E51" i="61"/>
  <c r="E53" i="61"/>
  <c r="E37" i="61"/>
  <c r="E57" i="61"/>
  <c r="E58" i="61"/>
  <c r="E50" i="61"/>
  <c r="E52" i="61"/>
  <c r="E38" i="61"/>
  <c r="E40" i="61"/>
  <c r="E42" i="61"/>
  <c r="E44" i="61"/>
  <c r="E49" i="61"/>
  <c r="E41" i="61"/>
  <c r="E43" i="61"/>
  <c r="E45" i="61"/>
  <c r="E39" i="61"/>
  <c r="E36" i="61"/>
  <c r="E57" i="63"/>
  <c r="E51" i="63"/>
  <c r="E37" i="63"/>
  <c r="E41" i="63"/>
  <c r="E45" i="63"/>
  <c r="E50" i="63"/>
  <c r="E40" i="63"/>
  <c r="E44" i="63"/>
  <c r="E36" i="63"/>
  <c r="E53" i="63"/>
  <c r="E39" i="63"/>
  <c r="E43" i="63"/>
  <c r="E58" i="63"/>
  <c r="E52" i="63"/>
  <c r="E49" i="63"/>
  <c r="E38" i="63"/>
  <c r="E42" i="63"/>
  <c r="I57" i="23"/>
  <c r="I51" i="23"/>
  <c r="I37" i="23"/>
  <c r="I41" i="23"/>
  <c r="I45" i="23"/>
  <c r="I50" i="23"/>
  <c r="I40" i="23"/>
  <c r="I44" i="23"/>
  <c r="I36" i="23"/>
  <c r="I53" i="23"/>
  <c r="I39" i="23"/>
  <c r="I43" i="23"/>
  <c r="I58" i="23"/>
  <c r="I52" i="23"/>
  <c r="I49" i="23"/>
  <c r="I38" i="23"/>
  <c r="I42" i="23"/>
  <c r="I49" i="16"/>
  <c r="I36" i="16"/>
  <c r="I58" i="16"/>
  <c r="I50" i="16"/>
  <c r="I52" i="16"/>
  <c r="I38" i="16"/>
  <c r="I40" i="16"/>
  <c r="I42" i="16"/>
  <c r="I44" i="16"/>
  <c r="I57" i="16"/>
  <c r="I51" i="16"/>
  <c r="I53" i="16"/>
  <c r="I37" i="16"/>
  <c r="I39" i="16"/>
  <c r="I41" i="16"/>
  <c r="I43" i="16"/>
  <c r="I45" i="16"/>
  <c r="E53" i="25"/>
  <c r="E39" i="25"/>
  <c r="E43" i="25"/>
  <c r="E58" i="25"/>
  <c r="E52" i="25"/>
  <c r="E49" i="25"/>
  <c r="E38" i="25"/>
  <c r="E42" i="25"/>
  <c r="E57" i="25"/>
  <c r="E51" i="25"/>
  <c r="E37" i="25"/>
  <c r="E41" i="25"/>
  <c r="E45" i="25"/>
  <c r="E50" i="25"/>
  <c r="E40" i="25"/>
  <c r="E44" i="25"/>
  <c r="E36" i="25"/>
  <c r="E57" i="27"/>
  <c r="E51" i="27"/>
  <c r="E37" i="27"/>
  <c r="E41" i="27"/>
  <c r="E45" i="27"/>
  <c r="E50" i="27"/>
  <c r="E40" i="27"/>
  <c r="E44" i="27"/>
  <c r="E36" i="27"/>
  <c r="E53" i="27"/>
  <c r="E39" i="27"/>
  <c r="E43" i="27"/>
  <c r="E58" i="27"/>
  <c r="E52" i="27"/>
  <c r="E49" i="27"/>
  <c r="E38" i="27"/>
  <c r="E42" i="27"/>
  <c r="E58" i="29"/>
  <c r="E53" i="29"/>
  <c r="E39" i="29"/>
  <c r="E43" i="29"/>
  <c r="E52" i="29"/>
  <c r="E49" i="29"/>
  <c r="E38" i="29"/>
  <c r="E42" i="29"/>
  <c r="E57" i="29"/>
  <c r="E51" i="29"/>
  <c r="E37" i="29"/>
  <c r="E41" i="29"/>
  <c r="E45" i="29"/>
  <c r="E50" i="29"/>
  <c r="E40" i="29"/>
  <c r="E44" i="29"/>
  <c r="E36" i="29"/>
  <c r="E50" i="31"/>
  <c r="E40" i="31"/>
  <c r="E44" i="31"/>
  <c r="E36" i="31"/>
  <c r="E53" i="31"/>
  <c r="E39" i="31"/>
  <c r="E43" i="31"/>
  <c r="E58" i="31"/>
  <c r="E52" i="31"/>
  <c r="E49" i="31"/>
  <c r="E38" i="31"/>
  <c r="E42" i="31"/>
  <c r="E57" i="31"/>
  <c r="E51" i="31"/>
  <c r="E37" i="31"/>
  <c r="E41" i="31"/>
  <c r="E45" i="31"/>
  <c r="E58" i="34"/>
  <c r="E52" i="34"/>
  <c r="E49" i="34"/>
  <c r="E38" i="34"/>
  <c r="E42" i="34"/>
  <c r="E51" i="34"/>
  <c r="E37" i="34"/>
  <c r="E41" i="34"/>
  <c r="E45" i="34"/>
  <c r="E50" i="34"/>
  <c r="E40" i="34"/>
  <c r="E44" i="34"/>
  <c r="E36" i="34"/>
  <c r="E57" i="34"/>
  <c r="E53" i="34"/>
  <c r="E39" i="34"/>
  <c r="E43" i="34"/>
  <c r="E50" i="35"/>
  <c r="E40" i="35"/>
  <c r="E44" i="35"/>
  <c r="E36" i="35"/>
  <c r="E53" i="35"/>
  <c r="E39" i="35"/>
  <c r="E43" i="35"/>
  <c r="E58" i="35"/>
  <c r="E52" i="35"/>
  <c r="E49" i="35"/>
  <c r="E38" i="35"/>
  <c r="E42" i="35"/>
  <c r="E57" i="35"/>
  <c r="E51" i="35"/>
  <c r="E37" i="35"/>
  <c r="E41" i="35"/>
  <c r="E45" i="35"/>
  <c r="E58" i="37"/>
  <c r="E52" i="37"/>
  <c r="E49" i="37"/>
  <c r="E38" i="37"/>
  <c r="E42" i="37"/>
  <c r="E57" i="37"/>
  <c r="E51" i="37"/>
  <c r="E37" i="37"/>
  <c r="E41" i="37"/>
  <c r="E45" i="37"/>
  <c r="E50" i="37"/>
  <c r="E40" i="37"/>
  <c r="E44" i="37"/>
  <c r="E36" i="37"/>
  <c r="E53" i="37"/>
  <c r="E39" i="37"/>
  <c r="E43" i="37"/>
  <c r="E58" i="39"/>
  <c r="E52" i="39"/>
  <c r="E49" i="39"/>
  <c r="E38" i="39"/>
  <c r="E42" i="39"/>
  <c r="E57" i="39"/>
  <c r="E51" i="39"/>
  <c r="E37" i="39"/>
  <c r="E41" i="39"/>
  <c r="E45" i="39"/>
  <c r="E50" i="39"/>
  <c r="E40" i="39"/>
  <c r="E44" i="39"/>
  <c r="E36" i="39"/>
  <c r="E53" i="39"/>
  <c r="E39" i="39"/>
  <c r="E43" i="39"/>
  <c r="E50" i="41"/>
  <c r="E40" i="41"/>
  <c r="E44" i="41"/>
  <c r="E36" i="41"/>
  <c r="E53" i="41"/>
  <c r="E39" i="41"/>
  <c r="E43" i="41"/>
  <c r="E58" i="41"/>
  <c r="E52" i="41"/>
  <c r="E49" i="41"/>
  <c r="E38" i="41"/>
  <c r="E42" i="41"/>
  <c r="E57" i="41"/>
  <c r="E51" i="41"/>
  <c r="E37" i="41"/>
  <c r="E41" i="41"/>
  <c r="E45" i="41"/>
  <c r="E58" i="43"/>
  <c r="E50" i="43"/>
  <c r="E51" i="43"/>
  <c r="E52" i="43"/>
  <c r="E53" i="43"/>
  <c r="E37" i="43"/>
  <c r="E38" i="43"/>
  <c r="E39" i="43"/>
  <c r="E40" i="43"/>
  <c r="E41" i="43"/>
  <c r="E42" i="43"/>
  <c r="E43" i="43"/>
  <c r="E44" i="43"/>
  <c r="E45" i="43"/>
  <c r="E36" i="43"/>
  <c r="E57" i="43"/>
  <c r="E49" i="43"/>
  <c r="E50" i="45"/>
  <c r="E40" i="45"/>
  <c r="E44" i="45"/>
  <c r="E36" i="45"/>
  <c r="E53" i="45"/>
  <c r="E39" i="45"/>
  <c r="E43" i="45"/>
  <c r="E58" i="45"/>
  <c r="E52" i="45"/>
  <c r="E49" i="45"/>
  <c r="E38" i="45"/>
  <c r="E42" i="45"/>
  <c r="E57" i="45"/>
  <c r="E51" i="45"/>
  <c r="E37" i="45"/>
  <c r="E41" i="45"/>
  <c r="E45" i="45"/>
  <c r="E58" i="47"/>
  <c r="E53" i="47"/>
  <c r="E39" i="47"/>
  <c r="E43" i="47"/>
  <c r="E52" i="47"/>
  <c r="E49" i="47"/>
  <c r="E38" i="47"/>
  <c r="E42" i="47"/>
  <c r="E51" i="47"/>
  <c r="E37" i="47"/>
  <c r="E41" i="47"/>
  <c r="E45" i="47"/>
  <c r="E57" i="47"/>
  <c r="E50" i="47"/>
  <c r="E40" i="47"/>
  <c r="E44" i="47"/>
  <c r="E36" i="47"/>
  <c r="E58" i="65"/>
  <c r="E51" i="65"/>
  <c r="E37" i="65"/>
  <c r="E41" i="65"/>
  <c r="E45" i="65"/>
  <c r="E50" i="65"/>
  <c r="E40" i="65"/>
  <c r="E44" i="65"/>
  <c r="E36" i="65"/>
  <c r="E57" i="65"/>
  <c r="E53" i="65"/>
  <c r="E39" i="65"/>
  <c r="E43" i="65"/>
  <c r="E52" i="65"/>
  <c r="E49" i="65"/>
  <c r="E38" i="65"/>
  <c r="E42" i="65"/>
  <c r="E49" i="50"/>
  <c r="E36" i="50"/>
  <c r="E51" i="50"/>
  <c r="E53" i="50"/>
  <c r="E37" i="50"/>
  <c r="E39" i="50"/>
  <c r="E41" i="50"/>
  <c r="E43" i="50"/>
  <c r="E45" i="50"/>
  <c r="E57" i="50"/>
  <c r="E58" i="50"/>
  <c r="E50" i="50"/>
  <c r="E52" i="50"/>
  <c r="E38" i="50"/>
  <c r="E40" i="50"/>
  <c r="E42" i="50"/>
  <c r="E44" i="50"/>
  <c r="E58" i="52"/>
  <c r="E50" i="52"/>
  <c r="E52" i="52"/>
  <c r="E38" i="52"/>
  <c r="E40" i="52"/>
  <c r="E42" i="52"/>
  <c r="E44" i="52"/>
  <c r="E46" i="52"/>
  <c r="E49" i="52"/>
  <c r="E51" i="52"/>
  <c r="E53" i="52"/>
  <c r="E37" i="52"/>
  <c r="E39" i="52"/>
  <c r="E41" i="52"/>
  <c r="E43" i="52"/>
  <c r="E45" i="52"/>
  <c r="E57" i="52"/>
  <c r="E36" i="52"/>
  <c r="E57" i="54"/>
  <c r="E53" i="54"/>
  <c r="E58" i="54"/>
  <c r="E52" i="54"/>
  <c r="E49" i="54"/>
  <c r="E38" i="54"/>
  <c r="E50" i="54"/>
  <c r="E41" i="54"/>
  <c r="E45" i="54"/>
  <c r="E40" i="54"/>
  <c r="E44" i="54"/>
  <c r="E36" i="54"/>
  <c r="E39" i="54"/>
  <c r="E43" i="54"/>
  <c r="E51" i="54"/>
  <c r="E37" i="54"/>
  <c r="E42" i="54"/>
  <c r="E53" i="56"/>
  <c r="E39" i="56"/>
  <c r="E43" i="56"/>
  <c r="E58" i="56"/>
  <c r="E52" i="56"/>
  <c r="E49" i="56"/>
  <c r="E38" i="56"/>
  <c r="E42" i="56"/>
  <c r="E57" i="56"/>
  <c r="E51" i="56"/>
  <c r="E37" i="56"/>
  <c r="E41" i="56"/>
  <c r="E45" i="56"/>
  <c r="E50" i="56"/>
  <c r="E40" i="56"/>
  <c r="E44" i="56"/>
  <c r="E36" i="56"/>
  <c r="E58" i="58"/>
  <c r="E52" i="58"/>
  <c r="E49" i="58"/>
  <c r="E38" i="58"/>
  <c r="E42" i="58"/>
  <c r="E57" i="58"/>
  <c r="E51" i="58"/>
  <c r="E37" i="58"/>
  <c r="E41" i="58"/>
  <c r="E45" i="58"/>
  <c r="E50" i="58"/>
  <c r="E40" i="58"/>
  <c r="E44" i="58"/>
  <c r="E36" i="58"/>
  <c r="E53" i="58"/>
  <c r="E39" i="58"/>
  <c r="E43" i="58"/>
  <c r="E50" i="60"/>
  <c r="E57" i="60"/>
  <c r="E51" i="60"/>
  <c r="E37" i="60"/>
  <c r="E41" i="60"/>
  <c r="E53" i="60"/>
  <c r="E38" i="60"/>
  <c r="E39" i="60"/>
  <c r="E40" i="60"/>
  <c r="E45" i="60"/>
  <c r="E52" i="60"/>
  <c r="E49" i="60"/>
  <c r="E42" i="60"/>
  <c r="E43" i="60"/>
  <c r="E58" i="60"/>
  <c r="E44" i="60"/>
  <c r="E36" i="60"/>
  <c r="E57" i="62"/>
  <c r="E51" i="62"/>
  <c r="E37" i="62"/>
  <c r="E41" i="62"/>
  <c r="E45" i="62"/>
  <c r="E50" i="62"/>
  <c r="E40" i="62"/>
  <c r="E44" i="62"/>
  <c r="E36" i="62"/>
  <c r="E53" i="62"/>
  <c r="E39" i="62"/>
  <c r="E43" i="62"/>
  <c r="E52" i="62"/>
  <c r="E49" i="62"/>
  <c r="E38" i="62"/>
  <c r="E42" i="62"/>
  <c r="E58" i="64"/>
  <c r="E52" i="64"/>
  <c r="E49" i="64"/>
  <c r="E38" i="64"/>
  <c r="E42" i="64"/>
  <c r="E57" i="64"/>
  <c r="E51" i="64"/>
  <c r="E37" i="64"/>
  <c r="E41" i="64"/>
  <c r="E45" i="64"/>
  <c r="E50" i="64"/>
  <c r="E40" i="64"/>
  <c r="E44" i="64"/>
  <c r="E36" i="64"/>
  <c r="E53" i="64"/>
  <c r="E39" i="64"/>
  <c r="E43" i="64"/>
  <c r="I50" i="8"/>
  <c r="I40" i="8"/>
  <c r="I44" i="8"/>
  <c r="I53" i="8"/>
  <c r="I39" i="8"/>
  <c r="I43" i="8"/>
  <c r="I58" i="8"/>
  <c r="I52" i="8"/>
  <c r="I49" i="8"/>
  <c r="I38" i="8"/>
  <c r="I42" i="8"/>
  <c r="I57" i="8"/>
  <c r="I51" i="8"/>
  <c r="I37" i="8"/>
  <c r="I41" i="8"/>
  <c r="I45" i="8"/>
  <c r="I36" i="8"/>
  <c r="H58" i="25"/>
  <c r="H52" i="25"/>
  <c r="H38" i="25"/>
  <c r="H42" i="25"/>
  <c r="H36" i="25"/>
  <c r="H51" i="25"/>
  <c r="H37" i="25"/>
  <c r="H41" i="25"/>
  <c r="H45" i="25"/>
  <c r="H50" i="25"/>
  <c r="H49" i="25"/>
  <c r="H40" i="25"/>
  <c r="H44" i="25"/>
  <c r="H57" i="25"/>
  <c r="H53" i="25"/>
  <c r="H39" i="25"/>
  <c r="H43" i="25"/>
  <c r="H50" i="27"/>
  <c r="H49" i="27"/>
  <c r="H40" i="27"/>
  <c r="H44" i="27"/>
  <c r="H57" i="27"/>
  <c r="H53" i="27"/>
  <c r="H39" i="27"/>
  <c r="H43" i="27"/>
  <c r="H58" i="27"/>
  <c r="H52" i="27"/>
  <c r="H38" i="27"/>
  <c r="H42" i="27"/>
  <c r="H36" i="27"/>
  <c r="H51" i="27"/>
  <c r="H37" i="27"/>
  <c r="H41" i="27"/>
  <c r="H45" i="27"/>
  <c r="H58" i="29"/>
  <c r="H52" i="29"/>
  <c r="H38" i="29"/>
  <c r="H42" i="29"/>
  <c r="H36" i="29"/>
  <c r="H51" i="29"/>
  <c r="H37" i="29"/>
  <c r="H41" i="29"/>
  <c r="H45" i="29"/>
  <c r="H50" i="29"/>
  <c r="H49" i="29"/>
  <c r="H40" i="29"/>
  <c r="H44" i="29"/>
  <c r="H57" i="29"/>
  <c r="H53" i="29"/>
  <c r="H39" i="29"/>
  <c r="H43" i="29"/>
  <c r="H57" i="31"/>
  <c r="H53" i="31"/>
  <c r="H39" i="31"/>
  <c r="H43" i="31"/>
  <c r="H58" i="31"/>
  <c r="H52" i="31"/>
  <c r="H38" i="31"/>
  <c r="H42" i="31"/>
  <c r="H36" i="31"/>
  <c r="H51" i="31"/>
  <c r="H37" i="31"/>
  <c r="H41" i="31"/>
  <c r="H45" i="31"/>
  <c r="H50" i="31"/>
  <c r="H49" i="31"/>
  <c r="H40" i="31"/>
  <c r="H44" i="31"/>
  <c r="H51" i="34"/>
  <c r="H37" i="34"/>
  <c r="H41" i="34"/>
  <c r="H45" i="34"/>
  <c r="H50" i="34"/>
  <c r="H49" i="34"/>
  <c r="H40" i="34"/>
  <c r="H44" i="34"/>
  <c r="H57" i="34"/>
  <c r="H53" i="34"/>
  <c r="H39" i="34"/>
  <c r="H43" i="34"/>
  <c r="H58" i="34"/>
  <c r="H52" i="34"/>
  <c r="H38" i="34"/>
  <c r="H42" i="34"/>
  <c r="H36" i="34"/>
  <c r="H57" i="35"/>
  <c r="H53" i="35"/>
  <c r="H39" i="35"/>
  <c r="H43" i="35"/>
  <c r="H58" i="35"/>
  <c r="H52" i="35"/>
  <c r="H38" i="35"/>
  <c r="H42" i="35"/>
  <c r="H36" i="35"/>
  <c r="H51" i="35"/>
  <c r="H37" i="35"/>
  <c r="H41" i="35"/>
  <c r="H45" i="35"/>
  <c r="H50" i="35"/>
  <c r="H49" i="35"/>
  <c r="H40" i="35"/>
  <c r="H44" i="35"/>
  <c r="H51" i="37"/>
  <c r="H37" i="37"/>
  <c r="H41" i="37"/>
  <c r="H45" i="37"/>
  <c r="H50" i="37"/>
  <c r="H49" i="37"/>
  <c r="H40" i="37"/>
  <c r="H44" i="37"/>
  <c r="H57" i="37"/>
  <c r="H53" i="37"/>
  <c r="H39" i="37"/>
  <c r="H43" i="37"/>
  <c r="H58" i="37"/>
  <c r="H52" i="37"/>
  <c r="H38" i="37"/>
  <c r="H42" i="37"/>
  <c r="H36" i="37"/>
  <c r="H51" i="39"/>
  <c r="H37" i="39"/>
  <c r="H41" i="39"/>
  <c r="H45" i="39"/>
  <c r="H50" i="39"/>
  <c r="H49" i="39"/>
  <c r="H40" i="39"/>
  <c r="H44" i="39"/>
  <c r="H57" i="39"/>
  <c r="H53" i="39"/>
  <c r="H39" i="39"/>
  <c r="H43" i="39"/>
  <c r="H58" i="39"/>
  <c r="H52" i="39"/>
  <c r="H38" i="39"/>
  <c r="H42" i="39"/>
  <c r="H36" i="39"/>
  <c r="H57" i="41"/>
  <c r="H53" i="41"/>
  <c r="H39" i="41"/>
  <c r="H43" i="41"/>
  <c r="H58" i="41"/>
  <c r="H52" i="41"/>
  <c r="H38" i="41"/>
  <c r="H42" i="41"/>
  <c r="H36" i="41"/>
  <c r="H51" i="41"/>
  <c r="H37" i="41"/>
  <c r="H41" i="41"/>
  <c r="H45" i="41"/>
  <c r="H50" i="41"/>
  <c r="H49" i="41"/>
  <c r="H40" i="41"/>
  <c r="H44" i="41"/>
  <c r="H57" i="45"/>
  <c r="H53" i="45"/>
  <c r="H39" i="45"/>
  <c r="H43" i="45"/>
  <c r="H58" i="45"/>
  <c r="H52" i="45"/>
  <c r="H38" i="45"/>
  <c r="H42" i="45"/>
  <c r="H36" i="45"/>
  <c r="H51" i="45"/>
  <c r="H37" i="45"/>
  <c r="H41" i="45"/>
  <c r="H45" i="45"/>
  <c r="H50" i="45"/>
  <c r="H49" i="45"/>
  <c r="H40" i="45"/>
  <c r="H44" i="45"/>
  <c r="H57" i="47"/>
  <c r="H52" i="47"/>
  <c r="H38" i="47"/>
  <c r="H42" i="47"/>
  <c r="H36" i="47"/>
  <c r="H51" i="47"/>
  <c r="H37" i="47"/>
  <c r="H41" i="47"/>
  <c r="H45" i="47"/>
  <c r="H50" i="47"/>
  <c r="H49" i="47"/>
  <c r="H40" i="47"/>
  <c r="H44" i="47"/>
  <c r="H58" i="47"/>
  <c r="H53" i="47"/>
  <c r="H39" i="47"/>
  <c r="H43" i="47"/>
  <c r="H50" i="65"/>
  <c r="H49" i="65"/>
  <c r="H40" i="65"/>
  <c r="H44" i="65"/>
  <c r="H53" i="65"/>
  <c r="H39" i="65"/>
  <c r="H43" i="65"/>
  <c r="H57" i="65"/>
  <c r="H52" i="65"/>
  <c r="H38" i="65"/>
  <c r="H42" i="65"/>
  <c r="H36" i="65"/>
  <c r="H58" i="65"/>
  <c r="H51" i="65"/>
  <c r="H37" i="65"/>
  <c r="H41" i="65"/>
  <c r="H45" i="65"/>
  <c r="H57" i="50"/>
  <c r="H58" i="50"/>
  <c r="H50" i="50"/>
  <c r="H52" i="50"/>
  <c r="H38" i="50"/>
  <c r="H40" i="50"/>
  <c r="H42" i="50"/>
  <c r="H44" i="50"/>
  <c r="H49" i="50"/>
  <c r="H36" i="50"/>
  <c r="H51" i="50"/>
  <c r="H53" i="50"/>
  <c r="H37" i="50"/>
  <c r="H39" i="50"/>
  <c r="H41" i="50"/>
  <c r="H43" i="50"/>
  <c r="H45" i="50"/>
  <c r="H51" i="52"/>
  <c r="H53" i="52"/>
  <c r="H37" i="52"/>
  <c r="H39" i="52"/>
  <c r="H41" i="52"/>
  <c r="H43" i="52"/>
  <c r="H45" i="52"/>
  <c r="H57" i="52"/>
  <c r="H36" i="52"/>
  <c r="H58" i="52"/>
  <c r="H50" i="52"/>
  <c r="H52" i="52"/>
  <c r="H38" i="52"/>
  <c r="H40" i="52"/>
  <c r="H42" i="52"/>
  <c r="H44" i="52"/>
  <c r="H46" i="52"/>
  <c r="H49" i="52"/>
  <c r="H58" i="54"/>
  <c r="H52" i="54"/>
  <c r="H51" i="54"/>
  <c r="H37" i="54"/>
  <c r="H49" i="54"/>
  <c r="H40" i="54"/>
  <c r="H44" i="54"/>
  <c r="H57" i="54"/>
  <c r="H39" i="54"/>
  <c r="H43" i="54"/>
  <c r="H42" i="54"/>
  <c r="H36" i="54"/>
  <c r="H50" i="54"/>
  <c r="H53" i="54"/>
  <c r="H38" i="54"/>
  <c r="H41" i="54"/>
  <c r="H45" i="54"/>
  <c r="H58" i="56"/>
  <c r="H52" i="56"/>
  <c r="H38" i="56"/>
  <c r="H42" i="56"/>
  <c r="H36" i="56"/>
  <c r="H51" i="56"/>
  <c r="H37" i="56"/>
  <c r="H41" i="56"/>
  <c r="H45" i="56"/>
  <c r="H50" i="56"/>
  <c r="H49" i="56"/>
  <c r="H40" i="56"/>
  <c r="H44" i="56"/>
  <c r="H57" i="56"/>
  <c r="H53" i="56"/>
  <c r="H39" i="56"/>
  <c r="H43" i="56"/>
  <c r="H51" i="58"/>
  <c r="H37" i="58"/>
  <c r="H41" i="58"/>
  <c r="H45" i="58"/>
  <c r="H50" i="58"/>
  <c r="H49" i="58"/>
  <c r="H40" i="58"/>
  <c r="H44" i="58"/>
  <c r="H57" i="58"/>
  <c r="H53" i="58"/>
  <c r="H39" i="58"/>
  <c r="H43" i="58"/>
  <c r="H58" i="58"/>
  <c r="H52" i="58"/>
  <c r="H38" i="58"/>
  <c r="H42" i="58"/>
  <c r="H36" i="58"/>
  <c r="H58" i="60"/>
  <c r="H52" i="60"/>
  <c r="H49" i="60"/>
  <c r="H53" i="60"/>
  <c r="H39" i="60"/>
  <c r="H43" i="60"/>
  <c r="H37" i="60"/>
  <c r="H44" i="60"/>
  <c r="H36" i="60"/>
  <c r="H57" i="60"/>
  <c r="H38" i="60"/>
  <c r="H40" i="60"/>
  <c r="H41" i="60"/>
  <c r="H45" i="60"/>
  <c r="H50" i="60"/>
  <c r="H51" i="60"/>
  <c r="H42" i="60"/>
  <c r="H50" i="62"/>
  <c r="H49" i="62"/>
  <c r="H40" i="62"/>
  <c r="H44" i="62"/>
  <c r="H57" i="62"/>
  <c r="H53" i="62"/>
  <c r="H39" i="62"/>
  <c r="H43" i="62"/>
  <c r="H52" i="62"/>
  <c r="H38" i="62"/>
  <c r="H42" i="62"/>
  <c r="H36" i="62"/>
  <c r="H51" i="62"/>
  <c r="H37" i="62"/>
  <c r="H41" i="62"/>
  <c r="H45" i="62"/>
  <c r="H51" i="64"/>
  <c r="H37" i="64"/>
  <c r="H41" i="64"/>
  <c r="H45" i="64"/>
  <c r="H50" i="64"/>
  <c r="H49" i="64"/>
  <c r="H40" i="64"/>
  <c r="H44" i="64"/>
  <c r="H57" i="64"/>
  <c r="H53" i="64"/>
  <c r="H39" i="64"/>
  <c r="H43" i="64"/>
  <c r="H58" i="64"/>
  <c r="H52" i="64"/>
  <c r="H38" i="64"/>
  <c r="H42" i="64"/>
  <c r="H36" i="64"/>
  <c r="I58" i="17"/>
  <c r="I52" i="17"/>
  <c r="I49" i="17"/>
  <c r="I38" i="17"/>
  <c r="I42" i="17"/>
  <c r="I57" i="17"/>
  <c r="I51" i="17"/>
  <c r="I37" i="17"/>
  <c r="I41" i="17"/>
  <c r="I45" i="17"/>
  <c r="I50" i="17"/>
  <c r="I40" i="17"/>
  <c r="I44" i="17"/>
  <c r="I36" i="17"/>
  <c r="I53" i="17"/>
  <c r="I39" i="17"/>
  <c r="I43" i="17"/>
  <c r="E32" i="65"/>
  <c r="E28" i="65"/>
  <c r="E21" i="65"/>
  <c r="E17" i="65"/>
  <c r="E29" i="65"/>
  <c r="E22" i="65"/>
  <c r="E18" i="65"/>
  <c r="E16" i="65"/>
  <c r="E63" i="65"/>
  <c r="E30" i="65"/>
  <c r="E23" i="65"/>
  <c r="E19" i="65"/>
  <c r="E15" i="65"/>
  <c r="E31" i="65"/>
  <c r="E24" i="65"/>
  <c r="E20" i="65"/>
  <c r="H63" i="66"/>
  <c r="H30" i="66"/>
  <c r="H23" i="66"/>
  <c r="H19" i="66"/>
  <c r="H15" i="66"/>
  <c r="H29" i="66"/>
  <c r="H31" i="66"/>
  <c r="H24" i="66"/>
  <c r="H20" i="66"/>
  <c r="H16" i="66"/>
  <c r="H18" i="66"/>
  <c r="H32" i="66"/>
  <c r="H28" i="66"/>
  <c r="H21" i="66"/>
  <c r="H17" i="66"/>
  <c r="H22" i="66"/>
  <c r="H31" i="65"/>
  <c r="H24" i="65"/>
  <c r="H20" i="65"/>
  <c r="H16" i="65"/>
  <c r="H15" i="65"/>
  <c r="H32" i="65"/>
  <c r="H28" i="65"/>
  <c r="H21" i="65"/>
  <c r="H17" i="65"/>
  <c r="H19" i="65"/>
  <c r="H29" i="65"/>
  <c r="H22" i="65"/>
  <c r="H18" i="65"/>
  <c r="H63" i="65"/>
  <c r="H30" i="65"/>
  <c r="H23" i="65"/>
  <c r="E31" i="66"/>
  <c r="E24" i="66"/>
  <c r="E20" i="66"/>
  <c r="E16" i="66"/>
  <c r="E19" i="66"/>
  <c r="E32" i="66"/>
  <c r="E28" i="66"/>
  <c r="E21" i="66"/>
  <c r="E17" i="66"/>
  <c r="E23" i="66"/>
  <c r="E15" i="66"/>
  <c r="E29" i="66"/>
  <c r="E22" i="66"/>
  <c r="E18" i="66"/>
  <c r="E63" i="66"/>
  <c r="E30" i="66"/>
  <c r="I41" i="4"/>
  <c r="I12" i="4"/>
  <c r="I14" i="4"/>
  <c r="I13" i="4"/>
  <c r="I30" i="4"/>
  <c r="I48" i="4"/>
  <c r="I22" i="4"/>
  <c r="I17" i="4"/>
  <c r="I38" i="4"/>
  <c r="I10" i="4"/>
  <c r="I45" i="4"/>
  <c r="I36" i="4"/>
  <c r="I43" i="4"/>
  <c r="I39" i="4"/>
  <c r="I20" i="4"/>
  <c r="I24" i="4"/>
  <c r="I42" i="4"/>
  <c r="I46" i="4"/>
  <c r="I49" i="4"/>
  <c r="I35" i="4"/>
  <c r="I32" i="4"/>
  <c r="I23" i="4"/>
  <c r="I34" i="4"/>
  <c r="I44" i="4"/>
  <c r="I31" i="4"/>
  <c r="I33" i="4"/>
  <c r="I27" i="4"/>
  <c r="I21" i="4"/>
  <c r="I29" i="4"/>
  <c r="I15" i="4"/>
  <c r="I19" i="4"/>
  <c r="I26" i="4"/>
  <c r="I37" i="4"/>
  <c r="I47" i="4"/>
  <c r="I50" i="4"/>
  <c r="I16" i="4"/>
  <c r="I11" i="4"/>
  <c r="I18" i="4"/>
  <c r="I25" i="4"/>
  <c r="I28" i="4"/>
  <c r="I40" i="4"/>
  <c r="I58" i="34" l="1"/>
  <c r="I52" i="34"/>
  <c r="I49" i="34"/>
  <c r="I38" i="34"/>
  <c r="I42" i="34"/>
  <c r="I57" i="34"/>
  <c r="I51" i="34"/>
  <c r="I37" i="34"/>
  <c r="I41" i="34"/>
  <c r="I45" i="34"/>
  <c r="I50" i="34"/>
  <c r="I40" i="34"/>
  <c r="I44" i="34"/>
  <c r="I36" i="34"/>
  <c r="I53" i="34"/>
  <c r="I39" i="34"/>
  <c r="I43" i="34"/>
  <c r="I49" i="61"/>
  <c r="I58" i="61"/>
  <c r="I50" i="61"/>
  <c r="I52" i="61"/>
  <c r="I38" i="61"/>
  <c r="I40" i="61"/>
  <c r="I42" i="61"/>
  <c r="I44" i="61"/>
  <c r="I57" i="61"/>
  <c r="I51" i="61"/>
  <c r="I53" i="61"/>
  <c r="I37" i="61"/>
  <c r="I45" i="61"/>
  <c r="I39" i="61"/>
  <c r="I36" i="61"/>
  <c r="I41" i="61"/>
  <c r="I43" i="61"/>
  <c r="I53" i="30"/>
  <c r="I39" i="30"/>
  <c r="I43" i="30"/>
  <c r="I58" i="30"/>
  <c r="I52" i="30"/>
  <c r="I49" i="30"/>
  <c r="I38" i="30"/>
  <c r="I57" i="30"/>
  <c r="I51" i="30"/>
  <c r="I37" i="30"/>
  <c r="I50" i="30"/>
  <c r="I40" i="30"/>
  <c r="I44" i="30"/>
  <c r="I42" i="30"/>
  <c r="I45" i="30"/>
  <c r="I36" i="30"/>
  <c r="I41" i="30"/>
  <c r="I50" i="48"/>
  <c r="I40" i="48"/>
  <c r="I44" i="48"/>
  <c r="I36" i="48"/>
  <c r="I53" i="48"/>
  <c r="I39" i="48"/>
  <c r="I43" i="48"/>
  <c r="I58" i="48"/>
  <c r="I52" i="48"/>
  <c r="I49" i="48"/>
  <c r="I38" i="48"/>
  <c r="I42" i="48"/>
  <c r="I57" i="48"/>
  <c r="I51" i="48"/>
  <c r="I37" i="48"/>
  <c r="I41" i="48"/>
  <c r="I45" i="48"/>
  <c r="I51" i="38"/>
  <c r="I37" i="38"/>
  <c r="I41" i="38"/>
  <c r="I45" i="38"/>
  <c r="I58" i="38"/>
  <c r="I52" i="38"/>
  <c r="I38" i="38"/>
  <c r="I42" i="38"/>
  <c r="I36" i="38"/>
  <c r="I57" i="38"/>
  <c r="I53" i="38"/>
  <c r="I39" i="38"/>
  <c r="I43" i="38"/>
  <c r="I50" i="38"/>
  <c r="I49" i="38"/>
  <c r="I40" i="38"/>
  <c r="I44" i="38"/>
  <c r="I51" i="60"/>
  <c r="I58" i="60"/>
  <c r="I52" i="60"/>
  <c r="I38" i="60"/>
  <c r="I50" i="60"/>
  <c r="I42" i="60"/>
  <c r="I36" i="60"/>
  <c r="I57" i="60"/>
  <c r="I43" i="60"/>
  <c r="I53" i="60"/>
  <c r="I37" i="60"/>
  <c r="I39" i="60"/>
  <c r="I44" i="60"/>
  <c r="I49" i="60"/>
  <c r="I40" i="60"/>
  <c r="I41" i="60"/>
  <c r="I45" i="60"/>
  <c r="I49" i="53"/>
  <c r="I36" i="53"/>
  <c r="I58" i="53"/>
  <c r="I50" i="53"/>
  <c r="I52" i="53"/>
  <c r="I38" i="53"/>
  <c r="I40" i="53"/>
  <c r="I42" i="53"/>
  <c r="I44" i="53"/>
  <c r="I57" i="53"/>
  <c r="I51" i="53"/>
  <c r="I53" i="53"/>
  <c r="I37" i="53"/>
  <c r="I39" i="53"/>
  <c r="I41" i="53"/>
  <c r="I43" i="53"/>
  <c r="I45" i="53"/>
  <c r="I53" i="25"/>
  <c r="I39" i="25"/>
  <c r="I43" i="25"/>
  <c r="I58" i="25"/>
  <c r="I52" i="25"/>
  <c r="I49" i="25"/>
  <c r="I38" i="25"/>
  <c r="I42" i="25"/>
  <c r="I57" i="25"/>
  <c r="I51" i="25"/>
  <c r="I37" i="25"/>
  <c r="I41" i="25"/>
  <c r="I45" i="25"/>
  <c r="I50" i="25"/>
  <c r="I40" i="25"/>
  <c r="I44" i="25"/>
  <c r="I36" i="25"/>
  <c r="I57" i="62"/>
  <c r="I51" i="62"/>
  <c r="I37" i="62"/>
  <c r="I41" i="62"/>
  <c r="I45" i="62"/>
  <c r="I50" i="62"/>
  <c r="I40" i="62"/>
  <c r="I44" i="62"/>
  <c r="I36" i="62"/>
  <c r="I53" i="62"/>
  <c r="I39" i="62"/>
  <c r="I43" i="62"/>
  <c r="I52" i="62"/>
  <c r="I49" i="62"/>
  <c r="I38" i="62"/>
  <c r="I42" i="62"/>
  <c r="I57" i="27"/>
  <c r="I51" i="27"/>
  <c r="I37" i="27"/>
  <c r="I41" i="27"/>
  <c r="I45" i="27"/>
  <c r="I50" i="27"/>
  <c r="I40" i="27"/>
  <c r="I44" i="27"/>
  <c r="I36" i="27"/>
  <c r="I53" i="27"/>
  <c r="I39" i="27"/>
  <c r="I43" i="27"/>
  <c r="I58" i="27"/>
  <c r="I52" i="27"/>
  <c r="I49" i="27"/>
  <c r="I38" i="27"/>
  <c r="I42" i="27"/>
  <c r="I57" i="54"/>
  <c r="I53" i="54"/>
  <c r="I58" i="54"/>
  <c r="I52" i="54"/>
  <c r="I49" i="54"/>
  <c r="I38" i="54"/>
  <c r="I50" i="54"/>
  <c r="I41" i="54"/>
  <c r="I45" i="54"/>
  <c r="I40" i="54"/>
  <c r="I44" i="54"/>
  <c r="I36" i="54"/>
  <c r="I51" i="54"/>
  <c r="I37" i="54"/>
  <c r="I39" i="54"/>
  <c r="I43" i="54"/>
  <c r="I42" i="54"/>
  <c r="I50" i="26"/>
  <c r="I40" i="26"/>
  <c r="I44" i="26"/>
  <c r="I36" i="26"/>
  <c r="I53" i="26"/>
  <c r="I39" i="26"/>
  <c r="I43" i="26"/>
  <c r="I58" i="26"/>
  <c r="I52" i="26"/>
  <c r="I49" i="26"/>
  <c r="I38" i="26"/>
  <c r="I42" i="26"/>
  <c r="I57" i="26"/>
  <c r="I51" i="26"/>
  <c r="I37" i="26"/>
  <c r="I41" i="26"/>
  <c r="I45" i="26"/>
  <c r="I58" i="51"/>
  <c r="I52" i="51"/>
  <c r="I49" i="51"/>
  <c r="I38" i="51"/>
  <c r="I42" i="51"/>
  <c r="I57" i="51"/>
  <c r="I51" i="51"/>
  <c r="I37" i="51"/>
  <c r="I41" i="51"/>
  <c r="I45" i="51"/>
  <c r="I50" i="51"/>
  <c r="I40" i="51"/>
  <c r="I44" i="51"/>
  <c r="I36" i="51"/>
  <c r="I53" i="51"/>
  <c r="I39" i="51"/>
  <c r="I43" i="51"/>
  <c r="I53" i="44"/>
  <c r="I39" i="44"/>
  <c r="I43" i="44"/>
  <c r="I58" i="44"/>
  <c r="I52" i="44"/>
  <c r="I49" i="44"/>
  <c r="I38" i="44"/>
  <c r="I42" i="44"/>
  <c r="I57" i="44"/>
  <c r="I51" i="44"/>
  <c r="I37" i="44"/>
  <c r="I41" i="44"/>
  <c r="I45" i="44"/>
  <c r="I50" i="44"/>
  <c r="I40" i="44"/>
  <c r="I44" i="44"/>
  <c r="I36" i="44"/>
  <c r="I57" i="46"/>
  <c r="I51" i="46"/>
  <c r="I53" i="46"/>
  <c r="I37" i="46"/>
  <c r="I39" i="46"/>
  <c r="I41" i="46"/>
  <c r="I43" i="46"/>
  <c r="I45" i="46"/>
  <c r="I49" i="46"/>
  <c r="I36" i="46"/>
  <c r="I58" i="46"/>
  <c r="I50" i="46"/>
  <c r="I52" i="46"/>
  <c r="I38" i="46"/>
  <c r="I40" i="46"/>
  <c r="I42" i="46"/>
  <c r="I44" i="46"/>
  <c r="I58" i="47"/>
  <c r="I53" i="47"/>
  <c r="I39" i="47"/>
  <c r="I43" i="47"/>
  <c r="I57" i="47"/>
  <c r="I52" i="47"/>
  <c r="I49" i="47"/>
  <c r="I38" i="47"/>
  <c r="I42" i="47"/>
  <c r="I51" i="47"/>
  <c r="I37" i="47"/>
  <c r="I41" i="47"/>
  <c r="I45" i="47"/>
  <c r="I50" i="47"/>
  <c r="I40" i="47"/>
  <c r="I44" i="47"/>
  <c r="I36" i="47"/>
  <c r="I53" i="56"/>
  <c r="I39" i="56"/>
  <c r="I43" i="56"/>
  <c r="I58" i="56"/>
  <c r="I52" i="56"/>
  <c r="I49" i="56"/>
  <c r="I38" i="56"/>
  <c r="I42" i="56"/>
  <c r="I57" i="56"/>
  <c r="I51" i="56"/>
  <c r="I37" i="56"/>
  <c r="I41" i="56"/>
  <c r="I45" i="56"/>
  <c r="I50" i="56"/>
  <c r="I40" i="56"/>
  <c r="I44" i="56"/>
  <c r="I36" i="56"/>
  <c r="I51" i="57"/>
  <c r="I53" i="57"/>
  <c r="I37" i="57"/>
  <c r="I39" i="57"/>
  <c r="I41" i="57"/>
  <c r="I43" i="57"/>
  <c r="I45" i="57"/>
  <c r="I49" i="57"/>
  <c r="I36" i="57"/>
  <c r="I58" i="57"/>
  <c r="I50" i="57"/>
  <c r="I52" i="57"/>
  <c r="I38" i="57"/>
  <c r="I40" i="57"/>
  <c r="I42" i="57"/>
  <c r="I44" i="57"/>
  <c r="I57" i="57"/>
  <c r="I57" i="52"/>
  <c r="I36" i="52"/>
  <c r="I51" i="52"/>
  <c r="I53" i="52"/>
  <c r="I37" i="52"/>
  <c r="I39" i="52"/>
  <c r="I41" i="52"/>
  <c r="I43" i="52"/>
  <c r="I45" i="52"/>
  <c r="I49" i="52"/>
  <c r="I58" i="52"/>
  <c r="I50" i="52"/>
  <c r="I52" i="52"/>
  <c r="I38" i="52"/>
  <c r="I40" i="52"/>
  <c r="I42" i="52"/>
  <c r="I44" i="52"/>
  <c r="I46" i="52"/>
  <c r="I50" i="45"/>
  <c r="I40" i="45"/>
  <c r="I44" i="45"/>
  <c r="I36" i="45"/>
  <c r="I53" i="45"/>
  <c r="I39" i="45"/>
  <c r="I43" i="45"/>
  <c r="I58" i="45"/>
  <c r="I52" i="45"/>
  <c r="I49" i="45"/>
  <c r="I38" i="45"/>
  <c r="I42" i="45"/>
  <c r="I57" i="45"/>
  <c r="I51" i="45"/>
  <c r="I37" i="45"/>
  <c r="I41" i="45"/>
  <c r="I45" i="45"/>
  <c r="I58" i="55"/>
  <c r="I52" i="55"/>
  <c r="I49" i="55"/>
  <c r="I38" i="55"/>
  <c r="I42" i="55"/>
  <c r="I57" i="55"/>
  <c r="I51" i="55"/>
  <c r="I37" i="55"/>
  <c r="I41" i="55"/>
  <c r="I50" i="55"/>
  <c r="I40" i="55"/>
  <c r="I44" i="55"/>
  <c r="I36" i="55"/>
  <c r="I53" i="55"/>
  <c r="I39" i="55"/>
  <c r="I43" i="55"/>
  <c r="I45" i="55"/>
  <c r="I53" i="40"/>
  <c r="I39" i="40"/>
  <c r="I43" i="40"/>
  <c r="I58" i="40"/>
  <c r="I52" i="40"/>
  <c r="I49" i="40"/>
  <c r="I38" i="40"/>
  <c r="I42" i="40"/>
  <c r="I57" i="40"/>
  <c r="I51" i="40"/>
  <c r="I37" i="40"/>
  <c r="I41" i="40"/>
  <c r="I45" i="40"/>
  <c r="I50" i="40"/>
  <c r="I40" i="40"/>
  <c r="I44" i="40"/>
  <c r="I36" i="40"/>
  <c r="I58" i="64"/>
  <c r="I52" i="64"/>
  <c r="I49" i="64"/>
  <c r="I38" i="64"/>
  <c r="I42" i="64"/>
  <c r="I57" i="64"/>
  <c r="I51" i="64"/>
  <c r="I37" i="64"/>
  <c r="I41" i="64"/>
  <c r="I45" i="64"/>
  <c r="I50" i="64"/>
  <c r="I40" i="64"/>
  <c r="I44" i="64"/>
  <c r="I36" i="64"/>
  <c r="I53" i="64"/>
  <c r="I39" i="64"/>
  <c r="I43" i="64"/>
  <c r="I53" i="33"/>
  <c r="I39" i="33"/>
  <c r="I43" i="33"/>
  <c r="I58" i="33"/>
  <c r="I52" i="33"/>
  <c r="I49" i="33"/>
  <c r="I38" i="33"/>
  <c r="I42" i="33"/>
  <c r="I57" i="33"/>
  <c r="I51" i="33"/>
  <c r="I37" i="33"/>
  <c r="I41" i="33"/>
  <c r="I45" i="33"/>
  <c r="I50" i="33"/>
  <c r="I40" i="33"/>
  <c r="I44" i="33"/>
  <c r="I36" i="33"/>
  <c r="I57" i="42"/>
  <c r="I51" i="42"/>
  <c r="I37" i="42"/>
  <c r="I41" i="42"/>
  <c r="I45" i="42"/>
  <c r="I50" i="42"/>
  <c r="I40" i="42"/>
  <c r="I44" i="42"/>
  <c r="I36" i="42"/>
  <c r="I53" i="42"/>
  <c r="I39" i="42"/>
  <c r="I43" i="42"/>
  <c r="I58" i="42"/>
  <c r="I52" i="42"/>
  <c r="I49" i="42"/>
  <c r="I38" i="42"/>
  <c r="I42" i="42"/>
  <c r="I58" i="65"/>
  <c r="I51" i="65"/>
  <c r="I37" i="65"/>
  <c r="I41" i="65"/>
  <c r="I45" i="65"/>
  <c r="I57" i="65"/>
  <c r="I50" i="65"/>
  <c r="I40" i="65"/>
  <c r="I44" i="65"/>
  <c r="I36" i="65"/>
  <c r="I53" i="65"/>
  <c r="I39" i="65"/>
  <c r="I43" i="65"/>
  <c r="I52" i="65"/>
  <c r="I49" i="65"/>
  <c r="I38" i="65"/>
  <c r="I42" i="65"/>
  <c r="I57" i="63"/>
  <c r="I51" i="63"/>
  <c r="I37" i="63"/>
  <c r="I41" i="63"/>
  <c r="I45" i="63"/>
  <c r="I50" i="63"/>
  <c r="I40" i="63"/>
  <c r="I44" i="63"/>
  <c r="I36" i="63"/>
  <c r="I53" i="63"/>
  <c r="I39" i="63"/>
  <c r="I43" i="63"/>
  <c r="I58" i="63"/>
  <c r="I52" i="63"/>
  <c r="I49" i="63"/>
  <c r="I38" i="63"/>
  <c r="I42" i="63"/>
  <c r="I50" i="35"/>
  <c r="I40" i="35"/>
  <c r="I44" i="35"/>
  <c r="I36" i="35"/>
  <c r="I53" i="35"/>
  <c r="I39" i="35"/>
  <c r="I43" i="35"/>
  <c r="I58" i="35"/>
  <c r="I52" i="35"/>
  <c r="I49" i="35"/>
  <c r="I38" i="35"/>
  <c r="I42" i="35"/>
  <c r="I57" i="35"/>
  <c r="I51" i="35"/>
  <c r="I37" i="35"/>
  <c r="I41" i="35"/>
  <c r="I45" i="35"/>
  <c r="I51" i="59"/>
  <c r="I37" i="59"/>
  <c r="I41" i="59"/>
  <c r="I45" i="59"/>
  <c r="I58" i="59"/>
  <c r="I52" i="59"/>
  <c r="I38" i="59"/>
  <c r="I42" i="59"/>
  <c r="I36" i="59"/>
  <c r="I57" i="59"/>
  <c r="I53" i="59"/>
  <c r="I39" i="59"/>
  <c r="I43" i="59"/>
  <c r="I50" i="59"/>
  <c r="I49" i="59"/>
  <c r="I40" i="59"/>
  <c r="I44" i="59"/>
  <c r="I58" i="37"/>
  <c r="I52" i="37"/>
  <c r="I49" i="37"/>
  <c r="I38" i="37"/>
  <c r="I42" i="37"/>
  <c r="I57" i="37"/>
  <c r="I51" i="37"/>
  <c r="I37" i="37"/>
  <c r="I41" i="37"/>
  <c r="I45" i="37"/>
  <c r="I50" i="37"/>
  <c r="I40" i="37"/>
  <c r="I44" i="37"/>
  <c r="I36" i="37"/>
  <c r="I53" i="37"/>
  <c r="I39" i="37"/>
  <c r="I43" i="37"/>
  <c r="I53" i="29"/>
  <c r="I39" i="29"/>
  <c r="I43" i="29"/>
  <c r="I58" i="29"/>
  <c r="I52" i="29"/>
  <c r="I49" i="29"/>
  <c r="I38" i="29"/>
  <c r="I42" i="29"/>
  <c r="I57" i="29"/>
  <c r="I51" i="29"/>
  <c r="I37" i="29"/>
  <c r="I41" i="29"/>
  <c r="I45" i="29"/>
  <c r="I50" i="29"/>
  <c r="I40" i="29"/>
  <c r="I44" i="29"/>
  <c r="I36" i="29"/>
  <c r="I58" i="43"/>
  <c r="I50" i="43"/>
  <c r="I51" i="43"/>
  <c r="I52" i="43"/>
  <c r="I57" i="43"/>
  <c r="I49" i="43"/>
  <c r="I37" i="43"/>
  <c r="I41" i="43"/>
  <c r="I45" i="43"/>
  <c r="I40" i="43"/>
  <c r="I44" i="43"/>
  <c r="I36" i="43"/>
  <c r="I53" i="43"/>
  <c r="I39" i="43"/>
  <c r="I43" i="43"/>
  <c r="I38" i="43"/>
  <c r="I42" i="43"/>
  <c r="I50" i="31"/>
  <c r="I40" i="31"/>
  <c r="I44" i="31"/>
  <c r="I36" i="31"/>
  <c r="I53" i="31"/>
  <c r="I39" i="31"/>
  <c r="I43" i="31"/>
  <c r="I58" i="31"/>
  <c r="I52" i="31"/>
  <c r="I49" i="31"/>
  <c r="I38" i="31"/>
  <c r="I42" i="31"/>
  <c r="I57" i="31"/>
  <c r="I51" i="31"/>
  <c r="I37" i="31"/>
  <c r="I41" i="31"/>
  <c r="I45" i="31"/>
  <c r="I50" i="41"/>
  <c r="I40" i="41"/>
  <c r="I44" i="41"/>
  <c r="I36" i="41"/>
  <c r="I53" i="41"/>
  <c r="I39" i="41"/>
  <c r="I43" i="41"/>
  <c r="I58" i="41"/>
  <c r="I52" i="41"/>
  <c r="I49" i="41"/>
  <c r="I38" i="41"/>
  <c r="I42" i="41"/>
  <c r="I57" i="41"/>
  <c r="I51" i="41"/>
  <c r="I37" i="41"/>
  <c r="I41" i="41"/>
  <c r="I45" i="41"/>
  <c r="I57" i="36"/>
  <c r="I51" i="36"/>
  <c r="I37" i="36"/>
  <c r="I41" i="36"/>
  <c r="I45" i="36"/>
  <c r="I50" i="36"/>
  <c r="I40" i="36"/>
  <c r="I44" i="36"/>
  <c r="I36" i="36"/>
  <c r="I53" i="36"/>
  <c r="I39" i="36"/>
  <c r="I43" i="36"/>
  <c r="I58" i="36"/>
  <c r="I52" i="36"/>
  <c r="I49" i="36"/>
  <c r="I38" i="36"/>
  <c r="I42" i="36"/>
  <c r="I58" i="58"/>
  <c r="I52" i="58"/>
  <c r="I49" i="58"/>
  <c r="I38" i="58"/>
  <c r="I42" i="58"/>
  <c r="I57" i="58"/>
  <c r="I51" i="58"/>
  <c r="I37" i="58"/>
  <c r="I41" i="58"/>
  <c r="I45" i="58"/>
  <c r="I50" i="58"/>
  <c r="I40" i="58"/>
  <c r="I44" i="58"/>
  <c r="I36" i="58"/>
  <c r="I53" i="58"/>
  <c r="I39" i="58"/>
  <c r="I43" i="58"/>
  <c r="I57" i="66"/>
  <c r="I51" i="66"/>
  <c r="I50" i="66"/>
  <c r="I53" i="66"/>
  <c r="I39" i="66"/>
  <c r="I43" i="66"/>
  <c r="I58" i="66"/>
  <c r="I52" i="66"/>
  <c r="I49" i="66"/>
  <c r="I38" i="66"/>
  <c r="I42" i="66"/>
  <c r="I37" i="66"/>
  <c r="I40" i="66"/>
  <c r="I45" i="66"/>
  <c r="I36" i="66"/>
  <c r="I41" i="66"/>
  <c r="I44" i="66"/>
  <c r="I58" i="39"/>
  <c r="I52" i="39"/>
  <c r="I49" i="39"/>
  <c r="I38" i="39"/>
  <c r="I42" i="39"/>
  <c r="I57" i="39"/>
  <c r="I51" i="39"/>
  <c r="I37" i="39"/>
  <c r="I41" i="39"/>
  <c r="I45" i="39"/>
  <c r="I50" i="39"/>
  <c r="I40" i="39"/>
  <c r="I44" i="39"/>
  <c r="I36" i="39"/>
  <c r="I53" i="39"/>
  <c r="I39" i="39"/>
  <c r="I43" i="39"/>
  <c r="I51" i="50"/>
  <c r="I53" i="50"/>
  <c r="I37" i="50"/>
  <c r="I39" i="50"/>
  <c r="I41" i="50"/>
  <c r="I43" i="50"/>
  <c r="I45" i="50"/>
  <c r="I49" i="50"/>
  <c r="I36" i="50"/>
  <c r="I58" i="50"/>
  <c r="I50" i="50"/>
  <c r="I52" i="50"/>
  <c r="I38" i="50"/>
  <c r="I40" i="50"/>
  <c r="I42" i="50"/>
  <c r="I44" i="50"/>
  <c r="I57" i="50"/>
  <c r="I57" i="32"/>
  <c r="I51" i="32"/>
  <c r="I37" i="32"/>
  <c r="I41" i="32"/>
  <c r="I45" i="32"/>
  <c r="I50" i="32"/>
  <c r="I40" i="32"/>
  <c r="I44" i="32"/>
  <c r="I36" i="32"/>
  <c r="I53" i="32"/>
  <c r="I39" i="32"/>
  <c r="I43" i="32"/>
  <c r="I58" i="32"/>
  <c r="I52" i="32"/>
  <c r="I49" i="32"/>
  <c r="I38" i="32"/>
  <c r="I42" i="32"/>
  <c r="I58" i="28"/>
  <c r="I52" i="28"/>
  <c r="I49" i="28"/>
  <c r="I38" i="28"/>
  <c r="I42" i="28"/>
  <c r="I57" i="28"/>
  <c r="I51" i="28"/>
  <c r="I37" i="28"/>
  <c r="I41" i="28"/>
  <c r="I45" i="28"/>
  <c r="I50" i="28"/>
  <c r="I40" i="28"/>
  <c r="I44" i="28"/>
  <c r="I36" i="28"/>
  <c r="I53" i="28"/>
  <c r="I39" i="28"/>
  <c r="I43" i="28"/>
  <c r="I58" i="24"/>
  <c r="I52" i="24"/>
  <c r="I49" i="24"/>
  <c r="I38" i="24"/>
  <c r="I42" i="24"/>
  <c r="I57" i="24"/>
  <c r="I51" i="24"/>
  <c r="I37" i="24"/>
  <c r="I41" i="24"/>
  <c r="I45" i="24"/>
  <c r="I50" i="24"/>
  <c r="I40" i="24"/>
  <c r="I44" i="24"/>
  <c r="I36" i="24"/>
  <c r="I53" i="24"/>
  <c r="I39" i="24"/>
  <c r="I43" i="24"/>
  <c r="H46" i="65"/>
  <c r="H33" i="65"/>
  <c r="E25" i="66"/>
  <c r="H54" i="65"/>
  <c r="E59" i="66"/>
  <c r="H59" i="65"/>
  <c r="H33" i="66"/>
  <c r="I31" i="66"/>
  <c r="I24" i="66"/>
  <c r="I20" i="66"/>
  <c r="I16" i="66"/>
  <c r="I23" i="66"/>
  <c r="I15" i="66"/>
  <c r="I32" i="66"/>
  <c r="I28" i="66"/>
  <c r="I21" i="66"/>
  <c r="I17" i="66"/>
  <c r="I30" i="66"/>
  <c r="I29" i="66"/>
  <c r="I22" i="66"/>
  <c r="I18" i="66"/>
  <c r="I63" i="66"/>
  <c r="I19" i="66"/>
  <c r="H25" i="65"/>
  <c r="H59" i="66"/>
  <c r="H25" i="66"/>
  <c r="E54" i="65"/>
  <c r="E46" i="65"/>
  <c r="E33" i="65"/>
  <c r="E33" i="66"/>
  <c r="H46" i="66"/>
  <c r="I32" i="65"/>
  <c r="I28" i="65"/>
  <c r="I21" i="65"/>
  <c r="I17" i="65"/>
  <c r="I20" i="65"/>
  <c r="I29" i="65"/>
  <c r="I22" i="65"/>
  <c r="I18" i="65"/>
  <c r="I31" i="65"/>
  <c r="I24" i="65"/>
  <c r="I63" i="65"/>
  <c r="I30" i="65"/>
  <c r="I23" i="65"/>
  <c r="I19" i="65"/>
  <c r="I15" i="65"/>
  <c r="I16" i="65"/>
  <c r="E46" i="66"/>
  <c r="E54" i="66"/>
  <c r="H54" i="66"/>
  <c r="E25" i="65"/>
  <c r="E59" i="65"/>
  <c r="I63" i="64"/>
  <c r="H63" i="64"/>
  <c r="G63" i="64"/>
  <c r="F63" i="64"/>
  <c r="E63" i="64"/>
  <c r="D63" i="64"/>
  <c r="C63" i="64"/>
  <c r="I32" i="64"/>
  <c r="H32" i="64"/>
  <c r="G32" i="64"/>
  <c r="F32" i="64"/>
  <c r="E32" i="64"/>
  <c r="D32" i="64"/>
  <c r="C32" i="64"/>
  <c r="I31" i="64"/>
  <c r="H31" i="64"/>
  <c r="G31" i="64"/>
  <c r="F31" i="64"/>
  <c r="E31" i="64"/>
  <c r="D31" i="64"/>
  <c r="C31" i="64"/>
  <c r="I30" i="64"/>
  <c r="H30" i="64"/>
  <c r="G30" i="64"/>
  <c r="F30" i="64"/>
  <c r="E30" i="64"/>
  <c r="D30" i="64"/>
  <c r="C30" i="64"/>
  <c r="I29" i="64"/>
  <c r="H29" i="64"/>
  <c r="G29" i="64"/>
  <c r="F29" i="64"/>
  <c r="E29" i="64"/>
  <c r="D29" i="64"/>
  <c r="C29" i="64"/>
  <c r="I28" i="64"/>
  <c r="H28" i="64"/>
  <c r="G28" i="64"/>
  <c r="F28" i="64"/>
  <c r="E28" i="64"/>
  <c r="D28" i="64"/>
  <c r="C28" i="64"/>
  <c r="I24" i="64"/>
  <c r="H24" i="64"/>
  <c r="G24" i="64"/>
  <c r="F24" i="64"/>
  <c r="E24" i="64"/>
  <c r="D24" i="64"/>
  <c r="C24" i="64"/>
  <c r="I23" i="64"/>
  <c r="H23" i="64"/>
  <c r="G23" i="64"/>
  <c r="F23" i="64"/>
  <c r="E23" i="64"/>
  <c r="D23" i="64"/>
  <c r="C23" i="64"/>
  <c r="I22" i="64"/>
  <c r="H22" i="64"/>
  <c r="G22" i="64"/>
  <c r="F22" i="64"/>
  <c r="E22" i="64"/>
  <c r="D22" i="64"/>
  <c r="C22" i="64"/>
  <c r="I21" i="64"/>
  <c r="H21" i="64"/>
  <c r="G21" i="64"/>
  <c r="F21" i="64"/>
  <c r="E21" i="64"/>
  <c r="D21" i="64"/>
  <c r="C21" i="64"/>
  <c r="I20" i="64"/>
  <c r="H20" i="64"/>
  <c r="G20" i="64"/>
  <c r="F20" i="64"/>
  <c r="E20" i="64"/>
  <c r="D20" i="64"/>
  <c r="C20" i="64"/>
  <c r="I19" i="64"/>
  <c r="H19" i="64"/>
  <c r="G19" i="64"/>
  <c r="F19" i="64"/>
  <c r="E19" i="64"/>
  <c r="D19" i="64"/>
  <c r="C19" i="64"/>
  <c r="I18" i="64"/>
  <c r="H18" i="64"/>
  <c r="G18" i="64"/>
  <c r="F18" i="64"/>
  <c r="E18" i="64"/>
  <c r="D18" i="64"/>
  <c r="C18" i="64"/>
  <c r="I17" i="64"/>
  <c r="H17" i="64"/>
  <c r="G17" i="64"/>
  <c r="F17" i="64"/>
  <c r="E17" i="64"/>
  <c r="D17" i="64"/>
  <c r="C17" i="64"/>
  <c r="I16" i="64"/>
  <c r="H16" i="64"/>
  <c r="G16" i="64"/>
  <c r="F16" i="64"/>
  <c r="E16" i="64"/>
  <c r="D16" i="64"/>
  <c r="C16" i="64"/>
  <c r="I15" i="64"/>
  <c r="H15" i="64"/>
  <c r="G15" i="64"/>
  <c r="F15" i="64"/>
  <c r="E15" i="64"/>
  <c r="D15" i="64"/>
  <c r="C15" i="64"/>
  <c r="I63" i="63"/>
  <c r="H63" i="63"/>
  <c r="G63" i="63"/>
  <c r="F63" i="63"/>
  <c r="E63" i="63"/>
  <c r="D63" i="63"/>
  <c r="C63" i="63"/>
  <c r="I32" i="63"/>
  <c r="H32" i="63"/>
  <c r="G32" i="63"/>
  <c r="F32" i="63"/>
  <c r="E32" i="63"/>
  <c r="D32" i="63"/>
  <c r="C32" i="63"/>
  <c r="I31" i="63"/>
  <c r="H31" i="63"/>
  <c r="G31" i="63"/>
  <c r="F31" i="63"/>
  <c r="E31" i="63"/>
  <c r="D31" i="63"/>
  <c r="C31" i="63"/>
  <c r="I30" i="63"/>
  <c r="H30" i="63"/>
  <c r="G30" i="63"/>
  <c r="F30" i="63"/>
  <c r="E30" i="63"/>
  <c r="D30" i="63"/>
  <c r="C30" i="63"/>
  <c r="I29" i="63"/>
  <c r="H29" i="63"/>
  <c r="G29" i="63"/>
  <c r="F29" i="63"/>
  <c r="E29" i="63"/>
  <c r="D29" i="63"/>
  <c r="C29" i="63"/>
  <c r="I28" i="63"/>
  <c r="H28" i="63"/>
  <c r="G28" i="63"/>
  <c r="F28" i="63"/>
  <c r="E28" i="63"/>
  <c r="D28" i="63"/>
  <c r="C28" i="63"/>
  <c r="I24" i="63"/>
  <c r="H24" i="63"/>
  <c r="G24" i="63"/>
  <c r="F24" i="63"/>
  <c r="E24" i="63"/>
  <c r="D24" i="63"/>
  <c r="C24" i="63"/>
  <c r="I23" i="63"/>
  <c r="H23" i="63"/>
  <c r="G23" i="63"/>
  <c r="F23" i="63"/>
  <c r="E23" i="63"/>
  <c r="D23" i="63"/>
  <c r="C23" i="63"/>
  <c r="I22" i="63"/>
  <c r="H22" i="63"/>
  <c r="G22" i="63"/>
  <c r="F22" i="63"/>
  <c r="E22" i="63"/>
  <c r="D22" i="63"/>
  <c r="C22" i="63"/>
  <c r="I21" i="63"/>
  <c r="H21" i="63"/>
  <c r="G21" i="63"/>
  <c r="F21" i="63"/>
  <c r="E21" i="63"/>
  <c r="D21" i="63"/>
  <c r="C21" i="63"/>
  <c r="I20" i="63"/>
  <c r="H20" i="63"/>
  <c r="G20" i="63"/>
  <c r="F20" i="63"/>
  <c r="E20" i="63"/>
  <c r="D20" i="63"/>
  <c r="C20" i="63"/>
  <c r="I19" i="63"/>
  <c r="H19" i="63"/>
  <c r="G19" i="63"/>
  <c r="F19" i="63"/>
  <c r="E19" i="63"/>
  <c r="D19" i="63"/>
  <c r="C19" i="63"/>
  <c r="I18" i="63"/>
  <c r="H18" i="63"/>
  <c r="G18" i="63"/>
  <c r="F18" i="63"/>
  <c r="E18" i="63"/>
  <c r="D18" i="63"/>
  <c r="C18" i="63"/>
  <c r="I17" i="63"/>
  <c r="H17" i="63"/>
  <c r="G17" i="63"/>
  <c r="F17" i="63"/>
  <c r="E17" i="63"/>
  <c r="D17" i="63"/>
  <c r="C17" i="63"/>
  <c r="I16" i="63"/>
  <c r="H16" i="63"/>
  <c r="G16" i="63"/>
  <c r="F16" i="63"/>
  <c r="E16" i="63"/>
  <c r="D16" i="63"/>
  <c r="C16" i="63"/>
  <c r="I15" i="63"/>
  <c r="H15" i="63"/>
  <c r="G15" i="63"/>
  <c r="F15" i="63"/>
  <c r="E15" i="63"/>
  <c r="D15" i="63"/>
  <c r="C15" i="63"/>
  <c r="I63" i="62"/>
  <c r="H63" i="62"/>
  <c r="G63" i="62"/>
  <c r="F63" i="62"/>
  <c r="E63" i="62"/>
  <c r="D63" i="62"/>
  <c r="C63" i="62"/>
  <c r="I58" i="62"/>
  <c r="H58" i="62"/>
  <c r="G58" i="62"/>
  <c r="F58" i="62"/>
  <c r="E58" i="62"/>
  <c r="D58" i="62"/>
  <c r="C58" i="62"/>
  <c r="I32" i="62"/>
  <c r="H32" i="62"/>
  <c r="G32" i="62"/>
  <c r="F32" i="62"/>
  <c r="E32" i="62"/>
  <c r="D32" i="62"/>
  <c r="C32" i="62"/>
  <c r="I31" i="62"/>
  <c r="H31" i="62"/>
  <c r="G31" i="62"/>
  <c r="F31" i="62"/>
  <c r="E31" i="62"/>
  <c r="D31" i="62"/>
  <c r="C31" i="62"/>
  <c r="I30" i="62"/>
  <c r="H30" i="62"/>
  <c r="G30" i="62"/>
  <c r="F30" i="62"/>
  <c r="E30" i="62"/>
  <c r="D30" i="62"/>
  <c r="C30" i="62"/>
  <c r="I29" i="62"/>
  <c r="H29" i="62"/>
  <c r="G29" i="62"/>
  <c r="F29" i="62"/>
  <c r="E29" i="62"/>
  <c r="D29" i="62"/>
  <c r="C29" i="62"/>
  <c r="I28" i="62"/>
  <c r="H28" i="62"/>
  <c r="G28" i="62"/>
  <c r="F28" i="62"/>
  <c r="E28" i="62"/>
  <c r="D28" i="62"/>
  <c r="C28" i="62"/>
  <c r="I24" i="62"/>
  <c r="H24" i="62"/>
  <c r="G24" i="62"/>
  <c r="F24" i="62"/>
  <c r="E24" i="62"/>
  <c r="D24" i="62"/>
  <c r="C24" i="62"/>
  <c r="I23" i="62"/>
  <c r="H23" i="62"/>
  <c r="G23" i="62"/>
  <c r="F23" i="62"/>
  <c r="E23" i="62"/>
  <c r="D23" i="62"/>
  <c r="C23" i="62"/>
  <c r="I22" i="62"/>
  <c r="H22" i="62"/>
  <c r="G22" i="62"/>
  <c r="F22" i="62"/>
  <c r="E22" i="62"/>
  <c r="D22" i="62"/>
  <c r="C22" i="62"/>
  <c r="I21" i="62"/>
  <c r="H21" i="62"/>
  <c r="G21" i="62"/>
  <c r="F21" i="62"/>
  <c r="E21" i="62"/>
  <c r="D21" i="62"/>
  <c r="C21" i="62"/>
  <c r="I20" i="62"/>
  <c r="H20" i="62"/>
  <c r="G20" i="62"/>
  <c r="F20" i="62"/>
  <c r="E20" i="62"/>
  <c r="D20" i="62"/>
  <c r="C20" i="62"/>
  <c r="I19" i="62"/>
  <c r="H19" i="62"/>
  <c r="G19" i="62"/>
  <c r="F19" i="62"/>
  <c r="E19" i="62"/>
  <c r="D19" i="62"/>
  <c r="C19" i="62"/>
  <c r="I18" i="62"/>
  <c r="H18" i="62"/>
  <c r="G18" i="62"/>
  <c r="F18" i="62"/>
  <c r="E18" i="62"/>
  <c r="D18" i="62"/>
  <c r="C18" i="62"/>
  <c r="I17" i="62"/>
  <c r="H17" i="62"/>
  <c r="G17" i="62"/>
  <c r="F17" i="62"/>
  <c r="E17" i="62"/>
  <c r="D17" i="62"/>
  <c r="C17" i="62"/>
  <c r="I16" i="62"/>
  <c r="H16" i="62"/>
  <c r="G16" i="62"/>
  <c r="F16" i="62"/>
  <c r="E16" i="62"/>
  <c r="D16" i="62"/>
  <c r="C16" i="62"/>
  <c r="I15" i="62"/>
  <c r="H15" i="62"/>
  <c r="G15" i="62"/>
  <c r="F15" i="62"/>
  <c r="E15" i="62"/>
  <c r="D15" i="62"/>
  <c r="C15" i="62"/>
  <c r="I63" i="61"/>
  <c r="H63" i="61"/>
  <c r="G63" i="61"/>
  <c r="F63" i="61"/>
  <c r="E63" i="61"/>
  <c r="D63" i="61"/>
  <c r="C63" i="61"/>
  <c r="I32" i="61"/>
  <c r="H32" i="61"/>
  <c r="G32" i="61"/>
  <c r="E32" i="61"/>
  <c r="D32" i="61"/>
  <c r="C32" i="61"/>
  <c r="I31" i="61"/>
  <c r="H31" i="61"/>
  <c r="G31" i="61"/>
  <c r="E31" i="61"/>
  <c r="D31" i="61"/>
  <c r="C31" i="61"/>
  <c r="I30" i="61"/>
  <c r="H30" i="61"/>
  <c r="G30" i="61"/>
  <c r="E30" i="61"/>
  <c r="D30" i="61"/>
  <c r="C30" i="61"/>
  <c r="I29" i="61"/>
  <c r="H29" i="61"/>
  <c r="G29" i="61"/>
  <c r="E29" i="61"/>
  <c r="D29" i="61"/>
  <c r="C29" i="61"/>
  <c r="I28" i="61"/>
  <c r="H28" i="61"/>
  <c r="G28" i="61"/>
  <c r="E28" i="61"/>
  <c r="D28" i="61"/>
  <c r="C28" i="61"/>
  <c r="I24" i="61"/>
  <c r="H24" i="61"/>
  <c r="G24" i="61"/>
  <c r="E24" i="61"/>
  <c r="D24" i="61"/>
  <c r="C24" i="61"/>
  <c r="I23" i="61"/>
  <c r="H23" i="61"/>
  <c r="G23" i="61"/>
  <c r="E23" i="61"/>
  <c r="D23" i="61"/>
  <c r="C23" i="61"/>
  <c r="I22" i="61"/>
  <c r="H22" i="61"/>
  <c r="G22" i="61"/>
  <c r="E22" i="61"/>
  <c r="D22" i="61"/>
  <c r="C22" i="61"/>
  <c r="I21" i="61"/>
  <c r="H21" i="61"/>
  <c r="G21" i="61"/>
  <c r="E21" i="61"/>
  <c r="D21" i="61"/>
  <c r="C21" i="61"/>
  <c r="I20" i="61"/>
  <c r="H20" i="61"/>
  <c r="G20" i="61"/>
  <c r="E20" i="61"/>
  <c r="D20" i="61"/>
  <c r="C20" i="61"/>
  <c r="I19" i="61"/>
  <c r="H19" i="61"/>
  <c r="G19" i="61"/>
  <c r="E19" i="61"/>
  <c r="D19" i="61"/>
  <c r="C19" i="61"/>
  <c r="I18" i="61"/>
  <c r="H18" i="61"/>
  <c r="G18" i="61"/>
  <c r="E18" i="61"/>
  <c r="D18" i="61"/>
  <c r="C18" i="61"/>
  <c r="I17" i="61"/>
  <c r="H17" i="61"/>
  <c r="G17" i="61"/>
  <c r="E17" i="61"/>
  <c r="D17" i="61"/>
  <c r="C17" i="61"/>
  <c r="I16" i="61"/>
  <c r="H16" i="61"/>
  <c r="G16" i="61"/>
  <c r="E16" i="61"/>
  <c r="D16" i="61"/>
  <c r="C16" i="61"/>
  <c r="I15" i="61"/>
  <c r="H15" i="61"/>
  <c r="G15" i="61"/>
  <c r="E15" i="61"/>
  <c r="D15" i="61"/>
  <c r="C15" i="61"/>
  <c r="I63" i="60"/>
  <c r="H63" i="60"/>
  <c r="G63" i="60"/>
  <c r="F63" i="60"/>
  <c r="E63" i="60"/>
  <c r="D63" i="60"/>
  <c r="C63" i="60"/>
  <c r="I32" i="60"/>
  <c r="H32" i="60"/>
  <c r="G32" i="60"/>
  <c r="E32" i="60"/>
  <c r="D32" i="60"/>
  <c r="I31" i="60"/>
  <c r="H31" i="60"/>
  <c r="G31" i="60"/>
  <c r="E31" i="60"/>
  <c r="D31" i="60"/>
  <c r="I30" i="60"/>
  <c r="H30" i="60"/>
  <c r="G30" i="60"/>
  <c r="E30" i="60"/>
  <c r="D30" i="60"/>
  <c r="I29" i="60"/>
  <c r="H29" i="60"/>
  <c r="G29" i="60"/>
  <c r="E29" i="60"/>
  <c r="D29" i="60"/>
  <c r="I28" i="60"/>
  <c r="H28" i="60"/>
  <c r="G28" i="60"/>
  <c r="E28" i="60"/>
  <c r="D28" i="60"/>
  <c r="I24" i="60"/>
  <c r="H24" i="60"/>
  <c r="G24" i="60"/>
  <c r="E24" i="60"/>
  <c r="D24" i="60"/>
  <c r="I23" i="60"/>
  <c r="H23" i="60"/>
  <c r="G23" i="60"/>
  <c r="E23" i="60"/>
  <c r="D23" i="60"/>
  <c r="I22" i="60"/>
  <c r="H22" i="60"/>
  <c r="G22" i="60"/>
  <c r="E22" i="60"/>
  <c r="D22" i="60"/>
  <c r="I21" i="60"/>
  <c r="H21" i="60"/>
  <c r="G21" i="60"/>
  <c r="E21" i="60"/>
  <c r="D21" i="60"/>
  <c r="I20" i="60"/>
  <c r="H20" i="60"/>
  <c r="G20" i="60"/>
  <c r="E20" i="60"/>
  <c r="D20" i="60"/>
  <c r="I19" i="60"/>
  <c r="H19" i="60"/>
  <c r="G19" i="60"/>
  <c r="E19" i="60"/>
  <c r="D19" i="60"/>
  <c r="I18" i="60"/>
  <c r="H18" i="60"/>
  <c r="G18" i="60"/>
  <c r="E18" i="60"/>
  <c r="D18" i="60"/>
  <c r="I17" i="60"/>
  <c r="H17" i="60"/>
  <c r="G17" i="60"/>
  <c r="E17" i="60"/>
  <c r="D17" i="60"/>
  <c r="I16" i="60"/>
  <c r="H16" i="60"/>
  <c r="G16" i="60"/>
  <c r="E16" i="60"/>
  <c r="D16" i="60"/>
  <c r="I15" i="60"/>
  <c r="H15" i="60"/>
  <c r="G15" i="60"/>
  <c r="E15" i="60"/>
  <c r="D15" i="60"/>
  <c r="I63" i="59"/>
  <c r="H63" i="59"/>
  <c r="G63" i="59"/>
  <c r="F63" i="59"/>
  <c r="E63" i="59"/>
  <c r="D63" i="59"/>
  <c r="C63" i="59"/>
  <c r="F59" i="59"/>
  <c r="F54" i="59"/>
  <c r="I32" i="59"/>
  <c r="H32" i="59"/>
  <c r="G32" i="59"/>
  <c r="E32" i="59"/>
  <c r="D32" i="59"/>
  <c r="I31" i="59"/>
  <c r="H31" i="59"/>
  <c r="G31" i="59"/>
  <c r="E31" i="59"/>
  <c r="D31" i="59"/>
  <c r="I30" i="59"/>
  <c r="H30" i="59"/>
  <c r="G30" i="59"/>
  <c r="E30" i="59"/>
  <c r="D30" i="59"/>
  <c r="I29" i="59"/>
  <c r="H29" i="59"/>
  <c r="G29" i="59"/>
  <c r="E29" i="59"/>
  <c r="D29" i="59"/>
  <c r="I28" i="59"/>
  <c r="H28" i="59"/>
  <c r="G28" i="59"/>
  <c r="F33" i="59"/>
  <c r="E28" i="59"/>
  <c r="D28" i="59"/>
  <c r="I24" i="59"/>
  <c r="H24" i="59"/>
  <c r="G24" i="59"/>
  <c r="E24" i="59"/>
  <c r="D24" i="59"/>
  <c r="I23" i="59"/>
  <c r="H23" i="59"/>
  <c r="G23" i="59"/>
  <c r="E23" i="59"/>
  <c r="D23" i="59"/>
  <c r="I22" i="59"/>
  <c r="H22" i="59"/>
  <c r="G22" i="59"/>
  <c r="E22" i="59"/>
  <c r="D22" i="59"/>
  <c r="I21" i="59"/>
  <c r="H21" i="59"/>
  <c r="G21" i="59"/>
  <c r="E21" i="59"/>
  <c r="D21" i="59"/>
  <c r="I20" i="59"/>
  <c r="H20" i="59"/>
  <c r="G20" i="59"/>
  <c r="E20" i="59"/>
  <c r="D20" i="59"/>
  <c r="I19" i="59"/>
  <c r="H19" i="59"/>
  <c r="G19" i="59"/>
  <c r="E19" i="59"/>
  <c r="D19" i="59"/>
  <c r="I18" i="59"/>
  <c r="H18" i="59"/>
  <c r="G18" i="59"/>
  <c r="E18" i="59"/>
  <c r="D18" i="59"/>
  <c r="I17" i="59"/>
  <c r="H17" i="59"/>
  <c r="G17" i="59"/>
  <c r="E17" i="59"/>
  <c r="D17" i="59"/>
  <c r="I16" i="59"/>
  <c r="H16" i="59"/>
  <c r="G16" i="59"/>
  <c r="E16" i="59"/>
  <c r="D16" i="59"/>
  <c r="I15" i="59"/>
  <c r="H15" i="59"/>
  <c r="G15" i="59"/>
  <c r="E15" i="59"/>
  <c r="D15" i="59"/>
  <c r="I63" i="58"/>
  <c r="H63" i="58"/>
  <c r="G63" i="58"/>
  <c r="F63" i="58"/>
  <c r="E63" i="58"/>
  <c r="D63" i="58"/>
  <c r="C63" i="58"/>
  <c r="I32" i="58"/>
  <c r="H32" i="58"/>
  <c r="G32" i="58"/>
  <c r="F32" i="58"/>
  <c r="E32" i="58"/>
  <c r="D32" i="58"/>
  <c r="C32" i="58"/>
  <c r="I31" i="58"/>
  <c r="H31" i="58"/>
  <c r="G31" i="58"/>
  <c r="F31" i="58"/>
  <c r="E31" i="58"/>
  <c r="D31" i="58"/>
  <c r="C31" i="58"/>
  <c r="I30" i="58"/>
  <c r="H30" i="58"/>
  <c r="G30" i="58"/>
  <c r="F30" i="58"/>
  <c r="E30" i="58"/>
  <c r="D30" i="58"/>
  <c r="C30" i="58"/>
  <c r="I29" i="58"/>
  <c r="H29" i="58"/>
  <c r="G29" i="58"/>
  <c r="F29" i="58"/>
  <c r="E29" i="58"/>
  <c r="D29" i="58"/>
  <c r="C29" i="58"/>
  <c r="I28" i="58"/>
  <c r="H28" i="58"/>
  <c r="G28" i="58"/>
  <c r="F28" i="58"/>
  <c r="E28" i="58"/>
  <c r="D28" i="58"/>
  <c r="C28" i="58"/>
  <c r="I24" i="58"/>
  <c r="H24" i="58"/>
  <c r="G24" i="58"/>
  <c r="F24" i="58"/>
  <c r="E24" i="58"/>
  <c r="D24" i="58"/>
  <c r="C24" i="58"/>
  <c r="I23" i="58"/>
  <c r="H23" i="58"/>
  <c r="G23" i="58"/>
  <c r="F23" i="58"/>
  <c r="E23" i="58"/>
  <c r="D23" i="58"/>
  <c r="C23" i="58"/>
  <c r="I22" i="58"/>
  <c r="H22" i="58"/>
  <c r="G22" i="58"/>
  <c r="F22" i="58"/>
  <c r="E22" i="58"/>
  <c r="D22" i="58"/>
  <c r="C22" i="58"/>
  <c r="I21" i="58"/>
  <c r="H21" i="58"/>
  <c r="G21" i="58"/>
  <c r="F21" i="58"/>
  <c r="E21" i="58"/>
  <c r="D21" i="58"/>
  <c r="C21" i="58"/>
  <c r="I20" i="58"/>
  <c r="H20" i="58"/>
  <c r="G20" i="58"/>
  <c r="F20" i="58"/>
  <c r="E20" i="58"/>
  <c r="D20" i="58"/>
  <c r="C20" i="58"/>
  <c r="I19" i="58"/>
  <c r="H19" i="58"/>
  <c r="G19" i="58"/>
  <c r="F19" i="58"/>
  <c r="E19" i="58"/>
  <c r="D19" i="58"/>
  <c r="C19" i="58"/>
  <c r="I18" i="58"/>
  <c r="H18" i="58"/>
  <c r="G18" i="58"/>
  <c r="F18" i="58"/>
  <c r="E18" i="58"/>
  <c r="D18" i="58"/>
  <c r="C18" i="58"/>
  <c r="I17" i="58"/>
  <c r="H17" i="58"/>
  <c r="G17" i="58"/>
  <c r="F17" i="58"/>
  <c r="E17" i="58"/>
  <c r="D17" i="58"/>
  <c r="C17" i="58"/>
  <c r="I16" i="58"/>
  <c r="H16" i="58"/>
  <c r="G16" i="58"/>
  <c r="F16" i="58"/>
  <c r="E16" i="58"/>
  <c r="D16" i="58"/>
  <c r="C16" i="58"/>
  <c r="I15" i="58"/>
  <c r="H15" i="58"/>
  <c r="G15" i="58"/>
  <c r="F15" i="58"/>
  <c r="E15" i="58"/>
  <c r="D15" i="58"/>
  <c r="C15" i="58"/>
  <c r="I63" i="57"/>
  <c r="H63" i="57"/>
  <c r="G63" i="57"/>
  <c r="F63" i="57"/>
  <c r="E63" i="57"/>
  <c r="D63" i="57"/>
  <c r="C63" i="57"/>
  <c r="I32" i="57"/>
  <c r="H32" i="57"/>
  <c r="G32" i="57"/>
  <c r="E32" i="57"/>
  <c r="D32" i="57"/>
  <c r="C32" i="57"/>
  <c r="I31" i="57"/>
  <c r="H31" i="57"/>
  <c r="G31" i="57"/>
  <c r="E31" i="57"/>
  <c r="D31" i="57"/>
  <c r="C31" i="57"/>
  <c r="I30" i="57"/>
  <c r="H30" i="57"/>
  <c r="G30" i="57"/>
  <c r="E30" i="57"/>
  <c r="D30" i="57"/>
  <c r="C30" i="57"/>
  <c r="I29" i="57"/>
  <c r="H29" i="57"/>
  <c r="G29" i="57"/>
  <c r="E29" i="57"/>
  <c r="D29" i="57"/>
  <c r="C29" i="57"/>
  <c r="I28" i="57"/>
  <c r="H28" i="57"/>
  <c r="G28" i="57"/>
  <c r="E28" i="57"/>
  <c r="D28" i="57"/>
  <c r="C28" i="57"/>
  <c r="I24" i="57"/>
  <c r="H24" i="57"/>
  <c r="G24" i="57"/>
  <c r="E24" i="57"/>
  <c r="D24" i="57"/>
  <c r="C24" i="57"/>
  <c r="I23" i="57"/>
  <c r="H23" i="57"/>
  <c r="G23" i="57"/>
  <c r="E23" i="57"/>
  <c r="D23" i="57"/>
  <c r="C23" i="57"/>
  <c r="I22" i="57"/>
  <c r="H22" i="57"/>
  <c r="G22" i="57"/>
  <c r="E22" i="57"/>
  <c r="D22" i="57"/>
  <c r="C22" i="57"/>
  <c r="I21" i="57"/>
  <c r="H21" i="57"/>
  <c r="G21" i="57"/>
  <c r="E21" i="57"/>
  <c r="D21" i="57"/>
  <c r="C21" i="57"/>
  <c r="I20" i="57"/>
  <c r="H20" i="57"/>
  <c r="G20" i="57"/>
  <c r="E20" i="57"/>
  <c r="D20" i="57"/>
  <c r="C20" i="57"/>
  <c r="I19" i="57"/>
  <c r="H19" i="57"/>
  <c r="G19" i="57"/>
  <c r="E19" i="57"/>
  <c r="D19" i="57"/>
  <c r="C19" i="57"/>
  <c r="I18" i="57"/>
  <c r="H18" i="57"/>
  <c r="G18" i="57"/>
  <c r="E18" i="57"/>
  <c r="D18" i="57"/>
  <c r="C18" i="57"/>
  <c r="I17" i="57"/>
  <c r="H17" i="57"/>
  <c r="G17" i="57"/>
  <c r="E17" i="57"/>
  <c r="D17" i="57"/>
  <c r="C17" i="57"/>
  <c r="I16" i="57"/>
  <c r="H16" i="57"/>
  <c r="G16" i="57"/>
  <c r="E16" i="57"/>
  <c r="D16" i="57"/>
  <c r="C16" i="57"/>
  <c r="I15" i="57"/>
  <c r="H15" i="57"/>
  <c r="G15" i="57"/>
  <c r="E15" i="57"/>
  <c r="D15" i="57"/>
  <c r="C15" i="57"/>
  <c r="I63" i="56"/>
  <c r="H63" i="56"/>
  <c r="G63" i="56"/>
  <c r="F63" i="56"/>
  <c r="E63" i="56"/>
  <c r="D63" i="56"/>
  <c r="C63" i="56"/>
  <c r="I32" i="56"/>
  <c r="H32" i="56"/>
  <c r="G32" i="56"/>
  <c r="F32" i="56"/>
  <c r="E32" i="56"/>
  <c r="D32" i="56"/>
  <c r="C32" i="56"/>
  <c r="I31" i="56"/>
  <c r="H31" i="56"/>
  <c r="G31" i="56"/>
  <c r="F31" i="56"/>
  <c r="E31" i="56"/>
  <c r="D31" i="56"/>
  <c r="C31" i="56"/>
  <c r="I30" i="56"/>
  <c r="H30" i="56"/>
  <c r="G30" i="56"/>
  <c r="F30" i="56"/>
  <c r="E30" i="56"/>
  <c r="D30" i="56"/>
  <c r="C30" i="56"/>
  <c r="I29" i="56"/>
  <c r="H29" i="56"/>
  <c r="G29" i="56"/>
  <c r="F29" i="56"/>
  <c r="E29" i="56"/>
  <c r="D29" i="56"/>
  <c r="C29" i="56"/>
  <c r="I28" i="56"/>
  <c r="H28" i="56"/>
  <c r="G28" i="56"/>
  <c r="F28" i="56"/>
  <c r="E28" i="56"/>
  <c r="D28" i="56"/>
  <c r="C28" i="56"/>
  <c r="I24" i="56"/>
  <c r="H24" i="56"/>
  <c r="G24" i="56"/>
  <c r="F24" i="56"/>
  <c r="E24" i="56"/>
  <c r="D24" i="56"/>
  <c r="C24" i="56"/>
  <c r="I23" i="56"/>
  <c r="H23" i="56"/>
  <c r="G23" i="56"/>
  <c r="F23" i="56"/>
  <c r="E23" i="56"/>
  <c r="D23" i="56"/>
  <c r="C23" i="56"/>
  <c r="I22" i="56"/>
  <c r="H22" i="56"/>
  <c r="G22" i="56"/>
  <c r="F22" i="56"/>
  <c r="E22" i="56"/>
  <c r="D22" i="56"/>
  <c r="C22" i="56"/>
  <c r="I21" i="56"/>
  <c r="H21" i="56"/>
  <c r="G21" i="56"/>
  <c r="F21" i="56"/>
  <c r="E21" i="56"/>
  <c r="D21" i="56"/>
  <c r="C21" i="56"/>
  <c r="I20" i="56"/>
  <c r="H20" i="56"/>
  <c r="G20" i="56"/>
  <c r="F20" i="56"/>
  <c r="E20" i="56"/>
  <c r="D20" i="56"/>
  <c r="C20" i="56"/>
  <c r="I19" i="56"/>
  <c r="H19" i="56"/>
  <c r="G19" i="56"/>
  <c r="F19" i="56"/>
  <c r="E19" i="56"/>
  <c r="D19" i="56"/>
  <c r="C19" i="56"/>
  <c r="I18" i="56"/>
  <c r="H18" i="56"/>
  <c r="G18" i="56"/>
  <c r="F18" i="56"/>
  <c r="E18" i="56"/>
  <c r="D18" i="56"/>
  <c r="C18" i="56"/>
  <c r="I17" i="56"/>
  <c r="H17" i="56"/>
  <c r="G17" i="56"/>
  <c r="F17" i="56"/>
  <c r="E17" i="56"/>
  <c r="D17" i="56"/>
  <c r="C17" i="56"/>
  <c r="I16" i="56"/>
  <c r="H16" i="56"/>
  <c r="G16" i="56"/>
  <c r="F16" i="56"/>
  <c r="E16" i="56"/>
  <c r="D16" i="56"/>
  <c r="C16" i="56"/>
  <c r="I15" i="56"/>
  <c r="H15" i="56"/>
  <c r="G15" i="56"/>
  <c r="F15" i="56"/>
  <c r="E15" i="56"/>
  <c r="D15" i="56"/>
  <c r="C15" i="56"/>
  <c r="I63" i="55"/>
  <c r="H63" i="55"/>
  <c r="G63" i="55"/>
  <c r="F63" i="55"/>
  <c r="E63" i="55"/>
  <c r="D63" i="55"/>
  <c r="C63" i="55"/>
  <c r="I32" i="55"/>
  <c r="H32" i="55"/>
  <c r="G32" i="55"/>
  <c r="F32" i="55"/>
  <c r="E32" i="55"/>
  <c r="D32" i="55"/>
  <c r="C32" i="55"/>
  <c r="I31" i="55"/>
  <c r="H31" i="55"/>
  <c r="G31" i="55"/>
  <c r="F31" i="55"/>
  <c r="E31" i="55"/>
  <c r="D31" i="55"/>
  <c r="C31" i="55"/>
  <c r="I30" i="55"/>
  <c r="H30" i="55"/>
  <c r="G30" i="55"/>
  <c r="F30" i="55"/>
  <c r="E30" i="55"/>
  <c r="D30" i="55"/>
  <c r="C30" i="55"/>
  <c r="I29" i="55"/>
  <c r="H29" i="55"/>
  <c r="G29" i="55"/>
  <c r="F29" i="55"/>
  <c r="E29" i="55"/>
  <c r="D29" i="55"/>
  <c r="C29" i="55"/>
  <c r="I28" i="55"/>
  <c r="H28" i="55"/>
  <c r="G28" i="55"/>
  <c r="F28" i="55"/>
  <c r="E28" i="55"/>
  <c r="D28" i="55"/>
  <c r="C28" i="55"/>
  <c r="I24" i="55"/>
  <c r="H24" i="55"/>
  <c r="G24" i="55"/>
  <c r="F24" i="55"/>
  <c r="E24" i="55"/>
  <c r="D24" i="55"/>
  <c r="C24" i="55"/>
  <c r="I23" i="55"/>
  <c r="H23" i="55"/>
  <c r="G23" i="55"/>
  <c r="F23" i="55"/>
  <c r="E23" i="55"/>
  <c r="D23" i="55"/>
  <c r="C23" i="55"/>
  <c r="I22" i="55"/>
  <c r="H22" i="55"/>
  <c r="G22" i="55"/>
  <c r="F22" i="55"/>
  <c r="E22" i="55"/>
  <c r="D22" i="55"/>
  <c r="C22" i="55"/>
  <c r="I21" i="55"/>
  <c r="H21" i="55"/>
  <c r="G21" i="55"/>
  <c r="F21" i="55"/>
  <c r="E21" i="55"/>
  <c r="D21" i="55"/>
  <c r="C21" i="55"/>
  <c r="I20" i="55"/>
  <c r="H20" i="55"/>
  <c r="G20" i="55"/>
  <c r="F20" i="55"/>
  <c r="E20" i="55"/>
  <c r="D20" i="55"/>
  <c r="C20" i="55"/>
  <c r="I19" i="55"/>
  <c r="H19" i="55"/>
  <c r="G19" i="55"/>
  <c r="F19" i="55"/>
  <c r="E19" i="55"/>
  <c r="D19" i="55"/>
  <c r="C19" i="55"/>
  <c r="I18" i="55"/>
  <c r="H18" i="55"/>
  <c r="G18" i="55"/>
  <c r="F18" i="55"/>
  <c r="E18" i="55"/>
  <c r="D18" i="55"/>
  <c r="C18" i="55"/>
  <c r="I17" i="55"/>
  <c r="H17" i="55"/>
  <c r="G17" i="55"/>
  <c r="F17" i="55"/>
  <c r="E17" i="55"/>
  <c r="D17" i="55"/>
  <c r="C17" i="55"/>
  <c r="I16" i="55"/>
  <c r="H16" i="55"/>
  <c r="G16" i="55"/>
  <c r="F16" i="55"/>
  <c r="E16" i="55"/>
  <c r="D16" i="55"/>
  <c r="C16" i="55"/>
  <c r="I15" i="55"/>
  <c r="H15" i="55"/>
  <c r="G15" i="55"/>
  <c r="F15" i="55"/>
  <c r="E15" i="55"/>
  <c r="D15" i="55"/>
  <c r="C15" i="55"/>
  <c r="I63" i="54"/>
  <c r="H63" i="54"/>
  <c r="G63" i="54"/>
  <c r="F63" i="54"/>
  <c r="E63" i="54"/>
  <c r="D63" i="54"/>
  <c r="C63" i="54"/>
  <c r="I32" i="54"/>
  <c r="H32" i="54"/>
  <c r="G32" i="54"/>
  <c r="F32" i="54"/>
  <c r="E32" i="54"/>
  <c r="D32" i="54"/>
  <c r="C32" i="54"/>
  <c r="I31" i="54"/>
  <c r="H31" i="54"/>
  <c r="G31" i="54"/>
  <c r="F31" i="54"/>
  <c r="E31" i="54"/>
  <c r="D31" i="54"/>
  <c r="C31" i="54"/>
  <c r="I30" i="54"/>
  <c r="H30" i="54"/>
  <c r="G30" i="54"/>
  <c r="F30" i="54"/>
  <c r="E30" i="54"/>
  <c r="D30" i="54"/>
  <c r="C30" i="54"/>
  <c r="I29" i="54"/>
  <c r="H29" i="54"/>
  <c r="G29" i="54"/>
  <c r="F29" i="54"/>
  <c r="E29" i="54"/>
  <c r="D29" i="54"/>
  <c r="C29" i="54"/>
  <c r="I28" i="54"/>
  <c r="H28" i="54"/>
  <c r="G28" i="54"/>
  <c r="F28" i="54"/>
  <c r="E28" i="54"/>
  <c r="D28" i="54"/>
  <c r="C28" i="54"/>
  <c r="I24" i="54"/>
  <c r="H24" i="54"/>
  <c r="G24" i="54"/>
  <c r="F24" i="54"/>
  <c r="E24" i="54"/>
  <c r="D24" i="54"/>
  <c r="C24" i="54"/>
  <c r="I23" i="54"/>
  <c r="H23" i="54"/>
  <c r="G23" i="54"/>
  <c r="F23" i="54"/>
  <c r="E23" i="54"/>
  <c r="D23" i="54"/>
  <c r="C23" i="54"/>
  <c r="I22" i="54"/>
  <c r="H22" i="54"/>
  <c r="G22" i="54"/>
  <c r="F22" i="54"/>
  <c r="E22" i="54"/>
  <c r="D22" i="54"/>
  <c r="C22" i="54"/>
  <c r="I21" i="54"/>
  <c r="H21" i="54"/>
  <c r="G21" i="54"/>
  <c r="F21" i="54"/>
  <c r="E21" i="54"/>
  <c r="D21" i="54"/>
  <c r="C21" i="54"/>
  <c r="I20" i="54"/>
  <c r="H20" i="54"/>
  <c r="G20" i="54"/>
  <c r="F20" i="54"/>
  <c r="E20" i="54"/>
  <c r="D20" i="54"/>
  <c r="C20" i="54"/>
  <c r="I19" i="54"/>
  <c r="H19" i="54"/>
  <c r="G19" i="54"/>
  <c r="F19" i="54"/>
  <c r="E19" i="54"/>
  <c r="D19" i="54"/>
  <c r="C19" i="54"/>
  <c r="I18" i="54"/>
  <c r="H18" i="54"/>
  <c r="G18" i="54"/>
  <c r="F18" i="54"/>
  <c r="E18" i="54"/>
  <c r="D18" i="54"/>
  <c r="C18" i="54"/>
  <c r="I17" i="54"/>
  <c r="H17" i="54"/>
  <c r="G17" i="54"/>
  <c r="F17" i="54"/>
  <c r="E17" i="54"/>
  <c r="D17" i="54"/>
  <c r="C17" i="54"/>
  <c r="I16" i="54"/>
  <c r="H16" i="54"/>
  <c r="G16" i="54"/>
  <c r="F16" i="54"/>
  <c r="E16" i="54"/>
  <c r="D16" i="54"/>
  <c r="C16" i="54"/>
  <c r="I15" i="54"/>
  <c r="H15" i="54"/>
  <c r="G15" i="54"/>
  <c r="F15" i="54"/>
  <c r="E15" i="54"/>
  <c r="D15" i="54"/>
  <c r="C15" i="54"/>
  <c r="I63" i="53"/>
  <c r="H63" i="53"/>
  <c r="G63" i="53"/>
  <c r="F63" i="53"/>
  <c r="E63" i="53"/>
  <c r="D63" i="53"/>
  <c r="C63" i="53"/>
  <c r="I32" i="53"/>
  <c r="H32" i="53"/>
  <c r="G32" i="53"/>
  <c r="E32" i="53"/>
  <c r="D32" i="53"/>
  <c r="C32" i="53"/>
  <c r="I31" i="53"/>
  <c r="H31" i="53"/>
  <c r="G31" i="53"/>
  <c r="E31" i="53"/>
  <c r="D31" i="53"/>
  <c r="C31" i="53"/>
  <c r="I30" i="53"/>
  <c r="H30" i="53"/>
  <c r="G30" i="53"/>
  <c r="E30" i="53"/>
  <c r="D30" i="53"/>
  <c r="C30" i="53"/>
  <c r="I29" i="53"/>
  <c r="H29" i="53"/>
  <c r="G29" i="53"/>
  <c r="E29" i="53"/>
  <c r="D29" i="53"/>
  <c r="C29" i="53"/>
  <c r="I28" i="53"/>
  <c r="H28" i="53"/>
  <c r="G28" i="53"/>
  <c r="E28" i="53"/>
  <c r="D28" i="53"/>
  <c r="C28" i="53"/>
  <c r="I24" i="53"/>
  <c r="H24" i="53"/>
  <c r="G24" i="53"/>
  <c r="E24" i="53"/>
  <c r="D24" i="53"/>
  <c r="C24" i="53"/>
  <c r="I23" i="53"/>
  <c r="H23" i="53"/>
  <c r="G23" i="53"/>
  <c r="E23" i="53"/>
  <c r="D23" i="53"/>
  <c r="C23" i="53"/>
  <c r="I22" i="53"/>
  <c r="H22" i="53"/>
  <c r="G22" i="53"/>
  <c r="E22" i="53"/>
  <c r="D22" i="53"/>
  <c r="C22" i="53"/>
  <c r="I21" i="53"/>
  <c r="H21" i="53"/>
  <c r="G21" i="53"/>
  <c r="E21" i="53"/>
  <c r="D21" i="53"/>
  <c r="C21" i="53"/>
  <c r="I20" i="53"/>
  <c r="H20" i="53"/>
  <c r="G20" i="53"/>
  <c r="E20" i="53"/>
  <c r="D20" i="53"/>
  <c r="C20" i="53"/>
  <c r="I19" i="53"/>
  <c r="H19" i="53"/>
  <c r="G19" i="53"/>
  <c r="E19" i="53"/>
  <c r="D19" i="53"/>
  <c r="C19" i="53"/>
  <c r="I18" i="53"/>
  <c r="H18" i="53"/>
  <c r="G18" i="53"/>
  <c r="E18" i="53"/>
  <c r="D18" i="53"/>
  <c r="C18" i="53"/>
  <c r="I17" i="53"/>
  <c r="H17" i="53"/>
  <c r="G17" i="53"/>
  <c r="E17" i="53"/>
  <c r="D17" i="53"/>
  <c r="C17" i="53"/>
  <c r="I16" i="53"/>
  <c r="H16" i="53"/>
  <c r="G16" i="53"/>
  <c r="E16" i="53"/>
  <c r="D16" i="53"/>
  <c r="C16" i="53"/>
  <c r="I15" i="53"/>
  <c r="H15" i="53"/>
  <c r="G15" i="53"/>
  <c r="E15" i="53"/>
  <c r="D15" i="53"/>
  <c r="C15" i="53"/>
  <c r="I63" i="52"/>
  <c r="H63" i="52"/>
  <c r="G63" i="52"/>
  <c r="F63" i="52"/>
  <c r="E63" i="52"/>
  <c r="D63" i="52"/>
  <c r="C63" i="52"/>
  <c r="I32" i="52"/>
  <c r="H32" i="52"/>
  <c r="G32" i="52"/>
  <c r="E32" i="52"/>
  <c r="D32" i="52"/>
  <c r="C32" i="52"/>
  <c r="I31" i="52"/>
  <c r="H31" i="52"/>
  <c r="G31" i="52"/>
  <c r="E31" i="52"/>
  <c r="D31" i="52"/>
  <c r="C31" i="52"/>
  <c r="I30" i="52"/>
  <c r="H30" i="52"/>
  <c r="G30" i="52"/>
  <c r="E30" i="52"/>
  <c r="D30" i="52"/>
  <c r="C30" i="52"/>
  <c r="I29" i="52"/>
  <c r="H29" i="52"/>
  <c r="G29" i="52"/>
  <c r="E29" i="52"/>
  <c r="D29" i="52"/>
  <c r="C29" i="52"/>
  <c r="I28" i="52"/>
  <c r="H28" i="52"/>
  <c r="G28" i="52"/>
  <c r="E28" i="52"/>
  <c r="D28" i="52"/>
  <c r="C28" i="52"/>
  <c r="I24" i="52"/>
  <c r="H24" i="52"/>
  <c r="G24" i="52"/>
  <c r="E24" i="52"/>
  <c r="D24" i="52"/>
  <c r="C24" i="52"/>
  <c r="I23" i="52"/>
  <c r="H23" i="52"/>
  <c r="G23" i="52"/>
  <c r="E23" i="52"/>
  <c r="D23" i="52"/>
  <c r="C23" i="52"/>
  <c r="I22" i="52"/>
  <c r="H22" i="52"/>
  <c r="G22" i="52"/>
  <c r="E22" i="52"/>
  <c r="D22" i="52"/>
  <c r="C22" i="52"/>
  <c r="I21" i="52"/>
  <c r="H21" i="52"/>
  <c r="G21" i="52"/>
  <c r="E21" i="52"/>
  <c r="D21" i="52"/>
  <c r="C21" i="52"/>
  <c r="I20" i="52"/>
  <c r="H20" i="52"/>
  <c r="G20" i="52"/>
  <c r="E20" i="52"/>
  <c r="D20" i="52"/>
  <c r="C20" i="52"/>
  <c r="I19" i="52"/>
  <c r="H19" i="52"/>
  <c r="G19" i="52"/>
  <c r="E19" i="52"/>
  <c r="D19" i="52"/>
  <c r="C19" i="52"/>
  <c r="I18" i="52"/>
  <c r="H18" i="52"/>
  <c r="G18" i="52"/>
  <c r="E18" i="52"/>
  <c r="D18" i="52"/>
  <c r="C18" i="52"/>
  <c r="I17" i="52"/>
  <c r="H17" i="52"/>
  <c r="G17" i="52"/>
  <c r="E17" i="52"/>
  <c r="D17" i="52"/>
  <c r="C17" i="52"/>
  <c r="I16" i="52"/>
  <c r="H16" i="52"/>
  <c r="G16" i="52"/>
  <c r="E16" i="52"/>
  <c r="D16" i="52"/>
  <c r="C16" i="52"/>
  <c r="I15" i="52"/>
  <c r="H15" i="52"/>
  <c r="G15" i="52"/>
  <c r="E15" i="52"/>
  <c r="D15" i="52"/>
  <c r="C15" i="52"/>
  <c r="I63" i="51"/>
  <c r="H63" i="51"/>
  <c r="G63" i="51"/>
  <c r="F63" i="51"/>
  <c r="E63" i="51"/>
  <c r="D63" i="51"/>
  <c r="C63" i="51"/>
  <c r="I32" i="51"/>
  <c r="H32" i="51"/>
  <c r="G32" i="51"/>
  <c r="F32" i="51"/>
  <c r="E32" i="51"/>
  <c r="D32" i="51"/>
  <c r="C32" i="51"/>
  <c r="I31" i="51"/>
  <c r="H31" i="51"/>
  <c r="G31" i="51"/>
  <c r="F31" i="51"/>
  <c r="E31" i="51"/>
  <c r="D31" i="51"/>
  <c r="C31" i="51"/>
  <c r="I30" i="51"/>
  <c r="H30" i="51"/>
  <c r="G30" i="51"/>
  <c r="F30" i="51"/>
  <c r="E30" i="51"/>
  <c r="D30" i="51"/>
  <c r="C30" i="51"/>
  <c r="I29" i="51"/>
  <c r="H29" i="51"/>
  <c r="G29" i="51"/>
  <c r="F29" i="51"/>
  <c r="E29" i="51"/>
  <c r="D29" i="51"/>
  <c r="C29" i="51"/>
  <c r="I28" i="51"/>
  <c r="H28" i="51"/>
  <c r="G28" i="51"/>
  <c r="F28" i="51"/>
  <c r="E28" i="51"/>
  <c r="D28" i="51"/>
  <c r="C28" i="51"/>
  <c r="I24" i="51"/>
  <c r="H24" i="51"/>
  <c r="G24" i="51"/>
  <c r="F24" i="51"/>
  <c r="E24" i="51"/>
  <c r="D24" i="51"/>
  <c r="C24" i="51"/>
  <c r="I23" i="51"/>
  <c r="H23" i="51"/>
  <c r="G23" i="51"/>
  <c r="F23" i="51"/>
  <c r="E23" i="51"/>
  <c r="D23" i="51"/>
  <c r="C23" i="51"/>
  <c r="I22" i="51"/>
  <c r="H22" i="51"/>
  <c r="G22" i="51"/>
  <c r="F22" i="51"/>
  <c r="E22" i="51"/>
  <c r="D22" i="51"/>
  <c r="C22" i="51"/>
  <c r="I21" i="51"/>
  <c r="H21" i="51"/>
  <c r="G21" i="51"/>
  <c r="F21" i="51"/>
  <c r="E21" i="51"/>
  <c r="D21" i="51"/>
  <c r="C21" i="51"/>
  <c r="I20" i="51"/>
  <c r="H20" i="51"/>
  <c r="G20" i="51"/>
  <c r="F20" i="51"/>
  <c r="E20" i="51"/>
  <c r="D20" i="51"/>
  <c r="C20" i="51"/>
  <c r="I19" i="51"/>
  <c r="H19" i="51"/>
  <c r="G19" i="51"/>
  <c r="F19" i="51"/>
  <c r="E19" i="51"/>
  <c r="D19" i="51"/>
  <c r="C19" i="51"/>
  <c r="I18" i="51"/>
  <c r="H18" i="51"/>
  <c r="G18" i="51"/>
  <c r="F18" i="51"/>
  <c r="E18" i="51"/>
  <c r="D18" i="51"/>
  <c r="C18" i="51"/>
  <c r="I17" i="51"/>
  <c r="H17" i="51"/>
  <c r="G17" i="51"/>
  <c r="F17" i="51"/>
  <c r="E17" i="51"/>
  <c r="D17" i="51"/>
  <c r="C17" i="51"/>
  <c r="I16" i="51"/>
  <c r="H16" i="51"/>
  <c r="G16" i="51"/>
  <c r="F16" i="51"/>
  <c r="E16" i="51"/>
  <c r="D16" i="51"/>
  <c r="C16" i="51"/>
  <c r="I15" i="51"/>
  <c r="H15" i="51"/>
  <c r="G15" i="51"/>
  <c r="F15" i="51"/>
  <c r="E15" i="51"/>
  <c r="D15" i="51"/>
  <c r="C15" i="51"/>
  <c r="I63" i="50"/>
  <c r="H63" i="50"/>
  <c r="G63" i="50"/>
  <c r="F63" i="50"/>
  <c r="E63" i="50"/>
  <c r="D63" i="50"/>
  <c r="C63" i="50"/>
  <c r="I32" i="50"/>
  <c r="H32" i="50"/>
  <c r="G32" i="50"/>
  <c r="E32" i="50"/>
  <c r="D32" i="50"/>
  <c r="C32" i="50"/>
  <c r="I31" i="50"/>
  <c r="H31" i="50"/>
  <c r="G31" i="50"/>
  <c r="E31" i="50"/>
  <c r="D31" i="50"/>
  <c r="C31" i="50"/>
  <c r="I30" i="50"/>
  <c r="H30" i="50"/>
  <c r="G30" i="50"/>
  <c r="E30" i="50"/>
  <c r="D30" i="50"/>
  <c r="C30" i="50"/>
  <c r="I29" i="50"/>
  <c r="H29" i="50"/>
  <c r="G29" i="50"/>
  <c r="E29" i="50"/>
  <c r="D29" i="50"/>
  <c r="C29" i="50"/>
  <c r="I28" i="50"/>
  <c r="H28" i="50"/>
  <c r="G28" i="50"/>
  <c r="E28" i="50"/>
  <c r="D28" i="50"/>
  <c r="C28" i="50"/>
  <c r="I24" i="50"/>
  <c r="H24" i="50"/>
  <c r="G24" i="50"/>
  <c r="E24" i="50"/>
  <c r="D24" i="50"/>
  <c r="C24" i="50"/>
  <c r="I23" i="50"/>
  <c r="H23" i="50"/>
  <c r="G23" i="50"/>
  <c r="E23" i="50"/>
  <c r="D23" i="50"/>
  <c r="C23" i="50"/>
  <c r="I22" i="50"/>
  <c r="H22" i="50"/>
  <c r="G22" i="50"/>
  <c r="E22" i="50"/>
  <c r="D22" i="50"/>
  <c r="C22" i="50"/>
  <c r="I21" i="50"/>
  <c r="H21" i="50"/>
  <c r="G21" i="50"/>
  <c r="E21" i="50"/>
  <c r="D21" i="50"/>
  <c r="C21" i="50"/>
  <c r="I20" i="50"/>
  <c r="H20" i="50"/>
  <c r="G20" i="50"/>
  <c r="E20" i="50"/>
  <c r="D20" i="50"/>
  <c r="C20" i="50"/>
  <c r="I19" i="50"/>
  <c r="H19" i="50"/>
  <c r="G19" i="50"/>
  <c r="E19" i="50"/>
  <c r="D19" i="50"/>
  <c r="C19" i="50"/>
  <c r="I18" i="50"/>
  <c r="H18" i="50"/>
  <c r="G18" i="50"/>
  <c r="E18" i="50"/>
  <c r="D18" i="50"/>
  <c r="C18" i="50"/>
  <c r="I17" i="50"/>
  <c r="H17" i="50"/>
  <c r="G17" i="50"/>
  <c r="E17" i="50"/>
  <c r="D17" i="50"/>
  <c r="C17" i="50"/>
  <c r="I16" i="50"/>
  <c r="H16" i="50"/>
  <c r="G16" i="50"/>
  <c r="E16" i="50"/>
  <c r="D16" i="50"/>
  <c r="C16" i="50"/>
  <c r="I15" i="50"/>
  <c r="H15" i="50"/>
  <c r="G15" i="50"/>
  <c r="E15" i="50"/>
  <c r="D15" i="50"/>
  <c r="C15" i="50"/>
  <c r="I63" i="48"/>
  <c r="H63" i="48"/>
  <c r="G63" i="48"/>
  <c r="F63" i="48"/>
  <c r="E63" i="48"/>
  <c r="D63" i="48"/>
  <c r="C63" i="48"/>
  <c r="I32" i="48"/>
  <c r="H32" i="48"/>
  <c r="G32" i="48"/>
  <c r="F32" i="48"/>
  <c r="E32" i="48"/>
  <c r="D32" i="48"/>
  <c r="C32" i="48"/>
  <c r="I31" i="48"/>
  <c r="H31" i="48"/>
  <c r="G31" i="48"/>
  <c r="F31" i="48"/>
  <c r="E31" i="48"/>
  <c r="D31" i="48"/>
  <c r="C31" i="48"/>
  <c r="I30" i="48"/>
  <c r="H30" i="48"/>
  <c r="G30" i="48"/>
  <c r="F30" i="48"/>
  <c r="E30" i="48"/>
  <c r="D30" i="48"/>
  <c r="C30" i="48"/>
  <c r="I29" i="48"/>
  <c r="H29" i="48"/>
  <c r="G29" i="48"/>
  <c r="F29" i="48"/>
  <c r="E29" i="48"/>
  <c r="D29" i="48"/>
  <c r="C29" i="48"/>
  <c r="I28" i="48"/>
  <c r="H28" i="48"/>
  <c r="G28" i="48"/>
  <c r="F28" i="48"/>
  <c r="E28" i="48"/>
  <c r="D28" i="48"/>
  <c r="C28" i="48"/>
  <c r="I24" i="48"/>
  <c r="H24" i="48"/>
  <c r="G24" i="48"/>
  <c r="F24" i="48"/>
  <c r="E24" i="48"/>
  <c r="D24" i="48"/>
  <c r="C24" i="48"/>
  <c r="I23" i="48"/>
  <c r="H23" i="48"/>
  <c r="G23" i="48"/>
  <c r="F23" i="48"/>
  <c r="E23" i="48"/>
  <c r="D23" i="48"/>
  <c r="C23" i="48"/>
  <c r="I22" i="48"/>
  <c r="H22" i="48"/>
  <c r="G22" i="48"/>
  <c r="F22" i="48"/>
  <c r="E22" i="48"/>
  <c r="D22" i="48"/>
  <c r="C22" i="48"/>
  <c r="I21" i="48"/>
  <c r="H21" i="48"/>
  <c r="G21" i="48"/>
  <c r="F21" i="48"/>
  <c r="E21" i="48"/>
  <c r="D21" i="48"/>
  <c r="C21" i="48"/>
  <c r="I20" i="48"/>
  <c r="H20" i="48"/>
  <c r="G20" i="48"/>
  <c r="F20" i="48"/>
  <c r="E20" i="48"/>
  <c r="D20" i="48"/>
  <c r="C20" i="48"/>
  <c r="I19" i="48"/>
  <c r="H19" i="48"/>
  <c r="G19" i="48"/>
  <c r="F19" i="48"/>
  <c r="E19" i="48"/>
  <c r="D19" i="48"/>
  <c r="C19" i="48"/>
  <c r="I18" i="48"/>
  <c r="H18" i="48"/>
  <c r="G18" i="48"/>
  <c r="F18" i="48"/>
  <c r="E18" i="48"/>
  <c r="D18" i="48"/>
  <c r="C18" i="48"/>
  <c r="I17" i="48"/>
  <c r="H17" i="48"/>
  <c r="G17" i="48"/>
  <c r="F17" i="48"/>
  <c r="E17" i="48"/>
  <c r="D17" i="48"/>
  <c r="C17" i="48"/>
  <c r="I16" i="48"/>
  <c r="H16" i="48"/>
  <c r="G16" i="48"/>
  <c r="F16" i="48"/>
  <c r="E16" i="48"/>
  <c r="D16" i="48"/>
  <c r="C16" i="48"/>
  <c r="I15" i="48"/>
  <c r="H15" i="48"/>
  <c r="G15" i="48"/>
  <c r="F15" i="48"/>
  <c r="E15" i="48"/>
  <c r="D15" i="48"/>
  <c r="C15" i="48"/>
  <c r="I63" i="47"/>
  <c r="H63" i="47"/>
  <c r="G63" i="47"/>
  <c r="F63" i="47"/>
  <c r="E63" i="47"/>
  <c r="D63" i="47"/>
  <c r="C63" i="47"/>
  <c r="I32" i="47"/>
  <c r="H32" i="47"/>
  <c r="G32" i="47"/>
  <c r="F32" i="47"/>
  <c r="E32" i="47"/>
  <c r="D32" i="47"/>
  <c r="C32" i="47"/>
  <c r="I31" i="47"/>
  <c r="H31" i="47"/>
  <c r="G31" i="47"/>
  <c r="F31" i="47"/>
  <c r="E31" i="47"/>
  <c r="D31" i="47"/>
  <c r="C31" i="47"/>
  <c r="I30" i="47"/>
  <c r="H30" i="47"/>
  <c r="G30" i="47"/>
  <c r="F30" i="47"/>
  <c r="E30" i="47"/>
  <c r="D30" i="47"/>
  <c r="C30" i="47"/>
  <c r="I29" i="47"/>
  <c r="H29" i="47"/>
  <c r="G29" i="47"/>
  <c r="F29" i="47"/>
  <c r="E29" i="47"/>
  <c r="D29" i="47"/>
  <c r="C29" i="47"/>
  <c r="I28" i="47"/>
  <c r="H28" i="47"/>
  <c r="G28" i="47"/>
  <c r="F28" i="47"/>
  <c r="E28" i="47"/>
  <c r="D28" i="47"/>
  <c r="C28" i="47"/>
  <c r="I24" i="47"/>
  <c r="H24" i="47"/>
  <c r="G24" i="47"/>
  <c r="F24" i="47"/>
  <c r="E24" i="47"/>
  <c r="D24" i="47"/>
  <c r="C24" i="47"/>
  <c r="I23" i="47"/>
  <c r="H23" i="47"/>
  <c r="G23" i="47"/>
  <c r="F23" i="47"/>
  <c r="E23" i="47"/>
  <c r="D23" i="47"/>
  <c r="C23" i="47"/>
  <c r="I22" i="47"/>
  <c r="H22" i="47"/>
  <c r="G22" i="47"/>
  <c r="F22" i="47"/>
  <c r="E22" i="47"/>
  <c r="D22" i="47"/>
  <c r="C22" i="47"/>
  <c r="I21" i="47"/>
  <c r="H21" i="47"/>
  <c r="G21" i="47"/>
  <c r="F21" i="47"/>
  <c r="E21" i="47"/>
  <c r="D21" i="47"/>
  <c r="C21" i="47"/>
  <c r="I20" i="47"/>
  <c r="H20" i="47"/>
  <c r="G20" i="47"/>
  <c r="F20" i="47"/>
  <c r="E20" i="47"/>
  <c r="D20" i="47"/>
  <c r="C20" i="47"/>
  <c r="I19" i="47"/>
  <c r="H19" i="47"/>
  <c r="G19" i="47"/>
  <c r="F19" i="47"/>
  <c r="E19" i="47"/>
  <c r="D19" i="47"/>
  <c r="C19" i="47"/>
  <c r="I18" i="47"/>
  <c r="H18" i="47"/>
  <c r="G18" i="47"/>
  <c r="F18" i="47"/>
  <c r="E18" i="47"/>
  <c r="D18" i="47"/>
  <c r="C18" i="47"/>
  <c r="I17" i="47"/>
  <c r="H17" i="47"/>
  <c r="G17" i="47"/>
  <c r="F17" i="47"/>
  <c r="E17" i="47"/>
  <c r="D17" i="47"/>
  <c r="C17" i="47"/>
  <c r="I16" i="47"/>
  <c r="H16" i="47"/>
  <c r="G16" i="47"/>
  <c r="F16" i="47"/>
  <c r="E16" i="47"/>
  <c r="D16" i="47"/>
  <c r="C16" i="47"/>
  <c r="I15" i="47"/>
  <c r="H15" i="47"/>
  <c r="G15" i="47"/>
  <c r="F15" i="47"/>
  <c r="E15" i="47"/>
  <c r="D15" i="47"/>
  <c r="C15" i="47"/>
  <c r="I63" i="46"/>
  <c r="H63" i="46"/>
  <c r="G63" i="46"/>
  <c r="F63" i="46"/>
  <c r="E63" i="46"/>
  <c r="D63" i="46"/>
  <c r="C63" i="46"/>
  <c r="I32" i="46"/>
  <c r="H32" i="46"/>
  <c r="G32" i="46"/>
  <c r="F32" i="46"/>
  <c r="E32" i="46"/>
  <c r="D32" i="46"/>
  <c r="I31" i="46"/>
  <c r="H31" i="46"/>
  <c r="G31" i="46"/>
  <c r="F31" i="46"/>
  <c r="E31" i="46"/>
  <c r="D31" i="46"/>
  <c r="I30" i="46"/>
  <c r="H30" i="46"/>
  <c r="G30" i="46"/>
  <c r="F30" i="46"/>
  <c r="E30" i="46"/>
  <c r="D30" i="46"/>
  <c r="I29" i="46"/>
  <c r="H29" i="46"/>
  <c r="G29" i="46"/>
  <c r="F29" i="46"/>
  <c r="E29" i="46"/>
  <c r="D29" i="46"/>
  <c r="I28" i="46"/>
  <c r="H28" i="46"/>
  <c r="G28" i="46"/>
  <c r="F28" i="46"/>
  <c r="E28" i="46"/>
  <c r="D28" i="46"/>
  <c r="I24" i="46"/>
  <c r="H24" i="46"/>
  <c r="G24" i="46"/>
  <c r="F24" i="46"/>
  <c r="E24" i="46"/>
  <c r="D24" i="46"/>
  <c r="I23" i="46"/>
  <c r="H23" i="46"/>
  <c r="G23" i="46"/>
  <c r="F23" i="46"/>
  <c r="E23" i="46"/>
  <c r="D23" i="46"/>
  <c r="I22" i="46"/>
  <c r="H22" i="46"/>
  <c r="G22" i="46"/>
  <c r="F22" i="46"/>
  <c r="E22" i="46"/>
  <c r="D22" i="46"/>
  <c r="I21" i="46"/>
  <c r="H21" i="46"/>
  <c r="G21" i="46"/>
  <c r="F21" i="46"/>
  <c r="E21" i="46"/>
  <c r="D21" i="46"/>
  <c r="I20" i="46"/>
  <c r="H20" i="46"/>
  <c r="G20" i="46"/>
  <c r="F20" i="46"/>
  <c r="E20" i="46"/>
  <c r="D20" i="46"/>
  <c r="I19" i="46"/>
  <c r="H19" i="46"/>
  <c r="G19" i="46"/>
  <c r="F19" i="46"/>
  <c r="E19" i="46"/>
  <c r="D19" i="46"/>
  <c r="I18" i="46"/>
  <c r="H18" i="46"/>
  <c r="G18" i="46"/>
  <c r="F18" i="46"/>
  <c r="E18" i="46"/>
  <c r="D18" i="46"/>
  <c r="I17" i="46"/>
  <c r="H17" i="46"/>
  <c r="G17" i="46"/>
  <c r="F17" i="46"/>
  <c r="E17" i="46"/>
  <c r="D17" i="46"/>
  <c r="I16" i="46"/>
  <c r="H16" i="46"/>
  <c r="G16" i="46"/>
  <c r="F16" i="46"/>
  <c r="E16" i="46"/>
  <c r="D16" i="46"/>
  <c r="I15" i="46"/>
  <c r="H15" i="46"/>
  <c r="G15" i="46"/>
  <c r="F15" i="46"/>
  <c r="E15" i="46"/>
  <c r="D15" i="46"/>
  <c r="I63" i="45"/>
  <c r="H63" i="45"/>
  <c r="G63" i="45"/>
  <c r="F63" i="45"/>
  <c r="E63" i="45"/>
  <c r="D63" i="45"/>
  <c r="C63" i="45"/>
  <c r="I32" i="45"/>
  <c r="H32" i="45"/>
  <c r="G32" i="45"/>
  <c r="F32" i="45"/>
  <c r="E32" i="45"/>
  <c r="D32" i="45"/>
  <c r="C32" i="45"/>
  <c r="I31" i="45"/>
  <c r="H31" i="45"/>
  <c r="G31" i="45"/>
  <c r="F31" i="45"/>
  <c r="E31" i="45"/>
  <c r="D31" i="45"/>
  <c r="C31" i="45"/>
  <c r="I30" i="45"/>
  <c r="H30" i="45"/>
  <c r="G30" i="45"/>
  <c r="F30" i="45"/>
  <c r="E30" i="45"/>
  <c r="D30" i="45"/>
  <c r="C30" i="45"/>
  <c r="I29" i="45"/>
  <c r="H29" i="45"/>
  <c r="G29" i="45"/>
  <c r="F29" i="45"/>
  <c r="E29" i="45"/>
  <c r="D29" i="45"/>
  <c r="C29" i="45"/>
  <c r="I28" i="45"/>
  <c r="H28" i="45"/>
  <c r="G28" i="45"/>
  <c r="F28" i="45"/>
  <c r="E28" i="45"/>
  <c r="D28" i="45"/>
  <c r="C28" i="45"/>
  <c r="I24" i="45"/>
  <c r="H24" i="45"/>
  <c r="G24" i="45"/>
  <c r="F24" i="45"/>
  <c r="E24" i="45"/>
  <c r="D24" i="45"/>
  <c r="C24" i="45"/>
  <c r="I23" i="45"/>
  <c r="H23" i="45"/>
  <c r="G23" i="45"/>
  <c r="F23" i="45"/>
  <c r="E23" i="45"/>
  <c r="D23" i="45"/>
  <c r="C23" i="45"/>
  <c r="I22" i="45"/>
  <c r="H22" i="45"/>
  <c r="G22" i="45"/>
  <c r="F22" i="45"/>
  <c r="E22" i="45"/>
  <c r="D22" i="45"/>
  <c r="C22" i="45"/>
  <c r="I21" i="45"/>
  <c r="H21" i="45"/>
  <c r="G21" i="45"/>
  <c r="F21" i="45"/>
  <c r="E21" i="45"/>
  <c r="D21" i="45"/>
  <c r="C21" i="45"/>
  <c r="I20" i="45"/>
  <c r="H20" i="45"/>
  <c r="G20" i="45"/>
  <c r="F20" i="45"/>
  <c r="E20" i="45"/>
  <c r="D20" i="45"/>
  <c r="C20" i="45"/>
  <c r="I19" i="45"/>
  <c r="H19" i="45"/>
  <c r="G19" i="45"/>
  <c r="F19" i="45"/>
  <c r="E19" i="45"/>
  <c r="D19" i="45"/>
  <c r="C19" i="45"/>
  <c r="I18" i="45"/>
  <c r="H18" i="45"/>
  <c r="G18" i="45"/>
  <c r="F18" i="45"/>
  <c r="E18" i="45"/>
  <c r="D18" i="45"/>
  <c r="C18" i="45"/>
  <c r="I17" i="45"/>
  <c r="H17" i="45"/>
  <c r="G17" i="45"/>
  <c r="F17" i="45"/>
  <c r="E17" i="45"/>
  <c r="D17" i="45"/>
  <c r="C17" i="45"/>
  <c r="I16" i="45"/>
  <c r="H16" i="45"/>
  <c r="G16" i="45"/>
  <c r="F16" i="45"/>
  <c r="E16" i="45"/>
  <c r="D16" i="45"/>
  <c r="C16" i="45"/>
  <c r="I15" i="45"/>
  <c r="H15" i="45"/>
  <c r="G15" i="45"/>
  <c r="F15" i="45"/>
  <c r="E15" i="45"/>
  <c r="D15" i="45"/>
  <c r="C15" i="45"/>
  <c r="I63" i="44"/>
  <c r="H63" i="44"/>
  <c r="G63" i="44"/>
  <c r="F63" i="44"/>
  <c r="E63" i="44"/>
  <c r="D63" i="44"/>
  <c r="C63" i="44"/>
  <c r="I32" i="44"/>
  <c r="H32" i="44"/>
  <c r="G32" i="44"/>
  <c r="F32" i="44"/>
  <c r="E32" i="44"/>
  <c r="D32" i="44"/>
  <c r="C32" i="44"/>
  <c r="I31" i="44"/>
  <c r="H31" i="44"/>
  <c r="G31" i="44"/>
  <c r="F31" i="44"/>
  <c r="E31" i="44"/>
  <c r="D31" i="44"/>
  <c r="C31" i="44"/>
  <c r="I30" i="44"/>
  <c r="H30" i="44"/>
  <c r="G30" i="44"/>
  <c r="F30" i="44"/>
  <c r="E30" i="44"/>
  <c r="D30" i="44"/>
  <c r="C30" i="44"/>
  <c r="I29" i="44"/>
  <c r="H29" i="44"/>
  <c r="G29" i="44"/>
  <c r="F29" i="44"/>
  <c r="E29" i="44"/>
  <c r="D29" i="44"/>
  <c r="C29" i="44"/>
  <c r="I28" i="44"/>
  <c r="H28" i="44"/>
  <c r="G28" i="44"/>
  <c r="F28" i="44"/>
  <c r="E28" i="44"/>
  <c r="D28" i="44"/>
  <c r="C28" i="44"/>
  <c r="I24" i="44"/>
  <c r="H24" i="44"/>
  <c r="G24" i="44"/>
  <c r="F24" i="44"/>
  <c r="E24" i="44"/>
  <c r="D24" i="44"/>
  <c r="C24" i="44"/>
  <c r="I23" i="44"/>
  <c r="H23" i="44"/>
  <c r="G23" i="44"/>
  <c r="F23" i="44"/>
  <c r="E23" i="44"/>
  <c r="D23" i="44"/>
  <c r="C23" i="44"/>
  <c r="I22" i="44"/>
  <c r="H22" i="44"/>
  <c r="G22" i="44"/>
  <c r="F22" i="44"/>
  <c r="E22" i="44"/>
  <c r="D22" i="44"/>
  <c r="C22" i="44"/>
  <c r="I21" i="44"/>
  <c r="H21" i="44"/>
  <c r="G21" i="44"/>
  <c r="F21" i="44"/>
  <c r="E21" i="44"/>
  <c r="D21" i="44"/>
  <c r="C21" i="44"/>
  <c r="I20" i="44"/>
  <c r="H20" i="44"/>
  <c r="G20" i="44"/>
  <c r="F20" i="44"/>
  <c r="E20" i="44"/>
  <c r="D20" i="44"/>
  <c r="C20" i="44"/>
  <c r="I19" i="44"/>
  <c r="H19" i="44"/>
  <c r="G19" i="44"/>
  <c r="F19" i="44"/>
  <c r="E19" i="44"/>
  <c r="D19" i="44"/>
  <c r="C19" i="44"/>
  <c r="I18" i="44"/>
  <c r="H18" i="44"/>
  <c r="G18" i="44"/>
  <c r="F18" i="44"/>
  <c r="E18" i="44"/>
  <c r="D18" i="44"/>
  <c r="C18" i="44"/>
  <c r="I17" i="44"/>
  <c r="H17" i="44"/>
  <c r="G17" i="44"/>
  <c r="F17" i="44"/>
  <c r="E17" i="44"/>
  <c r="D17" i="44"/>
  <c r="C17" i="44"/>
  <c r="I16" i="44"/>
  <c r="H16" i="44"/>
  <c r="G16" i="44"/>
  <c r="F16" i="44"/>
  <c r="E16" i="44"/>
  <c r="D16" i="44"/>
  <c r="C16" i="44"/>
  <c r="I15" i="44"/>
  <c r="H15" i="44"/>
  <c r="G15" i="44"/>
  <c r="F15" i="44"/>
  <c r="E15" i="44"/>
  <c r="D15" i="44"/>
  <c r="C15" i="44"/>
  <c r="I63" i="43"/>
  <c r="H63" i="43"/>
  <c r="G63" i="43"/>
  <c r="F63" i="43"/>
  <c r="E63" i="43"/>
  <c r="D63" i="43"/>
  <c r="C63" i="43"/>
  <c r="I32" i="43"/>
  <c r="E32" i="43"/>
  <c r="D32" i="43"/>
  <c r="C32" i="43"/>
  <c r="I31" i="43"/>
  <c r="E31" i="43"/>
  <c r="D31" i="43"/>
  <c r="C31" i="43"/>
  <c r="I30" i="43"/>
  <c r="E30" i="43"/>
  <c r="D30" i="43"/>
  <c r="C30" i="43"/>
  <c r="I29" i="43"/>
  <c r="E29" i="43"/>
  <c r="D29" i="43"/>
  <c r="C29" i="43"/>
  <c r="I28" i="43"/>
  <c r="E28" i="43"/>
  <c r="D28" i="43"/>
  <c r="C28" i="43"/>
  <c r="I24" i="43"/>
  <c r="E24" i="43"/>
  <c r="D24" i="43"/>
  <c r="C24" i="43"/>
  <c r="I23" i="43"/>
  <c r="E23" i="43"/>
  <c r="D23" i="43"/>
  <c r="C23" i="43"/>
  <c r="I22" i="43"/>
  <c r="E22" i="43"/>
  <c r="D22" i="43"/>
  <c r="C22" i="43"/>
  <c r="I21" i="43"/>
  <c r="E21" i="43"/>
  <c r="D21" i="43"/>
  <c r="C21" i="43"/>
  <c r="I20" i="43"/>
  <c r="E20" i="43"/>
  <c r="D20" i="43"/>
  <c r="C20" i="43"/>
  <c r="I19" i="43"/>
  <c r="E19" i="43"/>
  <c r="D19" i="43"/>
  <c r="C19" i="43"/>
  <c r="I18" i="43"/>
  <c r="E18" i="43"/>
  <c r="D18" i="43"/>
  <c r="C18" i="43"/>
  <c r="I17" i="43"/>
  <c r="E17" i="43"/>
  <c r="D17" i="43"/>
  <c r="C17" i="43"/>
  <c r="I16" i="43"/>
  <c r="E16" i="43"/>
  <c r="D16" i="43"/>
  <c r="C16" i="43"/>
  <c r="I15" i="43"/>
  <c r="E15" i="43"/>
  <c r="D15" i="43"/>
  <c r="C15" i="43"/>
  <c r="I63" i="42"/>
  <c r="H63" i="42"/>
  <c r="G63" i="42"/>
  <c r="F63" i="42"/>
  <c r="E63" i="42"/>
  <c r="D63" i="42"/>
  <c r="C63" i="42"/>
  <c r="I32" i="42"/>
  <c r="H32" i="42"/>
  <c r="G32" i="42"/>
  <c r="F32" i="42"/>
  <c r="E32" i="42"/>
  <c r="D32" i="42"/>
  <c r="C32" i="42"/>
  <c r="I31" i="42"/>
  <c r="H31" i="42"/>
  <c r="G31" i="42"/>
  <c r="F31" i="42"/>
  <c r="E31" i="42"/>
  <c r="D31" i="42"/>
  <c r="C31" i="42"/>
  <c r="I30" i="42"/>
  <c r="H30" i="42"/>
  <c r="G30" i="42"/>
  <c r="F30" i="42"/>
  <c r="E30" i="42"/>
  <c r="D30" i="42"/>
  <c r="C30" i="42"/>
  <c r="I29" i="42"/>
  <c r="H29" i="42"/>
  <c r="G29" i="42"/>
  <c r="F29" i="42"/>
  <c r="E29" i="42"/>
  <c r="D29" i="42"/>
  <c r="C29" i="42"/>
  <c r="I28" i="42"/>
  <c r="H28" i="42"/>
  <c r="G28" i="42"/>
  <c r="F28" i="42"/>
  <c r="E28" i="42"/>
  <c r="D28" i="42"/>
  <c r="C28" i="42"/>
  <c r="I24" i="42"/>
  <c r="H24" i="42"/>
  <c r="G24" i="42"/>
  <c r="F24" i="42"/>
  <c r="E24" i="42"/>
  <c r="D24" i="42"/>
  <c r="C24" i="42"/>
  <c r="I23" i="42"/>
  <c r="H23" i="42"/>
  <c r="G23" i="42"/>
  <c r="F23" i="42"/>
  <c r="E23" i="42"/>
  <c r="D23" i="42"/>
  <c r="C23" i="42"/>
  <c r="I22" i="42"/>
  <c r="H22" i="42"/>
  <c r="G22" i="42"/>
  <c r="F22" i="42"/>
  <c r="E22" i="42"/>
  <c r="D22" i="42"/>
  <c r="C22" i="42"/>
  <c r="I21" i="42"/>
  <c r="H21" i="42"/>
  <c r="G21" i="42"/>
  <c r="F21" i="42"/>
  <c r="E21" i="42"/>
  <c r="D21" i="42"/>
  <c r="C21" i="42"/>
  <c r="I20" i="42"/>
  <c r="H20" i="42"/>
  <c r="G20" i="42"/>
  <c r="F20" i="42"/>
  <c r="E20" i="42"/>
  <c r="D20" i="42"/>
  <c r="C20" i="42"/>
  <c r="I19" i="42"/>
  <c r="H19" i="42"/>
  <c r="G19" i="42"/>
  <c r="F19" i="42"/>
  <c r="E19" i="42"/>
  <c r="D19" i="42"/>
  <c r="C19" i="42"/>
  <c r="I18" i="42"/>
  <c r="H18" i="42"/>
  <c r="G18" i="42"/>
  <c r="F18" i="42"/>
  <c r="E18" i="42"/>
  <c r="D18" i="42"/>
  <c r="C18" i="42"/>
  <c r="I17" i="42"/>
  <c r="H17" i="42"/>
  <c r="G17" i="42"/>
  <c r="F17" i="42"/>
  <c r="E17" i="42"/>
  <c r="D17" i="42"/>
  <c r="C17" i="42"/>
  <c r="I16" i="42"/>
  <c r="H16" i="42"/>
  <c r="G16" i="42"/>
  <c r="F16" i="42"/>
  <c r="E16" i="42"/>
  <c r="D16" i="42"/>
  <c r="C16" i="42"/>
  <c r="I15" i="42"/>
  <c r="H15" i="42"/>
  <c r="G15" i="42"/>
  <c r="F15" i="42"/>
  <c r="E15" i="42"/>
  <c r="D15" i="42"/>
  <c r="C15" i="42"/>
  <c r="I63" i="41"/>
  <c r="H63" i="41"/>
  <c r="G63" i="41"/>
  <c r="F63" i="41"/>
  <c r="E63" i="41"/>
  <c r="D63" i="41"/>
  <c r="C63" i="41"/>
  <c r="I32" i="41"/>
  <c r="H32" i="41"/>
  <c r="G32" i="41"/>
  <c r="F32" i="41"/>
  <c r="E32" i="41"/>
  <c r="D32" i="41"/>
  <c r="C32" i="41"/>
  <c r="I31" i="41"/>
  <c r="H31" i="41"/>
  <c r="G31" i="41"/>
  <c r="F31" i="41"/>
  <c r="E31" i="41"/>
  <c r="D31" i="41"/>
  <c r="C31" i="41"/>
  <c r="I30" i="41"/>
  <c r="H30" i="41"/>
  <c r="G30" i="41"/>
  <c r="F30" i="41"/>
  <c r="E30" i="41"/>
  <c r="D30" i="41"/>
  <c r="C30" i="41"/>
  <c r="I29" i="41"/>
  <c r="H29" i="41"/>
  <c r="G29" i="41"/>
  <c r="F29" i="41"/>
  <c r="E29" i="41"/>
  <c r="D29" i="41"/>
  <c r="C29" i="41"/>
  <c r="I28" i="41"/>
  <c r="H28" i="41"/>
  <c r="G28" i="41"/>
  <c r="F28" i="41"/>
  <c r="E28" i="41"/>
  <c r="D28" i="41"/>
  <c r="C28" i="41"/>
  <c r="I24" i="41"/>
  <c r="H24" i="41"/>
  <c r="G24" i="41"/>
  <c r="F24" i="41"/>
  <c r="E24" i="41"/>
  <c r="D24" i="41"/>
  <c r="C24" i="41"/>
  <c r="I23" i="41"/>
  <c r="H23" i="41"/>
  <c r="G23" i="41"/>
  <c r="F23" i="41"/>
  <c r="E23" i="41"/>
  <c r="D23" i="41"/>
  <c r="C23" i="41"/>
  <c r="I22" i="41"/>
  <c r="H22" i="41"/>
  <c r="G22" i="41"/>
  <c r="F22" i="41"/>
  <c r="E22" i="41"/>
  <c r="D22" i="41"/>
  <c r="C22" i="41"/>
  <c r="I21" i="41"/>
  <c r="H21" i="41"/>
  <c r="G21" i="41"/>
  <c r="F21" i="41"/>
  <c r="E21" i="41"/>
  <c r="D21" i="41"/>
  <c r="C21" i="41"/>
  <c r="I20" i="41"/>
  <c r="H20" i="41"/>
  <c r="G20" i="41"/>
  <c r="F20" i="41"/>
  <c r="E20" i="41"/>
  <c r="D20" i="41"/>
  <c r="C20" i="41"/>
  <c r="I19" i="41"/>
  <c r="H19" i="41"/>
  <c r="G19" i="41"/>
  <c r="F19" i="41"/>
  <c r="E19" i="41"/>
  <c r="D19" i="41"/>
  <c r="C19" i="41"/>
  <c r="I18" i="41"/>
  <c r="H18" i="41"/>
  <c r="G18" i="41"/>
  <c r="F18" i="41"/>
  <c r="E18" i="41"/>
  <c r="D18" i="41"/>
  <c r="C18" i="41"/>
  <c r="I17" i="41"/>
  <c r="H17" i="41"/>
  <c r="G17" i="41"/>
  <c r="F17" i="41"/>
  <c r="E17" i="41"/>
  <c r="D17" i="41"/>
  <c r="C17" i="41"/>
  <c r="I16" i="41"/>
  <c r="H16" i="41"/>
  <c r="G16" i="41"/>
  <c r="F16" i="41"/>
  <c r="E16" i="41"/>
  <c r="D16" i="41"/>
  <c r="C16" i="41"/>
  <c r="I15" i="41"/>
  <c r="H15" i="41"/>
  <c r="G15" i="41"/>
  <c r="F15" i="41"/>
  <c r="E15" i="41"/>
  <c r="D15" i="41"/>
  <c r="C15" i="41"/>
  <c r="I63" i="40"/>
  <c r="H63" i="40"/>
  <c r="G63" i="40"/>
  <c r="F63" i="40"/>
  <c r="E63" i="40"/>
  <c r="D63" i="40"/>
  <c r="C63" i="40"/>
  <c r="I32" i="40"/>
  <c r="H32" i="40"/>
  <c r="G32" i="40"/>
  <c r="F32" i="40"/>
  <c r="E32" i="40"/>
  <c r="D32" i="40"/>
  <c r="C32" i="40"/>
  <c r="I31" i="40"/>
  <c r="H31" i="40"/>
  <c r="G31" i="40"/>
  <c r="F31" i="40"/>
  <c r="E31" i="40"/>
  <c r="D31" i="40"/>
  <c r="C31" i="40"/>
  <c r="I30" i="40"/>
  <c r="H30" i="40"/>
  <c r="G30" i="40"/>
  <c r="F30" i="40"/>
  <c r="E30" i="40"/>
  <c r="D30" i="40"/>
  <c r="C30" i="40"/>
  <c r="I29" i="40"/>
  <c r="H29" i="40"/>
  <c r="G29" i="40"/>
  <c r="F29" i="40"/>
  <c r="E29" i="40"/>
  <c r="D29" i="40"/>
  <c r="C29" i="40"/>
  <c r="I28" i="40"/>
  <c r="H28" i="40"/>
  <c r="G28" i="40"/>
  <c r="F28" i="40"/>
  <c r="E28" i="40"/>
  <c r="D28" i="40"/>
  <c r="C28" i="40"/>
  <c r="I24" i="40"/>
  <c r="H24" i="40"/>
  <c r="G24" i="40"/>
  <c r="F24" i="40"/>
  <c r="E24" i="40"/>
  <c r="D24" i="40"/>
  <c r="C24" i="40"/>
  <c r="I23" i="40"/>
  <c r="H23" i="40"/>
  <c r="G23" i="40"/>
  <c r="F23" i="40"/>
  <c r="E23" i="40"/>
  <c r="D23" i="40"/>
  <c r="C23" i="40"/>
  <c r="I22" i="40"/>
  <c r="H22" i="40"/>
  <c r="G22" i="40"/>
  <c r="F22" i="40"/>
  <c r="E22" i="40"/>
  <c r="D22" i="40"/>
  <c r="C22" i="40"/>
  <c r="I21" i="40"/>
  <c r="H21" i="40"/>
  <c r="G21" i="40"/>
  <c r="F21" i="40"/>
  <c r="E21" i="40"/>
  <c r="D21" i="40"/>
  <c r="C21" i="40"/>
  <c r="I20" i="40"/>
  <c r="H20" i="40"/>
  <c r="G20" i="40"/>
  <c r="F20" i="40"/>
  <c r="E20" i="40"/>
  <c r="D20" i="40"/>
  <c r="C20" i="40"/>
  <c r="I19" i="40"/>
  <c r="H19" i="40"/>
  <c r="G19" i="40"/>
  <c r="F19" i="40"/>
  <c r="E19" i="40"/>
  <c r="D19" i="40"/>
  <c r="C19" i="40"/>
  <c r="I18" i="40"/>
  <c r="H18" i="40"/>
  <c r="G18" i="40"/>
  <c r="F18" i="40"/>
  <c r="E18" i="40"/>
  <c r="D18" i="40"/>
  <c r="C18" i="40"/>
  <c r="I17" i="40"/>
  <c r="H17" i="40"/>
  <c r="G17" i="40"/>
  <c r="F17" i="40"/>
  <c r="E17" i="40"/>
  <c r="D17" i="40"/>
  <c r="C17" i="40"/>
  <c r="I16" i="40"/>
  <c r="H16" i="40"/>
  <c r="G16" i="40"/>
  <c r="F16" i="40"/>
  <c r="E16" i="40"/>
  <c r="D16" i="40"/>
  <c r="C16" i="40"/>
  <c r="I15" i="40"/>
  <c r="H15" i="40"/>
  <c r="G15" i="40"/>
  <c r="F15" i="40"/>
  <c r="E15" i="40"/>
  <c r="D15" i="40"/>
  <c r="C15" i="40"/>
  <c r="I63" i="39"/>
  <c r="H63" i="39"/>
  <c r="G63" i="39"/>
  <c r="F63" i="39"/>
  <c r="E63" i="39"/>
  <c r="D63" i="39"/>
  <c r="C63" i="39"/>
  <c r="I32" i="39"/>
  <c r="H32" i="39"/>
  <c r="G32" i="39"/>
  <c r="F32" i="39"/>
  <c r="E32" i="39"/>
  <c r="D32" i="39"/>
  <c r="C32" i="39"/>
  <c r="I31" i="39"/>
  <c r="H31" i="39"/>
  <c r="G31" i="39"/>
  <c r="F31" i="39"/>
  <c r="E31" i="39"/>
  <c r="D31" i="39"/>
  <c r="C31" i="39"/>
  <c r="I30" i="39"/>
  <c r="H30" i="39"/>
  <c r="G30" i="39"/>
  <c r="F30" i="39"/>
  <c r="E30" i="39"/>
  <c r="D30" i="39"/>
  <c r="C30" i="39"/>
  <c r="I29" i="39"/>
  <c r="H29" i="39"/>
  <c r="G29" i="39"/>
  <c r="F29" i="39"/>
  <c r="E29" i="39"/>
  <c r="D29" i="39"/>
  <c r="C29" i="39"/>
  <c r="I28" i="39"/>
  <c r="H28" i="39"/>
  <c r="G28" i="39"/>
  <c r="F28" i="39"/>
  <c r="E28" i="39"/>
  <c r="D28" i="39"/>
  <c r="C28" i="39"/>
  <c r="I24" i="39"/>
  <c r="H24" i="39"/>
  <c r="G24" i="39"/>
  <c r="F24" i="39"/>
  <c r="E24" i="39"/>
  <c r="D24" i="39"/>
  <c r="C24" i="39"/>
  <c r="I23" i="39"/>
  <c r="H23" i="39"/>
  <c r="G23" i="39"/>
  <c r="F23" i="39"/>
  <c r="E23" i="39"/>
  <c r="D23" i="39"/>
  <c r="C23" i="39"/>
  <c r="I22" i="39"/>
  <c r="H22" i="39"/>
  <c r="G22" i="39"/>
  <c r="F22" i="39"/>
  <c r="E22" i="39"/>
  <c r="D22" i="39"/>
  <c r="C22" i="39"/>
  <c r="I21" i="39"/>
  <c r="H21" i="39"/>
  <c r="G21" i="39"/>
  <c r="F21" i="39"/>
  <c r="E21" i="39"/>
  <c r="D21" i="39"/>
  <c r="C21" i="39"/>
  <c r="I20" i="39"/>
  <c r="H20" i="39"/>
  <c r="G20" i="39"/>
  <c r="F20" i="39"/>
  <c r="E20" i="39"/>
  <c r="D20" i="39"/>
  <c r="C20" i="39"/>
  <c r="I19" i="39"/>
  <c r="H19" i="39"/>
  <c r="G19" i="39"/>
  <c r="F19" i="39"/>
  <c r="E19" i="39"/>
  <c r="D19" i="39"/>
  <c r="C19" i="39"/>
  <c r="I18" i="39"/>
  <c r="H18" i="39"/>
  <c r="G18" i="39"/>
  <c r="F18" i="39"/>
  <c r="E18" i="39"/>
  <c r="D18" i="39"/>
  <c r="C18" i="39"/>
  <c r="I17" i="39"/>
  <c r="H17" i="39"/>
  <c r="G17" i="39"/>
  <c r="F17" i="39"/>
  <c r="E17" i="39"/>
  <c r="D17" i="39"/>
  <c r="C17" i="39"/>
  <c r="I16" i="39"/>
  <c r="H16" i="39"/>
  <c r="G16" i="39"/>
  <c r="F16" i="39"/>
  <c r="E16" i="39"/>
  <c r="D16" i="39"/>
  <c r="C16" i="39"/>
  <c r="I15" i="39"/>
  <c r="H15" i="39"/>
  <c r="G15" i="39"/>
  <c r="F15" i="39"/>
  <c r="E15" i="39"/>
  <c r="D15" i="39"/>
  <c r="C15" i="39"/>
  <c r="I63" i="38"/>
  <c r="H63" i="38"/>
  <c r="G63" i="38"/>
  <c r="F63" i="38"/>
  <c r="E63" i="38"/>
  <c r="D63" i="38"/>
  <c r="C63" i="38"/>
  <c r="I32" i="38"/>
  <c r="H32" i="38"/>
  <c r="G32" i="38"/>
  <c r="E32" i="38"/>
  <c r="D32" i="38"/>
  <c r="I31" i="38"/>
  <c r="H31" i="38"/>
  <c r="G31" i="38"/>
  <c r="E31" i="38"/>
  <c r="D31" i="38"/>
  <c r="I30" i="38"/>
  <c r="H30" i="38"/>
  <c r="G30" i="38"/>
  <c r="E30" i="38"/>
  <c r="D30" i="38"/>
  <c r="I29" i="38"/>
  <c r="H29" i="38"/>
  <c r="G29" i="38"/>
  <c r="E29" i="38"/>
  <c r="D29" i="38"/>
  <c r="I28" i="38"/>
  <c r="H28" i="38"/>
  <c r="G28" i="38"/>
  <c r="E28" i="38"/>
  <c r="D28" i="38"/>
  <c r="I24" i="38"/>
  <c r="H24" i="38"/>
  <c r="G24" i="38"/>
  <c r="E24" i="38"/>
  <c r="D24" i="38"/>
  <c r="I23" i="38"/>
  <c r="H23" i="38"/>
  <c r="G23" i="38"/>
  <c r="E23" i="38"/>
  <c r="D23" i="38"/>
  <c r="I22" i="38"/>
  <c r="H22" i="38"/>
  <c r="G22" i="38"/>
  <c r="E22" i="38"/>
  <c r="D22" i="38"/>
  <c r="I21" i="38"/>
  <c r="H21" i="38"/>
  <c r="G21" i="38"/>
  <c r="E21" i="38"/>
  <c r="D21" i="38"/>
  <c r="I20" i="38"/>
  <c r="H20" i="38"/>
  <c r="G20" i="38"/>
  <c r="E20" i="38"/>
  <c r="D20" i="38"/>
  <c r="I19" i="38"/>
  <c r="H19" i="38"/>
  <c r="G19" i="38"/>
  <c r="E19" i="38"/>
  <c r="D19" i="38"/>
  <c r="I18" i="38"/>
  <c r="H18" i="38"/>
  <c r="G18" i="38"/>
  <c r="E18" i="38"/>
  <c r="D18" i="38"/>
  <c r="I17" i="38"/>
  <c r="H17" i="38"/>
  <c r="G17" i="38"/>
  <c r="E17" i="38"/>
  <c r="D17" i="38"/>
  <c r="I16" i="38"/>
  <c r="H16" i="38"/>
  <c r="G16" i="38"/>
  <c r="E16" i="38"/>
  <c r="D16" i="38"/>
  <c r="I15" i="38"/>
  <c r="H15" i="38"/>
  <c r="G15" i="38"/>
  <c r="F25" i="38"/>
  <c r="E15" i="38"/>
  <c r="D15" i="38"/>
  <c r="I63" i="37"/>
  <c r="H63" i="37"/>
  <c r="G63" i="37"/>
  <c r="F63" i="37"/>
  <c r="E63" i="37"/>
  <c r="D63" i="37"/>
  <c r="C63" i="37"/>
  <c r="I32" i="37"/>
  <c r="H32" i="37"/>
  <c r="G32" i="37"/>
  <c r="F32" i="37"/>
  <c r="E32" i="37"/>
  <c r="D32" i="37"/>
  <c r="C32" i="37"/>
  <c r="I31" i="37"/>
  <c r="H31" i="37"/>
  <c r="G31" i="37"/>
  <c r="F31" i="37"/>
  <c r="E31" i="37"/>
  <c r="D31" i="37"/>
  <c r="C31" i="37"/>
  <c r="I30" i="37"/>
  <c r="H30" i="37"/>
  <c r="G30" i="37"/>
  <c r="F30" i="37"/>
  <c r="E30" i="37"/>
  <c r="D30" i="37"/>
  <c r="C30" i="37"/>
  <c r="I29" i="37"/>
  <c r="H29" i="37"/>
  <c r="G29" i="37"/>
  <c r="F29" i="37"/>
  <c r="E29" i="37"/>
  <c r="D29" i="37"/>
  <c r="C29" i="37"/>
  <c r="I28" i="37"/>
  <c r="H28" i="37"/>
  <c r="G28" i="37"/>
  <c r="F28" i="37"/>
  <c r="E28" i="37"/>
  <c r="D28" i="37"/>
  <c r="C28" i="37"/>
  <c r="I24" i="37"/>
  <c r="H24" i="37"/>
  <c r="G24" i="37"/>
  <c r="F24" i="37"/>
  <c r="E24" i="37"/>
  <c r="D24" i="37"/>
  <c r="C24" i="37"/>
  <c r="I23" i="37"/>
  <c r="H23" i="37"/>
  <c r="G23" i="37"/>
  <c r="F23" i="37"/>
  <c r="E23" i="37"/>
  <c r="D23" i="37"/>
  <c r="C23" i="37"/>
  <c r="I22" i="37"/>
  <c r="H22" i="37"/>
  <c r="G22" i="37"/>
  <c r="F22" i="37"/>
  <c r="E22" i="37"/>
  <c r="D22" i="37"/>
  <c r="C22" i="37"/>
  <c r="I21" i="37"/>
  <c r="H21" i="37"/>
  <c r="G21" i="37"/>
  <c r="F21" i="37"/>
  <c r="E21" i="37"/>
  <c r="D21" i="37"/>
  <c r="C21" i="37"/>
  <c r="I20" i="37"/>
  <c r="H20" i="37"/>
  <c r="G20" i="37"/>
  <c r="F20" i="37"/>
  <c r="E20" i="37"/>
  <c r="D20" i="37"/>
  <c r="C20" i="37"/>
  <c r="I19" i="37"/>
  <c r="H19" i="37"/>
  <c r="G19" i="37"/>
  <c r="F19" i="37"/>
  <c r="E19" i="37"/>
  <c r="D19" i="37"/>
  <c r="C19" i="37"/>
  <c r="I18" i="37"/>
  <c r="H18" i="37"/>
  <c r="G18" i="37"/>
  <c r="F18" i="37"/>
  <c r="E18" i="37"/>
  <c r="D18" i="37"/>
  <c r="C18" i="37"/>
  <c r="I17" i="37"/>
  <c r="H17" i="37"/>
  <c r="G17" i="37"/>
  <c r="F17" i="37"/>
  <c r="E17" i="37"/>
  <c r="D17" i="37"/>
  <c r="C17" i="37"/>
  <c r="I16" i="37"/>
  <c r="H16" i="37"/>
  <c r="G16" i="37"/>
  <c r="F16" i="37"/>
  <c r="E16" i="37"/>
  <c r="D16" i="37"/>
  <c r="C16" i="37"/>
  <c r="I15" i="37"/>
  <c r="H15" i="37"/>
  <c r="G15" i="37"/>
  <c r="F15" i="37"/>
  <c r="E15" i="37"/>
  <c r="D15" i="37"/>
  <c r="C15" i="37"/>
  <c r="I63" i="36"/>
  <c r="H63" i="36"/>
  <c r="G63" i="36"/>
  <c r="F63" i="36"/>
  <c r="E63" i="36"/>
  <c r="D63" i="36"/>
  <c r="C63" i="36"/>
  <c r="I32" i="36"/>
  <c r="H32" i="36"/>
  <c r="G32" i="36"/>
  <c r="F32" i="36"/>
  <c r="E32" i="36"/>
  <c r="D32" i="36"/>
  <c r="C32" i="36"/>
  <c r="I31" i="36"/>
  <c r="H31" i="36"/>
  <c r="G31" i="36"/>
  <c r="F31" i="36"/>
  <c r="E31" i="36"/>
  <c r="D31" i="36"/>
  <c r="C31" i="36"/>
  <c r="I30" i="36"/>
  <c r="H30" i="36"/>
  <c r="G30" i="36"/>
  <c r="F30" i="36"/>
  <c r="E30" i="36"/>
  <c r="D30" i="36"/>
  <c r="C30" i="36"/>
  <c r="I29" i="36"/>
  <c r="H29" i="36"/>
  <c r="G29" i="36"/>
  <c r="F29" i="36"/>
  <c r="E29" i="36"/>
  <c r="D29" i="36"/>
  <c r="C29" i="36"/>
  <c r="I28" i="36"/>
  <c r="H28" i="36"/>
  <c r="G28" i="36"/>
  <c r="F28" i="36"/>
  <c r="E28" i="36"/>
  <c r="D28" i="36"/>
  <c r="C28" i="36"/>
  <c r="I24" i="36"/>
  <c r="H24" i="36"/>
  <c r="G24" i="36"/>
  <c r="F24" i="36"/>
  <c r="E24" i="36"/>
  <c r="D24" i="36"/>
  <c r="C24" i="36"/>
  <c r="I23" i="36"/>
  <c r="H23" i="36"/>
  <c r="G23" i="36"/>
  <c r="F23" i="36"/>
  <c r="E23" i="36"/>
  <c r="D23" i="36"/>
  <c r="C23" i="36"/>
  <c r="I22" i="36"/>
  <c r="H22" i="36"/>
  <c r="G22" i="36"/>
  <c r="F22" i="36"/>
  <c r="E22" i="36"/>
  <c r="D22" i="36"/>
  <c r="C22" i="36"/>
  <c r="I21" i="36"/>
  <c r="H21" i="36"/>
  <c r="G21" i="36"/>
  <c r="F21" i="36"/>
  <c r="E21" i="36"/>
  <c r="D21" i="36"/>
  <c r="C21" i="36"/>
  <c r="I20" i="36"/>
  <c r="H20" i="36"/>
  <c r="G20" i="36"/>
  <c r="F20" i="36"/>
  <c r="E20" i="36"/>
  <c r="D20" i="36"/>
  <c r="C20" i="36"/>
  <c r="I19" i="36"/>
  <c r="H19" i="36"/>
  <c r="G19" i="36"/>
  <c r="F19" i="36"/>
  <c r="E19" i="36"/>
  <c r="D19" i="36"/>
  <c r="C19" i="36"/>
  <c r="I18" i="36"/>
  <c r="H18" i="36"/>
  <c r="G18" i="36"/>
  <c r="F18" i="36"/>
  <c r="E18" i="36"/>
  <c r="D18" i="36"/>
  <c r="C18" i="36"/>
  <c r="I17" i="36"/>
  <c r="H17" i="36"/>
  <c r="G17" i="36"/>
  <c r="F17" i="36"/>
  <c r="E17" i="36"/>
  <c r="D17" i="36"/>
  <c r="C17" i="36"/>
  <c r="I16" i="36"/>
  <c r="H16" i="36"/>
  <c r="G16" i="36"/>
  <c r="F16" i="36"/>
  <c r="E16" i="36"/>
  <c r="D16" i="36"/>
  <c r="C16" i="36"/>
  <c r="I15" i="36"/>
  <c r="H15" i="36"/>
  <c r="G15" i="36"/>
  <c r="F15" i="36"/>
  <c r="E15" i="36"/>
  <c r="D15" i="36"/>
  <c r="C15" i="36"/>
  <c r="I63" i="35"/>
  <c r="H63" i="35"/>
  <c r="G63" i="35"/>
  <c r="F63" i="35"/>
  <c r="E63" i="35"/>
  <c r="D63" i="35"/>
  <c r="C63" i="35"/>
  <c r="I32" i="35"/>
  <c r="H32" i="35"/>
  <c r="G32" i="35"/>
  <c r="F32" i="35"/>
  <c r="E32" i="35"/>
  <c r="D32" i="35"/>
  <c r="C32" i="35"/>
  <c r="I31" i="35"/>
  <c r="H31" i="35"/>
  <c r="G31" i="35"/>
  <c r="F31" i="35"/>
  <c r="E31" i="35"/>
  <c r="D31" i="35"/>
  <c r="C31" i="35"/>
  <c r="I30" i="35"/>
  <c r="H30" i="35"/>
  <c r="G30" i="35"/>
  <c r="F30" i="35"/>
  <c r="E30" i="35"/>
  <c r="D30" i="35"/>
  <c r="C30" i="35"/>
  <c r="I29" i="35"/>
  <c r="H29" i="35"/>
  <c r="G29" i="35"/>
  <c r="F29" i="35"/>
  <c r="E29" i="35"/>
  <c r="D29" i="35"/>
  <c r="C29" i="35"/>
  <c r="I28" i="35"/>
  <c r="H28" i="35"/>
  <c r="G28" i="35"/>
  <c r="F28" i="35"/>
  <c r="E28" i="35"/>
  <c r="D28" i="35"/>
  <c r="C28" i="35"/>
  <c r="I24" i="35"/>
  <c r="H24" i="35"/>
  <c r="G24" i="35"/>
  <c r="F24" i="35"/>
  <c r="E24" i="35"/>
  <c r="D24" i="35"/>
  <c r="C24" i="35"/>
  <c r="I23" i="35"/>
  <c r="H23" i="35"/>
  <c r="G23" i="35"/>
  <c r="F23" i="35"/>
  <c r="E23" i="35"/>
  <c r="D23" i="35"/>
  <c r="C23" i="35"/>
  <c r="I22" i="35"/>
  <c r="H22" i="35"/>
  <c r="G22" i="35"/>
  <c r="F22" i="35"/>
  <c r="E22" i="35"/>
  <c r="D22" i="35"/>
  <c r="C22" i="35"/>
  <c r="I21" i="35"/>
  <c r="H21" i="35"/>
  <c r="G21" i="35"/>
  <c r="F21" i="35"/>
  <c r="E21" i="35"/>
  <c r="D21" i="35"/>
  <c r="C21" i="35"/>
  <c r="I20" i="35"/>
  <c r="H20" i="35"/>
  <c r="G20" i="35"/>
  <c r="F20" i="35"/>
  <c r="E20" i="35"/>
  <c r="D20" i="35"/>
  <c r="C20" i="35"/>
  <c r="I19" i="35"/>
  <c r="H19" i="35"/>
  <c r="G19" i="35"/>
  <c r="F19" i="35"/>
  <c r="E19" i="35"/>
  <c r="D19" i="35"/>
  <c r="C19" i="35"/>
  <c r="I18" i="35"/>
  <c r="H18" i="35"/>
  <c r="G18" i="35"/>
  <c r="F18" i="35"/>
  <c r="E18" i="35"/>
  <c r="D18" i="35"/>
  <c r="C18" i="35"/>
  <c r="I17" i="35"/>
  <c r="H17" i="35"/>
  <c r="G17" i="35"/>
  <c r="F17" i="35"/>
  <c r="E17" i="35"/>
  <c r="D17" i="35"/>
  <c r="C17" i="35"/>
  <c r="I16" i="35"/>
  <c r="H16" i="35"/>
  <c r="G16" i="35"/>
  <c r="F16" i="35"/>
  <c r="E16" i="35"/>
  <c r="D16" i="35"/>
  <c r="C16" i="35"/>
  <c r="I15" i="35"/>
  <c r="H15" i="35"/>
  <c r="G15" i="35"/>
  <c r="F15" i="35"/>
  <c r="E15" i="35"/>
  <c r="D15" i="35"/>
  <c r="C15" i="35"/>
  <c r="I63" i="34"/>
  <c r="H63" i="34"/>
  <c r="G63" i="34"/>
  <c r="F63" i="34"/>
  <c r="E63" i="34"/>
  <c r="D63" i="34"/>
  <c r="C63" i="34"/>
  <c r="I32" i="34"/>
  <c r="H32" i="34"/>
  <c r="G32" i="34"/>
  <c r="F32" i="34"/>
  <c r="E32" i="34"/>
  <c r="D32" i="34"/>
  <c r="C32" i="34"/>
  <c r="I31" i="34"/>
  <c r="H31" i="34"/>
  <c r="G31" i="34"/>
  <c r="F31" i="34"/>
  <c r="E31" i="34"/>
  <c r="D31" i="34"/>
  <c r="C31" i="34"/>
  <c r="I30" i="34"/>
  <c r="H30" i="34"/>
  <c r="G30" i="34"/>
  <c r="F30" i="34"/>
  <c r="E30" i="34"/>
  <c r="D30" i="34"/>
  <c r="C30" i="34"/>
  <c r="I29" i="34"/>
  <c r="H29" i="34"/>
  <c r="G29" i="34"/>
  <c r="F29" i="34"/>
  <c r="E29" i="34"/>
  <c r="D29" i="34"/>
  <c r="C29" i="34"/>
  <c r="I28" i="34"/>
  <c r="H28" i="34"/>
  <c r="G28" i="34"/>
  <c r="F28" i="34"/>
  <c r="E28" i="34"/>
  <c r="D28" i="34"/>
  <c r="C28" i="34"/>
  <c r="I24" i="34"/>
  <c r="H24" i="34"/>
  <c r="G24" i="34"/>
  <c r="F24" i="34"/>
  <c r="E24" i="34"/>
  <c r="D24" i="34"/>
  <c r="C24" i="34"/>
  <c r="I23" i="34"/>
  <c r="H23" i="34"/>
  <c r="G23" i="34"/>
  <c r="F23" i="34"/>
  <c r="E23" i="34"/>
  <c r="D23" i="34"/>
  <c r="C23" i="34"/>
  <c r="I22" i="34"/>
  <c r="H22" i="34"/>
  <c r="G22" i="34"/>
  <c r="F22" i="34"/>
  <c r="E22" i="34"/>
  <c r="D22" i="34"/>
  <c r="C22" i="34"/>
  <c r="I21" i="34"/>
  <c r="H21" i="34"/>
  <c r="G21" i="34"/>
  <c r="F21" i="34"/>
  <c r="E21" i="34"/>
  <c r="D21" i="34"/>
  <c r="C21" i="34"/>
  <c r="I20" i="34"/>
  <c r="H20" i="34"/>
  <c r="G20" i="34"/>
  <c r="F20" i="34"/>
  <c r="E20" i="34"/>
  <c r="D20" i="34"/>
  <c r="C20" i="34"/>
  <c r="I19" i="34"/>
  <c r="H19" i="34"/>
  <c r="G19" i="34"/>
  <c r="F19" i="34"/>
  <c r="E19" i="34"/>
  <c r="D19" i="34"/>
  <c r="C19" i="34"/>
  <c r="I18" i="34"/>
  <c r="H18" i="34"/>
  <c r="G18" i="34"/>
  <c r="F18" i="34"/>
  <c r="E18" i="34"/>
  <c r="D18" i="34"/>
  <c r="C18" i="34"/>
  <c r="I17" i="34"/>
  <c r="H17" i="34"/>
  <c r="G17" i="34"/>
  <c r="F17" i="34"/>
  <c r="E17" i="34"/>
  <c r="D17" i="34"/>
  <c r="C17" i="34"/>
  <c r="I16" i="34"/>
  <c r="H16" i="34"/>
  <c r="G16" i="34"/>
  <c r="F16" i="34"/>
  <c r="E16" i="34"/>
  <c r="D16" i="34"/>
  <c r="C16" i="34"/>
  <c r="I15" i="34"/>
  <c r="H15" i="34"/>
  <c r="G15" i="34"/>
  <c r="F15" i="34"/>
  <c r="E15" i="34"/>
  <c r="D15" i="34"/>
  <c r="C15" i="34"/>
  <c r="I63" i="33"/>
  <c r="H63" i="33"/>
  <c r="G63" i="33"/>
  <c r="F63" i="33"/>
  <c r="E63" i="33"/>
  <c r="D63" i="33"/>
  <c r="C63" i="33"/>
  <c r="I32" i="33"/>
  <c r="H32" i="33"/>
  <c r="G32" i="33"/>
  <c r="F32" i="33"/>
  <c r="E32" i="33"/>
  <c r="D32" i="33"/>
  <c r="C32" i="33"/>
  <c r="I31" i="33"/>
  <c r="H31" i="33"/>
  <c r="G31" i="33"/>
  <c r="F31" i="33"/>
  <c r="E31" i="33"/>
  <c r="D31" i="33"/>
  <c r="C31" i="33"/>
  <c r="I30" i="33"/>
  <c r="H30" i="33"/>
  <c r="G30" i="33"/>
  <c r="F30" i="33"/>
  <c r="E30" i="33"/>
  <c r="D30" i="33"/>
  <c r="C30" i="33"/>
  <c r="I29" i="33"/>
  <c r="H29" i="33"/>
  <c r="G29" i="33"/>
  <c r="F29" i="33"/>
  <c r="E29" i="33"/>
  <c r="D29" i="33"/>
  <c r="C29" i="33"/>
  <c r="I28" i="33"/>
  <c r="H28" i="33"/>
  <c r="G28" i="33"/>
  <c r="F28" i="33"/>
  <c r="E28" i="33"/>
  <c r="D28" i="33"/>
  <c r="C28" i="33"/>
  <c r="I24" i="33"/>
  <c r="H24" i="33"/>
  <c r="G24" i="33"/>
  <c r="F24" i="33"/>
  <c r="E24" i="33"/>
  <c r="D24" i="33"/>
  <c r="C24" i="33"/>
  <c r="I23" i="33"/>
  <c r="H23" i="33"/>
  <c r="G23" i="33"/>
  <c r="F23" i="33"/>
  <c r="E23" i="33"/>
  <c r="D23" i="33"/>
  <c r="C23" i="33"/>
  <c r="I22" i="33"/>
  <c r="H22" i="33"/>
  <c r="G22" i="33"/>
  <c r="F22" i="33"/>
  <c r="E22" i="33"/>
  <c r="D22" i="33"/>
  <c r="C22" i="33"/>
  <c r="I21" i="33"/>
  <c r="H21" i="33"/>
  <c r="G21" i="33"/>
  <c r="F21" i="33"/>
  <c r="E21" i="33"/>
  <c r="D21" i="33"/>
  <c r="C21" i="33"/>
  <c r="I20" i="33"/>
  <c r="H20" i="33"/>
  <c r="G20" i="33"/>
  <c r="F20" i="33"/>
  <c r="E20" i="33"/>
  <c r="D20" i="33"/>
  <c r="C20" i="33"/>
  <c r="I19" i="33"/>
  <c r="H19" i="33"/>
  <c r="G19" i="33"/>
  <c r="F19" i="33"/>
  <c r="E19" i="33"/>
  <c r="D19" i="33"/>
  <c r="C19" i="33"/>
  <c r="I18" i="33"/>
  <c r="H18" i="33"/>
  <c r="G18" i="33"/>
  <c r="F18" i="33"/>
  <c r="E18" i="33"/>
  <c r="D18" i="33"/>
  <c r="C18" i="33"/>
  <c r="I17" i="33"/>
  <c r="H17" i="33"/>
  <c r="G17" i="33"/>
  <c r="F17" i="33"/>
  <c r="E17" i="33"/>
  <c r="D17" i="33"/>
  <c r="C17" i="33"/>
  <c r="I16" i="33"/>
  <c r="H16" i="33"/>
  <c r="G16" i="33"/>
  <c r="F16" i="33"/>
  <c r="E16" i="33"/>
  <c r="D16" i="33"/>
  <c r="C16" i="33"/>
  <c r="I15" i="33"/>
  <c r="H15" i="33"/>
  <c r="G15" i="33"/>
  <c r="F15" i="33"/>
  <c r="E15" i="33"/>
  <c r="D15" i="33"/>
  <c r="C15" i="33"/>
  <c r="I63" i="32"/>
  <c r="H63" i="32"/>
  <c r="G63" i="32"/>
  <c r="F63" i="32"/>
  <c r="E63" i="32"/>
  <c r="D63" i="32"/>
  <c r="C63" i="32"/>
  <c r="I32" i="32"/>
  <c r="H32" i="32"/>
  <c r="G32" i="32"/>
  <c r="F32" i="32"/>
  <c r="E32" i="32"/>
  <c r="D32" i="32"/>
  <c r="C32" i="32"/>
  <c r="I31" i="32"/>
  <c r="H31" i="32"/>
  <c r="G31" i="32"/>
  <c r="F31" i="32"/>
  <c r="E31" i="32"/>
  <c r="D31" i="32"/>
  <c r="C31" i="32"/>
  <c r="I30" i="32"/>
  <c r="H30" i="32"/>
  <c r="G30" i="32"/>
  <c r="F30" i="32"/>
  <c r="E30" i="32"/>
  <c r="D30" i="32"/>
  <c r="C30" i="32"/>
  <c r="I29" i="32"/>
  <c r="H29" i="32"/>
  <c r="G29" i="32"/>
  <c r="F29" i="32"/>
  <c r="E29" i="32"/>
  <c r="D29" i="32"/>
  <c r="C29" i="32"/>
  <c r="I28" i="32"/>
  <c r="H28" i="32"/>
  <c r="G28" i="32"/>
  <c r="F28" i="32"/>
  <c r="E28" i="32"/>
  <c r="D28" i="32"/>
  <c r="C28" i="32"/>
  <c r="I24" i="32"/>
  <c r="H24" i="32"/>
  <c r="G24" i="32"/>
  <c r="F24" i="32"/>
  <c r="E24" i="32"/>
  <c r="D24" i="32"/>
  <c r="C24" i="32"/>
  <c r="I23" i="32"/>
  <c r="H23" i="32"/>
  <c r="G23" i="32"/>
  <c r="F23" i="32"/>
  <c r="E23" i="32"/>
  <c r="D23" i="32"/>
  <c r="C23" i="32"/>
  <c r="I22" i="32"/>
  <c r="H22" i="32"/>
  <c r="G22" i="32"/>
  <c r="F22" i="32"/>
  <c r="E22" i="32"/>
  <c r="D22" i="32"/>
  <c r="C22" i="32"/>
  <c r="I21" i="32"/>
  <c r="H21" i="32"/>
  <c r="G21" i="32"/>
  <c r="F21" i="32"/>
  <c r="E21" i="32"/>
  <c r="D21" i="32"/>
  <c r="C21" i="32"/>
  <c r="I20" i="32"/>
  <c r="H20" i="32"/>
  <c r="G20" i="32"/>
  <c r="F20" i="32"/>
  <c r="E20" i="32"/>
  <c r="D20" i="32"/>
  <c r="C20" i="32"/>
  <c r="I19" i="32"/>
  <c r="H19" i="32"/>
  <c r="G19" i="32"/>
  <c r="F19" i="32"/>
  <c r="E19" i="32"/>
  <c r="D19" i="32"/>
  <c r="C19" i="32"/>
  <c r="I18" i="32"/>
  <c r="H18" i="32"/>
  <c r="G18" i="32"/>
  <c r="F18" i="32"/>
  <c r="E18" i="32"/>
  <c r="D18" i="32"/>
  <c r="C18" i="32"/>
  <c r="I17" i="32"/>
  <c r="H17" i="32"/>
  <c r="G17" i="32"/>
  <c r="F17" i="32"/>
  <c r="E17" i="32"/>
  <c r="D17" i="32"/>
  <c r="C17" i="32"/>
  <c r="I16" i="32"/>
  <c r="H16" i="32"/>
  <c r="G16" i="32"/>
  <c r="F16" i="32"/>
  <c r="E16" i="32"/>
  <c r="D16" i="32"/>
  <c r="C16" i="32"/>
  <c r="I15" i="32"/>
  <c r="H15" i="32"/>
  <c r="G15" i="32"/>
  <c r="F15" i="32"/>
  <c r="E15" i="32"/>
  <c r="D15" i="32"/>
  <c r="C15" i="32"/>
  <c r="I63" i="31"/>
  <c r="H63" i="31"/>
  <c r="G63" i="31"/>
  <c r="F63" i="31"/>
  <c r="E63" i="31"/>
  <c r="D63" i="31"/>
  <c r="C63" i="31"/>
  <c r="I32" i="31"/>
  <c r="H32" i="31"/>
  <c r="G32" i="31"/>
  <c r="F32" i="31"/>
  <c r="E32" i="31"/>
  <c r="D32" i="31"/>
  <c r="C32" i="31"/>
  <c r="I31" i="31"/>
  <c r="H31" i="31"/>
  <c r="G31" i="31"/>
  <c r="F31" i="31"/>
  <c r="E31" i="31"/>
  <c r="D31" i="31"/>
  <c r="C31" i="31"/>
  <c r="I30" i="31"/>
  <c r="H30" i="31"/>
  <c r="G30" i="31"/>
  <c r="F30" i="31"/>
  <c r="E30" i="31"/>
  <c r="D30" i="31"/>
  <c r="C30" i="31"/>
  <c r="I29" i="31"/>
  <c r="H29" i="31"/>
  <c r="G29" i="31"/>
  <c r="F29" i="31"/>
  <c r="E29" i="31"/>
  <c r="D29" i="31"/>
  <c r="C29" i="31"/>
  <c r="I28" i="31"/>
  <c r="H28" i="31"/>
  <c r="G28" i="31"/>
  <c r="F28" i="31"/>
  <c r="E28" i="31"/>
  <c r="D28" i="31"/>
  <c r="C28" i="31"/>
  <c r="I24" i="31"/>
  <c r="H24" i="31"/>
  <c r="G24" i="31"/>
  <c r="F24" i="31"/>
  <c r="E24" i="31"/>
  <c r="D24" i="31"/>
  <c r="C24" i="31"/>
  <c r="I23" i="31"/>
  <c r="H23" i="31"/>
  <c r="G23" i="31"/>
  <c r="F23" i="31"/>
  <c r="E23" i="31"/>
  <c r="D23" i="31"/>
  <c r="C23" i="31"/>
  <c r="I22" i="31"/>
  <c r="H22" i="31"/>
  <c r="G22" i="31"/>
  <c r="F22" i="31"/>
  <c r="E22" i="31"/>
  <c r="D22" i="31"/>
  <c r="C22" i="31"/>
  <c r="I21" i="31"/>
  <c r="H21" i="31"/>
  <c r="G21" i="31"/>
  <c r="F21" i="31"/>
  <c r="E21" i="31"/>
  <c r="D21" i="31"/>
  <c r="C21" i="31"/>
  <c r="I20" i="31"/>
  <c r="H20" i="31"/>
  <c r="G20" i="31"/>
  <c r="F20" i="31"/>
  <c r="E20" i="31"/>
  <c r="D20" i="31"/>
  <c r="C20" i="31"/>
  <c r="I19" i="31"/>
  <c r="H19" i="31"/>
  <c r="G19" i="31"/>
  <c r="F19" i="31"/>
  <c r="E19" i="31"/>
  <c r="D19" i="31"/>
  <c r="C19" i="31"/>
  <c r="I18" i="31"/>
  <c r="H18" i="31"/>
  <c r="G18" i="31"/>
  <c r="F18" i="31"/>
  <c r="E18" i="31"/>
  <c r="D18" i="31"/>
  <c r="C18" i="31"/>
  <c r="I17" i="31"/>
  <c r="H17" i="31"/>
  <c r="G17" i="31"/>
  <c r="F17" i="31"/>
  <c r="E17" i="31"/>
  <c r="D17" i="31"/>
  <c r="C17" i="31"/>
  <c r="I16" i="31"/>
  <c r="H16" i="31"/>
  <c r="G16" i="31"/>
  <c r="F16" i="31"/>
  <c r="E16" i="31"/>
  <c r="D16" i="31"/>
  <c r="C16" i="31"/>
  <c r="I15" i="31"/>
  <c r="H15" i="31"/>
  <c r="G15" i="31"/>
  <c r="F15" i="31"/>
  <c r="E15" i="31"/>
  <c r="D15" i="31"/>
  <c r="C15" i="31"/>
  <c r="I63" i="30"/>
  <c r="H63" i="30"/>
  <c r="G63" i="30"/>
  <c r="F63" i="30"/>
  <c r="E63" i="30"/>
  <c r="D63" i="30"/>
  <c r="C63" i="30"/>
  <c r="I32" i="30"/>
  <c r="H32" i="30"/>
  <c r="G32" i="30"/>
  <c r="F32" i="30"/>
  <c r="E32" i="30"/>
  <c r="D32" i="30"/>
  <c r="C32" i="30"/>
  <c r="I31" i="30"/>
  <c r="H31" i="30"/>
  <c r="G31" i="30"/>
  <c r="F31" i="30"/>
  <c r="E31" i="30"/>
  <c r="D31" i="30"/>
  <c r="C31" i="30"/>
  <c r="I30" i="30"/>
  <c r="H30" i="30"/>
  <c r="G30" i="30"/>
  <c r="F30" i="30"/>
  <c r="E30" i="30"/>
  <c r="D30" i="30"/>
  <c r="C30" i="30"/>
  <c r="I29" i="30"/>
  <c r="H29" i="30"/>
  <c r="G29" i="30"/>
  <c r="F29" i="30"/>
  <c r="E29" i="30"/>
  <c r="D29" i="30"/>
  <c r="C29" i="30"/>
  <c r="I28" i="30"/>
  <c r="H28" i="30"/>
  <c r="G28" i="30"/>
  <c r="F28" i="30"/>
  <c r="E28" i="30"/>
  <c r="D28" i="30"/>
  <c r="C28" i="30"/>
  <c r="I24" i="30"/>
  <c r="H24" i="30"/>
  <c r="G24" i="30"/>
  <c r="F24" i="30"/>
  <c r="E24" i="30"/>
  <c r="D24" i="30"/>
  <c r="C24" i="30"/>
  <c r="I23" i="30"/>
  <c r="H23" i="30"/>
  <c r="G23" i="30"/>
  <c r="F23" i="30"/>
  <c r="E23" i="30"/>
  <c r="D23" i="30"/>
  <c r="C23" i="30"/>
  <c r="I22" i="30"/>
  <c r="H22" i="30"/>
  <c r="G22" i="30"/>
  <c r="F22" i="30"/>
  <c r="E22" i="30"/>
  <c r="D22" i="30"/>
  <c r="C22" i="30"/>
  <c r="I21" i="30"/>
  <c r="H21" i="30"/>
  <c r="G21" i="30"/>
  <c r="F21" i="30"/>
  <c r="E21" i="30"/>
  <c r="D21" i="30"/>
  <c r="C21" i="30"/>
  <c r="I20" i="30"/>
  <c r="H20" i="30"/>
  <c r="G20" i="30"/>
  <c r="F20" i="30"/>
  <c r="E20" i="30"/>
  <c r="D20" i="30"/>
  <c r="C20" i="30"/>
  <c r="I19" i="30"/>
  <c r="H19" i="30"/>
  <c r="G19" i="30"/>
  <c r="F19" i="30"/>
  <c r="E19" i="30"/>
  <c r="D19" i="30"/>
  <c r="C19" i="30"/>
  <c r="I18" i="30"/>
  <c r="H18" i="30"/>
  <c r="G18" i="30"/>
  <c r="F18" i="30"/>
  <c r="E18" i="30"/>
  <c r="D18" i="30"/>
  <c r="C18" i="30"/>
  <c r="I17" i="30"/>
  <c r="H17" i="30"/>
  <c r="G17" i="30"/>
  <c r="F17" i="30"/>
  <c r="E17" i="30"/>
  <c r="D17" i="30"/>
  <c r="C17" i="30"/>
  <c r="I16" i="30"/>
  <c r="H16" i="30"/>
  <c r="G16" i="30"/>
  <c r="F16" i="30"/>
  <c r="E16" i="30"/>
  <c r="D16" i="30"/>
  <c r="C16" i="30"/>
  <c r="I15" i="30"/>
  <c r="H15" i="30"/>
  <c r="G15" i="30"/>
  <c r="F15" i="30"/>
  <c r="E15" i="30"/>
  <c r="D15" i="30"/>
  <c r="C15" i="30"/>
  <c r="I63" i="29"/>
  <c r="H63" i="29"/>
  <c r="G63" i="29"/>
  <c r="F63" i="29"/>
  <c r="E63" i="29"/>
  <c r="D63" i="29"/>
  <c r="C63" i="29"/>
  <c r="I32" i="29"/>
  <c r="H32" i="29"/>
  <c r="G32" i="29"/>
  <c r="F32" i="29"/>
  <c r="E32" i="29"/>
  <c r="D32" i="29"/>
  <c r="C32" i="29"/>
  <c r="I31" i="29"/>
  <c r="H31" i="29"/>
  <c r="G31" i="29"/>
  <c r="F31" i="29"/>
  <c r="E31" i="29"/>
  <c r="D31" i="29"/>
  <c r="C31" i="29"/>
  <c r="I30" i="29"/>
  <c r="H30" i="29"/>
  <c r="G30" i="29"/>
  <c r="F30" i="29"/>
  <c r="E30" i="29"/>
  <c r="D30" i="29"/>
  <c r="C30" i="29"/>
  <c r="I29" i="29"/>
  <c r="H29" i="29"/>
  <c r="G29" i="29"/>
  <c r="F29" i="29"/>
  <c r="E29" i="29"/>
  <c r="D29" i="29"/>
  <c r="C29" i="29"/>
  <c r="I28" i="29"/>
  <c r="H28" i="29"/>
  <c r="G28" i="29"/>
  <c r="F28" i="29"/>
  <c r="E28" i="29"/>
  <c r="D28" i="29"/>
  <c r="C28" i="29"/>
  <c r="I24" i="29"/>
  <c r="H24" i="29"/>
  <c r="G24" i="29"/>
  <c r="F24" i="29"/>
  <c r="E24" i="29"/>
  <c r="D24" i="29"/>
  <c r="C24" i="29"/>
  <c r="I23" i="29"/>
  <c r="H23" i="29"/>
  <c r="G23" i="29"/>
  <c r="F23" i="29"/>
  <c r="E23" i="29"/>
  <c r="D23" i="29"/>
  <c r="C23" i="29"/>
  <c r="I22" i="29"/>
  <c r="H22" i="29"/>
  <c r="G22" i="29"/>
  <c r="F22" i="29"/>
  <c r="E22" i="29"/>
  <c r="D22" i="29"/>
  <c r="C22" i="29"/>
  <c r="I21" i="29"/>
  <c r="H21" i="29"/>
  <c r="G21" i="29"/>
  <c r="F21" i="29"/>
  <c r="E21" i="29"/>
  <c r="D21" i="29"/>
  <c r="C21" i="29"/>
  <c r="I20" i="29"/>
  <c r="H20" i="29"/>
  <c r="G20" i="29"/>
  <c r="F20" i="29"/>
  <c r="E20" i="29"/>
  <c r="D20" i="29"/>
  <c r="C20" i="29"/>
  <c r="I19" i="29"/>
  <c r="H19" i="29"/>
  <c r="G19" i="29"/>
  <c r="F19" i="29"/>
  <c r="E19" i="29"/>
  <c r="D19" i="29"/>
  <c r="C19" i="29"/>
  <c r="I18" i="29"/>
  <c r="H18" i="29"/>
  <c r="G18" i="29"/>
  <c r="F18" i="29"/>
  <c r="E18" i="29"/>
  <c r="D18" i="29"/>
  <c r="C18" i="29"/>
  <c r="I17" i="29"/>
  <c r="H17" i="29"/>
  <c r="G17" i="29"/>
  <c r="F17" i="29"/>
  <c r="E17" i="29"/>
  <c r="D17" i="29"/>
  <c r="C17" i="29"/>
  <c r="I16" i="29"/>
  <c r="H16" i="29"/>
  <c r="G16" i="29"/>
  <c r="F16" i="29"/>
  <c r="E16" i="29"/>
  <c r="D16" i="29"/>
  <c r="C16" i="29"/>
  <c r="I15" i="29"/>
  <c r="H15" i="29"/>
  <c r="G15" i="29"/>
  <c r="F15" i="29"/>
  <c r="E15" i="29"/>
  <c r="D15" i="29"/>
  <c r="C15" i="29"/>
  <c r="I63" i="28"/>
  <c r="H63" i="28"/>
  <c r="G63" i="28"/>
  <c r="F63" i="28"/>
  <c r="E63" i="28"/>
  <c r="D63" i="28"/>
  <c r="C63" i="28"/>
  <c r="I32" i="28"/>
  <c r="H32" i="28"/>
  <c r="G32" i="28"/>
  <c r="F32" i="28"/>
  <c r="E32" i="28"/>
  <c r="D32" i="28"/>
  <c r="C32" i="28"/>
  <c r="I31" i="28"/>
  <c r="H31" i="28"/>
  <c r="G31" i="28"/>
  <c r="F31" i="28"/>
  <c r="E31" i="28"/>
  <c r="D31" i="28"/>
  <c r="C31" i="28"/>
  <c r="I30" i="28"/>
  <c r="H30" i="28"/>
  <c r="G30" i="28"/>
  <c r="F30" i="28"/>
  <c r="E30" i="28"/>
  <c r="D30" i="28"/>
  <c r="C30" i="28"/>
  <c r="I29" i="28"/>
  <c r="H29" i="28"/>
  <c r="G29" i="28"/>
  <c r="F29" i="28"/>
  <c r="E29" i="28"/>
  <c r="D29" i="28"/>
  <c r="C29" i="28"/>
  <c r="I28" i="28"/>
  <c r="H28" i="28"/>
  <c r="G28" i="28"/>
  <c r="F28" i="28"/>
  <c r="E28" i="28"/>
  <c r="D28" i="28"/>
  <c r="C28" i="28"/>
  <c r="I24" i="28"/>
  <c r="H24" i="28"/>
  <c r="G24" i="28"/>
  <c r="F24" i="28"/>
  <c r="E24" i="28"/>
  <c r="D24" i="28"/>
  <c r="C24" i="28"/>
  <c r="I23" i="28"/>
  <c r="H23" i="28"/>
  <c r="G23" i="28"/>
  <c r="F23" i="28"/>
  <c r="E23" i="28"/>
  <c r="D23" i="28"/>
  <c r="C23" i="28"/>
  <c r="I22" i="28"/>
  <c r="H22" i="28"/>
  <c r="G22" i="28"/>
  <c r="F22" i="28"/>
  <c r="E22" i="28"/>
  <c r="D22" i="28"/>
  <c r="C22" i="28"/>
  <c r="I21" i="28"/>
  <c r="H21" i="28"/>
  <c r="G21" i="28"/>
  <c r="F21" i="28"/>
  <c r="E21" i="28"/>
  <c r="D21" i="28"/>
  <c r="C21" i="28"/>
  <c r="I20" i="28"/>
  <c r="H20" i="28"/>
  <c r="G20" i="28"/>
  <c r="F20" i="28"/>
  <c r="E20" i="28"/>
  <c r="D20" i="28"/>
  <c r="C20" i="28"/>
  <c r="I19" i="28"/>
  <c r="H19" i="28"/>
  <c r="G19" i="28"/>
  <c r="F19" i="28"/>
  <c r="E19" i="28"/>
  <c r="D19" i="28"/>
  <c r="C19" i="28"/>
  <c r="I18" i="28"/>
  <c r="H18" i="28"/>
  <c r="G18" i="28"/>
  <c r="F18" i="28"/>
  <c r="E18" i="28"/>
  <c r="D18" i="28"/>
  <c r="C18" i="28"/>
  <c r="I17" i="28"/>
  <c r="H17" i="28"/>
  <c r="G17" i="28"/>
  <c r="F17" i="28"/>
  <c r="E17" i="28"/>
  <c r="D17" i="28"/>
  <c r="C17" i="28"/>
  <c r="I16" i="28"/>
  <c r="H16" i="28"/>
  <c r="G16" i="28"/>
  <c r="F16" i="28"/>
  <c r="E16" i="28"/>
  <c r="D16" i="28"/>
  <c r="C16" i="28"/>
  <c r="I15" i="28"/>
  <c r="H15" i="28"/>
  <c r="G15" i="28"/>
  <c r="F15" i="28"/>
  <c r="E15" i="28"/>
  <c r="D15" i="28"/>
  <c r="C15" i="28"/>
  <c r="I63" i="27"/>
  <c r="H63" i="27"/>
  <c r="G63" i="27"/>
  <c r="F63" i="27"/>
  <c r="E63" i="27"/>
  <c r="D63" i="27"/>
  <c r="C63" i="27"/>
  <c r="I32" i="27"/>
  <c r="H32" i="27"/>
  <c r="G32" i="27"/>
  <c r="F32" i="27"/>
  <c r="E32" i="27"/>
  <c r="D32" i="27"/>
  <c r="C32" i="27"/>
  <c r="I31" i="27"/>
  <c r="H31" i="27"/>
  <c r="G31" i="27"/>
  <c r="F31" i="27"/>
  <c r="E31" i="27"/>
  <c r="D31" i="27"/>
  <c r="C31" i="27"/>
  <c r="I30" i="27"/>
  <c r="H30" i="27"/>
  <c r="G30" i="27"/>
  <c r="F30" i="27"/>
  <c r="E30" i="27"/>
  <c r="D30" i="27"/>
  <c r="C30" i="27"/>
  <c r="I29" i="27"/>
  <c r="H29" i="27"/>
  <c r="G29" i="27"/>
  <c r="F29" i="27"/>
  <c r="E29" i="27"/>
  <c r="D29" i="27"/>
  <c r="C29" i="27"/>
  <c r="I28" i="27"/>
  <c r="H28" i="27"/>
  <c r="G28" i="27"/>
  <c r="F28" i="27"/>
  <c r="E28" i="27"/>
  <c r="D28" i="27"/>
  <c r="C28" i="27"/>
  <c r="I24" i="27"/>
  <c r="H24" i="27"/>
  <c r="G24" i="27"/>
  <c r="F24" i="27"/>
  <c r="E24" i="27"/>
  <c r="D24" i="27"/>
  <c r="C24" i="27"/>
  <c r="I23" i="27"/>
  <c r="H23" i="27"/>
  <c r="G23" i="27"/>
  <c r="F23" i="27"/>
  <c r="E23" i="27"/>
  <c r="D23" i="27"/>
  <c r="C23" i="27"/>
  <c r="I22" i="27"/>
  <c r="H22" i="27"/>
  <c r="G22" i="27"/>
  <c r="F22" i="27"/>
  <c r="E22" i="27"/>
  <c r="D22" i="27"/>
  <c r="C22" i="27"/>
  <c r="I21" i="27"/>
  <c r="H21" i="27"/>
  <c r="G21" i="27"/>
  <c r="F21" i="27"/>
  <c r="E21" i="27"/>
  <c r="D21" i="27"/>
  <c r="C21" i="27"/>
  <c r="I20" i="27"/>
  <c r="H20" i="27"/>
  <c r="G20" i="27"/>
  <c r="F20" i="27"/>
  <c r="E20" i="27"/>
  <c r="D20" i="27"/>
  <c r="C20" i="27"/>
  <c r="I19" i="27"/>
  <c r="H19" i="27"/>
  <c r="G19" i="27"/>
  <c r="F19" i="27"/>
  <c r="E19" i="27"/>
  <c r="D19" i="27"/>
  <c r="C19" i="27"/>
  <c r="I18" i="27"/>
  <c r="H18" i="27"/>
  <c r="G18" i="27"/>
  <c r="F18" i="27"/>
  <c r="E18" i="27"/>
  <c r="D18" i="27"/>
  <c r="C18" i="27"/>
  <c r="I17" i="27"/>
  <c r="H17" i="27"/>
  <c r="G17" i="27"/>
  <c r="F17" i="27"/>
  <c r="E17" i="27"/>
  <c r="D17" i="27"/>
  <c r="C17" i="27"/>
  <c r="I16" i="27"/>
  <c r="H16" i="27"/>
  <c r="G16" i="27"/>
  <c r="F16" i="27"/>
  <c r="E16" i="27"/>
  <c r="D16" i="27"/>
  <c r="C16" i="27"/>
  <c r="I15" i="27"/>
  <c r="H15" i="27"/>
  <c r="G15" i="27"/>
  <c r="F15" i="27"/>
  <c r="E15" i="27"/>
  <c r="D15" i="27"/>
  <c r="C15" i="27"/>
  <c r="I63" i="26"/>
  <c r="H63" i="26"/>
  <c r="G63" i="26"/>
  <c r="F63" i="26"/>
  <c r="E63" i="26"/>
  <c r="D63" i="26"/>
  <c r="C63" i="26"/>
  <c r="I32" i="26"/>
  <c r="H32" i="26"/>
  <c r="G32" i="26"/>
  <c r="F32" i="26"/>
  <c r="E32" i="26"/>
  <c r="D32" i="26"/>
  <c r="C32" i="26"/>
  <c r="I31" i="26"/>
  <c r="H31" i="26"/>
  <c r="G31" i="26"/>
  <c r="F31" i="26"/>
  <c r="E31" i="26"/>
  <c r="D31" i="26"/>
  <c r="C31" i="26"/>
  <c r="I30" i="26"/>
  <c r="H30" i="26"/>
  <c r="G30" i="26"/>
  <c r="F30" i="26"/>
  <c r="E30" i="26"/>
  <c r="D30" i="26"/>
  <c r="C30" i="26"/>
  <c r="I29" i="26"/>
  <c r="H29" i="26"/>
  <c r="G29" i="26"/>
  <c r="F29" i="26"/>
  <c r="E29" i="26"/>
  <c r="D29" i="26"/>
  <c r="C29" i="26"/>
  <c r="I28" i="26"/>
  <c r="H28" i="26"/>
  <c r="G28" i="26"/>
  <c r="F28" i="26"/>
  <c r="E28" i="26"/>
  <c r="D28" i="26"/>
  <c r="C28" i="26"/>
  <c r="I24" i="26"/>
  <c r="H24" i="26"/>
  <c r="G24" i="26"/>
  <c r="F24" i="26"/>
  <c r="E24" i="26"/>
  <c r="D24" i="26"/>
  <c r="C24" i="26"/>
  <c r="I23" i="26"/>
  <c r="H23" i="26"/>
  <c r="G23" i="26"/>
  <c r="F23" i="26"/>
  <c r="E23" i="26"/>
  <c r="D23" i="26"/>
  <c r="C23" i="26"/>
  <c r="I22" i="26"/>
  <c r="H22" i="26"/>
  <c r="G22" i="26"/>
  <c r="F22" i="26"/>
  <c r="E22" i="26"/>
  <c r="D22" i="26"/>
  <c r="C22" i="26"/>
  <c r="I21" i="26"/>
  <c r="H21" i="26"/>
  <c r="G21" i="26"/>
  <c r="F21" i="26"/>
  <c r="E21" i="26"/>
  <c r="D21" i="26"/>
  <c r="C21" i="26"/>
  <c r="I20" i="26"/>
  <c r="H20" i="26"/>
  <c r="G20" i="26"/>
  <c r="F20" i="26"/>
  <c r="E20" i="26"/>
  <c r="D20" i="26"/>
  <c r="C20" i="26"/>
  <c r="I19" i="26"/>
  <c r="H19" i="26"/>
  <c r="G19" i="26"/>
  <c r="F19" i="26"/>
  <c r="E19" i="26"/>
  <c r="D19" i="26"/>
  <c r="C19" i="26"/>
  <c r="I18" i="26"/>
  <c r="H18" i="26"/>
  <c r="G18" i="26"/>
  <c r="F18" i="26"/>
  <c r="E18" i="26"/>
  <c r="D18" i="26"/>
  <c r="C18" i="26"/>
  <c r="I17" i="26"/>
  <c r="H17" i="26"/>
  <c r="G17" i="26"/>
  <c r="F17" i="26"/>
  <c r="E17" i="26"/>
  <c r="D17" i="26"/>
  <c r="C17" i="26"/>
  <c r="I16" i="26"/>
  <c r="H16" i="26"/>
  <c r="G16" i="26"/>
  <c r="F16" i="26"/>
  <c r="E16" i="26"/>
  <c r="D16" i="26"/>
  <c r="C16" i="26"/>
  <c r="I15" i="26"/>
  <c r="H15" i="26"/>
  <c r="G15" i="26"/>
  <c r="F15" i="26"/>
  <c r="E15" i="26"/>
  <c r="D15" i="26"/>
  <c r="C15" i="26"/>
  <c r="I63" i="25"/>
  <c r="H63" i="25"/>
  <c r="G63" i="25"/>
  <c r="F63" i="25"/>
  <c r="E63" i="25"/>
  <c r="D63" i="25"/>
  <c r="C63" i="25"/>
  <c r="I32" i="25"/>
  <c r="H32" i="25"/>
  <c r="G32" i="25"/>
  <c r="F32" i="25"/>
  <c r="E32" i="25"/>
  <c r="D32" i="25"/>
  <c r="C32" i="25"/>
  <c r="I31" i="25"/>
  <c r="H31" i="25"/>
  <c r="G31" i="25"/>
  <c r="F31" i="25"/>
  <c r="E31" i="25"/>
  <c r="D31" i="25"/>
  <c r="C31" i="25"/>
  <c r="I30" i="25"/>
  <c r="H30" i="25"/>
  <c r="G30" i="25"/>
  <c r="F30" i="25"/>
  <c r="E30" i="25"/>
  <c r="D30" i="25"/>
  <c r="C30" i="25"/>
  <c r="I29" i="25"/>
  <c r="H29" i="25"/>
  <c r="G29" i="25"/>
  <c r="F29" i="25"/>
  <c r="E29" i="25"/>
  <c r="D29" i="25"/>
  <c r="C29" i="25"/>
  <c r="I28" i="25"/>
  <c r="H28" i="25"/>
  <c r="G28" i="25"/>
  <c r="F28" i="25"/>
  <c r="E28" i="25"/>
  <c r="D28" i="25"/>
  <c r="C28" i="25"/>
  <c r="I24" i="25"/>
  <c r="H24" i="25"/>
  <c r="G24" i="25"/>
  <c r="F24" i="25"/>
  <c r="E24" i="25"/>
  <c r="D24" i="25"/>
  <c r="C24" i="25"/>
  <c r="I23" i="25"/>
  <c r="H23" i="25"/>
  <c r="G23" i="25"/>
  <c r="F23" i="25"/>
  <c r="E23" i="25"/>
  <c r="D23" i="25"/>
  <c r="C23" i="25"/>
  <c r="I22" i="25"/>
  <c r="H22" i="25"/>
  <c r="G22" i="25"/>
  <c r="F22" i="25"/>
  <c r="E22" i="25"/>
  <c r="D22" i="25"/>
  <c r="C22" i="25"/>
  <c r="I21" i="25"/>
  <c r="H21" i="25"/>
  <c r="G21" i="25"/>
  <c r="F21" i="25"/>
  <c r="E21" i="25"/>
  <c r="D21" i="25"/>
  <c r="C21" i="25"/>
  <c r="I20" i="25"/>
  <c r="H20" i="25"/>
  <c r="G20" i="25"/>
  <c r="F20" i="25"/>
  <c r="E20" i="25"/>
  <c r="D20" i="25"/>
  <c r="C20" i="25"/>
  <c r="I19" i="25"/>
  <c r="H19" i="25"/>
  <c r="G19" i="25"/>
  <c r="F19" i="25"/>
  <c r="E19" i="25"/>
  <c r="D19" i="25"/>
  <c r="C19" i="25"/>
  <c r="I18" i="25"/>
  <c r="H18" i="25"/>
  <c r="G18" i="25"/>
  <c r="F18" i="25"/>
  <c r="E18" i="25"/>
  <c r="D18" i="25"/>
  <c r="C18" i="25"/>
  <c r="I17" i="25"/>
  <c r="H17" i="25"/>
  <c r="G17" i="25"/>
  <c r="F17" i="25"/>
  <c r="E17" i="25"/>
  <c r="D17" i="25"/>
  <c r="C17" i="25"/>
  <c r="I16" i="25"/>
  <c r="H16" i="25"/>
  <c r="G16" i="25"/>
  <c r="F16" i="25"/>
  <c r="E16" i="25"/>
  <c r="D16" i="25"/>
  <c r="C16" i="25"/>
  <c r="I15" i="25"/>
  <c r="H15" i="25"/>
  <c r="G15" i="25"/>
  <c r="F15" i="25"/>
  <c r="E15" i="25"/>
  <c r="D15" i="25"/>
  <c r="C15" i="25"/>
  <c r="I63" i="24"/>
  <c r="H63" i="24"/>
  <c r="G63" i="24"/>
  <c r="F63" i="24"/>
  <c r="E63" i="24"/>
  <c r="D63" i="24"/>
  <c r="C63" i="24"/>
  <c r="I32" i="24"/>
  <c r="H32" i="24"/>
  <c r="G32" i="24"/>
  <c r="F32" i="24"/>
  <c r="E32" i="24"/>
  <c r="D32" i="24"/>
  <c r="C32" i="24"/>
  <c r="I31" i="24"/>
  <c r="H31" i="24"/>
  <c r="G31" i="24"/>
  <c r="F31" i="24"/>
  <c r="E31" i="24"/>
  <c r="D31" i="24"/>
  <c r="C31" i="24"/>
  <c r="I30" i="24"/>
  <c r="H30" i="24"/>
  <c r="G30" i="24"/>
  <c r="F30" i="24"/>
  <c r="E30" i="24"/>
  <c r="D30" i="24"/>
  <c r="C30" i="24"/>
  <c r="I29" i="24"/>
  <c r="H29" i="24"/>
  <c r="G29" i="24"/>
  <c r="F29" i="24"/>
  <c r="E29" i="24"/>
  <c r="D29" i="24"/>
  <c r="C29" i="24"/>
  <c r="I28" i="24"/>
  <c r="H28" i="24"/>
  <c r="G28" i="24"/>
  <c r="F28" i="24"/>
  <c r="E28" i="24"/>
  <c r="D28" i="24"/>
  <c r="C28" i="24"/>
  <c r="I24" i="24"/>
  <c r="H24" i="24"/>
  <c r="G24" i="24"/>
  <c r="F24" i="24"/>
  <c r="E24" i="24"/>
  <c r="D24" i="24"/>
  <c r="C24" i="24"/>
  <c r="I23" i="24"/>
  <c r="H23" i="24"/>
  <c r="G23" i="24"/>
  <c r="F23" i="24"/>
  <c r="E23" i="24"/>
  <c r="D23" i="24"/>
  <c r="C23" i="24"/>
  <c r="I22" i="24"/>
  <c r="H22" i="24"/>
  <c r="G22" i="24"/>
  <c r="F22" i="24"/>
  <c r="E22" i="24"/>
  <c r="D22" i="24"/>
  <c r="C22" i="24"/>
  <c r="I21" i="24"/>
  <c r="H21" i="24"/>
  <c r="G21" i="24"/>
  <c r="F21" i="24"/>
  <c r="E21" i="24"/>
  <c r="D21" i="24"/>
  <c r="C21" i="24"/>
  <c r="I20" i="24"/>
  <c r="H20" i="24"/>
  <c r="G20" i="24"/>
  <c r="F20" i="24"/>
  <c r="E20" i="24"/>
  <c r="D20" i="24"/>
  <c r="C20" i="24"/>
  <c r="I19" i="24"/>
  <c r="H19" i="24"/>
  <c r="G19" i="24"/>
  <c r="F19" i="24"/>
  <c r="E19" i="24"/>
  <c r="D19" i="24"/>
  <c r="C19" i="24"/>
  <c r="I18" i="24"/>
  <c r="H18" i="24"/>
  <c r="G18" i="24"/>
  <c r="F18" i="24"/>
  <c r="E18" i="24"/>
  <c r="D18" i="24"/>
  <c r="C18" i="24"/>
  <c r="I17" i="24"/>
  <c r="H17" i="24"/>
  <c r="G17" i="24"/>
  <c r="F17" i="24"/>
  <c r="E17" i="24"/>
  <c r="D17" i="24"/>
  <c r="C17" i="24"/>
  <c r="I16" i="24"/>
  <c r="H16" i="24"/>
  <c r="G16" i="24"/>
  <c r="F16" i="24"/>
  <c r="E16" i="24"/>
  <c r="D16" i="24"/>
  <c r="C16" i="24"/>
  <c r="I15" i="24"/>
  <c r="H15" i="24"/>
  <c r="G15" i="24"/>
  <c r="F15" i="24"/>
  <c r="E15" i="24"/>
  <c r="D15" i="24"/>
  <c r="C15" i="24"/>
  <c r="I63" i="23"/>
  <c r="H63" i="23"/>
  <c r="G63" i="23"/>
  <c r="F63" i="23"/>
  <c r="E63" i="23"/>
  <c r="D63" i="23"/>
  <c r="C63" i="23"/>
  <c r="I32" i="23"/>
  <c r="H32" i="23"/>
  <c r="G32" i="23"/>
  <c r="F32" i="23"/>
  <c r="E32" i="23"/>
  <c r="D32" i="23"/>
  <c r="C32" i="23"/>
  <c r="I31" i="23"/>
  <c r="H31" i="23"/>
  <c r="G31" i="23"/>
  <c r="F31" i="23"/>
  <c r="E31" i="23"/>
  <c r="D31" i="23"/>
  <c r="C31" i="23"/>
  <c r="I30" i="23"/>
  <c r="H30" i="23"/>
  <c r="G30" i="23"/>
  <c r="F30" i="23"/>
  <c r="E30" i="23"/>
  <c r="D30" i="23"/>
  <c r="C30" i="23"/>
  <c r="I29" i="23"/>
  <c r="H29" i="23"/>
  <c r="G29" i="23"/>
  <c r="F29" i="23"/>
  <c r="E29" i="23"/>
  <c r="D29" i="23"/>
  <c r="C29" i="23"/>
  <c r="I28" i="23"/>
  <c r="H28" i="23"/>
  <c r="G28" i="23"/>
  <c r="F28" i="23"/>
  <c r="E28" i="23"/>
  <c r="D28" i="23"/>
  <c r="C28" i="23"/>
  <c r="I24" i="23"/>
  <c r="H24" i="23"/>
  <c r="G24" i="23"/>
  <c r="F24" i="23"/>
  <c r="E24" i="23"/>
  <c r="D24" i="23"/>
  <c r="C24" i="23"/>
  <c r="I23" i="23"/>
  <c r="H23" i="23"/>
  <c r="G23" i="23"/>
  <c r="F23" i="23"/>
  <c r="E23" i="23"/>
  <c r="D23" i="23"/>
  <c r="C23" i="23"/>
  <c r="I22" i="23"/>
  <c r="H22" i="23"/>
  <c r="G22" i="23"/>
  <c r="F22" i="23"/>
  <c r="E22" i="23"/>
  <c r="D22" i="23"/>
  <c r="C22" i="23"/>
  <c r="I21" i="23"/>
  <c r="H21" i="23"/>
  <c r="G21" i="23"/>
  <c r="F21" i="23"/>
  <c r="E21" i="23"/>
  <c r="D21" i="23"/>
  <c r="C21" i="23"/>
  <c r="I20" i="23"/>
  <c r="H20" i="23"/>
  <c r="G20" i="23"/>
  <c r="F20" i="23"/>
  <c r="E20" i="23"/>
  <c r="D20" i="23"/>
  <c r="C20" i="23"/>
  <c r="I19" i="23"/>
  <c r="H19" i="23"/>
  <c r="G19" i="23"/>
  <c r="F19" i="23"/>
  <c r="E19" i="23"/>
  <c r="D19" i="23"/>
  <c r="C19" i="23"/>
  <c r="I18" i="23"/>
  <c r="H18" i="23"/>
  <c r="G18" i="23"/>
  <c r="F18" i="23"/>
  <c r="E18" i="23"/>
  <c r="D18" i="23"/>
  <c r="C18" i="23"/>
  <c r="I17" i="23"/>
  <c r="H17" i="23"/>
  <c r="G17" i="23"/>
  <c r="F17" i="23"/>
  <c r="E17" i="23"/>
  <c r="D17" i="23"/>
  <c r="C17" i="23"/>
  <c r="I16" i="23"/>
  <c r="H16" i="23"/>
  <c r="G16" i="23"/>
  <c r="F16" i="23"/>
  <c r="E16" i="23"/>
  <c r="D16" i="23"/>
  <c r="C16" i="23"/>
  <c r="I15" i="23"/>
  <c r="H15" i="23"/>
  <c r="G15" i="23"/>
  <c r="F15" i="23"/>
  <c r="E15" i="23"/>
  <c r="D15" i="23"/>
  <c r="C15" i="23"/>
  <c r="I63" i="16"/>
  <c r="H63" i="16"/>
  <c r="G63" i="16"/>
  <c r="F63" i="16"/>
  <c r="E63" i="16"/>
  <c r="D63" i="16"/>
  <c r="C63" i="16"/>
  <c r="I32" i="16"/>
  <c r="H32" i="16"/>
  <c r="F32" i="16"/>
  <c r="E32" i="16"/>
  <c r="D32" i="16"/>
  <c r="C32" i="16"/>
  <c r="I31" i="16"/>
  <c r="H31" i="16"/>
  <c r="F31" i="16"/>
  <c r="E31" i="16"/>
  <c r="D31" i="16"/>
  <c r="C31" i="16"/>
  <c r="I30" i="16"/>
  <c r="H30" i="16"/>
  <c r="F30" i="16"/>
  <c r="E30" i="16"/>
  <c r="D30" i="16"/>
  <c r="C30" i="16"/>
  <c r="I29" i="16"/>
  <c r="H29" i="16"/>
  <c r="F29" i="16"/>
  <c r="E29" i="16"/>
  <c r="D29" i="16"/>
  <c r="C29" i="16"/>
  <c r="I28" i="16"/>
  <c r="H28" i="16"/>
  <c r="F28" i="16"/>
  <c r="E28" i="16"/>
  <c r="D28" i="16"/>
  <c r="C28" i="16"/>
  <c r="I24" i="16"/>
  <c r="H24" i="16"/>
  <c r="F24" i="16"/>
  <c r="E24" i="16"/>
  <c r="D24" i="16"/>
  <c r="C24" i="16"/>
  <c r="I23" i="16"/>
  <c r="H23" i="16"/>
  <c r="F23" i="16"/>
  <c r="E23" i="16"/>
  <c r="D23" i="16"/>
  <c r="C23" i="16"/>
  <c r="I22" i="16"/>
  <c r="H22" i="16"/>
  <c r="F22" i="16"/>
  <c r="E22" i="16"/>
  <c r="D22" i="16"/>
  <c r="C22" i="16"/>
  <c r="I21" i="16"/>
  <c r="H21" i="16"/>
  <c r="F21" i="16"/>
  <c r="E21" i="16"/>
  <c r="D21" i="16"/>
  <c r="C21" i="16"/>
  <c r="I20" i="16"/>
  <c r="H20" i="16"/>
  <c r="F20" i="16"/>
  <c r="E20" i="16"/>
  <c r="D20" i="16"/>
  <c r="C20" i="16"/>
  <c r="I19" i="16"/>
  <c r="H19" i="16"/>
  <c r="F19" i="16"/>
  <c r="E19" i="16"/>
  <c r="D19" i="16"/>
  <c r="C19" i="16"/>
  <c r="I18" i="16"/>
  <c r="H18" i="16"/>
  <c r="F18" i="16"/>
  <c r="E18" i="16"/>
  <c r="D18" i="16"/>
  <c r="C18" i="16"/>
  <c r="I17" i="16"/>
  <c r="H17" i="16"/>
  <c r="F17" i="16"/>
  <c r="E17" i="16"/>
  <c r="D17" i="16"/>
  <c r="C17" i="16"/>
  <c r="I16" i="16"/>
  <c r="H16" i="16"/>
  <c r="F16" i="16"/>
  <c r="E16" i="16"/>
  <c r="D16" i="16"/>
  <c r="C16" i="16"/>
  <c r="I15" i="16"/>
  <c r="H15" i="16"/>
  <c r="F15" i="16"/>
  <c r="E15" i="16"/>
  <c r="D15" i="16"/>
  <c r="C15" i="16"/>
  <c r="I63" i="17"/>
  <c r="H63" i="17"/>
  <c r="G63" i="17"/>
  <c r="F63" i="17"/>
  <c r="E63" i="17"/>
  <c r="D63" i="17"/>
  <c r="C63" i="17"/>
  <c r="I32" i="17"/>
  <c r="H32" i="17"/>
  <c r="G32" i="17"/>
  <c r="F32" i="17"/>
  <c r="E32" i="17"/>
  <c r="D32" i="17"/>
  <c r="C32" i="17"/>
  <c r="I31" i="17"/>
  <c r="H31" i="17"/>
  <c r="G31" i="17"/>
  <c r="F31" i="17"/>
  <c r="E31" i="17"/>
  <c r="D31" i="17"/>
  <c r="C31" i="17"/>
  <c r="I30" i="17"/>
  <c r="H30" i="17"/>
  <c r="G30" i="17"/>
  <c r="F30" i="17"/>
  <c r="E30" i="17"/>
  <c r="D30" i="17"/>
  <c r="C30" i="17"/>
  <c r="I29" i="17"/>
  <c r="H29" i="17"/>
  <c r="G29" i="17"/>
  <c r="F29" i="17"/>
  <c r="E29" i="17"/>
  <c r="D29" i="17"/>
  <c r="C29" i="17"/>
  <c r="I28" i="17"/>
  <c r="H28" i="17"/>
  <c r="G28" i="17"/>
  <c r="F28" i="17"/>
  <c r="E28" i="17"/>
  <c r="D28" i="17"/>
  <c r="C28" i="17"/>
  <c r="I24" i="17"/>
  <c r="H24" i="17"/>
  <c r="G24" i="17"/>
  <c r="F24" i="17"/>
  <c r="E24" i="17"/>
  <c r="D24" i="17"/>
  <c r="C24" i="17"/>
  <c r="I23" i="17"/>
  <c r="H23" i="17"/>
  <c r="G23" i="17"/>
  <c r="F23" i="17"/>
  <c r="E23" i="17"/>
  <c r="D23" i="17"/>
  <c r="C23" i="17"/>
  <c r="I22" i="17"/>
  <c r="H22" i="17"/>
  <c r="G22" i="17"/>
  <c r="F22" i="17"/>
  <c r="E22" i="17"/>
  <c r="D22" i="17"/>
  <c r="C22" i="17"/>
  <c r="I21" i="17"/>
  <c r="H21" i="17"/>
  <c r="G21" i="17"/>
  <c r="F21" i="17"/>
  <c r="E21" i="17"/>
  <c r="D21" i="17"/>
  <c r="C21" i="17"/>
  <c r="I20" i="17"/>
  <c r="H20" i="17"/>
  <c r="G20" i="17"/>
  <c r="F20" i="17"/>
  <c r="E20" i="17"/>
  <c r="D20" i="17"/>
  <c r="C20" i="17"/>
  <c r="I19" i="17"/>
  <c r="H19" i="17"/>
  <c r="G19" i="17"/>
  <c r="F19" i="17"/>
  <c r="E19" i="17"/>
  <c r="D19" i="17"/>
  <c r="C19" i="17"/>
  <c r="I18" i="17"/>
  <c r="H18" i="17"/>
  <c r="G18" i="17"/>
  <c r="F18" i="17"/>
  <c r="E18" i="17"/>
  <c r="D18" i="17"/>
  <c r="C18" i="17"/>
  <c r="I17" i="17"/>
  <c r="H17" i="17"/>
  <c r="G17" i="17"/>
  <c r="F17" i="17"/>
  <c r="E17" i="17"/>
  <c r="D17" i="17"/>
  <c r="C17" i="17"/>
  <c r="I16" i="17"/>
  <c r="H16" i="17"/>
  <c r="G16" i="17"/>
  <c r="F16" i="17"/>
  <c r="E16" i="17"/>
  <c r="D16" i="17"/>
  <c r="C16" i="17"/>
  <c r="I15" i="17"/>
  <c r="H15" i="17"/>
  <c r="G15" i="17"/>
  <c r="F15" i="17"/>
  <c r="E15" i="17"/>
  <c r="D15" i="17"/>
  <c r="C15" i="17"/>
  <c r="I63" i="9"/>
  <c r="H63" i="9"/>
  <c r="G63" i="9"/>
  <c r="F63" i="9"/>
  <c r="E63" i="9"/>
  <c r="D63" i="9"/>
  <c r="C63" i="9"/>
  <c r="I32" i="9"/>
  <c r="H32" i="9"/>
  <c r="G32" i="9"/>
  <c r="F32" i="9"/>
  <c r="E32" i="9"/>
  <c r="D32" i="9"/>
  <c r="C32" i="9"/>
  <c r="I31" i="9"/>
  <c r="H31" i="9"/>
  <c r="G31" i="9"/>
  <c r="F31" i="9"/>
  <c r="E31" i="9"/>
  <c r="D31" i="9"/>
  <c r="C31" i="9"/>
  <c r="I30" i="9"/>
  <c r="H30" i="9"/>
  <c r="G30" i="9"/>
  <c r="F30" i="9"/>
  <c r="E30" i="9"/>
  <c r="D30" i="9"/>
  <c r="C30" i="9"/>
  <c r="I29" i="9"/>
  <c r="H29" i="9"/>
  <c r="G29" i="9"/>
  <c r="F29" i="9"/>
  <c r="E29" i="9"/>
  <c r="D29" i="9"/>
  <c r="C29" i="9"/>
  <c r="I28" i="9"/>
  <c r="H28" i="9"/>
  <c r="G28" i="9"/>
  <c r="F28" i="9"/>
  <c r="E28" i="9"/>
  <c r="D28" i="9"/>
  <c r="C28" i="9"/>
  <c r="I24" i="9"/>
  <c r="H24" i="9"/>
  <c r="G24" i="9"/>
  <c r="F24" i="9"/>
  <c r="E24" i="9"/>
  <c r="D24" i="9"/>
  <c r="C24" i="9"/>
  <c r="I23" i="9"/>
  <c r="H23" i="9"/>
  <c r="G23" i="9"/>
  <c r="F23" i="9"/>
  <c r="E23" i="9"/>
  <c r="D23" i="9"/>
  <c r="C23" i="9"/>
  <c r="I22" i="9"/>
  <c r="H22" i="9"/>
  <c r="G22" i="9"/>
  <c r="F22" i="9"/>
  <c r="E22" i="9"/>
  <c r="D22" i="9"/>
  <c r="C22" i="9"/>
  <c r="I21" i="9"/>
  <c r="H21" i="9"/>
  <c r="G21" i="9"/>
  <c r="F21" i="9"/>
  <c r="E21" i="9"/>
  <c r="D21" i="9"/>
  <c r="C21" i="9"/>
  <c r="I20" i="9"/>
  <c r="H20" i="9"/>
  <c r="G20" i="9"/>
  <c r="F20" i="9"/>
  <c r="E20" i="9"/>
  <c r="D20" i="9"/>
  <c r="C20" i="9"/>
  <c r="I19" i="9"/>
  <c r="H19" i="9"/>
  <c r="G19" i="9"/>
  <c r="F19" i="9"/>
  <c r="E19" i="9"/>
  <c r="D19" i="9"/>
  <c r="C19" i="9"/>
  <c r="I18" i="9"/>
  <c r="H18" i="9"/>
  <c r="G18" i="9"/>
  <c r="F18" i="9"/>
  <c r="E18" i="9"/>
  <c r="D18" i="9"/>
  <c r="C18" i="9"/>
  <c r="I17" i="9"/>
  <c r="H17" i="9"/>
  <c r="G17" i="9"/>
  <c r="F17" i="9"/>
  <c r="E17" i="9"/>
  <c r="D17" i="9"/>
  <c r="C17" i="9"/>
  <c r="I16" i="9"/>
  <c r="H16" i="9"/>
  <c r="G16" i="9"/>
  <c r="F16" i="9"/>
  <c r="E16" i="9"/>
  <c r="D16" i="9"/>
  <c r="C16" i="9"/>
  <c r="I15" i="9"/>
  <c r="H15" i="9"/>
  <c r="G15" i="9"/>
  <c r="F15" i="9"/>
  <c r="E15" i="9"/>
  <c r="D15" i="9"/>
  <c r="C15" i="9"/>
  <c r="I63" i="8"/>
  <c r="H63" i="8"/>
  <c r="G63" i="8"/>
  <c r="F63" i="8"/>
  <c r="E63" i="8"/>
  <c r="D63" i="8"/>
  <c r="C63" i="8"/>
  <c r="I32" i="8"/>
  <c r="H32" i="8"/>
  <c r="G32" i="8"/>
  <c r="F32" i="8"/>
  <c r="E32" i="8"/>
  <c r="D32" i="8"/>
  <c r="C32" i="8"/>
  <c r="I31" i="8"/>
  <c r="H31" i="8"/>
  <c r="G31" i="8"/>
  <c r="F31" i="8"/>
  <c r="E31" i="8"/>
  <c r="D31" i="8"/>
  <c r="C31" i="8"/>
  <c r="I30" i="8"/>
  <c r="H30" i="8"/>
  <c r="G30" i="8"/>
  <c r="F30" i="8"/>
  <c r="E30" i="8"/>
  <c r="D30" i="8"/>
  <c r="C30" i="8"/>
  <c r="I29" i="8"/>
  <c r="H29" i="8"/>
  <c r="G29" i="8"/>
  <c r="F29" i="8"/>
  <c r="E29" i="8"/>
  <c r="D29" i="8"/>
  <c r="C29" i="8"/>
  <c r="I28" i="8"/>
  <c r="H28" i="8"/>
  <c r="G28" i="8"/>
  <c r="F28" i="8"/>
  <c r="E28" i="8"/>
  <c r="D28" i="8"/>
  <c r="C28" i="8"/>
  <c r="I24" i="8"/>
  <c r="H24" i="8"/>
  <c r="G24" i="8"/>
  <c r="F24" i="8"/>
  <c r="E24" i="8"/>
  <c r="D24" i="8"/>
  <c r="C24" i="8"/>
  <c r="I23" i="8"/>
  <c r="H23" i="8"/>
  <c r="G23" i="8"/>
  <c r="F23" i="8"/>
  <c r="E23" i="8"/>
  <c r="D23" i="8"/>
  <c r="C23" i="8"/>
  <c r="I22" i="8"/>
  <c r="H22" i="8"/>
  <c r="G22" i="8"/>
  <c r="F22" i="8"/>
  <c r="E22" i="8"/>
  <c r="D22" i="8"/>
  <c r="C22" i="8"/>
  <c r="I21" i="8"/>
  <c r="H21" i="8"/>
  <c r="G21" i="8"/>
  <c r="F21" i="8"/>
  <c r="E21" i="8"/>
  <c r="D21" i="8"/>
  <c r="C21" i="8"/>
  <c r="I20" i="8"/>
  <c r="H20" i="8"/>
  <c r="G20" i="8"/>
  <c r="F20" i="8"/>
  <c r="E20" i="8"/>
  <c r="D20" i="8"/>
  <c r="C20" i="8"/>
  <c r="I19" i="8"/>
  <c r="H19" i="8"/>
  <c r="G19" i="8"/>
  <c r="F19" i="8"/>
  <c r="E19" i="8"/>
  <c r="D19" i="8"/>
  <c r="C19" i="8"/>
  <c r="I18" i="8"/>
  <c r="H18" i="8"/>
  <c r="G18" i="8"/>
  <c r="F18" i="8"/>
  <c r="E18" i="8"/>
  <c r="D18" i="8"/>
  <c r="C18" i="8"/>
  <c r="I17" i="8"/>
  <c r="H17" i="8"/>
  <c r="G17" i="8"/>
  <c r="F17" i="8"/>
  <c r="E17" i="8"/>
  <c r="D17" i="8"/>
  <c r="C17" i="8"/>
  <c r="I16" i="8"/>
  <c r="H16" i="8"/>
  <c r="G16" i="8"/>
  <c r="F16" i="8"/>
  <c r="E16" i="8"/>
  <c r="D16" i="8"/>
  <c r="C16" i="8"/>
  <c r="I15" i="8"/>
  <c r="H15" i="8"/>
  <c r="G15" i="8"/>
  <c r="F15" i="8"/>
  <c r="E15" i="8"/>
  <c r="D15" i="8"/>
  <c r="C15" i="8"/>
  <c r="I25" i="65" l="1"/>
  <c r="I33" i="65"/>
  <c r="I59" i="66"/>
  <c r="I46" i="65"/>
  <c r="I59" i="65"/>
  <c r="I25" i="66"/>
  <c r="I54" i="66"/>
  <c r="I54" i="65"/>
  <c r="I46" i="66"/>
  <c r="I33" i="66"/>
  <c r="H59" i="59"/>
  <c r="D59" i="9"/>
  <c r="H59" i="9"/>
  <c r="D59" i="31"/>
  <c r="H59" i="31"/>
  <c r="G59" i="34"/>
  <c r="D59" i="35"/>
  <c r="H59" i="35"/>
  <c r="D59" i="48"/>
  <c r="H59" i="48"/>
  <c r="F59" i="8"/>
  <c r="C59" i="16"/>
  <c r="G59" i="16"/>
  <c r="H59" i="42"/>
  <c r="D59" i="46"/>
  <c r="H59" i="46"/>
  <c r="D59" i="50"/>
  <c r="H59" i="50"/>
  <c r="C59" i="57"/>
  <c r="G59" i="57"/>
  <c r="D59" i="39"/>
  <c r="H59" i="39"/>
  <c r="C59" i="50"/>
  <c r="G59" i="50"/>
  <c r="C59" i="54"/>
  <c r="G59" i="54"/>
  <c r="D59" i="59"/>
  <c r="C46" i="60"/>
  <c r="G46" i="60"/>
  <c r="F25" i="62"/>
  <c r="D33" i="62"/>
  <c r="H33" i="62"/>
  <c r="E46" i="62"/>
  <c r="I46" i="62"/>
  <c r="D59" i="62"/>
  <c r="H59" i="62"/>
  <c r="F25" i="42"/>
  <c r="F25" i="46"/>
  <c r="D33" i="46"/>
  <c r="H33" i="46"/>
  <c r="E46" i="46"/>
  <c r="I46" i="46"/>
  <c r="C54" i="46"/>
  <c r="D33" i="50"/>
  <c r="H33" i="50"/>
  <c r="E46" i="50"/>
  <c r="I46" i="50"/>
  <c r="E46" i="54"/>
  <c r="I46" i="54"/>
  <c r="F33" i="56"/>
  <c r="C46" i="56"/>
  <c r="G46" i="56"/>
  <c r="I54" i="56"/>
  <c r="D59" i="64"/>
  <c r="H59" i="64"/>
  <c r="D59" i="34"/>
  <c r="H59" i="34"/>
  <c r="G59" i="37"/>
  <c r="D59" i="38"/>
  <c r="H59" i="38"/>
  <c r="D33" i="42"/>
  <c r="H33" i="42"/>
  <c r="E46" i="42"/>
  <c r="I46" i="42"/>
  <c r="D59" i="42"/>
  <c r="E54" i="60"/>
  <c r="I54" i="60"/>
  <c r="F59" i="60"/>
  <c r="C59" i="26"/>
  <c r="G59" i="26"/>
  <c r="C59" i="30"/>
  <c r="G59" i="30"/>
  <c r="C59" i="34"/>
  <c r="F59" i="37"/>
  <c r="G59" i="38"/>
  <c r="F59" i="41"/>
  <c r="D59" i="43"/>
  <c r="H59" i="43"/>
  <c r="F59" i="45"/>
  <c r="C25" i="28"/>
  <c r="G25" i="28"/>
  <c r="D54" i="28"/>
  <c r="H54" i="28"/>
  <c r="F25" i="8"/>
  <c r="D33" i="8"/>
  <c r="H33" i="8"/>
  <c r="E46" i="8"/>
  <c r="I46" i="8"/>
  <c r="D59" i="8"/>
  <c r="H59" i="8"/>
  <c r="C25" i="9"/>
  <c r="G25" i="9"/>
  <c r="I33" i="9"/>
  <c r="F59" i="17"/>
  <c r="F25" i="16"/>
  <c r="D33" i="16"/>
  <c r="H33" i="16"/>
  <c r="E46" i="16"/>
  <c r="I46" i="16"/>
  <c r="C54" i="16"/>
  <c r="G54" i="16"/>
  <c r="D59" i="16"/>
  <c r="H59" i="16"/>
  <c r="I59" i="23"/>
  <c r="F33" i="24"/>
  <c r="C33" i="24"/>
  <c r="G33" i="24"/>
  <c r="C46" i="24"/>
  <c r="G46" i="24"/>
  <c r="E54" i="24"/>
  <c r="I54" i="24"/>
  <c r="F59" i="24"/>
  <c r="F25" i="26"/>
  <c r="D33" i="26"/>
  <c r="H33" i="26"/>
  <c r="E46" i="26"/>
  <c r="I46" i="26"/>
  <c r="C54" i="26"/>
  <c r="G54" i="26"/>
  <c r="D59" i="26"/>
  <c r="H59" i="26"/>
  <c r="I59" i="27"/>
  <c r="H25" i="28"/>
  <c r="F33" i="28"/>
  <c r="C46" i="28"/>
  <c r="G46" i="28"/>
  <c r="E54" i="28"/>
  <c r="I54" i="28"/>
  <c r="F59" i="28"/>
  <c r="F54" i="29"/>
  <c r="C59" i="29"/>
  <c r="G59" i="29"/>
  <c r="F25" i="30"/>
  <c r="D33" i="30"/>
  <c r="H33" i="30"/>
  <c r="E46" i="30"/>
  <c r="D59" i="44"/>
  <c r="H59" i="44"/>
  <c r="C59" i="47"/>
  <c r="F59" i="57"/>
  <c r="F33" i="61"/>
  <c r="F59" i="61"/>
  <c r="D59" i="63"/>
  <c r="I46" i="30"/>
  <c r="C54" i="30"/>
  <c r="G54" i="30"/>
  <c r="D59" i="30"/>
  <c r="H59" i="30"/>
  <c r="C25" i="31"/>
  <c r="G25" i="31"/>
  <c r="E33" i="31"/>
  <c r="I33" i="31"/>
  <c r="F33" i="32"/>
  <c r="C46" i="32"/>
  <c r="G46" i="32"/>
  <c r="E54" i="32"/>
  <c r="I54" i="32"/>
  <c r="F59" i="32"/>
  <c r="F54" i="33"/>
  <c r="C59" i="33"/>
  <c r="G59" i="33"/>
  <c r="F25" i="34"/>
  <c r="D33" i="34"/>
  <c r="H33" i="34"/>
  <c r="E46" i="34"/>
  <c r="I46" i="34"/>
  <c r="C54" i="34"/>
  <c r="G54" i="34"/>
  <c r="C25" i="35"/>
  <c r="G25" i="35"/>
  <c r="I33" i="35"/>
  <c r="F33" i="36"/>
  <c r="C46" i="36"/>
  <c r="G46" i="36"/>
  <c r="E54" i="36"/>
  <c r="I54" i="36"/>
  <c r="F59" i="36"/>
  <c r="D46" i="37"/>
  <c r="H46" i="37"/>
  <c r="F54" i="37"/>
  <c r="C59" i="37"/>
  <c r="D33" i="38"/>
  <c r="H33" i="38"/>
  <c r="E46" i="38"/>
  <c r="I46" i="38"/>
  <c r="G54" i="38"/>
  <c r="C25" i="39"/>
  <c r="G25" i="39"/>
  <c r="I33" i="39"/>
  <c r="D25" i="40"/>
  <c r="H25" i="40"/>
  <c r="F33" i="40"/>
  <c r="C46" i="40"/>
  <c r="G46" i="40"/>
  <c r="E54" i="40"/>
  <c r="I54" i="40"/>
  <c r="F59" i="40"/>
  <c r="C54" i="42"/>
  <c r="G54" i="42"/>
  <c r="C25" i="43"/>
  <c r="C25" i="47"/>
  <c r="G25" i="47"/>
  <c r="D54" i="47"/>
  <c r="H54" i="47"/>
  <c r="F33" i="52"/>
  <c r="I54" i="52"/>
  <c r="F59" i="52"/>
  <c r="C59" i="53"/>
  <c r="G59" i="53"/>
  <c r="F25" i="54"/>
  <c r="D33" i="54"/>
  <c r="H33" i="54"/>
  <c r="E33" i="54"/>
  <c r="I33" i="54"/>
  <c r="E54" i="56"/>
  <c r="H25" i="60"/>
  <c r="C46" i="64"/>
  <c r="G46" i="64"/>
  <c r="D25" i="28"/>
  <c r="E59" i="28"/>
  <c r="I59" i="28"/>
  <c r="G25" i="8"/>
  <c r="E33" i="8"/>
  <c r="I33" i="8"/>
  <c r="F46" i="8"/>
  <c r="D54" i="8"/>
  <c r="H54" i="8"/>
  <c r="E59" i="8"/>
  <c r="I59" i="8"/>
  <c r="E25" i="17"/>
  <c r="I25" i="17"/>
  <c r="D46" i="17"/>
  <c r="H46" i="17"/>
  <c r="F54" i="17"/>
  <c r="C59" i="17"/>
  <c r="G59" i="17"/>
  <c r="H25" i="23"/>
  <c r="F33" i="23"/>
  <c r="C46" i="23"/>
  <c r="G46" i="23"/>
  <c r="E54" i="23"/>
  <c r="I54" i="23"/>
  <c r="F59" i="23"/>
  <c r="C59" i="24"/>
  <c r="F25" i="25"/>
  <c r="D33" i="25"/>
  <c r="H33" i="25"/>
  <c r="E46" i="25"/>
  <c r="I46" i="25"/>
  <c r="C54" i="25"/>
  <c r="G54" i="25"/>
  <c r="D59" i="25"/>
  <c r="H59" i="25"/>
  <c r="D25" i="27"/>
  <c r="H25" i="27"/>
  <c r="F33" i="27"/>
  <c r="C46" i="27"/>
  <c r="G46" i="27"/>
  <c r="E54" i="27"/>
  <c r="I54" i="27"/>
  <c r="F59" i="27"/>
  <c r="D59" i="41"/>
  <c r="F25" i="17"/>
  <c r="D33" i="17"/>
  <c r="H33" i="17"/>
  <c r="E46" i="17"/>
  <c r="D54" i="17"/>
  <c r="H54" i="17"/>
  <c r="D59" i="17"/>
  <c r="H59" i="17"/>
  <c r="F54" i="23"/>
  <c r="C59" i="23"/>
  <c r="G59" i="23"/>
  <c r="C25" i="25"/>
  <c r="G25" i="25"/>
  <c r="E33" i="25"/>
  <c r="I33" i="25"/>
  <c r="H54" i="25"/>
  <c r="F54" i="27"/>
  <c r="C59" i="27"/>
  <c r="G59" i="27"/>
  <c r="D25" i="8"/>
  <c r="H25" i="8"/>
  <c r="F25" i="9"/>
  <c r="D33" i="9"/>
  <c r="H33" i="9"/>
  <c r="E46" i="9"/>
  <c r="I46" i="9"/>
  <c r="C54" i="9"/>
  <c r="G54" i="9"/>
  <c r="E25" i="16"/>
  <c r="I25" i="16"/>
  <c r="C33" i="16"/>
  <c r="G33" i="16"/>
  <c r="D46" i="16"/>
  <c r="H46" i="16"/>
  <c r="F54" i="16"/>
  <c r="C25" i="24"/>
  <c r="G25" i="24"/>
  <c r="E33" i="24"/>
  <c r="I33" i="24"/>
  <c r="F46" i="24"/>
  <c r="D54" i="24"/>
  <c r="C46" i="25"/>
  <c r="G46" i="25"/>
  <c r="F54" i="26"/>
  <c r="D33" i="27"/>
  <c r="H33" i="27"/>
  <c r="D25" i="29"/>
  <c r="H25" i="29"/>
  <c r="F33" i="29"/>
  <c r="C46" i="29"/>
  <c r="G46" i="29"/>
  <c r="I54" i="29"/>
  <c r="F59" i="29"/>
  <c r="F25" i="31"/>
  <c r="D33" i="31"/>
  <c r="H33" i="31"/>
  <c r="E46" i="31"/>
  <c r="I46" i="31"/>
  <c r="C54" i="31"/>
  <c r="G54" i="31"/>
  <c r="G25" i="32"/>
  <c r="F33" i="33"/>
  <c r="F59" i="33"/>
  <c r="C54" i="35"/>
  <c r="G54" i="35"/>
  <c r="H25" i="37"/>
  <c r="F33" i="37"/>
  <c r="I46" i="39"/>
  <c r="C54" i="39"/>
  <c r="G54" i="39"/>
  <c r="F33" i="41"/>
  <c r="C46" i="41"/>
  <c r="G46" i="41"/>
  <c r="E54" i="41"/>
  <c r="I54" i="41"/>
  <c r="H59" i="41"/>
  <c r="C25" i="42"/>
  <c r="G25" i="42"/>
  <c r="E33" i="42"/>
  <c r="I33" i="42"/>
  <c r="D25" i="43"/>
  <c r="H25" i="43"/>
  <c r="F33" i="43"/>
  <c r="C46" i="43"/>
  <c r="E54" i="43"/>
  <c r="I54" i="43"/>
  <c r="F59" i="43"/>
  <c r="H59" i="45"/>
  <c r="D54" i="46"/>
  <c r="H54" i="46"/>
  <c r="E54" i="47"/>
  <c r="I54" i="47"/>
  <c r="F59" i="47"/>
  <c r="F54" i="48"/>
  <c r="C59" i="48"/>
  <c r="G59" i="48"/>
  <c r="F33" i="51"/>
  <c r="C46" i="51"/>
  <c r="G46" i="51"/>
  <c r="E54" i="51"/>
  <c r="I54" i="51"/>
  <c r="F59" i="51"/>
  <c r="F25" i="53"/>
  <c r="D33" i="53"/>
  <c r="H33" i="53"/>
  <c r="E46" i="53"/>
  <c r="I46" i="53"/>
  <c r="C54" i="53"/>
  <c r="G54" i="53"/>
  <c r="D59" i="53"/>
  <c r="H59" i="53"/>
  <c r="E54" i="55"/>
  <c r="I54" i="55"/>
  <c r="F59" i="55"/>
  <c r="H25" i="59"/>
  <c r="G46" i="59"/>
  <c r="I54" i="59"/>
  <c r="D59" i="61"/>
  <c r="H59" i="61"/>
  <c r="G25" i="62"/>
  <c r="I33" i="62"/>
  <c r="H54" i="62"/>
  <c r="F33" i="63"/>
  <c r="F59" i="63"/>
  <c r="F25" i="44"/>
  <c r="D33" i="44"/>
  <c r="H33" i="44"/>
  <c r="E46" i="44"/>
  <c r="I46" i="44"/>
  <c r="C54" i="44"/>
  <c r="G54" i="44"/>
  <c r="C25" i="45"/>
  <c r="G25" i="45"/>
  <c r="I33" i="45"/>
  <c r="F46" i="45"/>
  <c r="C54" i="48"/>
  <c r="G54" i="48"/>
  <c r="F54" i="51"/>
  <c r="C59" i="51"/>
  <c r="G59" i="51"/>
  <c r="F59" i="54"/>
  <c r="F54" i="55"/>
  <c r="C59" i="55"/>
  <c r="G59" i="55"/>
  <c r="C46" i="58"/>
  <c r="G46" i="58"/>
  <c r="E54" i="58"/>
  <c r="I54" i="58"/>
  <c r="F59" i="58"/>
  <c r="C25" i="61"/>
  <c r="G25" i="61"/>
  <c r="C54" i="64"/>
  <c r="G54" i="64"/>
  <c r="C25" i="44"/>
  <c r="G25" i="44"/>
  <c r="I33" i="44"/>
  <c r="F33" i="45"/>
  <c r="C46" i="45"/>
  <c r="G46" i="45"/>
  <c r="E54" i="45"/>
  <c r="I54" i="45"/>
  <c r="E25" i="50"/>
  <c r="I25" i="50"/>
  <c r="C25" i="52"/>
  <c r="H54" i="52"/>
  <c r="E25" i="54"/>
  <c r="I25" i="54"/>
  <c r="D46" i="54"/>
  <c r="H46" i="54"/>
  <c r="F54" i="54"/>
  <c r="C25" i="56"/>
  <c r="G25" i="56"/>
  <c r="F33" i="57"/>
  <c r="C46" i="57"/>
  <c r="G46" i="57"/>
  <c r="E54" i="57"/>
  <c r="I54" i="57"/>
  <c r="C25" i="60"/>
  <c r="G25" i="60"/>
  <c r="C46" i="61"/>
  <c r="G46" i="61"/>
  <c r="E54" i="61"/>
  <c r="I54" i="61"/>
  <c r="C25" i="64"/>
  <c r="G25" i="64"/>
  <c r="E33" i="64"/>
  <c r="I33" i="64"/>
  <c r="F46" i="64"/>
  <c r="D54" i="64"/>
  <c r="H54" i="64"/>
  <c r="D25" i="63"/>
  <c r="H25" i="63"/>
  <c r="C46" i="63"/>
  <c r="G46" i="63"/>
  <c r="E54" i="63"/>
  <c r="I54" i="63"/>
  <c r="F54" i="63"/>
  <c r="H59" i="63"/>
  <c r="E59" i="63"/>
  <c r="I59" i="63"/>
  <c r="C25" i="62"/>
  <c r="E33" i="62"/>
  <c r="F46" i="62"/>
  <c r="D54" i="62"/>
  <c r="H25" i="61"/>
  <c r="D25" i="61"/>
  <c r="C59" i="61"/>
  <c r="G59" i="61"/>
  <c r="E59" i="61"/>
  <c r="I59" i="61"/>
  <c r="I33" i="60"/>
  <c r="D54" i="60"/>
  <c r="H54" i="60"/>
  <c r="D25" i="60"/>
  <c r="F46" i="60"/>
  <c r="C54" i="60"/>
  <c r="D25" i="59"/>
  <c r="G33" i="59"/>
  <c r="D33" i="59"/>
  <c r="H33" i="59"/>
  <c r="D46" i="59"/>
  <c r="H46" i="59"/>
  <c r="H25" i="58"/>
  <c r="G25" i="58"/>
  <c r="E33" i="58"/>
  <c r="I33" i="58"/>
  <c r="F46" i="58"/>
  <c r="D54" i="58"/>
  <c r="C25" i="58"/>
  <c r="D25" i="58"/>
  <c r="F33" i="58"/>
  <c r="C33" i="57"/>
  <c r="G33" i="57"/>
  <c r="D25" i="57"/>
  <c r="D46" i="57"/>
  <c r="H46" i="57"/>
  <c r="F54" i="57"/>
  <c r="H25" i="57"/>
  <c r="E33" i="56"/>
  <c r="I33" i="56"/>
  <c r="F46" i="56"/>
  <c r="D54" i="56"/>
  <c r="H54" i="56"/>
  <c r="E59" i="56"/>
  <c r="I59" i="56"/>
  <c r="D59" i="56"/>
  <c r="H59" i="56"/>
  <c r="D25" i="55"/>
  <c r="H25" i="55"/>
  <c r="F33" i="55"/>
  <c r="C33" i="55"/>
  <c r="G33" i="55"/>
  <c r="C46" i="55"/>
  <c r="G46" i="55"/>
  <c r="C33" i="54"/>
  <c r="G33" i="54"/>
  <c r="E59" i="54"/>
  <c r="I59" i="54"/>
  <c r="D54" i="53"/>
  <c r="H54" i="53"/>
  <c r="F54" i="52"/>
  <c r="D54" i="52"/>
  <c r="E59" i="52"/>
  <c r="I59" i="52"/>
  <c r="D25" i="51"/>
  <c r="H25" i="51"/>
  <c r="C33" i="51"/>
  <c r="G33" i="51"/>
  <c r="F46" i="51"/>
  <c r="E33" i="50"/>
  <c r="I33" i="50"/>
  <c r="E59" i="50"/>
  <c r="I59" i="50"/>
  <c r="C33" i="50"/>
  <c r="G33" i="50"/>
  <c r="F25" i="48"/>
  <c r="D33" i="48"/>
  <c r="H33" i="48"/>
  <c r="E46" i="48"/>
  <c r="I46" i="48"/>
  <c r="E25" i="48"/>
  <c r="I25" i="48"/>
  <c r="C33" i="48"/>
  <c r="G33" i="48"/>
  <c r="D46" i="48"/>
  <c r="H46" i="48"/>
  <c r="F59" i="48"/>
  <c r="F33" i="47"/>
  <c r="C46" i="47"/>
  <c r="G46" i="47"/>
  <c r="H25" i="47"/>
  <c r="G59" i="47"/>
  <c r="D25" i="47"/>
  <c r="D59" i="47"/>
  <c r="H59" i="47"/>
  <c r="E33" i="47"/>
  <c r="I33" i="47"/>
  <c r="F46" i="47"/>
  <c r="E59" i="47"/>
  <c r="I59" i="47"/>
  <c r="F46" i="46"/>
  <c r="G54" i="46"/>
  <c r="C25" i="46"/>
  <c r="E33" i="46"/>
  <c r="I33" i="46"/>
  <c r="E59" i="46"/>
  <c r="I59" i="46"/>
  <c r="F59" i="46"/>
  <c r="G25" i="46"/>
  <c r="D54" i="45"/>
  <c r="H54" i="45"/>
  <c r="E59" i="45"/>
  <c r="I59" i="45"/>
  <c r="D25" i="45"/>
  <c r="G59" i="45"/>
  <c r="H25" i="45"/>
  <c r="D59" i="45"/>
  <c r="E33" i="44"/>
  <c r="F46" i="44"/>
  <c r="D54" i="44"/>
  <c r="H54" i="44"/>
  <c r="E59" i="44"/>
  <c r="I59" i="44"/>
  <c r="F59" i="44"/>
  <c r="H54" i="43"/>
  <c r="E59" i="43"/>
  <c r="I59" i="43"/>
  <c r="F46" i="42"/>
  <c r="D54" i="42"/>
  <c r="H54" i="42"/>
  <c r="E59" i="42"/>
  <c r="I59" i="42"/>
  <c r="F59" i="42"/>
  <c r="D54" i="41"/>
  <c r="H54" i="41"/>
  <c r="H25" i="41"/>
  <c r="E59" i="41"/>
  <c r="I59" i="41"/>
  <c r="D25" i="41"/>
  <c r="E59" i="40"/>
  <c r="I59" i="40"/>
  <c r="H54" i="39"/>
  <c r="E33" i="39"/>
  <c r="F46" i="39"/>
  <c r="D54" i="39"/>
  <c r="E59" i="39"/>
  <c r="I59" i="39"/>
  <c r="I25" i="37"/>
  <c r="E25" i="37"/>
  <c r="C33" i="37"/>
  <c r="G33" i="37"/>
  <c r="E59" i="36"/>
  <c r="I59" i="36"/>
  <c r="H25" i="36"/>
  <c r="D25" i="36"/>
  <c r="H54" i="35"/>
  <c r="E33" i="35"/>
  <c r="F46" i="35"/>
  <c r="D54" i="35"/>
  <c r="E59" i="35"/>
  <c r="I59" i="35"/>
  <c r="E25" i="33"/>
  <c r="I25" i="33"/>
  <c r="C33" i="33"/>
  <c r="G33" i="33"/>
  <c r="D46" i="33"/>
  <c r="H46" i="33"/>
  <c r="E59" i="32"/>
  <c r="I59" i="32"/>
  <c r="H25" i="32"/>
  <c r="D25" i="32"/>
  <c r="F46" i="31"/>
  <c r="D54" i="31"/>
  <c r="H54" i="31"/>
  <c r="E59" i="31"/>
  <c r="I59" i="31"/>
  <c r="E25" i="29"/>
  <c r="I25" i="29"/>
  <c r="C33" i="29"/>
  <c r="G33" i="29"/>
  <c r="D46" i="29"/>
  <c r="H46" i="29"/>
  <c r="E59" i="27"/>
  <c r="E25" i="27"/>
  <c r="I25" i="27"/>
  <c r="C33" i="27"/>
  <c r="G33" i="27"/>
  <c r="D46" i="27"/>
  <c r="H46" i="27"/>
  <c r="E25" i="26"/>
  <c r="I25" i="26"/>
  <c r="C33" i="26"/>
  <c r="G33" i="26"/>
  <c r="D46" i="26"/>
  <c r="H46" i="26"/>
  <c r="F46" i="25"/>
  <c r="D54" i="25"/>
  <c r="E59" i="25"/>
  <c r="I59" i="25"/>
  <c r="E59" i="24"/>
  <c r="I59" i="24"/>
  <c r="G59" i="24"/>
  <c r="H25" i="24"/>
  <c r="D25" i="24"/>
  <c r="E59" i="23"/>
  <c r="D25" i="23"/>
  <c r="E25" i="23"/>
  <c r="I25" i="23"/>
  <c r="C33" i="23"/>
  <c r="G33" i="23"/>
  <c r="D46" i="23"/>
  <c r="H46" i="23"/>
  <c r="G54" i="23"/>
  <c r="C25" i="8"/>
  <c r="E25" i="8"/>
  <c r="I25" i="8"/>
  <c r="C33" i="8"/>
  <c r="G33" i="8"/>
  <c r="D46" i="8"/>
  <c r="H46" i="8"/>
  <c r="F54" i="8"/>
  <c r="C54" i="8"/>
  <c r="G54" i="8"/>
  <c r="C59" i="8"/>
  <c r="G59" i="8"/>
  <c r="E25" i="9"/>
  <c r="I25" i="9"/>
  <c r="C33" i="9"/>
  <c r="G33" i="9"/>
  <c r="D46" i="9"/>
  <c r="H46" i="9"/>
  <c r="F54" i="9"/>
  <c r="C59" i="9"/>
  <c r="G59" i="9"/>
  <c r="C33" i="17"/>
  <c r="G33" i="17"/>
  <c r="C46" i="17"/>
  <c r="G46" i="17"/>
  <c r="E54" i="17"/>
  <c r="I54" i="17"/>
  <c r="D25" i="16"/>
  <c r="H25" i="16"/>
  <c r="F33" i="16"/>
  <c r="C46" i="16"/>
  <c r="G46" i="16"/>
  <c r="E54" i="16"/>
  <c r="I54" i="16"/>
  <c r="F59" i="16"/>
  <c r="C25" i="23"/>
  <c r="G25" i="23"/>
  <c r="E33" i="23"/>
  <c r="I33" i="23"/>
  <c r="F46" i="23"/>
  <c r="D54" i="23"/>
  <c r="H54" i="23"/>
  <c r="F25" i="24"/>
  <c r="D33" i="24"/>
  <c r="H33" i="24"/>
  <c r="E46" i="24"/>
  <c r="I46" i="24"/>
  <c r="C54" i="24"/>
  <c r="G54" i="24"/>
  <c r="H54" i="24"/>
  <c r="D59" i="24"/>
  <c r="H59" i="24"/>
  <c r="E25" i="25"/>
  <c r="I25" i="25"/>
  <c r="C33" i="25"/>
  <c r="G33" i="25"/>
  <c r="D46" i="25"/>
  <c r="H46" i="25"/>
  <c r="F54" i="25"/>
  <c r="C59" i="25"/>
  <c r="G59" i="25"/>
  <c r="D25" i="26"/>
  <c r="H25" i="26"/>
  <c r="F33" i="26"/>
  <c r="C46" i="26"/>
  <c r="G46" i="26"/>
  <c r="E54" i="26"/>
  <c r="I54" i="26"/>
  <c r="F59" i="26"/>
  <c r="C25" i="27"/>
  <c r="G25" i="27"/>
  <c r="E33" i="27"/>
  <c r="I33" i="27"/>
  <c r="F46" i="27"/>
  <c r="D54" i="27"/>
  <c r="H54" i="27"/>
  <c r="F25" i="28"/>
  <c r="D33" i="28"/>
  <c r="H33" i="28"/>
  <c r="E46" i="28"/>
  <c r="I46" i="28"/>
  <c r="C54" i="28"/>
  <c r="G54" i="28"/>
  <c r="D59" i="28"/>
  <c r="H59" i="28"/>
  <c r="C25" i="29"/>
  <c r="G25" i="29"/>
  <c r="E33" i="29"/>
  <c r="I33" i="29"/>
  <c r="F46" i="29"/>
  <c r="D54" i="29"/>
  <c r="H54" i="29"/>
  <c r="E59" i="29"/>
  <c r="I59" i="29"/>
  <c r="D25" i="30"/>
  <c r="H25" i="30"/>
  <c r="F33" i="30"/>
  <c r="C46" i="30"/>
  <c r="G46" i="30"/>
  <c r="E54" i="30"/>
  <c r="I54" i="30"/>
  <c r="F59" i="30"/>
  <c r="E25" i="31"/>
  <c r="I46" i="17"/>
  <c r="C54" i="17"/>
  <c r="G54" i="17"/>
  <c r="E33" i="28"/>
  <c r="I33" i="28"/>
  <c r="F46" i="28"/>
  <c r="E54" i="29"/>
  <c r="E25" i="30"/>
  <c r="I25" i="30"/>
  <c r="C33" i="30"/>
  <c r="G33" i="30"/>
  <c r="D46" i="30"/>
  <c r="H46" i="30"/>
  <c r="F54" i="30"/>
  <c r="E33" i="9"/>
  <c r="F46" i="9"/>
  <c r="D54" i="9"/>
  <c r="H54" i="9"/>
  <c r="E59" i="9"/>
  <c r="I59" i="9"/>
  <c r="F33" i="8"/>
  <c r="C46" i="8"/>
  <c r="G46" i="8"/>
  <c r="E54" i="8"/>
  <c r="I54" i="8"/>
  <c r="D25" i="9"/>
  <c r="H25" i="9"/>
  <c r="F33" i="9"/>
  <c r="C46" i="9"/>
  <c r="G46" i="9"/>
  <c r="E54" i="9"/>
  <c r="I54" i="9"/>
  <c r="F59" i="9"/>
  <c r="C25" i="17"/>
  <c r="G25" i="17"/>
  <c r="D25" i="17"/>
  <c r="H25" i="17"/>
  <c r="E33" i="17"/>
  <c r="I33" i="17"/>
  <c r="F33" i="17"/>
  <c r="F46" i="17"/>
  <c r="E59" i="17"/>
  <c r="I59" i="17"/>
  <c r="C25" i="16"/>
  <c r="G25" i="16"/>
  <c r="E33" i="16"/>
  <c r="I33" i="16"/>
  <c r="F46" i="16"/>
  <c r="D54" i="16"/>
  <c r="H54" i="16"/>
  <c r="E59" i="16"/>
  <c r="I59" i="16"/>
  <c r="F25" i="23"/>
  <c r="D33" i="23"/>
  <c r="H33" i="23"/>
  <c r="E46" i="23"/>
  <c r="I46" i="23"/>
  <c r="C54" i="23"/>
  <c r="D59" i="23"/>
  <c r="H59" i="23"/>
  <c r="E25" i="24"/>
  <c r="I25" i="24"/>
  <c r="D46" i="24"/>
  <c r="H46" i="24"/>
  <c r="F54" i="24"/>
  <c r="D25" i="25"/>
  <c r="H25" i="25"/>
  <c r="F33" i="25"/>
  <c r="E54" i="25"/>
  <c r="I54" i="25"/>
  <c r="F59" i="25"/>
  <c r="C25" i="26"/>
  <c r="G25" i="26"/>
  <c r="E33" i="26"/>
  <c r="I33" i="26"/>
  <c r="F46" i="26"/>
  <c r="D54" i="26"/>
  <c r="H54" i="26"/>
  <c r="E59" i="26"/>
  <c r="I59" i="26"/>
  <c r="F25" i="27"/>
  <c r="E46" i="27"/>
  <c r="I46" i="27"/>
  <c r="C54" i="27"/>
  <c r="G54" i="27"/>
  <c r="D59" i="27"/>
  <c r="H59" i="27"/>
  <c r="E25" i="28"/>
  <c r="I25" i="28"/>
  <c r="C33" i="28"/>
  <c r="G33" i="28"/>
  <c r="D46" i="28"/>
  <c r="H46" i="28"/>
  <c r="F54" i="28"/>
  <c r="C59" i="28"/>
  <c r="G59" i="28"/>
  <c r="F25" i="29"/>
  <c r="D33" i="29"/>
  <c r="H33" i="29"/>
  <c r="E46" i="29"/>
  <c r="I46" i="29"/>
  <c r="C54" i="29"/>
  <c r="G54" i="29"/>
  <c r="D59" i="29"/>
  <c r="H59" i="29"/>
  <c r="C25" i="30"/>
  <c r="G25" i="30"/>
  <c r="E33" i="30"/>
  <c r="I33" i="30"/>
  <c r="F46" i="30"/>
  <c r="D54" i="30"/>
  <c r="H54" i="30"/>
  <c r="E59" i="30"/>
  <c r="I59" i="30"/>
  <c r="D25" i="31"/>
  <c r="H25" i="31"/>
  <c r="C25" i="32"/>
  <c r="E33" i="32"/>
  <c r="I33" i="32"/>
  <c r="F46" i="32"/>
  <c r="D54" i="32"/>
  <c r="H54" i="32"/>
  <c r="D25" i="33"/>
  <c r="H25" i="33"/>
  <c r="C46" i="33"/>
  <c r="G46" i="33"/>
  <c r="E54" i="33"/>
  <c r="I54" i="33"/>
  <c r="E25" i="34"/>
  <c r="I25" i="34"/>
  <c r="C33" i="34"/>
  <c r="G33" i="34"/>
  <c r="D46" i="34"/>
  <c r="H46" i="34"/>
  <c r="F54" i="34"/>
  <c r="F25" i="35"/>
  <c r="D33" i="35"/>
  <c r="H33" i="35"/>
  <c r="E46" i="35"/>
  <c r="I46" i="35"/>
  <c r="C25" i="36"/>
  <c r="G25" i="36"/>
  <c r="E33" i="36"/>
  <c r="I33" i="36"/>
  <c r="F46" i="36"/>
  <c r="D54" i="36"/>
  <c r="H54" i="36"/>
  <c r="D25" i="37"/>
  <c r="C46" i="37"/>
  <c r="G46" i="37"/>
  <c r="E54" i="37"/>
  <c r="I54" i="37"/>
  <c r="E25" i="38"/>
  <c r="I25" i="38"/>
  <c r="G33" i="38"/>
  <c r="D46" i="38"/>
  <c r="H46" i="38"/>
  <c r="F54" i="38"/>
  <c r="F25" i="39"/>
  <c r="D33" i="39"/>
  <c r="H33" i="39"/>
  <c r="E46" i="39"/>
  <c r="C25" i="40"/>
  <c r="G25" i="40"/>
  <c r="E33" i="40"/>
  <c r="I33" i="40"/>
  <c r="F46" i="40"/>
  <c r="D54" i="40"/>
  <c r="H54" i="40"/>
  <c r="C25" i="41"/>
  <c r="G25" i="41"/>
  <c r="F33" i="31"/>
  <c r="C46" i="31"/>
  <c r="G46" i="31"/>
  <c r="E54" i="31"/>
  <c r="I54" i="31"/>
  <c r="F59" i="31"/>
  <c r="E25" i="32"/>
  <c r="I25" i="32"/>
  <c r="C33" i="32"/>
  <c r="G33" i="32"/>
  <c r="D46" i="32"/>
  <c r="H46" i="32"/>
  <c r="F54" i="32"/>
  <c r="C59" i="32"/>
  <c r="G59" i="32"/>
  <c r="F25" i="33"/>
  <c r="D33" i="33"/>
  <c r="H33" i="33"/>
  <c r="E46" i="33"/>
  <c r="I46" i="33"/>
  <c r="C54" i="33"/>
  <c r="G54" i="33"/>
  <c r="D59" i="33"/>
  <c r="H59" i="33"/>
  <c r="C25" i="34"/>
  <c r="G25" i="34"/>
  <c r="E33" i="34"/>
  <c r="I33" i="34"/>
  <c r="F46" i="34"/>
  <c r="D54" i="34"/>
  <c r="H54" i="34"/>
  <c r="E59" i="34"/>
  <c r="I59" i="34"/>
  <c r="D25" i="35"/>
  <c r="H25" i="35"/>
  <c r="F33" i="35"/>
  <c r="C46" i="35"/>
  <c r="G46" i="35"/>
  <c r="E54" i="35"/>
  <c r="I54" i="35"/>
  <c r="F59" i="35"/>
  <c r="E25" i="36"/>
  <c r="I25" i="36"/>
  <c r="C33" i="36"/>
  <c r="G33" i="36"/>
  <c r="D46" i="36"/>
  <c r="H46" i="36"/>
  <c r="F54" i="36"/>
  <c r="C59" i="36"/>
  <c r="G59" i="36"/>
  <c r="F25" i="37"/>
  <c r="D33" i="37"/>
  <c r="H33" i="37"/>
  <c r="E46" i="37"/>
  <c r="I46" i="37"/>
  <c r="C54" i="37"/>
  <c r="G54" i="37"/>
  <c r="D59" i="37"/>
  <c r="H59" i="37"/>
  <c r="G25" i="38"/>
  <c r="E33" i="38"/>
  <c r="I33" i="38"/>
  <c r="F46" i="38"/>
  <c r="D54" i="38"/>
  <c r="H54" i="38"/>
  <c r="E59" i="38"/>
  <c r="I59" i="38"/>
  <c r="D25" i="39"/>
  <c r="H25" i="39"/>
  <c r="F33" i="39"/>
  <c r="C46" i="39"/>
  <c r="G46" i="39"/>
  <c r="E54" i="39"/>
  <c r="I54" i="39"/>
  <c r="F59" i="39"/>
  <c r="E25" i="40"/>
  <c r="I25" i="40"/>
  <c r="C33" i="40"/>
  <c r="F54" i="40"/>
  <c r="C59" i="40"/>
  <c r="G59" i="40"/>
  <c r="E25" i="41"/>
  <c r="I25" i="41"/>
  <c r="I25" i="31"/>
  <c r="C33" i="31"/>
  <c r="G33" i="31"/>
  <c r="D46" i="31"/>
  <c r="H46" i="31"/>
  <c r="F54" i="31"/>
  <c r="C59" i="31"/>
  <c r="G59" i="31"/>
  <c r="F25" i="32"/>
  <c r="D33" i="32"/>
  <c r="H33" i="32"/>
  <c r="E46" i="32"/>
  <c r="I46" i="32"/>
  <c r="C54" i="32"/>
  <c r="G54" i="32"/>
  <c r="D59" i="32"/>
  <c r="H59" i="32"/>
  <c r="C25" i="33"/>
  <c r="G25" i="33"/>
  <c r="E33" i="33"/>
  <c r="I33" i="33"/>
  <c r="F46" i="33"/>
  <c r="D54" i="33"/>
  <c r="H54" i="33"/>
  <c r="E59" i="33"/>
  <c r="I59" i="33"/>
  <c r="D25" i="34"/>
  <c r="H25" i="34"/>
  <c r="F33" i="34"/>
  <c r="C46" i="34"/>
  <c r="G46" i="34"/>
  <c r="E54" i="34"/>
  <c r="I54" i="34"/>
  <c r="F59" i="34"/>
  <c r="E25" i="35"/>
  <c r="I25" i="35"/>
  <c r="C33" i="35"/>
  <c r="G33" i="35"/>
  <c r="D46" i="35"/>
  <c r="H46" i="35"/>
  <c r="F54" i="35"/>
  <c r="C59" i="35"/>
  <c r="G59" i="35"/>
  <c r="F25" i="36"/>
  <c r="D33" i="36"/>
  <c r="H33" i="36"/>
  <c r="E46" i="36"/>
  <c r="I46" i="36"/>
  <c r="C54" i="36"/>
  <c r="G54" i="36"/>
  <c r="D59" i="36"/>
  <c r="H59" i="36"/>
  <c r="C25" i="37"/>
  <c r="G25" i="37"/>
  <c r="E33" i="37"/>
  <c r="I33" i="37"/>
  <c r="F46" i="37"/>
  <c r="D54" i="37"/>
  <c r="H54" i="37"/>
  <c r="E59" i="37"/>
  <c r="I59" i="37"/>
  <c r="D25" i="38"/>
  <c r="H25" i="38"/>
  <c r="F33" i="38"/>
  <c r="G46" i="38"/>
  <c r="E54" i="38"/>
  <c r="I54" i="38"/>
  <c r="F59" i="38"/>
  <c r="E25" i="39"/>
  <c r="I25" i="39"/>
  <c r="C33" i="39"/>
  <c r="G33" i="39"/>
  <c r="D46" i="39"/>
  <c r="H46" i="39"/>
  <c r="F54" i="39"/>
  <c r="C59" i="39"/>
  <c r="G59" i="39"/>
  <c r="F25" i="40"/>
  <c r="D33" i="40"/>
  <c r="H33" i="40"/>
  <c r="E46" i="40"/>
  <c r="I46" i="40"/>
  <c r="C54" i="40"/>
  <c r="G54" i="40"/>
  <c r="D59" i="40"/>
  <c r="H59" i="40"/>
  <c r="F25" i="41"/>
  <c r="D33" i="41"/>
  <c r="H33" i="41"/>
  <c r="E46" i="41"/>
  <c r="I46" i="41"/>
  <c r="C54" i="41"/>
  <c r="G54" i="41"/>
  <c r="E25" i="42"/>
  <c r="I25" i="42"/>
  <c r="C33" i="42"/>
  <c r="G33" i="42"/>
  <c r="D46" i="42"/>
  <c r="H46" i="42"/>
  <c r="F54" i="42"/>
  <c r="C59" i="42"/>
  <c r="G59" i="42"/>
  <c r="F25" i="43"/>
  <c r="D33" i="43"/>
  <c r="H33" i="43"/>
  <c r="E46" i="43"/>
  <c r="I46" i="43"/>
  <c r="C54" i="43"/>
  <c r="E25" i="44"/>
  <c r="I25" i="44"/>
  <c r="C33" i="44"/>
  <c r="G33" i="44"/>
  <c r="D46" i="44"/>
  <c r="H46" i="44"/>
  <c r="F54" i="44"/>
  <c r="C59" i="44"/>
  <c r="G59" i="44"/>
  <c r="F25" i="45"/>
  <c r="D33" i="45"/>
  <c r="H33" i="45"/>
  <c r="E46" i="45"/>
  <c r="I46" i="45"/>
  <c r="C54" i="45"/>
  <c r="G54" i="45"/>
  <c r="E25" i="46"/>
  <c r="I25" i="46"/>
  <c r="C33" i="46"/>
  <c r="G33" i="46"/>
  <c r="D46" i="46"/>
  <c r="H46" i="46"/>
  <c r="F54" i="46"/>
  <c r="C59" i="46"/>
  <c r="G59" i="46"/>
  <c r="F25" i="47"/>
  <c r="D33" i="47"/>
  <c r="H33" i="47"/>
  <c r="E46" i="47"/>
  <c r="I46" i="47"/>
  <c r="C54" i="47"/>
  <c r="G54" i="47"/>
  <c r="D25" i="48"/>
  <c r="H25" i="48"/>
  <c r="F33" i="48"/>
  <c r="C46" i="48"/>
  <c r="G46" i="48"/>
  <c r="E54" i="48"/>
  <c r="I54" i="48"/>
  <c r="F33" i="50"/>
  <c r="C46" i="50"/>
  <c r="G46" i="50"/>
  <c r="E54" i="50"/>
  <c r="I54" i="50"/>
  <c r="F54" i="50"/>
  <c r="F59" i="50"/>
  <c r="C25" i="51"/>
  <c r="G25" i="51"/>
  <c r="E25" i="51"/>
  <c r="I25" i="51"/>
  <c r="E33" i="51"/>
  <c r="I33" i="51"/>
  <c r="E33" i="41"/>
  <c r="I33" i="41"/>
  <c r="F46" i="41"/>
  <c r="E33" i="43"/>
  <c r="I33" i="43"/>
  <c r="F46" i="43"/>
  <c r="D54" i="43"/>
  <c r="E33" i="45"/>
  <c r="C25" i="50"/>
  <c r="G25" i="50"/>
  <c r="C54" i="50"/>
  <c r="G54" i="50"/>
  <c r="D46" i="51"/>
  <c r="H46" i="51"/>
  <c r="C33" i="41"/>
  <c r="G33" i="41"/>
  <c r="D46" i="41"/>
  <c r="H46" i="41"/>
  <c r="F54" i="41"/>
  <c r="C59" i="41"/>
  <c r="G59" i="41"/>
  <c r="D25" i="42"/>
  <c r="H25" i="42"/>
  <c r="F33" i="42"/>
  <c r="C46" i="42"/>
  <c r="G46" i="42"/>
  <c r="E54" i="42"/>
  <c r="I54" i="42"/>
  <c r="E25" i="43"/>
  <c r="I25" i="43"/>
  <c r="C33" i="43"/>
  <c r="D46" i="43"/>
  <c r="H46" i="43"/>
  <c r="F54" i="43"/>
  <c r="C59" i="43"/>
  <c r="D25" i="44"/>
  <c r="H25" i="44"/>
  <c r="F33" i="44"/>
  <c r="C46" i="44"/>
  <c r="G46" i="44"/>
  <c r="E54" i="44"/>
  <c r="I54" i="44"/>
  <c r="E25" i="45"/>
  <c r="I25" i="45"/>
  <c r="C33" i="45"/>
  <c r="G33" i="45"/>
  <c r="D46" i="45"/>
  <c r="H46" i="45"/>
  <c r="F54" i="45"/>
  <c r="C59" i="45"/>
  <c r="D25" i="46"/>
  <c r="H25" i="46"/>
  <c r="F33" i="46"/>
  <c r="C46" i="46"/>
  <c r="G46" i="46"/>
  <c r="E54" i="46"/>
  <c r="I54" i="46"/>
  <c r="E25" i="47"/>
  <c r="I25" i="47"/>
  <c r="C33" i="47"/>
  <c r="G33" i="47"/>
  <c r="D46" i="47"/>
  <c r="H46" i="47"/>
  <c r="F54" i="47"/>
  <c r="C25" i="48"/>
  <c r="G25" i="48"/>
  <c r="E33" i="48"/>
  <c r="I33" i="48"/>
  <c r="F46" i="48"/>
  <c r="D54" i="48"/>
  <c r="H54" i="48"/>
  <c r="E59" i="48"/>
  <c r="I59" i="48"/>
  <c r="F46" i="50"/>
  <c r="D46" i="50"/>
  <c r="H46" i="50"/>
  <c r="D54" i="50"/>
  <c r="H54" i="50"/>
  <c r="F25" i="51"/>
  <c r="D33" i="51"/>
  <c r="H33" i="51"/>
  <c r="E46" i="51"/>
  <c r="I46" i="51"/>
  <c r="C54" i="51"/>
  <c r="G54" i="51"/>
  <c r="D25" i="52"/>
  <c r="H25" i="52"/>
  <c r="E54" i="52"/>
  <c r="C25" i="53"/>
  <c r="G25" i="53"/>
  <c r="E33" i="53"/>
  <c r="I33" i="53"/>
  <c r="F46" i="53"/>
  <c r="E59" i="53"/>
  <c r="I59" i="53"/>
  <c r="C54" i="54"/>
  <c r="G54" i="54"/>
  <c r="E25" i="55"/>
  <c r="I25" i="55"/>
  <c r="D46" i="55"/>
  <c r="H46" i="55"/>
  <c r="D25" i="56"/>
  <c r="H25" i="56"/>
  <c r="F59" i="56"/>
  <c r="E25" i="57"/>
  <c r="I25" i="57"/>
  <c r="D54" i="51"/>
  <c r="H54" i="51"/>
  <c r="D59" i="51"/>
  <c r="H59" i="51"/>
  <c r="E25" i="52"/>
  <c r="I25" i="52"/>
  <c r="G25" i="52"/>
  <c r="C33" i="52"/>
  <c r="G33" i="52"/>
  <c r="C59" i="52"/>
  <c r="G59" i="52"/>
  <c r="D59" i="52"/>
  <c r="H59" i="52"/>
  <c r="D25" i="53"/>
  <c r="H25" i="53"/>
  <c r="F33" i="53"/>
  <c r="C33" i="53"/>
  <c r="G33" i="53"/>
  <c r="C46" i="53"/>
  <c r="G46" i="53"/>
  <c r="E54" i="53"/>
  <c r="I54" i="53"/>
  <c r="F59" i="53"/>
  <c r="C25" i="54"/>
  <c r="G25" i="54"/>
  <c r="F46" i="54"/>
  <c r="D54" i="54"/>
  <c r="H54" i="54"/>
  <c r="F25" i="55"/>
  <c r="D33" i="55"/>
  <c r="H33" i="55"/>
  <c r="E46" i="55"/>
  <c r="I46" i="55"/>
  <c r="C54" i="55"/>
  <c r="G54" i="55"/>
  <c r="D54" i="55"/>
  <c r="H54" i="55"/>
  <c r="D59" i="55"/>
  <c r="H59" i="55"/>
  <c r="E25" i="56"/>
  <c r="I25" i="56"/>
  <c r="C33" i="56"/>
  <c r="G33" i="56"/>
  <c r="D46" i="56"/>
  <c r="H46" i="56"/>
  <c r="F54" i="56"/>
  <c r="C59" i="56"/>
  <c r="G59" i="56"/>
  <c r="F25" i="57"/>
  <c r="D33" i="57"/>
  <c r="H33" i="57"/>
  <c r="E46" i="57"/>
  <c r="I46" i="57"/>
  <c r="C54" i="57"/>
  <c r="G54" i="57"/>
  <c r="D54" i="57"/>
  <c r="H54" i="57"/>
  <c r="D59" i="57"/>
  <c r="H59" i="57"/>
  <c r="E25" i="58"/>
  <c r="I25" i="58"/>
  <c r="C33" i="58"/>
  <c r="G33" i="58"/>
  <c r="D46" i="58"/>
  <c r="H46" i="58"/>
  <c r="F54" i="58"/>
  <c r="F25" i="59"/>
  <c r="E46" i="59"/>
  <c r="I46" i="59"/>
  <c r="G54" i="59"/>
  <c r="E25" i="60"/>
  <c r="I25" i="60"/>
  <c r="C33" i="60"/>
  <c r="G33" i="60"/>
  <c r="D46" i="60"/>
  <c r="H46" i="60"/>
  <c r="F54" i="60"/>
  <c r="G54" i="60"/>
  <c r="C59" i="60"/>
  <c r="G59" i="60"/>
  <c r="E25" i="61"/>
  <c r="I25" i="61"/>
  <c r="E59" i="51"/>
  <c r="I59" i="51"/>
  <c r="F25" i="52"/>
  <c r="D33" i="52"/>
  <c r="H33" i="52"/>
  <c r="E33" i="52"/>
  <c r="I33" i="52"/>
  <c r="C54" i="52"/>
  <c r="G54" i="52"/>
  <c r="E25" i="53"/>
  <c r="I25" i="53"/>
  <c r="D46" i="53"/>
  <c r="H46" i="53"/>
  <c r="F54" i="53"/>
  <c r="D25" i="54"/>
  <c r="H25" i="54"/>
  <c r="F33" i="54"/>
  <c r="C46" i="54"/>
  <c r="G46" i="54"/>
  <c r="E54" i="54"/>
  <c r="I54" i="54"/>
  <c r="C25" i="55"/>
  <c r="G25" i="55"/>
  <c r="E33" i="55"/>
  <c r="I33" i="55"/>
  <c r="F46" i="55"/>
  <c r="E59" i="55"/>
  <c r="I59" i="55"/>
  <c r="F25" i="56"/>
  <c r="D33" i="56"/>
  <c r="H33" i="56"/>
  <c r="E46" i="56"/>
  <c r="I46" i="56"/>
  <c r="C54" i="56"/>
  <c r="G54" i="56"/>
  <c r="C25" i="57"/>
  <c r="G25" i="57"/>
  <c r="E33" i="57"/>
  <c r="I33" i="57"/>
  <c r="F46" i="57"/>
  <c r="E59" i="57"/>
  <c r="I59" i="57"/>
  <c r="F25" i="58"/>
  <c r="D33" i="58"/>
  <c r="H33" i="58"/>
  <c r="E46" i="58"/>
  <c r="I46" i="58"/>
  <c r="C54" i="58"/>
  <c r="G54" i="58"/>
  <c r="D59" i="58"/>
  <c r="H59" i="58"/>
  <c r="E59" i="58"/>
  <c r="I59" i="58"/>
  <c r="E33" i="59"/>
  <c r="I33" i="59"/>
  <c r="F46" i="59"/>
  <c r="D54" i="59"/>
  <c r="H54" i="59"/>
  <c r="E59" i="59"/>
  <c r="I59" i="59"/>
  <c r="F25" i="60"/>
  <c r="D33" i="60"/>
  <c r="H33" i="60"/>
  <c r="E46" i="60"/>
  <c r="I46" i="60"/>
  <c r="D59" i="60"/>
  <c r="H59" i="60"/>
  <c r="E59" i="60"/>
  <c r="I59" i="60"/>
  <c r="F25" i="61"/>
  <c r="D59" i="54"/>
  <c r="H59" i="54"/>
  <c r="E54" i="59"/>
  <c r="G59" i="59"/>
  <c r="E33" i="60"/>
  <c r="F33" i="60"/>
  <c r="E33" i="61"/>
  <c r="I33" i="61"/>
  <c r="F46" i="61"/>
  <c r="D54" i="61"/>
  <c r="H54" i="61"/>
  <c r="E59" i="62"/>
  <c r="I59" i="62"/>
  <c r="C25" i="63"/>
  <c r="G25" i="63"/>
  <c r="E33" i="63"/>
  <c r="I33" i="63"/>
  <c r="F46" i="63"/>
  <c r="D54" i="63"/>
  <c r="H54" i="63"/>
  <c r="F25" i="64"/>
  <c r="D33" i="64"/>
  <c r="H33" i="64"/>
  <c r="E46" i="64"/>
  <c r="I46" i="64"/>
  <c r="E59" i="64"/>
  <c r="I59" i="64"/>
  <c r="F33" i="62"/>
  <c r="C59" i="63"/>
  <c r="G59" i="63"/>
  <c r="F33" i="64"/>
  <c r="C33" i="61"/>
  <c r="G33" i="61"/>
  <c r="H33" i="61"/>
  <c r="D46" i="61"/>
  <c r="H46" i="61"/>
  <c r="F54" i="61"/>
  <c r="D25" i="62"/>
  <c r="H25" i="62"/>
  <c r="C46" i="62"/>
  <c r="G46" i="62"/>
  <c r="E54" i="62"/>
  <c r="I54" i="62"/>
  <c r="F59" i="62"/>
  <c r="E25" i="63"/>
  <c r="I25" i="63"/>
  <c r="C33" i="63"/>
  <c r="G33" i="63"/>
  <c r="D46" i="63"/>
  <c r="H46" i="63"/>
  <c r="D25" i="64"/>
  <c r="H25" i="64"/>
  <c r="E54" i="64"/>
  <c r="I54" i="64"/>
  <c r="F59" i="64"/>
  <c r="D33" i="61"/>
  <c r="E46" i="61"/>
  <c r="I46" i="61"/>
  <c r="C54" i="61"/>
  <c r="G54" i="61"/>
  <c r="E25" i="62"/>
  <c r="I25" i="62"/>
  <c r="C33" i="62"/>
  <c r="G33" i="62"/>
  <c r="D46" i="62"/>
  <c r="H46" i="62"/>
  <c r="F54" i="62"/>
  <c r="C54" i="62"/>
  <c r="G54" i="62"/>
  <c r="C59" i="62"/>
  <c r="G59" i="62"/>
  <c r="F25" i="63"/>
  <c r="D33" i="63"/>
  <c r="H33" i="63"/>
  <c r="E46" i="63"/>
  <c r="I46" i="63"/>
  <c r="C54" i="63"/>
  <c r="G54" i="63"/>
  <c r="E25" i="64"/>
  <c r="I25" i="64"/>
  <c r="C33" i="64"/>
  <c r="G33" i="64"/>
  <c r="D46" i="64"/>
  <c r="H46" i="64"/>
  <c r="F54" i="64"/>
  <c r="C59" i="64"/>
  <c r="G59" i="64"/>
  <c r="G33" i="40"/>
  <c r="D46" i="40"/>
  <c r="H46" i="40"/>
  <c r="D25" i="50"/>
  <c r="H25" i="50"/>
  <c r="F25" i="50"/>
  <c r="G25" i="59"/>
  <c r="H54" i="58"/>
  <c r="C59" i="58"/>
  <c r="G59" i="58"/>
  <c r="E25" i="59"/>
  <c r="I25" i="59"/>
</calcChain>
</file>

<file path=xl/sharedStrings.xml><?xml version="1.0" encoding="utf-8"?>
<sst xmlns="http://schemas.openxmlformats.org/spreadsheetml/2006/main" count="131508" uniqueCount="41947">
  <si>
    <t>KOD_NO</t>
  </si>
  <si>
    <t>KADEME</t>
  </si>
  <si>
    <t>İL</t>
  </si>
  <si>
    <t>İLÇE</t>
  </si>
  <si>
    <t>ŞEBEKE_UNSURU</t>
  </si>
  <si>
    <t>KESİNTİ_NEDENİNE_İLİŞKİN_AÇIKLAMA</t>
  </si>
  <si>
    <t>KAYNAĞA_GÖRE</t>
  </si>
  <si>
    <t>SÜREYE_GÖRE</t>
  </si>
  <si>
    <t>SEBEBE_GÖRE</t>
  </si>
  <si>
    <t>BİLDİRİME_GÖRE</t>
  </si>
  <si>
    <t>BAŞLAMA_TARİHİ_VE_ZAMANI</t>
  </si>
  <si>
    <t>SONA_ERME_TARİHİ_VE_ZAMANI</t>
  </si>
  <si>
    <t>KESİNTİ_SÜRESİ</t>
  </si>
  <si>
    <t>ETKİLENEN_KULLANICI_SAYISI_İİ_OG</t>
  </si>
  <si>
    <t>ETKİLENEN_KULLANICI_SAYISI_İİ_AG</t>
  </si>
  <si>
    <t>ETKİLENEN_KULLANICI_SAYISI_İD_OG</t>
  </si>
  <si>
    <t>ETKİLENEN_KULLANICI_SAYISI_İD_AG</t>
  </si>
  <si>
    <t>TOPLAM_ETKİLENME_SÜRESİ_İİ_OG</t>
  </si>
  <si>
    <t>TOPLAM_ETKİLENME_SÜRESİ_İİ_AG</t>
  </si>
  <si>
    <t>TOPLAM_ETKİLENME_SÜRESİ_İD_OG</t>
  </si>
  <si>
    <t>TOPLAM_ETKİLENME_SÜRESİ_İD_AG</t>
  </si>
  <si>
    <t>AG</t>
  </si>
  <si>
    <t>Şebeke işletmecisi</t>
  </si>
  <si>
    <t>OG</t>
  </si>
  <si>
    <t>Dışsal</t>
  </si>
  <si>
    <t>Mücbir</t>
  </si>
  <si>
    <t>Güvenlik</t>
  </si>
  <si>
    <t>İMAR ALANI İÇİ KULLANICILAR</t>
  </si>
  <si>
    <t>İMAR ALANI DIŞI KULLANICILAR</t>
  </si>
  <si>
    <t>GENEL TOPLAM
(A+B+C+D)</t>
  </si>
  <si>
    <t>OG (A)</t>
  </si>
  <si>
    <t>AG (B)</t>
  </si>
  <si>
    <t>TOPLAM (A+B)</t>
  </si>
  <si>
    <t>OG (C)</t>
  </si>
  <si>
    <t>AG (D)</t>
  </si>
  <si>
    <t>TOPLAM (C+D)</t>
  </si>
  <si>
    <t>TOPLAM</t>
  </si>
  <si>
    <t>T.C. ENERJİ PİYASASI DÜZENLEME KURUMU</t>
  </si>
  <si>
    <t>Form No</t>
  </si>
  <si>
    <t>EPF-02</t>
  </si>
  <si>
    <t>Form Adı</t>
  </si>
  <si>
    <t>Kalite Göstergeleri (Tablo 5)</t>
  </si>
  <si>
    <t>Form Versiyonu</t>
  </si>
  <si>
    <t>Lisans No</t>
  </si>
  <si>
    <t>Vergi No</t>
  </si>
  <si>
    <t>Önemli Not 1:</t>
  </si>
  <si>
    <t>Hesaplanan veriler, dakika cinsinden ve en fazla 2 ondalıklı sayı olacaktır.</t>
  </si>
  <si>
    <t>Lisans Sahibi Unvanı</t>
  </si>
  <si>
    <t>Önemli Not 2:</t>
  </si>
  <si>
    <t>Yönetmelikte gri olan hücrelerin, bildirim sistemindeki teknik sebeplerle "0,00" (sıfır) olarak doldurulması, boş bırakılmaması gerekmektedir.</t>
  </si>
  <si>
    <t>Yıl</t>
  </si>
  <si>
    <t>Dönem</t>
  </si>
  <si>
    <t>İli</t>
  </si>
  <si>
    <t>* Süreler dakika cinsinden girilecektir.</t>
  </si>
  <si>
    <t>A) OKSÜRE (Bildirimsiz)</t>
  </si>
  <si>
    <t>GENEL TOPLAM</t>
  </si>
  <si>
    <t>KAYNAK</t>
  </si>
  <si>
    <t>SEBEP</t>
  </si>
  <si>
    <t xml:space="preserve">OG </t>
  </si>
  <si>
    <t xml:space="preserve">AG </t>
  </si>
  <si>
    <t>Genel Toplam</t>
  </si>
  <si>
    <t>B) OKSÜRE (Bildirimli)</t>
  </si>
  <si>
    <t>C) OKSIK (Bildirimsiz)</t>
  </si>
  <si>
    <t>D) OKSIK (Bildirimli)</t>
  </si>
  <si>
    <t>E) OKSIK kısa</t>
  </si>
  <si>
    <t>Kullanıcı Sayısı**</t>
  </si>
  <si>
    <t>**Yazılı bildirimde yukarıdaki göstergelerin hesaplanmasında kullanılan kullanıcı sayıları, Tablo 2-3-4 verileri ile uyumlu olarak sarı ile işaretli bölümde ilgili hücrelere teyit amaçlı olarak girilir.</t>
  </si>
  <si>
    <t>Yönetmelikte Yer Alan Açıklamalar:</t>
  </si>
  <si>
    <t xml:space="preserve">1- Tablo, kullanım yerinin imar alanı içinde veya dışında olmasına göre ve bağlantı noktasının OG veya AG seviyesinde olmasına göre doldurulur. </t>
  </si>
  <si>
    <t>2- İl bazında OKSÜRE ve OKSIK hesabında ilgili ilin kullanıcı sayısı kullanılır.</t>
  </si>
  <si>
    <t>3- Dağıtım bölgesi bazında OKSÜRE ve OKSIK hesabında dağıtım bölgesini kullanıcı sayısı kullanılır (İllerin OKSÜRE ve OKSIK endekslerinin toplamı dağıtım bölgesi OKSÜRE ve OKSIK değeri olarak kullanılmaz.)</t>
  </si>
  <si>
    <t>Dağıtım-AG</t>
  </si>
  <si>
    <t>Dağıtım-OG</t>
  </si>
  <si>
    <t>TÜM BÖLGE</t>
  </si>
  <si>
    <t>İL-1</t>
  </si>
  <si>
    <t>İL-2</t>
  </si>
  <si>
    <t>İletim</t>
  </si>
  <si>
    <t>İlçesi</t>
  </si>
  <si>
    <t>İZMİR</t>
  </si>
  <si>
    <t>MANİSA</t>
  </si>
  <si>
    <t>KONAK</t>
  </si>
  <si>
    <t>BORNOVA</t>
  </si>
  <si>
    <t>BUCA</t>
  </si>
  <si>
    <t>KARŞIYAKA</t>
  </si>
  <si>
    <t>NARLIDERE</t>
  </si>
  <si>
    <t>GAZİEMİR</t>
  </si>
  <si>
    <t>ÇİĞLİ</t>
  </si>
  <si>
    <t>GÜZELBAHÇE</t>
  </si>
  <si>
    <t>KARABAĞLAR</t>
  </si>
  <si>
    <t>SELÇUK</t>
  </si>
  <si>
    <t>SEFERİHİSAR</t>
  </si>
  <si>
    <t>ÖDEMİŞ</t>
  </si>
  <si>
    <t>BERGAMA</t>
  </si>
  <si>
    <t>ALİAĞA</t>
  </si>
  <si>
    <t>ÇEŞME</t>
  </si>
  <si>
    <t>URLA</t>
  </si>
  <si>
    <t>BAYINDIR</t>
  </si>
  <si>
    <t>KARABURUN</t>
  </si>
  <si>
    <t>MENDERES</t>
  </si>
  <si>
    <t>FOÇA</t>
  </si>
  <si>
    <t>KINIK</t>
  </si>
  <si>
    <t>GÜMÜLDÜR</t>
  </si>
  <si>
    <t>TORBALI</t>
  </si>
  <si>
    <t>KEMALPAŞA</t>
  </si>
  <si>
    <t>MENEMEN</t>
  </si>
  <si>
    <t>TİRE</t>
  </si>
  <si>
    <t>DİKİLİ</t>
  </si>
  <si>
    <t>KİRAZ</t>
  </si>
  <si>
    <t>BEYDAĞ</t>
  </si>
  <si>
    <t>AKHİSAR</t>
  </si>
  <si>
    <t>ALAŞEHİR</t>
  </si>
  <si>
    <t>DEMİRCİ</t>
  </si>
  <si>
    <t>GÖRDES</t>
  </si>
  <si>
    <t>KIRKAĞAÇ</t>
  </si>
  <si>
    <t>KULA</t>
  </si>
  <si>
    <t>SALİHLİ</t>
  </si>
  <si>
    <t>SARIGÖL</t>
  </si>
  <si>
    <t>SARUHANLI</t>
  </si>
  <si>
    <t>SELENDİ</t>
  </si>
  <si>
    <t>SOMA</t>
  </si>
  <si>
    <t>TURGUTLU</t>
  </si>
  <si>
    <t>AHMETLİ</t>
  </si>
  <si>
    <t>GÖLMARMARA</t>
  </si>
  <si>
    <t>KÖPRÜBAŞI</t>
  </si>
  <si>
    <t>ŞEHZADELER</t>
  </si>
  <si>
    <t>YUNUSEMRE</t>
  </si>
  <si>
    <t>1360504</t>
  </si>
  <si>
    <t>KABAKUM KÖK-9 35-30-L00126_KABAKUM KÖY L05</t>
  </si>
  <si>
    <t>Şebeke Bakım Çalışması</t>
  </si>
  <si>
    <t>Uzun</t>
  </si>
  <si>
    <t>Bildirimli</t>
  </si>
  <si>
    <t>29.06.2020 12:56:04</t>
  </si>
  <si>
    <t>29.06.2020 14:23:20</t>
  </si>
  <si>
    <t>1351503</t>
  </si>
  <si>
    <t>K-4534 35-01-K04534_35-01-K04534</t>
  </si>
  <si>
    <t>Trafo Bakım Çalışması</t>
  </si>
  <si>
    <t>15.06.2020 08:55:43</t>
  </si>
  <si>
    <t>15.06.2020 12:10:26</t>
  </si>
  <si>
    <t>1350112</t>
  </si>
  <si>
    <t>SUBAŞI İM 35-26-A00002_KIRBAŞ-L01 L01</t>
  </si>
  <si>
    <t>OG Fider Açması</t>
  </si>
  <si>
    <t>Bildirimsiz</t>
  </si>
  <si>
    <t>12.06.2020 18:05:53</t>
  </si>
  <si>
    <t>12.06.2020 18:22:40</t>
  </si>
  <si>
    <t>1352837</t>
  </si>
  <si>
    <t>K-3246 35-07-K03246_35-07-K03246</t>
  </si>
  <si>
    <t>17.06.2020 13:21:39</t>
  </si>
  <si>
    <t>17.06.2020 14:51:47</t>
  </si>
  <si>
    <t>1351825</t>
  </si>
  <si>
    <t>BAĞYURDU KÖK 35-27-L00239_HALİLBEYLİ TR-1 KÖK-L04 L04</t>
  </si>
  <si>
    <t>OG Atlama Arızası</t>
  </si>
  <si>
    <t>15.06.2020 18:27:43</t>
  </si>
  <si>
    <t>15.06.2020 18:38:00</t>
  </si>
  <si>
    <t>1334360</t>
  </si>
  <si>
    <t>Manevra</t>
  </si>
  <si>
    <t>03.06.2020 09:50:38</t>
  </si>
  <si>
    <t>03.06.2020 10:40:00</t>
  </si>
  <si>
    <t>1360420</t>
  </si>
  <si>
    <t>ULUKENT DM-3 35-28-M00003_DM-3/29-M03 M03</t>
  </si>
  <si>
    <t>29.06.2020 11:07:14</t>
  </si>
  <si>
    <t>29.06.2020 13:46:06</t>
  </si>
  <si>
    <t>1358762</t>
  </si>
  <si>
    <t>ÖREN TOPRAK SU KÖK 35-27-M00760_ÖREN TOPRAK SULAMA KOOP.-M01 M01</t>
  </si>
  <si>
    <t>Fiziki İrtibat</t>
  </si>
  <si>
    <t>26.06.2020 07:09:11</t>
  </si>
  <si>
    <t>26.06.2020 07:19:29</t>
  </si>
  <si>
    <t>1323726</t>
  </si>
  <si>
    <t>IŞIK TARIM KÖK 35-27-L00352_ÖREN KÖK  ÇIKIŞI-L03 L03</t>
  </si>
  <si>
    <t>Kısa</t>
  </si>
  <si>
    <t>02.06.2020 09:15:32</t>
  </si>
  <si>
    <t>02.06.2020 09:16:00</t>
  </si>
  <si>
    <t>1345988</t>
  </si>
  <si>
    <t>ARMUTLU DM-2/TR-36 (ESKİ TR-6) 35-27-L00006_KIZILCA-L03 L03</t>
  </si>
  <si>
    <t>06.06.2020 10:25:05</t>
  </si>
  <si>
    <t>06.06.2020 10:33:15</t>
  </si>
  <si>
    <t>1347566</t>
  </si>
  <si>
    <t>TEKNOPET KÖK-2 35-27-M00593_TEKNOPET TR-1 M01</t>
  </si>
  <si>
    <t>Müteahhit Çalışması</t>
  </si>
  <si>
    <t>09.06.2020 09:20:45</t>
  </si>
  <si>
    <t>09.06.2020 18:20:21</t>
  </si>
  <si>
    <t>1348151</t>
  </si>
  <si>
    <t>TEKNOPET KÖK-2 35-27-M00593_ARMUTLU TR-21/TR-22/A.CANCAN SULAMA GRUBU-M02 M02</t>
  </si>
  <si>
    <t>10.06.2020 09:01:36</t>
  </si>
  <si>
    <t>10.06.2020 17:55:57</t>
  </si>
  <si>
    <t>1351532</t>
  </si>
  <si>
    <t>15.06.2020 09:31:03</t>
  </si>
  <si>
    <t>15.06.2020 12:07:00</t>
  </si>
  <si>
    <t>1354041</t>
  </si>
  <si>
    <t>19.06.2020 05:52:19</t>
  </si>
  <si>
    <t>19.06.2020 06:33:00</t>
  </si>
  <si>
    <t>1354145</t>
  </si>
  <si>
    <t>TEKNOPET KÖK-2 35-27-M00593_ARMUTLU TR-21/TR-22/A.CANCAN SULAMA GRUBU M02</t>
  </si>
  <si>
    <t>19.06.2020 09:17:27</t>
  </si>
  <si>
    <t>19.06.2020 18:29:32</t>
  </si>
  <si>
    <t>1354264</t>
  </si>
  <si>
    <t>ADALA DM 45-78-M00827_KÖYLER FİDERİ GİRİŞ-M02 M02</t>
  </si>
  <si>
    <t>19.06.2020 11:10:49</t>
  </si>
  <si>
    <t>19.06.2020 11:24:36</t>
  </si>
  <si>
    <t>1354341</t>
  </si>
  <si>
    <t>SALİHLİ BİOKÜTLE YAKITLI ENERJİ SANTRALİ KÖK 45-78-M01333_-M02 M02</t>
  </si>
  <si>
    <t>19.06.2020 12:43:02</t>
  </si>
  <si>
    <t>19.06.2020 12:44:00</t>
  </si>
  <si>
    <t>1355973</t>
  </si>
  <si>
    <t>DEMİRKÖPRÜ TM 45-78-A00005_KULA-M05 M05</t>
  </si>
  <si>
    <t>22.06.2020 07:18:55</t>
  </si>
  <si>
    <t>22.06.2020 07:23:52</t>
  </si>
  <si>
    <t>1356261</t>
  </si>
  <si>
    <t>22.06.2020 13:03:22</t>
  </si>
  <si>
    <t>22.06.2020 13:04:22</t>
  </si>
  <si>
    <t>1356259</t>
  </si>
  <si>
    <t>DEMİRKÖPRÜ TM 45-78-A00005_ALAŞEHİR M03</t>
  </si>
  <si>
    <t>22.06.2020 13:02:10</t>
  </si>
  <si>
    <t>22.06.2020 13:04:12</t>
  </si>
  <si>
    <t>1357090</t>
  </si>
  <si>
    <t>DEMİRKÖPRÜ TM 45-78-A00005_HatBaşıAyırıcı_53140077 M07</t>
  </si>
  <si>
    <t>23.06.2020 13:10:09</t>
  </si>
  <si>
    <t>23.06.2020 13:13:53</t>
  </si>
  <si>
    <t>1357834</t>
  </si>
  <si>
    <t>24.06.2020 12:57:54</t>
  </si>
  <si>
    <t>24.06.2020 13:01:00</t>
  </si>
  <si>
    <t>1348416</t>
  </si>
  <si>
    <t>10.06.2020 14:55:37</t>
  </si>
  <si>
    <t>10.06.2020 14:57:00</t>
  </si>
  <si>
    <t>1350458</t>
  </si>
  <si>
    <t>ADALA TR-1 45-78-M00284_ M04</t>
  </si>
  <si>
    <t>13.06.2020 09:04:13</t>
  </si>
  <si>
    <t>13.06.2020 14:52:22</t>
  </si>
  <si>
    <t>1345005</t>
  </si>
  <si>
    <t>04.06.2020 11:12:59</t>
  </si>
  <si>
    <t>04.06.2020 11:18:00</t>
  </si>
  <si>
    <t>1358504</t>
  </si>
  <si>
    <t>25.06.2020 15:37:11</t>
  </si>
  <si>
    <t>25.06.2020 15:41:55</t>
  </si>
  <si>
    <t>1359454</t>
  </si>
  <si>
    <t>27.06.2020 09:56:12</t>
  </si>
  <si>
    <t>27.06.2020 09:57:17</t>
  </si>
  <si>
    <t>1344940</t>
  </si>
  <si>
    <t>BAYRAKLI</t>
  </si>
  <si>
    <t>K-758 35-02-K00758_35-02-K00758</t>
  </si>
  <si>
    <t>04.06.2020 10:02:08</t>
  </si>
  <si>
    <t>04.06.2020 11:58:17</t>
  </si>
  <si>
    <t>1349376</t>
  </si>
  <si>
    <t>PİYALE TM 35-02-A00007_PİYALE-31 K42</t>
  </si>
  <si>
    <t>12.06.2020 02:02:18</t>
  </si>
  <si>
    <t>12.06.2020 02:06:14</t>
  </si>
  <si>
    <t>1349377</t>
  </si>
  <si>
    <t>PİYALE TM 35-02-A00007_PİYALE-32 K43</t>
  </si>
  <si>
    <t>12.06.2020 02:02:11</t>
  </si>
  <si>
    <t>12.06.2020 02:04:11</t>
  </si>
  <si>
    <t>1349378</t>
  </si>
  <si>
    <t>PİYALE TM 35-02-A00007_PİYALE-28 K39</t>
  </si>
  <si>
    <t>12.06.2020 02:02:37</t>
  </si>
  <si>
    <t>12.06.2020 02:07:52</t>
  </si>
  <si>
    <t>1349379</t>
  </si>
  <si>
    <t>PİYALE TM 35-02-A00007_PİYALE-29 K40</t>
  </si>
  <si>
    <t>12.06.2020 02:02:30</t>
  </si>
  <si>
    <t>12.06.2020 02:07:59</t>
  </si>
  <si>
    <t>1349380</t>
  </si>
  <si>
    <t>PİYALE TM 35-02-A00007_PİYALE-30 K41</t>
  </si>
  <si>
    <t>12.06.2020 02:02:24</t>
  </si>
  <si>
    <t>12.06.2020 02:04:22</t>
  </si>
  <si>
    <t>1349381</t>
  </si>
  <si>
    <t>PİYALE TM 35-02-A00007_PİYALE-26 K37</t>
  </si>
  <si>
    <t>12.06.2020 02:02:50</t>
  </si>
  <si>
    <t>12.06.2020 02:06:29</t>
  </si>
  <si>
    <t>1358847</t>
  </si>
  <si>
    <t>M-1011 35-03-M01011_TRAFO-M03 M03</t>
  </si>
  <si>
    <t>26.06.2020 09:35:42</t>
  </si>
  <si>
    <t>26.06.2020 18:06:25</t>
  </si>
  <si>
    <t>1356760</t>
  </si>
  <si>
    <t>ADİLOBA TR-1 45-80-M00156_Ayırıcı H01</t>
  </si>
  <si>
    <t>23.06.2020 09:00:51</t>
  </si>
  <si>
    <t>23.06.2020 11:30:04</t>
  </si>
  <si>
    <t>1347126</t>
  </si>
  <si>
    <t>M-1984 35-09-M01984_35-09-M01984</t>
  </si>
  <si>
    <t>08.06.2020 12:31:34</t>
  </si>
  <si>
    <t>08.06.2020 14:14:52</t>
  </si>
  <si>
    <t>1355081</t>
  </si>
  <si>
    <t>APANÇEŞME DM(M-190) 35-16-M00683_ARAPLI OVASI KARADİKEN M04</t>
  </si>
  <si>
    <t>20.06.2020 13:05:23</t>
  </si>
  <si>
    <t>20.06.2020 16:04:57</t>
  </si>
  <si>
    <t>1354354</t>
  </si>
  <si>
    <t>AHMETLER TR-1 45-74-M00240_45-74-M00240</t>
  </si>
  <si>
    <t>19.06.2020 13:01:39</t>
  </si>
  <si>
    <t>19.06.2020 14:35:20</t>
  </si>
  <si>
    <t>1356729</t>
  </si>
  <si>
    <t>KULA TM 45-77-A00002_TRF-A-M21 M21</t>
  </si>
  <si>
    <t>23.06.2020 08:49:31</t>
  </si>
  <si>
    <t>23.06.2020 08:53:00</t>
  </si>
  <si>
    <t>1357158</t>
  </si>
  <si>
    <t>23.06.2020 14:13:13</t>
  </si>
  <si>
    <t>23.06.2020 14:22:00</t>
  </si>
  <si>
    <t>1358853</t>
  </si>
  <si>
    <t>AKÇAPINAR KÖK 45-83-L00131_HatBaşıAyırıcı_53137137 L06</t>
  </si>
  <si>
    <t>26.06.2020 09:38:36</t>
  </si>
  <si>
    <t>26.06.2020 12:17:52</t>
  </si>
  <si>
    <t>1358244</t>
  </si>
  <si>
    <t>AKÇAPINAR TR-1 45-83-L00438_Ayırıcı H01</t>
  </si>
  <si>
    <t>25.06.2020 08:47:30</t>
  </si>
  <si>
    <t>25.06.2020 12:01:00</t>
  </si>
  <si>
    <t>1353210</t>
  </si>
  <si>
    <t>AKÇAŞEHİR KÖK 35-29-L00035_ALAYLI ENH-L04 L04</t>
  </si>
  <si>
    <t>18.06.2020 08:16:18</t>
  </si>
  <si>
    <t>18.06.2020 08:16:38</t>
  </si>
  <si>
    <t>1350484</t>
  </si>
  <si>
    <t>AKÇAŞEHİR KÖK 35-29-L00035_AKKUYU ENH-L05 L05</t>
  </si>
  <si>
    <t>13.06.2020 09:19:53</t>
  </si>
  <si>
    <t>13.06.2020 09:33:00</t>
  </si>
  <si>
    <t>1345582</t>
  </si>
  <si>
    <t>05.06.2020 13:39:41</t>
  </si>
  <si>
    <t>05.06.2020 13:40:01</t>
  </si>
  <si>
    <t>1356752</t>
  </si>
  <si>
    <t>TR-120 35-15-L00120_35-15-L00120</t>
  </si>
  <si>
    <t>23.06.2020 09:25:20</t>
  </si>
  <si>
    <t>23.06.2020 13:34:30</t>
  </si>
  <si>
    <t>1355327</t>
  </si>
  <si>
    <t>AKKEÇİLİ KÖK 45-73-M00239_KEMALİYE -2-M02 M02</t>
  </si>
  <si>
    <t>20.06.2020 21:07:51</t>
  </si>
  <si>
    <t>20.06.2020 21:08:51</t>
  </si>
  <si>
    <t>1344848</t>
  </si>
  <si>
    <t>04.06.2020 06:16:19</t>
  </si>
  <si>
    <t>04.06.2020 06:18:00</t>
  </si>
  <si>
    <t>1354047</t>
  </si>
  <si>
    <t>TR-92 45-78-L00092_TR-49-L03 L03</t>
  </si>
  <si>
    <t>19.06.2020 06:04:49</t>
  </si>
  <si>
    <t>19.06.2020 07:00:19</t>
  </si>
  <si>
    <t>1353176</t>
  </si>
  <si>
    <t>BEYDAĞ İM 35-32-A00001_MUTAFLAR-L14 L14</t>
  </si>
  <si>
    <t>18.06.2020 06:18:56</t>
  </si>
  <si>
    <t>18.06.2020 06:29:28</t>
  </si>
  <si>
    <t>1350364</t>
  </si>
  <si>
    <t>BEYDAĞ İM 35-32-A00001_HALIKÖY-L12 L12</t>
  </si>
  <si>
    <t>13.06.2020 05:05:43</t>
  </si>
  <si>
    <t>13.06.2020 05:36:43</t>
  </si>
  <si>
    <t>1359212</t>
  </si>
  <si>
    <t>BEYDAĞ İM 35-32-A00001_BAKIR-L03 L03</t>
  </si>
  <si>
    <t>26.06.2020 19:16:16</t>
  </si>
  <si>
    <t>26.06.2020 19:18:00</t>
  </si>
  <si>
    <t>1360869</t>
  </si>
  <si>
    <t>30.06.2020 05:38:38</t>
  </si>
  <si>
    <t>30.06.2020 05:56:31</t>
  </si>
  <si>
    <t>1356034</t>
  </si>
  <si>
    <t>L-300 DM 35-18-L00300_L-450 SÜZER L02</t>
  </si>
  <si>
    <t>22.06.2020 09:00:31</t>
  </si>
  <si>
    <t>22.06.2020 18:04:53</t>
  </si>
  <si>
    <t>1348784</t>
  </si>
  <si>
    <t>ALİBEYLİ TR-2 45-80-M00065_45-80-M00065</t>
  </si>
  <si>
    <t>11.06.2020 09:08:31</t>
  </si>
  <si>
    <t>11.06.2020 11:58:08</t>
  </si>
  <si>
    <t>1358780</t>
  </si>
  <si>
    <t>ALİBEYLİ DM 45-80-M00064_HatBaşıAyırıcı_53136306 M03</t>
  </si>
  <si>
    <t>26.06.2020 08:09:21</t>
  </si>
  <si>
    <t>26.06.2020 08:10:00</t>
  </si>
  <si>
    <t>1347536</t>
  </si>
  <si>
    <t>ELİT SİTELERİ 45-78-L00713_45-78-L00713</t>
  </si>
  <si>
    <t>09.06.2020 09:11:26</t>
  </si>
  <si>
    <t>09.06.2020 12:37:23</t>
  </si>
  <si>
    <t>1345587</t>
  </si>
  <si>
    <t>K-4717 35-02-K04717_B</t>
  </si>
  <si>
    <t>05.06.2020 13:52:44</t>
  </si>
  <si>
    <t>05.06.2020 14:41:56</t>
  </si>
  <si>
    <t>1346492</t>
  </si>
  <si>
    <t>K-1361 35-02-K01361_35-02-K01361</t>
  </si>
  <si>
    <t>07.06.2020 10:05:08</t>
  </si>
  <si>
    <t>07.06.2020 12:56:39</t>
  </si>
  <si>
    <t>1352084</t>
  </si>
  <si>
    <t>K-997 35-07-K00997_35-07-K00997</t>
  </si>
  <si>
    <t>16.06.2020 09:24:48</t>
  </si>
  <si>
    <t>16.06.2020 12:30:04</t>
  </si>
  <si>
    <t>1358243</t>
  </si>
  <si>
    <t>K-986 35-07-K00986_35-07-K00986</t>
  </si>
  <si>
    <t>25.06.2020 09:02:20</t>
  </si>
  <si>
    <t>25.06.2020 12:49:02</t>
  </si>
  <si>
    <t>1358832</t>
  </si>
  <si>
    <t>CİNGÖZLER TR-1 45-81-M00080_45-81-M00080</t>
  </si>
  <si>
    <t>26.06.2020 09:23:37</t>
  </si>
  <si>
    <t>26.06.2020 10:50:42</t>
  </si>
  <si>
    <t>1349513</t>
  </si>
  <si>
    <t>ALTINKÖY TR-1 45-81-M00120_45-81-M00120</t>
  </si>
  <si>
    <t>12.06.2020 09:26:36</t>
  </si>
  <si>
    <t>12.06.2020 11:21:50</t>
  </si>
  <si>
    <t>1350695</t>
  </si>
  <si>
    <t>ÇİFTLİK İM 35-18-A00003_TURSİTE-L14 L14</t>
  </si>
  <si>
    <t>13.06.2020 14:07:34</t>
  </si>
  <si>
    <t>13.06.2020 14:33:00</t>
  </si>
  <si>
    <t>1351098</t>
  </si>
  <si>
    <t>ARSLANLAR TM 35-26-A00004_KÖYLER-2 L43</t>
  </si>
  <si>
    <t>14.06.2020 10:12:57</t>
  </si>
  <si>
    <t>14.06.2020 10:17:22</t>
  </si>
  <si>
    <t>1350399</t>
  </si>
  <si>
    <t>ARSLANLAR TM 35-26-A00004_KÖYLER-2-L43 L43</t>
  </si>
  <si>
    <t>13.06.2020 06:55:10</t>
  </si>
  <si>
    <t>13.06.2020 07:03:33</t>
  </si>
  <si>
    <t>1347091</t>
  </si>
  <si>
    <t>08.06.2020 11:34:50</t>
  </si>
  <si>
    <t>08.06.2020 11:50:07</t>
  </si>
  <si>
    <t>1345986</t>
  </si>
  <si>
    <t>ARSLANLAR TM 35-26-A00004_KÖYLER-1 L42</t>
  </si>
  <si>
    <t>06.06.2020 10:22:42</t>
  </si>
  <si>
    <t>06.06.2020 10:28:02</t>
  </si>
  <si>
    <t>1358646</t>
  </si>
  <si>
    <t>ARSLANLAR TM 35-26-A00004_YAZIBAŞI-1 M34</t>
  </si>
  <si>
    <t>25.06.2020 20:47:27</t>
  </si>
  <si>
    <t>25.06.2020 20:55:54</t>
  </si>
  <si>
    <t>1346015</t>
  </si>
  <si>
    <t>SUBATAN TR-4 35-15-L00338_35-15-L00338</t>
  </si>
  <si>
    <t>06.06.2020 11:10:12</t>
  </si>
  <si>
    <t>06.06.2020 14:11:39</t>
  </si>
  <si>
    <t>1346117</t>
  </si>
  <si>
    <t>ARTICAK TR-2 35-15-L00345_35-15-L00345</t>
  </si>
  <si>
    <t>06.06.2020 14:13:45</t>
  </si>
  <si>
    <t>06.06.2020 15:06:02</t>
  </si>
  <si>
    <t>1347609</t>
  </si>
  <si>
    <t>09.06.2020 10:32:55</t>
  </si>
  <si>
    <t>09.06.2020 13:57:59</t>
  </si>
  <si>
    <t>1348218</t>
  </si>
  <si>
    <t>10.06.2020 09:59:26</t>
  </si>
  <si>
    <t>10.06.2020 14:50:30</t>
  </si>
  <si>
    <t>1349417</t>
  </si>
  <si>
    <t>AŞAĞICUMA DM 35-16-M00103_BERGAMA TM-GERİLİM-M05 M05</t>
  </si>
  <si>
    <t>12.06.2020 06:28:42</t>
  </si>
  <si>
    <t>12.06.2020 06:29:00</t>
  </si>
  <si>
    <t>1351476</t>
  </si>
  <si>
    <t>AŞAĞICUMA DM 35-16-M00103_TERZİHALİLLER-M03 M03</t>
  </si>
  <si>
    <t>15.06.2020 08:16:33</t>
  </si>
  <si>
    <t>15.06.2020 08:18:00</t>
  </si>
  <si>
    <t>1359838</t>
  </si>
  <si>
    <t>AŞAĞICUMA DM 35-16-M00103_KAPLAN-M01 M01</t>
  </si>
  <si>
    <t>28.06.2020 07:12:08</t>
  </si>
  <si>
    <t>28.06.2020 07:12:23</t>
  </si>
  <si>
    <t>1358191</t>
  </si>
  <si>
    <t>ATAKENT DM (M-2214) 35-09-M02214_ATAKENT-2-M06 M06</t>
  </si>
  <si>
    <t>25.06.2020 07:45:00</t>
  </si>
  <si>
    <t>25.06.2020 07:57:20</t>
  </si>
  <si>
    <t>1358194</t>
  </si>
  <si>
    <t>M-1088 35-09-M01088_M-1087-M01 M01</t>
  </si>
  <si>
    <t>25.06.2020 07:45:20</t>
  </si>
  <si>
    <t>25.06.2020 07:57:25</t>
  </si>
  <si>
    <t>1371345</t>
  </si>
  <si>
    <t>ATAKENT DM (M-2214) 35-09-M02214_ATAKENT-1 M13</t>
  </si>
  <si>
    <t>30.06.2020 19:31:57</t>
  </si>
  <si>
    <t>30.06.2020 19:34:17</t>
  </si>
  <si>
    <t>1371346</t>
  </si>
  <si>
    <t>ATAKENT DM (M-2214) 35-09-M02214_M-1087 M12</t>
  </si>
  <si>
    <t>30.06.2020 19:33:21</t>
  </si>
  <si>
    <t>30.06.2020 19:37:51</t>
  </si>
  <si>
    <t>1371347</t>
  </si>
  <si>
    <t>ATAKENT DM (M-2214) 35-09-M02214_M-1580-M04 M04</t>
  </si>
  <si>
    <t>30.06.2020 19:33:57</t>
  </si>
  <si>
    <t>30.06.2020 19:38:08</t>
  </si>
  <si>
    <t>1371348</t>
  </si>
  <si>
    <t>ATAKENT DM (M-2214) 35-09-M02214_M-1580 M04</t>
  </si>
  <si>
    <t>30.06.2020 19:33:49</t>
  </si>
  <si>
    <t>30.06.2020 19:40:06</t>
  </si>
  <si>
    <t>1371427</t>
  </si>
  <si>
    <t>30.06.2020 21:49:20</t>
  </si>
  <si>
    <t>30.06.2020 21:50:49</t>
  </si>
  <si>
    <t>1371428</t>
  </si>
  <si>
    <t>30.06.2020 21:50:14</t>
  </si>
  <si>
    <t>30.06.2020 21:51:09</t>
  </si>
  <si>
    <t>1371429</t>
  </si>
  <si>
    <t>30.06.2020 21:50:10</t>
  </si>
  <si>
    <t>30.06.2020 21:51:00</t>
  </si>
  <si>
    <t>1371431</t>
  </si>
  <si>
    <t>ATAKENT DM (M-2214) 35-09-M02214_M-1649 M14</t>
  </si>
  <si>
    <t>30.06.2020 21:50:34</t>
  </si>
  <si>
    <t>30.06.2020 21:51:35</t>
  </si>
  <si>
    <t>1371432</t>
  </si>
  <si>
    <t>30.06.2020 21:50:25</t>
  </si>
  <si>
    <t>30.06.2020 21:51:23</t>
  </si>
  <si>
    <t>1349167</t>
  </si>
  <si>
    <t>ATAKENT DM (M-2214) 35-09-M02214_M-1649-M14 M14</t>
  </si>
  <si>
    <t>11.06.2020 18:12:33</t>
  </si>
  <si>
    <t>11.06.2020 18:14:29</t>
  </si>
  <si>
    <t>1349179</t>
  </si>
  <si>
    <t>11.06.2020 18:17:58</t>
  </si>
  <si>
    <t>11.06.2020 18:18:29</t>
  </si>
  <si>
    <t>1346600</t>
  </si>
  <si>
    <t>07.06.2020 13:28:32</t>
  </si>
  <si>
    <t>07.06.2020 13:28:48</t>
  </si>
  <si>
    <t>1346644</t>
  </si>
  <si>
    <t>07.06.2020 14:40:30</t>
  </si>
  <si>
    <t>07.06.2020 14:44:32</t>
  </si>
  <si>
    <t>1344877</t>
  </si>
  <si>
    <t>DM-2/TR-19 45-72-L00019_TR-2/24-L02 L02</t>
  </si>
  <si>
    <t>04.06.2020 08:29:22</t>
  </si>
  <si>
    <t>04.06.2020 12:36:00</t>
  </si>
  <si>
    <t>1346976</t>
  </si>
  <si>
    <t>ALİAĞA GIS TM 35-17-A00014_HatBaşıAyırıcı_65632267 M020</t>
  </si>
  <si>
    <t>08.06.2020 09:05:34</t>
  </si>
  <si>
    <t>08.06.2020 11:55:09</t>
  </si>
  <si>
    <t>1353685</t>
  </si>
  <si>
    <t>CANLI TR-1 KÖK 35-20-L00124_YEŞİLOVA ÇAYIR-L04 L04</t>
  </si>
  <si>
    <t>18.06.2020 16:00:49</t>
  </si>
  <si>
    <t>18.06.2020 16:05:51</t>
  </si>
  <si>
    <t>1353686</t>
  </si>
  <si>
    <t>CANLI TR-1 KÖK 35-20-L00124_BAYINDIR - GERİLİM-L05 L05</t>
  </si>
  <si>
    <t>18.06.2020 16:00:59</t>
  </si>
  <si>
    <t>18.06.2020 16:08:39</t>
  </si>
  <si>
    <t>1352072</t>
  </si>
  <si>
    <t>M-1057 35-02-M01057_TRAFO M01</t>
  </si>
  <si>
    <t>16.06.2020 08:59:57</t>
  </si>
  <si>
    <t>16.06.2020 17:06:41</t>
  </si>
  <si>
    <t>1356260</t>
  </si>
  <si>
    <t>K-3745 35-02-K03745_35-02-K03745</t>
  </si>
  <si>
    <t>22.06.2020 13:03:48</t>
  </si>
  <si>
    <t>22.06.2020 13:50:46</t>
  </si>
  <si>
    <t>1356303</t>
  </si>
  <si>
    <t>K-4855 35-02-K04855_35-02-K04855</t>
  </si>
  <si>
    <t>22.06.2020 14:03:19</t>
  </si>
  <si>
    <t>22.06.2020 15:14:26</t>
  </si>
  <si>
    <t>1357871</t>
  </si>
  <si>
    <t>K-1273 35-02-K01273_35-02-K01273</t>
  </si>
  <si>
    <t>24.06.2020 13:29:03</t>
  </si>
  <si>
    <t>24.06.2020 15:29:49</t>
  </si>
  <si>
    <t>1346098</t>
  </si>
  <si>
    <t>K-4156 35-02-K04156_35-02-K04156</t>
  </si>
  <si>
    <t>06.06.2020 13:44:32</t>
  </si>
  <si>
    <t>06.06.2020 14:33:09</t>
  </si>
  <si>
    <t>1345958</t>
  </si>
  <si>
    <t>K-4155 35-02-K04155_35-02-K04155</t>
  </si>
  <si>
    <t>06.06.2020 09:37:02</t>
  </si>
  <si>
    <t>06.06.2020 11:58:05</t>
  </si>
  <si>
    <t>1354150</t>
  </si>
  <si>
    <t>M-1019 35-03-M01019_7399556</t>
  </si>
  <si>
    <t>19.06.2020 09:19:58</t>
  </si>
  <si>
    <t>19.06.2020 11:33:55</t>
  </si>
  <si>
    <t>1354382</t>
  </si>
  <si>
    <t>M-1020 35-03-M01020_35-03-M01020</t>
  </si>
  <si>
    <t>19.06.2020 13:30:56</t>
  </si>
  <si>
    <t>19.06.2020 18:12:38</t>
  </si>
  <si>
    <t>1356770</t>
  </si>
  <si>
    <t>GÖRDES TR-10 45-75-M00010_AKÇEŞME ÇIKIŞI TR-14 M06</t>
  </si>
  <si>
    <t>23.06.2020 09:18:59</t>
  </si>
  <si>
    <t>23.06.2020 10:00:00</t>
  </si>
  <si>
    <t>1347562</t>
  </si>
  <si>
    <t>K-3163 35-10-K03163_35-10-K03163</t>
  </si>
  <si>
    <t>09.06.2020 09:37:15</t>
  </si>
  <si>
    <t>09.06.2020 13:16:58</t>
  </si>
  <si>
    <t>1357778</t>
  </si>
  <si>
    <t>KÖPRÜBAŞI TR-27 (FUTBOL SAHASI) 45-86-M00027_B</t>
  </si>
  <si>
    <t>24.06.2020 11:13:12</t>
  </si>
  <si>
    <t>24.06.2020 13:16:22</t>
  </si>
  <si>
    <t>1358313</t>
  </si>
  <si>
    <t>PAMUCAK KÖK 35-13-L00400_ESKİ PAMUCAK (HAVAALANI)-L09 L09</t>
  </si>
  <si>
    <t>25.06.2020 09:15:45</t>
  </si>
  <si>
    <t>25.06.2020 14:38:00</t>
  </si>
  <si>
    <t>1359446</t>
  </si>
  <si>
    <t>TİRE İM-DM-1 35-29-A00001_AKÇAŞEHİR-L19 L19</t>
  </si>
  <si>
    <t>27.06.2020 09:45:24</t>
  </si>
  <si>
    <t>27.06.2020 09:49:00</t>
  </si>
  <si>
    <t>1359978</t>
  </si>
  <si>
    <t>28.06.2020 13:11:23</t>
  </si>
  <si>
    <t>28.06.2020 13:19:29</t>
  </si>
  <si>
    <t>1356347</t>
  </si>
  <si>
    <t>TİRE İM-DM-1 35-29-A00001_DOYRANLI-L11 L11</t>
  </si>
  <si>
    <t>22.06.2020 15:02:47</t>
  </si>
  <si>
    <t>22.06.2020 15:59:33</t>
  </si>
  <si>
    <t>1354001</t>
  </si>
  <si>
    <t>TİRE TM 35-29-A00003_TRANSFER-A-M21 M21</t>
  </si>
  <si>
    <t>18.06.2020 22:49:39</t>
  </si>
  <si>
    <t>18.06.2020 22:55:00</t>
  </si>
  <si>
    <t>1354018</t>
  </si>
  <si>
    <t>TİRE İM-DM-1 35-29-A00001_ÇIRPI-M03 M03</t>
  </si>
  <si>
    <t>19.06.2020 01:45:39</t>
  </si>
  <si>
    <t>19.06.2020 01:46:02</t>
  </si>
  <si>
    <t>1351151</t>
  </si>
  <si>
    <t>14.06.2020 11:57:32</t>
  </si>
  <si>
    <t>14.06.2020 12:03:26</t>
  </si>
  <si>
    <t>1351165</t>
  </si>
  <si>
    <t>14.06.2020 12:21:18</t>
  </si>
  <si>
    <t>14.06.2020 12:40:21</t>
  </si>
  <si>
    <t>1347485</t>
  </si>
  <si>
    <t>TİRE İM-DM-1 35-29-A00001_MAHMUTLAR-L13 L13</t>
  </si>
  <si>
    <t>09.06.2020 07:46:40</t>
  </si>
  <si>
    <t>09.06.2020 07:51:15</t>
  </si>
  <si>
    <t>1348147</t>
  </si>
  <si>
    <t>TİRE İM-DM-1 35-29-A00001_YENİÇİFTLİK M18</t>
  </si>
  <si>
    <t>10.06.2020 09:02:13</t>
  </si>
  <si>
    <t>10.06.2020 09:05:07</t>
  </si>
  <si>
    <t>1344682</t>
  </si>
  <si>
    <t>TİRE İM-DM-1 35-29-A00001_SERVİS TR-M27 M27</t>
  </si>
  <si>
    <t>03.06.2020 18:15:50</t>
  </si>
  <si>
    <t>03.06.2020 19:06:32</t>
  </si>
  <si>
    <t>1355470</t>
  </si>
  <si>
    <t>TR-62 35-19-L00062_TR-55-L01 L01</t>
  </si>
  <si>
    <t>21.06.2020 09:29:11</t>
  </si>
  <si>
    <t>21.06.2020 09:39:14</t>
  </si>
  <si>
    <t>1360341</t>
  </si>
  <si>
    <t>AVŞAR TR-1 45-83-L00340_DAĞITIM TRAFOSU-L01 L01</t>
  </si>
  <si>
    <t>29.06.2020 09:14:54</t>
  </si>
  <si>
    <t>29.06.2020 11:58:00</t>
  </si>
  <si>
    <t>1360503</t>
  </si>
  <si>
    <t>AVŞAR TR-2 45-83-L00352_Ayırıcı H01</t>
  </si>
  <si>
    <t>29.06.2020 13:08:34</t>
  </si>
  <si>
    <t>29.06.2020 16:00:16</t>
  </si>
  <si>
    <t>1361140</t>
  </si>
  <si>
    <t>AVŞAR TR-3 45-83-L00351_Ayırıcı H01</t>
  </si>
  <si>
    <t>30.06.2020 13:56:57</t>
  </si>
  <si>
    <t>30.06.2020 16:08:36</t>
  </si>
  <si>
    <t>1361137</t>
  </si>
  <si>
    <t>SARIGÖL DM 45-79-M00069_DADAĞLI FİDERİ M17</t>
  </si>
  <si>
    <t>30.06.2020 13:28:31</t>
  </si>
  <si>
    <t>30.06.2020 13:32:34</t>
  </si>
  <si>
    <t>1360950</t>
  </si>
  <si>
    <t>30.06.2020 09:24:15</t>
  </si>
  <si>
    <t>30.06.2020 09:27:29</t>
  </si>
  <si>
    <t>1360982</t>
  </si>
  <si>
    <t>SARIGÖL DM 45-79-M00069_HatBaşıAyırıcı_64087005 M17</t>
  </si>
  <si>
    <t>30.06.2020 09:44:46</t>
  </si>
  <si>
    <t>30.06.2020 13:37:15</t>
  </si>
  <si>
    <t>1358252</t>
  </si>
  <si>
    <t>SARIGÖL DM 45-79-M00069_ESKİ KÖYLER FİDERİ M05</t>
  </si>
  <si>
    <t>25.06.2020 09:04:05</t>
  </si>
  <si>
    <t>25.06.2020 16:21:40</t>
  </si>
  <si>
    <t>1358745</t>
  </si>
  <si>
    <t>SARIGÖL DM 45-79-M00069_SELİMİYE FİDERİ-M18 M18</t>
  </si>
  <si>
    <t>26.06.2020 05:48:31</t>
  </si>
  <si>
    <t>26.06.2020 05:51:41</t>
  </si>
  <si>
    <t>1356205</t>
  </si>
  <si>
    <t>22.06.2020 11:41:31</t>
  </si>
  <si>
    <t>22.06.2020 11:44:24</t>
  </si>
  <si>
    <t>1354890</t>
  </si>
  <si>
    <t>SARIGÖL DM 45-79-M00069_DADAĞLI FİDERİ-M17 M17</t>
  </si>
  <si>
    <t>20.06.2020 07:21:21</t>
  </si>
  <si>
    <t>20.06.2020 07:24:30</t>
  </si>
  <si>
    <t>1354564</t>
  </si>
  <si>
    <t>SARIGÖL DM 45-79-M00069_Sarıgöl TR-2-3-M06 M06</t>
  </si>
  <si>
    <t>19.06.2020 16:54:23</t>
  </si>
  <si>
    <t>19.06.2020 17:27:02</t>
  </si>
  <si>
    <t>1354689</t>
  </si>
  <si>
    <t>SARIGÖL DM 45-79-M00069_BAHARLAR-M09 M09</t>
  </si>
  <si>
    <t>19.06.2020 19:13:39</t>
  </si>
  <si>
    <t>19.06.2020 19:19:30</t>
  </si>
  <si>
    <t>1354871</t>
  </si>
  <si>
    <t>SARIGÖL DM 45-79-M00069_ESKİ KÖYLER FİDERİ-M05 M05</t>
  </si>
  <si>
    <t>20.06.2020 05:58:45</t>
  </si>
  <si>
    <t>20.06.2020 06:01:00</t>
  </si>
  <si>
    <t>1356379</t>
  </si>
  <si>
    <t>22.06.2020 15:51:05</t>
  </si>
  <si>
    <t>22.06.2020 15:52:39</t>
  </si>
  <si>
    <t>1356669</t>
  </si>
  <si>
    <t>23.06.2020 09:25:00</t>
  </si>
  <si>
    <t>23.06.2020 10:30:53</t>
  </si>
  <si>
    <t>1357400</t>
  </si>
  <si>
    <t>23.06.2020 18:32:09</t>
  </si>
  <si>
    <t>23.06.2020 18:32:59</t>
  </si>
  <si>
    <t>1351323</t>
  </si>
  <si>
    <t>14.06.2020 17:43:22</t>
  </si>
  <si>
    <t>14.06.2020 17:46:35</t>
  </si>
  <si>
    <t>1354369</t>
  </si>
  <si>
    <t>19.06.2020 13:13:38</t>
  </si>
  <si>
    <t>19.06.2020 13:14:11</t>
  </si>
  <si>
    <t>1354296</t>
  </si>
  <si>
    <t>19.06.2020 11:46:21</t>
  </si>
  <si>
    <t>19.06.2020 11:47:18</t>
  </si>
  <si>
    <t>1354299</t>
  </si>
  <si>
    <t>19.06.2020 11:47:39</t>
  </si>
  <si>
    <t>19.06.2020 11:49:00</t>
  </si>
  <si>
    <t>1354331</t>
  </si>
  <si>
    <t>19.06.2020 12:30:34</t>
  </si>
  <si>
    <t>19.06.2020 12:31:31</t>
  </si>
  <si>
    <t>1323805</t>
  </si>
  <si>
    <t>SARIGÖL DM 45-79-M00069_BAHARLAR M09</t>
  </si>
  <si>
    <t>02.06.2020 10:44:48</t>
  </si>
  <si>
    <t>02.06.2020 11:07:02</t>
  </si>
  <si>
    <t>1322995</t>
  </si>
  <si>
    <t>SARIGÖL DM 45-79-M00069_TR-37 FİDERİ-M08 M08</t>
  </si>
  <si>
    <t>01.06.2020 09:18:13</t>
  </si>
  <si>
    <t>01.06.2020 09:18:50</t>
  </si>
  <si>
    <t>1323126</t>
  </si>
  <si>
    <t>01.06.2020 12:16:13</t>
  </si>
  <si>
    <t>01.06.2020 12:18:00</t>
  </si>
  <si>
    <t>1349962</t>
  </si>
  <si>
    <t>12.06.2020 16:17:09</t>
  </si>
  <si>
    <t>12.06.2020 16:20:29</t>
  </si>
  <si>
    <t>1348716</t>
  </si>
  <si>
    <t>AYASKENT DM-2 (TR-1) 35-16-M00011_KADIKÖY-M04 M04</t>
  </si>
  <si>
    <t>11.06.2020 06:05:47</t>
  </si>
  <si>
    <t>11.06.2020 06:06:50</t>
  </si>
  <si>
    <t>1360345</t>
  </si>
  <si>
    <t>AYVAALAN TR-1 45-74-M00267_45-74-M00267</t>
  </si>
  <si>
    <t>29.06.2020 09:20:09</t>
  </si>
  <si>
    <t>29.06.2020 13:07:59</t>
  </si>
  <si>
    <t>1348408</t>
  </si>
  <si>
    <t>HELVACI DM-2 35-17-M00359_HatBaşıAyırıcı_53140814 M05</t>
  </si>
  <si>
    <t>10.06.2020 14:44:09</t>
  </si>
  <si>
    <t>10.06.2020 14:47:30</t>
  </si>
  <si>
    <t>1347476</t>
  </si>
  <si>
    <t>HELVACI DM-2 35-17-M00359_AVEA MOBİL M02</t>
  </si>
  <si>
    <t>09.06.2020 07:14:28</t>
  </si>
  <si>
    <t>09.06.2020 07:33:48</t>
  </si>
  <si>
    <t>1346936</t>
  </si>
  <si>
    <t>HELVACI DM-2 35-17-M00359_HatBaşıAyırıcı_53140819 M02</t>
  </si>
  <si>
    <t>08.06.2020 07:45:42</t>
  </si>
  <si>
    <t>08.06.2020 07:48:41</t>
  </si>
  <si>
    <t>1347069</t>
  </si>
  <si>
    <t>L-277 GÖLCÜK GÖDENCE KÖK 35-14-L00277_GÖDENCE-L04 L04</t>
  </si>
  <si>
    <t>08.06.2020 11:00:34</t>
  </si>
  <si>
    <t>08.06.2020 11:15:00</t>
  </si>
  <si>
    <t>1344712</t>
  </si>
  <si>
    <t>BADEMLER DM 35-19-M00443_URLA TM-1 (GÜZELBAHÇE-1) GİRİŞ-M017 M017</t>
  </si>
  <si>
    <t>03.06.2020 19:00:44</t>
  </si>
  <si>
    <t>03.06.2020 19:06:44</t>
  </si>
  <si>
    <t>1361004</t>
  </si>
  <si>
    <t>BADEMLİ KÖK-8 (BADEMLİ TR-9) 35-30-L00097_YAHŞİBEY L02</t>
  </si>
  <si>
    <t>30.06.2020 10:12:15</t>
  </si>
  <si>
    <t>30.06.2020 12:35:35</t>
  </si>
  <si>
    <t>1358291</t>
  </si>
  <si>
    <t>BADEMLİ TR-1 DM 35-15-L01010_KETENDERESİ (HACI MUSA) L011</t>
  </si>
  <si>
    <t>25.06.2020 09:47:20</t>
  </si>
  <si>
    <t>25.06.2020 16:20:26</t>
  </si>
  <si>
    <t>1357681</t>
  </si>
  <si>
    <t>BADEMLİ TR-1 DM 35-15-L01010_MERKEZ TR-5 L03</t>
  </si>
  <si>
    <t>24.06.2020 09:26:49</t>
  </si>
  <si>
    <t>24.06.2020 15:20:30</t>
  </si>
  <si>
    <t>1356390</t>
  </si>
  <si>
    <t>BADINCA KÖK 45-73-M00341_BADINCA EVRENLİ-M02 M02</t>
  </si>
  <si>
    <t>22.06.2020 16:11:52</t>
  </si>
  <si>
    <t>22.06.2020 16:20:00</t>
  </si>
  <si>
    <t>1354568</t>
  </si>
  <si>
    <t>19.06.2020 16:56:20</t>
  </si>
  <si>
    <t>19.06.2020 17:00:00</t>
  </si>
  <si>
    <t>1355979</t>
  </si>
  <si>
    <t>YAĞCILAR KÖK 45-71-M00179_HatBaşıAyırıcı_53135847 M04</t>
  </si>
  <si>
    <t>22.06.2020 07:30:22</t>
  </si>
  <si>
    <t>22.06.2020 07:32:00</t>
  </si>
  <si>
    <t>1350649</t>
  </si>
  <si>
    <t>13.06.2020 12:58:24</t>
  </si>
  <si>
    <t>13.06.2020 13:00:04</t>
  </si>
  <si>
    <t>1349537</t>
  </si>
  <si>
    <t>12.06.2020 09:49:39</t>
  </si>
  <si>
    <t>12.06.2020 09:50:19</t>
  </si>
  <si>
    <t>1361215</t>
  </si>
  <si>
    <t>30.06.2020 15:41:51</t>
  </si>
  <si>
    <t>30.06.2020 15:43:00</t>
  </si>
  <si>
    <t>1352280</t>
  </si>
  <si>
    <t>BALÇOVA</t>
  </si>
  <si>
    <t>K-2932 35-07-K02932_35-07-K02932</t>
  </si>
  <si>
    <t>16.06.2020 13:45:26</t>
  </si>
  <si>
    <t>16.06.2020 15:48:44</t>
  </si>
  <si>
    <t>1356877</t>
  </si>
  <si>
    <t>K-228 35-07-K00228_35-07-K00228</t>
  </si>
  <si>
    <t>23.06.2020 10:30:12</t>
  </si>
  <si>
    <t>23.06.2020 12:05:32</t>
  </si>
  <si>
    <t>1357840</t>
  </si>
  <si>
    <t>K-1266 35-07-K01266_35-07-K01266</t>
  </si>
  <si>
    <t>24.06.2020 13:14:20</t>
  </si>
  <si>
    <t>24.06.2020 15:12:26</t>
  </si>
  <si>
    <t>1357207</t>
  </si>
  <si>
    <t>TR-136 35-16-L00136_DAĞITIM TRAFO TR-136-L04 L04</t>
  </si>
  <si>
    <t>23.06.2020 15:00:33</t>
  </si>
  <si>
    <t>23.06.2020 16:15:37</t>
  </si>
  <si>
    <t>1356753</t>
  </si>
  <si>
    <t>TR-130 35-16-L00130_DAĞITIM TRAFO TR-130-L03 L03</t>
  </si>
  <si>
    <t>23.06.2020 09:35:44</t>
  </si>
  <si>
    <t>23.06.2020 10:21:25</t>
  </si>
  <si>
    <t>1348855</t>
  </si>
  <si>
    <t>K-1312 35-04-K01312_35-04-K01312</t>
  </si>
  <si>
    <t>11.06.2020 10:23:48</t>
  </si>
  <si>
    <t>11.06.2020 10:57:59</t>
  </si>
  <si>
    <t>1355495</t>
  </si>
  <si>
    <t>YAZIBAŞI DM-3 35-26-M00764_AYRANCILAR DM-3-M01 M01</t>
  </si>
  <si>
    <t>21.06.2020 10:00:51</t>
  </si>
  <si>
    <t>21.06.2020 10:02:00</t>
  </si>
  <si>
    <t>1355706</t>
  </si>
  <si>
    <t>21.06.2020 16:19:41</t>
  </si>
  <si>
    <t>21.06.2020 16:21:02</t>
  </si>
  <si>
    <t>1358645</t>
  </si>
  <si>
    <t>25.06.2020 20:46:25</t>
  </si>
  <si>
    <t>25.06.2020 20:57:11</t>
  </si>
  <si>
    <t>1358822</t>
  </si>
  <si>
    <t>BAHÇELİ TR-3 45-73-M00602_45-73-M00602</t>
  </si>
  <si>
    <t>26.06.2020 09:16:26</t>
  </si>
  <si>
    <t>26.06.2020 18:39:38</t>
  </si>
  <si>
    <t>1356058</t>
  </si>
  <si>
    <t>HARTA TR-1 45-76-M00087_Ayırıcı H01</t>
  </si>
  <si>
    <t>22.06.2020 09:00:00</t>
  </si>
  <si>
    <t>22.06.2020 15:52:00</t>
  </si>
  <si>
    <t>1356883</t>
  </si>
  <si>
    <t>BAKIR KÖK 45-76-M00047_KIRKAĞAÇ OTOYOL DM-M06 M06</t>
  </si>
  <si>
    <t>23.06.2020 10:43:33</t>
  </si>
  <si>
    <t>23.06.2020 11:15:09</t>
  </si>
  <si>
    <t>1358801</t>
  </si>
  <si>
    <t>BAKLACI TR-1 45-73-M00523_45-73-M00523</t>
  </si>
  <si>
    <t>26.06.2020 08:58:38</t>
  </si>
  <si>
    <t>26.06.2020 16:44:36</t>
  </si>
  <si>
    <t>1360955</t>
  </si>
  <si>
    <t>TARİŞ KÖK 45-73-M01049_ULAŞTIRMA TABURU M02</t>
  </si>
  <si>
    <t>30.06.2020 09:00:05</t>
  </si>
  <si>
    <t>30.06.2020 11:19:00</t>
  </si>
  <si>
    <t>1360388</t>
  </si>
  <si>
    <t>AHMETLİ TR-30 MEZARLIK 45-84-L00030_TR-72-L02 L02</t>
  </si>
  <si>
    <t>29.06.2020 10:05:30</t>
  </si>
  <si>
    <t>29.06.2020 14:22:26</t>
  </si>
  <si>
    <t>1360559</t>
  </si>
  <si>
    <t>DM-01/TR-91 45-71-M01856_DAĞITIM TRAFOSU-M03 M03</t>
  </si>
  <si>
    <t>29.06.2020 15:02:00</t>
  </si>
  <si>
    <t>29.06.2020 15:17:04</t>
  </si>
  <si>
    <t>1360456</t>
  </si>
  <si>
    <t>BAŞIBÜYÜK KÖK 45-77-L00158_EVCİLER ÇIKIŞI-L03 L03</t>
  </si>
  <si>
    <t>29.06.2020 11:53:00</t>
  </si>
  <si>
    <t>29.06.2020 11:53:54</t>
  </si>
  <si>
    <t>1360947</t>
  </si>
  <si>
    <t>30.06.2020 09:23:55</t>
  </si>
  <si>
    <t>30.06.2020 09:24:55</t>
  </si>
  <si>
    <t>1358352</t>
  </si>
  <si>
    <t>25.06.2020 11:09:00</t>
  </si>
  <si>
    <t>25.06.2020 11:46:55</t>
  </si>
  <si>
    <t>1358181</t>
  </si>
  <si>
    <t>25.06.2020 07:21:15</t>
  </si>
  <si>
    <t>25.06.2020 07:38:25</t>
  </si>
  <si>
    <t>1356686</t>
  </si>
  <si>
    <t>BAŞIBÜYÜK KÖK 45-77-L00158_BALIBEY ÇIKIŞ-L06 L06</t>
  </si>
  <si>
    <t>23.06.2020 07:28:46</t>
  </si>
  <si>
    <t>23.06.2020 07:30:00</t>
  </si>
  <si>
    <t>1356705</t>
  </si>
  <si>
    <t>23.06.2020 07:55:31</t>
  </si>
  <si>
    <t>23.06.2020 08:05:00</t>
  </si>
  <si>
    <t>1355778</t>
  </si>
  <si>
    <t>BAŞIBÜYÜK KÖK 45-77-L00158_BAŞIBÜYÜK ÇIKIŞI-L05 L05</t>
  </si>
  <si>
    <t>21.06.2020 18:09:34</t>
  </si>
  <si>
    <t>21.06.2020 18:10:02</t>
  </si>
  <si>
    <t>1355398</t>
  </si>
  <si>
    <t>BAŞIBÜYÜK KÖK 45-77-L00158_TATLIÇEŞME ÇIKIŞI-L04 L04</t>
  </si>
  <si>
    <t>21.06.2020 06:26:21</t>
  </si>
  <si>
    <t>21.06.2020 06:26:51</t>
  </si>
  <si>
    <t>1354406</t>
  </si>
  <si>
    <t>19.06.2020 14:12:49</t>
  </si>
  <si>
    <t>19.06.2020 14:43:00</t>
  </si>
  <si>
    <t>1353710</t>
  </si>
  <si>
    <t>BAŞIBÜYÜK KÖK 45-77-L00158_HACITUFAN ÇIKIŞI-L02 L02</t>
  </si>
  <si>
    <t>18.06.2020 16:35:59</t>
  </si>
  <si>
    <t>18.06.2020 16:37:49</t>
  </si>
  <si>
    <t>1349893</t>
  </si>
  <si>
    <t>12.06.2020 15:26:29</t>
  </si>
  <si>
    <t>12.06.2020 15:29:00</t>
  </si>
  <si>
    <t>1349660</t>
  </si>
  <si>
    <t>12.06.2020 11:51:52</t>
  </si>
  <si>
    <t>12.06.2020 11:52:29</t>
  </si>
  <si>
    <t>1349793</t>
  </si>
  <si>
    <t>12.06.2020 14:08:59</t>
  </si>
  <si>
    <t>12.06.2020 14:10:00</t>
  </si>
  <si>
    <t>1347282</t>
  </si>
  <si>
    <t>08.06.2020 16:55:07</t>
  </si>
  <si>
    <t>08.06.2020 16:55:34</t>
  </si>
  <si>
    <t>1354138</t>
  </si>
  <si>
    <t>BEKİRLER TR-4 45-72-L00361_Ayırıcı H01</t>
  </si>
  <si>
    <t>19.06.2020 09:08:12</t>
  </si>
  <si>
    <t>19.06.2020 12:33:23</t>
  </si>
  <si>
    <t>1348979</t>
  </si>
  <si>
    <t>BEKTAŞLAR TR-2 45-78-M00485_45-78-M00485</t>
  </si>
  <si>
    <t>11.06.2020 14:17:58</t>
  </si>
  <si>
    <t>11.06.2020 14:58:35</t>
  </si>
  <si>
    <t>1354214</t>
  </si>
  <si>
    <t>BELEVİ İM 35-13-A00002_MEHMETLER-L12 L12</t>
  </si>
  <si>
    <t>19.06.2020 11:26:59</t>
  </si>
  <si>
    <t>19.06.2020 11:32:46</t>
  </si>
  <si>
    <t>1357270</t>
  </si>
  <si>
    <t>BERGAMA İM-1 35-16-A00001_ŞEHİR-4 L17</t>
  </si>
  <si>
    <t>23.06.2020 16:04:42</t>
  </si>
  <si>
    <t>23.06.2020 16:06:10</t>
  </si>
  <si>
    <t>1348406</t>
  </si>
  <si>
    <t>BERGAMA İM-1 35-16-A00001_ŞEHİR-5-L05 L05</t>
  </si>
  <si>
    <t>10.06.2020 14:42:36</t>
  </si>
  <si>
    <t>10.06.2020 14:48:47</t>
  </si>
  <si>
    <t>1349833</t>
  </si>
  <si>
    <t>GÖRDES TR-27 45-75-M00042_GÖRDES TR-28-M01 M01</t>
  </si>
  <si>
    <t>12.06.2020 14:36:52</t>
  </si>
  <si>
    <t>12.06.2020 15:22:32</t>
  </si>
  <si>
    <t>1357080</t>
  </si>
  <si>
    <t>GÖRDES DM 45-75-M00050_AKHİSAR - ÖLÇÜ-M07 M07</t>
  </si>
  <si>
    <t>23.06.2020 13:01:49</t>
  </si>
  <si>
    <t>23.06.2020 13:06:00</t>
  </si>
  <si>
    <t>1355628</t>
  </si>
  <si>
    <t>GÖRDES TR-27 45-75-M00042_HatBaşıAyırıcı_53135103 M01</t>
  </si>
  <si>
    <t>21.06.2020 13:42:24</t>
  </si>
  <si>
    <t>21.06.2020 13:54:21</t>
  </si>
  <si>
    <t>1351515</t>
  </si>
  <si>
    <t>GÖRDES DM 45-75-M00050_KÜREKÇİ-M09 M09</t>
  </si>
  <si>
    <t>15.06.2020 09:01:13</t>
  </si>
  <si>
    <t>15.06.2020 16:58:36</t>
  </si>
  <si>
    <t>1356298</t>
  </si>
  <si>
    <t>BEYOBA TR-12 45-72-M00414_TR-6 SAZOBA TOPSU RİNG-M04 M04</t>
  </si>
  <si>
    <t>22.06.2020 13:54:42</t>
  </si>
  <si>
    <t>22.06.2020 13:57:00</t>
  </si>
  <si>
    <t>1354995</t>
  </si>
  <si>
    <t>20.06.2020 10:28:23</t>
  </si>
  <si>
    <t>20.06.2020 10:30:00</t>
  </si>
  <si>
    <t>1348170</t>
  </si>
  <si>
    <t>AZMANLAR TR-1 45-81-M00124_45-81-M00124</t>
  </si>
  <si>
    <t>10.06.2020 09:19:39</t>
  </si>
  <si>
    <t>10.06.2020 11:04:08</t>
  </si>
  <si>
    <t>1360366</t>
  </si>
  <si>
    <t>BİRGİ DM 35-15-L01013_CEVİZALAN L05</t>
  </si>
  <si>
    <t>29.06.2020 09:40:29</t>
  </si>
  <si>
    <t>29.06.2020 17:33:12</t>
  </si>
  <si>
    <t>1360747</t>
  </si>
  <si>
    <t>TOKMAKLI KÖK 45-86-M00047_ÇATALOLUK ENH.(BORLU KÖK)-M01 M01</t>
  </si>
  <si>
    <t>29.06.2020 19:35:04</t>
  </si>
  <si>
    <t>29.06.2020 19:37:00</t>
  </si>
  <si>
    <t>1359824</t>
  </si>
  <si>
    <t>TOKMAKLI KÖK 45-86-M00047_TOKMAKLI-M05 M05</t>
  </si>
  <si>
    <t>28.06.2020 05:54:43</t>
  </si>
  <si>
    <t>28.06.2020 05:55:13</t>
  </si>
  <si>
    <t>1349564</t>
  </si>
  <si>
    <t>12.06.2020 10:17:09</t>
  </si>
  <si>
    <t>12.06.2020 10:18:00</t>
  </si>
  <si>
    <t>1345135</t>
  </si>
  <si>
    <t>04.06.2020 14:09:32</t>
  </si>
  <si>
    <t>04.06.2020 14:12:30</t>
  </si>
  <si>
    <t>1355184</t>
  </si>
  <si>
    <t>20.06.2020 16:17:03</t>
  </si>
  <si>
    <t>20.06.2020 16:17:51</t>
  </si>
  <si>
    <t>1357076</t>
  </si>
  <si>
    <t>23.06.2020 13:00:29</t>
  </si>
  <si>
    <t>23.06.2020 13:01:00</t>
  </si>
  <si>
    <t>1356798</t>
  </si>
  <si>
    <t>BORLU TR-3 45-86-M00048_TOKMAKLI KÖK-M03 M03</t>
  </si>
  <si>
    <t>23.06.2020 09:35:53</t>
  </si>
  <si>
    <t>23.06.2020 09:36:00</t>
  </si>
  <si>
    <t>1356727</t>
  </si>
  <si>
    <t>23.06.2020 08:48:11</t>
  </si>
  <si>
    <t>23.06.2020 08:49:26</t>
  </si>
  <si>
    <t>1356521</t>
  </si>
  <si>
    <t>22.06.2020 19:32:56</t>
  </si>
  <si>
    <t>22.06.2020 19:33:32</t>
  </si>
  <si>
    <t>1354388</t>
  </si>
  <si>
    <t>19.06.2020 13:43:19</t>
  </si>
  <si>
    <t>19.06.2020 13:47:42</t>
  </si>
  <si>
    <t>1344884</t>
  </si>
  <si>
    <t>K-4689 35-04-K04689_35-04-K04689</t>
  </si>
  <si>
    <t>04.06.2020 08:45:59</t>
  </si>
  <si>
    <t>04.06.2020 11:12:24</t>
  </si>
  <si>
    <t>1323145</t>
  </si>
  <si>
    <t>M-1037 35-04-M01037_35-04-M01037</t>
  </si>
  <si>
    <t>01.06.2020 12:00:43</t>
  </si>
  <si>
    <t>01.06.2020 13:19:31</t>
  </si>
  <si>
    <t>1348788</t>
  </si>
  <si>
    <t>BOYNUYOĞUN KÖK 35-29-L00051_DALLIK L03</t>
  </si>
  <si>
    <t>11.06.2020 09:10:28</t>
  </si>
  <si>
    <t>11.06.2020 15:40:48</t>
  </si>
  <si>
    <t>1359705</t>
  </si>
  <si>
    <t>BOYNUYOĞUN KÖK 35-29-L00051_KİRELLİ-L05 L05</t>
  </si>
  <si>
    <t>27.06.2020 19:29:13</t>
  </si>
  <si>
    <t>27.06.2020 19:31:00</t>
  </si>
  <si>
    <t>1359740</t>
  </si>
  <si>
    <t>27.06.2020 20:21:13</t>
  </si>
  <si>
    <t>27.06.2020 20:23:00</t>
  </si>
  <si>
    <t>1351090</t>
  </si>
  <si>
    <t>AKÇAALAN KÖYÜ TR-1 45-86-M00152_Ayırıcı H01</t>
  </si>
  <si>
    <t>14.06.2020 10:03:12</t>
  </si>
  <si>
    <t>14.06.2020 11:18:58</t>
  </si>
  <si>
    <t>1352325</t>
  </si>
  <si>
    <t>BOZKÖY TR-1 35-16-M00051_Ayırıcı H01</t>
  </si>
  <si>
    <t>16.06.2020 14:57:13</t>
  </si>
  <si>
    <t>16.06.2020 15:55:13</t>
  </si>
  <si>
    <t>1354439</t>
  </si>
  <si>
    <t>BOZKÖY-1 35-26-M00480_35-26-M00480</t>
  </si>
  <si>
    <t>19.06.2020 10:18:24</t>
  </si>
  <si>
    <t>19.06.2020 15:36:12</t>
  </si>
  <si>
    <t>1354409</t>
  </si>
  <si>
    <t>BÖLCEK DM 35-16-M00153_BÖLCEK-M01 M01</t>
  </si>
  <si>
    <t>19.06.2020 14:16:02</t>
  </si>
  <si>
    <t>19.06.2020 14:17:42</t>
  </si>
  <si>
    <t>1356282</t>
  </si>
  <si>
    <t>22.06.2020 13:33:02</t>
  </si>
  <si>
    <t>22.06.2020 13:33:32</t>
  </si>
  <si>
    <t>1355459</t>
  </si>
  <si>
    <t>BURUNCUK KÖK 35-20-L00273_ZEYTİNOVA DAĞ GRUBU-L02 L02</t>
  </si>
  <si>
    <t>21.06.2020 09:16:01</t>
  </si>
  <si>
    <t>21.06.2020 09:17:00</t>
  </si>
  <si>
    <t>1360376</t>
  </si>
  <si>
    <t>BURUNCUK KÖK 35-20-L00273_BURUNCUK OVA - ÇAYIR L05</t>
  </si>
  <si>
    <t>29.06.2020 09:21:24</t>
  </si>
  <si>
    <t>29.06.2020 15:56:00</t>
  </si>
  <si>
    <t>1360864</t>
  </si>
  <si>
    <t>GÜMÜŞÇAY KÖK 45-73-M00477_İSMAİL BEY TR-1-M04 M04</t>
  </si>
  <si>
    <t>30.06.2020 04:50:25</t>
  </si>
  <si>
    <t>30.06.2020 04:50:55</t>
  </si>
  <si>
    <t>1354493</t>
  </si>
  <si>
    <t>19.06.2020 15:43:20</t>
  </si>
  <si>
    <t>19.06.2020 15:44:00</t>
  </si>
  <si>
    <t>1351541</t>
  </si>
  <si>
    <t>15.06.2020 09:37:13</t>
  </si>
  <si>
    <t>15.06.2020 09:37:43</t>
  </si>
  <si>
    <t>1352556</t>
  </si>
  <si>
    <t>16.06.2020 23:30:43</t>
  </si>
  <si>
    <t>16.06.2020 23:31:13</t>
  </si>
  <si>
    <t>1352594</t>
  </si>
  <si>
    <t>17.06.2020 07:26:24</t>
  </si>
  <si>
    <t>17.06.2020 07:28:00</t>
  </si>
  <si>
    <t>1347146</t>
  </si>
  <si>
    <t>08.06.2020 13:00:07</t>
  </si>
  <si>
    <t>08.06.2020 13:01:54</t>
  </si>
  <si>
    <t>1323642</t>
  </si>
  <si>
    <t>02.06.2020 06:32:12</t>
  </si>
  <si>
    <t>02.06.2020 06:32:42</t>
  </si>
  <si>
    <t>1345709</t>
  </si>
  <si>
    <t>GÜMÜŞÇAY KÖK 45-73-M00477_HatBaşıAyırıcı_62833603 M04</t>
  </si>
  <si>
    <t>05.06.2020 17:32:54</t>
  </si>
  <si>
    <t>05.06.2020 17:33:11</t>
  </si>
  <si>
    <t>1345710</t>
  </si>
  <si>
    <t>05.06.2020 17:33:31</t>
  </si>
  <si>
    <t>1345921</t>
  </si>
  <si>
    <t>06.06.2020 08:45:22</t>
  </si>
  <si>
    <t>06.06.2020 08:47:00</t>
  </si>
  <si>
    <t>1346251</t>
  </si>
  <si>
    <t>06.06.2020 18:39:42</t>
  </si>
  <si>
    <t>06.06.2020 18:40:05</t>
  </si>
  <si>
    <t>1359166</t>
  </si>
  <si>
    <t>CAFERBEY KÖK 45-78-L00231_CAFERBEY ÇALTILI-L04 L04</t>
  </si>
  <si>
    <t>26.06.2020 18:03:06</t>
  </si>
  <si>
    <t>26.06.2020 18:05:00</t>
  </si>
  <si>
    <t>1349913</t>
  </si>
  <si>
    <t>CAMBAZLI KÖK 45-84-M00005_KARGIN-M04 M04</t>
  </si>
  <si>
    <t>12.06.2020 15:41:59</t>
  </si>
  <si>
    <t>12.06.2020 16:01:59</t>
  </si>
  <si>
    <t>1349740</t>
  </si>
  <si>
    <t>URLA TM-1 35-19-A00004_GÜZELBAHÇE-2 M07</t>
  </si>
  <si>
    <t>12.06.2020 13:13:59</t>
  </si>
  <si>
    <t>12.06.2020 13:18:40</t>
  </si>
  <si>
    <t>1355468</t>
  </si>
  <si>
    <t>21.06.2020 09:28:38</t>
  </si>
  <si>
    <t>21.06.2020 09:34:00</t>
  </si>
  <si>
    <t>1356086</t>
  </si>
  <si>
    <t>TEPECİK KÖPRÜ DM 35-14-M00332_DOĞANBEY 477 H.H. SAĞ DEVRE M07</t>
  </si>
  <si>
    <t>22.06.2020 09:37:02</t>
  </si>
  <si>
    <t>22.06.2020 15:25:00</t>
  </si>
  <si>
    <t>1349926</t>
  </si>
  <si>
    <t>M-271 KARAKAYALAR DM 35-14-M00271_TR-2 (TR-64) SEFERKENT-M14 M14</t>
  </si>
  <si>
    <t>12.06.2020 15:54:09</t>
  </si>
  <si>
    <t>12.06.2020 15:57:25</t>
  </si>
  <si>
    <t>1349929</t>
  </si>
  <si>
    <t>M-271 KARAKAYALAR DM 35-14-M00271_TR-7 (MİMOZA)-M15 M15</t>
  </si>
  <si>
    <t>12.06.2020 15:55:17</t>
  </si>
  <si>
    <t>12.06.2020 16:05:13</t>
  </si>
  <si>
    <t>1347352</t>
  </si>
  <si>
    <t>TEPECİK KÖPRÜ DM 35-14-M00332_DOĞANBEY H.H. 477 SOL DEVRE -M018 M018</t>
  </si>
  <si>
    <t>08.06.2020 19:05:37</t>
  </si>
  <si>
    <t>08.06.2020 19:14:45</t>
  </si>
  <si>
    <t>1344560</t>
  </si>
  <si>
    <t>M-271 KARAKAYALAR DM 35-14-M00271_BADEMLER 477 SOL DEVRE-M10 M10</t>
  </si>
  <si>
    <t>03.06.2020 14:57:51</t>
  </si>
  <si>
    <t>03.06.2020 14:59:54</t>
  </si>
  <si>
    <t>1347032</t>
  </si>
  <si>
    <t>L-278 35-18-L00278_L-279-L04 L04</t>
  </si>
  <si>
    <t>08.06.2020 09:58:44</t>
  </si>
  <si>
    <t>08.06.2020 10:04:44</t>
  </si>
  <si>
    <t>1347490</t>
  </si>
  <si>
    <t>SARUHANLI TR-13 45-80-M00013_HatBaşıAyırıcı_72090074 M04</t>
  </si>
  <si>
    <t>09.06.2020 08:09:45</t>
  </si>
  <si>
    <t>09.06.2020 08:10:06</t>
  </si>
  <si>
    <t>1350195</t>
  </si>
  <si>
    <t>SARUHANLI TR-13 45-80-M00013_PAŞAKÖY ÇIKIŞI-M04 M04</t>
  </si>
  <si>
    <t>12.06.2020 19:37:09</t>
  </si>
  <si>
    <t>12.06.2020 19:38:12</t>
  </si>
  <si>
    <t>1355460</t>
  </si>
  <si>
    <t>21.06.2020 09:17:11</t>
  </si>
  <si>
    <t>21.06.2020 09:19:00</t>
  </si>
  <si>
    <t>1357388</t>
  </si>
  <si>
    <t>23.06.2020 18:20:19</t>
  </si>
  <si>
    <t>23.06.2020 18:20:43</t>
  </si>
  <si>
    <t>1354078</t>
  </si>
  <si>
    <t>19.06.2020 07:40:49</t>
  </si>
  <si>
    <t>19.06.2020 07:41:59</t>
  </si>
  <si>
    <t>1352479</t>
  </si>
  <si>
    <t>16.06.2020 19:19:53</t>
  </si>
  <si>
    <t>16.06.2020 19:20:13</t>
  </si>
  <si>
    <t>1352244</t>
  </si>
  <si>
    <t>16.06.2020 12:56:24</t>
  </si>
  <si>
    <t>16.06.2020 12:56:45</t>
  </si>
  <si>
    <t>1359708</t>
  </si>
  <si>
    <t>27.06.2020 19:30:48</t>
  </si>
  <si>
    <t>27.06.2020 19:33:00</t>
  </si>
  <si>
    <t>1359969</t>
  </si>
  <si>
    <t>28.06.2020 12:45:33</t>
  </si>
  <si>
    <t>28.06.2020 12:46:09</t>
  </si>
  <si>
    <t>1358203</t>
  </si>
  <si>
    <t>SARUHANLI TR-21 45-80-M00021_SARUHANLI TM-M01 M01</t>
  </si>
  <si>
    <t>25.06.2020 07:54:45</t>
  </si>
  <si>
    <t>25.06.2020 07:55:50</t>
  </si>
  <si>
    <t>1348798</t>
  </si>
  <si>
    <t>M-2538 (YATIRIM REZERVE) 35-02-M02538_D</t>
  </si>
  <si>
    <t>11.06.2020 10:01:59</t>
  </si>
  <si>
    <t>11.06.2020 17:49:49</t>
  </si>
  <si>
    <t>1348803</t>
  </si>
  <si>
    <t>M-2538 (YATIRIM REZERVE) 35-02-M02538_A</t>
  </si>
  <si>
    <t>11.06.2020 09:40:59</t>
  </si>
  <si>
    <t>11.06.2020 17:37:17</t>
  </si>
  <si>
    <t>1347523</t>
  </si>
  <si>
    <t>M-2538 (YATIRIM REZERVE) 35-02-M02538_B</t>
  </si>
  <si>
    <t>09.06.2020 09:01:47</t>
  </si>
  <si>
    <t>09.06.2020 11:54:22</t>
  </si>
  <si>
    <t>1347532</t>
  </si>
  <si>
    <t>M-2538 (YATIRIM REZERVE) 35-02-M02538_E</t>
  </si>
  <si>
    <t>09.06.2020 09:10:13</t>
  </si>
  <si>
    <t>09.06.2020 12:17:01</t>
  </si>
  <si>
    <t>1345493</t>
  </si>
  <si>
    <t>CENKYERİ TR-1 45-82-M00131_DAĞITIM TRAFOSU M03</t>
  </si>
  <si>
    <t>05.06.2020 10:05:38</t>
  </si>
  <si>
    <t>05.06.2020 11:36:29</t>
  </si>
  <si>
    <t>1345054</t>
  </si>
  <si>
    <t>SOMA TR-28 45-82-M00028_Ayırıcı H01</t>
  </si>
  <si>
    <t>04.06.2020 11:35:37</t>
  </si>
  <si>
    <t>04.06.2020 16:18:55</t>
  </si>
  <si>
    <t>1350535</t>
  </si>
  <si>
    <t>TR-25 35-30-L00025_35-30-L00025</t>
  </si>
  <si>
    <t>13.06.2020 10:06:14</t>
  </si>
  <si>
    <t>13.06.2020 10:57:25</t>
  </si>
  <si>
    <t>1346907</t>
  </si>
  <si>
    <t>TR-84 45-78-L00084_TR-88-L02 L02</t>
  </si>
  <si>
    <t>08.06.2020 06:01:49</t>
  </si>
  <si>
    <t>08.06.2020 06:58:07</t>
  </si>
  <si>
    <t>1354084</t>
  </si>
  <si>
    <t>DM-21/19 (BATI SK) 45-71-M00468_DM-21/18-M02 M02</t>
  </si>
  <si>
    <t>19.06.2020 07:49:09</t>
  </si>
  <si>
    <t>19.06.2020 08:22:00</t>
  </si>
  <si>
    <t>1360496</t>
  </si>
  <si>
    <t>DM-13/15 45-71-M00322_DAĞITIM TRAFOSU-M01 M01</t>
  </si>
  <si>
    <t>29.06.2020 13:01:34</t>
  </si>
  <si>
    <t>29.06.2020 13:50:16</t>
  </si>
  <si>
    <t>1360770</t>
  </si>
  <si>
    <t>DM-2/TR-20 35-22-M00853_TR-51 (ALTINTEPE)-M01 M01</t>
  </si>
  <si>
    <t>29.06.2020 20:26:00</t>
  </si>
  <si>
    <t>29.06.2020 20:30:45</t>
  </si>
  <si>
    <t>1360771</t>
  </si>
  <si>
    <t>DM-2/TR-16 35-22-M00061_MENDERES DM-2/TR-1-M01 M01</t>
  </si>
  <si>
    <t>29.06.2020 20:26:10</t>
  </si>
  <si>
    <t>1356924</t>
  </si>
  <si>
    <t>23.06.2020 11:06:03</t>
  </si>
  <si>
    <t>23.06.2020 11:13:09</t>
  </si>
  <si>
    <t>1350469</t>
  </si>
  <si>
    <t>MENDERES DM-2/TR-1 35-22-M00300_KÖYLER-1 M15</t>
  </si>
  <si>
    <t>13.06.2020 09:04:53</t>
  </si>
  <si>
    <t>13.06.2020 15:47:00</t>
  </si>
  <si>
    <t>1344978</t>
  </si>
  <si>
    <t>MENDERES DM-2/TR-1 35-22-M00300_KÖYLER-1-M15 M15</t>
  </si>
  <si>
    <t>04.06.2020 10:45:39</t>
  </si>
  <si>
    <t>04.06.2020 10:48:32</t>
  </si>
  <si>
    <t>1345949</t>
  </si>
  <si>
    <t>06.06.2020 09:23:52</t>
  </si>
  <si>
    <t>06.06.2020 09:40:42</t>
  </si>
  <si>
    <t>1344825</t>
  </si>
  <si>
    <t>04.06.2020 00:09:39</t>
  </si>
  <si>
    <t>04.06.2020 00:48:00</t>
  </si>
  <si>
    <t>1357661</t>
  </si>
  <si>
    <t>ÇAKMAKLI TR-2 35-17-M00346_Ayırıcı H01</t>
  </si>
  <si>
    <t>24.06.2020 09:11:06</t>
  </si>
  <si>
    <t>24.06.2020 17:15:25</t>
  </si>
  <si>
    <t>1355536</t>
  </si>
  <si>
    <t>ÇALIBAHÇE TR-1 35-16-M00053_Ayırıcı H01</t>
  </si>
  <si>
    <t>21.06.2020 10:41:38</t>
  </si>
  <si>
    <t>21.06.2020 11:42:15</t>
  </si>
  <si>
    <t>1371252</t>
  </si>
  <si>
    <t>30.06.2020 17:10:00</t>
  </si>
  <si>
    <t>30.06.2020 17:40:37</t>
  </si>
  <si>
    <t>1358824</t>
  </si>
  <si>
    <t>HELİMLER MAH. TR-1 45-76-M00158_45-76-M00158</t>
  </si>
  <si>
    <t>26.06.2020 09:19:51</t>
  </si>
  <si>
    <t>26.06.2020 10:06:44</t>
  </si>
  <si>
    <t>1351039</t>
  </si>
  <si>
    <t>ÇALTIDERE KÖK 35-17-M00231_ÇORAKLAR KALABAK GRUBU/ÇİLEME M01</t>
  </si>
  <si>
    <t>14.06.2020 08:59:35</t>
  </si>
  <si>
    <t>14.06.2020 13:50:16</t>
  </si>
  <si>
    <t>1350480</t>
  </si>
  <si>
    <t>13.06.2020 09:30:52</t>
  </si>
  <si>
    <t>13.06.2020 15:25:39</t>
  </si>
  <si>
    <t>1348827</t>
  </si>
  <si>
    <t>TAŞKULE EVLERİ TR 35-10-L00049_35-10-L00049</t>
  </si>
  <si>
    <t>11.06.2020 09:52:23</t>
  </si>
  <si>
    <t>11.06.2020 13:10:41</t>
  </si>
  <si>
    <t>1345936</t>
  </si>
  <si>
    <t>K-1611 35-07-K01611_35-07-K01611</t>
  </si>
  <si>
    <t>06.06.2020 09:15:53</t>
  </si>
  <si>
    <t>06.06.2020 11:13:14</t>
  </si>
  <si>
    <t>1323635</t>
  </si>
  <si>
    <t>ÇANAKÇI KÖK 45-79-M00194_ÇİMENTEPE YENİKÖY-M01 M01</t>
  </si>
  <si>
    <t>02.06.2020 06:10:17</t>
  </si>
  <si>
    <t>02.06.2020 06:10:37</t>
  </si>
  <si>
    <t>1346904</t>
  </si>
  <si>
    <t>08.06.2020 05:56:17</t>
  </si>
  <si>
    <t>08.06.2020 06:00:14</t>
  </si>
  <si>
    <t>1353194</t>
  </si>
  <si>
    <t>18.06.2020 07:37:28</t>
  </si>
  <si>
    <t>18.06.2020 07:40:11</t>
  </si>
  <si>
    <t>1346978</t>
  </si>
  <si>
    <t>ÇANDARLI TATİL KÖYÜ KÖK-11 35-30-M00079_SULAMA M02</t>
  </si>
  <si>
    <t>08.06.2020 09:53:09</t>
  </si>
  <si>
    <t>08.06.2020 16:48:57</t>
  </si>
  <si>
    <t>1354127</t>
  </si>
  <si>
    <t>K-4287 35-01-K04287_35-01-K04287</t>
  </si>
  <si>
    <t>19.06.2020 08:53:59</t>
  </si>
  <si>
    <t>19.06.2020 11:49:20</t>
  </si>
  <si>
    <t>1356028</t>
  </si>
  <si>
    <t>K-3621 35-01-K03621_35-01-K03621</t>
  </si>
  <si>
    <t>22.06.2020 08:55:25</t>
  </si>
  <si>
    <t>22.06.2020 11:39:44</t>
  </si>
  <si>
    <t>1356736</t>
  </si>
  <si>
    <t>K-206 35-01-K00206_35-01-K00206</t>
  </si>
  <si>
    <t>23.06.2020 08:48:21</t>
  </si>
  <si>
    <t>23.06.2020 11:14:27</t>
  </si>
  <si>
    <t>1355226</t>
  </si>
  <si>
    <t>ÇAPAKLI KÖK 45-78-M01161_HatBaşıAyırıcı_53139033 M03</t>
  </si>
  <si>
    <t>20.06.2020 17:43:31</t>
  </si>
  <si>
    <t>20.06.2020 17:43:51</t>
  </si>
  <si>
    <t>1353207</t>
  </si>
  <si>
    <t>ÇAPAKLI KÖK 45-78-M01161_HatBaşıAyırıcı_53138968 M04</t>
  </si>
  <si>
    <t>18.06.2020 08:10:58</t>
  </si>
  <si>
    <t>18.06.2020 08:11:30</t>
  </si>
  <si>
    <t>1351512</t>
  </si>
  <si>
    <t>ÇAPAKLI KÖK 45-78-M01161_İKİZTEPE M02</t>
  </si>
  <si>
    <t>15.06.2020 09:03:46</t>
  </si>
  <si>
    <t>15.06.2020 15:55:00</t>
  </si>
  <si>
    <t>1345122</t>
  </si>
  <si>
    <t>ÇARIKBALLI KÖSELER TR 45-77-L00187_45-77-L00187</t>
  </si>
  <si>
    <t>04.06.2020 13:50:19</t>
  </si>
  <si>
    <t>04.06.2020 14:55:00</t>
  </si>
  <si>
    <t>1357734</t>
  </si>
  <si>
    <t>ÇARIKMAHMUTLU ÖZTÜRKLER TR-1 45-77-L00169_Ayırıcı H01</t>
  </si>
  <si>
    <t>24.06.2020 10:06:29</t>
  </si>
  <si>
    <t>24.06.2020 11:25:40</t>
  </si>
  <si>
    <t>1357667</t>
  </si>
  <si>
    <t>K-2351 35-07-K02351_35-07-K02351</t>
  </si>
  <si>
    <t>24.06.2020 09:12:24</t>
  </si>
  <si>
    <t>24.06.2020 11:36:27</t>
  </si>
  <si>
    <t>1356105</t>
  </si>
  <si>
    <t>K-985 35-07-K00985_35-07-K00985</t>
  </si>
  <si>
    <t>22.06.2020 09:57:12</t>
  </si>
  <si>
    <t>22.06.2020 11:05:09</t>
  </si>
  <si>
    <t>1357971</t>
  </si>
  <si>
    <t>ÇATALOLUK DM 45-74-M00227_DEMİRCİ-M10 M10</t>
  </si>
  <si>
    <t>24.06.2020 17:12:27</t>
  </si>
  <si>
    <t>24.06.2020 17:31:16</t>
  </si>
  <si>
    <t>1357105</t>
  </si>
  <si>
    <t>ÇATALOLUK DM 45-74-M00227_GÜVELİ-M05 M05</t>
  </si>
  <si>
    <t>23.06.2020 13:21:56</t>
  </si>
  <si>
    <t>23.06.2020 14:03:00</t>
  </si>
  <si>
    <t>1352101</t>
  </si>
  <si>
    <t>K-345 35-02-K00345_TRAFO K04</t>
  </si>
  <si>
    <t>16.06.2020 09:29:24</t>
  </si>
  <si>
    <t>16.06.2020 17:21:33</t>
  </si>
  <si>
    <t>1351791</t>
  </si>
  <si>
    <t>ÇAYAĞZI KÖK 35-31-L00259_KÖSEOĞLU-L04 L04</t>
  </si>
  <si>
    <t>15.06.2020 17:23:43</t>
  </si>
  <si>
    <t>15.06.2020 17:25:13</t>
  </si>
  <si>
    <t>1357664</t>
  </si>
  <si>
    <t>IRLAMAZ KÖK 45-83-L00153_HatBaşıAyırıcı_53137125 L02</t>
  </si>
  <si>
    <t>24.06.2020 08:59:59</t>
  </si>
  <si>
    <t>24.06.2020 14:51:34</t>
  </si>
  <si>
    <t>1351525</t>
  </si>
  <si>
    <t>K-1414 35-07-K01414_35-07-K01414</t>
  </si>
  <si>
    <t>15.06.2020 09:20:53</t>
  </si>
  <si>
    <t>15.06.2020 12:13:05</t>
  </si>
  <si>
    <t>1350417</t>
  </si>
  <si>
    <t>ÇINARDİBİ KÖK 35-20-M00069_KARAKUYU KÖK-M01 M01</t>
  </si>
  <si>
    <t>13.06.2020 07:40:30</t>
  </si>
  <si>
    <t>13.06.2020 07:42:00</t>
  </si>
  <si>
    <t>1359092</t>
  </si>
  <si>
    <t>ÇINARDİBİ KÖK 35-20-M00069_ÇINARDİBİ-M03 M03</t>
  </si>
  <si>
    <t>26.06.2020 15:33:16</t>
  </si>
  <si>
    <t>26.06.2020 15:35:00</t>
  </si>
  <si>
    <t>1358458</t>
  </si>
  <si>
    <t>ÇINARLIKUYU KÖK 45-71-M00188_HatBaşıAyırıcı_53137186 M02</t>
  </si>
  <si>
    <t>25.06.2020 14:10:35</t>
  </si>
  <si>
    <t>25.06.2020 14:17:11</t>
  </si>
  <si>
    <t>1323631</t>
  </si>
  <si>
    <t>02.06.2020 06:04:31</t>
  </si>
  <si>
    <t>02.06.2020 07:43:03</t>
  </si>
  <si>
    <t>1350314</t>
  </si>
  <si>
    <t>ÇIRPI İM 35-20-A00002_Ayırıcı L13</t>
  </si>
  <si>
    <t>12.06.2020 23:24:28</t>
  </si>
  <si>
    <t>12.06.2020 23:34:13</t>
  </si>
  <si>
    <t>1350019</t>
  </si>
  <si>
    <t>12.06.2020 16:58:46</t>
  </si>
  <si>
    <t>12.06.2020 17:10:00</t>
  </si>
  <si>
    <t>1348717</t>
  </si>
  <si>
    <t>ÇIRPI İM 35-20-A00002_KANDAK(ÇIRPI-3)-M02 M02</t>
  </si>
  <si>
    <t>11.06.2020 06:07:14</t>
  </si>
  <si>
    <t>11.06.2020 06:09:35</t>
  </si>
  <si>
    <t>1349518</t>
  </si>
  <si>
    <t>ÇIRPI İM 35-20-A00002_TRAFO A-M05 M05</t>
  </si>
  <si>
    <t>12.06.2020 09:31:47</t>
  </si>
  <si>
    <t>12.06.2020 09:47:39</t>
  </si>
  <si>
    <t>1346730</t>
  </si>
  <si>
    <t>ÇIRPI İM 35-20-A00002_ÇIPLAK DM-M10 M10</t>
  </si>
  <si>
    <t>07.06.2020 17:05:39</t>
  </si>
  <si>
    <t>07.06.2020 17:16:33</t>
  </si>
  <si>
    <t>1347481</t>
  </si>
  <si>
    <t>ÇIRPI İM 35-20-A00002_Ayırıcı L03</t>
  </si>
  <si>
    <t>09.06.2020 07:31:22</t>
  </si>
  <si>
    <t>09.06.2020 07:43:05</t>
  </si>
  <si>
    <t>1353682</t>
  </si>
  <si>
    <t>ÇIRPI İM 35-20-A00002_Ayırıcı L06</t>
  </si>
  <si>
    <t>18.06.2020 15:59:40</t>
  </si>
  <si>
    <t>18.06.2020 16:07:01</t>
  </si>
  <si>
    <t>1356769</t>
  </si>
  <si>
    <t>K-152 35-02-K00152_E</t>
  </si>
  <si>
    <t>23.06.2020 09:29:08</t>
  </si>
  <si>
    <t>23.06.2020 11:47:43</t>
  </si>
  <si>
    <t>1356773</t>
  </si>
  <si>
    <t>K-152 35-02-K00152_C</t>
  </si>
  <si>
    <t>23.06.2020 09:11:33</t>
  </si>
  <si>
    <t>23.06.2020 11:50:24</t>
  </si>
  <si>
    <t>1355885</t>
  </si>
  <si>
    <t>ÇİLE DM 35-22-M00086_ÇAKALTEPE-M04 M04</t>
  </si>
  <si>
    <t>21.06.2020 21:51:34</t>
  </si>
  <si>
    <t>21.06.2020 21:55:12</t>
  </si>
  <si>
    <t>1348679</t>
  </si>
  <si>
    <t>AHMETBEYLER DM 35-16-M00154_YUKARIKIRIKLAR-M05 M05</t>
  </si>
  <si>
    <t>10.06.2020 23:36:00</t>
  </si>
  <si>
    <t>10.06.2020 23:37:00</t>
  </si>
  <si>
    <t>1349521</t>
  </si>
  <si>
    <t>AHMETBEYLER DM 35-16-M00154_TIRMANLAR M07</t>
  </si>
  <si>
    <t>12.06.2020 09:33:22</t>
  </si>
  <si>
    <t>12.06.2020 10:44:00</t>
  </si>
  <si>
    <t>1358856</t>
  </si>
  <si>
    <t>AHMETBEYLER DM 35-16-M00154_HatBaşıAyırıcı_53139424 M07</t>
  </si>
  <si>
    <t>26.06.2020 09:39:47</t>
  </si>
  <si>
    <t>26.06.2020 12:47:54</t>
  </si>
  <si>
    <t>1360492</t>
  </si>
  <si>
    <t>AHMETBEYLER DM 35-16-M00154_FERİZLER SULAMA M02</t>
  </si>
  <si>
    <t>29.06.2020 13:02:13</t>
  </si>
  <si>
    <t>29.06.2020 16:30:02</t>
  </si>
  <si>
    <t>1360297</t>
  </si>
  <si>
    <t>29.06.2020 08:27:29</t>
  </si>
  <si>
    <t>29.06.2020 08:28:00</t>
  </si>
  <si>
    <t>1345436</t>
  </si>
  <si>
    <t>ÇOBANKÖY KÖK 35-29-L00066_EĞRİDERE FİDERİ-L04 L04</t>
  </si>
  <si>
    <t>05.06.2020 09:25:10</t>
  </si>
  <si>
    <t>05.06.2020 09:25:41</t>
  </si>
  <si>
    <t>1353521</t>
  </si>
  <si>
    <t>ÇOBANLAR SUBATAN TR-2 35-15-L00357_35-15-L00357</t>
  </si>
  <si>
    <t>18.06.2020 13:33:02</t>
  </si>
  <si>
    <t>18.06.2020 14:04:59</t>
  </si>
  <si>
    <t>1360940</t>
  </si>
  <si>
    <t>İM-1/TR-4 35-14-M00310_956642569</t>
  </si>
  <si>
    <t>30.06.2020 09:10:11</t>
  </si>
  <si>
    <t>30.06.2020 11:46:00</t>
  </si>
  <si>
    <t>1360618</t>
  </si>
  <si>
    <t>ÇUKURALTI M-23 KÖK 35-25-M00071_LİMAN-M01 M01</t>
  </si>
  <si>
    <t>29.06.2020 16:26:34</t>
  </si>
  <si>
    <t>29.06.2020 16:31:54</t>
  </si>
  <si>
    <t>1355944</t>
  </si>
  <si>
    <t>ÇUKURALTI M-13 ÇAMLIK KÖK 35-25-M00059_ORTA MAHALLE M-9-M01 M01</t>
  </si>
  <si>
    <t>22.06.2020 05:51:12</t>
  </si>
  <si>
    <t>22.06.2020 05:52:00</t>
  </si>
  <si>
    <t>1348227</t>
  </si>
  <si>
    <t>ÇUKURKÖY TR-2 35-28-M00211_35-28-M00211</t>
  </si>
  <si>
    <t>10.06.2020 10:15:59</t>
  </si>
  <si>
    <t>10.06.2020 19:31:40</t>
  </si>
  <si>
    <t>1334004</t>
  </si>
  <si>
    <t>DAĞDERE DM 45-72-M00097_AKHİSAR TM-M09 M09</t>
  </si>
  <si>
    <t>02.06.2020 15:53:07</t>
  </si>
  <si>
    <t>02.06.2020 15:55:00</t>
  </si>
  <si>
    <t>1357098</t>
  </si>
  <si>
    <t>DAĞDERE DM 45-72-M00097_GÖRDES-M01 M01</t>
  </si>
  <si>
    <t>23.06.2020 13:13:50</t>
  </si>
  <si>
    <t>23.06.2020 13:52:29</t>
  </si>
  <si>
    <t>1359523</t>
  </si>
  <si>
    <t>DAĞDERE DM 45-72-M00097_KÖMÜRCÜ-M06 M06</t>
  </si>
  <si>
    <t>27.06.2020 12:39:22</t>
  </si>
  <si>
    <t>27.06.2020 12:45:08</t>
  </si>
  <si>
    <t>1356043</t>
  </si>
  <si>
    <t>DALKARA TR-1 45-75-M00260_Ayırıcı H01</t>
  </si>
  <si>
    <t>22.06.2020 09:05:12</t>
  </si>
  <si>
    <t>22.06.2020 13:10:43</t>
  </si>
  <si>
    <t>1348995</t>
  </si>
  <si>
    <t>L-145 DALYAN DM 35-18-L00145_HAVACILAR-L03 L03</t>
  </si>
  <si>
    <t>11.06.2020 15:00:41</t>
  </si>
  <si>
    <t>11.06.2020 16:14:00</t>
  </si>
  <si>
    <t>1360462</t>
  </si>
  <si>
    <t>DEĞİRMENDERE DM 35-22-M00085_ÇAMÖNÜ - ATAKÖY-M09 M09</t>
  </si>
  <si>
    <t>29.06.2020 12:13:10</t>
  </si>
  <si>
    <t>29.06.2020 12:18:00</t>
  </si>
  <si>
    <t>1347009</t>
  </si>
  <si>
    <t>EMİRALEM TR-17 35-28-M00233_35-28-M00233</t>
  </si>
  <si>
    <t>08.06.2020 09:33:04</t>
  </si>
  <si>
    <t>08.06.2020 11:34:00</t>
  </si>
  <si>
    <t>1348068</t>
  </si>
  <si>
    <t>DELEMENLER KÖK 45-73-M00490_HACIALİLER-M03 M03</t>
  </si>
  <si>
    <t>10.06.2020 05:36:39</t>
  </si>
  <si>
    <t>10.06.2020 05:37:16</t>
  </si>
  <si>
    <t>1349482</t>
  </si>
  <si>
    <t>DELEMENLER GÜZLE TR-2 45-73-M00685_45-73-M00685</t>
  </si>
  <si>
    <t>12.06.2020 09:03:34</t>
  </si>
  <si>
    <t>12.06.2020 17:06:03</t>
  </si>
  <si>
    <t>1322956</t>
  </si>
  <si>
    <t>DELEMENLER KÖK 45-73-M00490_GÜZLE BELENYAKA -M05 M05</t>
  </si>
  <si>
    <t>01.06.2020 07:55:20</t>
  </si>
  <si>
    <t>01.06.2020 07:57:00</t>
  </si>
  <si>
    <t>1354900</t>
  </si>
  <si>
    <t>20.06.2020 07:43:40</t>
  </si>
  <si>
    <t>20.06.2020 07:45:00</t>
  </si>
  <si>
    <t>1353882</t>
  </si>
  <si>
    <t>DELEMENLER KÖK 45-73-M00490_BAHÇEARASI MAH. -M04 M04</t>
  </si>
  <si>
    <t>18.06.2020 19:09:21</t>
  </si>
  <si>
    <t>18.06.2020 19:09:39</t>
  </si>
  <si>
    <t>1351988</t>
  </si>
  <si>
    <t>16.06.2020 05:23:24</t>
  </si>
  <si>
    <t>16.06.2020 05:25:00</t>
  </si>
  <si>
    <t>1351479</t>
  </si>
  <si>
    <t>15.06.2020 08:18:33</t>
  </si>
  <si>
    <t>15.06.2020 08:20:00</t>
  </si>
  <si>
    <t>1360254</t>
  </si>
  <si>
    <t>29.06.2020 05:51:29</t>
  </si>
  <si>
    <t>29.06.2020 05:52:00</t>
  </si>
  <si>
    <t>1356624</t>
  </si>
  <si>
    <t>DEMİRCİ KÖK 35-26-M00779_KARACAAĞAÇ ENH-M06 M06</t>
  </si>
  <si>
    <t>23.06.2020 00:54:06</t>
  </si>
  <si>
    <t>23.06.2020 01:04:11</t>
  </si>
  <si>
    <t>1347529</t>
  </si>
  <si>
    <t>DEMİRCİ KÖK 35-26-M00779_KARACAAĞAÇ ENH M06</t>
  </si>
  <si>
    <t>09.06.2020 09:04:05</t>
  </si>
  <si>
    <t>09.06.2020 14:41:26</t>
  </si>
  <si>
    <t>1348283</t>
  </si>
  <si>
    <t>BAYINDIR İM 35-20-A00001_TR-A (15.8)-L15 L15</t>
  </si>
  <si>
    <t>10.06.2020 11:20:06</t>
  </si>
  <si>
    <t>10.06.2020 11:21:27</t>
  </si>
  <si>
    <t>1348821</t>
  </si>
  <si>
    <t>BAYINDIR İM 35-20-A00001_CANLI-L19 L19</t>
  </si>
  <si>
    <t>11.06.2020 09:49:18</t>
  </si>
  <si>
    <t>11.06.2020 09:54:28</t>
  </si>
  <si>
    <t>1353695</t>
  </si>
  <si>
    <t>18.06.2020 16:07:28</t>
  </si>
  <si>
    <t>18.06.2020 16:17:00</t>
  </si>
  <si>
    <t>1360326</t>
  </si>
  <si>
    <t>KAVAKYANI MAH. TR-1 45-76-M00174_45-76-M00174</t>
  </si>
  <si>
    <t>29.06.2020 09:11:44</t>
  </si>
  <si>
    <t>29.06.2020 16:49:12</t>
  </si>
  <si>
    <t>1360925</t>
  </si>
  <si>
    <t>30.06.2020 09:07:49</t>
  </si>
  <si>
    <t>30.06.2020 16:44:43</t>
  </si>
  <si>
    <t>1350892</t>
  </si>
  <si>
    <t>DERBENT İM-DM 45-83-A00004_MANİSA-1-M03 M03</t>
  </si>
  <si>
    <t>13.06.2020 19:16:04</t>
  </si>
  <si>
    <t>13.06.2020 20:03:00</t>
  </si>
  <si>
    <t>1356740</t>
  </si>
  <si>
    <t>DERBENT İM-DM 45-83-A00004_HatBaşıAyırıcı_53137173 L06</t>
  </si>
  <si>
    <t>23.06.2020 09:03:06</t>
  </si>
  <si>
    <t>23.06.2020 12:39:34</t>
  </si>
  <si>
    <t>1354567</t>
  </si>
  <si>
    <t>DERBENT TR-1 45-83-L00325_45-83-L00325</t>
  </si>
  <si>
    <t>19.06.2020 16:46:02</t>
  </si>
  <si>
    <t>19.06.2020 17:26:59</t>
  </si>
  <si>
    <t>1354868</t>
  </si>
  <si>
    <t>DERBENT İM-DM 45-83-A00004_MANİSA-2-M12 M12</t>
  </si>
  <si>
    <t>20.06.2020 05:45:30</t>
  </si>
  <si>
    <t>20.06.2020 06:35:35</t>
  </si>
  <si>
    <t>1348156</t>
  </si>
  <si>
    <t>DERBENT İM-DM 45-83-A00004_FABRİKALAR-L06 L06</t>
  </si>
  <si>
    <t>10.06.2020 08:56:19</t>
  </si>
  <si>
    <t>10.06.2020 09:20:00</t>
  </si>
  <si>
    <t>1352449</t>
  </si>
  <si>
    <t>DEREKÖY KÖK 45-77-L00290_DEREKÖY-L04 L04</t>
  </si>
  <si>
    <t>16.06.2020 18:30:23</t>
  </si>
  <si>
    <t>16.06.2020 18:30:53</t>
  </si>
  <si>
    <t>1353547</t>
  </si>
  <si>
    <t>18.06.2020 13:53:49</t>
  </si>
  <si>
    <t>18.06.2020 13:54:19</t>
  </si>
  <si>
    <t>1354026</t>
  </si>
  <si>
    <t>19.06.2020 02:44:41</t>
  </si>
  <si>
    <t>19.06.2020 02:45:00</t>
  </si>
  <si>
    <t>1346990</t>
  </si>
  <si>
    <t>DERİCİ KÖK 45-84-M00003_DERİCİ M04</t>
  </si>
  <si>
    <t>08.06.2020 09:14:45</t>
  </si>
  <si>
    <t>08.06.2020 11:26:04</t>
  </si>
  <si>
    <t>1352646</t>
  </si>
  <si>
    <t>K-3646 35-01-K03646_K-3011-K01 K01</t>
  </si>
  <si>
    <t>17.06.2020 08:58:44</t>
  </si>
  <si>
    <t>17.06.2020 12:45:12</t>
  </si>
  <si>
    <t>1353014</t>
  </si>
  <si>
    <t>DİNDARLI KÖK TR-3 KAKLIK 45-79-M00395_KIZILÇUKUR GÜNYAKA KARACAALİ BEYHARMAN-M06 M06</t>
  </si>
  <si>
    <t>17.06.2020 18:07:28</t>
  </si>
  <si>
    <t>17.06.2020 18:08:08</t>
  </si>
  <si>
    <t>1350573</t>
  </si>
  <si>
    <t>13.06.2020 10:40:51</t>
  </si>
  <si>
    <t>13.06.2020 10:42:00</t>
  </si>
  <si>
    <t>1356053</t>
  </si>
  <si>
    <t>22.06.2020 09:14:32</t>
  </si>
  <si>
    <t>22.06.2020 09:16:00</t>
  </si>
  <si>
    <t>1355980</t>
  </si>
  <si>
    <t>22.06.2020 07:30:32</t>
  </si>
  <si>
    <t>22.06.2020 07:32:52</t>
  </si>
  <si>
    <t>1358059</t>
  </si>
  <si>
    <t>24.06.2020 19:45:50</t>
  </si>
  <si>
    <t>24.06.2020 19:50:24</t>
  </si>
  <si>
    <t>1347572</t>
  </si>
  <si>
    <t>DİNDARLI KÖK TR-3 KAKLIK 45-79-M00395_DİNDARLI KÖY MERKEZİ M04</t>
  </si>
  <si>
    <t>09.06.2020 09:51:32</t>
  </si>
  <si>
    <t>09.06.2020 10:59:24</t>
  </si>
  <si>
    <t>1349412</t>
  </si>
  <si>
    <t>12.06.2020 06:09:59</t>
  </si>
  <si>
    <t>12.06.2020 06:15:00</t>
  </si>
  <si>
    <t>1360562</t>
  </si>
  <si>
    <t>29.06.2020 15:07:10</t>
  </si>
  <si>
    <t>29.06.2020 15:09:00</t>
  </si>
  <si>
    <t>1359555</t>
  </si>
  <si>
    <t>27.06.2020 13:47:42</t>
  </si>
  <si>
    <t>27.06.2020 13:48:32</t>
  </si>
  <si>
    <t>1358829</t>
  </si>
  <si>
    <t>26.06.2020 09:22:34</t>
  </si>
  <si>
    <t>26.06.2020 13:08:00</t>
  </si>
  <si>
    <t>1361163</t>
  </si>
  <si>
    <t>SUDELİĞİ KÖK 45-72-L00111_SELCİKLİ ÇIKIŞI-L04 L04</t>
  </si>
  <si>
    <t>30.06.2020 14:15:45</t>
  </si>
  <si>
    <t>30.06.2020 14:26:05</t>
  </si>
  <si>
    <t>1349097</t>
  </si>
  <si>
    <t>11.06.2020 17:03:58</t>
  </si>
  <si>
    <t>11.06.2020 17:05:00</t>
  </si>
  <si>
    <t>1323244</t>
  </si>
  <si>
    <t>SUDELİĞİ KÖK 45-72-L00111_YENİÇEKÖY ÇIKIŞI-L01 L01</t>
  </si>
  <si>
    <t>01.06.2020 14:12:51</t>
  </si>
  <si>
    <t>01.06.2020 14:15:00</t>
  </si>
  <si>
    <t>1357255</t>
  </si>
  <si>
    <t>23.06.2020 15:41:03</t>
  </si>
  <si>
    <t>23.06.2020 15:42:00</t>
  </si>
  <si>
    <t>1356430</t>
  </si>
  <si>
    <t>22.06.2020 17:11:52</t>
  </si>
  <si>
    <t>22.06.2020 17:12:00</t>
  </si>
  <si>
    <t>1355964</t>
  </si>
  <si>
    <t>22.06.2020 06:39:35</t>
  </si>
  <si>
    <t>22.06.2020 06:40:15</t>
  </si>
  <si>
    <t>1355782</t>
  </si>
  <si>
    <t>21.06.2020 18:16:02</t>
  </si>
  <si>
    <t>21.06.2020 18:17:00</t>
  </si>
  <si>
    <t>1355742</t>
  </si>
  <si>
    <t>SUDELİĞİ KÖK 45-72-L00111_GİRİŞ - TRF-L02 L02</t>
  </si>
  <si>
    <t>21.06.2020 17:07:11</t>
  </si>
  <si>
    <t>21.06.2020 17:11:42</t>
  </si>
  <si>
    <t>1355736</t>
  </si>
  <si>
    <t>21.06.2020 17:03:31</t>
  </si>
  <si>
    <t>21.06.2020 17:04:00</t>
  </si>
  <si>
    <t>1355765</t>
  </si>
  <si>
    <t>21.06.2020 17:56:34</t>
  </si>
  <si>
    <t>21.06.2020 18:04:12</t>
  </si>
  <si>
    <t>1345472</t>
  </si>
  <si>
    <t>M-2599(YATIRIM REZERVE) 35-02-M02599_35-02-M02599</t>
  </si>
  <si>
    <t>05.06.2020 10:13:01</t>
  </si>
  <si>
    <t>05.06.2020 11:37:21</t>
  </si>
  <si>
    <t>1352633</t>
  </si>
  <si>
    <t>DOĞUŞLAR TR-1 45-79-M00102_45-79-M00102</t>
  </si>
  <si>
    <t>17.06.2020 09:02:24</t>
  </si>
  <si>
    <t>17.06.2020 12:27:18</t>
  </si>
  <si>
    <t>1357036</t>
  </si>
  <si>
    <t>TR-26 45-74-M00026_HatBaşıAyırıcı_53138873 M04</t>
  </si>
  <si>
    <t>23.06.2020 12:31:03</t>
  </si>
  <si>
    <t>23.06.2020 12:48:09</t>
  </si>
  <si>
    <t>1322972</t>
  </si>
  <si>
    <t>K-1316 35-04-K01316_35-04-K01316</t>
  </si>
  <si>
    <t>01.06.2020 08:41:10</t>
  </si>
  <si>
    <t>01.06.2020 11:18:51</t>
  </si>
  <si>
    <t>1357691</t>
  </si>
  <si>
    <t>DUALAR TR-1 45-76-M00155_45-76-M00155</t>
  </si>
  <si>
    <t>24.06.2020 09:35:08</t>
  </si>
  <si>
    <t>24.06.2020 12:18:09</t>
  </si>
  <si>
    <t>1358260</t>
  </si>
  <si>
    <t>DERE MAH. TR-1 45-76-M00156_45-76-M00156</t>
  </si>
  <si>
    <t>25.06.2020 09:17:40</t>
  </si>
  <si>
    <t>25.06.2020 10:48:08</t>
  </si>
  <si>
    <t>1358270</t>
  </si>
  <si>
    <t>DUMANLAR TR-1 45-81-M00081_45-81-M00081</t>
  </si>
  <si>
    <t>25.06.2020 09:27:42</t>
  </si>
  <si>
    <t>25.06.2020 10:56:39</t>
  </si>
  <si>
    <t>1358828</t>
  </si>
  <si>
    <t>K-1053 35-03-K01053_TRAFO-K04 K04</t>
  </si>
  <si>
    <t>26.06.2020 09:21:28</t>
  </si>
  <si>
    <t>26.06.2020 17:28:36</t>
  </si>
  <si>
    <t>1359136</t>
  </si>
  <si>
    <t>AKÖREN TR-19 KÖK 45-78-M00974_ALAŞEHİR-M04 M04</t>
  </si>
  <si>
    <t>26.06.2020 17:13:22</t>
  </si>
  <si>
    <t>26.06.2020 17:18:22</t>
  </si>
  <si>
    <t>1355143</t>
  </si>
  <si>
    <t>20.06.2020 15:05:30</t>
  </si>
  <si>
    <t>20.06.2020 15:08:03</t>
  </si>
  <si>
    <t>1352989</t>
  </si>
  <si>
    <t>17.06.2020 17:28:08</t>
  </si>
  <si>
    <t>17.06.2020 17:28:38</t>
  </si>
  <si>
    <t>1350651</t>
  </si>
  <si>
    <t>13.06.2020 12:59:51</t>
  </si>
  <si>
    <t>13.06.2020 13:02:51</t>
  </si>
  <si>
    <t>1345768</t>
  </si>
  <si>
    <t>05.06.2020 19:32:31</t>
  </si>
  <si>
    <t>05.06.2020 19:32:54</t>
  </si>
  <si>
    <t>1348767</t>
  </si>
  <si>
    <t>11.06.2020 08:34:18</t>
  </si>
  <si>
    <t>11.06.2020 08:36:00</t>
  </si>
  <si>
    <t>1346981</t>
  </si>
  <si>
    <t>DURASILLI TR-1 KÖK 45-78-M01114_TAYTAN TR-1 KÖK-M03 M03</t>
  </si>
  <si>
    <t>08.06.2020 09:02:14</t>
  </si>
  <si>
    <t>08.06.2020 14:03:04</t>
  </si>
  <si>
    <t>1347817</t>
  </si>
  <si>
    <t>09.06.2020 16:16:16</t>
  </si>
  <si>
    <t>09.06.2020 16:19:06</t>
  </si>
  <si>
    <t>1349553</t>
  </si>
  <si>
    <t>DÜNDARLI TR-1 35-24-M00202_35-24-M00202</t>
  </si>
  <si>
    <t>12.06.2020 10:03:39</t>
  </si>
  <si>
    <t>12.06.2020 11:42:42</t>
  </si>
  <si>
    <t>1351340</t>
  </si>
  <si>
    <t>M-319 35-02-M00319_M-314-M02 M02</t>
  </si>
  <si>
    <t>14.06.2020 18:23:55</t>
  </si>
  <si>
    <t>14.06.2020 18:28:12</t>
  </si>
  <si>
    <t>1351065</t>
  </si>
  <si>
    <t>M-421 35-02-M00421_TRF-M01 M01</t>
  </si>
  <si>
    <t>14.06.2020 09:05:17</t>
  </si>
  <si>
    <t>14.06.2020 18:28:00</t>
  </si>
  <si>
    <t>1351690</t>
  </si>
  <si>
    <t>K-4535 35-07-K04535_35-07-K04535</t>
  </si>
  <si>
    <t>15.06.2020 13:45:26</t>
  </si>
  <si>
    <t>15.06.2020 14:24:50</t>
  </si>
  <si>
    <t>1352662</t>
  </si>
  <si>
    <t>K-1317 35-07-K01317_35-07-K01317</t>
  </si>
  <si>
    <t>17.06.2020 09:30:54</t>
  </si>
  <si>
    <t>17.06.2020 10:59:00</t>
  </si>
  <si>
    <t>1351182</t>
  </si>
  <si>
    <t>EMİRALEM TR-7 35-28-M00225_Ayırıcı H01</t>
  </si>
  <si>
    <t>14.06.2020 12:49:34</t>
  </si>
  <si>
    <t>14.06.2020 14:42:02</t>
  </si>
  <si>
    <t>1355940</t>
  </si>
  <si>
    <t>EMİRALEM TR-18 KÖK 35-28-M00239_YAHŞELLİ KÖK-M01 M01</t>
  </si>
  <si>
    <t>22.06.2020 05:02:32</t>
  </si>
  <si>
    <t>22.06.2020 06:09:40</t>
  </si>
  <si>
    <t>1347130</t>
  </si>
  <si>
    <t>EMİRALEM TR-20 35-28-M00224_35-28-M00224</t>
  </si>
  <si>
    <t>08.06.2020 12:33:10</t>
  </si>
  <si>
    <t>08.06.2020 12:41:52</t>
  </si>
  <si>
    <t>1356372</t>
  </si>
  <si>
    <t>ERDELLİ TR-2 KÖK 45-72-L00476_HatBaşıAyırıcı_53137213 L04</t>
  </si>
  <si>
    <t>22.06.2020 15:43:22</t>
  </si>
  <si>
    <t>22.06.2020 15:43:53</t>
  </si>
  <si>
    <t>1356351</t>
  </si>
  <si>
    <t>22.06.2020 15:09:15</t>
  </si>
  <si>
    <t>22.06.2020 15:10:00</t>
  </si>
  <si>
    <t>1356352</t>
  </si>
  <si>
    <t>ERDELLİ TR-2 KÖK 45-72-L00476_DEREKÖY KÖKLER GİRİŞ-L03 L03</t>
  </si>
  <si>
    <t>22.06.2020 15:12:02</t>
  </si>
  <si>
    <t>22.06.2020 15:12:32</t>
  </si>
  <si>
    <t>1351440</t>
  </si>
  <si>
    <t>15.06.2020 05:44:06</t>
  </si>
  <si>
    <t>15.06.2020 06:00:13</t>
  </si>
  <si>
    <t>1353378</t>
  </si>
  <si>
    <t>18.06.2020 11:13:28</t>
  </si>
  <si>
    <t>18.06.2020 11:13:59</t>
  </si>
  <si>
    <t>1358577</t>
  </si>
  <si>
    <t>ERDELLİ TR-2 KÖK 45-72-L00476_HatBaşıAyırıcı_72151582 L04</t>
  </si>
  <si>
    <t>25.06.2020 18:22:15</t>
  </si>
  <si>
    <t>25.06.2020 18:26:41</t>
  </si>
  <si>
    <t>1348252</t>
  </si>
  <si>
    <t>EROĞLU TR-1 45-77-L00213_45-77-L00213</t>
  </si>
  <si>
    <t>10.06.2020 10:47:06</t>
  </si>
  <si>
    <t>10.06.2020 12:20:49</t>
  </si>
  <si>
    <t>1354171</t>
  </si>
  <si>
    <t>M-1992 35-09-M01992_35-09-M01992</t>
  </si>
  <si>
    <t>19.06.2020 09:33:22</t>
  </si>
  <si>
    <t>19.06.2020 10:27:19</t>
  </si>
  <si>
    <t>1352061</t>
  </si>
  <si>
    <t>ESENYURT TR-1 45-74-M00111_45-74-M00111</t>
  </si>
  <si>
    <t>16.06.2020 09:01:34</t>
  </si>
  <si>
    <t>16.06.2020 11:38:34</t>
  </si>
  <si>
    <t>1348143</t>
  </si>
  <si>
    <t>ESKİOBA KÖK 35-29-L00037_AYAKLIKIRI-L07 L07</t>
  </si>
  <si>
    <t>10.06.2020 09:00:36</t>
  </si>
  <si>
    <t>10.06.2020 09:00:49</t>
  </si>
  <si>
    <t>1345598</t>
  </si>
  <si>
    <t>K-4198 35-02-K04198_35-02-K04198</t>
  </si>
  <si>
    <t>05.06.2020 14:04:24</t>
  </si>
  <si>
    <t>05.06.2020 14:09:47</t>
  </si>
  <si>
    <t>1334065</t>
  </si>
  <si>
    <t>EVRENLİ KÖK 45-73-M00139_BAHADIR ÇIKIŞ-M07 M07</t>
  </si>
  <si>
    <t>02.06.2020 17:23:47</t>
  </si>
  <si>
    <t>02.06.2020 17:24:00</t>
  </si>
  <si>
    <t>1344846</t>
  </si>
  <si>
    <t>EVRENLİ KÖK 45-73-M00139_EVRENLİ OSMANİYE KOZLUCA-M06 M06</t>
  </si>
  <si>
    <t>04.06.2020 04:15:12</t>
  </si>
  <si>
    <t>04.06.2020 04:17:02</t>
  </si>
  <si>
    <t>1350721</t>
  </si>
  <si>
    <t>13.06.2020 14:40:41</t>
  </si>
  <si>
    <t>13.06.2020 14:42:00</t>
  </si>
  <si>
    <t>1358972</t>
  </si>
  <si>
    <t>EVRENLİ KÖK 45-73-M00139_HatBaşıAyırıcı_53135638 M07</t>
  </si>
  <si>
    <t>26.06.2020 11:51:31</t>
  </si>
  <si>
    <t>26.06.2020 11:53:00</t>
  </si>
  <si>
    <t>1358669</t>
  </si>
  <si>
    <t>25.06.2020 21:38:21</t>
  </si>
  <si>
    <t>25.06.2020 21:40:11</t>
  </si>
  <si>
    <t>1351200</t>
  </si>
  <si>
    <t>MURADİYE DM-5/6 KÖK 45-71-M00245_DM-5/6-C M04</t>
  </si>
  <si>
    <t>14.06.2020 13:18:49</t>
  </si>
  <si>
    <t>14.06.2020 13:39:36</t>
  </si>
  <si>
    <t>1347135</t>
  </si>
  <si>
    <t>GENCERLER TR-6 35-20-L00043_35-20-L00043</t>
  </si>
  <si>
    <t>08.06.2020 12:40:25</t>
  </si>
  <si>
    <t>08.06.2020 14:28:22</t>
  </si>
  <si>
    <t>1346765</t>
  </si>
  <si>
    <t>HACI ABDİ YOLAYRIMI TR 35-20-L00050_HACI ABDİ KULESİ MEVKİİ-L02 L02</t>
  </si>
  <si>
    <t>07.06.2020 18:09:56</t>
  </si>
  <si>
    <t>07.06.2020 18:14:43</t>
  </si>
  <si>
    <t>1352049</t>
  </si>
  <si>
    <t>YUNTDAĞ KÖK 35-16-M00010_EĞRİGÖL-BOZKÖY M03</t>
  </si>
  <si>
    <t>16.06.2020 09:00:37</t>
  </si>
  <si>
    <t>16.06.2020 09:51:23</t>
  </si>
  <si>
    <t>1353319</t>
  </si>
  <si>
    <t>YUNTDAĞ KÖK 35-16-M00010_HatBaşıAyırıcı_53140581 M01</t>
  </si>
  <si>
    <t>18.06.2020 10:25:08</t>
  </si>
  <si>
    <t>18.06.2020 11:01:39</t>
  </si>
  <si>
    <t>1360425</t>
  </si>
  <si>
    <t>YENİ FOÇA TR-20 35-23-M00020_35-23-M00020</t>
  </si>
  <si>
    <t>29.06.2020 11:00:06</t>
  </si>
  <si>
    <t>29.06.2020 14:34:52</t>
  </si>
  <si>
    <t>1371461</t>
  </si>
  <si>
    <t>SARNIÇ İM 35-08-A00005_SARNIÇ-9-K09 K09</t>
  </si>
  <si>
    <t>30.06.2020 23:57:07</t>
  </si>
  <si>
    <t>30.06.2020 23:58:48</t>
  </si>
  <si>
    <t>1353538</t>
  </si>
  <si>
    <t>TÜRKELLİ DM (TR-4) 35-28-M00368_ALÇUK GİRİŞ-M02 M02</t>
  </si>
  <si>
    <t>18.06.2020 13:48:32</t>
  </si>
  <si>
    <t>18.06.2020 14:12:18</t>
  </si>
  <si>
    <t>1353570</t>
  </si>
  <si>
    <t>TÜRKELLİ DM (TR-4) 35-28-M00368_ALÇUK GİRİŞ M02</t>
  </si>
  <si>
    <t>18.06.2020 14:23:01</t>
  </si>
  <si>
    <t>18.06.2020 14:35:19</t>
  </si>
  <si>
    <t>1354953</t>
  </si>
  <si>
    <t>TÜRKELLİ TR-6 35-28-M00459_35-28-M00459</t>
  </si>
  <si>
    <t>20.06.2020 09:11:05</t>
  </si>
  <si>
    <t>20.06.2020 12:18:29</t>
  </si>
  <si>
    <t>1352635</t>
  </si>
  <si>
    <t>FUNDACIK KÖK 45-75-M00068_FUNDACIK M03</t>
  </si>
  <si>
    <t>17.06.2020 09:01:36</t>
  </si>
  <si>
    <t>17.06.2020 15:59:50</t>
  </si>
  <si>
    <t>1351128</t>
  </si>
  <si>
    <t>FUNDACIK KÖK 45-75-M00068_FUNDACIK-M03 M03</t>
  </si>
  <si>
    <t>14.06.2020 11:02:22</t>
  </si>
  <si>
    <t>14.06.2020 11:02:52</t>
  </si>
  <si>
    <t>1347484</t>
  </si>
  <si>
    <t>09.06.2020 07:40:35</t>
  </si>
  <si>
    <t>09.06.2020 07:41:05</t>
  </si>
  <si>
    <t>1349839</t>
  </si>
  <si>
    <t>12.06.2020 14:42:59</t>
  </si>
  <si>
    <t>12.06.2020 14:44:00</t>
  </si>
  <si>
    <t>1323203</t>
  </si>
  <si>
    <t>GELENBE İM 45-76-A00001_GEBELER-L09 L09</t>
  </si>
  <si>
    <t>01.06.2020 13:38:51</t>
  </si>
  <si>
    <t>01.06.2020 13:43:51</t>
  </si>
  <si>
    <t>1345597</t>
  </si>
  <si>
    <t>GELENBE İM 45-76-A00001_ALACALAR-L19 L19</t>
  </si>
  <si>
    <t>05.06.2020 14:03:11</t>
  </si>
  <si>
    <t>05.06.2020 14:15:41</t>
  </si>
  <si>
    <t>1350421</t>
  </si>
  <si>
    <t>GERMİYAN İM 35-18-A00004_HatBaşıAyırıcı_53138263 L02</t>
  </si>
  <si>
    <t>13.06.2020 07:46:23</t>
  </si>
  <si>
    <t>13.06.2020 07:51:00</t>
  </si>
  <si>
    <t>1351449</t>
  </si>
  <si>
    <t>GERMİYAN İM 35-18-A00004_ILDIR-1-L02 L02</t>
  </si>
  <si>
    <t>15.06.2020 06:44:15</t>
  </si>
  <si>
    <t>15.06.2020 07:18:00</t>
  </si>
  <si>
    <t>1350563</t>
  </si>
  <si>
    <t>13.06.2020 10:26:51</t>
  </si>
  <si>
    <t>13.06.2020 11:02:00</t>
  </si>
  <si>
    <t>1345437</t>
  </si>
  <si>
    <t>GÖÇBEYLİ DM 35-16-M00139_HatBaşıAyırıcı_53140573 M06</t>
  </si>
  <si>
    <t>05.06.2020 09:24:33</t>
  </si>
  <si>
    <t>05.06.2020 11:23:27</t>
  </si>
  <si>
    <t>1345416</t>
  </si>
  <si>
    <t>GÖÇBEYLİ TR-2 35-16-M00017_Ayırıcı H01</t>
  </si>
  <si>
    <t>05.06.2020 08:46:20</t>
  </si>
  <si>
    <t>05.06.2020 16:00:27</t>
  </si>
  <si>
    <t>1345927</t>
  </si>
  <si>
    <t>GÖKÇEÖREN TR-1 45-77-M00027_45-77-M00027</t>
  </si>
  <si>
    <t>06.06.2020 08:59:56</t>
  </si>
  <si>
    <t>06.06.2020 11:33:31</t>
  </si>
  <si>
    <t>1346094</t>
  </si>
  <si>
    <t>GÖKÇEÖREN TR-5 45-77-M00031_45-77-M00031</t>
  </si>
  <si>
    <t>06.06.2020 13:29:15</t>
  </si>
  <si>
    <t>06.06.2020 15:00:42</t>
  </si>
  <si>
    <t>1348834</t>
  </si>
  <si>
    <t>GÖKÇEÖREN KÖK 45-77-M00024_GÖKÇEÖREN TR-1-M01 M01</t>
  </si>
  <si>
    <t>11.06.2020 09:55:08</t>
  </si>
  <si>
    <t>11.06.2020 09:57:00</t>
  </si>
  <si>
    <t>1347890</t>
  </si>
  <si>
    <t>09.06.2020 18:22:46</t>
  </si>
  <si>
    <t>09.06.2020 18:23:46</t>
  </si>
  <si>
    <t>1351443</t>
  </si>
  <si>
    <t>15.06.2020 06:08:53</t>
  </si>
  <si>
    <t>15.06.2020 06:09:56</t>
  </si>
  <si>
    <t>1351062</t>
  </si>
  <si>
    <t>14.06.2020 09:18:12</t>
  </si>
  <si>
    <t>14.06.2020 09:19:12</t>
  </si>
  <si>
    <t>1351528</t>
  </si>
  <si>
    <t>15.06.2020 09:24:33</t>
  </si>
  <si>
    <t>15.06.2020 09:25:43</t>
  </si>
  <si>
    <t>1359363</t>
  </si>
  <si>
    <t>27.06.2020 05:49:02</t>
  </si>
  <si>
    <t>27.06.2020 05:50:27</t>
  </si>
  <si>
    <t>1323791</t>
  </si>
  <si>
    <t>M-1062 GÖKDERE TR-2 35-02-M01062_35-02-M01062</t>
  </si>
  <si>
    <t>02.06.2020 10:22:37</t>
  </si>
  <si>
    <t>02.06.2020 12:41:14</t>
  </si>
  <si>
    <t>1360890</t>
  </si>
  <si>
    <t>GÖKEYÜP TR-1 KÖK 45-78-M00798_GÖKEYÜP MERKEZ-M03 M03</t>
  </si>
  <si>
    <t>30.06.2020 07:43:55</t>
  </si>
  <si>
    <t>30.06.2020 07:44:25</t>
  </si>
  <si>
    <t>1345925</t>
  </si>
  <si>
    <t>GÖKGEDİK TR-1 45-83-L00255_45-83-L00255</t>
  </si>
  <si>
    <t>06.06.2020 08:58:59</t>
  </si>
  <si>
    <t>06.06.2020 17:34:19</t>
  </si>
  <si>
    <t>1347213</t>
  </si>
  <si>
    <t>GÖLCÜK DM 35-15-L01153_BOZDAĞ-L01 L01</t>
  </si>
  <si>
    <t>08.06.2020 14:56:34</t>
  </si>
  <si>
    <t>08.06.2020 15:00:00</t>
  </si>
  <si>
    <t>1358434</t>
  </si>
  <si>
    <t>GÖLCÜK DM 35-15-L01153_SUBATAN-L04 L04</t>
  </si>
  <si>
    <t>25.06.2020 13:26:25</t>
  </si>
  <si>
    <t>25.06.2020 13:31:51</t>
  </si>
  <si>
    <t>1358239</t>
  </si>
  <si>
    <t>K-3396 35-01-K03396_35-01-K03396</t>
  </si>
  <si>
    <t>25.06.2020 08:57:47</t>
  </si>
  <si>
    <t>25.06.2020 11:47:09</t>
  </si>
  <si>
    <t>1358795</t>
  </si>
  <si>
    <t>K-1039 35-01-K01039_35-01-K01039</t>
  </si>
  <si>
    <t>26.06.2020 08:55:41</t>
  </si>
  <si>
    <t>26.06.2020 11:15:16</t>
  </si>
  <si>
    <t>1347699</t>
  </si>
  <si>
    <t>K-1085 35-01-K01085_35-01-K01085</t>
  </si>
  <si>
    <t>09.06.2020 13:00:44</t>
  </si>
  <si>
    <t>09.06.2020 14:09:15</t>
  </si>
  <si>
    <t>1345084</t>
  </si>
  <si>
    <t>K-1570 35-01-K01570_35-01-K01570</t>
  </si>
  <si>
    <t>04.06.2020 12:59:02</t>
  </si>
  <si>
    <t>04.06.2020 14:56:59</t>
  </si>
  <si>
    <t>1360935</t>
  </si>
  <si>
    <t>K-1142 35-01-K01142_B</t>
  </si>
  <si>
    <t>30.06.2020 09:13:06</t>
  </si>
  <si>
    <t>30.06.2020 17:08:01</t>
  </si>
  <si>
    <t>1359549</t>
  </si>
  <si>
    <t>GÜNEŞLİ KÖK 45-75-M00056_SALUR-M03 M03</t>
  </si>
  <si>
    <t>27.06.2020 13:22:22</t>
  </si>
  <si>
    <t>27.06.2020 13:22:53</t>
  </si>
  <si>
    <t>1352530</t>
  </si>
  <si>
    <t>16.06.2020 21:40:23</t>
  </si>
  <si>
    <t>16.06.2020 21:41:00</t>
  </si>
  <si>
    <t>1353183</t>
  </si>
  <si>
    <t>18.06.2020 06:35:38</t>
  </si>
  <si>
    <t>18.06.2020 06:36:09</t>
  </si>
  <si>
    <t>1353466</t>
  </si>
  <si>
    <t>M-1485 35-01-M01485_35-01-M01485</t>
  </si>
  <si>
    <t>18.06.2020 12:51:09</t>
  </si>
  <si>
    <t>18.06.2020 14:59:29</t>
  </si>
  <si>
    <t>1348933</t>
  </si>
  <si>
    <t>K-2854 35-01-K02854_35-01-K02854</t>
  </si>
  <si>
    <t>11.06.2020 12:55:48</t>
  </si>
  <si>
    <t>11.06.2020 14:40:05</t>
  </si>
  <si>
    <t>1360074</t>
  </si>
  <si>
    <t>GÜNEY DM 45-83-L00130_ÇATAL-L05 L05</t>
  </si>
  <si>
    <t>28.06.2020 17:05:23</t>
  </si>
  <si>
    <t>28.06.2020 17:57:55</t>
  </si>
  <si>
    <t>1360310</t>
  </si>
  <si>
    <t>K-8 35-01-K00008_35-01-K00008</t>
  </si>
  <si>
    <t>29.06.2020 09:06:42</t>
  </si>
  <si>
    <t>29.06.2020 11:13:45</t>
  </si>
  <si>
    <t>1350097</t>
  </si>
  <si>
    <t>KIZLARALANI KÖK 45-72-L00698_KIZLARALANI ÇIKIŞ-L02 L02</t>
  </si>
  <si>
    <t>12.06.2020 17:55:49</t>
  </si>
  <si>
    <t>12.06.2020 17:56:49</t>
  </si>
  <si>
    <t>1323693</t>
  </si>
  <si>
    <t>TR-1/91 45-72-M00091_49662334</t>
  </si>
  <si>
    <t>02.06.2020 08:26:31</t>
  </si>
  <si>
    <t>02.06.2020 13:05:13</t>
  </si>
  <si>
    <t>1355177</t>
  </si>
  <si>
    <t>ALAŞEHİR TR-8 45-73-M00008_TR-9 - TR-72 - TR-79-M02 M02</t>
  </si>
  <si>
    <t>20.06.2020 16:03:50</t>
  </si>
  <si>
    <t>20.06.2020 16:09:11</t>
  </si>
  <si>
    <t>1356744</t>
  </si>
  <si>
    <t>23.06.2020 09:06:11</t>
  </si>
  <si>
    <t>23.06.2020 11:43:46</t>
  </si>
  <si>
    <t>1360309</t>
  </si>
  <si>
    <t>DEMİRCİ TM 45-74-A00001_HatBaşıAyırıcı_53135301 M15</t>
  </si>
  <si>
    <t>29.06.2020 08:58:59</t>
  </si>
  <si>
    <t>29.06.2020 11:29:05</t>
  </si>
  <si>
    <t>1349488</t>
  </si>
  <si>
    <t>HACIMUSA TR-1 45-80-M00128_45-80-M00128</t>
  </si>
  <si>
    <t>12.06.2020 09:07:18</t>
  </si>
  <si>
    <t>12.06.2020 11:40:12</t>
  </si>
  <si>
    <t>1359459</t>
  </si>
  <si>
    <t>HACIRAHMANLI TR-1 KÖK 45-80-M00070_HatBaşıAyırıcı_53132821 M04</t>
  </si>
  <si>
    <t>27.06.2020 10:09:32</t>
  </si>
  <si>
    <t>27.06.2020 10:13:22</t>
  </si>
  <si>
    <t>1358452</t>
  </si>
  <si>
    <t>25.06.2020 13:58:31</t>
  </si>
  <si>
    <t>25.06.2020 14:23:01</t>
  </si>
  <si>
    <t>1358461</t>
  </si>
  <si>
    <t>HACIRAHMANLI TR-1 KÖK 45-80-M00070_İSHAKÇELEBİ-M04 M04</t>
  </si>
  <si>
    <t>25.06.2020 14:15:31</t>
  </si>
  <si>
    <t>25.06.2020 14:23:06</t>
  </si>
  <si>
    <t>1357128</t>
  </si>
  <si>
    <t>DEREKÖY KÖK 45-82-M00153_IŞIKLAR-1 GİRİŞ-M03 M03</t>
  </si>
  <si>
    <t>23.06.2020 13:37:29</t>
  </si>
  <si>
    <t>23.06.2020 13:41:39</t>
  </si>
  <si>
    <t>1357304</t>
  </si>
  <si>
    <t>23.06.2020 16:40:31</t>
  </si>
  <si>
    <t>23.06.2020 20:42:00</t>
  </si>
  <si>
    <t>1345430</t>
  </si>
  <si>
    <t>HALILAR TR-1 45-81-M00129_45-81-M00129</t>
  </si>
  <si>
    <t>05.06.2020 09:17:03</t>
  </si>
  <si>
    <t>05.06.2020 11:48:11</t>
  </si>
  <si>
    <t>1346388</t>
  </si>
  <si>
    <t>HALİTPAŞA DM 45-80-M00060_DEVELİ-ÇAMLIYURT-M03 M03</t>
  </si>
  <si>
    <t>07.06.2020 06:10:03</t>
  </si>
  <si>
    <t>07.06.2020 06:10:36</t>
  </si>
  <si>
    <t>1356763</t>
  </si>
  <si>
    <t>TR-74 TARIMSAL SULAMA 45-80-M01074_45-80-M01074</t>
  </si>
  <si>
    <t>23.06.2020 09:16:35</t>
  </si>
  <si>
    <t>23.06.2020 09:43:59</t>
  </si>
  <si>
    <t>1355509</t>
  </si>
  <si>
    <t>21.06.2020 10:10:21</t>
  </si>
  <si>
    <t>21.06.2020 10:11:01</t>
  </si>
  <si>
    <t>1353062</t>
  </si>
  <si>
    <t>17.06.2020 19:29:40</t>
  </si>
  <si>
    <t>17.06.2020 19:35:38</t>
  </si>
  <si>
    <t>1352582</t>
  </si>
  <si>
    <t>17.06.2020 05:40:34</t>
  </si>
  <si>
    <t>17.06.2020 05:41:04</t>
  </si>
  <si>
    <t>1352011</t>
  </si>
  <si>
    <t>16.06.2020 07:18:44</t>
  </si>
  <si>
    <t>16.06.2020 07:19:17</t>
  </si>
  <si>
    <t>1351930</t>
  </si>
  <si>
    <t>15.06.2020 21:42:26</t>
  </si>
  <si>
    <t>15.06.2020 21:42:54</t>
  </si>
  <si>
    <t>1360263</t>
  </si>
  <si>
    <t>29.06.2020 06:29:14</t>
  </si>
  <si>
    <t>29.06.2020 06:29:44</t>
  </si>
  <si>
    <t>1360178</t>
  </si>
  <si>
    <t>28.06.2020 20:53:19</t>
  </si>
  <si>
    <t>28.06.2020 20:55:00</t>
  </si>
  <si>
    <t>1348043</t>
  </si>
  <si>
    <t>K-1566 35-01-K01566_K-3290-K02 K02</t>
  </si>
  <si>
    <t>10.06.2020 02:47:26</t>
  </si>
  <si>
    <t>10.06.2020 02:48:19</t>
  </si>
  <si>
    <t>1354322</t>
  </si>
  <si>
    <t>M-215(DM-3/13) 35-09-M00215_35-09-M00215</t>
  </si>
  <si>
    <t>19.06.2020 12:00:19</t>
  </si>
  <si>
    <t>19.06.2020 12:25:00</t>
  </si>
  <si>
    <t>1323714</t>
  </si>
  <si>
    <t>HEYBELİ TR-1 45-80-M00094_45-80-M00094</t>
  </si>
  <si>
    <t>02.06.2020 09:04:35</t>
  </si>
  <si>
    <t>02.06.2020 11:46:55</t>
  </si>
  <si>
    <t>1360914</t>
  </si>
  <si>
    <t>K-1899 35-01-K01899_35-01-K01899</t>
  </si>
  <si>
    <t>30.06.2020 08:54:52</t>
  </si>
  <si>
    <t>30.06.2020 11:05:23</t>
  </si>
  <si>
    <t>1353031</t>
  </si>
  <si>
    <t>ALÇUK TM 35-17-A00001_DERSAN-2 M27</t>
  </si>
  <si>
    <t>17.06.2020 18:54:14</t>
  </si>
  <si>
    <t>17.06.2020 18:57:38</t>
  </si>
  <si>
    <t>1353257</t>
  </si>
  <si>
    <t>ALÇUK TM 35-17-A00001_MENEMEN-1 M30</t>
  </si>
  <si>
    <t>18.06.2020 09:49:37</t>
  </si>
  <si>
    <t>18.06.2020 12:52:41</t>
  </si>
  <si>
    <t>1356796</t>
  </si>
  <si>
    <t>ALMAK TM 35-17-A00003_HatBaşıAyırıcı_65314110 M28</t>
  </si>
  <si>
    <t>23.06.2020 09:35:43</t>
  </si>
  <si>
    <t>23.06.2020 18:12:03</t>
  </si>
  <si>
    <t>1357490</t>
  </si>
  <si>
    <t>23.06.2020 20:52:36</t>
  </si>
  <si>
    <t>23.06.2020 20:56:11</t>
  </si>
  <si>
    <t>1360923</t>
  </si>
  <si>
    <t>K-737 35-03-K00737_TRAFO-K04 K04</t>
  </si>
  <si>
    <t>30.06.2020 09:04:29</t>
  </si>
  <si>
    <t>30.06.2020 16:53:05</t>
  </si>
  <si>
    <t>1351538</t>
  </si>
  <si>
    <t>ARMUTLU İM 35-27-A00001_ÇUKURBAĞ-L10 L10</t>
  </si>
  <si>
    <t>15.06.2020 09:36:13</t>
  </si>
  <si>
    <t>15.06.2020 15:27:00</t>
  </si>
  <si>
    <t>1323020</t>
  </si>
  <si>
    <t>ARMUTLU İM 35-27-A00001_ARMUTLU-2 M02</t>
  </si>
  <si>
    <t>01.06.2020 09:18:57</t>
  </si>
  <si>
    <t>01.06.2020 11:58:00</t>
  </si>
  <si>
    <t>1356381</t>
  </si>
  <si>
    <t>ALAŞEHİR TM 45-73-A00001_TR-B-M12 M12</t>
  </si>
  <si>
    <t>22.06.2020 15:52:22</t>
  </si>
  <si>
    <t>22.06.2020 15:54:00</t>
  </si>
  <si>
    <t>1354549</t>
  </si>
  <si>
    <t>19.06.2020 16:40:22</t>
  </si>
  <si>
    <t>19.06.2020 16:44:00</t>
  </si>
  <si>
    <t>1354118</t>
  </si>
  <si>
    <t>ASARLIK TR-16 35-28-M00174_ASARLIK TR-3-M01 M01</t>
  </si>
  <si>
    <t>19.06.2020 08:37:29</t>
  </si>
  <si>
    <t>19.06.2020 13:08:00</t>
  </si>
  <si>
    <t>1345429</t>
  </si>
  <si>
    <t>IŞIKLAR KÖK 45-73-M00467_BAKLACI M02</t>
  </si>
  <si>
    <t>05.06.2020 09:09:13</t>
  </si>
  <si>
    <t>05.06.2020 18:19:06</t>
  </si>
  <si>
    <t>1360896</t>
  </si>
  <si>
    <t>IŞIKLAR KÖK 45-73-M00467_GERİLİM - ALAŞEHİR TM -M04 M04</t>
  </si>
  <si>
    <t>30.06.2020 07:56:21</t>
  </si>
  <si>
    <t>30.06.2020 07:59:55</t>
  </si>
  <si>
    <t>1355024</t>
  </si>
  <si>
    <t>TR-142 YAĞCILAR KÖK 35-19-M00142_YAĞCILAR-M01 M01</t>
  </si>
  <si>
    <t>20.06.2020 11:13:33</t>
  </si>
  <si>
    <t>20.06.2020 11:19:13</t>
  </si>
  <si>
    <t>1351592</t>
  </si>
  <si>
    <t>GÖLMARMARA TR-17 45-85-L00017_TR-19-L01 L01</t>
  </si>
  <si>
    <t>15.06.2020 10:48:33</t>
  </si>
  <si>
    <t>15.06.2020 10:56:33</t>
  </si>
  <si>
    <t>1353441</t>
  </si>
  <si>
    <t>İLYASLAR KÖK 45-76-M00048_BAKIR KÖK-M01 M01</t>
  </si>
  <si>
    <t>18.06.2020 12:28:39</t>
  </si>
  <si>
    <t>18.06.2020 12:37:39</t>
  </si>
  <si>
    <t>1360602</t>
  </si>
  <si>
    <t>29.06.2020 15:59:20</t>
  </si>
  <si>
    <t>29.06.2020 15:59:50</t>
  </si>
  <si>
    <t>1345956</t>
  </si>
  <si>
    <t>TR-1/75 45-72-M00075_DAĞITIM TRAFOSU TR-1/16  -  TR-1/16 M02</t>
  </si>
  <si>
    <t>06.06.2020 09:23:32</t>
  </si>
  <si>
    <t>06.06.2020 09:32:00</t>
  </si>
  <si>
    <t>1345964</t>
  </si>
  <si>
    <t>TR-1/16 45-72-M00016_DAĞITIM TRAFOSU TR-1/16-M04 M04</t>
  </si>
  <si>
    <t>06.06.2020 09:30:56</t>
  </si>
  <si>
    <t>06.06.2020 18:01:42</t>
  </si>
  <si>
    <t>1351540</t>
  </si>
  <si>
    <t>M-1056 35-02-M01056_TRAFO-M01 M01</t>
  </si>
  <si>
    <t>15.06.2020 09:29:56</t>
  </si>
  <si>
    <t>15.06.2020 16:29:38</t>
  </si>
  <si>
    <t>1356988</t>
  </si>
  <si>
    <t>HARMANDALI DM-3 (M-211) 35-09-M00211_DM-3/10(M-212)-M09 M09</t>
  </si>
  <si>
    <t>23.06.2020 11:57:08</t>
  </si>
  <si>
    <t>23.06.2020 12:00:23</t>
  </si>
  <si>
    <t>1356990</t>
  </si>
  <si>
    <t>M-213(DM-3/11) 35-09-M00213_M-1869-M01 M01</t>
  </si>
  <si>
    <t>23.06.2020 11:58:13</t>
  </si>
  <si>
    <t>23.06.2020 12:00:00</t>
  </si>
  <si>
    <t>1346987</t>
  </si>
  <si>
    <t>K-1144 35-04-K01144_35-04-K01144</t>
  </si>
  <si>
    <t>08.06.2020 09:15:27</t>
  </si>
  <si>
    <t>08.06.2020 11:26:47</t>
  </si>
  <si>
    <t>1347578</t>
  </si>
  <si>
    <t>DM-2/44 35-26-M00841_KÖYTÜR-EGE TAV-M01 M01</t>
  </si>
  <si>
    <t>09.06.2020 11:14:02</t>
  </si>
  <si>
    <t>09.06.2020 17:21:15</t>
  </si>
  <si>
    <t>1355512</t>
  </si>
  <si>
    <t>AYRANCILAR DM-2/TR-16 35-26-M01285_DM-2/TR-18-M02 M02</t>
  </si>
  <si>
    <t>21.06.2020 10:10:51</t>
  </si>
  <si>
    <t>21.06.2020 10:24:41</t>
  </si>
  <si>
    <t>1355514</t>
  </si>
  <si>
    <t>AYRANCILAR DM-3 35-26-M00795_DM-3/16-M05 M05</t>
  </si>
  <si>
    <t>21.06.2020 10:25:21</t>
  </si>
  <si>
    <t>1355541</t>
  </si>
  <si>
    <t>MÜDÜROĞLU KÖK 35-26-M00940_HALİL KOYUNCU-M03 M03</t>
  </si>
  <si>
    <t>21.06.2020 10:14:28</t>
  </si>
  <si>
    <t>21.06.2020 16:16:50</t>
  </si>
  <si>
    <t>1355700</t>
  </si>
  <si>
    <t>21.06.2020 16:09:41</t>
  </si>
  <si>
    <t>21.06.2020 16:11:34</t>
  </si>
  <si>
    <t>1355701</t>
  </si>
  <si>
    <t>21.06.2020 16:09:51</t>
  </si>
  <si>
    <t>21.06.2020 16:11:52</t>
  </si>
  <si>
    <t>1353265</t>
  </si>
  <si>
    <t>DM-2/22 35-26-M00853_DAĞITIM TRAFOSU DM-2/22-M03 M03</t>
  </si>
  <si>
    <t>18.06.2020 09:08:02</t>
  </si>
  <si>
    <t>18.06.2020 17:44:30</t>
  </si>
  <si>
    <t>1353270</t>
  </si>
  <si>
    <t>DM-2/44 35-26-M00841_KÖYTÜR-EGE TAV M01</t>
  </si>
  <si>
    <t>18.06.2020 09:33:43</t>
  </si>
  <si>
    <t>18.06.2020 19:37:39</t>
  </si>
  <si>
    <t>1360882</t>
  </si>
  <si>
    <t>AYRANCILAR DM-3 35-26-M00795_DM-3/22 M11</t>
  </si>
  <si>
    <t>30.06.2020 07:05:40</t>
  </si>
  <si>
    <t>30.06.2020 07:27:31</t>
  </si>
  <si>
    <t>1359264</t>
  </si>
  <si>
    <t>26.06.2020 20:53:02</t>
  </si>
  <si>
    <t>26.06.2020 20:54:27</t>
  </si>
  <si>
    <t>1351133</t>
  </si>
  <si>
    <t>SELÇUK İM/DM 35-13-A00004_HatBaşıAyırıcı_53132555 L05</t>
  </si>
  <si>
    <t>14.06.2020 11:21:55</t>
  </si>
  <si>
    <t>14.06.2020 11:22:00</t>
  </si>
  <si>
    <t>1357658</t>
  </si>
  <si>
    <t>SELÇUK İM/DM 35-13-A00004_KÖYLER-ÇAMLIK-L014 L014</t>
  </si>
  <si>
    <t>24.06.2020 09:00:04</t>
  </si>
  <si>
    <t>24.06.2020 09:01:00</t>
  </si>
  <si>
    <t>1347847</t>
  </si>
  <si>
    <t>09.06.2020 17:10:35</t>
  </si>
  <si>
    <t>09.06.2020 17:11:25</t>
  </si>
  <si>
    <t>1347867</t>
  </si>
  <si>
    <t>09.06.2020 17:52:45</t>
  </si>
  <si>
    <t>09.06.2020 18:05:25</t>
  </si>
  <si>
    <t>1348931</t>
  </si>
  <si>
    <t>OTOYOL DM 45-80-M02917_HatBaşıAyırıcı_53137209 M01</t>
  </si>
  <si>
    <t>11.06.2020 12:47:28</t>
  </si>
  <si>
    <t>11.06.2020 12:49:11</t>
  </si>
  <si>
    <t>1349862</t>
  </si>
  <si>
    <t>12.06.2020 15:04:12</t>
  </si>
  <si>
    <t>12.06.2020 15:04:52</t>
  </si>
  <si>
    <t>1334161</t>
  </si>
  <si>
    <t>02.06.2020 20:09:27</t>
  </si>
  <si>
    <t>02.06.2020 20:11:02</t>
  </si>
  <si>
    <t>1355652</t>
  </si>
  <si>
    <t>21.06.2020 14:29:41</t>
  </si>
  <si>
    <t>21.06.2020 14:31:01</t>
  </si>
  <si>
    <t>1355489</t>
  </si>
  <si>
    <t>21.06.2020 09:52:21</t>
  </si>
  <si>
    <t>21.06.2020 09:54:00</t>
  </si>
  <si>
    <t>1355430</t>
  </si>
  <si>
    <t>21.06.2020 07:53:54</t>
  </si>
  <si>
    <t>21.06.2020 07:55:00</t>
  </si>
  <si>
    <t>1352674</t>
  </si>
  <si>
    <t>17.06.2020 09:44:34</t>
  </si>
  <si>
    <t>17.06.2020 09:45:24</t>
  </si>
  <si>
    <t>1354143</t>
  </si>
  <si>
    <t>19.06.2020 09:13:59</t>
  </si>
  <si>
    <t>19.06.2020 09:15:42</t>
  </si>
  <si>
    <t>1371303</t>
  </si>
  <si>
    <t>30.06.2020 18:30:55</t>
  </si>
  <si>
    <t>30.06.2020 18:51:11</t>
  </si>
  <si>
    <t>1351511</t>
  </si>
  <si>
    <t>İSMAİLLER TR-1 45-74-M00271_45-74-M00271</t>
  </si>
  <si>
    <t>15.06.2020 09:01:56</t>
  </si>
  <si>
    <t>15.06.2020 11:54:13</t>
  </si>
  <si>
    <t>1345777</t>
  </si>
  <si>
    <t>İSMAİLLİ KÖK 35-16-M00045_MARUFLAR-M03 M03</t>
  </si>
  <si>
    <t>05.06.2020 19:50:31</t>
  </si>
  <si>
    <t>05.06.2020 19:51:00</t>
  </si>
  <si>
    <t>1356070</t>
  </si>
  <si>
    <t>MENEMEN DM-4/12 (KÖK-16) 35-28-M00016_HatBaşıAyırıcı_53133692 M01</t>
  </si>
  <si>
    <t>22.06.2020 09:04:25</t>
  </si>
  <si>
    <t>22.06.2020 11:37:19</t>
  </si>
  <si>
    <t>1358807</t>
  </si>
  <si>
    <t>MENEMEN DM-4/12 (KÖK-16) 35-28-M00016_ASARLIK HAYVANAT BAHÇESİ-M02 M02</t>
  </si>
  <si>
    <t>26.06.2020 09:02:30</t>
  </si>
  <si>
    <t>26.06.2020 12:09:15</t>
  </si>
  <si>
    <t>1356135</t>
  </si>
  <si>
    <t>DİKİLİ İM 35-30-A00001_ÇANDARLI-2 M02</t>
  </si>
  <si>
    <t>22.06.2020 10:23:55</t>
  </si>
  <si>
    <t>22.06.2020 14:01:22</t>
  </si>
  <si>
    <t>1323600</t>
  </si>
  <si>
    <t>DİKİLİ İM 35-30-A00001_TRAFO-1-L01 L01</t>
  </si>
  <si>
    <t>02.06.2020 00:11:01</t>
  </si>
  <si>
    <t>02.06.2020 00:12:00</t>
  </si>
  <si>
    <t>1323613</t>
  </si>
  <si>
    <t>DİKİLİ İM 35-30-A00001_TRAFO-2-L08 L08</t>
  </si>
  <si>
    <t>02.06.2020 01:56:36</t>
  </si>
  <si>
    <t>02.06.2020 01:59:21</t>
  </si>
  <si>
    <t>1358739</t>
  </si>
  <si>
    <t>ESKİ FOÇA İM 35-23-A00001_FOTAŞ-2-M02 M02</t>
  </si>
  <si>
    <t>26.06.2020 05:16:34</t>
  </si>
  <si>
    <t>26.06.2020 09:36:17</t>
  </si>
  <si>
    <t>1358740</t>
  </si>
  <si>
    <t>ESKİ FOÇA İM 35-23-A00001_FOTAŞ-1-M07 M07</t>
  </si>
  <si>
    <t>26.06.2020 05:16:58</t>
  </si>
  <si>
    <t>26.06.2020 09:33:45</t>
  </si>
  <si>
    <t>1358204</t>
  </si>
  <si>
    <t>SARUHANLI TR-25 45-80-M00025_SARUHANLI DM-M01 M01</t>
  </si>
  <si>
    <t>1361066</t>
  </si>
  <si>
    <t>SOMA A SANTRALİ İM/DM 45-82-A00001_SAVAŞTEPE 15.8-L14 L14</t>
  </si>
  <si>
    <t>30.06.2020 11:39:01</t>
  </si>
  <si>
    <t>30.06.2020 11:53:00</t>
  </si>
  <si>
    <t>1323581</t>
  </si>
  <si>
    <t>SOMA A SANTRALİ İM/DM 45-82-A00001_KIRKAĞAÇ-L15 L15</t>
  </si>
  <si>
    <t>01.06.2020 21:53:56</t>
  </si>
  <si>
    <t>01.06.2020 22:00:02</t>
  </si>
  <si>
    <t>1323167</t>
  </si>
  <si>
    <t>SOMA A SANTRALİ İM/DM 45-82-A00001_MADEN-L16 L16</t>
  </si>
  <si>
    <t>01.06.2020 13:01:06</t>
  </si>
  <si>
    <t>01.06.2020 13:03:00</t>
  </si>
  <si>
    <t>1349797</t>
  </si>
  <si>
    <t>SOMA A SANTRALİ İM/DM 45-82-A00001_A SANTRAL FİDER-1-M10 M10</t>
  </si>
  <si>
    <t>12.06.2020 14:12:22</t>
  </si>
  <si>
    <t>12.06.2020 14:13:02</t>
  </si>
  <si>
    <t>1349789</t>
  </si>
  <si>
    <t>SOMA A SANTRALİ İM/DM 45-82-A00001_IŞIKLAR-1 M03</t>
  </si>
  <si>
    <t>12.06.2020 14:05:54</t>
  </si>
  <si>
    <t>12.06.2020 14:23:00</t>
  </si>
  <si>
    <t>1349606</t>
  </si>
  <si>
    <t>12.06.2020 11:00:43</t>
  </si>
  <si>
    <t>12.06.2020 11:05:19</t>
  </si>
  <si>
    <t>1348985</t>
  </si>
  <si>
    <t>11.06.2020 14:39:18</t>
  </si>
  <si>
    <t>11.06.2020 14:48:38</t>
  </si>
  <si>
    <t>1355743</t>
  </si>
  <si>
    <t>SOMA A SANTRALİ İM/DM 45-82-A00001_KIRKAĞAÇ L15</t>
  </si>
  <si>
    <t>21.06.2020 17:14:15</t>
  </si>
  <si>
    <t>21.06.2020 17:23:42</t>
  </si>
  <si>
    <t>1357302</t>
  </si>
  <si>
    <t>SOMA A SANTRALİ İM/DM 45-82-A00001_IŞIKLAR-2 M02</t>
  </si>
  <si>
    <t>23.06.2020 16:40:02</t>
  </si>
  <si>
    <t>23.06.2020 17:44:39</t>
  </si>
  <si>
    <t>1357294</t>
  </si>
  <si>
    <t>SOMA A SANTRALİ İM/DM 45-82-A00001_HatBaşıAyırıcı_53136158 L14</t>
  </si>
  <si>
    <t>23.06.2020 16:34:09</t>
  </si>
  <si>
    <t>23.06.2020 16:37:00</t>
  </si>
  <si>
    <t>1356969</t>
  </si>
  <si>
    <t>SOMA DM-1 45-82-M00050_TR-1-M12 M12</t>
  </si>
  <si>
    <t>23.06.2020 11:41:27</t>
  </si>
  <si>
    <t>23.06.2020 11:50:41</t>
  </si>
  <si>
    <t>1356942</t>
  </si>
  <si>
    <t>23.06.2020 11:19:46</t>
  </si>
  <si>
    <t>23.06.2020 12:20:35</t>
  </si>
  <si>
    <t>1357135</t>
  </si>
  <si>
    <t>23.06.2020 13:42:30</t>
  </si>
  <si>
    <t>23.06.2020 13:45:48</t>
  </si>
  <si>
    <t>1357205</t>
  </si>
  <si>
    <t>Üçüncü Şahısların Vermiş Olduğu Hasarlar</t>
  </si>
  <si>
    <t>23.06.2020 14:56:34</t>
  </si>
  <si>
    <t>23.06.2020 14:58:33</t>
  </si>
  <si>
    <t>1357197</t>
  </si>
  <si>
    <t>23.06.2020 14:50:43</t>
  </si>
  <si>
    <t>23.06.2020 14:54:24</t>
  </si>
  <si>
    <t>1357054</t>
  </si>
  <si>
    <t>23.06.2020 12:43:04</t>
  </si>
  <si>
    <t>23.06.2020 12:46:33</t>
  </si>
  <si>
    <t>1357125</t>
  </si>
  <si>
    <t>23.06.2020 13:37:44</t>
  </si>
  <si>
    <t>23.06.2020 13:39:41</t>
  </si>
  <si>
    <t>1357126</t>
  </si>
  <si>
    <t>23.06.2020 13:37:38</t>
  </si>
  <si>
    <t>23.06.2020 13:39:37</t>
  </si>
  <si>
    <t>1356406</t>
  </si>
  <si>
    <t>22.06.2020 16:32:12</t>
  </si>
  <si>
    <t>22.06.2020 16:45:33</t>
  </si>
  <si>
    <t>1356368</t>
  </si>
  <si>
    <t>22.06.2020 15:38:02</t>
  </si>
  <si>
    <t>22.06.2020 15:59:43</t>
  </si>
  <si>
    <t>1350632</t>
  </si>
  <si>
    <t>SOMA A SANTRALİ İM/DM 45-82-A00001_MADEN L16</t>
  </si>
  <si>
    <t>13.06.2020 12:06:41</t>
  </si>
  <si>
    <t>13.06.2020 15:33:22</t>
  </si>
  <si>
    <t>1354165</t>
  </si>
  <si>
    <t>İZZETTİN KÖK 45-83-M00132_SİNİRLİ M02</t>
  </si>
  <si>
    <t>19.06.2020 09:03:52</t>
  </si>
  <si>
    <t>19.06.2020 15:01:30</t>
  </si>
  <si>
    <t>1352859</t>
  </si>
  <si>
    <t>KABAZLI KÖK 45-78-M00675_TAYTAN OFİS YENİ GİRİŞ 1/0 HAT-M06 M06</t>
  </si>
  <si>
    <t>17.06.2020 14:04:48</t>
  </si>
  <si>
    <t>17.06.2020 14:05:20</t>
  </si>
  <si>
    <t>1352885</t>
  </si>
  <si>
    <t>17.06.2020 14:40:10</t>
  </si>
  <si>
    <t>17.06.2020 14:42:28</t>
  </si>
  <si>
    <t>1350589</t>
  </si>
  <si>
    <t>KABAZLI KÖK 45-78-M00675_KABAZLI-M03 M03</t>
  </si>
  <si>
    <t>13.06.2020 10:58:11</t>
  </si>
  <si>
    <t>1356741</t>
  </si>
  <si>
    <t>KABAZLI KÖK 45-78-M00675_KABAZLI M03</t>
  </si>
  <si>
    <t>23.06.2020 09:03:31</t>
  </si>
  <si>
    <t>23.06.2020 13:23:39</t>
  </si>
  <si>
    <t>1345937</t>
  </si>
  <si>
    <t>KABAZLI KÖK 45-78-M00675_HatBaşıAyırıcı_53140218 M02</t>
  </si>
  <si>
    <t>06.06.2020 09:16:14</t>
  </si>
  <si>
    <t>06.06.2020 09:52:37</t>
  </si>
  <si>
    <t>1344483</t>
  </si>
  <si>
    <t>M-1201 35-10-M01201_35-10-M01201</t>
  </si>
  <si>
    <t>03.06.2020 13:17:39</t>
  </si>
  <si>
    <t>03.06.2020 17:29:39</t>
  </si>
  <si>
    <t>1349487</t>
  </si>
  <si>
    <t>12.06.2020 09:06:51</t>
  </si>
  <si>
    <t>12.06.2020 12:38:14</t>
  </si>
  <si>
    <t>1360479</t>
  </si>
  <si>
    <t>K-4453 35-10-K04453_35-10-K04453</t>
  </si>
  <si>
    <t>29.06.2020 12:44:33</t>
  </si>
  <si>
    <t>29.06.2020 16:12:36</t>
  </si>
  <si>
    <t>1355477</t>
  </si>
  <si>
    <t>TR-69 35-19-L00069_TR-70-L03 L03</t>
  </si>
  <si>
    <t>21.06.2020 09:38:31</t>
  </si>
  <si>
    <t>21.06.2020 09:39:12</t>
  </si>
  <si>
    <t>1357046</t>
  </si>
  <si>
    <t>KALEMOĞLU KÖK 45-75-M00069_FUNDACIK KÖK-M01 M01</t>
  </si>
  <si>
    <t>23.06.2020 12:39:33</t>
  </si>
  <si>
    <t>23.06.2020 12:40:00</t>
  </si>
  <si>
    <t>1349162</t>
  </si>
  <si>
    <t>11.06.2020 18:09:31</t>
  </si>
  <si>
    <t>11.06.2020 18:10:00</t>
  </si>
  <si>
    <t>1349185</t>
  </si>
  <si>
    <t>11.06.2020 18:20:28</t>
  </si>
  <si>
    <t>11.06.2020 18:21:00</t>
  </si>
  <si>
    <t>1348464</t>
  </si>
  <si>
    <t>10.06.2020 16:05:57</t>
  </si>
  <si>
    <t>10.06.2020 16:06:30</t>
  </si>
  <si>
    <t>1358488</t>
  </si>
  <si>
    <t>25.06.2020 15:13:21</t>
  </si>
  <si>
    <t>25.06.2020 15:14:01</t>
  </si>
  <si>
    <t>1352131</t>
  </si>
  <si>
    <t>KALINHARMAN TR-1 45-77-L00303_45-77-L00303</t>
  </si>
  <si>
    <t>16.06.2020 10:02:34</t>
  </si>
  <si>
    <t>16.06.2020 11:15:20</t>
  </si>
  <si>
    <t>1345096</t>
  </si>
  <si>
    <t>KAPAKLI DM 45-72-M00309_KAYIŞLAR-M10 M10</t>
  </si>
  <si>
    <t>04.06.2020 13:22:19</t>
  </si>
  <si>
    <t>04.06.2020 13:35:20</t>
  </si>
  <si>
    <t>1347701</t>
  </si>
  <si>
    <t>KAPANCI KÖK 45-78-L00229_MERSİNLİ L05</t>
  </si>
  <si>
    <t>09.06.2020 13:00:45</t>
  </si>
  <si>
    <t>09.06.2020 14:08:00</t>
  </si>
  <si>
    <t>1347630</t>
  </si>
  <si>
    <t>KAPANCI KÖK 45-78-L00229_KENDİRLİ-YARAŞLI L04</t>
  </si>
  <si>
    <t>09.06.2020 11:01:45</t>
  </si>
  <si>
    <t>09.06.2020 12:27:05</t>
  </si>
  <si>
    <t>1350374</t>
  </si>
  <si>
    <t>KAPANCI KÖK 45-78-L00229_YILMAZ İM-L06 L06</t>
  </si>
  <si>
    <t>13.06.2020 06:06:40</t>
  </si>
  <si>
    <t>13.06.2020 06:09:00</t>
  </si>
  <si>
    <t>1352071</t>
  </si>
  <si>
    <t>KAPANCI KÖK 45-78-L00229_HASALAN L02</t>
  </si>
  <si>
    <t>16.06.2020 09:01:24</t>
  </si>
  <si>
    <t>16.06.2020 14:39:44</t>
  </si>
  <si>
    <t>1356902</t>
  </si>
  <si>
    <t>KAPANCI KÖK 45-78-L00229_KENDİRLİ-YARAŞLI-L04 L04</t>
  </si>
  <si>
    <t>23.06.2020 10:51:59</t>
  </si>
  <si>
    <t>23.06.2020 10:53:00</t>
  </si>
  <si>
    <t>1356433</t>
  </si>
  <si>
    <t>22.06.2020 17:19:12</t>
  </si>
  <si>
    <t>22.06.2020 17:19:43</t>
  </si>
  <si>
    <t>1357585</t>
  </si>
  <si>
    <t>KAPANCI KÖK 45-78-L00229_HatBaşıAyırıcı_53139646 L05</t>
  </si>
  <si>
    <t>24.06.2020 05:56:09</t>
  </si>
  <si>
    <t>24.06.2020 05:57:09</t>
  </si>
  <si>
    <t>1355250</t>
  </si>
  <si>
    <t>20.06.2020 18:10:41</t>
  </si>
  <si>
    <t>20.06.2020 18:11:00</t>
  </si>
  <si>
    <t>1358579</t>
  </si>
  <si>
    <t>25.06.2020 18:24:15</t>
  </si>
  <si>
    <t>25.06.2020 18:27:45</t>
  </si>
  <si>
    <t>1360545</t>
  </si>
  <si>
    <t>29.06.2020 14:39:30</t>
  </si>
  <si>
    <t>29.06.2020 14:40:00</t>
  </si>
  <si>
    <t>1361185</t>
  </si>
  <si>
    <t>30.06.2020 14:55:21</t>
  </si>
  <si>
    <t>30.06.2020 14:57:00</t>
  </si>
  <si>
    <t>1350559</t>
  </si>
  <si>
    <t>KAPIKAYA TR-1 35-17-M00185_35-17-M00185</t>
  </si>
  <si>
    <t>13.06.2020 10:25:16</t>
  </si>
  <si>
    <t>13.06.2020 10:53:15</t>
  </si>
  <si>
    <t>1348789</t>
  </si>
  <si>
    <t>KARABEYLER TELLİ TR-1 45-81-M00130_45-81-M00130</t>
  </si>
  <si>
    <t>11.06.2020 09:12:58</t>
  </si>
  <si>
    <t>11.06.2020 11:24:11</t>
  </si>
  <si>
    <t>1346999</t>
  </si>
  <si>
    <t>BEDDELLER TR-1 45-81-M00126_45-81-M00126</t>
  </si>
  <si>
    <t>08.06.2020 09:20:41</t>
  </si>
  <si>
    <t>08.06.2020 11:33:04</t>
  </si>
  <si>
    <t>1345571</t>
  </si>
  <si>
    <t>KARATAŞLAR TR-1 45-81-M00125_45-81-M00125</t>
  </si>
  <si>
    <t>05.06.2020 13:15:41</t>
  </si>
  <si>
    <t>05.06.2020 14:38:31</t>
  </si>
  <si>
    <t>1345941</t>
  </si>
  <si>
    <t>KARABEYLER KAFALAR TR-1 45-81-M00128_45-81-M00128</t>
  </si>
  <si>
    <t>06.06.2020 09:13:52</t>
  </si>
  <si>
    <t>06.06.2020 12:32:36</t>
  </si>
  <si>
    <t>1359870</t>
  </si>
  <si>
    <t>K-274 OPET 35-02-K00274Ö_Ayırıcı H01</t>
  </si>
  <si>
    <t>28.06.2020 09:03:40</t>
  </si>
  <si>
    <t>28.06.2020 12:50:32</t>
  </si>
  <si>
    <t>1347903</t>
  </si>
  <si>
    <t>DEMİRCİLİ DM 35-15-L00895_SEYREKLİ-L07 L07</t>
  </si>
  <si>
    <t>09.06.2020 18:43:16</t>
  </si>
  <si>
    <t>09.06.2020 18:48:29</t>
  </si>
  <si>
    <t>1357143</t>
  </si>
  <si>
    <t>YALLIOĞLU KÖK 35-15-L00361_YENİKÖY-L02 L02</t>
  </si>
  <si>
    <t>23.06.2020 13:46:53</t>
  </si>
  <si>
    <t>23.06.2020 15:15:00</t>
  </si>
  <si>
    <t>1352862</t>
  </si>
  <si>
    <t>KARAHALİLLİ TR-2 35-20-L00089_Ayırıcı H01</t>
  </si>
  <si>
    <t>17.06.2020 14:05:48</t>
  </si>
  <si>
    <t>17.06.2020 14:36:10</t>
  </si>
  <si>
    <t>1352756</t>
  </si>
  <si>
    <t>KARAHALİLLİ TR-4 35-20-L00372_Ayırıcı H01</t>
  </si>
  <si>
    <t>17.06.2020 11:27:31</t>
  </si>
  <si>
    <t>17.06.2020 13:59:55</t>
  </si>
  <si>
    <t>1346006</t>
  </si>
  <si>
    <t>KARAHALİLLİ TR-1 35-20-L00350_35-20-L00350</t>
  </si>
  <si>
    <t>06.06.2020 10:55:02</t>
  </si>
  <si>
    <t>06.06.2020 12:10:13</t>
  </si>
  <si>
    <t>1346048</t>
  </si>
  <si>
    <t>KARAHALİLLİ TR-2 35-20-L00089_35-20-L00089</t>
  </si>
  <si>
    <t>06.06.2020 11:57:33</t>
  </si>
  <si>
    <t>06.06.2020 14:02:59</t>
  </si>
  <si>
    <t>1352248</t>
  </si>
  <si>
    <t>KARAHIDIRLI KÖK 35-16-M00718_ H4</t>
  </si>
  <si>
    <t>16.06.2020 13:01:04</t>
  </si>
  <si>
    <t>16.06.2020 14:02:55</t>
  </si>
  <si>
    <t>1357672</t>
  </si>
  <si>
    <t>KARAKUYU KÖK 35-22-M00091_KARAKUYU ENH-M05 M05</t>
  </si>
  <si>
    <t>24.06.2020 09:16:04</t>
  </si>
  <si>
    <t>24.06.2020 15:03:30</t>
  </si>
  <si>
    <t>1357572</t>
  </si>
  <si>
    <t>KARGIN KÖK 45-71-M00095_HatBaşıAyırıcı_53134727 M07</t>
  </si>
  <si>
    <t>24.06.2020 03:21:29</t>
  </si>
  <si>
    <t>24.06.2020 03:22:09</t>
  </si>
  <si>
    <t>1356710</t>
  </si>
  <si>
    <t>23.06.2020 08:09:41</t>
  </si>
  <si>
    <t>23.06.2020 08:10:00</t>
  </si>
  <si>
    <t>1354892</t>
  </si>
  <si>
    <t>20.06.2020 07:24:53</t>
  </si>
  <si>
    <t>20.06.2020 07:26:00</t>
  </si>
  <si>
    <t>1351994</t>
  </si>
  <si>
    <t>16.06.2020 05:57:27</t>
  </si>
  <si>
    <t>16.06.2020 06:00:44</t>
  </si>
  <si>
    <t>1354039</t>
  </si>
  <si>
    <t>19.06.2020 05:46:41</t>
  </si>
  <si>
    <t>19.06.2020 05:47:29</t>
  </si>
  <si>
    <t>1345789</t>
  </si>
  <si>
    <t>05.06.2020 20:18:41</t>
  </si>
  <si>
    <t>05.06.2020 20:19:11</t>
  </si>
  <si>
    <t>1350437</t>
  </si>
  <si>
    <t>13.06.2020 08:21:23</t>
  </si>
  <si>
    <t>13.06.2020 08:21:51</t>
  </si>
  <si>
    <t>1359687</t>
  </si>
  <si>
    <t>27.06.2020 18:51:03</t>
  </si>
  <si>
    <t>27.06.2020 18:52:43</t>
  </si>
  <si>
    <t>1360521</t>
  </si>
  <si>
    <t>29.06.2020 13:49:50</t>
  </si>
  <si>
    <t>29.06.2020 13:50:30</t>
  </si>
  <si>
    <t>1360700</t>
  </si>
  <si>
    <t>29.06.2020 18:32:30</t>
  </si>
  <si>
    <t>29.06.2020 18:34:00</t>
  </si>
  <si>
    <t>1347493</t>
  </si>
  <si>
    <t>KARAPINAR İM 45-78-A00002_HatBaşıAyırıcı_72002643 M02</t>
  </si>
  <si>
    <t>09.06.2020 08:16:08</t>
  </si>
  <si>
    <t>09.06.2020 08:17:46</t>
  </si>
  <si>
    <t>1357034</t>
  </si>
  <si>
    <t>KARAPINAR İM 45-78-A00002_TRAFO-A    ÖLÇÜ-M04 M04</t>
  </si>
  <si>
    <t>23.06.2020 12:28:49</t>
  </si>
  <si>
    <t>23.06.2020 12:31:00</t>
  </si>
  <si>
    <t>1360406</t>
  </si>
  <si>
    <t>KARAVELİLER TR-1 45-71-M01560_45-71-M01560</t>
  </si>
  <si>
    <t>29.06.2020 10:09:49</t>
  </si>
  <si>
    <t>29.06.2020 18:31:04</t>
  </si>
  <si>
    <t>1358269</t>
  </si>
  <si>
    <t>KARAYAKUP TR-1 45-75-M00273_45-75-M00273</t>
  </si>
  <si>
    <t>25.06.2020 09:27:03</t>
  </si>
  <si>
    <t>25.06.2020 16:12:30</t>
  </si>
  <si>
    <t>1360315</t>
  </si>
  <si>
    <t>KAVAKLIDERE TR-12 45-73-M00145_45-73-M00145</t>
  </si>
  <si>
    <t>29.06.2020 09:04:10</t>
  </si>
  <si>
    <t>29.06.2020 12:35:50</t>
  </si>
  <si>
    <t>1361124</t>
  </si>
  <si>
    <t>KAVAKLIDERE TR-9 45-73-M00143_KAVAKLIDERE TR-7-M03 M03</t>
  </si>
  <si>
    <t>30.06.2020 13:08:35</t>
  </si>
  <si>
    <t>30.06.2020 13:09:11</t>
  </si>
  <si>
    <t>1355403</t>
  </si>
  <si>
    <t>21.06.2020 06:49:11</t>
  </si>
  <si>
    <t>21.06.2020 06:50:00</t>
  </si>
  <si>
    <t>1352004</t>
  </si>
  <si>
    <t>16.06.2020 06:43:14</t>
  </si>
  <si>
    <t>16.06.2020 06:45:00</t>
  </si>
  <si>
    <t>1348567</t>
  </si>
  <si>
    <t>KAVAKLIDERE TR-12 45-73-M00145_TR-14-M05 M05</t>
  </si>
  <si>
    <t>10.06.2020 19:09:17</t>
  </si>
  <si>
    <t>10.06.2020 19:14:07</t>
  </si>
  <si>
    <t>1345156</t>
  </si>
  <si>
    <t>KAVAKLIDERE TR-15 45-73-M00314_Ayırıcı H01</t>
  </si>
  <si>
    <t>04.06.2020 14:38:37</t>
  </si>
  <si>
    <t>04.06.2020 14:41:31</t>
  </si>
  <si>
    <t>1361097</t>
  </si>
  <si>
    <t>KAYAKÖY DM 35-15-M00418_ALABAŞ-L04 L04</t>
  </si>
  <si>
    <t>30.06.2020 12:21:05</t>
  </si>
  <si>
    <t>30.06.2020 12:35:11</t>
  </si>
  <si>
    <t>1351593</t>
  </si>
  <si>
    <t>GÖLMARMARA TR-19 45-85-L00019_GÖLMARMARA İM-L02 L02</t>
  </si>
  <si>
    <t>15.06.2020 10:48:43</t>
  </si>
  <si>
    <t>15.06.2020 11:05:13</t>
  </si>
  <si>
    <t>1352904</t>
  </si>
  <si>
    <t>KAYMAKÇI İM 35-15-A00004_TR-A M18</t>
  </si>
  <si>
    <t>17.06.2020 15:02:58</t>
  </si>
  <si>
    <t>17.06.2020 15:14:54</t>
  </si>
  <si>
    <t>1356841</t>
  </si>
  <si>
    <t>KAYMAKÇI İM 35-15-A00004_ORHANGAZİ-L11 L11</t>
  </si>
  <si>
    <t>23.06.2020 10:08:39</t>
  </si>
  <si>
    <t>23.06.2020 10:11:00</t>
  </si>
  <si>
    <t>1356799</t>
  </si>
  <si>
    <t>KAYMAKÇI İM 35-15-A00004_YEŞİLKÖY L07</t>
  </si>
  <si>
    <t>23.06.2020 09:25:39</t>
  </si>
  <si>
    <t>23.06.2020 14:56:46</t>
  </si>
  <si>
    <t>1356509</t>
  </si>
  <si>
    <t>22.06.2020 19:08:56</t>
  </si>
  <si>
    <t>22.06.2020 19:11:11</t>
  </si>
  <si>
    <t>1348737</t>
  </si>
  <si>
    <t>11.06.2020 06:49:40</t>
  </si>
  <si>
    <t>11.06.2020 06:51:31</t>
  </si>
  <si>
    <t>1360173</t>
  </si>
  <si>
    <t>KAYMAKÇI İM 35-15-A00004_YEŞİLKÖY-L07 L07</t>
  </si>
  <si>
    <t>28.06.2020 20:48:39</t>
  </si>
  <si>
    <t>28.06.2020 20:57:49</t>
  </si>
  <si>
    <t>1360051</t>
  </si>
  <si>
    <t>28.06.2020 16:31:13</t>
  </si>
  <si>
    <t>28.06.2020 16:31:44</t>
  </si>
  <si>
    <t>1360918</t>
  </si>
  <si>
    <t>DM-3/31 (KAYNAK MAH.MUHTARLIK) 45-71-M00089_DAĞITIM TRAFOSU-M03 M03</t>
  </si>
  <si>
    <t>30.06.2020 08:58:23</t>
  </si>
  <si>
    <t>30.06.2020 10:51:55</t>
  </si>
  <si>
    <t>1356264</t>
  </si>
  <si>
    <t>KAZANLI KÖK 35-15-L00951_BALABANLI KÖYÜ L07</t>
  </si>
  <si>
    <t>22.06.2020 13:07:02</t>
  </si>
  <si>
    <t>22.06.2020 15:33:53</t>
  </si>
  <si>
    <t>1355581</t>
  </si>
  <si>
    <t>OKLUİSA KÖK 45-81-M00046_CINAN GRUP-M04 M04</t>
  </si>
  <si>
    <t>21.06.2020 12:21:51</t>
  </si>
  <si>
    <t>21.06.2020 12:24:00</t>
  </si>
  <si>
    <t>1355655</t>
  </si>
  <si>
    <t>21.06.2020 14:32:31</t>
  </si>
  <si>
    <t>21.06.2020 14:33:22</t>
  </si>
  <si>
    <t>1353281</t>
  </si>
  <si>
    <t>OKLUİSA KÖK 45-81-M00046_HatBaşıAyırıcı_53134859 M04</t>
  </si>
  <si>
    <t>18.06.2020 09:43:58</t>
  </si>
  <si>
    <t>18.06.2020 12:36:36</t>
  </si>
  <si>
    <t>1353302</t>
  </si>
  <si>
    <t>OKLUİSA KÖK 45-81-M00046_HatBaşıAyırıcı_53135349 M05</t>
  </si>
  <si>
    <t>18.06.2020 10:04:40</t>
  </si>
  <si>
    <t>18.06.2020 10:05:09</t>
  </si>
  <si>
    <t>1354097</t>
  </si>
  <si>
    <t>19.06.2020 08:06:29</t>
  </si>
  <si>
    <t>19.06.2020 08:08:00</t>
  </si>
  <si>
    <t>1354183</t>
  </si>
  <si>
    <t>19.06.2020 09:21:29</t>
  </si>
  <si>
    <t>19.06.2020 11:29:18</t>
  </si>
  <si>
    <t>1353550</t>
  </si>
  <si>
    <t>18.06.2020 13:57:09</t>
  </si>
  <si>
    <t>18.06.2020 13:57:39</t>
  </si>
  <si>
    <t>1346419</t>
  </si>
  <si>
    <t>07.06.2020 07:42:06</t>
  </si>
  <si>
    <t>07.06.2020 07:42:33</t>
  </si>
  <si>
    <t>1334178</t>
  </si>
  <si>
    <t>OKLUİSA KÖK 45-81-M00046_SELENDİ DM -M02 M02</t>
  </si>
  <si>
    <t>02.06.2020 20:59:42</t>
  </si>
  <si>
    <t>02.06.2020 21:00:28</t>
  </si>
  <si>
    <t>1360025</t>
  </si>
  <si>
    <t>28.06.2020 15:23:13</t>
  </si>
  <si>
    <t>28.06.2020 15:25:00</t>
  </si>
  <si>
    <t>1360337</t>
  </si>
  <si>
    <t>OKLUİSA KÖK 45-81-M00046_ESKİN GRUP M03</t>
  </si>
  <si>
    <t>29.06.2020 09:15:14</t>
  </si>
  <si>
    <t>29.06.2020 13:55:18</t>
  </si>
  <si>
    <t>1357694</t>
  </si>
  <si>
    <t>TR-84 35-17-M00084_M-91-M01 M01</t>
  </si>
  <si>
    <t>24.06.2020 09:37:09</t>
  </si>
  <si>
    <t>24.06.2020 10:12:20</t>
  </si>
  <si>
    <t>1354703</t>
  </si>
  <si>
    <t>BAĞARASI TR-10 KÖK 35-23-M00179_GERENKÖY KÖK-M01 M01</t>
  </si>
  <si>
    <t>19.06.2020 19:30:30</t>
  </si>
  <si>
    <t>19.06.2020 19:32:10</t>
  </si>
  <si>
    <t>1350725</t>
  </si>
  <si>
    <t>13.06.2020 14:41:31</t>
  </si>
  <si>
    <t>13.06.2020 14:42:11</t>
  </si>
  <si>
    <t>1351467</t>
  </si>
  <si>
    <t>15.06.2020 08:00:03</t>
  </si>
  <si>
    <t>15.06.2020 08:02:00</t>
  </si>
  <si>
    <t>1334429</t>
  </si>
  <si>
    <t>03.06.2020 11:23:18</t>
  </si>
  <si>
    <t>03.06.2020 11:24:03</t>
  </si>
  <si>
    <t>1349326</t>
  </si>
  <si>
    <t>BAĞARASI TR-10 KÖK 35-23-M00179_ESKİİBAĞARASI-M02 M02</t>
  </si>
  <si>
    <t>11.06.2020 21:20:48</t>
  </si>
  <si>
    <t>11.06.2020 21:22:48</t>
  </si>
  <si>
    <t>1348119</t>
  </si>
  <si>
    <t>10.06.2020 08:20:26</t>
  </si>
  <si>
    <t>10.06.2020 08:21:06</t>
  </si>
  <si>
    <t>1348121</t>
  </si>
  <si>
    <t>BAĞARASI TR-10 KÖK 35-23-M00179_YENİBAĞARASI-M05 M05</t>
  </si>
  <si>
    <t>10.06.2020 08:20:36</t>
  </si>
  <si>
    <t>1359991</t>
  </si>
  <si>
    <t>28.06.2020 13:33:43</t>
  </si>
  <si>
    <t>28.06.2020 13:34:19</t>
  </si>
  <si>
    <t>1351587</t>
  </si>
  <si>
    <t>PANCAR OSB DM-1 35-26-M00869_TAHTALI-1-M36 M36</t>
  </si>
  <si>
    <t>15.06.2020 10:39:37</t>
  </si>
  <si>
    <t>15.06.2020 10:46:16</t>
  </si>
  <si>
    <t>1351589</t>
  </si>
  <si>
    <t>PANCAR TM 35-26-A00003_PANCAR-4 M05</t>
  </si>
  <si>
    <t>15.06.2020 10:41:37</t>
  </si>
  <si>
    <t>15.06.2020 10:46:18</t>
  </si>
  <si>
    <t>1355883</t>
  </si>
  <si>
    <t>PANCAR OSB DM-1 35-26-M00869_AYRANCILAR-1 (ÇETMEN-SELAMPEN)-M13 M13</t>
  </si>
  <si>
    <t>21.06.2020 21:33:19</t>
  </si>
  <si>
    <t>21.06.2020 21:40:28</t>
  </si>
  <si>
    <t>1354435</t>
  </si>
  <si>
    <t>MENEMEN İM 35-28-A00001_HIDIR TEPE L15</t>
  </si>
  <si>
    <t>19.06.2020 14:33:10</t>
  </si>
  <si>
    <t>19.06.2020 15:57:38</t>
  </si>
  <si>
    <t>1346973</t>
  </si>
  <si>
    <t>KEMALİYE DM (TR-1) 45-73-M00150_AKKEÇİLİ ÇIKIŞ M01</t>
  </si>
  <si>
    <t>08.06.2020 09:03:23</t>
  </si>
  <si>
    <t>08.06.2020 16:59:00</t>
  </si>
  <si>
    <t>1322984</t>
  </si>
  <si>
    <t>KEMALİYE DM (TR-1) 45-73-M00150_TOYGAR-M03 M03</t>
  </si>
  <si>
    <t>01.06.2020 09:01:36</t>
  </si>
  <si>
    <t>01.06.2020 15:48:46</t>
  </si>
  <si>
    <t>1348575</t>
  </si>
  <si>
    <t>M-30 35-02-M00030_M-33-M05 M05</t>
  </si>
  <si>
    <t>10.06.2020 19:22:53</t>
  </si>
  <si>
    <t>10.06.2020 19:32:57</t>
  </si>
  <si>
    <t>1348807</t>
  </si>
  <si>
    <t>KUYUCAK DM 35-27-M00273_KUYUCAK-M04 M04</t>
  </si>
  <si>
    <t>11.06.2020 09:24:32</t>
  </si>
  <si>
    <t>11.06.2020 12:12:00</t>
  </si>
  <si>
    <t>1357048</t>
  </si>
  <si>
    <t>YENMİŞ KÖK 35-27-M00366_GÜVENİKSAN-ÇAMBEL 2-M01 M01</t>
  </si>
  <si>
    <t>23.06.2020 12:40:29</t>
  </si>
  <si>
    <t>23.06.2020 12:40:50</t>
  </si>
  <si>
    <t>1352209</t>
  </si>
  <si>
    <t>YENMİŞ KÖK 35-27-M00366_ÇAMBEL-1-M03 M03</t>
  </si>
  <si>
    <t>16.06.2020 11:54:49</t>
  </si>
  <si>
    <t>16.06.2020 12:08:00</t>
  </si>
  <si>
    <t>1351106</t>
  </si>
  <si>
    <t>14.06.2020 10:19:37</t>
  </si>
  <si>
    <t>14.06.2020 10:21:00</t>
  </si>
  <si>
    <t>1351110</t>
  </si>
  <si>
    <t>14.06.2020 10:22:51</t>
  </si>
  <si>
    <t>14.06.2020 13:01:25</t>
  </si>
  <si>
    <t>1353221</t>
  </si>
  <si>
    <t>18.06.2020 08:43:00</t>
  </si>
  <si>
    <t>18.06.2020 08:51:31</t>
  </si>
  <si>
    <t>1358855</t>
  </si>
  <si>
    <t>ULUCAK DM 35-27-M00792_EĞRİDERE-1-M07 M07</t>
  </si>
  <si>
    <t>26.06.2020 09:38:56</t>
  </si>
  <si>
    <t>26.06.2020 09:41:00</t>
  </si>
  <si>
    <t>1354099</t>
  </si>
  <si>
    <t>KEMİKLİDERE KÖK 45-80-M00108_KAPAKLI DM  GİRİŞ-M04 M04</t>
  </si>
  <si>
    <t>19.06.2020 08:10:02</t>
  </si>
  <si>
    <t>19.06.2020 08:11:00</t>
  </si>
  <si>
    <t>1351634</t>
  </si>
  <si>
    <t>15.06.2020 12:03:16</t>
  </si>
  <si>
    <t>15.06.2020 12:04:46</t>
  </si>
  <si>
    <t>1355712</t>
  </si>
  <si>
    <t>KEMİKLİDERE KÖK 45-80-M00108_KEMİKLİDERE KÖY -M02 M02</t>
  </si>
  <si>
    <t>21.06.2020 16:27:31</t>
  </si>
  <si>
    <t>21.06.2020 16:28:02</t>
  </si>
  <si>
    <t>1349032</t>
  </si>
  <si>
    <t>11.06.2020 15:48:28</t>
  </si>
  <si>
    <t>11.06.2020 15:49:00</t>
  </si>
  <si>
    <t>1345016</t>
  </si>
  <si>
    <t>04.06.2020 11:28:49</t>
  </si>
  <si>
    <t>04.06.2020 11:31:39</t>
  </si>
  <si>
    <t>1345935</t>
  </si>
  <si>
    <t>KENDİRLİK TR-1 45-84-L00171_Ayırıcı H01</t>
  </si>
  <si>
    <t>06.06.2020 09:06:55</t>
  </si>
  <si>
    <t>06.06.2020 11:52:37</t>
  </si>
  <si>
    <t>1350494</t>
  </si>
  <si>
    <t>PANAZTEPE DM 35-28-M00732_HatBaşıAyırıcı_53133652 M07</t>
  </si>
  <si>
    <t>13.06.2020 09:30:29</t>
  </si>
  <si>
    <t>13.06.2020 10:31:56</t>
  </si>
  <si>
    <t>1352581</t>
  </si>
  <si>
    <t>KILAVUZLAR KÖK 45-74-M00198_ M02</t>
  </si>
  <si>
    <t>17.06.2020 05:11:14</t>
  </si>
  <si>
    <t>17.06.2020 05:11:54</t>
  </si>
  <si>
    <t>1353631</t>
  </si>
  <si>
    <t>K-3834 35-01-K03834_35-01-K03834</t>
  </si>
  <si>
    <t>18.06.2020 15:10:41</t>
  </si>
  <si>
    <t>18.06.2020 15:10:54</t>
  </si>
  <si>
    <t>1323700</t>
  </si>
  <si>
    <t>02.06.2020 08:55:10</t>
  </si>
  <si>
    <t>02.06.2020 11:31:11</t>
  </si>
  <si>
    <t>1352260</t>
  </si>
  <si>
    <t>KINIK HACIMUSALAR TR-1 45-81-M00144_45-81-M00144</t>
  </si>
  <si>
    <t>16.06.2020 13:19:47</t>
  </si>
  <si>
    <t>16.06.2020 15:27:20</t>
  </si>
  <si>
    <t>1354037</t>
  </si>
  <si>
    <t>SÜLEYMANLI KÖK 35-28-M00606_BOZALAN-M04 M04</t>
  </si>
  <si>
    <t>19.06.2020 05:31:49</t>
  </si>
  <si>
    <t>19.06.2020 05:33:49</t>
  </si>
  <si>
    <t>1353175</t>
  </si>
  <si>
    <t>SÜLEYMANLI KÖK 35-28-M00606_AYVACIK-M11 M11</t>
  </si>
  <si>
    <t>18.06.2020 06:08:38</t>
  </si>
  <si>
    <t>18.06.2020 06:09:58</t>
  </si>
  <si>
    <t>1356220</t>
  </si>
  <si>
    <t>22.06.2020 11:57:35</t>
  </si>
  <si>
    <t>22.06.2020 12:00:05</t>
  </si>
  <si>
    <t>1356922</t>
  </si>
  <si>
    <t>23.06.2020 11:05:19</t>
  </si>
  <si>
    <t>23.06.2020 11:53:13</t>
  </si>
  <si>
    <t>1344757</t>
  </si>
  <si>
    <t>SÜLEYMANLI KÖK 35-28-M00606_MENEMEN KÖK-16-M05 M05</t>
  </si>
  <si>
    <t>03.06.2020 20:13:24</t>
  </si>
  <si>
    <t>03.06.2020 20:14:14</t>
  </si>
  <si>
    <t>1346146</t>
  </si>
  <si>
    <t>06.06.2020 15:28:35</t>
  </si>
  <si>
    <t>06.06.2020 15:29:00</t>
  </si>
  <si>
    <t>1357659</t>
  </si>
  <si>
    <t>KIRANKÖY ÖRENCİK TR-1 45-75-M00190_45-75-M00190</t>
  </si>
  <si>
    <t>24.06.2020 09:00:36</t>
  </si>
  <si>
    <t>24.06.2020 14:19:02</t>
  </si>
  <si>
    <t>1352705</t>
  </si>
  <si>
    <t>CUMHURİYET KÖK 35-29-L00057_YİĞENLİ KÖYÜ-L07 L07</t>
  </si>
  <si>
    <t>17.06.2020 10:26:28</t>
  </si>
  <si>
    <t>17.06.2020 10:26:58</t>
  </si>
  <si>
    <t>1350043</t>
  </si>
  <si>
    <t>CUMHURİYET KÖK 35-29-L00057_KIZILCAAVLU KÖK-L02 L02</t>
  </si>
  <si>
    <t>12.06.2020 17:14:19</t>
  </si>
  <si>
    <t>12.06.2020 17:15:00</t>
  </si>
  <si>
    <t>1346892</t>
  </si>
  <si>
    <t>08.06.2020 01:26:04</t>
  </si>
  <si>
    <t>08.06.2020 01:27:00</t>
  </si>
  <si>
    <t>1359820</t>
  </si>
  <si>
    <t>TR-108 45-78-L00108_TR-109-L03 L03</t>
  </si>
  <si>
    <t>28.06.2020 05:00:53</t>
  </si>
  <si>
    <t>28.06.2020 06:11:07</t>
  </si>
  <si>
    <t>1371321</t>
  </si>
  <si>
    <t>KIZILAVLU KÖK 45-78-M00837_DELİBAŞLI GRUBU-M02 M02</t>
  </si>
  <si>
    <t>30.06.2020 19:00:41</t>
  </si>
  <si>
    <t>30.06.2020 19:03:00</t>
  </si>
  <si>
    <t>1347456</t>
  </si>
  <si>
    <t>09.06.2020 05:43:25</t>
  </si>
  <si>
    <t>09.06.2020 06:39:35</t>
  </si>
  <si>
    <t>1356497</t>
  </si>
  <si>
    <t>22.06.2020 18:48:16</t>
  </si>
  <si>
    <t>22.06.2020 18:48:56</t>
  </si>
  <si>
    <t>1353235</t>
  </si>
  <si>
    <t>KİLLİK KÖK (TR-1) 45-73-M00342_TR-2 KİLLİK KÖK M01</t>
  </si>
  <si>
    <t>18.06.2020 09:01:50</t>
  </si>
  <si>
    <t>18.06.2020 17:20:00</t>
  </si>
  <si>
    <t>1350067</t>
  </si>
  <si>
    <t>KİLLİK TR-16 45-73-M00350_SERİNYAYLA-M04 M04</t>
  </si>
  <si>
    <t>12.06.2020 17:28:49</t>
  </si>
  <si>
    <t>12.06.2020 17:29:22</t>
  </si>
  <si>
    <t>1356553</t>
  </si>
  <si>
    <t>KİRELLİ KÖK 35-29-L00054_HatBaşıAyırıcı_53138789 L04</t>
  </si>
  <si>
    <t>22.06.2020 20:36:36</t>
  </si>
  <si>
    <t>22.06.2020 20:38:00</t>
  </si>
  <si>
    <t>1344895</t>
  </si>
  <si>
    <t>M-1825 35-01-M01825_35-01-M01825</t>
  </si>
  <si>
    <t>04.06.2020 09:44:35</t>
  </si>
  <si>
    <t>04.06.2020 11:14:09</t>
  </si>
  <si>
    <t>1356450</t>
  </si>
  <si>
    <t>GÜRES KÖK 45-80-M00053_KOLDERE-GÜMÜRCELİ-MTV-M01 M01</t>
  </si>
  <si>
    <t>22.06.2020 17:42:55</t>
  </si>
  <si>
    <t>22.06.2020 17:43:36</t>
  </si>
  <si>
    <t>1355415</t>
  </si>
  <si>
    <t>KOLDERE KÖK 45-80-M00051_GÜRES KÖK-KAPASİTÖR-M04 M04</t>
  </si>
  <si>
    <t>21.06.2020 07:14:11</t>
  </si>
  <si>
    <t>21.06.2020 07:15:00</t>
  </si>
  <si>
    <t>1355416</t>
  </si>
  <si>
    <t>21.06.2020 07:14:14</t>
  </si>
  <si>
    <t>1355450</t>
  </si>
  <si>
    <t>K-301 35-01-K00301_35-01-K00301</t>
  </si>
  <si>
    <t>21.06.2020 08:58:11</t>
  </si>
  <si>
    <t>21.06.2020 11:31:38</t>
  </si>
  <si>
    <t>1355602</t>
  </si>
  <si>
    <t>K-1637 35-01-K01637_35-01-K01637</t>
  </si>
  <si>
    <t>21.06.2020 12:57:40</t>
  </si>
  <si>
    <t>21.06.2020 14:26:20</t>
  </si>
  <si>
    <t>1351041</t>
  </si>
  <si>
    <t>K-636 35-01-K00636_35-01-K00636</t>
  </si>
  <si>
    <t>14.06.2020 09:04:51</t>
  </si>
  <si>
    <t>14.06.2020 11:20:32</t>
  </si>
  <si>
    <t>1351186</t>
  </si>
  <si>
    <t>K-2446 35-01-K02446_35-01-K02446</t>
  </si>
  <si>
    <t>14.06.2020 12:55:19</t>
  </si>
  <si>
    <t>14.06.2020 14:38:20</t>
  </si>
  <si>
    <t>1346445</t>
  </si>
  <si>
    <t>K-1623 35-01-K01623_35-01-K01623</t>
  </si>
  <si>
    <t>07.06.2020 08:55:13</t>
  </si>
  <si>
    <t>07.06.2020 11:16:46</t>
  </si>
  <si>
    <t>1356180</t>
  </si>
  <si>
    <t>LOKMANKUYU KÖK 35-15-L00903_HatBaşıAyırıcı_53133032 L03</t>
  </si>
  <si>
    <t>22.06.2020 11:13:40</t>
  </si>
  <si>
    <t>22.06.2020 12:24:59</t>
  </si>
  <si>
    <t>1352643</t>
  </si>
  <si>
    <t>KONURCA TR-1 45-77-M00108_Ayırıcı H</t>
  </si>
  <si>
    <t>17.06.2020 09:02:04</t>
  </si>
  <si>
    <t>17.06.2020 14:34:58</t>
  </si>
  <si>
    <t>1348779</t>
  </si>
  <si>
    <t>K-1202 35-07-K01202_35-07-K01202</t>
  </si>
  <si>
    <t>11.06.2020 09:02:21</t>
  </si>
  <si>
    <t>11.06.2020 10:05:38</t>
  </si>
  <si>
    <t>1351933</t>
  </si>
  <si>
    <t>KULAKSIZLAR KÖK 45-72-L00839_AKSELENDİ İM GİRİŞ-L01 L01</t>
  </si>
  <si>
    <t>15.06.2020 21:50:43</t>
  </si>
  <si>
    <t>15.06.2020 21:51:14</t>
  </si>
  <si>
    <t>1352374</t>
  </si>
  <si>
    <t>KUMKUYUCAK KÖK 45-80-M00093_KUMKUYUCAK ŞEHİR-M05 M05</t>
  </si>
  <si>
    <t>16.06.2020 16:35:23</t>
  </si>
  <si>
    <t>16.06.2020 16:35:45</t>
  </si>
  <si>
    <t>1353476</t>
  </si>
  <si>
    <t>18.06.2020 12:55:59</t>
  </si>
  <si>
    <t>18.06.2020 12:56:00</t>
  </si>
  <si>
    <t>1353827</t>
  </si>
  <si>
    <t>18.06.2020 18:11:59</t>
  </si>
  <si>
    <t>18.06.2020 18:13:09</t>
  </si>
  <si>
    <t>1355758</t>
  </si>
  <si>
    <t>21.06.2020 17:38:31</t>
  </si>
  <si>
    <t>21.06.2020 17:39:02</t>
  </si>
  <si>
    <t>1356963</t>
  </si>
  <si>
    <t>23.06.2020 11:39:09</t>
  </si>
  <si>
    <t>23.06.2020 11:40:00</t>
  </si>
  <si>
    <t>1357676</t>
  </si>
  <si>
    <t>KUMKUYUCAK KÖK 45-80-M00093_KUMKUYUCAK TR-1/TR-2/TR-3/TR-4 TARIMSAL SULAMA M02</t>
  </si>
  <si>
    <t>24.06.2020 09:25:47</t>
  </si>
  <si>
    <t>24.06.2020 12:17:30</t>
  </si>
  <si>
    <t>1349030</t>
  </si>
  <si>
    <t>11.06.2020 15:46:51</t>
  </si>
  <si>
    <t>11.06.2020 15:47:28</t>
  </si>
  <si>
    <t>1349151</t>
  </si>
  <si>
    <t>11.06.2020 18:02:38</t>
  </si>
  <si>
    <t>11.06.2020 18:03:08</t>
  </si>
  <si>
    <t>1346995</t>
  </si>
  <si>
    <t>08.06.2020 09:18:24</t>
  </si>
  <si>
    <t>08.06.2020 09:22:47</t>
  </si>
  <si>
    <t>1346072</t>
  </si>
  <si>
    <t>06.06.2020 12:48:15</t>
  </si>
  <si>
    <t>06.06.2020 12:49:00</t>
  </si>
  <si>
    <t>1344613</t>
  </si>
  <si>
    <t>03.06.2020 16:27:38</t>
  </si>
  <si>
    <t>03.06.2020 16:28:00</t>
  </si>
  <si>
    <t>1359483</t>
  </si>
  <si>
    <t>27.06.2020 10:56:22</t>
  </si>
  <si>
    <t>27.06.2020 10:57:37</t>
  </si>
  <si>
    <t>1359394</t>
  </si>
  <si>
    <t>27.06.2020 07:48:57</t>
  </si>
  <si>
    <t>27.06.2020 07:49:22</t>
  </si>
  <si>
    <t>1358320</t>
  </si>
  <si>
    <t>25.06.2020 09:39:50</t>
  </si>
  <si>
    <t>25.06.2020 13:05:51</t>
  </si>
  <si>
    <t>1358155</t>
  </si>
  <si>
    <t>25.06.2020 05:56:20</t>
  </si>
  <si>
    <t>25.06.2020 05:58:00</t>
  </si>
  <si>
    <t>1323446</t>
  </si>
  <si>
    <t>KURTULMUŞ KÖK 45-72-L00080_KURTULMUŞ ÇIKIŞI-L02 L02</t>
  </si>
  <si>
    <t>01.06.2020 17:51:01</t>
  </si>
  <si>
    <t>01.06.2020 17:52:00</t>
  </si>
  <si>
    <t>1349114</t>
  </si>
  <si>
    <t>11.06.2020 17:25:38</t>
  </si>
  <si>
    <t>11.06.2020 17:26:00</t>
  </si>
  <si>
    <t>1358004</t>
  </si>
  <si>
    <t>KURTULMUŞ KÖK 45-72-L00080_SARILAR ÇIKIŞI-L03 L03</t>
  </si>
  <si>
    <t>24.06.2020 17:56:50</t>
  </si>
  <si>
    <t>24.06.2020 17:57:20</t>
  </si>
  <si>
    <t>1355570</t>
  </si>
  <si>
    <t>21.06.2020 11:54:21</t>
  </si>
  <si>
    <t>21.06.2020 11:56:00</t>
  </si>
  <si>
    <t>1354966</t>
  </si>
  <si>
    <t>BERGAMA TM 35-16-A00004_BÖLCEK M14</t>
  </si>
  <si>
    <t>20.06.2020 09:31:19</t>
  </si>
  <si>
    <t>20.06.2020 10:34:31</t>
  </si>
  <si>
    <t>1356856</t>
  </si>
  <si>
    <t>BERGAMA TM 35-16-A00004_KINIK-1 M19</t>
  </si>
  <si>
    <t>23.06.2020 10:17:17</t>
  </si>
  <si>
    <t>23.06.2020 10:22:00</t>
  </si>
  <si>
    <t>1354159</t>
  </si>
  <si>
    <t>BERGAMA TM 35-16-A00004_DAĞISTAN M08</t>
  </si>
  <si>
    <t>19.06.2020 09:23:57</t>
  </si>
  <si>
    <t>19.06.2020 11:41:16</t>
  </si>
  <si>
    <t>1350403</t>
  </si>
  <si>
    <t>BERGAMA TM 35-16-A00004_TR-B-M05 M05</t>
  </si>
  <si>
    <t>13.06.2020 07:02:30</t>
  </si>
  <si>
    <t>13.06.2020 07:25:00</t>
  </si>
  <si>
    <t>1350404</t>
  </si>
  <si>
    <t>BERGAMA TM 35-16-A00004_BERGAMA-2 M03</t>
  </si>
  <si>
    <t>13.06.2020 07:11:34</t>
  </si>
  <si>
    <t>13.06.2020 07:25:51</t>
  </si>
  <si>
    <t>1350489</t>
  </si>
  <si>
    <t>SELENDİ DM 45-81-M00001_ESKİ SELENDİ-M16 M16</t>
  </si>
  <si>
    <t>13.06.2020 09:21:20</t>
  </si>
  <si>
    <t>13.06.2020 09:23:01</t>
  </si>
  <si>
    <t>1349898</t>
  </si>
  <si>
    <t>SELENDİ DM 45-81-M00001_SATILMIŞ-M14 M14</t>
  </si>
  <si>
    <t>12.06.2020 15:34:42</t>
  </si>
  <si>
    <t>12.06.2020 15:35:00</t>
  </si>
  <si>
    <t>1323601</t>
  </si>
  <si>
    <t>02.06.2020 00:12:26</t>
  </si>
  <si>
    <t>02.06.2020 00:13:01</t>
  </si>
  <si>
    <t>1334176</t>
  </si>
  <si>
    <t>02.06.2020 20:49:22</t>
  </si>
  <si>
    <t>02.06.2020 20:49:48</t>
  </si>
  <si>
    <t>1353854</t>
  </si>
  <si>
    <t>18.06.2020 18:31:31</t>
  </si>
  <si>
    <t>18.06.2020 18:32:00</t>
  </si>
  <si>
    <t>1353549</t>
  </si>
  <si>
    <t>18.06.2020 13:55:09</t>
  </si>
  <si>
    <t>18.06.2020 13:55:39</t>
  </si>
  <si>
    <t>1351152</t>
  </si>
  <si>
    <t>14.06.2020 11:57:15</t>
  </si>
  <si>
    <t>14.06.2020 11:57:52</t>
  </si>
  <si>
    <t>1350997</t>
  </si>
  <si>
    <t>14.06.2020 06:30:14</t>
  </si>
  <si>
    <t>14.06.2020 06:32:00</t>
  </si>
  <si>
    <t>1357061</t>
  </si>
  <si>
    <t>SELENDİ DM 45-81-M00001_KINIK-M06 M06</t>
  </si>
  <si>
    <t>23.06.2020 12:46:53</t>
  </si>
  <si>
    <t>23.06.2020 12:48:00</t>
  </si>
  <si>
    <t>1357079</t>
  </si>
  <si>
    <t>SELENDİ DM 45-81-M00001_HatBaşıAyırıcı_53135367 M14</t>
  </si>
  <si>
    <t>23.06.2020 13:01:09</t>
  </si>
  <si>
    <t>23.06.2020 13:01:33</t>
  </si>
  <si>
    <t>1357743</t>
  </si>
  <si>
    <t>24.06.2020 10:28:24</t>
  </si>
  <si>
    <t>24.06.2020 10:29:00</t>
  </si>
  <si>
    <t>1354732</t>
  </si>
  <si>
    <t>SELENDİ DM 45-81-M00001_SELENDİ-M13 M13</t>
  </si>
  <si>
    <t>19.06.2020 19:59:50</t>
  </si>
  <si>
    <t>19.06.2020 20:03:00</t>
  </si>
  <si>
    <t>1358170</t>
  </si>
  <si>
    <t>25.06.2020 06:48:55</t>
  </si>
  <si>
    <t>25.06.2020 06:49:35</t>
  </si>
  <si>
    <t>1359370</t>
  </si>
  <si>
    <t>27.06.2020 06:35:52</t>
  </si>
  <si>
    <t>27.06.2020 06:36:22</t>
  </si>
  <si>
    <t>1359531</t>
  </si>
  <si>
    <t>MANİSA TM-1 45-71-A00001_TURGUTLU-1 M10</t>
  </si>
  <si>
    <t>27.06.2020 12:48:49</t>
  </si>
  <si>
    <t>27.06.2020 12:50:57</t>
  </si>
  <si>
    <t>1354088</t>
  </si>
  <si>
    <t>MANİSA TM-1 45-71-A00001_SARUHANLI-M05 M05</t>
  </si>
  <si>
    <t>19.06.2020 07:59:29</t>
  </si>
  <si>
    <t>19.06.2020 08:03:12</t>
  </si>
  <si>
    <t>1347207</t>
  </si>
  <si>
    <t>08.06.2020 14:45:05</t>
  </si>
  <si>
    <t>08.06.2020 14:48:41</t>
  </si>
  <si>
    <t>1349575</t>
  </si>
  <si>
    <t>K-1859 35-09-K01859_35-09-K01859</t>
  </si>
  <si>
    <t>12.06.2020 10:27:22</t>
  </si>
  <si>
    <t>12.06.2020 11:55:09</t>
  </si>
  <si>
    <t>1346961</t>
  </si>
  <si>
    <t>M-2041 35-01-M02041_35-01-M02041</t>
  </si>
  <si>
    <t>08.06.2020 10:56:49</t>
  </si>
  <si>
    <t>08.06.2020 11:18:39</t>
  </si>
  <si>
    <t>1345417</t>
  </si>
  <si>
    <t>K-3129 35-01-K03129_35-01-K03129</t>
  </si>
  <si>
    <t>05.06.2020 09:02:20</t>
  </si>
  <si>
    <t>05.06.2020 11:32:01</t>
  </si>
  <si>
    <t>1353209</t>
  </si>
  <si>
    <t>KÜÇÜKKALE KÖK 35-29-L00036_BÜYÜKKALE-L07 L07</t>
  </si>
  <si>
    <t>18.06.2020 08:16:48</t>
  </si>
  <si>
    <t>1351003</t>
  </si>
  <si>
    <t>KÜÇÜKKALE KÖK 35-29-L00036_BELEVİ-L03 L03</t>
  </si>
  <si>
    <t>14.06.2020 07:00:12</t>
  </si>
  <si>
    <t>14.06.2020 07:00:42</t>
  </si>
  <si>
    <t>1354972</t>
  </si>
  <si>
    <t>20.06.2020 09:39:13</t>
  </si>
  <si>
    <t>20.06.2020 09:40:31</t>
  </si>
  <si>
    <t>1360032</t>
  </si>
  <si>
    <t>28.06.2020 15:36:29</t>
  </si>
  <si>
    <t>28.06.2020 15:40:14</t>
  </si>
  <si>
    <t>1345421</t>
  </si>
  <si>
    <t>TR-26 (DM-3/8) 35-17-M00026_35-17-M00026</t>
  </si>
  <si>
    <t>05.06.2020 09:04:50</t>
  </si>
  <si>
    <t>05.06.2020 09:47:16</t>
  </si>
  <si>
    <t>1345500</t>
  </si>
  <si>
    <t>TR-25 (DM-3/6) 35-17-M00025_35-17-M00025</t>
  </si>
  <si>
    <t>05.06.2020 11:01:53</t>
  </si>
  <si>
    <t>05.06.2020 11:36:31</t>
  </si>
  <si>
    <t>1359151</t>
  </si>
  <si>
    <t>M-1963 GEÇİT 35-02-M01963_-M03 M03</t>
  </si>
  <si>
    <t>26.06.2020 17:32:53</t>
  </si>
  <si>
    <t>26.06.2020 21:09:00</t>
  </si>
  <si>
    <t>1358751</t>
  </si>
  <si>
    <t>M-2565 35-02-M02565_M-2565 GİRİŞ-M01 M01</t>
  </si>
  <si>
    <t>26.06.2020 08:15:42</t>
  </si>
  <si>
    <t>26.06.2020 10:41:01</t>
  </si>
  <si>
    <t>1344943</t>
  </si>
  <si>
    <t>K-4741 35-07-K04741_35-07-K04741</t>
  </si>
  <si>
    <t>04.06.2020 09:59:46</t>
  </si>
  <si>
    <t>04.06.2020 11:45:08</t>
  </si>
  <si>
    <t>1357137</t>
  </si>
  <si>
    <t>K-3015 35-07-K03015_35-07-K03015</t>
  </si>
  <si>
    <t>23.06.2020 13:44:09</t>
  </si>
  <si>
    <t>23.06.2020 16:46:29</t>
  </si>
  <si>
    <t>1356776</t>
  </si>
  <si>
    <t>K-3273 35-07-K03273_35-07-K03273</t>
  </si>
  <si>
    <t>23.06.2020 09:25:29</t>
  </si>
  <si>
    <t>23.06.2020 18:11:43</t>
  </si>
  <si>
    <t>1345103</t>
  </si>
  <si>
    <t>K-1919 35-10-K01919_35-10-K01919</t>
  </si>
  <si>
    <t>04.06.2020 13:32:09</t>
  </si>
  <si>
    <t>04.06.2020 14:59:40</t>
  </si>
  <si>
    <t>1360329</t>
  </si>
  <si>
    <t>K-3946 35-10-K03946_35-10-K03946</t>
  </si>
  <si>
    <t>29.06.2020 09:13:01</t>
  </si>
  <si>
    <t>29.06.2020 10:01:38</t>
  </si>
  <si>
    <t>1346607</t>
  </si>
  <si>
    <t>K-3048 35-02-K03048_35-02-K03048</t>
  </si>
  <si>
    <t>07.06.2020 13:34:33</t>
  </si>
  <si>
    <t>07.06.2020 15:33:30</t>
  </si>
  <si>
    <t>1323041</t>
  </si>
  <si>
    <t>K-2784 35-02-K02784_35-02-K02784</t>
  </si>
  <si>
    <t>01.06.2020 10:23:32</t>
  </si>
  <si>
    <t>01.06.2020 11:09:34</t>
  </si>
  <si>
    <t>1347005</t>
  </si>
  <si>
    <t>M-1120 35-02-M01120_35-02-M01120</t>
  </si>
  <si>
    <t>08.06.2020 09:26:32</t>
  </si>
  <si>
    <t>08.06.2020 12:31:29</t>
  </si>
  <si>
    <t>1357861</t>
  </si>
  <si>
    <t>K-1787 35-02-K01787_A</t>
  </si>
  <si>
    <t>24.06.2020 13:51:07</t>
  </si>
  <si>
    <t>24.06.2020 14:51:12</t>
  </si>
  <si>
    <t>1347149</t>
  </si>
  <si>
    <t>MANDALLI TR-1 45-84-M00020_Ayırıcı H01</t>
  </si>
  <si>
    <t>08.06.2020 13:04:27</t>
  </si>
  <si>
    <t>08.06.2020 15:01:17</t>
  </si>
  <si>
    <t>1347187</t>
  </si>
  <si>
    <t>M-1296 35-02-M01296_35-02-M01296</t>
  </si>
  <si>
    <t>08.06.2020 14:09:26</t>
  </si>
  <si>
    <t>08.06.2020 15:43:57</t>
  </si>
  <si>
    <t>1345113</t>
  </si>
  <si>
    <t>M-1295 35-02-M01295_35-02-M01295</t>
  </si>
  <si>
    <t>04.06.2020 13:42:56</t>
  </si>
  <si>
    <t>04.06.2020 15:43:49</t>
  </si>
  <si>
    <t>1345617</t>
  </si>
  <si>
    <t>M-2562 (YATIRIM REZERVE) 35-02-M02562_35-02-M02562</t>
  </si>
  <si>
    <t>05.06.2020 14:37:17</t>
  </si>
  <si>
    <t>05.06.2020 16:02:09</t>
  </si>
  <si>
    <t>1357800</t>
  </si>
  <si>
    <t>K-2782 35-02-K02782_A</t>
  </si>
  <si>
    <t>24.06.2020 11:46:05</t>
  </si>
  <si>
    <t>24.06.2020 12:03:18</t>
  </si>
  <si>
    <t>1357702</t>
  </si>
  <si>
    <t>K-1526 35-02-K01526_C</t>
  </si>
  <si>
    <t>24.06.2020 09:41:37</t>
  </si>
  <si>
    <t>24.06.2020 10:59:17</t>
  </si>
  <si>
    <t>1352079</t>
  </si>
  <si>
    <t>GERENKÖY KÖK 35-23-M00156_GERENKÖY İZSU SU POMPALARI M04</t>
  </si>
  <si>
    <t>16.06.2020 09:17:24</t>
  </si>
  <si>
    <t>16.06.2020 10:12:37</t>
  </si>
  <si>
    <t>1351666</t>
  </si>
  <si>
    <t>MARMARACIK TR-1 45-74-M00270_45-74-M00270</t>
  </si>
  <si>
    <t>15.06.2020 13:05:23</t>
  </si>
  <si>
    <t>15.06.2020 15:43:06</t>
  </si>
  <si>
    <t>1354129</t>
  </si>
  <si>
    <t>K-2597 35-04-K02597_DAĞITIM TRAFOSU K03</t>
  </si>
  <si>
    <t>19.06.2020 09:00:54</t>
  </si>
  <si>
    <t>19.06.2020 18:01:41</t>
  </si>
  <si>
    <t>1349551</t>
  </si>
  <si>
    <t>MECİDİYE TR-1 KÖK 45-72-L00078_GÖKÇEKÖY (KÖYLER ÇIKIŞI)-L010 L010</t>
  </si>
  <si>
    <t>12.06.2020 10:02:29</t>
  </si>
  <si>
    <t>12.06.2020 10:05:32</t>
  </si>
  <si>
    <t>1349776</t>
  </si>
  <si>
    <t>12.06.2020 13:54:52</t>
  </si>
  <si>
    <t>12.06.2020 13:55:29</t>
  </si>
  <si>
    <t>1345446</t>
  </si>
  <si>
    <t>UĞURLU KÖK 45-86-M00045_GÜNDOĞDU UĞURLU M02</t>
  </si>
  <si>
    <t>05.06.2020 09:36:00</t>
  </si>
  <si>
    <t>05.06.2020 09:59:23</t>
  </si>
  <si>
    <t>1345286</t>
  </si>
  <si>
    <t>UĞURLU KÖK 45-86-M00045_HatBaşıAyırıcı_53135438 M03</t>
  </si>
  <si>
    <t>04.06.2020 19:55:53</t>
  </si>
  <si>
    <t>04.06.2020 19:56:20</t>
  </si>
  <si>
    <t>1346565</t>
  </si>
  <si>
    <t>UĞURLU KÖK 45-86-M00045_HatBaşıAyırıcı_53135437 M04</t>
  </si>
  <si>
    <t>07.06.2020 12:35:33</t>
  </si>
  <si>
    <t>07.06.2020 12:36:03</t>
  </si>
  <si>
    <t>1323061</t>
  </si>
  <si>
    <t>UĞURLU KÖK 45-86-M00045_GÜNDOĞDU UĞURLU-M02 M02</t>
  </si>
  <si>
    <t>01.06.2020 10:37:51</t>
  </si>
  <si>
    <t>01.06.2020 10:38:26</t>
  </si>
  <si>
    <t>1352262</t>
  </si>
  <si>
    <t>16.06.2020 13:20:47</t>
  </si>
  <si>
    <t>16.06.2020 13:21:25</t>
  </si>
  <si>
    <t>1358741</t>
  </si>
  <si>
    <t>26.06.2020 05:18:51</t>
  </si>
  <si>
    <t>26.06.2020 05:21:56</t>
  </si>
  <si>
    <t>1361120</t>
  </si>
  <si>
    <t>K-1240 35-01-K01240_35-01-K01240</t>
  </si>
  <si>
    <t>30.06.2020 13:01:35</t>
  </si>
  <si>
    <t>30.06.2020 14:37:21</t>
  </si>
  <si>
    <t>1349478</t>
  </si>
  <si>
    <t>M-1451 35-01-M01451_35-01-M01451</t>
  </si>
  <si>
    <t>12.06.2020 09:01:16</t>
  </si>
  <si>
    <t>12.06.2020 10:47:33</t>
  </si>
  <si>
    <t>1347518</t>
  </si>
  <si>
    <t>K-238 35-01-K00238_35-01-K00238</t>
  </si>
  <si>
    <t>09.06.2020 08:56:31</t>
  </si>
  <si>
    <t>09.06.2020 11:19:06</t>
  </si>
  <si>
    <t>1360447</t>
  </si>
  <si>
    <t>ÇIRPI TR-1-2/4 35-20-M00009_35-20-M00009</t>
  </si>
  <si>
    <t>29.06.2020 11:28:14</t>
  </si>
  <si>
    <t>29.06.2020 16:24:50</t>
  </si>
  <si>
    <t>1360354</t>
  </si>
  <si>
    <t>K-1004 35-03-K01004_-H4 H4</t>
  </si>
  <si>
    <t>29.06.2020 09:00:09</t>
  </si>
  <si>
    <t>29.06.2020 17:56:32</t>
  </si>
  <si>
    <t>1354085</t>
  </si>
  <si>
    <t>DM-4/09A (MALTA SPOR) 45-71-M00212_DM-4/9-M01 M01</t>
  </si>
  <si>
    <t>19.06.2020 07:59:00</t>
  </si>
  <si>
    <t>1348823</t>
  </si>
  <si>
    <t>K-1755 35-02-K01755_35-02-K01755</t>
  </si>
  <si>
    <t>11.06.2020 09:51:28</t>
  </si>
  <si>
    <t>11.06.2020 12:09:11</t>
  </si>
  <si>
    <t>1352627</t>
  </si>
  <si>
    <t>M-2395 35-01-M02395_35-01-M02395</t>
  </si>
  <si>
    <t>17.06.2020 08:55:09</t>
  </si>
  <si>
    <t>17.06.2020 10:21:08</t>
  </si>
  <si>
    <t>1360335</t>
  </si>
  <si>
    <t>DM-21/23 (ITIR SOKAK) 45-71-M00326_DAĞITIM TRAFOSU-M01 M01</t>
  </si>
  <si>
    <t>29.06.2020 09:08:34</t>
  </si>
  <si>
    <t>29.06.2020 12:09:57</t>
  </si>
  <si>
    <t>1346538</t>
  </si>
  <si>
    <t>K-4359 35-02-K04359_C</t>
  </si>
  <si>
    <t>07.06.2020 11:24:01</t>
  </si>
  <si>
    <t>07.06.2020 11:31:11</t>
  </si>
  <si>
    <t>1345522</t>
  </si>
  <si>
    <t>M-2456 (YATIRIM REZERVE) 35-02-M02456_35-02-M02456</t>
  </si>
  <si>
    <t>05.06.2020 11:39:40</t>
  </si>
  <si>
    <t>05.06.2020 12:27:05</t>
  </si>
  <si>
    <t>1356087</t>
  </si>
  <si>
    <t>MIDIKLI TR-1 45-81-M00147_45-81-M00147</t>
  </si>
  <si>
    <t>22.06.2020 09:41:40</t>
  </si>
  <si>
    <t>22.06.2020 11:42:02</t>
  </si>
  <si>
    <t>1322997</t>
  </si>
  <si>
    <t>SARIGÖL TR-29 45-79-M00029_TR-37-M04 M04</t>
  </si>
  <si>
    <t>01.06.2020 09:19:26</t>
  </si>
  <si>
    <t>01.06.2020 09:21:00</t>
  </si>
  <si>
    <t>1356824</t>
  </si>
  <si>
    <t>MAHMUTLAR KÖK 45-74-M00100_KÖYLER-DAĞITIM TRAFO MAHMUTLAR KÖK-M01 M01</t>
  </si>
  <si>
    <t>23.06.2020 09:56:23</t>
  </si>
  <si>
    <t>23.06.2020 10:08:59</t>
  </si>
  <si>
    <t>1356986</t>
  </si>
  <si>
    <t>MORALILAR İM 45-72-A00002_PINARCIK-L03 L03</t>
  </si>
  <si>
    <t>23.06.2020 11:56:33</t>
  </si>
  <si>
    <t>23.06.2020 11:58:00</t>
  </si>
  <si>
    <t>1357004</t>
  </si>
  <si>
    <t>MORALILAR İM 45-72-A00002_TR-A (15.8)-L01 L01</t>
  </si>
  <si>
    <t>23.06.2020 12:09:23</t>
  </si>
  <si>
    <t>23.06.2020 12:11:29</t>
  </si>
  <si>
    <t>1353901</t>
  </si>
  <si>
    <t>18.06.2020 19:24:49</t>
  </si>
  <si>
    <t>18.06.2020 19:25:19</t>
  </si>
  <si>
    <t>1358896</t>
  </si>
  <si>
    <t>MORALILAR İM 45-72-A00002_MORALILAR ŞEHİR-L05 L05</t>
  </si>
  <si>
    <t>26.06.2020 10:22:21</t>
  </si>
  <si>
    <t>26.06.2020 10:25:36</t>
  </si>
  <si>
    <t>1360852</t>
  </si>
  <si>
    <t>MORDOĞAN İM 35-21-A00002_ALAÇATI-1-M02 M02</t>
  </si>
  <si>
    <t>30.06.2020 02:03:07</t>
  </si>
  <si>
    <t>30.06.2020 02:08:25</t>
  </si>
  <si>
    <t>1351159</t>
  </si>
  <si>
    <t>ARDIÇ MAHALLESİ TR-52 35-21-L00132_35-21-L00132</t>
  </si>
  <si>
    <t>14.06.2020 12:14:59</t>
  </si>
  <si>
    <t>14.06.2020 13:19:41</t>
  </si>
  <si>
    <t>1357570</t>
  </si>
  <si>
    <t>MORDOĞAN İM 35-21-A00002_TRAFO-A-M06 M06</t>
  </si>
  <si>
    <t>24.06.2020 03:02:08</t>
  </si>
  <si>
    <t>24.06.2020 03:03:15</t>
  </si>
  <si>
    <t>1354842</t>
  </si>
  <si>
    <t>MORDOĞAN İM 35-21-A00002_İSKELE-L03 L03</t>
  </si>
  <si>
    <t>20.06.2020 02:00:07</t>
  </si>
  <si>
    <t>20.06.2020 02:02:10</t>
  </si>
  <si>
    <t>1323190</t>
  </si>
  <si>
    <t>MORDOĞAN İM 35-21-A00002_MORDOĞAN KÖYLER-L12 L12</t>
  </si>
  <si>
    <t>01.06.2020 13:25:44</t>
  </si>
  <si>
    <t>01.06.2020 13:34:00</t>
  </si>
  <si>
    <t>1334248</t>
  </si>
  <si>
    <t>03.06.2020 02:01:46</t>
  </si>
  <si>
    <t>03.06.2020 02:13:21</t>
  </si>
  <si>
    <t>1350455</t>
  </si>
  <si>
    <t>M-2769(YATIRIM REZERVE) 35-02-M02769_C</t>
  </si>
  <si>
    <t>13.06.2020 09:01:23</t>
  </si>
  <si>
    <t>13.06.2020 15:35:02</t>
  </si>
  <si>
    <t>1348172</t>
  </si>
  <si>
    <t>10.06.2020 09:32:18</t>
  </si>
  <si>
    <t>10.06.2020 17:27:24</t>
  </si>
  <si>
    <t>1348164</t>
  </si>
  <si>
    <t>M-2769(YATIRIM REZERVE) 35-02-M02769_D</t>
  </si>
  <si>
    <t>10.06.2020 09:14:49</t>
  </si>
  <si>
    <t>10.06.2020 17:23:04</t>
  </si>
  <si>
    <t>1356165</t>
  </si>
  <si>
    <t>K-4785 35-02-K04785_35-02-K04785</t>
  </si>
  <si>
    <t>22.06.2020 11:07:02</t>
  </si>
  <si>
    <t>22.06.2020 11:57:06</t>
  </si>
  <si>
    <t>1356830</t>
  </si>
  <si>
    <t>K-3888 35-02-K03888_E</t>
  </si>
  <si>
    <t>23.06.2020 11:25:46</t>
  </si>
  <si>
    <t>23.06.2020 14:29:21</t>
  </si>
  <si>
    <t>1356817</t>
  </si>
  <si>
    <t>23.06.2020 09:43:26</t>
  </si>
  <si>
    <t>23.06.2020 18:19:02</t>
  </si>
  <si>
    <t>1361073</t>
  </si>
  <si>
    <t>30.06.2020 11:43:37</t>
  </si>
  <si>
    <t>30.06.2020 13:18:14</t>
  </si>
  <si>
    <t>1355451</t>
  </si>
  <si>
    <t>MURADİYE DM-5/8 KÖK 45-71-M00828_DM-5/11-M08 M08</t>
  </si>
  <si>
    <t>21.06.2020 09:01:54</t>
  </si>
  <si>
    <t>21.06.2020 13:15:50</t>
  </si>
  <si>
    <t>1351161</t>
  </si>
  <si>
    <t>MURADİYE DM-5/10 45-71-M00775_DM-5/10C M03</t>
  </si>
  <si>
    <t>14.06.2020 12:13:28</t>
  </si>
  <si>
    <t>14.06.2020 13:16:32</t>
  </si>
  <si>
    <t>1348366</t>
  </si>
  <si>
    <t>MURADİYE DM-5/8 KÖK 45-71-M00828_DM-4/20-M03 M03</t>
  </si>
  <si>
    <t>10.06.2020 13:34:05</t>
  </si>
  <si>
    <t>10.06.2020 13:53:20</t>
  </si>
  <si>
    <t>1347357</t>
  </si>
  <si>
    <t>MURADİYE DM 45-71-M00006_ORMAN FİDANLIĞI-M12 M12</t>
  </si>
  <si>
    <t>08.06.2020 19:12:13</t>
  </si>
  <si>
    <t>08.06.2020 19:17:09</t>
  </si>
  <si>
    <t>1334295</t>
  </si>
  <si>
    <t>MURADİYE DM-5/11 45-71-M00232_AKARLAR-M13 M13</t>
  </si>
  <si>
    <t>03.06.2020 08:05:30</t>
  </si>
  <si>
    <t>03.06.2020 08:12:46</t>
  </si>
  <si>
    <t>1344490</t>
  </si>
  <si>
    <t>MURADİYE DM 45-71-M00006_ÜÇPINAR DM-M02 M02</t>
  </si>
  <si>
    <t>03.06.2020 13:25:54</t>
  </si>
  <si>
    <t>03.06.2020 13:38:18</t>
  </si>
  <si>
    <t>1346406</t>
  </si>
  <si>
    <t>07.06.2020 07:01:51</t>
  </si>
  <si>
    <t>07.06.2020 07:05:00</t>
  </si>
  <si>
    <t>1353231</t>
  </si>
  <si>
    <t>K-3620 35-01-K03620_35-01-K03620</t>
  </si>
  <si>
    <t>18.06.2020 08:54:08</t>
  </si>
  <si>
    <t>18.06.2020 11:38:57</t>
  </si>
  <si>
    <t>1356081</t>
  </si>
  <si>
    <t>L-90 RAINBOW DM 35-18-L00090_BELKENT SİTESİ (L-100) ÇELEBİ (L-101) L02</t>
  </si>
  <si>
    <t>22.06.2020 09:34:52</t>
  </si>
  <si>
    <t>22.06.2020 11:19:43</t>
  </si>
  <si>
    <t>1354196</t>
  </si>
  <si>
    <t>YENİ FOÇA TR-13 35-23-M00013_YENİFOÇA TR-14 M04</t>
  </si>
  <si>
    <t>19.06.2020 09:41:39</t>
  </si>
  <si>
    <t>19.06.2020 12:29:12</t>
  </si>
  <si>
    <t>1358857</t>
  </si>
  <si>
    <t>YENİFOÇA TR-16 35-23-M00016_A</t>
  </si>
  <si>
    <t>26.06.2020 09:41:21</t>
  </si>
  <si>
    <t>26.06.2020 17:19:00</t>
  </si>
  <si>
    <t>1371378</t>
  </si>
  <si>
    <t>SETÜSTÜ TR-1 45-83-M00133_TR-1/1-M04 M04</t>
  </si>
  <si>
    <t>30.06.2020 20:12:25</t>
  </si>
  <si>
    <t>30.06.2020 20:19:26</t>
  </si>
  <si>
    <t>1346472</t>
  </si>
  <si>
    <t>07.06.2020 09:32:36</t>
  </si>
  <si>
    <t>07.06.2020 09:34:03</t>
  </si>
  <si>
    <t>1347580</t>
  </si>
  <si>
    <t>YELKİ TR-20 35-10-L00020_ KÖYLER-L03 L03</t>
  </si>
  <si>
    <t>09.06.2020 09:56:55</t>
  </si>
  <si>
    <t>09.06.2020 10:04:00</t>
  </si>
  <si>
    <t>1358864</t>
  </si>
  <si>
    <t>M-2337 35-10-M02337_35-10-M02337</t>
  </si>
  <si>
    <t>26.06.2020 09:50:20</t>
  </si>
  <si>
    <t>26.06.2020 11:58:37</t>
  </si>
  <si>
    <t>1356658</t>
  </si>
  <si>
    <t>MÜTEVELLİ KÖK 45-80-M00100_MÜTEVELLİ ŞEHİR-1(MÜTEVELLİ TR-2/TR-3/TR-4)-M02 M02</t>
  </si>
  <si>
    <t>23.06.2020 06:31:36</t>
  </si>
  <si>
    <t>23.06.2020 06:51:52</t>
  </si>
  <si>
    <t>1356706</t>
  </si>
  <si>
    <t>KULA İM 45-77-A00001_KÖREZ(YURTBAŞI)-L12 L12</t>
  </si>
  <si>
    <t>23.06.2020 08:03:58</t>
  </si>
  <si>
    <t>23.06.2020 08:13:00</t>
  </si>
  <si>
    <t>1356678</t>
  </si>
  <si>
    <t>KULA İM 45-77-A00001_KONURCA-M01 M01</t>
  </si>
  <si>
    <t>23.06.2020 07:05:40</t>
  </si>
  <si>
    <t>23.06.2020 07:08:00</t>
  </si>
  <si>
    <t>1356711</t>
  </si>
  <si>
    <t>KULA İM 45-77-A00001_ESKİ SELENDİ-M07 M07</t>
  </si>
  <si>
    <t>23.06.2020 08:10:31</t>
  </si>
  <si>
    <t>1357887</t>
  </si>
  <si>
    <t>24.06.2020 14:32:23</t>
  </si>
  <si>
    <t>24.06.2020 14:35:00</t>
  </si>
  <si>
    <t>1354467</t>
  </si>
  <si>
    <t>19.06.2020 15:15:54</t>
  </si>
  <si>
    <t>19.06.2020 15:19:20</t>
  </si>
  <si>
    <t>1354551</t>
  </si>
  <si>
    <t>KULA İM 45-77-A00001_ŞEHİR-3-L04 L04</t>
  </si>
  <si>
    <t>19.06.2020 16:43:15</t>
  </si>
  <si>
    <t>19.06.2020 17:01:00</t>
  </si>
  <si>
    <t>1354188</t>
  </si>
  <si>
    <t>KULA İM 45-77-A00001_DEMİRKÖPRÜ-M03 M03</t>
  </si>
  <si>
    <t>19.06.2020 09:42:49</t>
  </si>
  <si>
    <t>19.06.2020 09:48:46</t>
  </si>
  <si>
    <t>1353544</t>
  </si>
  <si>
    <t>18.06.2020 13:50:47</t>
  </si>
  <si>
    <t>18.06.2020 13:54:09</t>
  </si>
  <si>
    <t>1353564</t>
  </si>
  <si>
    <t>KULA İM 45-77-A00001_TR-1-L13 L13</t>
  </si>
  <si>
    <t>18.06.2020 14:16:09</t>
  </si>
  <si>
    <t>18.06.2020 14:17:00</t>
  </si>
  <si>
    <t>1353503</t>
  </si>
  <si>
    <t>18.06.2020 13:16:59</t>
  </si>
  <si>
    <t>18.06.2020 13:21:00</t>
  </si>
  <si>
    <t>1348771</t>
  </si>
  <si>
    <t>11.06.2020 08:46:24</t>
  </si>
  <si>
    <t>11.06.2020 08:51:18</t>
  </si>
  <si>
    <t>1345003</t>
  </si>
  <si>
    <t>04.06.2020 11:10:58</t>
  </si>
  <si>
    <t>04.06.2020 11:14:00</t>
  </si>
  <si>
    <t>1346076</t>
  </si>
  <si>
    <t>K-4332 35-07-K04332_35-07-K04332</t>
  </si>
  <si>
    <t>06.06.2020 12:51:53</t>
  </si>
  <si>
    <t>06.06.2020 13:48:46</t>
  </si>
  <si>
    <t>1360968</t>
  </si>
  <si>
    <t>K-2580 35-07-K02580_35-07-K02580</t>
  </si>
  <si>
    <t>30.06.2020 09:33:23</t>
  </si>
  <si>
    <t>30.06.2020 12:54:15</t>
  </si>
  <si>
    <t>1334325</t>
  </si>
  <si>
    <t>BADINCA TR-3 45-73-M00386_45-73-M00386</t>
  </si>
  <si>
    <t>03.06.2020 09:02:14</t>
  </si>
  <si>
    <t>03.06.2020 17:09:28</t>
  </si>
  <si>
    <t>1348148</t>
  </si>
  <si>
    <t>NURİYE DM 45-80-M00090_HatBaşıAyırıcı_53136714 M01</t>
  </si>
  <si>
    <t>10.06.2020 09:02:46</t>
  </si>
  <si>
    <t>10.06.2020 12:05:00</t>
  </si>
  <si>
    <t>1354479</t>
  </si>
  <si>
    <t>19.06.2020 15:24:40</t>
  </si>
  <si>
    <t>19.06.2020 15:37:30</t>
  </si>
  <si>
    <t>1354928</t>
  </si>
  <si>
    <t>20.06.2020 08:41:10</t>
  </si>
  <si>
    <t>20.06.2020 08:44:50</t>
  </si>
  <si>
    <t>1353347</t>
  </si>
  <si>
    <t>M-1815 KISIK DM-2 35-22-M00096_M-1814 KISIK DM(CUMAOVASI-2)-M013 M013</t>
  </si>
  <si>
    <t>18.06.2020 10:48:39</t>
  </si>
  <si>
    <t>18.06.2020 11:27:00</t>
  </si>
  <si>
    <t>1355389</t>
  </si>
  <si>
    <t>OĞLANANASI TR-5 KÖK 35-22-M00092_PANCAR KÖK-GERİLİM-M04 M04</t>
  </si>
  <si>
    <t>21.06.2020 05:53:51</t>
  </si>
  <si>
    <t>21.06.2020 06:49:51</t>
  </si>
  <si>
    <t>1345918</t>
  </si>
  <si>
    <t>K-869 35-04-K00869_35-04-K00869</t>
  </si>
  <si>
    <t>06.06.2020 08:41:45</t>
  </si>
  <si>
    <t>1358193</t>
  </si>
  <si>
    <t>DOĞANÇAY İM 35-04-A00004_KUPLAJ-K07 K07</t>
  </si>
  <si>
    <t>25.06.2020 07:45:10</t>
  </si>
  <si>
    <t>25.06.2020 07:53:25</t>
  </si>
  <si>
    <t>1357088</t>
  </si>
  <si>
    <t>ORTAKÖY KÖK 45-78-M01336_GÖKEYÜP KÖK KÖPRÜBAŞI ÇIKIŞI-M02 M02</t>
  </si>
  <si>
    <t>23.06.2020 13:09:53</t>
  </si>
  <si>
    <t>23.06.2020 13:13:00</t>
  </si>
  <si>
    <t>1323036</t>
  </si>
  <si>
    <t>ÇAPAK KÖK 35-26-M00435_DAĞKIZILCA-2 ÇIKIŞ-M05 M05</t>
  </si>
  <si>
    <t>01.06.2020 10:12:21</t>
  </si>
  <si>
    <t>01.06.2020 10:14:00</t>
  </si>
  <si>
    <t>1323599</t>
  </si>
  <si>
    <t>01.06.2020 23:45:21</t>
  </si>
  <si>
    <t>01.06.2020 23:46:26</t>
  </si>
  <si>
    <t>1323583</t>
  </si>
  <si>
    <t>01.06.2020 21:58:31</t>
  </si>
  <si>
    <t>01.06.2020 22:00:06</t>
  </si>
  <si>
    <t>1346697</t>
  </si>
  <si>
    <t>07.06.2020 16:23:33</t>
  </si>
  <si>
    <t>07.06.2020 16:24:00</t>
  </si>
  <si>
    <t>1359700</t>
  </si>
  <si>
    <t>27.06.2020 19:09:18</t>
  </si>
  <si>
    <t>27.06.2020 19:14:23</t>
  </si>
  <si>
    <t>1358282</t>
  </si>
  <si>
    <t>OSMANGAZİ İM 35-02-A00004_İBRAHİM HAKKI-K21 K21</t>
  </si>
  <si>
    <t>25.06.2020 09:36:45</t>
  </si>
  <si>
    <t>25.06.2020 10:28:00</t>
  </si>
  <si>
    <t>1360949</t>
  </si>
  <si>
    <t>K-3634 35-02-K03634_7244470</t>
  </si>
  <si>
    <t>30.06.2020 09:24:07</t>
  </si>
  <si>
    <t>30.06.2020 17:29:09</t>
  </si>
  <si>
    <t>1360058</t>
  </si>
  <si>
    <t>OSMANGAZİ İM 35-02-A00004_TR-1 10.5-K17 K17</t>
  </si>
  <si>
    <t>28.06.2020 16:40:39</t>
  </si>
  <si>
    <t>28.06.2020 16:47:54</t>
  </si>
  <si>
    <t>1350357</t>
  </si>
  <si>
    <t>OSMANGAZİ İM 35-02-A00004_YAVUZ SELİM-K19 K19</t>
  </si>
  <si>
    <t>13.06.2020 03:53:54</t>
  </si>
  <si>
    <t>13.06.2020 03:55:42</t>
  </si>
  <si>
    <t>1357712</t>
  </si>
  <si>
    <t>K-1613 35-02-K01613_35-02-K01613</t>
  </si>
  <si>
    <t>24.06.2020 09:30:11</t>
  </si>
  <si>
    <t>24.06.2020 12:00:04</t>
  </si>
  <si>
    <t>1354384</t>
  </si>
  <si>
    <t>M-1745 35-02-M01745_B</t>
  </si>
  <si>
    <t>19.06.2020 13:41:02</t>
  </si>
  <si>
    <t>19.06.2020 17:29:02</t>
  </si>
  <si>
    <t>1354157</t>
  </si>
  <si>
    <t>K-3515 35-02-K03515_K</t>
  </si>
  <si>
    <t>19.06.2020 09:22:50</t>
  </si>
  <si>
    <t>19.06.2020 12:44:55</t>
  </si>
  <si>
    <t>1356668</t>
  </si>
  <si>
    <t>OVAKENT İM 35-15-A00003_LOKMAN KUYU-L06 L06</t>
  </si>
  <si>
    <t>23.06.2020 06:57:45</t>
  </si>
  <si>
    <t>23.06.2020 06:59:00</t>
  </si>
  <si>
    <t>1346520</t>
  </si>
  <si>
    <t>OVAKENT İM 35-15-A00003_ÇATAL ARMUT-L05 L05</t>
  </si>
  <si>
    <t>07.06.2020 10:53:56</t>
  </si>
  <si>
    <t>07.06.2020 10:54:23</t>
  </si>
  <si>
    <t>1355413</t>
  </si>
  <si>
    <t>ÖVEÇLİ KÖK 45-76-L00002_GEBELER-L03 L03</t>
  </si>
  <si>
    <t>21.06.2020 07:06:21</t>
  </si>
  <si>
    <t>21.06.2020 09:03:00</t>
  </si>
  <si>
    <t>1354015</t>
  </si>
  <si>
    <t>KARABULU KÖK 35-31-L00227_İĞDELİ-L05 L05</t>
  </si>
  <si>
    <t>19.06.2020 00:37:59</t>
  </si>
  <si>
    <t>19.06.2020 00:39:00</t>
  </si>
  <si>
    <t>1350089</t>
  </si>
  <si>
    <t>KARABULU KÖK 35-31-L00227_KARABULU-L02 L02</t>
  </si>
  <si>
    <t>12.06.2020 17:49:49</t>
  </si>
  <si>
    <t>12.06.2020 17:50:19</t>
  </si>
  <si>
    <t>1349889</t>
  </si>
  <si>
    <t>12.06.2020 15:24:12</t>
  </si>
  <si>
    <t>12.06.2020 15:25:59</t>
  </si>
  <si>
    <t>1349507</t>
  </si>
  <si>
    <t>ERHAN UĞURERİ SULAMA GRUBU TR 35-27-L00136_Ayırıcı H01</t>
  </si>
  <si>
    <t>12.06.2020 09:33:19</t>
  </si>
  <si>
    <t>12.06.2020 17:23:33</t>
  </si>
  <si>
    <t>1346646</t>
  </si>
  <si>
    <t>BAYRAM KARAKOÇ SULAMA GRUBU TR 35-27-L00132_Ayırıcı H01</t>
  </si>
  <si>
    <t>07.06.2020 14:20:20</t>
  </si>
  <si>
    <t>07.06.2020 19:54:30</t>
  </si>
  <si>
    <t>1354992</t>
  </si>
  <si>
    <t>ÖRTÜLÜ TR 1 35-24-M00098_35-24-M00098</t>
  </si>
  <si>
    <t>20.06.2020 10:26:30</t>
  </si>
  <si>
    <t>20.06.2020 12:08:00</t>
  </si>
  <si>
    <t>1355293</t>
  </si>
  <si>
    <t>ÖZBEY İM 35-26-A00005_İÇME SUYU-L11 L11</t>
  </si>
  <si>
    <t>20.06.2020 19:35:49</t>
  </si>
  <si>
    <t>20.06.2020 19:37:22</t>
  </si>
  <si>
    <t>1344658</t>
  </si>
  <si>
    <t>ÖZBEY İM 35-26-A00005_CEZA EVİ-L12 L12</t>
  </si>
  <si>
    <t>03.06.2020 17:39:54</t>
  </si>
  <si>
    <t>03.06.2020 17:45:15</t>
  </si>
  <si>
    <t>1360974</t>
  </si>
  <si>
    <t>K-1665 35-01-K01665_35-01-K01665</t>
  </si>
  <si>
    <t>30.06.2020 09:35:15</t>
  </si>
  <si>
    <t>30.06.2020 11:36:08</t>
  </si>
  <si>
    <t>1358908</t>
  </si>
  <si>
    <t>PAŞAKÖY KÖK 45-80-M00052_SARUHANLI TM GİRİŞ/TR-13-M02 M02</t>
  </si>
  <si>
    <t>26.06.2020 10:35:16</t>
  </si>
  <si>
    <t>26.06.2020 10:37:16</t>
  </si>
  <si>
    <t>1358770</t>
  </si>
  <si>
    <t>PAŞAKÖY KÖK 45-80-M00052_HatBaşıAyırıcı_53135478 M06</t>
  </si>
  <si>
    <t>26.06.2020 07:35:36</t>
  </si>
  <si>
    <t>26.06.2020 07:39:46</t>
  </si>
  <si>
    <t>1359830</t>
  </si>
  <si>
    <t>28.06.2020 06:31:38</t>
  </si>
  <si>
    <t>28.06.2020 06:31:58</t>
  </si>
  <si>
    <t>1359787</t>
  </si>
  <si>
    <t>27.06.2020 22:37:23</t>
  </si>
  <si>
    <t>27.06.2020 22:38:38</t>
  </si>
  <si>
    <t>1359294</t>
  </si>
  <si>
    <t>26.06.2020 21:38:37</t>
  </si>
  <si>
    <t>26.06.2020 21:40:47</t>
  </si>
  <si>
    <t>1345961</t>
  </si>
  <si>
    <t>PAŞAKÖY TR-3 45-80-M00058_PAŞAKÖY KÖK-M01 M01</t>
  </si>
  <si>
    <t>06.06.2020 09:43:02</t>
  </si>
  <si>
    <t>06.06.2020 09:43:22</t>
  </si>
  <si>
    <t>1349349</t>
  </si>
  <si>
    <t>PAŞAKÖY KÖK 45-80-M00052_TAŞDİBİ ÇIKIŞI-M010 M010</t>
  </si>
  <si>
    <t>11.06.2020 23:00:11</t>
  </si>
  <si>
    <t>11.06.2020 23:03:58</t>
  </si>
  <si>
    <t>1350081</t>
  </si>
  <si>
    <t>OG Ayırıcı Arızası</t>
  </si>
  <si>
    <t>12.06.2020 17:43:59</t>
  </si>
  <si>
    <t>12.06.2020 17:51:29</t>
  </si>
  <si>
    <t>1350392</t>
  </si>
  <si>
    <t>13.06.2020 06:45:10</t>
  </si>
  <si>
    <t>13.06.2020 06:45:43</t>
  </si>
  <si>
    <t>1355309</t>
  </si>
  <si>
    <t>20.06.2020 20:20:01</t>
  </si>
  <si>
    <t>20.06.2020 20:21:41</t>
  </si>
  <si>
    <t>1355404</t>
  </si>
  <si>
    <t>21.06.2020 06:49:41</t>
  </si>
  <si>
    <t>21.06.2020 06:50:11</t>
  </si>
  <si>
    <t>1357566</t>
  </si>
  <si>
    <t>24.06.2020 02:12:43</t>
  </si>
  <si>
    <t>24.06.2020 02:13:04</t>
  </si>
  <si>
    <t>1351728</t>
  </si>
  <si>
    <t>15.06.2020 14:47:46</t>
  </si>
  <si>
    <t>15.06.2020 14:48:03</t>
  </si>
  <si>
    <t>1351570</t>
  </si>
  <si>
    <t>15.06.2020 10:21:33</t>
  </si>
  <si>
    <t>15.06.2020 10:21:53</t>
  </si>
  <si>
    <t>1357617</t>
  </si>
  <si>
    <t>PAYAMLI M-1 KÖK 35-25-M00175_KARAYOLLARI-M08 M08</t>
  </si>
  <si>
    <t>24.06.2020 07:57:04</t>
  </si>
  <si>
    <t>24.06.2020 09:02:00</t>
  </si>
  <si>
    <t>1347000</t>
  </si>
  <si>
    <t>PAYAMLI M-1 KÖK 35-25-M00175_SEFEERİHİSAR ENH-M16 M16</t>
  </si>
  <si>
    <t>08.06.2020 09:18:04</t>
  </si>
  <si>
    <t>08.06.2020 15:25:04</t>
  </si>
  <si>
    <t>1345365</t>
  </si>
  <si>
    <t>PAZARKÖY KÖK 45-78-L00700_PAZARKÖY GRB-L04 L04</t>
  </si>
  <si>
    <t>05.06.2020 06:44:10</t>
  </si>
  <si>
    <t>05.06.2020 06:44:40</t>
  </si>
  <si>
    <t>1323730</t>
  </si>
  <si>
    <t>PAZARKÖY KÖK 45-78-L00700_PAZARKÖY TEKELİOĞLU -L01 L01</t>
  </si>
  <si>
    <t>02.06.2020 09:18:27</t>
  </si>
  <si>
    <t>02.06.2020 09:18:57</t>
  </si>
  <si>
    <t>1356445</t>
  </si>
  <si>
    <t>22.06.2020 17:33:15</t>
  </si>
  <si>
    <t>22.06.2020 17:36:26</t>
  </si>
  <si>
    <t>1357021</t>
  </si>
  <si>
    <t>23.06.2020 12:22:59</t>
  </si>
  <si>
    <t>23.06.2020 12:23:00</t>
  </si>
  <si>
    <t>1355880</t>
  </si>
  <si>
    <t>21.06.2020 21:25:54</t>
  </si>
  <si>
    <t>21.06.2020 21:27:00</t>
  </si>
  <si>
    <t>1360279</t>
  </si>
  <si>
    <t>PAZARKÖY KÖK 45-78-L00700_PAZARKÖY TR-1 TR-2-L02 L02</t>
  </si>
  <si>
    <t>29.06.2020 07:47:34</t>
  </si>
  <si>
    <t>29.06.2020 07:48:00</t>
  </si>
  <si>
    <t>1346991</t>
  </si>
  <si>
    <t>PİRİNÇÇİ TR-1 35-15-L00100_35-15-L00100</t>
  </si>
  <si>
    <t>08.06.2020 09:17:15</t>
  </si>
  <si>
    <t>08.06.2020 18:59:07</t>
  </si>
  <si>
    <t>1348178</t>
  </si>
  <si>
    <t>PİRİNÇÇİ TR-1 35-15-L00100_Ayırıcı H01</t>
  </si>
  <si>
    <t>10.06.2020 09:26:00</t>
  </si>
  <si>
    <t>10.06.2020 18:12:27</t>
  </si>
  <si>
    <t>1323097</t>
  </si>
  <si>
    <t>POYRAZ KÖK 45-78-M00651_HACIHIDIR-M05 M05</t>
  </si>
  <si>
    <t>01.06.2020 11:25:49</t>
  </si>
  <si>
    <t>01.06.2020 12:31:43</t>
  </si>
  <si>
    <t>1351616</t>
  </si>
  <si>
    <t>POYRAZ KÖK 45-78-M00651_POYRAZ MERKEZ-BOZAĞAÇ-M04 M04</t>
  </si>
  <si>
    <t>15.06.2020 11:24:46</t>
  </si>
  <si>
    <t>15.06.2020 11:26:00</t>
  </si>
  <si>
    <t>1353648</t>
  </si>
  <si>
    <t>POYRAZDAMLARI TR-11 45-78-M00576_-M05 M05</t>
  </si>
  <si>
    <t>18.06.2020 15:35:39</t>
  </si>
  <si>
    <t>18.06.2020 15:36:29</t>
  </si>
  <si>
    <t>1347757</t>
  </si>
  <si>
    <t>09.06.2020 14:34:05</t>
  </si>
  <si>
    <t>09.06.2020 14:36:00</t>
  </si>
  <si>
    <t>1348983</t>
  </si>
  <si>
    <t>11.06.2020 14:30:58</t>
  </si>
  <si>
    <t>11.06.2020 14:52:28</t>
  </si>
  <si>
    <t>1358733</t>
  </si>
  <si>
    <t>26.06.2020 03:05:01</t>
  </si>
  <si>
    <t>26.06.2020 03:05:26</t>
  </si>
  <si>
    <t>1361133</t>
  </si>
  <si>
    <t>GÖLBAŞI TR-1 45-81-M00097_Ayırıcı H01</t>
  </si>
  <si>
    <t>30.06.2020 13:12:35</t>
  </si>
  <si>
    <t>30.06.2020 14:44:31</t>
  </si>
  <si>
    <t>1349490</t>
  </si>
  <si>
    <t>TR-2/16 45-72-L00016_TR-2/17-L02 L02</t>
  </si>
  <si>
    <t>12.06.2020 08:59:49</t>
  </si>
  <si>
    <t>12.06.2020 18:28:49</t>
  </si>
  <si>
    <t>1347012</t>
  </si>
  <si>
    <t>GENCERLER TR-7 35-20-L00044_35-20-L00044</t>
  </si>
  <si>
    <t>08.06.2020 09:35:34</t>
  </si>
  <si>
    <t>08.06.2020 11:53:33</t>
  </si>
  <si>
    <t>1347675</t>
  </si>
  <si>
    <t>KOCAOBA KÖK-11 35-30-L00201_KOCOBA KÖK-L03 L03</t>
  </si>
  <si>
    <t>09.06.2020 12:23:48</t>
  </si>
  <si>
    <t>09.06.2020 12:42:00</t>
  </si>
  <si>
    <t>1360962</t>
  </si>
  <si>
    <t>SAĞANCI İM 35-16-A00003_HatBaşıAyırıcı_53139001 L06</t>
  </si>
  <si>
    <t>30.06.2020 09:30:38</t>
  </si>
  <si>
    <t>30.06.2020 10:25:24</t>
  </si>
  <si>
    <t>1359816</t>
  </si>
  <si>
    <t>SAĞANCI İM 35-16-A00003_YAVAŞÇA-L06 L06</t>
  </si>
  <si>
    <t>28.06.2020 03:17:26</t>
  </si>
  <si>
    <t>28.06.2020 03:22:32</t>
  </si>
  <si>
    <t>1358300</t>
  </si>
  <si>
    <t>KARABURUN İM 35-21-A00001_KÜÇÜKBAHÇE-L05 L05</t>
  </si>
  <si>
    <t>25.06.2020 09:57:30</t>
  </si>
  <si>
    <t>25.06.2020 10:04:00</t>
  </si>
  <si>
    <t>1349158</t>
  </si>
  <si>
    <t>OG İzolatör Arızası</t>
  </si>
  <si>
    <t>11.06.2020 18:07:55</t>
  </si>
  <si>
    <t>11.06.2020 19:09:00</t>
  </si>
  <si>
    <t>1323055</t>
  </si>
  <si>
    <t>KARABURUN İM 35-21-A00001_ALAÇATI-1 - RADAR -M03 M03</t>
  </si>
  <si>
    <t>01.06.2020 10:30:40</t>
  </si>
  <si>
    <t>01.06.2020 12:10:14</t>
  </si>
  <si>
    <t>1323069</t>
  </si>
  <si>
    <t>KARABURUN İM 35-21-A00001_TR-1-M05 M05</t>
  </si>
  <si>
    <t>01.06.2020 10:51:11</t>
  </si>
  <si>
    <t>01.06.2020 12:08:00</t>
  </si>
  <si>
    <t>1357888</t>
  </si>
  <si>
    <t>24.06.2020 14:36:09</t>
  </si>
  <si>
    <t>24.06.2020 14:40:00</t>
  </si>
  <si>
    <t>1355868</t>
  </si>
  <si>
    <t>SAKARLI KÖK 45-76-M00046_KOCAİSKAN-M03 M03</t>
  </si>
  <si>
    <t>21.06.2020 21:02:32</t>
  </si>
  <si>
    <t>21.06.2020 21:09:02</t>
  </si>
  <si>
    <t>1355734</t>
  </si>
  <si>
    <t>21.06.2020 16:58:31</t>
  </si>
  <si>
    <t>21.06.2020 16:59:00</t>
  </si>
  <si>
    <t>1345682</t>
  </si>
  <si>
    <t>05.06.2020 16:47:24</t>
  </si>
  <si>
    <t>05.06.2020 16:48:00</t>
  </si>
  <si>
    <t>1348984</t>
  </si>
  <si>
    <t>SAKARLI KÖK 45-76-M00046_HACET-M04 M04</t>
  </si>
  <si>
    <t>11.06.2020 14:34:11</t>
  </si>
  <si>
    <t>11.06.2020 14:39:38</t>
  </si>
  <si>
    <t>1349025</t>
  </si>
  <si>
    <t>SAKARLI KÖK 45-76-M00046_BADEMLİ-M02 M02</t>
  </si>
  <si>
    <t>11.06.2020 15:41:38</t>
  </si>
  <si>
    <t>11.06.2020 15:42:00</t>
  </si>
  <si>
    <t>1348751</t>
  </si>
  <si>
    <t>11.06.2020 07:50:10</t>
  </si>
  <si>
    <t>11.06.2020 07:51:00</t>
  </si>
  <si>
    <t>1350091</t>
  </si>
  <si>
    <t>12.06.2020 17:50:49</t>
  </si>
  <si>
    <t>12.06.2020 17:51:19</t>
  </si>
  <si>
    <t>1348125</t>
  </si>
  <si>
    <t>10.06.2020 08:26:49</t>
  </si>
  <si>
    <t>10.06.2020 08:27:19</t>
  </si>
  <si>
    <t>1348288</t>
  </si>
  <si>
    <t>10.06.2020 11:26:16</t>
  </si>
  <si>
    <t>10.06.2020 11:27:00</t>
  </si>
  <si>
    <t>1348525</t>
  </si>
  <si>
    <t>10.06.2020 17:47:00</t>
  </si>
  <si>
    <t>10.06.2020 17:47:30</t>
  </si>
  <si>
    <t>1359825</t>
  </si>
  <si>
    <t>SAKARLI KÖK 45-76-M00046_HatBaşıAyırıcı_53136562 M04</t>
  </si>
  <si>
    <t>28.06.2020 06:12:08</t>
  </si>
  <si>
    <t>28.06.2020 06:12:33</t>
  </si>
  <si>
    <t>1347527</t>
  </si>
  <si>
    <t>SALİHLERALTI TANSAŞ KÖK 35-30-M00670_GÜLKENT-4-M02 M02</t>
  </si>
  <si>
    <t>09.06.2020 09:03:45</t>
  </si>
  <si>
    <t>09.06.2020 09:04:00</t>
  </si>
  <si>
    <t>1355588</t>
  </si>
  <si>
    <t>SALUR KÖK 45-75-M00062_OĞULDURUK -M03 M03</t>
  </si>
  <si>
    <t>21.06.2020 12:33:41</t>
  </si>
  <si>
    <t>21.06.2020 12:36:00</t>
  </si>
  <si>
    <t>1356681</t>
  </si>
  <si>
    <t>23.06.2020 07:18:06</t>
  </si>
  <si>
    <t>23.06.2020 09:02:31</t>
  </si>
  <si>
    <t>1356751</t>
  </si>
  <si>
    <t>SALUR KÖK 45-75-M00062_HatBaşıAyırıcı_53135656 M03</t>
  </si>
  <si>
    <t>23.06.2020 09:08:46</t>
  </si>
  <si>
    <t>23.06.2020 13:05:43</t>
  </si>
  <si>
    <t>1359216</t>
  </si>
  <si>
    <t>26.06.2020 19:29:36</t>
  </si>
  <si>
    <t>26.06.2020 19:31:00</t>
  </si>
  <si>
    <t>1354489</t>
  </si>
  <si>
    <t>SANCAKLI BOZKÖY KÖK 45-71-M00087_KARAOĞLANLI GİRİŞ-M06 M06</t>
  </si>
  <si>
    <t>19.06.2020 15:36:50</t>
  </si>
  <si>
    <t>19.06.2020 15:38:22</t>
  </si>
  <si>
    <t>1359896</t>
  </si>
  <si>
    <t>İĞDECİK KÖK 45-71-M00077_ŞEHİR-2-M04 M04</t>
  </si>
  <si>
    <t>28.06.2020 10:10:23</t>
  </si>
  <si>
    <t>28.06.2020 10:15:03</t>
  </si>
  <si>
    <t>1359952</t>
  </si>
  <si>
    <t>SARAÇLAR KÖK 45-77-L00104_HAMİDİYE-L05 L05</t>
  </si>
  <si>
    <t>28.06.2020 11:58:43</t>
  </si>
  <si>
    <t>28.06.2020 11:59:09</t>
  </si>
  <si>
    <t>1359821</t>
  </si>
  <si>
    <t>SARAÇLAR KÖK 45-77-L00104_BAYRAMŞAH-L03 L03</t>
  </si>
  <si>
    <t>28.06.2020 05:15:13</t>
  </si>
  <si>
    <t>28.06.2020 05:15:48</t>
  </si>
  <si>
    <t>1354482</t>
  </si>
  <si>
    <t>19.06.2020 15:29:50</t>
  </si>
  <si>
    <t>19.06.2020 15:30:20</t>
  </si>
  <si>
    <t>1356072</t>
  </si>
  <si>
    <t>22.06.2020 09:29:25</t>
  </si>
  <si>
    <t>22.06.2020 09:31:00</t>
  </si>
  <si>
    <t>1356588</t>
  </si>
  <si>
    <t>22.06.2020 21:47:26</t>
  </si>
  <si>
    <t>22.06.2020 21:51:56</t>
  </si>
  <si>
    <t>1356522</t>
  </si>
  <si>
    <t>22.06.2020 19:33:56</t>
  </si>
  <si>
    <t>22.06.2020 19:34:31</t>
  </si>
  <si>
    <t>1351360</t>
  </si>
  <si>
    <t>14.06.2020 19:06:02</t>
  </si>
  <si>
    <t>14.06.2020 19:07:00</t>
  </si>
  <si>
    <t>1345619</t>
  </si>
  <si>
    <t>05.06.2020 14:41:01</t>
  </si>
  <si>
    <t>05.06.2020 14:41:31</t>
  </si>
  <si>
    <t>1345379</t>
  </si>
  <si>
    <t>05.06.2020 07:19:43</t>
  </si>
  <si>
    <t>05.06.2020 07:20:10</t>
  </si>
  <si>
    <t>1334025</t>
  </si>
  <si>
    <t>02.06.2020 16:19:47</t>
  </si>
  <si>
    <t>02.06.2020 16:20:00</t>
  </si>
  <si>
    <t>1345414</t>
  </si>
  <si>
    <t>SARIÇAM TR-1 45-80-M00161_45-80-M00161</t>
  </si>
  <si>
    <t>05.06.2020 09:01:32</t>
  </si>
  <si>
    <t>05.06.2020 11:38:41</t>
  </si>
  <si>
    <t>1345838</t>
  </si>
  <si>
    <t>SARIKAYA KÖK 35-31-L00284_İĞDELİ-L01 L01</t>
  </si>
  <si>
    <t>05.06.2020 22:58:11</t>
  </si>
  <si>
    <t>05.06.2020 22:58:24</t>
  </si>
  <si>
    <t>1351677</t>
  </si>
  <si>
    <t>15.06.2020 13:22:53</t>
  </si>
  <si>
    <t>15.06.2020 13:27:03</t>
  </si>
  <si>
    <t>1351636</t>
  </si>
  <si>
    <t>15.06.2020 12:04:53</t>
  </si>
  <si>
    <t>15.06.2020 12:06:00</t>
  </si>
  <si>
    <t>1351647</t>
  </si>
  <si>
    <t>SARIKAYA KÖK 35-31-L00284_ALTINOLUK TR-2-L05 L05</t>
  </si>
  <si>
    <t>15.06.2020 12:20:33</t>
  </si>
  <si>
    <t>15.06.2020 12:23:00</t>
  </si>
  <si>
    <t>1351650</t>
  </si>
  <si>
    <t>15.06.2020 12:32:43</t>
  </si>
  <si>
    <t>15.06.2020 12:34:00</t>
  </si>
  <si>
    <t>1334361</t>
  </si>
  <si>
    <t>SARILAR KÖYÜ TR-1 35-27-L00262_Ayırıcı H01</t>
  </si>
  <si>
    <t>03.06.2020 10:42:27</t>
  </si>
  <si>
    <t>03.06.2020 16:36:02</t>
  </si>
  <si>
    <t>1349959</t>
  </si>
  <si>
    <t>SART TR-1 KÖK 45-78-M00168_YILMAZ İ.M.-M03 M03</t>
  </si>
  <si>
    <t>12.06.2020 16:15:39</t>
  </si>
  <si>
    <t>12.06.2020 16:15:59</t>
  </si>
  <si>
    <t>1349391</t>
  </si>
  <si>
    <t>SART TR-1 KÖK 45-78-M00168_TR-2 / TR-5-M04 M04</t>
  </si>
  <si>
    <t>12.06.2020 03:14:58</t>
  </si>
  <si>
    <t>12.06.2020 03:17:00</t>
  </si>
  <si>
    <t>1349693</t>
  </si>
  <si>
    <t>M-1192 35-09-M01192_35-09-M01192</t>
  </si>
  <si>
    <t>12.06.2020 12:26:39</t>
  </si>
  <si>
    <t>12.06.2020 14:19:56</t>
  </si>
  <si>
    <t>1357646</t>
  </si>
  <si>
    <t>M-1538 35-01-M01538_35-01-M01538</t>
  </si>
  <si>
    <t>24.06.2020 08:48:59</t>
  </si>
  <si>
    <t>24.06.2020 13:58:38</t>
  </si>
  <si>
    <t>1357589</t>
  </si>
  <si>
    <t>SAZOBA DM 45-72-M00413_SAZOBA ÇIKIŞI-M02 M02</t>
  </si>
  <si>
    <t>24.06.2020 06:20:04</t>
  </si>
  <si>
    <t>24.06.2020 06:20:29</t>
  </si>
  <si>
    <t>1351631</t>
  </si>
  <si>
    <t>SAZOBA DM 45-72-M00413_KEMİKLİDERE GİRİŞ-M04 M04</t>
  </si>
  <si>
    <t>15.06.2020 12:01:13</t>
  </si>
  <si>
    <t>15.06.2020 12:03:06</t>
  </si>
  <si>
    <t>1353468</t>
  </si>
  <si>
    <t>18.06.2020 12:51:39</t>
  </si>
  <si>
    <t>18.06.2020 12:52:09</t>
  </si>
  <si>
    <t>1349268</t>
  </si>
  <si>
    <t>11.06.2020 19:59:01</t>
  </si>
  <si>
    <t>11.06.2020 20:00:00</t>
  </si>
  <si>
    <t>1349038</t>
  </si>
  <si>
    <t>11.06.2020 16:00:18</t>
  </si>
  <si>
    <t>11.06.2020 16:01:00</t>
  </si>
  <si>
    <t>1350577</t>
  </si>
  <si>
    <t>TR-39 35-27-M00039_35-27-M00039</t>
  </si>
  <si>
    <t>13.06.2020 10:44:01</t>
  </si>
  <si>
    <t>13.06.2020 12:25:23</t>
  </si>
  <si>
    <t>1353182</t>
  </si>
  <si>
    <t>SELİMŞAHLAR TR-2 45-71-M00137_HatBaşıAyırıcı_53135159 M03</t>
  </si>
  <si>
    <t>18.06.2020 06:34:08</t>
  </si>
  <si>
    <t>18.06.2020 06:34:38</t>
  </si>
  <si>
    <t>1357993</t>
  </si>
  <si>
    <t>SELİMŞAHLAR TR-2 45-71-M00137_HatBaşıAyırıcı_53134770 M03</t>
  </si>
  <si>
    <t>24.06.2020 17:34:40</t>
  </si>
  <si>
    <t>24.06.2020 17:35:04</t>
  </si>
  <si>
    <t>1357994</t>
  </si>
  <si>
    <t>SELİMŞAHLAR TR-2 45-71-M00137_HatBaşıAyırıcı_53135158 M03</t>
  </si>
  <si>
    <t>24.06.2020 17:34:44</t>
  </si>
  <si>
    <t>24.06.2020 17:35:10</t>
  </si>
  <si>
    <t>1355994</t>
  </si>
  <si>
    <t>22.06.2020 07:58:52</t>
  </si>
  <si>
    <t>22.06.2020 07:59:15</t>
  </si>
  <si>
    <t>1355941</t>
  </si>
  <si>
    <t>22.06.2020 05:34:42</t>
  </si>
  <si>
    <t>22.06.2020 05:36:12</t>
  </si>
  <si>
    <t>1356092</t>
  </si>
  <si>
    <t>22.06.2020 09:49:22</t>
  </si>
  <si>
    <t>22.06.2020 09:51:00</t>
  </si>
  <si>
    <t>1322941</t>
  </si>
  <si>
    <t>01.06.2020 07:05:40</t>
  </si>
  <si>
    <t>01.06.2020 07:05:56</t>
  </si>
  <si>
    <t>1346233</t>
  </si>
  <si>
    <t>06.06.2020 17:59:55</t>
  </si>
  <si>
    <t>06.06.2020 18:00:32</t>
  </si>
  <si>
    <t>1345496</t>
  </si>
  <si>
    <t>05.06.2020 10:46:33</t>
  </si>
  <si>
    <t>05.06.2020 10:57:41</t>
  </si>
  <si>
    <t>1359835</t>
  </si>
  <si>
    <t>28.06.2020 07:00:58</t>
  </si>
  <si>
    <t>28.06.2020 07:01:58</t>
  </si>
  <si>
    <t>1359840</t>
  </si>
  <si>
    <t>28.06.2020 07:15:43</t>
  </si>
  <si>
    <t>28.06.2020 07:17:08</t>
  </si>
  <si>
    <t>1359934</t>
  </si>
  <si>
    <t>28.06.2020 11:26:28</t>
  </si>
  <si>
    <t>28.06.2020 11:27:08</t>
  </si>
  <si>
    <t>1359142</t>
  </si>
  <si>
    <t>TR-1/83 KAPTANOĞLU DM 45-83-M00083_TR-1/103 M08</t>
  </si>
  <si>
    <t>26.06.2020 17:20:41</t>
  </si>
  <si>
    <t>26.06.2020 18:08:13</t>
  </si>
  <si>
    <t>1353426</t>
  </si>
  <si>
    <t>ÜÇÜNCÜ KISIM SANAYİ TR-1 45-83-M00627_-M02 M02</t>
  </si>
  <si>
    <t>18.06.2020 12:10:08</t>
  </si>
  <si>
    <t>18.06.2020 12:19:19</t>
  </si>
  <si>
    <t>1353586</t>
  </si>
  <si>
    <t>K-4158 35-02-K04158_35-02-K04158</t>
  </si>
  <si>
    <t>18.06.2020 14:31:02</t>
  </si>
  <si>
    <t>18.06.2020 16:02:32</t>
  </si>
  <si>
    <t>1356101</t>
  </si>
  <si>
    <t>K-3419 35-08-K03419_35-08-K03419</t>
  </si>
  <si>
    <t>22.06.2020 09:56:22</t>
  </si>
  <si>
    <t>22.06.2020 13:20:48</t>
  </si>
  <si>
    <t>1356107</t>
  </si>
  <si>
    <t>AKSAZ KÖK (OSMANGAZİ EDAŞ) 45-74-M00305Ö_HatBaşıAyırıcı_53135328 M04</t>
  </si>
  <si>
    <t>22.06.2020 10:04:15</t>
  </si>
  <si>
    <t>22.06.2020 10:06:00</t>
  </si>
  <si>
    <t>1355501</t>
  </si>
  <si>
    <t>21.06.2020 10:05:41</t>
  </si>
  <si>
    <t>21.06.2020 10:06:41</t>
  </si>
  <si>
    <t>1355688</t>
  </si>
  <si>
    <t>21.06.2020 15:46:31</t>
  </si>
  <si>
    <t>21.06.2020 15:47:32</t>
  </si>
  <si>
    <t>1355663</t>
  </si>
  <si>
    <t>21.06.2020 14:51:04</t>
  </si>
  <si>
    <t>21.06.2020 14:52:02</t>
  </si>
  <si>
    <t>1354802</t>
  </si>
  <si>
    <t>19.06.2020 22:49:30</t>
  </si>
  <si>
    <t>19.06.2020 22:51:20</t>
  </si>
  <si>
    <t>1354886</t>
  </si>
  <si>
    <t>20.06.2020 07:12:00</t>
  </si>
  <si>
    <t>20.06.2020 07:13:00</t>
  </si>
  <si>
    <t>1356463</t>
  </si>
  <si>
    <t>22.06.2020 17:58:35</t>
  </si>
  <si>
    <t>22.06.2020 17:59:33</t>
  </si>
  <si>
    <t>1357169</t>
  </si>
  <si>
    <t>23.06.2020 14:25:53</t>
  </si>
  <si>
    <t>23.06.2020 14:26:00</t>
  </si>
  <si>
    <t>1353640</t>
  </si>
  <si>
    <t>18.06.2020 15:25:31</t>
  </si>
  <si>
    <t>18.06.2020 15:26:00</t>
  </si>
  <si>
    <t>1354121</t>
  </si>
  <si>
    <t>19.06.2020 08:42:19</t>
  </si>
  <si>
    <t>19.06.2020 08:43:02</t>
  </si>
  <si>
    <t>1353432</t>
  </si>
  <si>
    <t>18.06.2020 12:18:01</t>
  </si>
  <si>
    <t>18.06.2020 12:18:59</t>
  </si>
  <si>
    <t>1351468</t>
  </si>
  <si>
    <t>15.06.2020 08:05:13</t>
  </si>
  <si>
    <t>15.06.2020 08:07:00</t>
  </si>
  <si>
    <t>1323637</t>
  </si>
  <si>
    <t>02.06.2020 06:22:37</t>
  </si>
  <si>
    <t>02.06.2020 06:23:32</t>
  </si>
  <si>
    <t>1349143</t>
  </si>
  <si>
    <t>11.06.2020 17:50:38</t>
  </si>
  <si>
    <t>11.06.2020 17:51:00</t>
  </si>
  <si>
    <t>1348746</t>
  </si>
  <si>
    <t>11.06.2020 07:29:07</t>
  </si>
  <si>
    <t>11.06.2020 07:30:00</t>
  </si>
  <si>
    <t>1348796</t>
  </si>
  <si>
    <t>11.06.2020 09:20:08</t>
  </si>
  <si>
    <t>11.06.2020 09:21:00</t>
  </si>
  <si>
    <t>1349890</t>
  </si>
  <si>
    <t>12.06.2020 15:25:49</t>
  </si>
  <si>
    <t>12.06.2020 15:26:39</t>
  </si>
  <si>
    <t>1350368</t>
  </si>
  <si>
    <t>13.06.2020 05:41:13</t>
  </si>
  <si>
    <t>13.06.2020 05:43:00</t>
  </si>
  <si>
    <t>1346773</t>
  </si>
  <si>
    <t>07.06.2020 18:19:03</t>
  </si>
  <si>
    <t>07.06.2020 18:20:03</t>
  </si>
  <si>
    <t>1359972</t>
  </si>
  <si>
    <t>28.06.2020 12:56:58</t>
  </si>
  <si>
    <t>28.06.2020 12:57:59</t>
  </si>
  <si>
    <t>1359639</t>
  </si>
  <si>
    <t>27.06.2020 17:18:23</t>
  </si>
  <si>
    <t>27.06.2020 17:19:23</t>
  </si>
  <si>
    <t>1358697</t>
  </si>
  <si>
    <t>AKHİSAR TM 45-72-A00006_KAPAKLI-2 M17</t>
  </si>
  <si>
    <t>25.06.2020 22:52:02</t>
  </si>
  <si>
    <t>25.06.2020 22:54:00</t>
  </si>
  <si>
    <t>1349757</t>
  </si>
  <si>
    <t>AKHİSAR TM 45-72-A00006_TR-B-M02 M02</t>
  </si>
  <si>
    <t>12.06.2020 13:33:29</t>
  </si>
  <si>
    <t>12.06.2020 13:34:00</t>
  </si>
  <si>
    <t>1323675</t>
  </si>
  <si>
    <t>AKHİSAR İM 45-72-A00001_ŞEHİR-3-M07 M07</t>
  </si>
  <si>
    <t>02.06.2020 08:18:12</t>
  </si>
  <si>
    <t>02.06.2020 08:19:02</t>
  </si>
  <si>
    <t>1323131</t>
  </si>
  <si>
    <t>AKHİSAR TM 45-72-A00006_SARUHANLI-2-M09 M09</t>
  </si>
  <si>
    <t>01.06.2020 12:25:22</t>
  </si>
  <si>
    <t>01.06.2020 13:36:42</t>
  </si>
  <si>
    <t>1350550</t>
  </si>
  <si>
    <t>AKHİSAR İM 45-72-A00001_KAYALIOĞLU-L14 L14</t>
  </si>
  <si>
    <t>13.06.2020 10:18:00</t>
  </si>
  <si>
    <t>1353226</t>
  </si>
  <si>
    <t>AKHİSAR İM 45-72-A00001_TR-1/43 M13</t>
  </si>
  <si>
    <t>18.06.2020 08:47:38</t>
  </si>
  <si>
    <t>18.06.2020 08:49:39</t>
  </si>
  <si>
    <t>1353742</t>
  </si>
  <si>
    <t>TR-1/43 45-72-M00043_TR-1/1-M04 M04</t>
  </si>
  <si>
    <t>18.06.2020 17:09:29</t>
  </si>
  <si>
    <t>18.06.2020 17:10:49</t>
  </si>
  <si>
    <t>1357199</t>
  </si>
  <si>
    <t>AKHİSAR İM 45-72-A00001_ZEYTİNLİOVA ÇIKIŞ-M06 M06</t>
  </si>
  <si>
    <t>23.06.2020 14:51:06</t>
  </si>
  <si>
    <t>23.06.2020 14:53:00</t>
  </si>
  <si>
    <t>1357200</t>
  </si>
  <si>
    <t>AKHİSAR İM 45-72-A00001_HatBaşıAyırıcı_53139236 L06</t>
  </si>
  <si>
    <t>23.06.2020 14:52:23</t>
  </si>
  <si>
    <t>23.06.2020 14:53:19</t>
  </si>
  <si>
    <t>1357003</t>
  </si>
  <si>
    <t>AKHİSAR İM 45-72-A00001_TR-A-L08 L08</t>
  </si>
  <si>
    <t>23.06.2020 12:08:59</t>
  </si>
  <si>
    <t>23.06.2020 12:11:00</t>
  </si>
  <si>
    <t>1357049</t>
  </si>
  <si>
    <t>AKHİSAR İM 45-72-A00001_BAŞLAMIŞ-L02 L02</t>
  </si>
  <si>
    <t>23.06.2020 12:40:39</t>
  </si>
  <si>
    <t>1357008</t>
  </si>
  <si>
    <t>AKHİSAR TM 45-72-A00006_GÖLMARMARA M01</t>
  </si>
  <si>
    <t>23.06.2020 12:10:18</t>
  </si>
  <si>
    <t>23.06.2020 12:13:51</t>
  </si>
  <si>
    <t>1356787</t>
  </si>
  <si>
    <t>AKHİSAR İM 45-72-A00001_CAMÖNÜ-L03 L03</t>
  </si>
  <si>
    <t>23.06.2020 09:32:25</t>
  </si>
  <si>
    <t>23.06.2020 12:25:00</t>
  </si>
  <si>
    <t>1353287</t>
  </si>
  <si>
    <t>TR-42 45-77-L00042_TR-43-L02 L02</t>
  </si>
  <si>
    <t>18.06.2020 09:50:28</t>
  </si>
  <si>
    <t>18.06.2020 13:57:16</t>
  </si>
  <si>
    <t>1349970</t>
  </si>
  <si>
    <t>12.06.2020 16:23:02</t>
  </si>
  <si>
    <t>12.06.2020 16:25:19</t>
  </si>
  <si>
    <t>1350972</t>
  </si>
  <si>
    <t>KUŞÇULAR DM 35-19-M00461_ALAÇATI-1 GİRİŞ M01</t>
  </si>
  <si>
    <t>14.06.2020 02:55:49</t>
  </si>
  <si>
    <t>14.06.2020 03:31:00</t>
  </si>
  <si>
    <t>1357707</t>
  </si>
  <si>
    <t>DM-2 35-17-M00002_ALİAĞA TM-1(BELEDİYE-1)-M01 M01</t>
  </si>
  <si>
    <t>24.06.2020 09:47:09</t>
  </si>
  <si>
    <t>24.06.2020 09:50:30</t>
  </si>
  <si>
    <t>1360317</t>
  </si>
  <si>
    <t>TR-77 35-17-M00077_35-17-M00077</t>
  </si>
  <si>
    <t>29.06.2020 09:07:39</t>
  </si>
  <si>
    <t>29.06.2020 18:18:31</t>
  </si>
  <si>
    <t>1360144</t>
  </si>
  <si>
    <t>SİYEKLİ KÖK 45-71-M00185_MURADİYE DM-M07 M07</t>
  </si>
  <si>
    <t>28.06.2020 19:40:29</t>
  </si>
  <si>
    <t>28.06.2020 20:50:14</t>
  </si>
  <si>
    <t>1350741</t>
  </si>
  <si>
    <t>13.06.2020 15:01:14</t>
  </si>
  <si>
    <t>13.06.2020 15:17:31</t>
  </si>
  <si>
    <t>1352322</t>
  </si>
  <si>
    <t>16.06.2020 14:54:49</t>
  </si>
  <si>
    <t>16.06.2020 15:04:23</t>
  </si>
  <si>
    <t>1346402</t>
  </si>
  <si>
    <t>SİYEKLİ KÖK 45-71-M00185_SİYEKLİ-M04 M04</t>
  </si>
  <si>
    <t>07.06.2020 06:51:45</t>
  </si>
  <si>
    <t>07.06.2020 07:08:36</t>
  </si>
  <si>
    <t>1354209</t>
  </si>
  <si>
    <t>GÜLPINAR TR-2 45-73-M01040_Ayırıcı H01</t>
  </si>
  <si>
    <t>19.06.2020 10:04:41</t>
  </si>
  <si>
    <t>19.06.2020 16:40:09</t>
  </si>
  <si>
    <t>1349876</t>
  </si>
  <si>
    <t>SULUDERE KÖK 35-31-L00057_SARISU-L06 L06</t>
  </si>
  <si>
    <t>12.06.2020 15:16:49</t>
  </si>
  <si>
    <t>12.06.2020 15:18:29</t>
  </si>
  <si>
    <t>1345873</t>
  </si>
  <si>
    <t>HİKMET GIDA KÖK 45-72-M00122_HARTA BAKIR FİDERİ ÇIKIŞ-M04 M04</t>
  </si>
  <si>
    <t>06.06.2020 06:13:21</t>
  </si>
  <si>
    <t>06.06.2020 06:13:52</t>
  </si>
  <si>
    <t>1322976</t>
  </si>
  <si>
    <t>SÜLEYMANLI KÖK 45-72-L00299_KÖYLER ÇIKIŞI-L03 L03</t>
  </si>
  <si>
    <t>01.06.2020 08:48:16</t>
  </si>
  <si>
    <t>01.06.2020 08:52:46</t>
  </si>
  <si>
    <t>1323351</t>
  </si>
  <si>
    <t>01.06.2020 15:46:06</t>
  </si>
  <si>
    <t>01.06.2020 15:48:00</t>
  </si>
  <si>
    <t>1352884</t>
  </si>
  <si>
    <t>17.06.2020 14:39:28</t>
  </si>
  <si>
    <t>17.06.2020 15:08:30</t>
  </si>
  <si>
    <t>1351733</t>
  </si>
  <si>
    <t>15.06.2020 14:56:13</t>
  </si>
  <si>
    <t>15.06.2020 14:57:36</t>
  </si>
  <si>
    <t>1356051</t>
  </si>
  <si>
    <t>HİKMET GIDA KÖK 45-72-M00122_HARTA BAKIR FİDERİ ÇIKIŞ M04</t>
  </si>
  <si>
    <t>22.06.2020 09:10:44</t>
  </si>
  <si>
    <t>22.06.2020 15:30:00</t>
  </si>
  <si>
    <t>1357648</t>
  </si>
  <si>
    <t>PİYADELER KÖK 45-73-M00136_GÜRSU-M07 M07</t>
  </si>
  <si>
    <t>24.06.2020 08:49:09</t>
  </si>
  <si>
    <t>24.06.2020 08:49:30</t>
  </si>
  <si>
    <t>1323626</t>
  </si>
  <si>
    <t>PİYADELER KÖK 45-73-M00136_ALKAN-M06 M06</t>
  </si>
  <si>
    <t>02.06.2020 05:39:12</t>
  </si>
  <si>
    <t>02.06.2020 05:39:37</t>
  </si>
  <si>
    <t>1358812</t>
  </si>
  <si>
    <t>PİYADELER KÖK 45-73-M00136_ÖRNEKKÖY-M04 M04</t>
  </si>
  <si>
    <t>26.06.2020 09:05:21</t>
  </si>
  <si>
    <t>26.06.2020 09:14:26</t>
  </si>
  <si>
    <t>1358881</t>
  </si>
  <si>
    <t>26.06.2020 10:09:01</t>
  </si>
  <si>
    <t>26.06.2020 10:15:22</t>
  </si>
  <si>
    <t>1349629</t>
  </si>
  <si>
    <t>KIRKAĞAÇ TR-11/1 45-76-M00219_KIRKAĞAÇ DM-M01 M01</t>
  </si>
  <si>
    <t>12.06.2020 11:26:02</t>
  </si>
  <si>
    <t>12.06.2020 11:29:32</t>
  </si>
  <si>
    <t>1356025</t>
  </si>
  <si>
    <t>KIRKAĞAÇ DM 45-76-M00043_AKHİSAR-M08 M08</t>
  </si>
  <si>
    <t>22.06.2020 08:53:21</t>
  </si>
  <si>
    <t>22.06.2020 09:32:45</t>
  </si>
  <si>
    <t>1355421</t>
  </si>
  <si>
    <t>KIRKAĞAÇ DM 45-76-M00043_SOMA A SANTRALİ İM/DM-M02 M02</t>
  </si>
  <si>
    <t>21.06.2020 07:05:11</t>
  </si>
  <si>
    <t>21.06.2020 07:34:21</t>
  </si>
  <si>
    <t>1352075</t>
  </si>
  <si>
    <t>AŞAĞI ŞEHİT KEMAL TR 35-17-M00327_6257447</t>
  </si>
  <si>
    <t>16.06.2020 09:15:28</t>
  </si>
  <si>
    <t>16.06.2020 10:09:46</t>
  </si>
  <si>
    <t>1352264</t>
  </si>
  <si>
    <t>ŞEHİTLİOĞLU ALTINTAŞ TR-1 45-77-M00083_Ayırıcı H01</t>
  </si>
  <si>
    <t>16.06.2020 13:23:44</t>
  </si>
  <si>
    <t>16.06.2020 16:36:03</t>
  </si>
  <si>
    <t>1358865</t>
  </si>
  <si>
    <t>SELENDİ TR-6 45-81-M00006_YILDIZ ENEZLER M04</t>
  </si>
  <si>
    <t>26.06.2020 09:49:31</t>
  </si>
  <si>
    <t>26.06.2020 14:12:56</t>
  </si>
  <si>
    <t>1345860</t>
  </si>
  <si>
    <t>DM02/TR01 45-73-M00037_TR-26-27-M13 M13</t>
  </si>
  <si>
    <t>06.06.2020 03:26:01</t>
  </si>
  <si>
    <t>06.06.2020 03:27:21</t>
  </si>
  <si>
    <t>1334403</t>
  </si>
  <si>
    <t>TABANLAR TR-1 45-82-M00355_Ayırıcı H01</t>
  </si>
  <si>
    <t>03.06.2020 10:51:56</t>
  </si>
  <si>
    <t>03.06.2020 16:50:53</t>
  </si>
  <si>
    <t>1344781</t>
  </si>
  <si>
    <t>TAYTAN OFİS KÖK 45-78-M00314_DEMİRKÖPRÜ DM-2 ÇIKIŞI (DEMİRKÖPRÜ-2)-M06 M06</t>
  </si>
  <si>
    <t>03.06.2020 20:44:49</t>
  </si>
  <si>
    <t>03.06.2020 20:45:29</t>
  </si>
  <si>
    <t>1350376</t>
  </si>
  <si>
    <t>TAYTAN OFİS KÖK 45-78-M00314_HatBaşıAyırıcı_53140187 M06</t>
  </si>
  <si>
    <t>13.06.2020 06:13:20</t>
  </si>
  <si>
    <t>13.06.2020 06:17:33</t>
  </si>
  <si>
    <t>1350391</t>
  </si>
  <si>
    <t>İKİZTEPE KÖK 45-78-M00258_İKİZTEPE-M03 M03</t>
  </si>
  <si>
    <t>13.06.2020 06:43:50</t>
  </si>
  <si>
    <t>13.06.2020 06:44:20</t>
  </si>
  <si>
    <t>1350075</t>
  </si>
  <si>
    <t>12.06.2020 17:41:59</t>
  </si>
  <si>
    <t>12.06.2020 17:42:29</t>
  </si>
  <si>
    <t>1350659</t>
  </si>
  <si>
    <t>13.06.2020 13:08:21</t>
  </si>
  <si>
    <t>13.06.2020 13:10:00</t>
  </si>
  <si>
    <t>1351064</t>
  </si>
  <si>
    <t>TAYTAN OFİS KÖK 45-78-M00314_HatBaşıAyırıcı_53140605 M06</t>
  </si>
  <si>
    <t>14.06.2020 09:21:02</t>
  </si>
  <si>
    <t>14.06.2020 09:45:32</t>
  </si>
  <si>
    <t>1352707</t>
  </si>
  <si>
    <t>17.06.2020 10:27:48</t>
  </si>
  <si>
    <t>17.06.2020 10:28:20</t>
  </si>
  <si>
    <t>1354117</t>
  </si>
  <si>
    <t>19.06.2020 08:41:42</t>
  </si>
  <si>
    <t>19.06.2020 08:43:00</t>
  </si>
  <si>
    <t>1354102</t>
  </si>
  <si>
    <t>19.06.2020 08:13:19</t>
  </si>
  <si>
    <t>19.06.2020 08:14:00</t>
  </si>
  <si>
    <t>1354151</t>
  </si>
  <si>
    <t>19.06.2020 09:19:29</t>
  </si>
  <si>
    <t>19.06.2020 09:20:00</t>
  </si>
  <si>
    <t>1355386</t>
  </si>
  <si>
    <t>21.06.2020 05:38:21</t>
  </si>
  <si>
    <t>21.06.2020 05:39:01</t>
  </si>
  <si>
    <t>1355818</t>
  </si>
  <si>
    <t>21.06.2020 19:17:04</t>
  </si>
  <si>
    <t>21.06.2020 19:17:42</t>
  </si>
  <si>
    <t>1357618</t>
  </si>
  <si>
    <t>TAYTAN OFİS KÖK 45-78-M00314_ESKİ KABAZLI-M015 M015</t>
  </si>
  <si>
    <t>24.06.2020 07:57:24</t>
  </si>
  <si>
    <t>24.06.2020 07:57:54</t>
  </si>
  <si>
    <t>1356488</t>
  </si>
  <si>
    <t>22.06.2020 18:41:31</t>
  </si>
  <si>
    <t>22.06.2020 18:42:06</t>
  </si>
  <si>
    <t>1358632</t>
  </si>
  <si>
    <t>25.06.2020 20:11:51</t>
  </si>
  <si>
    <t>25.06.2020 20:13:41</t>
  </si>
  <si>
    <t>1350513</t>
  </si>
  <si>
    <t>GÜMÜLDÜR DM 35-25-M00100_BARAJ-M01 M01</t>
  </si>
  <si>
    <t>13.06.2020 09:39:53</t>
  </si>
  <si>
    <t>13.06.2020 09:52:01</t>
  </si>
  <si>
    <t>1358253</t>
  </si>
  <si>
    <t>TEKELİ DM 35-22-M00088_TEKELİ-M04 M04</t>
  </si>
  <si>
    <t>25.06.2020 09:04:20</t>
  </si>
  <si>
    <t>25.06.2020 14:43:31</t>
  </si>
  <si>
    <t>1359951</t>
  </si>
  <si>
    <t>TEKELİ DM 35-22-M00088_TEKELİ M04</t>
  </si>
  <si>
    <t>28.06.2020 11:58:03</t>
  </si>
  <si>
    <t>28.06.2020 12:03:09</t>
  </si>
  <si>
    <t>1347214</t>
  </si>
  <si>
    <t>ELMABAĞ DM 35-15-L00317_GERİLİM-ÖLÇÜ - ÖDEMİŞ İM-L03 L03</t>
  </si>
  <si>
    <t>08.06.2020 14:56:44</t>
  </si>
  <si>
    <t>1357081</t>
  </si>
  <si>
    <t>K-3747 35-07-K03747_35-07-K03747</t>
  </si>
  <si>
    <t>23.06.2020 13:06:31</t>
  </si>
  <si>
    <t>23.06.2020 15:38:40</t>
  </si>
  <si>
    <t>1357100</t>
  </si>
  <si>
    <t>KÖPRÜBAŞI DM 45-86-M00051_ÇATALOLUK DM-M05 M05</t>
  </si>
  <si>
    <t>23.06.2020 13:19:55</t>
  </si>
  <si>
    <t>23.06.2020 13:29:09</t>
  </si>
  <si>
    <t>1357101</t>
  </si>
  <si>
    <t>KÖPRÜBAŞI DM 45-86-M00051_DEMİRKÖPRÜ-M06 M06</t>
  </si>
  <si>
    <t>23.06.2020 13:27:38</t>
  </si>
  <si>
    <t>1350970</t>
  </si>
  <si>
    <t>KÖPRÜBAŞI DM 45-86-M00051_TR-17/KAY.LOJMANI-M09 M09</t>
  </si>
  <si>
    <t>14.06.2020 02:50:11</t>
  </si>
  <si>
    <t>14.06.2020 03:09:34</t>
  </si>
  <si>
    <t>1334240</t>
  </si>
  <si>
    <t>KEMHALLI KÖK 45-86-M00044_UĞURLU KÖK-M03 M03</t>
  </si>
  <si>
    <t>03.06.2020 00:35:53</t>
  </si>
  <si>
    <t>03.06.2020 00:36:33</t>
  </si>
  <si>
    <t>1346612</t>
  </si>
  <si>
    <t>07.06.2020 13:44:56</t>
  </si>
  <si>
    <t>07.06.2020 13:45:36</t>
  </si>
  <si>
    <t>1323735</t>
  </si>
  <si>
    <t>TEPEKÖY TR-3 45-73-M00784_45-73-M00784</t>
  </si>
  <si>
    <t>02.06.2020 09:24:12</t>
  </si>
  <si>
    <t>02.06.2020 18:24:37</t>
  </si>
  <si>
    <t>1350460</t>
  </si>
  <si>
    <t>TEPEKÖY TR-3 45-73-M00784_Ayırıcı H01</t>
  </si>
  <si>
    <t>13.06.2020 09:01:00</t>
  </si>
  <si>
    <t>13.06.2020 16:43:41</t>
  </si>
  <si>
    <t>1356084</t>
  </si>
  <si>
    <t>TEPEKÖY TR-1 45-73-M00785_45-73-M00785</t>
  </si>
  <si>
    <t>22.06.2020 09:37:39</t>
  </si>
  <si>
    <t>22.06.2020 13:55:00</t>
  </si>
  <si>
    <t>1348949</t>
  </si>
  <si>
    <t>TEPEKÖY TR-2 35-16-L00258_Ayırıcı H01</t>
  </si>
  <si>
    <t>11.06.2020 13:30:19</t>
  </si>
  <si>
    <t>11.06.2020 14:12:38</t>
  </si>
  <si>
    <t>1352656</t>
  </si>
  <si>
    <t>TR-9 35-26-M00009_TR-10 M03</t>
  </si>
  <si>
    <t>17.06.2020 09:28:14</t>
  </si>
  <si>
    <t>17.06.2020 17:36:26</t>
  </si>
  <si>
    <t>1353331</t>
  </si>
  <si>
    <t>K-1235 35-02-K01235_B</t>
  </si>
  <si>
    <t>18.06.2020 10:33:05</t>
  </si>
  <si>
    <t>18.06.2020 16:14:00</t>
  </si>
  <si>
    <t>1353332</t>
  </si>
  <si>
    <t>K-1235 35-02-K01235_C</t>
  </si>
  <si>
    <t>18.06.2020 10:34:42</t>
  </si>
  <si>
    <t>18.06.2020 16:13:28</t>
  </si>
  <si>
    <t>1360515</t>
  </si>
  <si>
    <t>K-2362 35-02-K02362_35-02-K02362</t>
  </si>
  <si>
    <t>29.06.2020 13:36:54</t>
  </si>
  <si>
    <t>29.06.2020 14:36:37</t>
  </si>
  <si>
    <t>1354045</t>
  </si>
  <si>
    <t>TIRAZLI KÖK 45-79-M00079_BAHARLAR-M01 M01</t>
  </si>
  <si>
    <t>19.06.2020 06:01:11</t>
  </si>
  <si>
    <t>19.06.2020 06:02:00</t>
  </si>
  <si>
    <t>1355486</t>
  </si>
  <si>
    <t>21.06.2020 09:49:11</t>
  </si>
  <si>
    <t>21.06.2020 09:51:00</t>
  </si>
  <si>
    <t>1354537</t>
  </si>
  <si>
    <t>19.06.2020 16:28:30</t>
  </si>
  <si>
    <t>19.06.2020 16:29:00</t>
  </si>
  <si>
    <t>1356664</t>
  </si>
  <si>
    <t>23.06.2020 06:49:26</t>
  </si>
  <si>
    <t>23.06.2020 06:49:56</t>
  </si>
  <si>
    <t>1348750</t>
  </si>
  <si>
    <t>11.06.2020 07:47:47</t>
  </si>
  <si>
    <t>11.06.2020 07:48:48</t>
  </si>
  <si>
    <t>1323742</t>
  </si>
  <si>
    <t>TIRAZLI KÖK 45-79-M00079_HatBaşıAyırıcı_53134409 M01</t>
  </si>
  <si>
    <t>02.06.2020 09:23:20</t>
  </si>
  <si>
    <t>02.06.2020 11:02:31</t>
  </si>
  <si>
    <t>1345763</t>
  </si>
  <si>
    <t>05.06.2020 19:26:01</t>
  </si>
  <si>
    <t>05.06.2020 19:26:31</t>
  </si>
  <si>
    <t>1345764</t>
  </si>
  <si>
    <t>TIRAZLI KÖK 45-79-M00079_HatBaşıAyırıcı_53133085 M01</t>
  </si>
  <si>
    <t>05.06.2020 19:26:11</t>
  </si>
  <si>
    <t>1349635</t>
  </si>
  <si>
    <t>TIRMANLAR DM 35-16-M00171_AHMETBEYLER DM-M06 M06</t>
  </si>
  <si>
    <t>12.06.2020 11:32:09</t>
  </si>
  <si>
    <t>12.06.2020 11:32:29</t>
  </si>
  <si>
    <t>1360984</t>
  </si>
  <si>
    <t>TOPARLAR TR-1 35-29-L00323_Ayırıcı H01</t>
  </si>
  <si>
    <t>30.06.2020 09:12:25</t>
  </si>
  <si>
    <t>30.06.2020 15:03:07</t>
  </si>
  <si>
    <t>1345452</t>
  </si>
  <si>
    <t>TOPUZ DAMLARI TR-1 45-77-M00114_45-77-M00114</t>
  </si>
  <si>
    <t>05.06.2020 09:42:10</t>
  </si>
  <si>
    <t>05.06.2020 11:35:04</t>
  </si>
  <si>
    <t>1356026</t>
  </si>
  <si>
    <t>TORBALI İM 35-26-A00001_TR-63/1-M02 M02</t>
  </si>
  <si>
    <t>22.06.2020 08:53:32</t>
  </si>
  <si>
    <t>22.06.2020 08:58:55</t>
  </si>
  <si>
    <t>1354581</t>
  </si>
  <si>
    <t>TOYGAR KÖK 45-73-M00166_TOYGAR ÇIKIŞ-M01 M01</t>
  </si>
  <si>
    <t>19.06.2020 17:15:10</t>
  </si>
  <si>
    <t>19.06.2020 17:16:00</t>
  </si>
  <si>
    <t>1355198</t>
  </si>
  <si>
    <t>20.06.2020 16:40:41</t>
  </si>
  <si>
    <t>20.06.2020 16:41:21</t>
  </si>
  <si>
    <t>1353199</t>
  </si>
  <si>
    <t>18.06.2020 07:57:28</t>
  </si>
  <si>
    <t>18.06.2020 07:57:48</t>
  </si>
  <si>
    <t>1351030</t>
  </si>
  <si>
    <t>14.06.2020 08:49:12</t>
  </si>
  <si>
    <t>14.06.2020 08:49:32</t>
  </si>
  <si>
    <t>1351658</t>
  </si>
  <si>
    <t>15.06.2020 12:46:46</t>
  </si>
  <si>
    <t>15.06.2020 13:01:06</t>
  </si>
  <si>
    <t>1345629</t>
  </si>
  <si>
    <t>05.06.2020 14:59:04</t>
  </si>
  <si>
    <t>05.06.2020 14:59:34</t>
  </si>
  <si>
    <t>1346581</t>
  </si>
  <si>
    <t>07.06.2020 13:00:56</t>
  </si>
  <si>
    <t>07.06.2020 13:02:26</t>
  </si>
  <si>
    <t>1350383</t>
  </si>
  <si>
    <t>13.06.2020 06:28:30</t>
  </si>
  <si>
    <t>13.06.2020 06:30:00</t>
  </si>
  <si>
    <t>1349016</t>
  </si>
  <si>
    <t>11.06.2020 15:28:18</t>
  </si>
  <si>
    <t>11.06.2020 15:30:00</t>
  </si>
  <si>
    <t>1349410</t>
  </si>
  <si>
    <t>12.06.2020 05:57:59</t>
  </si>
  <si>
    <t>12.06.2020 06:01:00</t>
  </si>
  <si>
    <t>1346902</t>
  </si>
  <si>
    <t>08.06.2020 05:41:04</t>
  </si>
  <si>
    <t>08.06.2020 05:45:07</t>
  </si>
  <si>
    <t>1360416</t>
  </si>
  <si>
    <t>29.06.2020 10:55:14</t>
  </si>
  <si>
    <t>29.06.2020 10:55:34</t>
  </si>
  <si>
    <t>1359463</t>
  </si>
  <si>
    <t>27.06.2020 10:15:57</t>
  </si>
  <si>
    <t>27.06.2020 10:16:27</t>
  </si>
  <si>
    <t>1349486</t>
  </si>
  <si>
    <t>DM-3 35-29-M00003_DM-3/2-M04 M04</t>
  </si>
  <si>
    <t>12.06.2020 09:03:03</t>
  </si>
  <si>
    <t>12.06.2020 13:26:18</t>
  </si>
  <si>
    <t>1349489</t>
  </si>
  <si>
    <t>TURGUTALP TR-1 45-82-M00051_DM-3-M05 M05</t>
  </si>
  <si>
    <t>12.06.2020 09:02:09</t>
  </si>
  <si>
    <t>12.06.2020 12:00:00</t>
  </si>
  <si>
    <t>1351770</t>
  </si>
  <si>
    <t>KADIDEĞİRMENİ KÖK 45-82-M00127_AVDAN-M06 M06</t>
  </si>
  <si>
    <t>15.06.2020 16:20:23</t>
  </si>
  <si>
    <t>15.06.2020 16:21:00</t>
  </si>
  <si>
    <t>1353838</t>
  </si>
  <si>
    <t>18.06.2020 18:19:01</t>
  </si>
  <si>
    <t>18.06.2020 18:20:00</t>
  </si>
  <si>
    <t>1353948</t>
  </si>
  <si>
    <t>KADIDEĞİRMENİ KÖK 45-82-M00127_BERGAMA 34,5-M07 M07</t>
  </si>
  <si>
    <t>18.06.2020 20:41:29</t>
  </si>
  <si>
    <t>18.06.2020 20:45:29</t>
  </si>
  <si>
    <t>1355645</t>
  </si>
  <si>
    <t>21.06.2020 14:10:31</t>
  </si>
  <si>
    <t>21.06.2020 14:11:02</t>
  </si>
  <si>
    <t>1360502</t>
  </si>
  <si>
    <t>KADIDEĞİRMENİ KÖK 45-82-M00127_AVDAN M06</t>
  </si>
  <si>
    <t>29.06.2020 12:58:34</t>
  </si>
  <si>
    <t>29.06.2020 13:16:59</t>
  </si>
  <si>
    <t>1360379</t>
  </si>
  <si>
    <t>TURGUTALP KÖK 45-71-M00260_SULTANYAYLASI-M04 M04</t>
  </si>
  <si>
    <t>29.06.2020 09:58:38</t>
  </si>
  <si>
    <t>29.06.2020 14:39:56</t>
  </si>
  <si>
    <t>1360328</t>
  </si>
  <si>
    <t>ÖDEMİŞ TM-2 35-15-A00005_İÇME SUYU M07</t>
  </si>
  <si>
    <t>29.06.2020 09:08:29</t>
  </si>
  <si>
    <t>29.06.2020 10:06:30</t>
  </si>
  <si>
    <t>1360324</t>
  </si>
  <si>
    <t>ÖDEMİŞ TM-2 35-15-A00005_KAYAKÖY M11</t>
  </si>
  <si>
    <t>29.06.2020 09:08:24</t>
  </si>
  <si>
    <t>29.06.2020 10:08:50</t>
  </si>
  <si>
    <t>1358752</t>
  </si>
  <si>
    <t>26.06.2020 06:21:51</t>
  </si>
  <si>
    <t>26.06.2020 06:51:00</t>
  </si>
  <si>
    <t>1353542</t>
  </si>
  <si>
    <t>KAYAKÖY İM 35-15-A00006_KAYAKÖY ÇIKIŞ-L02 L02</t>
  </si>
  <si>
    <t>18.06.2020 13:49:09</t>
  </si>
  <si>
    <t>18.06.2020 13:50:00</t>
  </si>
  <si>
    <t>1348927</t>
  </si>
  <si>
    <t>TR-147 35-15-M00147_35-15-M00147</t>
  </si>
  <si>
    <t>11.06.2020 12:38:36</t>
  </si>
  <si>
    <t>11.06.2020 14:36:44</t>
  </si>
  <si>
    <t>1349825</t>
  </si>
  <si>
    <t>ÜÇYOL KÖK 45-82-M00128_KADIDEĞİRMENİ-M07 M07</t>
  </si>
  <si>
    <t>12.06.2020 14:32:39</t>
  </si>
  <si>
    <t>12.06.2020 14:33:29</t>
  </si>
  <si>
    <t>1348373</t>
  </si>
  <si>
    <t>10.06.2020 13:40:10</t>
  </si>
  <si>
    <t>10.06.2020 13:40:37</t>
  </si>
  <si>
    <t>1323338</t>
  </si>
  <si>
    <t>ÜÇYOL KÖK 45-82-M00128_MENTEŞE-M04 M04</t>
  </si>
  <si>
    <t>01.06.2020 15:19:00</t>
  </si>
  <si>
    <t>01.06.2020 15:38:00</t>
  </si>
  <si>
    <t>1353846</t>
  </si>
  <si>
    <t>18.06.2020 18:23:29</t>
  </si>
  <si>
    <t>18.06.2020 18:24:19</t>
  </si>
  <si>
    <t>1353720</t>
  </si>
  <si>
    <t>18.06.2020 16:42:41</t>
  </si>
  <si>
    <t>18.06.2020 16:43:00</t>
  </si>
  <si>
    <t>1353729</t>
  </si>
  <si>
    <t>18.06.2020 16:51:29</t>
  </si>
  <si>
    <t>18.06.2020 16:52:00</t>
  </si>
  <si>
    <t>1352611</t>
  </si>
  <si>
    <t>17.06.2020 08:24:54</t>
  </si>
  <si>
    <t>17.06.2020 08:25:54</t>
  </si>
  <si>
    <t>1350998</t>
  </si>
  <si>
    <t>14.06.2020 06:35:11</t>
  </si>
  <si>
    <t>14.06.2020 06:48:45</t>
  </si>
  <si>
    <t>1354771</t>
  </si>
  <si>
    <t>19.06.2020 21:29:30</t>
  </si>
  <si>
    <t>19.06.2020 21:29:50</t>
  </si>
  <si>
    <t>1356676</t>
  </si>
  <si>
    <t>23.06.2020 07:00:26</t>
  </si>
  <si>
    <t>23.06.2020 07:20:16</t>
  </si>
  <si>
    <t>1358794</t>
  </si>
  <si>
    <t>26.06.2020 08:53:51</t>
  </si>
  <si>
    <t>26.06.2020 08:55:31</t>
  </si>
  <si>
    <t>1358347</t>
  </si>
  <si>
    <t>25.06.2020 11:05:45</t>
  </si>
  <si>
    <t>25.06.2020 11:07:01</t>
  </si>
  <si>
    <t>1360961</t>
  </si>
  <si>
    <t>30.06.2020 09:29:05</t>
  </si>
  <si>
    <t>30.06.2020 09:31:05</t>
  </si>
  <si>
    <t>1361167</t>
  </si>
  <si>
    <t>30.06.2020 14:26:55</t>
  </si>
  <si>
    <t>30.06.2020 14:29:01</t>
  </si>
  <si>
    <t>1361233</t>
  </si>
  <si>
    <t>AHMETLİ İM 45-84-A00001_KÖY GRUBU-L17 L17</t>
  </si>
  <si>
    <t>30.06.2020 16:08:31</t>
  </si>
  <si>
    <t>30.06.2020 16:09:31</t>
  </si>
  <si>
    <t>1357390</t>
  </si>
  <si>
    <t>AHMETLİ İM 45-84-A00001_GÖKKAYA-L28 L28</t>
  </si>
  <si>
    <t>23.06.2020 18:23:23</t>
  </si>
  <si>
    <t>23.06.2020 18:24:29</t>
  </si>
  <si>
    <t>1354545</t>
  </si>
  <si>
    <t>AHMETLİ İM 45-84-A00001_ŞEHİR-1-L26 L26</t>
  </si>
  <si>
    <t>19.06.2020 16:38:10</t>
  </si>
  <si>
    <t>19.06.2020 16:39:00</t>
  </si>
  <si>
    <t>1350524</t>
  </si>
  <si>
    <t>13.06.2020 09:58:30</t>
  </si>
  <si>
    <t>13.06.2020 10:00:00</t>
  </si>
  <si>
    <t>1352288</t>
  </si>
  <si>
    <t>16.06.2020 13:55:47</t>
  </si>
  <si>
    <t>16.06.2020 14:05:14</t>
  </si>
  <si>
    <t>1352585</t>
  </si>
  <si>
    <t>17.06.2020 06:31:54</t>
  </si>
  <si>
    <t>17.06.2020 06:32:56</t>
  </si>
  <si>
    <t>1353755</t>
  </si>
  <si>
    <t>18.06.2020 17:29:49</t>
  </si>
  <si>
    <t>18.06.2020 17:37:49</t>
  </si>
  <si>
    <t>1323112</t>
  </si>
  <si>
    <t>AHMETLİ TR-2 45-84-L00002_AHMETLİ İM-L05 L05</t>
  </si>
  <si>
    <t>01.06.2020 12:07:51</t>
  </si>
  <si>
    <t>01.06.2020 12:09:11</t>
  </si>
  <si>
    <t>1334308</t>
  </si>
  <si>
    <t>TR-1/51 45-72-M00051_49747636</t>
  </si>
  <si>
    <t>03.06.2020 08:32:24</t>
  </si>
  <si>
    <t>03.06.2020 16:07:38</t>
  </si>
  <si>
    <t>1345929</t>
  </si>
  <si>
    <t>TR-1/48 45-72-M00048_TR-1/50-51-52-M03 M03</t>
  </si>
  <si>
    <t>06.06.2020 09:01:22</t>
  </si>
  <si>
    <t>06.06.2020 17:37:22</t>
  </si>
  <si>
    <t>1345224</t>
  </si>
  <si>
    <t>ULUDERBENT DM 45-73-M00491_ÖRENCİK-M01 M01</t>
  </si>
  <si>
    <t>04.06.2020 17:29:00</t>
  </si>
  <si>
    <t>04.06.2020 17:31:50</t>
  </si>
  <si>
    <t>1322921</t>
  </si>
  <si>
    <t>01.06.2020 05:26:25</t>
  </si>
  <si>
    <t>01.06.2020 05:27:00</t>
  </si>
  <si>
    <t>1349273</t>
  </si>
  <si>
    <t>11.06.2020 20:01:41</t>
  </si>
  <si>
    <t>11.06.2020 20:02:00</t>
  </si>
  <si>
    <t>1353934</t>
  </si>
  <si>
    <t>18.06.2020 20:20:49</t>
  </si>
  <si>
    <t>18.06.2020 20:21:19</t>
  </si>
  <si>
    <t>1354184</t>
  </si>
  <si>
    <t>BAHÇEDERE TR-1 45-73-M00556_45-73-M00556</t>
  </si>
  <si>
    <t>19.06.2020 09:40:55</t>
  </si>
  <si>
    <t>19.06.2020 17:16:31</t>
  </si>
  <si>
    <t>1353201</t>
  </si>
  <si>
    <t>18.06.2020 07:58:48</t>
  </si>
  <si>
    <t>18.06.2020 08:00:19</t>
  </si>
  <si>
    <t>1351520</t>
  </si>
  <si>
    <t>ULUDERBENT DM 45-73-M00491_ÖRENCİK M01</t>
  </si>
  <si>
    <t>15.06.2020 08:56:42</t>
  </si>
  <si>
    <t>15.06.2020 16:14:43</t>
  </si>
  <si>
    <t>1355124</t>
  </si>
  <si>
    <t>20.06.2020 14:24:40</t>
  </si>
  <si>
    <t>20.06.2020 14:25:00</t>
  </si>
  <si>
    <t>1356074</t>
  </si>
  <si>
    <t>22.06.2020 09:31:22</t>
  </si>
  <si>
    <t>22.06.2020 09:32:42</t>
  </si>
  <si>
    <t>1371244</t>
  </si>
  <si>
    <t>ULUDERBENT DM 45-73-M00491_HatBaşıAyırıcı_53132812 M01</t>
  </si>
  <si>
    <t>30.06.2020 16:48:31</t>
  </si>
  <si>
    <t>30.06.2020 17:05:25</t>
  </si>
  <si>
    <t>1360874</t>
  </si>
  <si>
    <t>30.06.2020 06:16:50</t>
  </si>
  <si>
    <t>30.06.2020 06:20:55</t>
  </si>
  <si>
    <t>1358272</t>
  </si>
  <si>
    <t>25.06.2020 09:29:45</t>
  </si>
  <si>
    <t>25.06.2020 09:31:31</t>
  </si>
  <si>
    <t>1358562</t>
  </si>
  <si>
    <t>25.06.2020 17:49:25</t>
  </si>
  <si>
    <t>25.06.2020 17:56:15</t>
  </si>
  <si>
    <t>1359807</t>
  </si>
  <si>
    <t>28.06.2020 01:09:18</t>
  </si>
  <si>
    <t>28.06.2020 01:10:03</t>
  </si>
  <si>
    <t>1356984</t>
  </si>
  <si>
    <t>KOYUNDERE DM 35-28-M00165_KOYUNDERE TR-5-M04 M04</t>
  </si>
  <si>
    <t>23.06.2020 11:54:33</t>
  </si>
  <si>
    <t>23.06.2020 12:01:23</t>
  </si>
  <si>
    <t>1356827</t>
  </si>
  <si>
    <t>KOYUNDERE DM 35-28-M00165_MENEMEN İ.M.-M01 M01</t>
  </si>
  <si>
    <t>23.06.2020 10:04:29</t>
  </si>
  <si>
    <t>23.06.2020 10:09:00</t>
  </si>
  <si>
    <t>1348831</t>
  </si>
  <si>
    <t>M-2750(YATIRIM REZERVE) 35-01-M02750_35-01-M02750</t>
  </si>
  <si>
    <t>11.06.2020 09:54:19</t>
  </si>
  <si>
    <t>11.06.2020 10:29:24</t>
  </si>
  <si>
    <t>1348852</t>
  </si>
  <si>
    <t>K-3011 35-01-K03011_35-01-K03011</t>
  </si>
  <si>
    <t>11.06.2020 10:14:08</t>
  </si>
  <si>
    <t>11.06.2020 11:39:42</t>
  </si>
  <si>
    <t>1351494</t>
  </si>
  <si>
    <t>BARAJ KÖK 35-17-M00461_ M01</t>
  </si>
  <si>
    <t>15.06.2020 08:47:03</t>
  </si>
  <si>
    <t>15.06.2020 12:49:03</t>
  </si>
  <si>
    <t>1351496</t>
  </si>
  <si>
    <t>ÜÇPINAR DM 45-71-M00183_ESKİ ÜÇPINAR M11</t>
  </si>
  <si>
    <t>15.06.2020 09:00:09</t>
  </si>
  <si>
    <t>15.06.2020 15:47:30</t>
  </si>
  <si>
    <t>1352242</t>
  </si>
  <si>
    <t>ÜÇPINAR DM 45-71-M00183_GÖKBEL-M09 M09</t>
  </si>
  <si>
    <t>16.06.2020 12:54:25</t>
  </si>
  <si>
    <t>16.06.2020 13:04:57</t>
  </si>
  <si>
    <t>1352035</t>
  </si>
  <si>
    <t>ÜÇPINAR DM 45-71-M00183_HatBaşıAyırıcı_53134526 M11</t>
  </si>
  <si>
    <t>16.06.2020 08:36:17</t>
  </si>
  <si>
    <t>16.06.2020 08:57:57</t>
  </si>
  <si>
    <t>1356909</t>
  </si>
  <si>
    <t>ÜÇPINAR DM 45-71-M00183_PELİTALAN-M03 M03</t>
  </si>
  <si>
    <t>23.06.2020 10:55:29</t>
  </si>
  <si>
    <t>23.06.2020 11:16:43</t>
  </si>
  <si>
    <t>1356056</t>
  </si>
  <si>
    <t>ÜÇPINAR DM 45-71-M00183_AVDAL-M02 M02</t>
  </si>
  <si>
    <t>22.06.2020 09:07:52</t>
  </si>
  <si>
    <t>22.06.2020 15:59:00</t>
  </si>
  <si>
    <t>1348832</t>
  </si>
  <si>
    <t>11.06.2020 09:54:23</t>
  </si>
  <si>
    <t>11.06.2020 16:29:45</t>
  </si>
  <si>
    <t>1349501</t>
  </si>
  <si>
    <t>12.06.2020 09:20:24</t>
  </si>
  <si>
    <t>12.06.2020 16:01:26</t>
  </si>
  <si>
    <t>1349753</t>
  </si>
  <si>
    <t>12.06.2020 13:28:30</t>
  </si>
  <si>
    <t>12.06.2020 13:33:00</t>
  </si>
  <si>
    <t>1349961</t>
  </si>
  <si>
    <t>12.06.2020 16:16:50</t>
  </si>
  <si>
    <t>12.06.2020 16:44:53</t>
  </si>
  <si>
    <t>1349963</t>
  </si>
  <si>
    <t>12.06.2020 16:18:09</t>
  </si>
  <si>
    <t>12.06.2020 16:47:29</t>
  </si>
  <si>
    <t>1350372</t>
  </si>
  <si>
    <t>13.06.2020 06:00:44</t>
  </si>
  <si>
    <t>13.06.2020 06:06:21</t>
  </si>
  <si>
    <t>1350207</t>
  </si>
  <si>
    <t>12.06.2020 19:47:37</t>
  </si>
  <si>
    <t>12.06.2020 19:53:17</t>
  </si>
  <si>
    <t>1350258</t>
  </si>
  <si>
    <t>12.06.2020 20:53:06</t>
  </si>
  <si>
    <t>12.06.2020 20:56:52</t>
  </si>
  <si>
    <t>1371247</t>
  </si>
  <si>
    <t>ÜÇPINAR DM 45-71-M00183_HatBaşıAyırıcı_53135913 M10</t>
  </si>
  <si>
    <t>30.06.2020 16:58:53</t>
  </si>
  <si>
    <t>30.06.2020 17:03:19</t>
  </si>
  <si>
    <t>1359062</t>
  </si>
  <si>
    <t>ÜÇTEPE TR1 35-16-M00070_Ayırıcı H01</t>
  </si>
  <si>
    <t>26.06.2020 14:33:21</t>
  </si>
  <si>
    <t>26.06.2020 15:33:44</t>
  </si>
  <si>
    <t>1360239</t>
  </si>
  <si>
    <t>K-2378 35-03-K02378_K-761-K02 K02</t>
  </si>
  <si>
    <t>29.06.2020 02:37:14</t>
  </si>
  <si>
    <t>29.06.2020 02:39:59</t>
  </si>
  <si>
    <t>1345606</t>
  </si>
  <si>
    <t>VELİLER KÖK 35-31-L00116_SAÇLI TR-1-L01 L01</t>
  </si>
  <si>
    <t>05.06.2020 14:20:31</t>
  </si>
  <si>
    <t>05.06.2020 14:24:51</t>
  </si>
  <si>
    <t>1345613</t>
  </si>
  <si>
    <t>VELİLER KÖK 35-31-L00116_VELİLER TR-1-L02 L02</t>
  </si>
  <si>
    <t>05.06.2020 14:30:01</t>
  </si>
  <si>
    <t>05.06.2020 14:33:00</t>
  </si>
  <si>
    <t>1345618</t>
  </si>
  <si>
    <t>VELİLER KÖK 35-31-L00116_KARABAĞ TR-1-L05 L05</t>
  </si>
  <si>
    <t>05.06.2020 14:38:14</t>
  </si>
  <si>
    <t>05.06.2020 14:49:21</t>
  </si>
  <si>
    <t>1352125</t>
  </si>
  <si>
    <t>VELİLER KÖK 35-31-L00116_CERİTLER TR-1-L03 L03</t>
  </si>
  <si>
    <t>16.06.2020 09:59:34</t>
  </si>
  <si>
    <t>16.06.2020 10:43:27</t>
  </si>
  <si>
    <t>1356812</t>
  </si>
  <si>
    <t>KARABEL KÖK(VİŞNELİ KÖK) 35-26-M01207_DEREKÖY CUMALI-M05 M05</t>
  </si>
  <si>
    <t>23.06.2020 09:48:16</t>
  </si>
  <si>
    <t>23.06.2020 09:49:25</t>
  </si>
  <si>
    <t>1356038</t>
  </si>
  <si>
    <t>YAHŞELLİ KÖK 35-28-M00293_HAYKIRAN M01</t>
  </si>
  <si>
    <t>22.06.2020 09:04:22</t>
  </si>
  <si>
    <t>22.06.2020 09:27:14</t>
  </si>
  <si>
    <t>1356321</t>
  </si>
  <si>
    <t>YAHŞELLİ KÖK 35-28-M00293_MENEMEN DM-4/12 (KÖK-16)-GERİLİM-M05 M05</t>
  </si>
  <si>
    <t>22.06.2020 14:27:15</t>
  </si>
  <si>
    <t>22.06.2020 14:31:05</t>
  </si>
  <si>
    <t>1345696</t>
  </si>
  <si>
    <t>YAHŞELLİ KÖK 35-28-M00293_HAYKIRAN-M01 M01</t>
  </si>
  <si>
    <t>05.06.2020 17:13:01</t>
  </si>
  <si>
    <t>05.06.2020 17:13:31</t>
  </si>
  <si>
    <t>1350398</t>
  </si>
  <si>
    <t>13.06.2020 06:50:50</t>
  </si>
  <si>
    <t>13.06.2020 06:51:21</t>
  </si>
  <si>
    <t>1353240</t>
  </si>
  <si>
    <t>K-2356 35-10-K02356_35-10-K02356</t>
  </si>
  <si>
    <t>18.06.2020 09:05:58</t>
  </si>
  <si>
    <t>18.06.2020 12:28:03</t>
  </si>
  <si>
    <t>1345952</t>
  </si>
  <si>
    <t>TR-5 35-19-L00005_İÇMELER-L03 L03</t>
  </si>
  <si>
    <t>06.06.2020 09:25:42</t>
  </si>
  <si>
    <t>06.06.2020 09:32:52</t>
  </si>
  <si>
    <t>1323188</t>
  </si>
  <si>
    <t>TR-5 35-19-L00005_TR-2-L01 L01</t>
  </si>
  <si>
    <t>01.06.2020 13:22:21</t>
  </si>
  <si>
    <t>01.06.2020 14:05:00</t>
  </si>
  <si>
    <t>1346649</t>
  </si>
  <si>
    <t>YAKAKÖY KÖK 45-75-M00067_HatBaşıAyırıcı_53136446 M05</t>
  </si>
  <si>
    <t>07.06.2020 14:43:53</t>
  </si>
  <si>
    <t>07.06.2020 14:47:00</t>
  </si>
  <si>
    <t>1353246</t>
  </si>
  <si>
    <t>YAKAKÖY KÖK 45-75-M00067_BOYALI M03</t>
  </si>
  <si>
    <t>18.06.2020 09:08:58</t>
  </si>
  <si>
    <t>18.06.2020 17:00:39</t>
  </si>
  <si>
    <t>1352068</t>
  </si>
  <si>
    <t>YAKAKÖY KÖK 45-75-M00067_HatBaşıAyırıcı_53135021 M05</t>
  </si>
  <si>
    <t>16.06.2020 09:01:17</t>
  </si>
  <si>
    <t>16.06.2020 14:22:06</t>
  </si>
  <si>
    <t>1334342</t>
  </si>
  <si>
    <t>K-3397 35-10-K03397_35-10-K03397</t>
  </si>
  <si>
    <t>03.06.2020 09:43:38</t>
  </si>
  <si>
    <t>03.06.2020 11:30:44</t>
  </si>
  <si>
    <t>1347040</t>
  </si>
  <si>
    <t>K-2965 35-10-K02965_35-10-K02965</t>
  </si>
  <si>
    <t>08.06.2020 09:53:54</t>
  </si>
  <si>
    <t>08.06.2020 12:24:50</t>
  </si>
  <si>
    <t>1348159</t>
  </si>
  <si>
    <t>M-1186 35-04-M01186_35-04-M01186</t>
  </si>
  <si>
    <t>10.06.2020 09:10:38</t>
  </si>
  <si>
    <t>10.06.2020 11:21:25</t>
  </si>
  <si>
    <t>1349182</t>
  </si>
  <si>
    <t>M-934 35-04-M00934_M-933-M01 M01</t>
  </si>
  <si>
    <t>11.06.2020 18:19:01</t>
  </si>
  <si>
    <t>11.06.2020 18:25:00</t>
  </si>
  <si>
    <t>1349169</t>
  </si>
  <si>
    <t>M-938 35-04-M00938_M-937-M01 M01</t>
  </si>
  <si>
    <t>11.06.2020 18:13:38</t>
  </si>
  <si>
    <t>11.06.2020 18:15:00</t>
  </si>
  <si>
    <t>1347511</t>
  </si>
  <si>
    <t>K-3167 35-04-K03167_35-04-K03167</t>
  </si>
  <si>
    <t>09.06.2020 08:43:18</t>
  </si>
  <si>
    <t>09.06.2020 11:18:16</t>
  </si>
  <si>
    <t>1348997</t>
  </si>
  <si>
    <t>YARBASAN KÖK 45-74-M00119_MİNNETLER-M03 M03</t>
  </si>
  <si>
    <t>11.06.2020 15:03:58</t>
  </si>
  <si>
    <t>11.06.2020 15:04:28</t>
  </si>
  <si>
    <t>1350362</t>
  </si>
  <si>
    <t>YARBASAN KÖK 45-74-M00119_ESKİ YARBASAN-M02 M02</t>
  </si>
  <si>
    <t>13.06.2020 04:50:53</t>
  </si>
  <si>
    <t>13.06.2020 04:51:30</t>
  </si>
  <si>
    <t>1349733</t>
  </si>
  <si>
    <t>YARBASAN KÖK 45-74-M00119_ELEK-M04 M04</t>
  </si>
  <si>
    <t>12.06.2020 13:09:09</t>
  </si>
  <si>
    <t>12.06.2020 13:09:49</t>
  </si>
  <si>
    <t>1349831</t>
  </si>
  <si>
    <t>12.06.2020 14:37:59</t>
  </si>
  <si>
    <t>12.06.2020 14:48:39</t>
  </si>
  <si>
    <t>1349780</t>
  </si>
  <si>
    <t>12.06.2020 13:58:49</t>
  </si>
  <si>
    <t>12.06.2020 14:08:00</t>
  </si>
  <si>
    <t>1349608</t>
  </si>
  <si>
    <t>12.06.2020 11:02:39</t>
  </si>
  <si>
    <t>12.06.2020 11:03:00</t>
  </si>
  <si>
    <t>1349611</t>
  </si>
  <si>
    <t>12.06.2020 11:06:00</t>
  </si>
  <si>
    <t>1349619</t>
  </si>
  <si>
    <t>12.06.2020 11:16:19</t>
  </si>
  <si>
    <t>12.06.2020 11:37:29</t>
  </si>
  <si>
    <t>1349623</t>
  </si>
  <si>
    <t>12.06.2020 11:18:02</t>
  </si>
  <si>
    <t>12.06.2020 11:18:29</t>
  </si>
  <si>
    <t>1323371</t>
  </si>
  <si>
    <t>01.06.2020 16:07:46</t>
  </si>
  <si>
    <t>01.06.2020 16:10:51</t>
  </si>
  <si>
    <t>1323636</t>
  </si>
  <si>
    <t>02.06.2020 06:12:37</t>
  </si>
  <si>
    <t>02.06.2020 06:13:02</t>
  </si>
  <si>
    <t>1355965</t>
  </si>
  <si>
    <t>22.06.2020 06:47:02</t>
  </si>
  <si>
    <t>22.06.2020 06:47:35</t>
  </si>
  <si>
    <t>1357625</t>
  </si>
  <si>
    <t>24.06.2020 08:11:44</t>
  </si>
  <si>
    <t>24.06.2020 08:12:00</t>
  </si>
  <si>
    <t>1358763</t>
  </si>
  <si>
    <t>26.06.2020 07:12:41</t>
  </si>
  <si>
    <t>26.06.2020 07:13:51</t>
  </si>
  <si>
    <t>1354140</t>
  </si>
  <si>
    <t>DM-1 45-71-M00001_DM-14-M27 M27</t>
  </si>
  <si>
    <t>19.06.2020 09:08:54</t>
  </si>
  <si>
    <t>19.06.2020 09:16:00</t>
  </si>
  <si>
    <t>1354083</t>
  </si>
  <si>
    <t>19.06.2020 07:47:54</t>
  </si>
  <si>
    <t>19.06.2020 08:04:00</t>
  </si>
  <si>
    <t>1354685</t>
  </si>
  <si>
    <t>YAYAKENT DM 35-24-M00209_BALABAN -M05 M05</t>
  </si>
  <si>
    <t>19.06.2020 19:04:30</t>
  </si>
  <si>
    <t>19.06.2020 19:08:00</t>
  </si>
  <si>
    <t>1348839</t>
  </si>
  <si>
    <t>11.06.2020 10:03:58</t>
  </si>
  <si>
    <t>11.06.2020 10:05:18</t>
  </si>
  <si>
    <t>1358901</t>
  </si>
  <si>
    <t>YAYLA KÖYÜ TR-1 35-21-L00093_Ayırıcı H01</t>
  </si>
  <si>
    <t>26.06.2020 10:52:03</t>
  </si>
  <si>
    <t>26.06.2020 17:36:34</t>
  </si>
  <si>
    <t>1351025</t>
  </si>
  <si>
    <t>EMİRALEM TR-3 35-28-M00503_Ayırıcı H01</t>
  </si>
  <si>
    <t>14.06.2020 08:36:12</t>
  </si>
  <si>
    <t>14.06.2020 11:07:28</t>
  </si>
  <si>
    <t>1355518</t>
  </si>
  <si>
    <t>YAYLAKÖY TR-1 35-24-M00088_35-24-M00088</t>
  </si>
  <si>
    <t>21.06.2020 10:16:14</t>
  </si>
  <si>
    <t>21.06.2020 12:02:42</t>
  </si>
  <si>
    <t>1345432</t>
  </si>
  <si>
    <t>YELKİ DM-1/3 (M-2336) 35-10-M02336_35-10-M02336</t>
  </si>
  <si>
    <t>05.06.2020 09:20:59</t>
  </si>
  <si>
    <t>05.06.2020 11:55:26</t>
  </si>
  <si>
    <t>1360383</t>
  </si>
  <si>
    <t>CABBAR DM 45-73-M00100_DSİ ÇIKIŞ M03</t>
  </si>
  <si>
    <t>29.06.2020 10:01:40</t>
  </si>
  <si>
    <t>29.06.2020 12:12:54</t>
  </si>
  <si>
    <t>1344969</t>
  </si>
  <si>
    <t>İSMAİL AKSOY SLM GRB TR 35-27-M00703_Ayırıcı H01</t>
  </si>
  <si>
    <t>04.06.2020 10:39:56</t>
  </si>
  <si>
    <t>04.06.2020 14:25:54</t>
  </si>
  <si>
    <t>1349806</t>
  </si>
  <si>
    <t>KINIK İM 35-24-A00001_YAYA KENT-M09 M09</t>
  </si>
  <si>
    <t>12.06.2020 14:20:05</t>
  </si>
  <si>
    <t>12.06.2020 14:26:00</t>
  </si>
  <si>
    <t>1349865</t>
  </si>
  <si>
    <t>KİRAZ İM 35-31-A00001_VELİLER-L12 L12</t>
  </si>
  <si>
    <t>12.06.2020 15:07:18</t>
  </si>
  <si>
    <t>12.06.2020 15:07:44</t>
  </si>
  <si>
    <t>1345380</t>
  </si>
  <si>
    <t>05.06.2020 07:24:44</t>
  </si>
  <si>
    <t>05.06.2020 07:33:00</t>
  </si>
  <si>
    <t>1323282</t>
  </si>
  <si>
    <t>KİRAZ İM 35-31-A00001_KAYMAKÇI-1-M02 M02</t>
  </si>
  <si>
    <t>01.06.2020 14:44:20</t>
  </si>
  <si>
    <t>01.06.2020 14:45:49</t>
  </si>
  <si>
    <t>1334252</t>
  </si>
  <si>
    <t>KİRAZ İM 35-31-A00001_ŞEHİR-1-L05 L05</t>
  </si>
  <si>
    <t>03.06.2020 02:31:26</t>
  </si>
  <si>
    <t>03.06.2020 02:36:26</t>
  </si>
  <si>
    <t>1357239</t>
  </si>
  <si>
    <t>KİRAZ İM 35-31-A00001_TR-1 (15.8)-L10 L10</t>
  </si>
  <si>
    <t>23.06.2020 15:31:03</t>
  </si>
  <si>
    <t>23.06.2020 15:36:00</t>
  </si>
  <si>
    <t>1352121</t>
  </si>
  <si>
    <t>KİRAZ İM 35-31-A00001_KELLETEPE-L04 L04</t>
  </si>
  <si>
    <t>16.06.2020 09:58:31</t>
  </si>
  <si>
    <t>16.06.2020 10:43:00</t>
  </si>
  <si>
    <t>1352178</t>
  </si>
  <si>
    <t>16.06.2020 11:05:27</t>
  </si>
  <si>
    <t>16.06.2020 11:23:00</t>
  </si>
  <si>
    <t>1352179</t>
  </si>
  <si>
    <t>TR-3 35-31-L00003_İM DEN GİRİŞ-L04 L04</t>
  </si>
  <si>
    <t>16.06.2020 11:06:44</t>
  </si>
  <si>
    <t>16.06.2020 11:17:55</t>
  </si>
  <si>
    <t>1352184</t>
  </si>
  <si>
    <t>KİRAZ İM 35-31-A00001_ŞEHİR-2-L03 L03</t>
  </si>
  <si>
    <t>16.06.2020 11:10:30</t>
  </si>
  <si>
    <t>16.06.2020 11:16:38</t>
  </si>
  <si>
    <t>1354142</t>
  </si>
  <si>
    <t>FOÇA CEZA İNFAZ KURUMU KÖK 35-23-M00302_OPET ÇIKIŞ M04</t>
  </si>
  <si>
    <t>19.06.2020 09:12:55</t>
  </si>
  <si>
    <t>19.06.2020 10:13:12</t>
  </si>
  <si>
    <t>1353367</t>
  </si>
  <si>
    <t>FOÇA CEZA İNFAZ KURUMU KÖK 35-23-M00302_FOÇA İM M02</t>
  </si>
  <si>
    <t>18.06.2020 11:06:36</t>
  </si>
  <si>
    <t>18.06.2020 14:26:18</t>
  </si>
  <si>
    <t>1350544</t>
  </si>
  <si>
    <t>YENİCE KÖK 45-86-M00234_İÇİKLER ÇIKIŞ-M02 M02</t>
  </si>
  <si>
    <t>13.06.2020 10:12:03</t>
  </si>
  <si>
    <t>13.06.2020 10:13:00</t>
  </si>
  <si>
    <t>1356742</t>
  </si>
  <si>
    <t>23.06.2020 09:04:46</t>
  </si>
  <si>
    <t>23.06.2020 09:06:00</t>
  </si>
  <si>
    <t>1355932</t>
  </si>
  <si>
    <t>22.06.2020 03:49:12</t>
  </si>
  <si>
    <t>22.06.2020 03:49:52</t>
  </si>
  <si>
    <t>1350231</t>
  </si>
  <si>
    <t>12.06.2020 20:08:39</t>
  </si>
  <si>
    <t>12.06.2020 20:09:19</t>
  </si>
  <si>
    <t>1344920</t>
  </si>
  <si>
    <t>YENİÇİFTLİK TR-2 35-20-L00400_35-20-L00400</t>
  </si>
  <si>
    <t>04.06.2020 09:21:16</t>
  </si>
  <si>
    <t>04.06.2020 13:14:16</t>
  </si>
  <si>
    <t>1357858</t>
  </si>
  <si>
    <t>35-03-M01014_35-03-M01014</t>
  </si>
  <si>
    <t>24.06.2020 13:48:15</t>
  </si>
  <si>
    <t>24.06.2020 14:57:56</t>
  </si>
  <si>
    <t>1351471</t>
  </si>
  <si>
    <t>HARMANDALI KÖK 45-71-M00061_HatBaşıAyırıcı_53135195 M02</t>
  </si>
  <si>
    <t>15.06.2020 08:08:43</t>
  </si>
  <si>
    <t>15.06.2020 08:11:03</t>
  </si>
  <si>
    <t>1333942</t>
  </si>
  <si>
    <t>02.06.2020 14:22:22</t>
  </si>
  <si>
    <t>02.06.2020 14:23:00</t>
  </si>
  <si>
    <t>1347206</t>
  </si>
  <si>
    <t>08.06.2020 14:45:27</t>
  </si>
  <si>
    <t>08.06.2020 14:47:54</t>
  </si>
  <si>
    <t>1349832</t>
  </si>
  <si>
    <t>K-1776 35-07-K01776_35-07-K01776</t>
  </si>
  <si>
    <t>12.06.2020 14:27:32</t>
  </si>
  <si>
    <t>12.06.2020 15:52:00</t>
  </si>
  <si>
    <t>1349626</t>
  </si>
  <si>
    <t>K-4140 35-07-K04140_35-07-K04140</t>
  </si>
  <si>
    <t>12.06.2020 11:18:49</t>
  </si>
  <si>
    <t>12.06.2020 12:22:48</t>
  </si>
  <si>
    <t>1347694</t>
  </si>
  <si>
    <t>AŞAĞIKIRIKLAR DM 35-16-M00448_ÇİFTLİK SULAMA M03</t>
  </si>
  <si>
    <t>09.06.2020 14:25:06</t>
  </si>
  <si>
    <t>09.06.2020 15:47:28</t>
  </si>
  <si>
    <t>1352279</t>
  </si>
  <si>
    <t>AŞAĞIKIRIKLAR DM 35-16-M00448_ÇİFTLİK SULAMA-M03 M03</t>
  </si>
  <si>
    <t>16.06.2020 13:39:06</t>
  </si>
  <si>
    <t>16.06.2020 13:51:18</t>
  </si>
  <si>
    <t>1355873</t>
  </si>
  <si>
    <t>AŞAĞIKIRIKLAR DM 35-16-M00448_YENİKENT SULAMA-M11 M11</t>
  </si>
  <si>
    <t>21.06.2020 21:08:15</t>
  </si>
  <si>
    <t>21.06.2020 21:15:20</t>
  </si>
  <si>
    <t>1356967</t>
  </si>
  <si>
    <t>URLA İM 35-19-A00001_TR-2 ŞEHİR FİDERİ-L02 L02</t>
  </si>
  <si>
    <t>23.06.2020 11:42:01</t>
  </si>
  <si>
    <t>23.06.2020 11:54:00</t>
  </si>
  <si>
    <t>1344777</t>
  </si>
  <si>
    <t>URLA İM 35-19-A00001_BİN KONUTLAR-L03 L03</t>
  </si>
  <si>
    <t>03.06.2020 20:40:17</t>
  </si>
  <si>
    <t>03.06.2020 20:50:02</t>
  </si>
  <si>
    <t>1344713</t>
  </si>
  <si>
    <t>PERLİT KÖK 35-22-M00094_YENİKÖY TR-1/TR-2/TR-3-M02 M02</t>
  </si>
  <si>
    <t>03.06.2020 19:00:59</t>
  </si>
  <si>
    <t>03.06.2020 19:05:19</t>
  </si>
  <si>
    <t>1348791</t>
  </si>
  <si>
    <t>KÜSKÜT TR-8 35-15-L00952_Ayırıcı H01</t>
  </si>
  <si>
    <t>11.06.2020 09:14:11</t>
  </si>
  <si>
    <t>11.06.2020 11:13:00</t>
  </si>
  <si>
    <t>1348785</t>
  </si>
  <si>
    <t>YENİ ŞAKRAN TR-9 35-17-M00209_35-17-M00209</t>
  </si>
  <si>
    <t>11.06.2020 09:22:09</t>
  </si>
  <si>
    <t>11.06.2020 12:07:27</t>
  </si>
  <si>
    <t>1348946</t>
  </si>
  <si>
    <t>TR-26 35-17-M00217_35-17-M00217</t>
  </si>
  <si>
    <t>11.06.2020 13:57:40</t>
  </si>
  <si>
    <t>11.06.2020 14:54:10</t>
  </si>
  <si>
    <t>1345358</t>
  </si>
  <si>
    <t>ÇAMLIK DM 35-17-M00173_ZEYTİNDAĞ-1-M08 M08</t>
  </si>
  <si>
    <t>05.06.2020 06:26:40</t>
  </si>
  <si>
    <t>05.06.2020 06:33:31</t>
  </si>
  <si>
    <t>1345359</t>
  </si>
  <si>
    <t>ÇAMLIK DM 35-17-M00173_ADALET-1-M09 M09</t>
  </si>
  <si>
    <t>05.06.2020 06:26:50</t>
  </si>
  <si>
    <t>1346464</t>
  </si>
  <si>
    <t>07.06.2020 09:22:53</t>
  </si>
  <si>
    <t>07.06.2020 09:27:03</t>
  </si>
  <si>
    <t>1356746</t>
  </si>
  <si>
    <t>23.06.2020 09:05:46</t>
  </si>
  <si>
    <t>23.06.2020 09:10:00</t>
  </si>
  <si>
    <t>1357264</t>
  </si>
  <si>
    <t>ÇAMLIK DM 35-17-M00173_HatBaşıAyırıcı_53134091 M08</t>
  </si>
  <si>
    <t>23.06.2020 15:56:06</t>
  </si>
  <si>
    <t>23.06.2020 15:59:37</t>
  </si>
  <si>
    <t>1356016</t>
  </si>
  <si>
    <t>22.06.2020 08:38:05</t>
  </si>
  <si>
    <t>22.06.2020 08:42:22</t>
  </si>
  <si>
    <t>1356017</t>
  </si>
  <si>
    <t>22.06.2020 08:38:12</t>
  </si>
  <si>
    <t>22.06.2020 08:42:15</t>
  </si>
  <si>
    <t>1354574</t>
  </si>
  <si>
    <t>KORDON KÖK 45-78-M00730_KÖSEALİ KABAZLI GÖBEKLİ-M02 M02</t>
  </si>
  <si>
    <t>19.06.2020 17:06:12</t>
  </si>
  <si>
    <t>19.06.2020 17:07:00</t>
  </si>
  <si>
    <t>1354612</t>
  </si>
  <si>
    <t>KORDON KÖK 45-78-M00730_KABAZLI-M01 M01</t>
  </si>
  <si>
    <t>19.06.2020 17:40:20</t>
  </si>
  <si>
    <t>19.06.2020 17:41:00</t>
  </si>
  <si>
    <t>1357359</t>
  </si>
  <si>
    <t>KORDON KÖK 45-78-M00730_HatBaşıAyırıcı_53139496 M03</t>
  </si>
  <si>
    <t>23.06.2020 17:41:59</t>
  </si>
  <si>
    <t>23.06.2020 17:43:00</t>
  </si>
  <si>
    <t>1334368</t>
  </si>
  <si>
    <t>03.06.2020 10:02:58</t>
  </si>
  <si>
    <t>03.06.2020 10:03:38</t>
  </si>
  <si>
    <t>1360259</t>
  </si>
  <si>
    <t>KORDON KÖK 45-78-M00730_ÇAKALDOĞAN M03</t>
  </si>
  <si>
    <t>29.06.2020 06:01:09</t>
  </si>
  <si>
    <t>29.06.2020 06:37:44</t>
  </si>
  <si>
    <t>1360885</t>
  </si>
  <si>
    <t>30.06.2020 07:25:10</t>
  </si>
  <si>
    <t>30.06.2020 07:28:15</t>
  </si>
  <si>
    <t>1359208</t>
  </si>
  <si>
    <t>26.06.2020 19:08:26</t>
  </si>
  <si>
    <t>26.06.2020 19:10:00</t>
  </si>
  <si>
    <t>1359238</t>
  </si>
  <si>
    <t>26.06.2020 20:06:46</t>
  </si>
  <si>
    <t>26.06.2020 20:09:22</t>
  </si>
  <si>
    <t>1359402</t>
  </si>
  <si>
    <t>KORDON KÖK 45-78-M00730_ESKİ KABAZLI-M04 M04</t>
  </si>
  <si>
    <t>27.06.2020 08:08:37</t>
  </si>
  <si>
    <t>27.06.2020 08:09:07</t>
  </si>
  <si>
    <t>1345940</t>
  </si>
  <si>
    <t>BAHRİBABA İM-DM 35-01-A00014_TRAFO-A-K06 K06</t>
  </si>
  <si>
    <t>06.06.2020 09:16:32</t>
  </si>
  <si>
    <t>06.06.2020 09:21:12</t>
  </si>
  <si>
    <t>1361127</t>
  </si>
  <si>
    <t>TR-41 KÖK 45-78-L00041_TR-44-L01 L01</t>
  </si>
  <si>
    <t>30.06.2020 13:10:51</t>
  </si>
  <si>
    <t>30.06.2020 15:56:41</t>
  </si>
  <si>
    <t>1353524</t>
  </si>
  <si>
    <t>SAKIPAĞA KÖK 35-28-M00605_TÜEKELLİ DM(TR-4)-M01 M01</t>
  </si>
  <si>
    <t>18.06.2020 13:34:22</t>
  </si>
  <si>
    <t>18.06.2020 13:43:20</t>
  </si>
  <si>
    <t>1347590</t>
  </si>
  <si>
    <t>YILDIZ OKUL YANI TR-3 45-81-M00038_45-81-M00038</t>
  </si>
  <si>
    <t>09.06.2020 10:18:58</t>
  </si>
  <si>
    <t>09.06.2020 11:20:25</t>
  </si>
  <si>
    <t>1348900</t>
  </si>
  <si>
    <t>YILMAZ İM 45-78-A00003_YILMAZ DM-2-M07 M07</t>
  </si>
  <si>
    <t>11.06.2020 11:54:38</t>
  </si>
  <si>
    <t>11.06.2020 12:01:48</t>
  </si>
  <si>
    <t>1346638</t>
  </si>
  <si>
    <t>07.06.2020 14:30:13</t>
  </si>
  <si>
    <t>07.06.2020 14:31:13</t>
  </si>
  <si>
    <t>1355960</t>
  </si>
  <si>
    <t>YILMAZ İM 45-78-A00003_YILMAZ TR-12-L09 L09</t>
  </si>
  <si>
    <t>22.06.2020 06:34:22</t>
  </si>
  <si>
    <t>22.06.2020 06:35:42</t>
  </si>
  <si>
    <t>1355520</t>
  </si>
  <si>
    <t>YİĞİTLER KÖK 35-27-M00707_BAĞYURDU TOPRAKSU-M05 M05</t>
  </si>
  <si>
    <t>21.06.2020 09:40:17</t>
  </si>
  <si>
    <t>21.06.2020 17:57:48</t>
  </si>
  <si>
    <t>1356768</t>
  </si>
  <si>
    <t>23.06.2020 09:09:56</t>
  </si>
  <si>
    <t>23.06.2020 15:00:39</t>
  </si>
  <si>
    <t>1350554</t>
  </si>
  <si>
    <t>YİĞİTLER TR-3 35-27-L00227_35-27-L00227</t>
  </si>
  <si>
    <t>13.06.2020 10:20:58</t>
  </si>
  <si>
    <t>13.06.2020 13:47:09</t>
  </si>
  <si>
    <t>1360387</t>
  </si>
  <si>
    <t>29.06.2020 09:38:56</t>
  </si>
  <si>
    <t>29.06.2020 16:50:52</t>
  </si>
  <si>
    <t>1358263</t>
  </si>
  <si>
    <t>YİĞİTLER TR-4 35-27-L00226_A</t>
  </si>
  <si>
    <t>25.06.2020 09:19:52</t>
  </si>
  <si>
    <t>25.06.2020 17:30:24</t>
  </si>
  <si>
    <t>1358448</t>
  </si>
  <si>
    <t>YOLÜSTÜ İM 35-15-A00002_ERTUĞRUL KÖYÜ L15</t>
  </si>
  <si>
    <t>25.06.2020 13:54:31</t>
  </si>
  <si>
    <t>25.06.2020 15:44:00</t>
  </si>
  <si>
    <t>1351457</t>
  </si>
  <si>
    <t>YOLÜSTÜ İM 35-15-A00002_ERTUĞRUL KÖYÜ-L15 L15</t>
  </si>
  <si>
    <t>15.06.2020 07:16:36</t>
  </si>
  <si>
    <t>15.06.2020 07:35:23</t>
  </si>
  <si>
    <t>1351524</t>
  </si>
  <si>
    <t>YOLÜSTÜ İM 35-15-A00002_KAVAKKUYU M04</t>
  </si>
  <si>
    <t>15.06.2020 09:16:23</t>
  </si>
  <si>
    <t>15.06.2020 17:50:00</t>
  </si>
  <si>
    <t>1353243</t>
  </si>
  <si>
    <t>18.06.2020 09:11:38</t>
  </si>
  <si>
    <t>18.06.2020 12:20:09</t>
  </si>
  <si>
    <t>1352850</t>
  </si>
  <si>
    <t>YOLÜSTÜ İM 35-15-A00002_KÜÇÜKAVULCUK L05</t>
  </si>
  <si>
    <t>17.06.2020 13:43:07</t>
  </si>
  <si>
    <t>17.06.2020 14:41:16</t>
  </si>
  <si>
    <t>1345831</t>
  </si>
  <si>
    <t>İBRAHİMKUYU DM 35-15-M00286_HatBaşıAyırıcı_53132665 M05</t>
  </si>
  <si>
    <t>05.06.2020 22:09:44</t>
  </si>
  <si>
    <t>05.06.2020 22:40:51</t>
  </si>
  <si>
    <t>1357885</t>
  </si>
  <si>
    <t>YUKARIBEY DM (TR-3) 35-16-M00122_YUKARIBEY M02</t>
  </si>
  <si>
    <t>24.06.2020 14:31:14</t>
  </si>
  <si>
    <t>24.06.2020 17:09:05</t>
  </si>
  <si>
    <t>1359369</t>
  </si>
  <si>
    <t>YUKARIBEY DM (TR-3) 35-16-M00122_HatBaşıAyırıcı_60213185 M01</t>
  </si>
  <si>
    <t>27.06.2020 06:30:37</t>
  </si>
  <si>
    <t>27.06.2020 06:31:37</t>
  </si>
  <si>
    <t>1353528</t>
  </si>
  <si>
    <t>VELİLER DM 35-15-L00840_BÜLBÜLLER-KERPİÇLİK-L01 L01</t>
  </si>
  <si>
    <t>18.06.2020 13:37:09</t>
  </si>
  <si>
    <t>18.06.2020 13:38:00</t>
  </si>
  <si>
    <t>1353771</t>
  </si>
  <si>
    <t>YUSUFLU KÖK 35-20-L00077_ERGENLİ-L01 L01</t>
  </si>
  <si>
    <t>18.06.2020 17:45:59</t>
  </si>
  <si>
    <t>18.06.2020 18:04:59</t>
  </si>
  <si>
    <t>1346955</t>
  </si>
  <si>
    <t>YUSUFLU KÖK 35-20-L00077_YUSUFLU ÇAYIR-L02 L02</t>
  </si>
  <si>
    <t>08.06.2020 08:36:44</t>
  </si>
  <si>
    <t>08.06.2020 08:40:54</t>
  </si>
  <si>
    <t>1351043</t>
  </si>
  <si>
    <t>AHMETLİ TR-51 45-84-L00051_TR-45-L03 L03</t>
  </si>
  <si>
    <t>14.06.2020 09:07:02</t>
  </si>
  <si>
    <t>14.06.2020 11:02:29</t>
  </si>
  <si>
    <t>1357091</t>
  </si>
  <si>
    <t>TR-134 35-16-L00134_DAĞITIM TRAFO TR-134-L03 L03</t>
  </si>
  <si>
    <t>23.06.2020 13:12:39</t>
  </si>
  <si>
    <t>23.06.2020 14:55:57</t>
  </si>
  <si>
    <t>1345411</t>
  </si>
  <si>
    <t>K-4163 35-02-K04163_A</t>
  </si>
  <si>
    <t>05.06.2020 10:30:54</t>
  </si>
  <si>
    <t>05.06.2020 16:50:37</t>
  </si>
  <si>
    <t>1360593</t>
  </si>
  <si>
    <t>K-4162 35-02-K04162_B</t>
  </si>
  <si>
    <t>29.06.2020 15:47:50</t>
  </si>
  <si>
    <t>29.06.2020 17:07:21</t>
  </si>
  <si>
    <t>1323813</t>
  </si>
  <si>
    <t>M-639 OLDURUK KÖK 35-03-M00639_CUMAOVASI-2 (HAVAİ HAT)-M03 M03</t>
  </si>
  <si>
    <t>02.06.2020 11:03:03</t>
  </si>
  <si>
    <t>02.06.2020 11:05:00</t>
  </si>
  <si>
    <t>1352438</t>
  </si>
  <si>
    <t>M-639 OLDURUK KÖK 35-03-M00639_HatBaşıAyırıcı_53132433 M02</t>
  </si>
  <si>
    <t>16.06.2020 18:16:03</t>
  </si>
  <si>
    <t>16.06.2020 19:02:23</t>
  </si>
  <si>
    <t>1356388</t>
  </si>
  <si>
    <t>SOMA KÖYLER DM-2 45-82-M00125_SAVAŞTEPE 34.5-M09 M09</t>
  </si>
  <si>
    <t>22.06.2020 16:10:09</t>
  </si>
  <si>
    <t>22.06.2020 16:38:03</t>
  </si>
  <si>
    <t>1356402</t>
  </si>
  <si>
    <t>SOMA KÖYLER DM-2 45-82-M00125_BERGAMA-M02 M02</t>
  </si>
  <si>
    <t>22.06.2020 16:26:51</t>
  </si>
  <si>
    <t>22.06.2020 16:42:13</t>
  </si>
  <si>
    <t>1355396</t>
  </si>
  <si>
    <t>SOMA KÖYLER DM-2 45-82-M00125_KÖYLER 34.5 M08</t>
  </si>
  <si>
    <t>21.06.2020 06:10:01</t>
  </si>
  <si>
    <t>21.06.2020 06:22:15</t>
  </si>
  <si>
    <t>1346459</t>
  </si>
  <si>
    <t>SOMA KÖYLER DM-2 45-82-M00125_HatBaşıAyırıcı_53135526 M08</t>
  </si>
  <si>
    <t>07.06.2020 09:11:13</t>
  </si>
  <si>
    <t>07.06.2020 09:17:43</t>
  </si>
  <si>
    <t>1347015</t>
  </si>
  <si>
    <t>SOMA KÖYLER DM-2 45-82-M00125_KÖYLER 34.5-M08 M08</t>
  </si>
  <si>
    <t>08.06.2020 09:39:36</t>
  </si>
  <si>
    <t>08.06.2020 10:12:00</t>
  </si>
  <si>
    <t>1347219</t>
  </si>
  <si>
    <t>SOMA KÖYLER DM-2 45-82-M00125_HatBaşıAyırıcı_53136198 M08</t>
  </si>
  <si>
    <t>08.06.2020 15:07:14</t>
  </si>
  <si>
    <t>08.06.2020 15:11:00</t>
  </si>
  <si>
    <t>1360338</t>
  </si>
  <si>
    <t>SOMA TR-6 45-82-M00006_B</t>
  </si>
  <si>
    <t>29.06.2020 09:33:53</t>
  </si>
  <si>
    <t>29.06.2020 14:52:18</t>
  </si>
  <si>
    <t>1360109</t>
  </si>
  <si>
    <t>TEKKEDERE DM 35-16-M00137_HatBaşıAyırıcı_53140703 M11</t>
  </si>
  <si>
    <t>28.06.2020 18:04:03</t>
  </si>
  <si>
    <t>28.06.2020 18:06:00</t>
  </si>
  <si>
    <t>1360967</t>
  </si>
  <si>
    <t>TEKKEDERE DM 35-16-M00137_YENİKENT-M03 M03</t>
  </si>
  <si>
    <t>30.06.2020 09:32:01</t>
  </si>
  <si>
    <t>30.06.2020 09:34:05</t>
  </si>
  <si>
    <t>1361021</t>
  </si>
  <si>
    <t>TEKKEDERE DM 35-16-M00137_HatBaşıAyırıcı_53140689 M03</t>
  </si>
  <si>
    <t>30.06.2020 09:40:49</t>
  </si>
  <si>
    <t>30.06.2020 11:02:14</t>
  </si>
  <si>
    <t>1361041</t>
  </si>
  <si>
    <t>TEKKEDERE DM 35-16-M00137_HatBaşıAyırıcı_53140674 M03</t>
  </si>
  <si>
    <t>30.06.2020 11:05:45</t>
  </si>
  <si>
    <t>30.06.2020 17:06:16</t>
  </si>
  <si>
    <t>1359814</t>
  </si>
  <si>
    <t>28.06.2020 02:12:33</t>
  </si>
  <si>
    <t>28.06.2020 02:28:03</t>
  </si>
  <si>
    <t>1350366</t>
  </si>
  <si>
    <t>13.06.2020 05:27:00</t>
  </si>
  <si>
    <t>13.06.2020 05:27:21</t>
  </si>
  <si>
    <t>1355490</t>
  </si>
  <si>
    <t>TEKKEDERE DM 35-16-M00137_HatBaşıAyırıcı_53140678 M03</t>
  </si>
  <si>
    <t>21.06.2020 09:46:04</t>
  </si>
  <si>
    <t>21.06.2020 17:35:57</t>
  </si>
  <si>
    <t>1352596</t>
  </si>
  <si>
    <t>ZEYTİNDAĞ DM 35-16-M00138_ZEYTİNDAĞ-M05 M05</t>
  </si>
  <si>
    <t>17.06.2020 07:26:54</t>
  </si>
  <si>
    <t>17.06.2020 07:27:24</t>
  </si>
  <si>
    <t>1351474</t>
  </si>
  <si>
    <t>ZEYTİNLİOVA TR-1 KÖK 45-72-L00389_BALLICA İM GİRİŞ-L01 L01</t>
  </si>
  <si>
    <t>15.06.2020 08:10:13</t>
  </si>
  <si>
    <t>15.06.2020 08:11:00</t>
  </si>
  <si>
    <t>1349760</t>
  </si>
  <si>
    <t>12.06.2020 13:39:12</t>
  </si>
  <si>
    <t>12.06.2020 13:40:00</t>
  </si>
  <si>
    <t>1349764</t>
  </si>
  <si>
    <t>12.06.2020 13:41:19</t>
  </si>
  <si>
    <t>12.06.2020 13:42:00</t>
  </si>
  <si>
    <t>1350397</t>
  </si>
  <si>
    <t>DUMANLAR KÖK 45-81-M00044_DUMANLAR-M03 M03</t>
  </si>
  <si>
    <t>13.06.2020 06:48:30</t>
  </si>
  <si>
    <t>13.06.2020 06:51:23</t>
  </si>
  <si>
    <t>1348097</t>
  </si>
  <si>
    <t>10.06.2020 07:13:49</t>
  </si>
  <si>
    <t>10.06.2020 07:15:36</t>
  </si>
  <si>
    <t>1323723</t>
  </si>
  <si>
    <t>DUMANLAR KÖK 45-81-M00044_HatBaşıAyırıcı_53134861 M02</t>
  </si>
  <si>
    <t>02.06.2020 09:13:31</t>
  </si>
  <si>
    <t>02.06.2020 11:17:29</t>
  </si>
  <si>
    <t>1334236</t>
  </si>
  <si>
    <t>02.06.2020 23:57:58</t>
  </si>
  <si>
    <t>03.06.2020 00:05:00</t>
  </si>
  <si>
    <t>1334199</t>
  </si>
  <si>
    <t>02.06.2020 21:32:52</t>
  </si>
  <si>
    <t>02.06.2020 21:34:08</t>
  </si>
  <si>
    <t>1333933</t>
  </si>
  <si>
    <t>DUMANLAR KÖK 45-81-M00044_HatBaşıAyırıcı_53136001 M03</t>
  </si>
  <si>
    <t>02.06.2020 13:59:52</t>
  </si>
  <si>
    <t>02.06.2020 15:05:00</t>
  </si>
  <si>
    <t>1351996</t>
  </si>
  <si>
    <t>16.06.2020 06:07:04</t>
  </si>
  <si>
    <t>16.06.2020 06:08:00</t>
  </si>
  <si>
    <t>1358514</t>
  </si>
  <si>
    <t>25.06.2020 16:05:11</t>
  </si>
  <si>
    <t>25.06.2020 16:05:55</t>
  </si>
  <si>
    <t>1360946</t>
  </si>
  <si>
    <t>DUMANLAR KÖK 45-81-M00044_HatBaşıAyırıcı_53134829 M03</t>
  </si>
  <si>
    <t>30.06.2020 09:16:31</t>
  </si>
  <si>
    <t>30.06.2020 13:10:01</t>
  </si>
  <si>
    <t>1333941</t>
  </si>
  <si>
    <t>TR-16 35-31-L00016_47982153</t>
  </si>
  <si>
    <t>AG Pano Kol Sigorta Atığı</t>
  </si>
  <si>
    <t>02.06.2020 14:00:24</t>
  </si>
  <si>
    <t>02.06.2020 15:07:31</t>
  </si>
  <si>
    <t>1348303</t>
  </si>
  <si>
    <t>SELENDİ TR-15 45-81-M00015_945636585</t>
  </si>
  <si>
    <t>AG Havai Branşman Arızası</t>
  </si>
  <si>
    <t>10.06.2020 11:37:29</t>
  </si>
  <si>
    <t>10.06.2020 12:27:02</t>
  </si>
  <si>
    <t>1350191</t>
  </si>
  <si>
    <t>SELENDİ TR-15 45-81-M00015_D</t>
  </si>
  <si>
    <t>AG Tel Kopuğu</t>
  </si>
  <si>
    <t>12.06.2020 19:25:15</t>
  </si>
  <si>
    <t>12.06.2020 20:45:44</t>
  </si>
  <si>
    <t>1353556</t>
  </si>
  <si>
    <t>SELENDİ DM 45-81-M00001_OKLU İSA-M15 M15</t>
  </si>
  <si>
    <t>18.06.2020 14:06:39</t>
  </si>
  <si>
    <t>18.06.2020 14:07:11</t>
  </si>
  <si>
    <t>1357083</t>
  </si>
  <si>
    <t>SELENDİ DM 45-81-M00001_DUMANLAR M08</t>
  </si>
  <si>
    <t>23.06.2020 13:25:00</t>
  </si>
  <si>
    <t>1355083</t>
  </si>
  <si>
    <t>SART TR-1 KÖK 45-78-M00168_OKUL M05</t>
  </si>
  <si>
    <t>20.06.2020 12:55:18</t>
  </si>
  <si>
    <t>20.06.2020 13:41:54</t>
  </si>
  <si>
    <t>1358195</t>
  </si>
  <si>
    <t>KAPANCI KÖK 45-78-L00229_HatBaşıAyırıcı_53139371 L02</t>
  </si>
  <si>
    <t>OG Sigorta Atması</t>
  </si>
  <si>
    <t>25.06.2020 07:35:18</t>
  </si>
  <si>
    <t>25.06.2020 10:35:38</t>
  </si>
  <si>
    <t>1354530</t>
  </si>
  <si>
    <t>TR-5 35-31-L00005_KIRKÖY MAH ÇIKIŞ L02</t>
  </si>
  <si>
    <t>19.06.2020 16:15:06</t>
  </si>
  <si>
    <t>19.06.2020 16:59:51</t>
  </si>
  <si>
    <t>1356111</t>
  </si>
  <si>
    <t>KİRAZ İM 35-31-A00001_KELLETEPE L04</t>
  </si>
  <si>
    <t>22.06.2020 10:06:02</t>
  </si>
  <si>
    <t>22.06.2020 11:58:32</t>
  </si>
  <si>
    <t>1356950</t>
  </si>
  <si>
    <t>YILMAZ TR-29 45-78-M00189_Ayırıcı H01</t>
  </si>
  <si>
    <t>23.06.2020 11:20:32</t>
  </si>
  <si>
    <t>23.06.2020 12:30:09</t>
  </si>
  <si>
    <t>1353229</t>
  </si>
  <si>
    <t>YILMAZ TR-6 45-78-L00206_56389098</t>
  </si>
  <si>
    <t>AG Sehim Bozukluğu</t>
  </si>
  <si>
    <t>18.06.2020 09:42:36</t>
  </si>
  <si>
    <t>18.06.2020 10:28:51</t>
  </si>
  <si>
    <t>1349981</t>
  </si>
  <si>
    <t>YILMAZ TR-2 45-78-L00202_49329969</t>
  </si>
  <si>
    <t>12.06.2020 16:21:58</t>
  </si>
  <si>
    <t>12.06.2020 20:23:48</t>
  </si>
  <si>
    <t>1345869</t>
  </si>
  <si>
    <t>YILMAZ İM 45-78-A00003_CAFERBEY-L08 L08</t>
  </si>
  <si>
    <t>06.06.2020 05:50:48</t>
  </si>
  <si>
    <t>06.06.2020 06:35:26</t>
  </si>
  <si>
    <t>1360374</t>
  </si>
  <si>
    <t>YILMAZ İM 45-78-A00003_HatBaşıAyırıcı_53139327 M09</t>
  </si>
  <si>
    <t>29.06.2020 09:42:45</t>
  </si>
  <si>
    <t>29.06.2020 11:09:14</t>
  </si>
  <si>
    <t>1348907</t>
  </si>
  <si>
    <t>DEMİRCİ TM 45-74-A00001_DEMİRKÖPRÜ-M15 M15</t>
  </si>
  <si>
    <t>11.06.2020 12:07:18</t>
  </si>
  <si>
    <t>11.06.2020 12:26:31</t>
  </si>
  <si>
    <t>1353561</t>
  </si>
  <si>
    <t>DEMİRCİ TM 45-74-A00001_TR-A-M10 M10</t>
  </si>
  <si>
    <t>TEİAŞ Trafo Arızası</t>
  </si>
  <si>
    <t>18.06.2020 14:12:51</t>
  </si>
  <si>
    <t>18.06.2020 14:19:00</t>
  </si>
  <si>
    <t>1356316</t>
  </si>
  <si>
    <t>DEMİRCİ TM 45-74-A00001_HatBaşıAyırıcı_53134281 M15</t>
  </si>
  <si>
    <t>22.06.2020 14:23:12</t>
  </si>
  <si>
    <t>22.06.2020 15:58:00</t>
  </si>
  <si>
    <t>1355393</t>
  </si>
  <si>
    <t>DEMİRCİ TM 45-74-A00001_HatBaşıAyırıcı_53135307 M15</t>
  </si>
  <si>
    <t>21.06.2020 06:03:41</t>
  </si>
  <si>
    <t>21.06.2020 07:28:00</t>
  </si>
  <si>
    <t>1354436</t>
  </si>
  <si>
    <t>19.06.2020 14:37:09</t>
  </si>
  <si>
    <t>19.06.2020 15:42:47</t>
  </si>
  <si>
    <t>1357716</t>
  </si>
  <si>
    <t>ALAŞEHİR TR-29 45-73-M00029_B</t>
  </si>
  <si>
    <t>24.06.2020 09:58:38</t>
  </si>
  <si>
    <t>24.06.2020 13:56:18</t>
  </si>
  <si>
    <t>1323595</t>
  </si>
  <si>
    <t>DM02/TR18 BELEDİYE ÖNÜ 45-73-M00012_945672409</t>
  </si>
  <si>
    <t>AG Branşman Yeraltı Kablo Arızası</t>
  </si>
  <si>
    <t>01.06.2020 23:25:26</t>
  </si>
  <si>
    <t>02.06.2020 02:43:42</t>
  </si>
  <si>
    <t>1323628</t>
  </si>
  <si>
    <t>02.06.2020 05:59:14</t>
  </si>
  <si>
    <t>02.06.2020 06:03:00</t>
  </si>
  <si>
    <t>1323659</t>
  </si>
  <si>
    <t>02.06.2020 07:15:47</t>
  </si>
  <si>
    <t>02.06.2020 07:49:47</t>
  </si>
  <si>
    <t>1323212</t>
  </si>
  <si>
    <t>01.06.2020 13:07:05</t>
  </si>
  <si>
    <t>01.06.2020 14:58:33</t>
  </si>
  <si>
    <t>1323163</t>
  </si>
  <si>
    <t>01.06.2020 12:57:18</t>
  </si>
  <si>
    <t>01.06.2020 13:34:14</t>
  </si>
  <si>
    <t>1323114</t>
  </si>
  <si>
    <t>01.06.2020 12:08:41</t>
  </si>
  <si>
    <t>01.06.2020 12:16:56</t>
  </si>
  <si>
    <t>1333919</t>
  </si>
  <si>
    <t>ÜÇPINAR DM 45-71-M00183_PELİTALAN M03</t>
  </si>
  <si>
    <t>02.06.2020 13:54:47</t>
  </si>
  <si>
    <t>02.06.2020 14:14:00</t>
  </si>
  <si>
    <t>1334033</t>
  </si>
  <si>
    <t>02.06.2020 16:18:07</t>
  </si>
  <si>
    <t>02.06.2020 17:00:57</t>
  </si>
  <si>
    <t>1334008</t>
  </si>
  <si>
    <t>ÜÇPINAR DM 45-71-M00183_ESKİ ÜÇPINAR-M11 M11</t>
  </si>
  <si>
    <t>02.06.2020 15:44:36</t>
  </si>
  <si>
    <t>02.06.2020 22:23:00</t>
  </si>
  <si>
    <t>1334221</t>
  </si>
  <si>
    <t>02.06.2020 22:24:13</t>
  </si>
  <si>
    <t>02.06.2020 23:13:37</t>
  </si>
  <si>
    <t>1344849</t>
  </si>
  <si>
    <t>ÜÇPINAR DM 45-71-M00183_HatBaşıAyırıcı_53134489 M02</t>
  </si>
  <si>
    <t>04.06.2020 06:16:45</t>
  </si>
  <si>
    <t>04.06.2020 06:52:33</t>
  </si>
  <si>
    <t>1345890</t>
  </si>
  <si>
    <t>06.06.2020 07:05:44</t>
  </si>
  <si>
    <t>06.06.2020 07:22:00</t>
  </si>
  <si>
    <t>1345904</t>
  </si>
  <si>
    <t>OG Hatta Yabancı Cisim</t>
  </si>
  <si>
    <t>06.06.2020 07:28:50</t>
  </si>
  <si>
    <t>06.06.2020 08:07:09</t>
  </si>
  <si>
    <t>1345434</t>
  </si>
  <si>
    <t>05.06.2020 09:24:43</t>
  </si>
  <si>
    <t>05.06.2020 09:55:54</t>
  </si>
  <si>
    <t>1350025</t>
  </si>
  <si>
    <t>12.06.2020 17:01:00</t>
  </si>
  <si>
    <t>12.06.2020 17:26:00</t>
  </si>
  <si>
    <t>1350433</t>
  </si>
  <si>
    <t>13.06.2020 08:16:12</t>
  </si>
  <si>
    <t>13.06.2020 08:37:00</t>
  </si>
  <si>
    <t>1347995</t>
  </si>
  <si>
    <t>09.06.2020 22:20:41</t>
  </si>
  <si>
    <t>09.06.2020 23:09:05</t>
  </si>
  <si>
    <t>1347440</t>
  </si>
  <si>
    <t>09.06.2020 01:03:28</t>
  </si>
  <si>
    <t>09.06.2020 02:33:57</t>
  </si>
  <si>
    <t>1346917</t>
  </si>
  <si>
    <t>08.06.2020 06:38:29</t>
  </si>
  <si>
    <t>08.06.2020 06:55:45</t>
  </si>
  <si>
    <t>1357818</t>
  </si>
  <si>
    <t>24.06.2020 12:20:32</t>
  </si>
  <si>
    <t>24.06.2020 12:29:00</t>
  </si>
  <si>
    <t>1357306</t>
  </si>
  <si>
    <t>ADNAN ULUDEMİR ÖZEL TR 45-71-M01201Ö_Ayırıcı H01</t>
  </si>
  <si>
    <t>23.06.2020 16:24:38</t>
  </si>
  <si>
    <t>23.06.2020 18:31:55</t>
  </si>
  <si>
    <t>1356908</t>
  </si>
  <si>
    <t>23.06.2020 10:54:14</t>
  </si>
  <si>
    <t>23.06.2020 11:23:00</t>
  </si>
  <si>
    <t>1356825</t>
  </si>
  <si>
    <t>ABDULLAH KAVÇAK ÖZEL TR 45-71-M01215Ö_45-71-M01215Ö</t>
  </si>
  <si>
    <t>23.06.2020 09:58:39</t>
  </si>
  <si>
    <t>23.06.2020 10:24:49</t>
  </si>
  <si>
    <t>1355462</t>
  </si>
  <si>
    <t>21.06.2020 09:17:53</t>
  </si>
  <si>
    <t>21.06.2020 09:32:52</t>
  </si>
  <si>
    <t>1355981</t>
  </si>
  <si>
    <t>22.06.2020 07:30:55</t>
  </si>
  <si>
    <t>22.06.2020 08:23:00</t>
  </si>
  <si>
    <t>1356046</t>
  </si>
  <si>
    <t>22.06.2020 09:06:00</t>
  </si>
  <si>
    <t>22.06.2020 09:19:00</t>
  </si>
  <si>
    <t>1353021</t>
  </si>
  <si>
    <t>17.06.2020 18:27:58</t>
  </si>
  <si>
    <t>17.06.2020 18:34:00</t>
  </si>
  <si>
    <t>1351943</t>
  </si>
  <si>
    <t>15.06.2020 22:18:50</t>
  </si>
  <si>
    <t>15.06.2020 23:39:16</t>
  </si>
  <si>
    <t>1351799</t>
  </si>
  <si>
    <t>15.06.2020 17:41:56</t>
  </si>
  <si>
    <t>15.06.2020 20:23:09</t>
  </si>
  <si>
    <t>1351758</t>
  </si>
  <si>
    <t>15.06.2020 16:09:42</t>
  </si>
  <si>
    <t>15.06.2020 16:57:04</t>
  </si>
  <si>
    <t>1352107</t>
  </si>
  <si>
    <t>16.06.2020 09:19:20</t>
  </si>
  <si>
    <t>16.06.2020 15:37:52</t>
  </si>
  <si>
    <t>1352037</t>
  </si>
  <si>
    <t>YUKARI ÇAMKÖY TR-1 45-71-M01487_965664390</t>
  </si>
  <si>
    <t>16.06.2020 08:37:09</t>
  </si>
  <si>
    <t>16.06.2020 09:10:00</t>
  </si>
  <si>
    <t>1350608</t>
  </si>
  <si>
    <t>13.06.2020 11:32:20</t>
  </si>
  <si>
    <t>13.06.2020 11:51:00</t>
  </si>
  <si>
    <t>1350795</t>
  </si>
  <si>
    <t>OG İletken Kopması</t>
  </si>
  <si>
    <t>13.06.2020 16:33:21</t>
  </si>
  <si>
    <t>13.06.2020 17:26:00</t>
  </si>
  <si>
    <t>1350853</t>
  </si>
  <si>
    <t>13.06.2020 17:50:05</t>
  </si>
  <si>
    <t>13.06.2020 20:13:46</t>
  </si>
  <si>
    <t>1360277</t>
  </si>
  <si>
    <t>29.06.2020 07:38:39</t>
  </si>
  <si>
    <t>29.06.2020 08:11:51</t>
  </si>
  <si>
    <t>1360270</t>
  </si>
  <si>
    <t>29.06.2020 07:00:12</t>
  </si>
  <si>
    <t>29.06.2020 07:26:00</t>
  </si>
  <si>
    <t>1360247</t>
  </si>
  <si>
    <t>29.06.2020 03:28:30</t>
  </si>
  <si>
    <t>29.06.2020 03:46:00</t>
  </si>
  <si>
    <t>1360868</t>
  </si>
  <si>
    <t>30.06.2020 05:33:32</t>
  </si>
  <si>
    <t>30.06.2020 05:36:00</t>
  </si>
  <si>
    <t>1358339</t>
  </si>
  <si>
    <t>25.06.2020 10:49:21</t>
  </si>
  <si>
    <t>25.06.2020 11:23:32</t>
  </si>
  <si>
    <t>1359027</t>
  </si>
  <si>
    <t>26.06.2020 13:34:21</t>
  </si>
  <si>
    <t>26.06.2020 13:43:00</t>
  </si>
  <si>
    <t>1359808</t>
  </si>
  <si>
    <t>28.06.2020 01:12:08</t>
  </si>
  <si>
    <t>28.06.2020 01:29:58</t>
  </si>
  <si>
    <t>1352487</t>
  </si>
  <si>
    <t>TR-143 35-16-L00143_953317851</t>
  </si>
  <si>
    <t>16.06.2020 19:23:07</t>
  </si>
  <si>
    <t>16.06.2020 20:36:53</t>
  </si>
  <si>
    <t>1354453</t>
  </si>
  <si>
    <t>KELLETEPE KÖK 35-31-L00035_SULUDERE KÖK L05</t>
  </si>
  <si>
    <t>19.06.2020 14:58:00</t>
  </si>
  <si>
    <t>19.06.2020 15:20:28</t>
  </si>
  <si>
    <t>1359331</t>
  </si>
  <si>
    <t>TR-8 35-16-L00008_72371858</t>
  </si>
  <si>
    <t>26.06.2020 22:57:57</t>
  </si>
  <si>
    <t>27.06.2020 01:11:00</t>
  </si>
  <si>
    <t>1358356</t>
  </si>
  <si>
    <t>TR-36 35-16-L00036_47588464</t>
  </si>
  <si>
    <t>AG Direk Değişimi</t>
  </si>
  <si>
    <t>25.06.2020 11:58:00</t>
  </si>
  <si>
    <t>25.06.2020 12:53:29</t>
  </si>
  <si>
    <t>1356496</t>
  </si>
  <si>
    <t>ÖREN TOPRAK SU KÖK 35-27-M00760_ÖREN TOPRAK SULAMA KOOP. M01</t>
  </si>
  <si>
    <t>22.06.2020 18:34:10</t>
  </si>
  <si>
    <t>22.06.2020 20:15:42</t>
  </si>
  <si>
    <t>1353660</t>
  </si>
  <si>
    <t>BÜLENT DEMİR VE ARK ÖZEL TR 35-27-M00235Ö_Ayırıcı H01</t>
  </si>
  <si>
    <t>18.06.2020 15:42:59</t>
  </si>
  <si>
    <t>18.06.2020 15:46:00</t>
  </si>
  <si>
    <t>1323549</t>
  </si>
  <si>
    <t>01.06.2020 20:31:25</t>
  </si>
  <si>
    <t>01.06.2020 21:23:36</t>
  </si>
  <si>
    <t>1354246</t>
  </si>
  <si>
    <t>YASEMİN DM 35-19-M00002_KUŞÇULAR M02</t>
  </si>
  <si>
    <t>19.06.2020 10:49:52</t>
  </si>
  <si>
    <t>19.06.2020 11:39:00</t>
  </si>
  <si>
    <t>1356850</t>
  </si>
  <si>
    <t>YASEMİN DM 35-19-M00002_ÖZBEK M03</t>
  </si>
  <si>
    <t>23.06.2020 10:17:09</t>
  </si>
  <si>
    <t>23.06.2020 10:34:00</t>
  </si>
  <si>
    <t>1357094</t>
  </si>
  <si>
    <t>23.06.2020 12:03:03</t>
  </si>
  <si>
    <t>23.06.2020 13:58:51</t>
  </si>
  <si>
    <t>1356151</t>
  </si>
  <si>
    <t>YASEMİN DM 35-19-M00002_KUŞÇULAR-M02 M02</t>
  </si>
  <si>
    <t>22.06.2020 10:43:52</t>
  </si>
  <si>
    <t>22.06.2020 11:26:49</t>
  </si>
  <si>
    <t>1355499</t>
  </si>
  <si>
    <t>21.06.2020 09:51:17</t>
  </si>
  <si>
    <t>21.06.2020 10:19:07</t>
  </si>
  <si>
    <t>1358775</t>
  </si>
  <si>
    <t>26.06.2020 07:51:26</t>
  </si>
  <si>
    <t>26.06.2020 08:44:00</t>
  </si>
  <si>
    <t>1360139</t>
  </si>
  <si>
    <t>YASEMİN DM 35-19-M00002_HatBaşıAyırıcı_53137529 M03</t>
  </si>
  <si>
    <t>28.06.2020 19:28:06</t>
  </si>
  <si>
    <t>28.06.2020 20:09:50</t>
  </si>
  <si>
    <t>1371386</t>
  </si>
  <si>
    <t>DM-3/18 35-19-M00416_956662416</t>
  </si>
  <si>
    <t>30.06.2020 20:14:08</t>
  </si>
  <si>
    <t>30.06.2020 22:07:19</t>
  </si>
  <si>
    <t>1358600</t>
  </si>
  <si>
    <t>SADETTİN UZUNOĞLU VE ARK TR 35-24-M00045_Ayırıcı H</t>
  </si>
  <si>
    <t>25.06.2020 18:52:58</t>
  </si>
  <si>
    <t>25.06.2020 19:30:16</t>
  </si>
  <si>
    <t>1359417</t>
  </si>
  <si>
    <t>KINIK ORGANİZE DM 35-24-M00208_SOMA KÖYLER M05</t>
  </si>
  <si>
    <t>27.06.2020 08:31:07</t>
  </si>
  <si>
    <t>27.06.2020 08:36:00</t>
  </si>
  <si>
    <t>1355752</t>
  </si>
  <si>
    <t>NARLIGEÇİT KÖK 35-24-M00205_DAĞITIM TRAFOSU -H4 H4</t>
  </si>
  <si>
    <t>21.06.2020 17:14:04</t>
  </si>
  <si>
    <t>21.06.2020 18:35:03</t>
  </si>
  <si>
    <t>1355348</t>
  </si>
  <si>
    <t>VEYSEL EVEGELMEZ VE ARK. TR 35-24-M00046_Ayırıcı H01</t>
  </si>
  <si>
    <t>20.06.2020 22:16:29</t>
  </si>
  <si>
    <t>20.06.2020 23:26:32</t>
  </si>
  <si>
    <t>1356954</t>
  </si>
  <si>
    <t>KINIK ORGANİZE DM 35-24-M00208_SOMA KÖYLER-M05 M05</t>
  </si>
  <si>
    <t>OG Atlama(Jumper) Arızası</t>
  </si>
  <si>
    <t>23.06.2020 10:20:52</t>
  </si>
  <si>
    <t>23.06.2020 12:41:16</t>
  </si>
  <si>
    <t>1356405</t>
  </si>
  <si>
    <t>KINIK ORGANİZE DM 35-24-M00208_HatBaşıAyırıcı_72290795 M03</t>
  </si>
  <si>
    <t>22.06.2020 16:30:55</t>
  </si>
  <si>
    <t>22.06.2020 16:41:16</t>
  </si>
  <si>
    <t>1350594</t>
  </si>
  <si>
    <t>13.06.2020 10:59:26</t>
  </si>
  <si>
    <t>13.06.2020 12:37:11</t>
  </si>
  <si>
    <t>1350528</t>
  </si>
  <si>
    <t>KINIK ORGANİZE DM 35-24-M00208_KINIK İM M02</t>
  </si>
  <si>
    <t>13.06.2020 09:59:33</t>
  </si>
  <si>
    <t>1351040</t>
  </si>
  <si>
    <t>KINIK TR-3 35-24-L00003_TR-28-L04 L04</t>
  </si>
  <si>
    <t>14.06.2020 09:02:02</t>
  </si>
  <si>
    <t>14.06.2020 09:08:00</t>
  </si>
  <si>
    <t>1322966</t>
  </si>
  <si>
    <t>KINIK ORGANİZE DM 35-24-M00208_HatBaşıAyırıcı_72291214 M03</t>
  </si>
  <si>
    <t>01.06.2020 08:26:16</t>
  </si>
  <si>
    <t>01.06.2020 11:01:01</t>
  </si>
  <si>
    <t>1349745</t>
  </si>
  <si>
    <t>12.06.2020 13:20:59</t>
  </si>
  <si>
    <t>12.06.2020 15:33:45</t>
  </si>
  <si>
    <t>1349707</t>
  </si>
  <si>
    <t>KINIK ORGANİZE DM 35-24-M00208_KOCAÖMERLİ KÖYLER M03</t>
  </si>
  <si>
    <t>12.06.2020 12:42:22</t>
  </si>
  <si>
    <t>12.06.2020 13:15:58</t>
  </si>
  <si>
    <t>1349080</t>
  </si>
  <si>
    <t>İSMAİL AĞAR VE ARKADAŞLARI TR 35-24-M00029_35-24-M00029</t>
  </si>
  <si>
    <t>11.06.2020 16:48:02</t>
  </si>
  <si>
    <t>11.06.2020 18:51:52</t>
  </si>
  <si>
    <t>1347778</t>
  </si>
  <si>
    <t>ULUKENT KÖK-15 35-28-M00070_KARAYOLLARI 2.BÖLGE MÜDÜRLÜĞÜ M01</t>
  </si>
  <si>
    <t>09.06.2020 14:55:39</t>
  </si>
  <si>
    <t>09.06.2020 16:41:23</t>
  </si>
  <si>
    <t>1323682</t>
  </si>
  <si>
    <t>ULUKENT KÖK-15 35-28-M00070_ULUKENT TR-6 M05</t>
  </si>
  <si>
    <t>02.06.2020 08:19:13</t>
  </si>
  <si>
    <t>02.06.2020 09:54:17</t>
  </si>
  <si>
    <t>1323705</t>
  </si>
  <si>
    <t>ULUKENT DM-3 35-28-M00003_DM-3/17 M01</t>
  </si>
  <si>
    <t>02.06.2020 08:59:57</t>
  </si>
  <si>
    <t>02.06.2020 09:26:42</t>
  </si>
  <si>
    <t>1351676</t>
  </si>
  <si>
    <t>MAKRO YAPI ÖZEL TR 35-28-M00921Ö_-H H</t>
  </si>
  <si>
    <t>Ağaç Kesimi</t>
  </si>
  <si>
    <t>15.06.2020 13:21:00</t>
  </si>
  <si>
    <t>15.06.2020 14:15:29</t>
  </si>
  <si>
    <t>1356653</t>
  </si>
  <si>
    <t>ULUKENT DM-6/7 KÖK 35-28-M00618_EBSO TM M04</t>
  </si>
  <si>
    <t>23.06.2020 06:15:51</t>
  </si>
  <si>
    <t>23.06.2020 07:13:48</t>
  </si>
  <si>
    <t>1354865</t>
  </si>
  <si>
    <t>ULUKENT DM-3 35-28-M00003_DM-3/15-M17 M17</t>
  </si>
  <si>
    <t>20.06.2020 05:06:13</t>
  </si>
  <si>
    <t>20.06.2020 05:15:00</t>
  </si>
  <si>
    <t>1355434</t>
  </si>
  <si>
    <t>ULUKENT DM-1/16 35-28-M00069_ESKİ KARŞIYAKA M06</t>
  </si>
  <si>
    <t>21.06.2020 08:06:06</t>
  </si>
  <si>
    <t>21.06.2020 08:37:31</t>
  </si>
  <si>
    <t>1371285</t>
  </si>
  <si>
    <t>30.06.2020 17:55:07</t>
  </si>
  <si>
    <t>30.06.2020 18:35:55</t>
  </si>
  <si>
    <t>1360230</t>
  </si>
  <si>
    <t>ULUCAK TM 35-28-A00002_ULUKENT-2 M17</t>
  </si>
  <si>
    <t>29.06.2020 02:11:01</t>
  </si>
  <si>
    <t>29.06.2020 03:24:15</t>
  </si>
  <si>
    <t>1359842</t>
  </si>
  <si>
    <t>28.06.2020 07:15:31</t>
  </si>
  <si>
    <t>28.06.2020 08:46:20</t>
  </si>
  <si>
    <t>1358171</t>
  </si>
  <si>
    <t>25.06.2020 06:41:10</t>
  </si>
  <si>
    <t>25.06.2020 07:22:44</t>
  </si>
  <si>
    <t>1356997</t>
  </si>
  <si>
    <t>ULUCAK TM 35-28-A00002_KOYUNDERE M13</t>
  </si>
  <si>
    <t>23.06.2020 11:56:32</t>
  </si>
  <si>
    <t>23.06.2020 12:26:19</t>
  </si>
  <si>
    <t>1356882</t>
  </si>
  <si>
    <t>ULUCAK TM 35-28-A00002_EGEKENT-2 M15</t>
  </si>
  <si>
    <t>23.06.2020 10:38:14</t>
  </si>
  <si>
    <t>23.06.2020 11:03:00</t>
  </si>
  <si>
    <t>1346800</t>
  </si>
  <si>
    <t>07.06.2020 19:01:53</t>
  </si>
  <si>
    <t>07.06.2020 19:15:24</t>
  </si>
  <si>
    <t>1353667</t>
  </si>
  <si>
    <t>TR-136 35-16-L00136_953318852</t>
  </si>
  <si>
    <t>18.06.2020 15:22:11</t>
  </si>
  <si>
    <t>18.06.2020 18:03:11</t>
  </si>
  <si>
    <t>1352792</t>
  </si>
  <si>
    <t>TR-136 35-16-L00136_953317070</t>
  </si>
  <si>
    <t>17.06.2020 12:07:29</t>
  </si>
  <si>
    <t>17.06.2020 16:32:12</t>
  </si>
  <si>
    <t>1357024</t>
  </si>
  <si>
    <t>ULUKENT DM-3/19 35-28-M00059_DAĞITIM TRAFO ULUKENT DM-3/19-M03 M03</t>
  </si>
  <si>
    <t>23.06.2020 11:57:52</t>
  </si>
  <si>
    <t>23.06.2020 15:31:25</t>
  </si>
  <si>
    <t>1356788</t>
  </si>
  <si>
    <t>KAYALIOĞLU TR-7 45-72-L00072_45-72-L00072</t>
  </si>
  <si>
    <t>23.06.2020 09:31:00</t>
  </si>
  <si>
    <t>23.06.2020 11:51:40</t>
  </si>
  <si>
    <t>1351227</t>
  </si>
  <si>
    <t>KAYALIOĞLU TR-4 45-72-L00075_956489599</t>
  </si>
  <si>
    <t>14.06.2020 14:04:28</t>
  </si>
  <si>
    <t>14.06.2020 14:41:59</t>
  </si>
  <si>
    <t>1347044</t>
  </si>
  <si>
    <t>AKHİSAR TM 45-72-A00006_SARUHANLI-2 M09</t>
  </si>
  <si>
    <t>08.06.2020 10:05:50</t>
  </si>
  <si>
    <t>08.06.2020 11:36:49</t>
  </si>
  <si>
    <t>1345816</t>
  </si>
  <si>
    <t>KAYALIOĞLU TR-8 45-72-L00073_49633054</t>
  </si>
  <si>
    <t>05.06.2020 21:07:47</t>
  </si>
  <si>
    <t>05.06.2020 23:03:40</t>
  </si>
  <si>
    <t>1346008</t>
  </si>
  <si>
    <t>KAYALIOĞLU TR-20 45-72-L00077_49633705</t>
  </si>
  <si>
    <t>06.06.2020 11:03:43</t>
  </si>
  <si>
    <t>06.06.2020 14:27:35</t>
  </si>
  <si>
    <t>1323638</t>
  </si>
  <si>
    <t>TAHTALIÇAY KÖK (M-751) 35-22-M00145_-M02 M02</t>
  </si>
  <si>
    <t>02.06.2020 06:20:19</t>
  </si>
  <si>
    <t>02.06.2020 07:47:13</t>
  </si>
  <si>
    <t>1322940</t>
  </si>
  <si>
    <t>M-1815 KISIK DM-2 35-22-M00096_METAL İŞLERİ TR-1 M011</t>
  </si>
  <si>
    <t>01.06.2020 06:57:35</t>
  </si>
  <si>
    <t>01.06.2020 07:29:11</t>
  </si>
  <si>
    <t>1344664</t>
  </si>
  <si>
    <t>AĞAÇ İŞLERİ KÖK-2 (M-703) 35-22-M00125_AĞAÇ SANAYİ TR-1/TR-2-M03 M03</t>
  </si>
  <si>
    <t>03.06.2020 17:41:26</t>
  </si>
  <si>
    <t>03.06.2020 18:11:00</t>
  </si>
  <si>
    <t>1347037</t>
  </si>
  <si>
    <t>TAHTALIÇAY KÖK (M-751) 35-22-M00145_ M02</t>
  </si>
  <si>
    <t>08.06.2020 09:43:00</t>
  </si>
  <si>
    <t>08.06.2020 10:11:28</t>
  </si>
  <si>
    <t>1347595</t>
  </si>
  <si>
    <t>09.06.2020 10:18:55</t>
  </si>
  <si>
    <t>09.06.2020 10:23:26</t>
  </si>
  <si>
    <t>1348241</t>
  </si>
  <si>
    <t>METAL İŞLERİ TR-14 35-22-M00114_955256608</t>
  </si>
  <si>
    <t>AG Box / Sdk Abone Çıkış Sigorta Atığı</t>
  </si>
  <si>
    <t>10.06.2020 10:33:45</t>
  </si>
  <si>
    <t>10.06.2020 11:18:02</t>
  </si>
  <si>
    <t>1352047</t>
  </si>
  <si>
    <t>16.06.2020 08:33:03</t>
  </si>
  <si>
    <t>16.06.2020 09:38:19</t>
  </si>
  <si>
    <t>1353381</t>
  </si>
  <si>
    <t>M-1814 KISIK DM-1 35-22-M00095_KISIK SANAYİ-1 M012</t>
  </si>
  <si>
    <t>18.06.2020 10:33:16</t>
  </si>
  <si>
    <t>18.06.2020 11:39:25</t>
  </si>
  <si>
    <t>1353713</t>
  </si>
  <si>
    <t>METAL İŞLERİ TR-12 KÖK 35-22-M00112_TAHTALIÇAY-OĞLANANASI DİZDARLAR SULAMA GRUBU M04</t>
  </si>
  <si>
    <t>18.06.2020 16:07:23</t>
  </si>
  <si>
    <t>18.06.2020 17:41:15</t>
  </si>
  <si>
    <t>1354197</t>
  </si>
  <si>
    <t>M-1814 KISIK DM-1 35-22-M00095_MENDERES-2 M06</t>
  </si>
  <si>
    <t>19.06.2020 08:29:46</t>
  </si>
  <si>
    <t>19.06.2020 10:17:45</t>
  </si>
  <si>
    <t>1354098</t>
  </si>
  <si>
    <t>EGE ORMAN VAKFI ÖZEL 35-22-M00584Ö_Ayırıcı H01</t>
  </si>
  <si>
    <t>19.06.2020 07:55:25</t>
  </si>
  <si>
    <t>19.06.2020 09:34:50</t>
  </si>
  <si>
    <t>1355134</t>
  </si>
  <si>
    <t>HÜSEYİN KOÇUM VE ARK.ÖZEL 35-22-M00581Ö_Ayırıcı H01</t>
  </si>
  <si>
    <t>20.06.2020 14:28:20</t>
  </si>
  <si>
    <t>20.06.2020 15:19:39</t>
  </si>
  <si>
    <t>1358134</t>
  </si>
  <si>
    <t>M-1814 KISIK DM-1 35-22-M00095_MENDERES-2-M06 M06</t>
  </si>
  <si>
    <t>25.06.2020 00:17:35</t>
  </si>
  <si>
    <t>25.06.2020 01:22:32</t>
  </si>
  <si>
    <t>1358792</t>
  </si>
  <si>
    <t>M-762 İZSU MENDERES İÇME SUYU ÖZEL 35-22-M00578Ö_Ayırıcı H01</t>
  </si>
  <si>
    <t>26.06.2020 08:45:32</t>
  </si>
  <si>
    <t>26.06.2020 10:48:28</t>
  </si>
  <si>
    <t>1358909</t>
  </si>
  <si>
    <t>26.06.2020 10:37:21</t>
  </si>
  <si>
    <t>26.06.2020 10:53:19</t>
  </si>
  <si>
    <t>1360820</t>
  </si>
  <si>
    <t>29.06.2020 22:11:10</t>
  </si>
  <si>
    <t>29.06.2020 22:23:39</t>
  </si>
  <si>
    <t>1360789</t>
  </si>
  <si>
    <t>M-763 İZSU MENDERES ÖZEL 35-22-M00583Ö_Ayırıcı H01</t>
  </si>
  <si>
    <t>29.06.2020 20:43:01</t>
  </si>
  <si>
    <t>29.06.2020 22:20:34</t>
  </si>
  <si>
    <t>1360653</t>
  </si>
  <si>
    <t>29.06.2020 16:59:03</t>
  </si>
  <si>
    <t>29.06.2020 17:31:00</t>
  </si>
  <si>
    <t>1355737</t>
  </si>
  <si>
    <t>TR-2/30 45-72-L00030_956477989</t>
  </si>
  <si>
    <t>21.06.2020 17:01:14</t>
  </si>
  <si>
    <t>21.06.2020 17:26:48</t>
  </si>
  <si>
    <t>1357492</t>
  </si>
  <si>
    <t>TR-1/14 45-72-M00014_45-72-M00014</t>
  </si>
  <si>
    <t>AG Termik Açması</t>
  </si>
  <si>
    <t>23.06.2020 20:38:03</t>
  </si>
  <si>
    <t>23.06.2020 21:23:56</t>
  </si>
  <si>
    <t>1350530</t>
  </si>
  <si>
    <t>TR-2/30 45-72-L00030_956500856</t>
  </si>
  <si>
    <t>13.06.2020 09:56:26</t>
  </si>
  <si>
    <t>13.06.2020 10:44:16</t>
  </si>
  <si>
    <t>1371462</t>
  </si>
  <si>
    <t>ÇAYBAŞI DM-1/5 35-26-M01194_956625966</t>
  </si>
  <si>
    <t>30.06.2020 23:48:41</t>
  </si>
  <si>
    <t>01.07.2020 00:32:36</t>
  </si>
  <si>
    <t>1358981</t>
  </si>
  <si>
    <t>URLA İM 35-19-A00001_TR-2 (34.5)-M02 M02</t>
  </si>
  <si>
    <t>26.06.2020 12:10:42</t>
  </si>
  <si>
    <t>26.06.2020 12:24:36</t>
  </si>
  <si>
    <t>1354976</t>
  </si>
  <si>
    <t>İSKELE KÖK 35-19-L00275_TR-69-L01 L01</t>
  </si>
  <si>
    <t>20.06.2020 09:47:50</t>
  </si>
  <si>
    <t>20.06.2020 09:54:00</t>
  </si>
  <si>
    <t>1346944</t>
  </si>
  <si>
    <t>TR-157 35-19-M00157_Ayırıcı H01</t>
  </si>
  <si>
    <t>08.06.2020 07:56:59</t>
  </si>
  <si>
    <t>08.06.2020 09:37:49</t>
  </si>
  <si>
    <t>1344778</t>
  </si>
  <si>
    <t>03.06.2020 20:47:00</t>
  </si>
  <si>
    <t>1323532</t>
  </si>
  <si>
    <t>TR-1 (DM-5/1) 35-19-M00001_50005173</t>
  </si>
  <si>
    <t>01.06.2020 20:13:20</t>
  </si>
  <si>
    <t>01.06.2020 22:56:49</t>
  </si>
  <si>
    <t>1355244</t>
  </si>
  <si>
    <t>DM02/TR04 45-73-M00062_HatBaşıAyırıcı_53136078 M03</t>
  </si>
  <si>
    <t>20.06.2020 17:59:30</t>
  </si>
  <si>
    <t>20.06.2020 19:24:38</t>
  </si>
  <si>
    <t>1354838</t>
  </si>
  <si>
    <t>DM02/TR01 45-73-M00037_DM-2/03 M09</t>
  </si>
  <si>
    <t>20.06.2020 01:34:40</t>
  </si>
  <si>
    <t>20.06.2020 02:20:13</t>
  </si>
  <si>
    <t>1348154</t>
  </si>
  <si>
    <t>K-1703 35-01-K01703_35-01-K01703</t>
  </si>
  <si>
    <t>10.06.2020 09:16:02</t>
  </si>
  <si>
    <t>10.06.2020 10:36:30</t>
  </si>
  <si>
    <t>1346003</t>
  </si>
  <si>
    <t>M-1781 35-02-M01781_B</t>
  </si>
  <si>
    <t>AG Nötr İletken Kopması</t>
  </si>
  <si>
    <t>06.06.2020 10:31:09</t>
  </si>
  <si>
    <t>06.06.2020 13:15:28</t>
  </si>
  <si>
    <t>1351602</t>
  </si>
  <si>
    <t>HACIBEY TR-6/A 45-73-M01161_72373726</t>
  </si>
  <si>
    <t>15.06.2020 10:54:55</t>
  </si>
  <si>
    <t>15.06.2020 12:38:43</t>
  </si>
  <si>
    <t>1355567</t>
  </si>
  <si>
    <t>HASKÖY TR-2 35-20-L00207_35-20-L00207</t>
  </si>
  <si>
    <t>21.06.2020 11:30:31</t>
  </si>
  <si>
    <t>21.06.2020 12:45:14</t>
  </si>
  <si>
    <t>1356057</t>
  </si>
  <si>
    <t>HASKÖY TR-2 35-20-L00207_955204046</t>
  </si>
  <si>
    <t>22.06.2020 09:08:36</t>
  </si>
  <si>
    <t>22.06.2020 11:03:57</t>
  </si>
  <si>
    <t>1346590</t>
  </si>
  <si>
    <t>HASKÖY TR-3 35-20-L00208_955204053</t>
  </si>
  <si>
    <t>07.06.2020 13:14:26</t>
  </si>
  <si>
    <t>07.06.2020 17:38:19</t>
  </si>
  <si>
    <t>1345700</t>
  </si>
  <si>
    <t>DURMUŞ SABANCI SULAMA GRUBU 35-29-M00295_35-29-M00295</t>
  </si>
  <si>
    <t>05.06.2020 17:05:41</t>
  </si>
  <si>
    <t>05.06.2020 19:03:08</t>
  </si>
  <si>
    <t>1346698</t>
  </si>
  <si>
    <t>DURMUŞ SABANCI SULAMA GRUBU 35-29-M00295_Ayırıcı H01</t>
  </si>
  <si>
    <t>OG Kesici Arızası</t>
  </si>
  <si>
    <t>07.06.2020 16:18:38</t>
  </si>
  <si>
    <t>07.06.2020 17:21:13</t>
  </si>
  <si>
    <t>1350237</t>
  </si>
  <si>
    <t>ASIM HASKÖY SULAMA GRUBU 35-20-L00387_Ayırıcı H01</t>
  </si>
  <si>
    <t>12.06.2020 19:18:24</t>
  </si>
  <si>
    <t>12.06.2020 23:45:18</t>
  </si>
  <si>
    <t>1349765</t>
  </si>
  <si>
    <t>12.06.2020 13:41:34</t>
  </si>
  <si>
    <t>12.06.2020 13:47:00</t>
  </si>
  <si>
    <t>1349836</t>
  </si>
  <si>
    <t>12.06.2020 14:41:42</t>
  </si>
  <si>
    <t>12.06.2020 14:47:00</t>
  </si>
  <si>
    <t>1333865</t>
  </si>
  <si>
    <t>BERGAMA TM 35-16-A00004_KOZAK-M10 M10</t>
  </si>
  <si>
    <t>02.06.2020 12:40:17</t>
  </si>
  <si>
    <t>02.06.2020 12:43:00</t>
  </si>
  <si>
    <t>1344828</t>
  </si>
  <si>
    <t>BERGAMA TM 35-16-A00004_HatBaşıAyırıcı_53140640 M08</t>
  </si>
  <si>
    <t>04.06.2020 00:22:39</t>
  </si>
  <si>
    <t>04.06.2020 01:11:04</t>
  </si>
  <si>
    <t>1344834</t>
  </si>
  <si>
    <t>04.06.2020 00:58:32</t>
  </si>
  <si>
    <t>04.06.2020 01:14:22</t>
  </si>
  <si>
    <t>1355175</t>
  </si>
  <si>
    <t>APANÇEŞME DM(M-190) 35-16-M00683_HatBaşıAyırıcı_53139280 M04</t>
  </si>
  <si>
    <t>20.06.2020 15:55:57</t>
  </si>
  <si>
    <t>20.06.2020 16:14:45</t>
  </si>
  <si>
    <t>1355003</t>
  </si>
  <si>
    <t>BERGAMA TM 35-16-A00004_PAŞAKÖY M11</t>
  </si>
  <si>
    <t>20.06.2020 10:37:13</t>
  </si>
  <si>
    <t>20.06.2020 10:40:00</t>
  </si>
  <si>
    <t>1358054</t>
  </si>
  <si>
    <t>TR-82 35-16-L00082_TR-94 L07</t>
  </si>
  <si>
    <t>24.06.2020 19:16:49</t>
  </si>
  <si>
    <t>24.06.2020 20:24:25</t>
  </si>
  <si>
    <t>1356854</t>
  </si>
  <si>
    <t>BERGAMA TM 35-16-A00004_KINIK-2 M20</t>
  </si>
  <si>
    <t>23.06.2020 10:17:23</t>
  </si>
  <si>
    <t>23.06.2020 10:21:59</t>
  </si>
  <si>
    <t>1347728</t>
  </si>
  <si>
    <t>OĞLANANASI TR-5 KÖK 35-22-M00092_OĞLANANASI TR-7/TR-8/TR-9-M02 M02</t>
  </si>
  <si>
    <t>09.06.2020 13:59:38</t>
  </si>
  <si>
    <t>09.06.2020 14:28:25</t>
  </si>
  <si>
    <t>1360138</t>
  </si>
  <si>
    <t>TR-23 35-16-L00023_ B1b</t>
  </si>
  <si>
    <t>28.06.2020 19:28:07</t>
  </si>
  <si>
    <t>28.06.2020 20:14:43</t>
  </si>
  <si>
    <t>1361071</t>
  </si>
  <si>
    <t>DM02/TR03 ŞEYH CAMİİ 45-73-M00021_DM-2-M01 M01</t>
  </si>
  <si>
    <t>30.06.2020 11:41:15</t>
  </si>
  <si>
    <t>30.06.2020 12:07:00</t>
  </si>
  <si>
    <t>1359257</t>
  </si>
  <si>
    <t>TR-146 35-15-M00146_TR-147-M01 M01</t>
  </si>
  <si>
    <t>26.06.2020 20:38:26</t>
  </si>
  <si>
    <t>26.06.2020 20:58:00</t>
  </si>
  <si>
    <t>1356693</t>
  </si>
  <si>
    <t>TR-1 45-74-M00001_TR-26 M02</t>
  </si>
  <si>
    <t>23.06.2020 07:46:31</t>
  </si>
  <si>
    <t>23.06.2020 07:57:00</t>
  </si>
  <si>
    <t>1357273</t>
  </si>
  <si>
    <t>23.06.2020 16:05:49</t>
  </si>
  <si>
    <t>23.06.2020 16:07:23</t>
  </si>
  <si>
    <t>1348790</t>
  </si>
  <si>
    <t>BERGAMA İM-1 35-16-A00001_ŞEHİR-7-L07 L07</t>
  </si>
  <si>
    <t>11.06.2020 09:14:30</t>
  </si>
  <si>
    <t>11.06.2020 09:17:00</t>
  </si>
  <si>
    <t>1345875</t>
  </si>
  <si>
    <t>BERGAMA İM-1 35-16-A00001_TR-2-L14 L14</t>
  </si>
  <si>
    <t>06.06.2020 06:30:17</t>
  </si>
  <si>
    <t>06.06.2020 06:36:00</t>
  </si>
  <si>
    <t>1424903</t>
  </si>
  <si>
    <t>BERGAMA İM-1 35-16-A00001_ŞEHİR-3 L03</t>
  </si>
  <si>
    <t>24.06.2020 19:09:00</t>
  </si>
  <si>
    <t>24.06.2020 19:18:00</t>
  </si>
  <si>
    <t>1349154</t>
  </si>
  <si>
    <t>TR-66 35-16-L00066_TR-66/TR-67-L01 L01</t>
  </si>
  <si>
    <t>11.06.2020 17:48:47</t>
  </si>
  <si>
    <t>11.06.2020 19:51:00</t>
  </si>
  <si>
    <t>1356193</t>
  </si>
  <si>
    <t>TR-68 35-16-L00068_953334899</t>
  </si>
  <si>
    <t>22.06.2020 11:10:47</t>
  </si>
  <si>
    <t>22.06.2020 17:38:33</t>
  </si>
  <si>
    <t>1359159</t>
  </si>
  <si>
    <t>26.06.2020 17:29:07</t>
  </si>
  <si>
    <t>26.06.2020 20:05:56</t>
  </si>
  <si>
    <t>1353069</t>
  </si>
  <si>
    <t>ALAŞEHİR TR-5 45-73-M00005_45-73-M00005</t>
  </si>
  <si>
    <t>AG Hatta Yabancı Cisim</t>
  </si>
  <si>
    <t>17.06.2020 20:26:18</t>
  </si>
  <si>
    <t>17.06.2020 20:30:41</t>
  </si>
  <si>
    <t>1347455</t>
  </si>
  <si>
    <t>DM-12 45-73-M00067_ASKERİYE-M02 M02</t>
  </si>
  <si>
    <t>09.06.2020 05:17:58</t>
  </si>
  <si>
    <t>09.06.2020 05:31:49</t>
  </si>
  <si>
    <t>1349480</t>
  </si>
  <si>
    <t>MENEMEN İM 35-28-A00001_HIDIR TEPE-L15 L15</t>
  </si>
  <si>
    <t>12.06.2020 09:03:02</t>
  </si>
  <si>
    <t>12.06.2020 09:16:29</t>
  </si>
  <si>
    <t>1349503</t>
  </si>
  <si>
    <t>MENEMEN TR-11 35-28-L00011_B B02</t>
  </si>
  <si>
    <t>12.06.2020 09:25:25</t>
  </si>
  <si>
    <t>12.06.2020 10:12:14</t>
  </si>
  <si>
    <t>1322980</t>
  </si>
  <si>
    <t>01.06.2020 09:04:36</t>
  </si>
  <si>
    <t>01.06.2020 13:48:31</t>
  </si>
  <si>
    <t>1350569</t>
  </si>
  <si>
    <t>MENEMEN İM 35-28-A00001_MENEMEN ŞEHİR-3 L08</t>
  </si>
  <si>
    <t>13.06.2020 10:23:01</t>
  </si>
  <si>
    <t>13.06.2020 14:56:11</t>
  </si>
  <si>
    <t>1351487</t>
  </si>
  <si>
    <t>MENEMEN İM 35-28-A00001_HatBaşıAyırıcı_53133943 M17</t>
  </si>
  <si>
    <t>15.06.2020 08:22:40</t>
  </si>
  <si>
    <t>15.06.2020 10:54:05</t>
  </si>
  <si>
    <t>1351451</t>
  </si>
  <si>
    <t>MENEMEN İM 35-28-A00001_HatBaşıAyırıcı_53134114 M17</t>
  </si>
  <si>
    <t>15.06.2020 06:59:41</t>
  </si>
  <si>
    <t>15.06.2020 08:05:09</t>
  </si>
  <si>
    <t>1355313</t>
  </si>
  <si>
    <t>TR-18 35-16-L00018_953333727</t>
  </si>
  <si>
    <t>20.06.2020 20:20:17</t>
  </si>
  <si>
    <t>20.06.2020 21:41:10</t>
  </si>
  <si>
    <t>1344635</t>
  </si>
  <si>
    <t>TR-81 35-16-L00081_953318101</t>
  </si>
  <si>
    <t>03.06.2020 16:39:07</t>
  </si>
  <si>
    <t>03.06.2020 17:41:54</t>
  </si>
  <si>
    <t>1352757</t>
  </si>
  <si>
    <t>ÖDEMİŞ TM-2 35-15-A00005_OVAKENT M03</t>
  </si>
  <si>
    <t>17.06.2020 11:17:49</t>
  </si>
  <si>
    <t>17.06.2020 12:53:51</t>
  </si>
  <si>
    <t>1352761</t>
  </si>
  <si>
    <t>ÖDEMİŞ TM-2 35-15-A00005_YOLÜSTÜ M18</t>
  </si>
  <si>
    <t>17.06.2020 11:30:48</t>
  </si>
  <si>
    <t>17.06.2020 14:33:50</t>
  </si>
  <si>
    <t>1352739</t>
  </si>
  <si>
    <t>17.06.2020 11:00:08</t>
  </si>
  <si>
    <t>17.06.2020 11:43:58</t>
  </si>
  <si>
    <t>1359647</t>
  </si>
  <si>
    <t>TR-40 35-15-M00040_48885177</t>
  </si>
  <si>
    <t>27.06.2020 16:52:26</t>
  </si>
  <si>
    <t>27.06.2020 19:15:58</t>
  </si>
  <si>
    <t>1352592</t>
  </si>
  <si>
    <t>GÖLCÜK DM 35-15-L01153_GÖLCÜK L05</t>
  </si>
  <si>
    <t>17.06.2020 07:17:14</t>
  </si>
  <si>
    <t>17.06.2020 08:33:00</t>
  </si>
  <si>
    <t>1350934</t>
  </si>
  <si>
    <t>GÖLCÜK TR-30 35-15-L00324_Ayırıcı H01</t>
  </si>
  <si>
    <t>13.06.2020 21:23:24</t>
  </si>
  <si>
    <t>13.06.2020 22:30:15</t>
  </si>
  <si>
    <t>1346622</t>
  </si>
  <si>
    <t>MENEMEN İM 35-28-A00001_ASARLIK-2 M09</t>
  </si>
  <si>
    <t>07.06.2020 14:00:13</t>
  </si>
  <si>
    <t>07.06.2020 14:25:00</t>
  </si>
  <si>
    <t>1347577</t>
  </si>
  <si>
    <t>09.06.2020 09:54:25</t>
  </si>
  <si>
    <t>09.06.2020 12:41:17</t>
  </si>
  <si>
    <t>1351773</t>
  </si>
  <si>
    <t>AVDAN TR-5 KÖK 45-82-M00130_AVDAN TR-3-M06 M06</t>
  </si>
  <si>
    <t>15.06.2020 16:28:57</t>
  </si>
  <si>
    <t>15.06.2020 17:00:24</t>
  </si>
  <si>
    <t>1354694</t>
  </si>
  <si>
    <t>AVDAN TR-5 KÖK 45-82-M00130_CENKYERİ-M04 M04</t>
  </si>
  <si>
    <t>19.06.2020 19:20:20</t>
  </si>
  <si>
    <t>19.06.2020 20:51:20</t>
  </si>
  <si>
    <t>1356487</t>
  </si>
  <si>
    <t>AVDAN TR-2 45-82-M00232_B</t>
  </si>
  <si>
    <t>22.06.2020 18:32:01</t>
  </si>
  <si>
    <t>22.06.2020 23:24:33</t>
  </si>
  <si>
    <t>1371460</t>
  </si>
  <si>
    <t>AVDAN TR-5 KÖK 45-82-M00130_B</t>
  </si>
  <si>
    <t>30.06.2020 23:54:00</t>
  </si>
  <si>
    <t>01.07.2020 05:23:47</t>
  </si>
  <si>
    <t>1358228</t>
  </si>
  <si>
    <t>PANCAR KÖK 35-26-M00891_BULGURCA OĞLANANASI-M03 M03</t>
  </si>
  <si>
    <t>25.06.2020 08:43:00</t>
  </si>
  <si>
    <t>25.06.2020 09:42:00</t>
  </si>
  <si>
    <t>1358328</t>
  </si>
  <si>
    <t>PANCAR KÖK 35-26-M00891_BULGURCA OĞLANANASI M03</t>
  </si>
  <si>
    <t>25.06.2020 10:10:35</t>
  </si>
  <si>
    <t>25.06.2020 11:00:51</t>
  </si>
  <si>
    <t>1355730</t>
  </si>
  <si>
    <t>PANCAR OSB DM-1 35-26-M00869_AYRANCILAR-2-M09 M09</t>
  </si>
  <si>
    <t>21.06.2020 16:52:01</t>
  </si>
  <si>
    <t>21.06.2020 18:07:00</t>
  </si>
  <si>
    <t>1351747</t>
  </si>
  <si>
    <t>ÇETMEN DM 35-26-M00924_SELAMPEN-M03 M03</t>
  </si>
  <si>
    <t>15.06.2020 15:25:20</t>
  </si>
  <si>
    <t>15.06.2020 15:52:00</t>
  </si>
  <si>
    <t>1323472</t>
  </si>
  <si>
    <t>ÇETMEN DM 35-26-M00924_KİPA DM-M10 M10</t>
  </si>
  <si>
    <t>01.06.2020 18:27:40</t>
  </si>
  <si>
    <t>01.06.2020 18:54:00</t>
  </si>
  <si>
    <t>1323561</t>
  </si>
  <si>
    <t>PANCAR OSB DM-1 35-26-M00869_AYRANCILAR-2 M09</t>
  </si>
  <si>
    <t>01.06.2020 20:41:01</t>
  </si>
  <si>
    <t>01.06.2020 21:35:51</t>
  </si>
  <si>
    <t>1347945</t>
  </si>
  <si>
    <t>BERGAMA İM-2 35-16-A00002_HatBaşıAyırıcı_53140777 L12</t>
  </si>
  <si>
    <t>09.06.2020 20:11:18</t>
  </si>
  <si>
    <t>09.06.2020 22:00:00</t>
  </si>
  <si>
    <t>1349923</t>
  </si>
  <si>
    <t>TR-146 35-16-L00146_953352672</t>
  </si>
  <si>
    <t>12.06.2020 15:39:04</t>
  </si>
  <si>
    <t>12.06.2020 17:02:18</t>
  </si>
  <si>
    <t>1349756</t>
  </si>
  <si>
    <t>BERGAMA İM-2 35-16-A00002_KÖYLER(ÇAMKÖY)-L12 L12</t>
  </si>
  <si>
    <t>12.06.2020 13:32:06</t>
  </si>
  <si>
    <t>12.06.2020 14:12:00</t>
  </si>
  <si>
    <t>1355205</t>
  </si>
  <si>
    <t>TR-124 35-16-L00124_47573938</t>
  </si>
  <si>
    <t>AG Direkten Kesme Açma</t>
  </si>
  <si>
    <t>20.06.2020 16:51:00</t>
  </si>
  <si>
    <t>20.06.2020 17:16:23</t>
  </si>
  <si>
    <t>1350831</t>
  </si>
  <si>
    <t>ÖDEMİŞ İM 35-15-A00001_ÇAPUTÇU M05</t>
  </si>
  <si>
    <t>13.06.2020 17:26:21</t>
  </si>
  <si>
    <t>13.06.2020 17:30:04</t>
  </si>
  <si>
    <t>1350692</t>
  </si>
  <si>
    <t>ÖDEMİŞ İM 35-15-A00001_CUMHURİYET M18</t>
  </si>
  <si>
    <t>13.06.2020 14:01:51</t>
  </si>
  <si>
    <t>13.06.2020 14:08:00</t>
  </si>
  <si>
    <t>1351350</t>
  </si>
  <si>
    <t>ÖDEMİŞ İM 35-15-A00001_LİBERO-L25 L25</t>
  </si>
  <si>
    <t>14.06.2020 18:47:12</t>
  </si>
  <si>
    <t>14.06.2020 18:56:00</t>
  </si>
  <si>
    <t>1351362</t>
  </si>
  <si>
    <t>TR-102 GÜNLÜCE YOLU ÜZERİ 35-15-L00102_B</t>
  </si>
  <si>
    <t>14.06.2020 18:49:36</t>
  </si>
  <si>
    <t>14.06.2020 21:47:50</t>
  </si>
  <si>
    <t>1346745</t>
  </si>
  <si>
    <t>ÖDEMİŞ İM 35-15-A00001_TR-110-M17 M17</t>
  </si>
  <si>
    <t>07.06.2020 17:25:03</t>
  </si>
  <si>
    <t>07.06.2020 17:37:14</t>
  </si>
  <si>
    <t>1358230</t>
  </si>
  <si>
    <t>ÖDEMİŞ İM 35-15-A00001_YENİKENT-L37 L37</t>
  </si>
  <si>
    <t>25.06.2020 08:45:40</t>
  </si>
  <si>
    <t>25.06.2020 08:50:21</t>
  </si>
  <si>
    <t>1345881</t>
  </si>
  <si>
    <t>CABBAR DM 45-73-M00100_ALAŞEHİR TM 1 GİRİŞ (CABBAR-1)-M06 M06</t>
  </si>
  <si>
    <t>06.06.2020 06:50:51</t>
  </si>
  <si>
    <t>06.06.2020 06:55:00</t>
  </si>
  <si>
    <t>1352442</t>
  </si>
  <si>
    <t>CABBAR DM 45-73-M00100_DSİ ÇIKIŞ-M03 M03</t>
  </si>
  <si>
    <t>16.06.2020 18:22:38</t>
  </si>
  <si>
    <t>16.06.2020 18:25:00</t>
  </si>
  <si>
    <t>1352551</t>
  </si>
  <si>
    <t>16.06.2020 23:26:15</t>
  </si>
  <si>
    <t>16.06.2020 23:34:29</t>
  </si>
  <si>
    <t>1354290</t>
  </si>
  <si>
    <t>CABBAR DM 45-73-M00100_KÖYLER ÇIKIŞI-M04 M04</t>
  </si>
  <si>
    <t>19.06.2020 11:41:46</t>
  </si>
  <si>
    <t>19.06.2020 11:53:41</t>
  </si>
  <si>
    <t>1354607</t>
  </si>
  <si>
    <t>19.06.2020 17:38:10</t>
  </si>
  <si>
    <t>19.06.2020 18:13:00</t>
  </si>
  <si>
    <t>1356355</t>
  </si>
  <si>
    <t>CABBAR DM 45-73-M00100_KEMALİYE-1 ÇIKIŞ-M09 M09</t>
  </si>
  <si>
    <t>22.06.2020 15:17:24</t>
  </si>
  <si>
    <t>22.06.2020 15:45:42</t>
  </si>
  <si>
    <t>1355748</t>
  </si>
  <si>
    <t>GÖLCÜK TR-13 35-15-L00325_914994290</t>
  </si>
  <si>
    <t>21.06.2020 17:13:40</t>
  </si>
  <si>
    <t>21.06.2020 19:44:52</t>
  </si>
  <si>
    <t>1347772</t>
  </si>
  <si>
    <t>09.06.2020 14:31:35</t>
  </si>
  <si>
    <t>09.06.2020 15:24:00</t>
  </si>
  <si>
    <t>1349141</t>
  </si>
  <si>
    <t>GÖLCÜK TR-1 (ZEYTİNLİK) 35-15-L00749_950384891</t>
  </si>
  <si>
    <t>11.06.2020 17:30:30</t>
  </si>
  <si>
    <t>11.06.2020 18:26:26</t>
  </si>
  <si>
    <t>1347201</t>
  </si>
  <si>
    <t>MAHMUTLAR KÖK 45-74-M00100_MAHMUTLAR-M02 M02</t>
  </si>
  <si>
    <t>08.06.2020 14:39:24</t>
  </si>
  <si>
    <t>08.06.2020 14:50:00</t>
  </si>
  <si>
    <t>1356756</t>
  </si>
  <si>
    <t>MAHMUTLAR KÖK 45-74-M00100_ESKİ YARBASAN-M03 M03</t>
  </si>
  <si>
    <t>23.06.2020 09:10:01</t>
  </si>
  <si>
    <t>23.06.2020 09:20:00</t>
  </si>
  <si>
    <t>1356818</t>
  </si>
  <si>
    <t>23.06.2020 09:25:49</t>
  </si>
  <si>
    <t>23.06.2020 13:32:00</t>
  </si>
  <si>
    <t>1345039</t>
  </si>
  <si>
    <t>TR-9 45-74-M00009_TR-11 M02</t>
  </si>
  <si>
    <t>04.06.2020 12:00:28</t>
  </si>
  <si>
    <t>04.06.2020 13:02:45</t>
  </si>
  <si>
    <t>1350895</t>
  </si>
  <si>
    <t>TR-60 BAYRAMKUYU 35-15-L00060_950404739</t>
  </si>
  <si>
    <t>13.06.2020 19:02:39</t>
  </si>
  <si>
    <t>13.06.2020 21:33:26</t>
  </si>
  <si>
    <t>1352457</t>
  </si>
  <si>
    <t>TR-8 35-31-L00008_-H H</t>
  </si>
  <si>
    <t>OG Kademe Ayarı</t>
  </si>
  <si>
    <t>16.06.2020 18:33:57</t>
  </si>
  <si>
    <t>16.06.2020 20:01:20</t>
  </si>
  <si>
    <t>1344880</t>
  </si>
  <si>
    <t>KIRKÖY TOPRAKLIK TR-10 35-31-L00472_-H H</t>
  </si>
  <si>
    <t>04.06.2020 08:05:15</t>
  </si>
  <si>
    <t>04.06.2020 09:48:43</t>
  </si>
  <si>
    <t>1358517</t>
  </si>
  <si>
    <t>KADİR ŞEN ÖZEL TR 35-15-M00172Ö_950402914</t>
  </si>
  <si>
    <t>25.06.2020 14:46:38</t>
  </si>
  <si>
    <t>25.06.2020 17:44:09</t>
  </si>
  <si>
    <t>1351889</t>
  </si>
  <si>
    <t>TR-65 35-16-L00065_B B02</t>
  </si>
  <si>
    <t>AG Box / Sdk Giriş Sigorta Atığı</t>
  </si>
  <si>
    <t>15.06.2020 20:27:00</t>
  </si>
  <si>
    <t>15.06.2020 20:47:15</t>
  </si>
  <si>
    <t>1353230</t>
  </si>
  <si>
    <t>TR-65 35-16-L00065_953321252</t>
  </si>
  <si>
    <t>18.06.2020 08:39:16</t>
  </si>
  <si>
    <t>18.06.2020 09:13:51</t>
  </si>
  <si>
    <t>1348091</t>
  </si>
  <si>
    <t>10.06.2020 06:46:07</t>
  </si>
  <si>
    <t>10.06.2020 07:13:00</t>
  </si>
  <si>
    <t>1345879</t>
  </si>
  <si>
    <t>BERGAMA İM-1 35-16-A00001_ŞEHİR-2 L15</t>
  </si>
  <si>
    <t>06.06.2020 06:37:12</t>
  </si>
  <si>
    <t>06.06.2020 06:56:44</t>
  </si>
  <si>
    <t>1345891</t>
  </si>
  <si>
    <t>CABBAR DM 45-73-M00100_KÖYLER ÇIKIŞI M04</t>
  </si>
  <si>
    <t>06.06.2020 09:47:00</t>
  </si>
  <si>
    <t>1346012</t>
  </si>
  <si>
    <t>CABBAR DM 45-73-M00100_EMRE PLASTİK M01</t>
  </si>
  <si>
    <t>06.06.2020 11:16:28</t>
  </si>
  <si>
    <t>06.06.2020 11:37:18</t>
  </si>
  <si>
    <t>1345993</t>
  </si>
  <si>
    <t>06.06.2020 10:23:35</t>
  </si>
  <si>
    <t>06.06.2020 11:22:00</t>
  </si>
  <si>
    <t>1345981</t>
  </si>
  <si>
    <t>06.06.2020 10:14:32</t>
  </si>
  <si>
    <t>06.06.2020 10:20:00</t>
  </si>
  <si>
    <t>1345983</t>
  </si>
  <si>
    <t>CABBAR DM 45-73-M00100_EMRE PLASTİK-M01 M01</t>
  </si>
  <si>
    <t>06.06.2020 10:20:04</t>
  </si>
  <si>
    <t>06.06.2020 11:02:00</t>
  </si>
  <si>
    <t>1346061</t>
  </si>
  <si>
    <t>ASSTAR KÖK 45-73-M00134_KÖYLER ÇIKIŞ-M02 M02</t>
  </si>
  <si>
    <t>06.06.2020 12:34:22</t>
  </si>
  <si>
    <t>06.06.2020 12:46:00</t>
  </si>
  <si>
    <t>1346260</t>
  </si>
  <si>
    <t>DM06/TR-01 45-73-M00053_A</t>
  </si>
  <si>
    <t>AG İzolatör Arızası</t>
  </si>
  <si>
    <t>06.06.2020 18:54:38</t>
  </si>
  <si>
    <t>06.06.2020 19:54:33</t>
  </si>
  <si>
    <t>1345612</t>
  </si>
  <si>
    <t>DM06/TR02 45-73-M00052_945671169</t>
  </si>
  <si>
    <t>AG Box / Sdk Abone Çıkış Faz Sigorta Atığı</t>
  </si>
  <si>
    <t>05.06.2020 14:28:00</t>
  </si>
  <si>
    <t>05.06.2020 14:51:06</t>
  </si>
  <si>
    <t>1348498</t>
  </si>
  <si>
    <t>DM06/TR03 45-73-M00048_945674153</t>
  </si>
  <si>
    <t>10.06.2020 17:05:33</t>
  </si>
  <si>
    <t>10.06.2020 19:10:36</t>
  </si>
  <si>
    <t>1352354</t>
  </si>
  <si>
    <t>ASSTAR KÖK 45-73-M00134_HatBaşıAyırıcı_53134979 M02</t>
  </si>
  <si>
    <t>16.06.2020 15:47:23</t>
  </si>
  <si>
    <t>16.06.2020 17:01:06</t>
  </si>
  <si>
    <t>1357357</t>
  </si>
  <si>
    <t>23.06.2020 17:38:10</t>
  </si>
  <si>
    <t>23.06.2020 17:47:00</t>
  </si>
  <si>
    <t>1357728</t>
  </si>
  <si>
    <t>DM06/TR-01 45-73-M00053_D d4</t>
  </si>
  <si>
    <t>24.06.2020 10:07:44</t>
  </si>
  <si>
    <t>24.06.2020 12:26:38</t>
  </si>
  <si>
    <t>1359851</t>
  </si>
  <si>
    <t>28.06.2020 08:00:49</t>
  </si>
  <si>
    <t>28.06.2020 08:13:22</t>
  </si>
  <si>
    <t>1371392</t>
  </si>
  <si>
    <t>ALAŞEHİR TR-78 45-73-M00078_A</t>
  </si>
  <si>
    <t>30.06.2020 20:37:57</t>
  </si>
  <si>
    <t>30.06.2020 21:16:49</t>
  </si>
  <si>
    <t>1355534</t>
  </si>
  <si>
    <t>M-1100 35-03-M01100_910308062</t>
  </si>
  <si>
    <t>21.06.2020 10:33:44</t>
  </si>
  <si>
    <t>21.06.2020 12:33:44</t>
  </si>
  <si>
    <t>1348799</t>
  </si>
  <si>
    <t>TR-73 35-16-L00073_TR-76 L02</t>
  </si>
  <si>
    <t>11.06.2020 09:26:00</t>
  </si>
  <si>
    <t>11.06.2020 09:32:00</t>
  </si>
  <si>
    <t>1346693</t>
  </si>
  <si>
    <t>FOÇA TR-25 35-23-L00025_950412317</t>
  </si>
  <si>
    <t>07.06.2020 15:55:34</t>
  </si>
  <si>
    <t>07.06.2020 19:14:41</t>
  </si>
  <si>
    <t>1351835</t>
  </si>
  <si>
    <t>FOÇA TR-17 35-23-L00017_A</t>
  </si>
  <si>
    <t>15.06.2020 18:34:22</t>
  </si>
  <si>
    <t>15.06.2020 20:44:20</t>
  </si>
  <si>
    <t>1353987</t>
  </si>
  <si>
    <t>BADEMLİ TR-7 35-30-L00104_Ayırıcı H01</t>
  </si>
  <si>
    <t>OG Trafo Kademe Ayarı</t>
  </si>
  <si>
    <t>18.06.2020 22:07:00</t>
  </si>
  <si>
    <t>18.06.2020 22:23:31</t>
  </si>
  <si>
    <t>1355535</t>
  </si>
  <si>
    <t>TR-136 35-16-L00136_953317010</t>
  </si>
  <si>
    <t>21.06.2020 10:31:35</t>
  </si>
  <si>
    <t>21.06.2020 13:45:54</t>
  </si>
  <si>
    <t>1354034</t>
  </si>
  <si>
    <t>BALLICA TR-4 45-72-L00550_45-72-L00550</t>
  </si>
  <si>
    <t>19.06.2020 05:06:09</t>
  </si>
  <si>
    <t>19.06.2020 06:13:00</t>
  </si>
  <si>
    <t>1353864</t>
  </si>
  <si>
    <t>BALLICA İM 45-72-A00005_TM GİRİŞ-M13 M13</t>
  </si>
  <si>
    <t>18.06.2020 18:37:14</t>
  </si>
  <si>
    <t>18.06.2020 19:30:02</t>
  </si>
  <si>
    <t>1353365</t>
  </si>
  <si>
    <t>BALLICA İM 45-72-A00005_HAMİDİYE L08</t>
  </si>
  <si>
    <t>18.06.2020 11:05:58</t>
  </si>
  <si>
    <t>18.06.2020 11:06:29</t>
  </si>
  <si>
    <t>1352575</t>
  </si>
  <si>
    <t>BALLICA İM 45-72-A00005_YENİ ZEYTİNLİOVA L04</t>
  </si>
  <si>
    <t>17.06.2020 02:52:34</t>
  </si>
  <si>
    <t>17.06.2020 03:29:00</t>
  </si>
  <si>
    <t>1351849</t>
  </si>
  <si>
    <t>BALLICA İM 45-72-A00005_BALLICA ŞEHİR-L10 L10</t>
  </si>
  <si>
    <t>15.06.2020 19:05:44</t>
  </si>
  <si>
    <t>15.06.2020 19:40:48</t>
  </si>
  <si>
    <t>1347865</t>
  </si>
  <si>
    <t>BALLICA İM 45-72-A00005_HAMİDİYE-L08 L08</t>
  </si>
  <si>
    <t>09.06.2020 17:44:55</t>
  </si>
  <si>
    <t>09.06.2020 18:21:30</t>
  </si>
  <si>
    <t>1349129</t>
  </si>
  <si>
    <t>BALLICA TR-3 45-72-L00549_49593454</t>
  </si>
  <si>
    <t>11.06.2020 17:23:07</t>
  </si>
  <si>
    <t>11.06.2020 18:33:05</t>
  </si>
  <si>
    <t>1349089</t>
  </si>
  <si>
    <t>BALLICA İM 45-72-A00005_BALLICA ŞEHİR L10</t>
  </si>
  <si>
    <t>11.06.2020 16:54:06</t>
  </si>
  <si>
    <t>11.06.2020 17:40:49</t>
  </si>
  <si>
    <t>1349295</t>
  </si>
  <si>
    <t>BEYOBA TR-7 45-72-M00561_956532031</t>
  </si>
  <si>
    <t>11.06.2020 20:27:08</t>
  </si>
  <si>
    <t>11.06.2020 21:15:36</t>
  </si>
  <si>
    <t>1349685</t>
  </si>
  <si>
    <t>BEYOBA TR-8 45-72-M00424_Ayırıcı H01</t>
  </si>
  <si>
    <t>OG Parafudr Patlaması</t>
  </si>
  <si>
    <t>12.06.2020 12:11:35</t>
  </si>
  <si>
    <t>12.06.2020 14:52:00</t>
  </si>
  <si>
    <t>1347066</t>
  </si>
  <si>
    <t>BEYOBA TARIMSAL SULAMA TR-4 45-72-M00450_45-72-M00450</t>
  </si>
  <si>
    <t>AG Kablo Başlığı Arızası</t>
  </si>
  <si>
    <t>08.06.2020 10:49:33</t>
  </si>
  <si>
    <t>08.06.2020 12:40:35</t>
  </si>
  <si>
    <t>1359137</t>
  </si>
  <si>
    <t>BEYOBA TARIMSAL SULAMA TR-17 45-72-M00442_45-72-M00442</t>
  </si>
  <si>
    <t>26.06.2020 16:54:05</t>
  </si>
  <si>
    <t>26.06.2020 20:38:32</t>
  </si>
  <si>
    <t>1358301</t>
  </si>
  <si>
    <t>TR-67 35-30-L00067_43006571</t>
  </si>
  <si>
    <t>25.06.2020 09:56:41</t>
  </si>
  <si>
    <t>25.06.2020 11:36:27</t>
  </si>
  <si>
    <t>1360807</t>
  </si>
  <si>
    <t>ALİ KOYUNCU GRB 35-30-M00198_Ayırıcı H01</t>
  </si>
  <si>
    <t>29.06.2020 21:15:18</t>
  </si>
  <si>
    <t>29.06.2020 22:56:05</t>
  </si>
  <si>
    <t>1360587</t>
  </si>
  <si>
    <t>ALİ KOYUNCU GRB 35-30-M00198_B</t>
  </si>
  <si>
    <t>29.06.2020 15:34:32</t>
  </si>
  <si>
    <t>29.06.2020 19:36:03</t>
  </si>
  <si>
    <t>1347369</t>
  </si>
  <si>
    <t>TR-56 35-30-L00056_955316994</t>
  </si>
  <si>
    <t>08.06.2020 19:31:07</t>
  </si>
  <si>
    <t>08.06.2020 21:44:56</t>
  </si>
  <si>
    <t>1347904</t>
  </si>
  <si>
    <t>GRUPKENT KÖK 35-30-M00200_ALTINOVA M03</t>
  </si>
  <si>
    <t>09.06.2020 18:47:19</t>
  </si>
  <si>
    <t>09.06.2020 19:08:00</t>
  </si>
  <si>
    <t>1347905</t>
  </si>
  <si>
    <t>GRUPKENT KÖK 35-30-M00200_GRUPKENT M02</t>
  </si>
  <si>
    <t>09.06.2020 18:47:36</t>
  </si>
  <si>
    <t>1349284</t>
  </si>
  <si>
    <t>TR-38 35-30-L00038_955318241</t>
  </si>
  <si>
    <t>11.06.2020 19:29:55</t>
  </si>
  <si>
    <t>11.06.2020 21:46:34</t>
  </si>
  <si>
    <t>1349580</t>
  </si>
  <si>
    <t>TR-38 35-30-L00038_A A01</t>
  </si>
  <si>
    <t>12.06.2020 10:34:33</t>
  </si>
  <si>
    <t>12.06.2020 17:26:11</t>
  </si>
  <si>
    <t>1348957</t>
  </si>
  <si>
    <t>TR-66 35-30-L00066_955333004</t>
  </si>
  <si>
    <t>11.06.2020 13:40:36</t>
  </si>
  <si>
    <t>11.06.2020 14:38:07</t>
  </si>
  <si>
    <t>1348801</t>
  </si>
  <si>
    <t>TR-38 35-30-L00038_B B02</t>
  </si>
  <si>
    <t>11.06.2020 09:31:37</t>
  </si>
  <si>
    <t>11.06.2020 17:51:04</t>
  </si>
  <si>
    <t>1348863</t>
  </si>
  <si>
    <t>TR-54 35-30-L00054_955333359</t>
  </si>
  <si>
    <t>11.06.2020 10:29:13</t>
  </si>
  <si>
    <t>11.06.2020 11:32:51</t>
  </si>
  <si>
    <t>1346337</t>
  </si>
  <si>
    <t>TR-57 35-30-L00057_955320388</t>
  </si>
  <si>
    <t>06.06.2020 21:23:05</t>
  </si>
  <si>
    <t>09.06.2020 19:30:49</t>
  </si>
  <si>
    <t>1323652</t>
  </si>
  <si>
    <t>TR-81 35-30-L00081_43007138</t>
  </si>
  <si>
    <t>02.06.2020 06:50:01</t>
  </si>
  <si>
    <t>02.06.2020 09:02:19</t>
  </si>
  <si>
    <t>1323727</t>
  </si>
  <si>
    <t>TR-81 35-30-L00081_C</t>
  </si>
  <si>
    <t>02.06.2020 08:46:02</t>
  </si>
  <si>
    <t>02.06.2020 09:40:48</t>
  </si>
  <si>
    <t>1322948</t>
  </si>
  <si>
    <t>TR-72 35-30-L00072_B</t>
  </si>
  <si>
    <t>01.06.2020 07:34:48</t>
  </si>
  <si>
    <t>01.06.2020 08:55:33</t>
  </si>
  <si>
    <t>1352286</t>
  </si>
  <si>
    <t>TR-70 35-30-L00070_955332703</t>
  </si>
  <si>
    <t>16.06.2020 13:46:38</t>
  </si>
  <si>
    <t>18.06.2020 11:00:09</t>
  </si>
  <si>
    <t>1352134</t>
  </si>
  <si>
    <t>TR-65 35-30-L00065_TR-67 L01</t>
  </si>
  <si>
    <t>16.06.2020 10:05:26</t>
  </si>
  <si>
    <t>16.06.2020 13:44:25</t>
  </si>
  <si>
    <t>1350672</t>
  </si>
  <si>
    <t>TR-26 35-30-L00026_35-30-L00026</t>
  </si>
  <si>
    <t>13.06.2020 13:28:14</t>
  </si>
  <si>
    <t>13.06.2020 14:35:18</t>
  </si>
  <si>
    <t>1350557</t>
  </si>
  <si>
    <t>13.06.2020 10:21:00</t>
  </si>
  <si>
    <t>13.06.2020 11:54:34</t>
  </si>
  <si>
    <t>1351438</t>
  </si>
  <si>
    <t>TR-32 35-30-L00032_TR-52-L04 L04</t>
  </si>
  <si>
    <t>15.06.2020 03:29:03</t>
  </si>
  <si>
    <t>15.06.2020 03:40:00</t>
  </si>
  <si>
    <t>1355865</t>
  </si>
  <si>
    <t>TR-107 EGE YALINKENT SİTESİ 35-30-L00090_955329673</t>
  </si>
  <si>
    <t>21.06.2020 20:54:48</t>
  </si>
  <si>
    <t>21.06.2020 21:31:40</t>
  </si>
  <si>
    <t>1355283</t>
  </si>
  <si>
    <t>TR-60 35-30-L00060_955315785</t>
  </si>
  <si>
    <t>20.06.2020 18:59:05</t>
  </si>
  <si>
    <t>20.06.2020 20:21:32</t>
  </si>
  <si>
    <t>1357697</t>
  </si>
  <si>
    <t>TR-56 35-30-L00056_B</t>
  </si>
  <si>
    <t>24.06.2020 10:44:07</t>
  </si>
  <si>
    <t>24.06.2020 14:57:09</t>
  </si>
  <si>
    <t>1357884</t>
  </si>
  <si>
    <t>TR-38 35-30-L00038_955319447</t>
  </si>
  <si>
    <t>24.06.2020 14:14:12</t>
  </si>
  <si>
    <t>24.06.2020 17:10:18</t>
  </si>
  <si>
    <t>1353337</t>
  </si>
  <si>
    <t>DM-2/3 ESKİ ANIT YANI 35-18-L00581_DAĞITIM TRAFO DM-2/3 ESKİ ANIT YANI L03</t>
  </si>
  <si>
    <t>18.06.2020 10:38:10</t>
  </si>
  <si>
    <t>18.06.2020 10:55:31</t>
  </si>
  <si>
    <t>1354090</t>
  </si>
  <si>
    <t>DM-2/3 ESKİ ANIT YANI 35-18-L00581_950454830</t>
  </si>
  <si>
    <t>19.06.2020 07:49:22</t>
  </si>
  <si>
    <t>19.06.2020 19:22:55</t>
  </si>
  <si>
    <t>1349296</t>
  </si>
  <si>
    <t>DELİKTAŞ TR-1 35-30-M00155_A</t>
  </si>
  <si>
    <t>11.06.2020 20:31:31</t>
  </si>
  <si>
    <t>11.06.2020 21:18:12</t>
  </si>
  <si>
    <t>1352205</t>
  </si>
  <si>
    <t>ÇİFTLİK SULAMA TR-5 35-16-M00191_35-16-M00191</t>
  </si>
  <si>
    <t>Hırsızlık</t>
  </si>
  <si>
    <t>16.06.2020 11:45:00</t>
  </si>
  <si>
    <t>16.06.2020 14:11:20</t>
  </si>
  <si>
    <t>1352886</t>
  </si>
  <si>
    <t>K-1667 35-02-K01667_910199816</t>
  </si>
  <si>
    <t>17.06.2020 14:30:26</t>
  </si>
  <si>
    <t>17.06.2020 18:58:17</t>
  </si>
  <si>
    <t>1350326</t>
  </si>
  <si>
    <t>K-546 GEÇİT 35-02-K00546_K-3558-K03 K03</t>
  </si>
  <si>
    <t>13.06.2020 00:33:20</t>
  </si>
  <si>
    <t>13.06.2020 00:52:00</t>
  </si>
  <si>
    <t>1358596</t>
  </si>
  <si>
    <t>K-304 35-02-K00304_910163725</t>
  </si>
  <si>
    <t>25.06.2020 18:32:29</t>
  </si>
  <si>
    <t>25.06.2020 21:08:31</t>
  </si>
  <si>
    <t>1359431</t>
  </si>
  <si>
    <t>TÜRKELLİ DM (TR-4) 35-28-M00368_TÜRKELLİ ÇIKIŞ-M03 M03</t>
  </si>
  <si>
    <t>27.06.2020 09:05:27</t>
  </si>
  <si>
    <t>27.06.2020 09:28:19</t>
  </si>
  <si>
    <t>1352584</t>
  </si>
  <si>
    <t>TÜRKELLİ DM (TR-4) 35-28-M00368_TÜRKELLİ ÇIKIŞ M03</t>
  </si>
  <si>
    <t>17.06.2020 06:08:27</t>
  </si>
  <si>
    <t>17.06.2020 06:45:39</t>
  </si>
  <si>
    <t>1351434</t>
  </si>
  <si>
    <t>DİKİLİ İM 35-30-A00001_ŞEHİR-3 L05</t>
  </si>
  <si>
    <t>15.06.2020 01:00:33</t>
  </si>
  <si>
    <t>15.06.2020 03:40:13</t>
  </si>
  <si>
    <t>1351201</t>
  </si>
  <si>
    <t>TR-24 35-30-L00024_35-30-L00024</t>
  </si>
  <si>
    <t>14.06.2020 13:19:35</t>
  </si>
  <si>
    <t>14.06.2020 14:38:13</t>
  </si>
  <si>
    <t>1351096</t>
  </si>
  <si>
    <t>TR-23 35-30-L00023_35-30-L00023</t>
  </si>
  <si>
    <t>14.06.2020 10:13:52</t>
  </si>
  <si>
    <t>14.06.2020 11:34:58</t>
  </si>
  <si>
    <t>1357736</t>
  </si>
  <si>
    <t>TR-6 35-30-L00006_955314314</t>
  </si>
  <si>
    <t>24.06.2020 10:20:48</t>
  </si>
  <si>
    <t>24.06.2020 11:28:35</t>
  </si>
  <si>
    <t>1356726</t>
  </si>
  <si>
    <t>ALİ ÖCAL TARIMSAL SULAMA TR 35-30-L00209_Ayırıcı H01</t>
  </si>
  <si>
    <t>23.06.2020 08:36:50</t>
  </si>
  <si>
    <t>23.06.2020 13:08:31</t>
  </si>
  <si>
    <t>1354876</t>
  </si>
  <si>
    <t>DİKİLİ İM 35-30-A00001_ALTINOVA-1 M08</t>
  </si>
  <si>
    <t>20.06.2020 06:10:20</t>
  </si>
  <si>
    <t>20.06.2020 06:21:00</t>
  </si>
  <si>
    <t>1350439</t>
  </si>
  <si>
    <t>TR-6 35-30-L00006_955296227</t>
  </si>
  <si>
    <t>13.06.2020 08:27:07</t>
  </si>
  <si>
    <t>13.06.2020 12:00:58</t>
  </si>
  <si>
    <t>1350248</t>
  </si>
  <si>
    <t>TR-2 DM (M-702) 35-30-M00702_TR-5-6-7 (ŞEHİR-4) L05</t>
  </si>
  <si>
    <t>12.06.2020 20:28:08</t>
  </si>
  <si>
    <t>12.06.2020 21:11:06</t>
  </si>
  <si>
    <t>1349783</t>
  </si>
  <si>
    <t>12.06.2020 14:01:29</t>
  </si>
  <si>
    <t>12.06.2020 14:18:00</t>
  </si>
  <si>
    <t>1349791</t>
  </si>
  <si>
    <t>VAHAP ÜNLÜ TR-1 35-30-M00364_Ayırıcı H01</t>
  </si>
  <si>
    <t>12.06.2020 14:06:00</t>
  </si>
  <si>
    <t>12.06.2020 14:37:06</t>
  </si>
  <si>
    <t>1349526</t>
  </si>
  <si>
    <t>VAHAP ÜNLÜ TR-1 35-30-M00364_B</t>
  </si>
  <si>
    <t>12.06.2020 09:21:31</t>
  </si>
  <si>
    <t>12.06.2020 13:54:12</t>
  </si>
  <si>
    <t>1347487</t>
  </si>
  <si>
    <t>TR-35 45-77-L00035_45-77-L00035</t>
  </si>
  <si>
    <t>09.06.2020 07:50:32</t>
  </si>
  <si>
    <t>09.06.2020 08:30:55</t>
  </si>
  <si>
    <t>1333945</t>
  </si>
  <si>
    <t>TR-17 45-77-L00017_945511578</t>
  </si>
  <si>
    <t>02.06.2020 14:24:08</t>
  </si>
  <si>
    <t>02.06.2020 15:03:48</t>
  </si>
  <si>
    <t>1349578</t>
  </si>
  <si>
    <t>TR-14 35-16-L00014_953318662</t>
  </si>
  <si>
    <t>12.06.2020 10:27:59</t>
  </si>
  <si>
    <t>12.06.2020 12:25:16</t>
  </si>
  <si>
    <t>1360311</t>
  </si>
  <si>
    <t>K-1903 35-10-K01903_A a2</t>
  </si>
  <si>
    <t>29.06.2020 08:59:46</t>
  </si>
  <si>
    <t>29.06.2020 13:49:00</t>
  </si>
  <si>
    <t>1349133</t>
  </si>
  <si>
    <t>MECİDİYE TR-3 45-72-L00576_49648677</t>
  </si>
  <si>
    <t>11.06.2020 17:29:15</t>
  </si>
  <si>
    <t>11.06.2020 20:28:35</t>
  </si>
  <si>
    <t>1347581</t>
  </si>
  <si>
    <t>MECİDİYE TR-7 45-72-L00574_TR-10 ÇIKIŞI RİNG L01</t>
  </si>
  <si>
    <t>09.06.2020 09:58:25</t>
  </si>
  <si>
    <t>09.06.2020 11:43:00</t>
  </si>
  <si>
    <t>1347926</t>
  </si>
  <si>
    <t>MECİDİYE TR-10 45-72-L00573_DAĞITIM TRAFOSU TR-10-L04 L04</t>
  </si>
  <si>
    <t>09.06.2020 19:41:01</t>
  </si>
  <si>
    <t>09.06.2020 20:49:17</t>
  </si>
  <si>
    <t>1347812</t>
  </si>
  <si>
    <t>MECİDİYE TR-1 KÖK 45-72-L00078_MECİDİYE TR-10 L08</t>
  </si>
  <si>
    <t>09.06.2020 15:50:55</t>
  </si>
  <si>
    <t>09.06.2020 17:18:01</t>
  </si>
  <si>
    <t>1347700</t>
  </si>
  <si>
    <t>09.06.2020 11:54:34</t>
  </si>
  <si>
    <t>09.06.2020 15:18:05</t>
  </si>
  <si>
    <t>1348450</t>
  </si>
  <si>
    <t>10.06.2020 15:38:28</t>
  </si>
  <si>
    <t>10.06.2020 16:46:27</t>
  </si>
  <si>
    <t>1351757</t>
  </si>
  <si>
    <t>MECİDİYE TR-10 45-72-L00573_72635644</t>
  </si>
  <si>
    <t>15.06.2020 15:46:32</t>
  </si>
  <si>
    <t>15.06.2020 17:42:01</t>
  </si>
  <si>
    <t>1352553</t>
  </si>
  <si>
    <t>MEDAR TR-6 45-72-L00276_956514200</t>
  </si>
  <si>
    <t>16.06.2020 23:12:00</t>
  </si>
  <si>
    <t>16.06.2020 23:41:13</t>
  </si>
  <si>
    <t>1357751</t>
  </si>
  <si>
    <t>MEDAR TR-2 45-72-M00593_49607442</t>
  </si>
  <si>
    <t>24.06.2020 10:35:54</t>
  </si>
  <si>
    <t>24.06.2020 11:15:48</t>
  </si>
  <si>
    <t>1357964</t>
  </si>
  <si>
    <t>KADIDAĞ TARIMSAL SULAMA TR-3 45-72-L00140_Ayırıcı H01</t>
  </si>
  <si>
    <t>24.06.2020 17:54:27</t>
  </si>
  <si>
    <t>24.06.2020 18:26:14</t>
  </si>
  <si>
    <t>1349093</t>
  </si>
  <si>
    <t>MEDAR TR-10 45-72-L00292_49607689</t>
  </si>
  <si>
    <t>11.06.2020 16:51:19</t>
  </si>
  <si>
    <t>11.06.2020 18:08:16</t>
  </si>
  <si>
    <t>1349145</t>
  </si>
  <si>
    <t>KADIDAĞ OVA MAH.TR-1 45-72-L00133_Ayırıcı H01</t>
  </si>
  <si>
    <t>11.06.2020 17:41:48</t>
  </si>
  <si>
    <t>11.06.2020 21:42:52</t>
  </si>
  <si>
    <t>1345982</t>
  </si>
  <si>
    <t>MEDAR TR-2 45-72-M00593_45-72-M00593</t>
  </si>
  <si>
    <t>06.06.2020 10:10:32</t>
  </si>
  <si>
    <t>06.06.2020 11:47:04</t>
  </si>
  <si>
    <t>1346107</t>
  </si>
  <si>
    <t>MEDAR TR-3 45-72-L00286_956479321</t>
  </si>
  <si>
    <t>06.06.2020 13:40:09</t>
  </si>
  <si>
    <t>06.06.2020 17:12:55</t>
  </si>
  <si>
    <t>1345716</t>
  </si>
  <si>
    <t>05.06.2020 17:39:47</t>
  </si>
  <si>
    <t>05.06.2020 18:56:50</t>
  </si>
  <si>
    <t>1360108</t>
  </si>
  <si>
    <t>MEDAR TR-2/A 45-72-M00584_72373606</t>
  </si>
  <si>
    <t>28.06.2020 17:53:42</t>
  </si>
  <si>
    <t>28.06.2020 19:39:59</t>
  </si>
  <si>
    <t>1348843</t>
  </si>
  <si>
    <t>TR-10 35-30-L00010_955300195</t>
  </si>
  <si>
    <t>11.06.2020 10:03:21</t>
  </si>
  <si>
    <t>11.06.2020 11:04:24</t>
  </si>
  <si>
    <t>1356481</t>
  </si>
  <si>
    <t>HASAN  KAYSI 35-30-M00370_35-30-M00370</t>
  </si>
  <si>
    <t>AG Atlama Kopuğu</t>
  </si>
  <si>
    <t>22.06.2020 17:54:07</t>
  </si>
  <si>
    <t>22.06.2020 21:17:32</t>
  </si>
  <si>
    <t>1356652</t>
  </si>
  <si>
    <t>SANCAKLI BOZKÖY KÖK 45-71-M00087_İĞDECİK -M01 M01</t>
  </si>
  <si>
    <t>23.06.2020 06:03:26</t>
  </si>
  <si>
    <t>23.06.2020 06:48:00</t>
  </si>
  <si>
    <t>1356079</t>
  </si>
  <si>
    <t>PAŞATIMARI TARIMSAL SULAMA TR-6 45-83-M00248_Ayırıcı H01</t>
  </si>
  <si>
    <t>22.06.2020 09:33:48</t>
  </si>
  <si>
    <t>22.06.2020 10:47:14</t>
  </si>
  <si>
    <t>1354313</t>
  </si>
  <si>
    <t>SANCAKLI BOZKÖY TR-3 45-71-M00565_C</t>
  </si>
  <si>
    <t>19.06.2020 11:59:50</t>
  </si>
  <si>
    <t>19.06.2020 17:31:04</t>
  </si>
  <si>
    <t>1354267</t>
  </si>
  <si>
    <t>19.06.2020 11:03:18</t>
  </si>
  <si>
    <t>19.06.2020 16:55:33</t>
  </si>
  <si>
    <t>1353895</t>
  </si>
  <si>
    <t>18.06.2020 19:19:47</t>
  </si>
  <si>
    <t>18.06.2020 19:34:17</t>
  </si>
  <si>
    <t>1353773</t>
  </si>
  <si>
    <t>SANCAKLI BOZKÖY TR-4 45-71-M00564_Ayırıcı H01</t>
  </si>
  <si>
    <t>18.06.2020 17:27:33</t>
  </si>
  <si>
    <t>18.06.2020 18:30:59</t>
  </si>
  <si>
    <t>1353837</t>
  </si>
  <si>
    <t>SANCAKLI BOZKÖY KÖK 45-71-M00087_KÖY İÇİ RİNG-1 M03</t>
  </si>
  <si>
    <t>18.06.2020 18:18:39</t>
  </si>
  <si>
    <t>18.06.2020 18:25:00</t>
  </si>
  <si>
    <t>1352188</t>
  </si>
  <si>
    <t>16.06.2020 11:16:27</t>
  </si>
  <si>
    <t>16.06.2020 11:53:24</t>
  </si>
  <si>
    <t>1346905</t>
  </si>
  <si>
    <t>08.06.2020 05:59:24</t>
  </si>
  <si>
    <t>08.06.2020 06:30:00</t>
  </si>
  <si>
    <t>1344872</t>
  </si>
  <si>
    <t>SANCAKLI BOZKÖY KÖK 45-71-M00087_İĞDECİK M01</t>
  </si>
  <si>
    <t>04.06.2020 08:12:02</t>
  </si>
  <si>
    <t>04.06.2020 08:48:00</t>
  </si>
  <si>
    <t>1345905</t>
  </si>
  <si>
    <t>SANCAKLI BOZKÖY KÖK 45-71-M00087_SULAMA-M02 M02</t>
  </si>
  <si>
    <t>06.06.2020 07:34:03</t>
  </si>
  <si>
    <t>06.06.2020 08:16:49</t>
  </si>
  <si>
    <t>1345967</t>
  </si>
  <si>
    <t>PAŞATIMARI TARIMSAL SULAMA TR-4 45-83-M00246_48140649</t>
  </si>
  <si>
    <t>06.06.2020 09:42:24</t>
  </si>
  <si>
    <t>06.06.2020 10:55:42</t>
  </si>
  <si>
    <t>1333910</t>
  </si>
  <si>
    <t>02.06.2020 13:49:00</t>
  </si>
  <si>
    <t>02.06.2020 15:14:41</t>
  </si>
  <si>
    <t>1323213</t>
  </si>
  <si>
    <t>01.06.2020 13:48:26</t>
  </si>
  <si>
    <t>01.06.2020 14:50:00</t>
  </si>
  <si>
    <t>1323243</t>
  </si>
  <si>
    <t>SANCAKLI BOZKÖY KÖK 45-71-M00087_SULAMA M02</t>
  </si>
  <si>
    <t>01.06.2020 14:20:09</t>
  </si>
  <si>
    <t>01.06.2020 15:26:10</t>
  </si>
  <si>
    <t>1360893</t>
  </si>
  <si>
    <t>30.06.2020 07:54:14</t>
  </si>
  <si>
    <t>30.06.2020 08:07:04</t>
  </si>
  <si>
    <t>1360877</t>
  </si>
  <si>
    <t>30.06.2020 06:38:10</t>
  </si>
  <si>
    <t>30.06.2020 07:34:03</t>
  </si>
  <si>
    <t>1360872</t>
  </si>
  <si>
    <t>MEHMET KASAP ÖZEL TR 45-71-M00407Ö_Ayırıcı H01</t>
  </si>
  <si>
    <t>30.06.2020 05:59:55</t>
  </si>
  <si>
    <t>30.06.2020 07:50:34</t>
  </si>
  <si>
    <t>1351883</t>
  </si>
  <si>
    <t>M-1346 35-09-M01346_B</t>
  </si>
  <si>
    <t>AG Yeraltı Kablo Arızası</t>
  </si>
  <si>
    <t>15.06.2020 20:03:07</t>
  </si>
  <si>
    <t>15.06.2020 23:53:48</t>
  </si>
  <si>
    <t>1355650</t>
  </si>
  <si>
    <t>FİKRİ KOÇTÜRK-1 45-71-M00799_Ayırıcı H01</t>
  </si>
  <si>
    <t>21.06.2020 14:20:43</t>
  </si>
  <si>
    <t>21.06.2020 15:08:12</t>
  </si>
  <si>
    <t>1354512</t>
  </si>
  <si>
    <t>DM-9 45-71-M00386_GERİDÖNÜŞÜM BİOKÜTLE SANTRAL-M09 M09</t>
  </si>
  <si>
    <t>19.06.2020 16:04:00</t>
  </si>
  <si>
    <t>19.06.2020 16:30:53</t>
  </si>
  <si>
    <t>1333969</t>
  </si>
  <si>
    <t>DM-9 45-71-M00386_GERİDÖNÜŞÜM BİOKÜTLE SANTRAL M09</t>
  </si>
  <si>
    <t>02.06.2020 14:58:00</t>
  </si>
  <si>
    <t>02.06.2020 15:35:23</t>
  </si>
  <si>
    <t>1349243</t>
  </si>
  <si>
    <t>DM-09/13-A 45-71-M00382_Ayırıcı H01</t>
  </si>
  <si>
    <t>11.06.2020 19:19:38</t>
  </si>
  <si>
    <t>11.06.2020 20:09:42</t>
  </si>
  <si>
    <t>1348070</t>
  </si>
  <si>
    <t>DM-3 (TR-16) 35-15-M00016_TÜRBE M07</t>
  </si>
  <si>
    <t>10.06.2020 05:45:16</t>
  </si>
  <si>
    <t>10.06.2020 06:17:00</t>
  </si>
  <si>
    <t>1346514</t>
  </si>
  <si>
    <t>TR-79 İ.EKİNCİOĞLU GRB. 35-15-M00079_950408201</t>
  </si>
  <si>
    <t>07.06.2020 10:10:51</t>
  </si>
  <si>
    <t>07.06.2020 12:03:37</t>
  </si>
  <si>
    <t>1351667</t>
  </si>
  <si>
    <t>TR-74 HAYRETTİN TEKBAŞ GRB. 35-15-M00074_35-15-M00074</t>
  </si>
  <si>
    <t>15.06.2020 13:06:40</t>
  </si>
  <si>
    <t>15.06.2020 13:23:00</t>
  </si>
  <si>
    <t>1358539</t>
  </si>
  <si>
    <t>25.06.2020 16:21:15</t>
  </si>
  <si>
    <t>25.06.2020 19:39:35</t>
  </si>
  <si>
    <t>1354570</t>
  </si>
  <si>
    <t>ASSTAR KÖK 45-73-M00134_KÖYLER ÇIKIŞ M02</t>
  </si>
  <si>
    <t>19.06.2020 16:59:50</t>
  </si>
  <si>
    <t>19.06.2020 18:14:00</t>
  </si>
  <si>
    <t>1346024</t>
  </si>
  <si>
    <t>ASSTAR KÖK 45-73-M00134_HatBaşıAyırıcı_53134987 M02</t>
  </si>
  <si>
    <t>06.06.2020 12:05:35</t>
  </si>
  <si>
    <t>06.06.2020 12:50:27</t>
  </si>
  <si>
    <t>1345150</t>
  </si>
  <si>
    <t>DM06/TR-01 45-73-M00053_C c2</t>
  </si>
  <si>
    <t>04.06.2020 14:29:00</t>
  </si>
  <si>
    <t>04.06.2020 16:01:43</t>
  </si>
  <si>
    <t>1346859</t>
  </si>
  <si>
    <t>ALAŞEHİR TR-55 45-73-M00055_A</t>
  </si>
  <si>
    <t>07.06.2020 21:27:53</t>
  </si>
  <si>
    <t>07.06.2020 21:58:17</t>
  </si>
  <si>
    <t>1356471</t>
  </si>
  <si>
    <t>22.06.2020 16:52:45</t>
  </si>
  <si>
    <t>22.06.2020 19:41:00</t>
  </si>
  <si>
    <t>1353866</t>
  </si>
  <si>
    <t>18.06.2020 18:49:51</t>
  </si>
  <si>
    <t>18.06.2020 19:12:43</t>
  </si>
  <si>
    <t>1354128</t>
  </si>
  <si>
    <t>19.06.2020 08:58:52</t>
  </si>
  <si>
    <t>19.06.2020 09:03:00</t>
  </si>
  <si>
    <t>1350752</t>
  </si>
  <si>
    <t>TR-94 35-16-L00094_47558662</t>
  </si>
  <si>
    <t>13.06.2020 15:23:00</t>
  </si>
  <si>
    <t>13.06.2020 21:36:49</t>
  </si>
  <si>
    <t>1333903</t>
  </si>
  <si>
    <t>BERGAMA TM 35-16-A00004_KOZAK M10</t>
  </si>
  <si>
    <t>02.06.2020 13:26:25</t>
  </si>
  <si>
    <t>02.06.2020 14:35:00</t>
  </si>
  <si>
    <t>1357904</t>
  </si>
  <si>
    <t>DM-2/16 35-29-M00097_48376932 f3b</t>
  </si>
  <si>
    <t>AG Box Arızası</t>
  </si>
  <si>
    <t>24.06.2020 15:19:12</t>
  </si>
  <si>
    <t>24.06.2020 15:41:14</t>
  </si>
  <si>
    <t>1357723</t>
  </si>
  <si>
    <t>24.06.2020 10:03:59</t>
  </si>
  <si>
    <t>24.06.2020 10:20:41</t>
  </si>
  <si>
    <t>1357578</t>
  </si>
  <si>
    <t>KARAREİS KÖK 35-19-M00442_KARAREİS M02</t>
  </si>
  <si>
    <t>24.06.2020 05:05:29</t>
  </si>
  <si>
    <t>24.06.2020 06:40:18</t>
  </si>
  <si>
    <t>1355705</t>
  </si>
  <si>
    <t>ILDIR KÖK 35-18-M00069_M-30 TERMAL KENT M03</t>
  </si>
  <si>
    <t>21.06.2020 16:06:34</t>
  </si>
  <si>
    <t>21.06.2020 17:29:02</t>
  </si>
  <si>
    <t>1351742</t>
  </si>
  <si>
    <t>L-368 KÖRFEZ SİTESİ 35-18-L00368_950458769</t>
  </si>
  <si>
    <t>15.06.2020 15:09:05</t>
  </si>
  <si>
    <t>15.06.2020 18:31:54</t>
  </si>
  <si>
    <t>1344576</t>
  </si>
  <si>
    <t>KARAREİS KÖK 35-19-M00442_KARAREİS-M02 M02</t>
  </si>
  <si>
    <t>03.06.2020 14:40:35</t>
  </si>
  <si>
    <t>03.06.2020 20:59:04</t>
  </si>
  <si>
    <t>1345223</t>
  </si>
  <si>
    <t>L-365 ILDIR ÇAYAĞZI 35-18-L00365_950463668</t>
  </si>
  <si>
    <t>04.06.2020 17:13:50</t>
  </si>
  <si>
    <t>04.06.2020 20:39:15</t>
  </si>
  <si>
    <t>1350488</t>
  </si>
  <si>
    <t>L-366 ILDIR KÖY 35-18-L00366_Ayırıcı H01</t>
  </si>
  <si>
    <t>13.06.2020 09:10:08</t>
  </si>
  <si>
    <t>13.06.2020 11:13:14</t>
  </si>
  <si>
    <t>1357108</t>
  </si>
  <si>
    <t>TR-24 35-16-L00024_953319469</t>
  </si>
  <si>
    <t>23.06.2020 13:13:28</t>
  </si>
  <si>
    <t>23.06.2020 14:00:39</t>
  </si>
  <si>
    <t>1354558</t>
  </si>
  <si>
    <t>19.06.2020 17:16:56</t>
  </si>
  <si>
    <t>1355179</t>
  </si>
  <si>
    <t>BAĞARASI TR-11 35-23-M00180_C</t>
  </si>
  <si>
    <t>20.06.2020 16:03:52</t>
  </si>
  <si>
    <t>20.06.2020 16:54:11</t>
  </si>
  <si>
    <t>1352160</t>
  </si>
  <si>
    <t>BAĞARASI TR-10 KÖK 35-23-M00179_HatBaşıAyırıcı_50155839 M05</t>
  </si>
  <si>
    <t>16.06.2020 10:02:22</t>
  </si>
  <si>
    <t>16.06.2020 11:24:24</t>
  </si>
  <si>
    <t>1359992</t>
  </si>
  <si>
    <t>BAĞARASI TR-10 KÖK 35-23-M00179_ESKİİBAĞARASI M02</t>
  </si>
  <si>
    <t>28.06.2020 13:39:11</t>
  </si>
  <si>
    <t>28.06.2020 14:11:36</t>
  </si>
  <si>
    <t>1353241</t>
  </si>
  <si>
    <t>18.06.2020 09:07:13</t>
  </si>
  <si>
    <t>18.06.2020 09:15:32</t>
  </si>
  <si>
    <t>1355619</t>
  </si>
  <si>
    <t>MEHMET İNAL 35-30-M00369_35-30-M00369</t>
  </si>
  <si>
    <t>21.06.2020 13:22:35</t>
  </si>
  <si>
    <t>21.06.2020 15:41:18</t>
  </si>
  <si>
    <t>1359286</t>
  </si>
  <si>
    <t>BAĞARASI TR-10 KÖK 35-23-M00179_HatBaşıAyırıcı_72050055 M05</t>
  </si>
  <si>
    <t>26.06.2020 21:13:37</t>
  </si>
  <si>
    <t>26.06.2020 21:59:58</t>
  </si>
  <si>
    <t>1348579</t>
  </si>
  <si>
    <t>L-365 ILDIR ÇAYAĞZI 35-18-L00365_950455045</t>
  </si>
  <si>
    <t>10.06.2020 19:25:29</t>
  </si>
  <si>
    <t>12.06.2020 10:01:36</t>
  </si>
  <si>
    <t>1348735</t>
  </si>
  <si>
    <t>ULUKENT DM-3/26 35-28-M00054_ d2b</t>
  </si>
  <si>
    <t>11.06.2020 06:22:26</t>
  </si>
  <si>
    <t>11.06.2020 07:44:21</t>
  </si>
  <si>
    <t>1334091</t>
  </si>
  <si>
    <t>EĞERCİ TR-1 35-26-L00167_9747739</t>
  </si>
  <si>
    <t>02.06.2020 17:20:51</t>
  </si>
  <si>
    <t>02.06.2020 18:31:21</t>
  </si>
  <si>
    <t>1361148</t>
  </si>
  <si>
    <t>EĞERCİ TR-1 35-26-L00167_956605583</t>
  </si>
  <si>
    <t>30.06.2020 13:29:21</t>
  </si>
  <si>
    <t>30.06.2020 15:00:55</t>
  </si>
  <si>
    <t>1323525</t>
  </si>
  <si>
    <t>KAYALIOĞLU TARIMSAL SULAMA TR-3 45-72-L00650_Ayırıcı H01</t>
  </si>
  <si>
    <t>OG Trafo Arızası</t>
  </si>
  <si>
    <t>01.06.2020 20:07:00</t>
  </si>
  <si>
    <t>02.06.2020 01:33:11</t>
  </si>
  <si>
    <t>1347531</t>
  </si>
  <si>
    <t>MUZAFFER ERİNCE SULAMA GRUBU 35-20-L00388_7191826</t>
  </si>
  <si>
    <t>09.06.2020 08:58:27</t>
  </si>
  <si>
    <t>09.06.2020 12:23:33</t>
  </si>
  <si>
    <t>1347605</t>
  </si>
  <si>
    <t>DURMUŞ SABANCI SULAMA GRUBU 35-29-M00295_B</t>
  </si>
  <si>
    <t>09.06.2020 10:19:36</t>
  </si>
  <si>
    <t>09.06.2020 12:00:56</t>
  </si>
  <si>
    <t>1360398</t>
  </si>
  <si>
    <t>ASIM HASKÖY SULAMA GRUBU 35-20-L00387_35-20-L00387</t>
  </si>
  <si>
    <t>29.06.2020 09:54:47</t>
  </si>
  <si>
    <t>29.06.2020 12:29:32</t>
  </si>
  <si>
    <t>1360286</t>
  </si>
  <si>
    <t>29.06.2020 07:37:39</t>
  </si>
  <si>
    <t>29.06.2020 09:02:51</t>
  </si>
  <si>
    <t>1345001</t>
  </si>
  <si>
    <t>KINIK TR-17 35-24-L00017_C</t>
  </si>
  <si>
    <t>04.06.2020 10:57:16</t>
  </si>
  <si>
    <t>04.06.2020 13:31:55</t>
  </si>
  <si>
    <t>1355423</t>
  </si>
  <si>
    <t>M-998 35-03-M00998_B</t>
  </si>
  <si>
    <t>21.06.2020 07:28:07</t>
  </si>
  <si>
    <t>21.06.2020 09:02:57</t>
  </si>
  <si>
    <t>1353415</t>
  </si>
  <si>
    <t>AKSELENDİ TR-2 45-72-L00824_956492699</t>
  </si>
  <si>
    <t>18.06.2020 11:47:31</t>
  </si>
  <si>
    <t>18.06.2020 12:20:27</t>
  </si>
  <si>
    <t>1360712</t>
  </si>
  <si>
    <t>AKSELENDİ TR-7 45-72-L00837_956492740</t>
  </si>
  <si>
    <t>29.06.2020 18:42:01</t>
  </si>
  <si>
    <t>29.06.2020 21:01:41</t>
  </si>
  <si>
    <t>1359367</t>
  </si>
  <si>
    <t>AKSELENDİ İM 45-72-A00004_AKSELENDİ TR2 L12</t>
  </si>
  <si>
    <t>27.06.2020 06:07:47</t>
  </si>
  <si>
    <t>27.06.2020 06:41:31</t>
  </si>
  <si>
    <t>1352928</t>
  </si>
  <si>
    <t>BEYOBA TR-5 45-72-M00423_956491374</t>
  </si>
  <si>
    <t>17.06.2020 15:43:57</t>
  </si>
  <si>
    <t>17.06.2020 17:25:02</t>
  </si>
  <si>
    <t>1345057</t>
  </si>
  <si>
    <t>SAZOBA DM 45-72-M00413_BEYOBA TARIMSAL SULAMA-M07 M07</t>
  </si>
  <si>
    <t>04.06.2020 12:26:33</t>
  </si>
  <si>
    <t>04.06.2020 15:07:45</t>
  </si>
  <si>
    <t>1345030</t>
  </si>
  <si>
    <t>TR-58 35-30-L00058_955334348</t>
  </si>
  <si>
    <t>04.06.2020 11:35:28</t>
  </si>
  <si>
    <t>06.06.2020 18:49:08</t>
  </si>
  <si>
    <t>1346547</t>
  </si>
  <si>
    <t>TR-37 35-30-L00037_955314895</t>
  </si>
  <si>
    <t>07.06.2020 11:41:31</t>
  </si>
  <si>
    <t>09.06.2020 08:46:43</t>
  </si>
  <si>
    <t>1352109</t>
  </si>
  <si>
    <t>TR-65 35-30-L00065_43006571</t>
  </si>
  <si>
    <t>16.06.2020 09:49:14</t>
  </si>
  <si>
    <t>16.06.2020 17:37:32</t>
  </si>
  <si>
    <t>1354815</t>
  </si>
  <si>
    <t>ÇAMÖNÜ TR-11 35-22-M00167_955286198</t>
  </si>
  <si>
    <t>19.06.2020 23:42:31</t>
  </si>
  <si>
    <t>20.06.2020 01:02:27</t>
  </si>
  <si>
    <t>1357238</t>
  </si>
  <si>
    <t>ÇAMÖNÜ TR-1 35-22-M00165_955277641</t>
  </si>
  <si>
    <t>23.06.2020 14:33:10</t>
  </si>
  <si>
    <t>23.06.2020 17:26:50</t>
  </si>
  <si>
    <t>1357986</t>
  </si>
  <si>
    <t>ÇAMÖNÜ TR-5 35-22-M00172_6706659</t>
  </si>
  <si>
    <t>24.06.2020 17:18:10</t>
  </si>
  <si>
    <t>24.06.2020 17:41:19</t>
  </si>
  <si>
    <t>1347496</t>
  </si>
  <si>
    <t>TR-81 35-19-L00081_ÖZKANLAR-L03 L03</t>
  </si>
  <si>
    <t>09.06.2020 08:21:25</t>
  </si>
  <si>
    <t>09.06.2020 09:12:36</t>
  </si>
  <si>
    <t>1350582</t>
  </si>
  <si>
    <t>K-628 35-02-K00628_TRAFO K01</t>
  </si>
  <si>
    <t>13.06.2020 09:14:20</t>
  </si>
  <si>
    <t>13.06.2020 14:59:23</t>
  </si>
  <si>
    <t>1351909</t>
  </si>
  <si>
    <t>BERGAMA İM-2 35-16-A00002_HatBaşıAyırıcı_53140741 L12</t>
  </si>
  <si>
    <t>15.06.2020 21:06:00</t>
  </si>
  <si>
    <t>15.06.2020 21:25:15</t>
  </si>
  <si>
    <t>1359184</t>
  </si>
  <si>
    <t>TR-152 35-16-L00152_47556299</t>
  </si>
  <si>
    <t>26.06.2020 18:27:00</t>
  </si>
  <si>
    <t>26.06.2020 18:53:05</t>
  </si>
  <si>
    <t>1346915</t>
  </si>
  <si>
    <t>TÜRKELLİ DM (TR-4) 35-28-M00368_DONANIMLI YEDEK M015</t>
  </si>
  <si>
    <t>08.06.2020 06:29:48</t>
  </si>
  <si>
    <t>08.06.2020 07:42:25</t>
  </si>
  <si>
    <t>1344827</t>
  </si>
  <si>
    <t>DM-5/8 35-26-M00806_956629698</t>
  </si>
  <si>
    <t>04.06.2020 00:07:41</t>
  </si>
  <si>
    <t>04.06.2020 00:25:23</t>
  </si>
  <si>
    <t>1354364</t>
  </si>
  <si>
    <t>HAMİDİYE TR-1 45-72-L00895_Ayırıcı H</t>
  </si>
  <si>
    <t>19.06.2020 13:05:39</t>
  </si>
  <si>
    <t>19.06.2020 13:24:26</t>
  </si>
  <si>
    <t>1353342</t>
  </si>
  <si>
    <t>TR-3 (M-703) 35-30-M00703_955295321</t>
  </si>
  <si>
    <t>18.06.2020 10:15:28</t>
  </si>
  <si>
    <t>18.06.2020 11:13:32</t>
  </si>
  <si>
    <t>1350873</t>
  </si>
  <si>
    <t>TR-2 DM (M-702) 35-30-M00702_72374068</t>
  </si>
  <si>
    <t>13.06.2020 18:30:22</t>
  </si>
  <si>
    <t>13.06.2020 19:02:00</t>
  </si>
  <si>
    <t>1356621</t>
  </si>
  <si>
    <t>23.06.2020 00:41:06</t>
  </si>
  <si>
    <t>23.06.2020 00:42:00</t>
  </si>
  <si>
    <t>1354910</t>
  </si>
  <si>
    <t>TR-2 DM (M-702) 35-30-M00702_955299432</t>
  </si>
  <si>
    <t>20.06.2020 08:04:11</t>
  </si>
  <si>
    <t>20.06.2020 09:56:43</t>
  </si>
  <si>
    <t>1360992</t>
  </si>
  <si>
    <t>Yabani Hayvan Teması</t>
  </si>
  <si>
    <t>30.06.2020 09:52:15</t>
  </si>
  <si>
    <t>30.06.2020 10:10:51</t>
  </si>
  <si>
    <t>1349351</t>
  </si>
  <si>
    <t>11.06.2020 23:11:48</t>
  </si>
  <si>
    <t>11.06.2020 23:26:00</t>
  </si>
  <si>
    <t>1347475</t>
  </si>
  <si>
    <t>09.06.2020 07:13:58</t>
  </si>
  <si>
    <t>09.06.2020 07:44:00</t>
  </si>
  <si>
    <t>1345769</t>
  </si>
  <si>
    <t>05.06.2020 19:34:31</t>
  </si>
  <si>
    <t>1345442</t>
  </si>
  <si>
    <t>05.06.2020 09:33:23</t>
  </si>
  <si>
    <t>05.06.2020 12:59:00</t>
  </si>
  <si>
    <t>1354496</t>
  </si>
  <si>
    <t>KEMALPAŞA TM 35-27-A00002_IŞIKLAR-1 M03</t>
  </si>
  <si>
    <t>19.06.2020 15:51:00</t>
  </si>
  <si>
    <t>1356334</t>
  </si>
  <si>
    <t>22.06.2020 14:42:51</t>
  </si>
  <si>
    <t>22.06.2020 14:50:00</t>
  </si>
  <si>
    <t>1351177</t>
  </si>
  <si>
    <t>YENMİŞ KÖK 35-27-M00366_GÜVENİKSAN-ÇAMBEL 2 M01</t>
  </si>
  <si>
    <t>14.06.2020 12:42:25</t>
  </si>
  <si>
    <t>14.06.2020 12:57:43</t>
  </si>
  <si>
    <t>1353274</t>
  </si>
  <si>
    <t>KEMALPAŞA TM 35-27-A00002_YENMİŞ M08</t>
  </si>
  <si>
    <t>18.06.2020 09:21:00</t>
  </si>
  <si>
    <t>18.06.2020 10:18:00</t>
  </si>
  <si>
    <t>1353329</t>
  </si>
  <si>
    <t>YENMİŞ KÖK 35-27-M00366_ÇAMBEL-1 M03</t>
  </si>
  <si>
    <t>18.06.2020 10:18:34</t>
  </si>
  <si>
    <t>18.06.2020 16:09:46</t>
  </si>
  <si>
    <t>1354301</t>
  </si>
  <si>
    <t>KEMALPAŞA TM 35-27-A00002_KEMALPAŞA-1 M06</t>
  </si>
  <si>
    <t>19.06.2020 11:49:09</t>
  </si>
  <si>
    <t>19.06.2020 12:18:00</t>
  </si>
  <si>
    <t>1353887</t>
  </si>
  <si>
    <t>KUYUCAK DM 35-27-M00273_ESKİ ÇAMBEL M02</t>
  </si>
  <si>
    <t>18.06.2020 19:03:16</t>
  </si>
  <si>
    <t>18.06.2020 21:31:00</t>
  </si>
  <si>
    <t>1354155</t>
  </si>
  <si>
    <t>MURADİYE DM-5/7 KÖK 45-71-M00594_MURADİYE DM-5/17-M04 M04</t>
  </si>
  <si>
    <t>OG Kablo Başlığı Arızası</t>
  </si>
  <si>
    <t>19.06.2020 09:05:57</t>
  </si>
  <si>
    <t>19.06.2020 10:17:57</t>
  </si>
  <si>
    <t>1351092</t>
  </si>
  <si>
    <t>14.06.2020 10:06:14</t>
  </si>
  <si>
    <t>14.06.2020 10:50:27</t>
  </si>
  <si>
    <t>1351093</t>
  </si>
  <si>
    <t>14.06.2020 10:06:15</t>
  </si>
  <si>
    <t>14.06.2020 10:32:00</t>
  </si>
  <si>
    <t>1350818</t>
  </si>
  <si>
    <t>13.06.2020 17:07:44</t>
  </si>
  <si>
    <t>13.06.2020 17:12:00</t>
  </si>
  <si>
    <t>1351788</t>
  </si>
  <si>
    <t>MURADİYE TR-5 (ESKİ MEZARLIK YANI) 45-71-M00204_COCA COLA M02</t>
  </si>
  <si>
    <t>15.06.2020 16:57:50</t>
  </si>
  <si>
    <t>15.06.2020 17:31:17</t>
  </si>
  <si>
    <t>1352329</t>
  </si>
  <si>
    <t>MURADİYE TR 2/A 45-71-M00201_915782399</t>
  </si>
  <si>
    <t>16.06.2020 15:03:00</t>
  </si>
  <si>
    <t>16.06.2020 18:45:05</t>
  </si>
  <si>
    <t>1352334</t>
  </si>
  <si>
    <t>MURADİYE TR 2/A 45-71-M00201_953243043</t>
  </si>
  <si>
    <t>16.06.2020 17:36:37</t>
  </si>
  <si>
    <t>16.06.2020 18:16:50</t>
  </si>
  <si>
    <t>1356096</t>
  </si>
  <si>
    <t>MURADİYE TR 2/A 45-71-M00201_A A1</t>
  </si>
  <si>
    <t>22.06.2020 09:44:19</t>
  </si>
  <si>
    <t>22.06.2020 13:54:08</t>
  </si>
  <si>
    <t>1354571</t>
  </si>
  <si>
    <t>MURADİYE DM-4/20 45-71-M00854_ŞAHAN M14</t>
  </si>
  <si>
    <t>19.06.2020 16:56:16</t>
  </si>
  <si>
    <t>19.06.2020 18:36:44</t>
  </si>
  <si>
    <t>1354867</t>
  </si>
  <si>
    <t>MURADİYE TR-5 (ESKİ MEZARLIK YANI) 45-71-M00204_COCA COLA-M02 M02</t>
  </si>
  <si>
    <t>20.06.2020 05:33:53</t>
  </si>
  <si>
    <t>20.06.2020 06:58:30</t>
  </si>
  <si>
    <t>1354645</t>
  </si>
  <si>
    <t>MURADİYE ORTA ÖLÇEKLİ SANAYİ TR-9 45-71-M00227_953177009</t>
  </si>
  <si>
    <t>19.06.2020 18:15:00</t>
  </si>
  <si>
    <t>19.06.2020 19:12:16</t>
  </si>
  <si>
    <t>1356663</t>
  </si>
  <si>
    <t>23.06.2020 06:45:43</t>
  </si>
  <si>
    <t>23.06.2020 06:54:00</t>
  </si>
  <si>
    <t>1356660</t>
  </si>
  <si>
    <t>MURADİYE DM-5/7 KÖK 45-71-M00594_MURADİYE DM-5/17 M04</t>
  </si>
  <si>
    <t>23.06.2020 06:26:13</t>
  </si>
  <si>
    <t>23.06.2020 07:37:39</t>
  </si>
  <si>
    <t>1356721</t>
  </si>
  <si>
    <t>MURADİYE TR 2/A 45-71-M00201_953243113</t>
  </si>
  <si>
    <t>23.06.2020 08:36:48</t>
  </si>
  <si>
    <t>23.06.2020 12:33:43</t>
  </si>
  <si>
    <t>1356938</t>
  </si>
  <si>
    <t>MURADİYE DM-5/6-B KÖK 45-71-M00632_ARKAS M02</t>
  </si>
  <si>
    <t>23.06.2020 11:16:00</t>
  </si>
  <si>
    <t>23.06.2020 11:42:24</t>
  </si>
  <si>
    <t>1357906</t>
  </si>
  <si>
    <t>MURADİYE TR-1 İSTASYON KABİN 45-71-M00192_953221499</t>
  </si>
  <si>
    <t>24.06.2020 15:10:00</t>
  </si>
  <si>
    <t>24.06.2020 16:03:24</t>
  </si>
  <si>
    <t>1357780</t>
  </si>
  <si>
    <t>MURADİYE ORTA ÖLÇEKLİ SAN. TR-3 45-71-M00221_953246722</t>
  </si>
  <si>
    <t>24.06.2020 11:04:34</t>
  </si>
  <si>
    <t>24.06.2020 12:32:54</t>
  </si>
  <si>
    <t>1357636</t>
  </si>
  <si>
    <t>24.06.2020 08:32:59</t>
  </si>
  <si>
    <t>24.06.2020 10:33:00</t>
  </si>
  <si>
    <t>1345387</t>
  </si>
  <si>
    <t>05.06.2020 07:53:05</t>
  </si>
  <si>
    <t>05.06.2020 10:13:33</t>
  </si>
  <si>
    <t>1345393</t>
  </si>
  <si>
    <t>05.06.2020 08:09:49</t>
  </si>
  <si>
    <t>05.06.2020 08:17:00</t>
  </si>
  <si>
    <t>1344869</t>
  </si>
  <si>
    <t>04.06.2020 08:10:47</t>
  </si>
  <si>
    <t>04.06.2020 08:50:42</t>
  </si>
  <si>
    <t>1344815</t>
  </si>
  <si>
    <t>MURADİYE DM 45-71-M00006_SİYEKLİ DM-M03 M03</t>
  </si>
  <si>
    <t>03.06.2020 23:07:31</t>
  </si>
  <si>
    <t>03.06.2020 23:40:00</t>
  </si>
  <si>
    <t>1344853</t>
  </si>
  <si>
    <t>MURADİYE DM-5/10 45-71-M00775_DM-5/9A-M07 M07</t>
  </si>
  <si>
    <t>04.06.2020 07:03:23</t>
  </si>
  <si>
    <t>04.06.2020 07:50:14</t>
  </si>
  <si>
    <t>1344772</t>
  </si>
  <si>
    <t>MURADİYE DM 45-71-M00006_DM-02 ÜÇTEPELER RİNG M04</t>
  </si>
  <si>
    <t>03.06.2020 20:14:03</t>
  </si>
  <si>
    <t>03.06.2020 21:00:22</t>
  </si>
  <si>
    <t>1344689</t>
  </si>
  <si>
    <t>MURADİYE DM 45-71-M00006_DM-02 ÜÇTEPELER RİNG-M04 M04</t>
  </si>
  <si>
    <t>03.06.2020 18:27:32</t>
  </si>
  <si>
    <t>03.06.2020 18:35:00</t>
  </si>
  <si>
    <t>1334443</t>
  </si>
  <si>
    <t>MURADİYE TR-2 SU DEPOSU 45-71-M00199_953221241</t>
  </si>
  <si>
    <t>03.06.2020 11:36:23</t>
  </si>
  <si>
    <t>03.06.2020 13:21:45</t>
  </si>
  <si>
    <t>1334045</t>
  </si>
  <si>
    <t>MURADİYE TR-5 (ESKİ MEZARLIK YANI) 45-71-M00204_TR-5 BELEDİYE ÖNÜ-M05 M05</t>
  </si>
  <si>
    <t>02.06.2020 16:44:21</t>
  </si>
  <si>
    <t>02.06.2020 19:16:11</t>
  </si>
  <si>
    <t>1333924</t>
  </si>
  <si>
    <t>02.06.2020 14:02:17</t>
  </si>
  <si>
    <t>02.06.2020 14:13:00</t>
  </si>
  <si>
    <t>1334233</t>
  </si>
  <si>
    <t>02.06.2020 23:08:27</t>
  </si>
  <si>
    <t>02.06.2020 23:43:31</t>
  </si>
  <si>
    <t>1334260</t>
  </si>
  <si>
    <t>03.06.2020 05:36:07</t>
  </si>
  <si>
    <t>03.06.2020 06:05:07</t>
  </si>
  <si>
    <t>1334266</t>
  </si>
  <si>
    <t>MURADİYE DM-5/17 45-71-M00596_DM-4/20A-M04 M04</t>
  </si>
  <si>
    <t>03.06.2020 06:14:55</t>
  </si>
  <si>
    <t>03.06.2020 06:37:31</t>
  </si>
  <si>
    <t>1334372</t>
  </si>
  <si>
    <t>MURADİYE TR-4 45-71-M01417_953221715</t>
  </si>
  <si>
    <t>03.06.2020 09:38:48</t>
  </si>
  <si>
    <t>03.06.2020 11:56:44</t>
  </si>
  <si>
    <t>1323653</t>
  </si>
  <si>
    <t>MURADİYE DM 45-71-M00006_DM-4 KÜÇÜK ÖLÇEKLİ SAN. SİTESİ-M10 M10</t>
  </si>
  <si>
    <t>02.06.2020 07:02:31</t>
  </si>
  <si>
    <t>02.06.2020 07:19:00</t>
  </si>
  <si>
    <t>1323660</t>
  </si>
  <si>
    <t>MURADİYE DM-5/11 45-71-M00232_DM-5/08 M02</t>
  </si>
  <si>
    <t>02.06.2020 07:10:47</t>
  </si>
  <si>
    <t>02.06.2020 07:37:12</t>
  </si>
  <si>
    <t>1323665</t>
  </si>
  <si>
    <t>02.06.2020 07:36:30</t>
  </si>
  <si>
    <t>02.06.2020 07:44:00</t>
  </si>
  <si>
    <t>1322962</t>
  </si>
  <si>
    <t>01.06.2020 08:13:33</t>
  </si>
  <si>
    <t>01.06.2020 08:39:23</t>
  </si>
  <si>
    <t>1323004</t>
  </si>
  <si>
    <t>MURADİYE DM 45-71-M00006_TEKEL M13</t>
  </si>
  <si>
    <t>01.06.2020 09:22:00</t>
  </si>
  <si>
    <t>01.06.2020 09:50:59</t>
  </si>
  <si>
    <t>1346935</t>
  </si>
  <si>
    <t>08.06.2020 07:38:17</t>
  </si>
  <si>
    <t>08.06.2020 08:21:57</t>
  </si>
  <si>
    <t>1349256</t>
  </si>
  <si>
    <t>SARIALAN KÖYÜ TR 1 45-71-M01529_45-71-M01529</t>
  </si>
  <si>
    <t>11.06.2020 19:50:51</t>
  </si>
  <si>
    <t>11.06.2020 20:01:00</t>
  </si>
  <si>
    <t>1348763</t>
  </si>
  <si>
    <t>11.06.2020 08:15:13</t>
  </si>
  <si>
    <t>11.06.2020 09:10:53</t>
  </si>
  <si>
    <t>1350424</t>
  </si>
  <si>
    <t>MURADİYE DM-5/11 45-71-M00232_DM-5/08-M02 M02</t>
  </si>
  <si>
    <t>13.06.2020 07:29:36</t>
  </si>
  <si>
    <t>13.06.2020 08:48:12</t>
  </si>
  <si>
    <t>1360736</t>
  </si>
  <si>
    <t>29.06.2020 19:20:44</t>
  </si>
  <si>
    <t>29.06.2020 19:46:00</t>
  </si>
  <si>
    <t>1360866</t>
  </si>
  <si>
    <t>30.06.2020 05:12:18</t>
  </si>
  <si>
    <t>30.06.2020 05:31:50</t>
  </si>
  <si>
    <t>1360782</t>
  </si>
  <si>
    <t>MUSTAFA ARABACI-MEHMET ARABACI-AZİZ ERGÜL ÖZEL TR 45-71-M01426Ö_Ayırıcı H01</t>
  </si>
  <si>
    <t>29.06.2020 20:43:44</t>
  </si>
  <si>
    <t>30.06.2020 03:17:08</t>
  </si>
  <si>
    <t>1360232</t>
  </si>
  <si>
    <t>MURADİYE DM-4/5 KÖK 45-71-M00823_UĞUR BETON M02</t>
  </si>
  <si>
    <t>Yangın</t>
  </si>
  <si>
    <t>29.06.2020 01:57:20</t>
  </si>
  <si>
    <t>29.06.2020 06:09:45</t>
  </si>
  <si>
    <t>1360204</t>
  </si>
  <si>
    <t>MURADİYE TR-5(BELEDİYE KABİN) 45-71-M00194_953239227</t>
  </si>
  <si>
    <t>28.06.2020 22:20:44</t>
  </si>
  <si>
    <t>29.06.2020 04:44:04</t>
  </si>
  <si>
    <t>1360119</t>
  </si>
  <si>
    <t>MURADİYE DM-9/3 KÖK 45-71-M00642_VENEV HAVAİ HAT M06</t>
  </si>
  <si>
    <t>28.06.2020 18:21:31</t>
  </si>
  <si>
    <t>28.06.2020 20:11:04</t>
  </si>
  <si>
    <t>1358494</t>
  </si>
  <si>
    <t>MURADİYE TR-4 45-71-M01417_95000084659</t>
  </si>
  <si>
    <t>25.06.2020 15:22:00</t>
  </si>
  <si>
    <t>25.06.2020 15:49:06</t>
  </si>
  <si>
    <t>1358278</t>
  </si>
  <si>
    <t>MURADİYE DM-5/10 45-71-M00775_DM-5/10C-M03 M03</t>
  </si>
  <si>
    <t>25.06.2020 09:34:51</t>
  </si>
  <si>
    <t>25.06.2020 09:50:00</t>
  </si>
  <si>
    <t>1358778</t>
  </si>
  <si>
    <t>26.06.2020 07:56:29</t>
  </si>
  <si>
    <t>26.06.2020 09:03:36</t>
  </si>
  <si>
    <t>1359930</t>
  </si>
  <si>
    <t>SANCAKLI BOZKÖY KÖK 45-71-M00087_HatBaşıAyırıcı_53135224 M01</t>
  </si>
  <si>
    <t>28.06.2020 10:58:06</t>
  </si>
  <si>
    <t>28.06.2020 12:59:31</t>
  </si>
  <si>
    <t>1359895</t>
  </si>
  <si>
    <t>28.06.2020 10:09:26</t>
  </si>
  <si>
    <t>28.06.2020 10:18:14</t>
  </si>
  <si>
    <t>1359873</t>
  </si>
  <si>
    <t>28.06.2020 08:14:04</t>
  </si>
  <si>
    <t>28.06.2020 10:06:35</t>
  </si>
  <si>
    <t>1359975</t>
  </si>
  <si>
    <t>28.06.2020 13:00:33</t>
  </si>
  <si>
    <t>28.06.2020 14:09:30</t>
  </si>
  <si>
    <t>1360727</t>
  </si>
  <si>
    <t>29.06.2020 19:05:47</t>
  </si>
  <si>
    <t>29.06.2020 19:50:08</t>
  </si>
  <si>
    <t>1371409</t>
  </si>
  <si>
    <t>SANCAKLI BOZKÖY TR-8 45-71-M00501_953204653</t>
  </si>
  <si>
    <t>30.06.2020 21:02:52</t>
  </si>
  <si>
    <t>30.06.2020 23:22:01</t>
  </si>
  <si>
    <t>1356759</t>
  </si>
  <si>
    <t>MANİSA ŞEHZADELER BELEDİYESİ 45-71-M01967Ö_Ayırıcı H01</t>
  </si>
  <si>
    <t>23.06.2020 08:58:17</t>
  </si>
  <si>
    <t>23.06.2020 13:57:02</t>
  </si>
  <si>
    <t>1354993</t>
  </si>
  <si>
    <t>20.06.2020 09:35:32</t>
  </si>
  <si>
    <t>20.06.2020 13:22:33</t>
  </si>
  <si>
    <t>1356338</t>
  </si>
  <si>
    <t>SANCAKLI BOZKÖY TR-4 45-71-M00564_B</t>
  </si>
  <si>
    <t>AG Klemens Arızası</t>
  </si>
  <si>
    <t>22.06.2020 14:30:29</t>
  </si>
  <si>
    <t>22.06.2020 18:14:12</t>
  </si>
  <si>
    <t>1355479</t>
  </si>
  <si>
    <t>AYDIN OSMAN VE ARK.ÖZEL TR 45-71-M00490Ö_Ayırıcı H01</t>
  </si>
  <si>
    <t>21.06.2020 10:20:35</t>
  </si>
  <si>
    <t>21.06.2020 10:38:26</t>
  </si>
  <si>
    <t>1352338</t>
  </si>
  <si>
    <t>SANCAKLI BOZKÖY TR-3 45-71-M00565_A</t>
  </si>
  <si>
    <t>AG Hatta Ağaç Kesimi</t>
  </si>
  <si>
    <t>16.06.2020 14:38:05</t>
  </si>
  <si>
    <t>16.06.2020 23:15:54</t>
  </si>
  <si>
    <t>1344584</t>
  </si>
  <si>
    <t>M-1147 GEÇİT 35-09-M01147_M-1096-M04 M04</t>
  </si>
  <si>
    <t>03.06.2020 16:36:56</t>
  </si>
  <si>
    <t>03.06.2020 17:32:44</t>
  </si>
  <si>
    <t>1350806</t>
  </si>
  <si>
    <t>L-21 HAMAM ALANI 35-14-L00021_Ayırıcı H01</t>
  </si>
  <si>
    <t>13.06.2020 15:39:18</t>
  </si>
  <si>
    <t>13.06.2020 18:45:00</t>
  </si>
  <si>
    <t>1360873</t>
  </si>
  <si>
    <t>L-211 (DM-3/TR-6) 35-14-L00211_L-10-L01 L01</t>
  </si>
  <si>
    <t>30.06.2020 06:10:03</t>
  </si>
  <si>
    <t>30.06.2020 07:00:40</t>
  </si>
  <si>
    <t>1360269</t>
  </si>
  <si>
    <t>DM-9 45-71-M00386_DİREK TİPİ M05</t>
  </si>
  <si>
    <t>29.06.2020 06:54:49</t>
  </si>
  <si>
    <t>29.06.2020 07:27:00</t>
  </si>
  <si>
    <t>1359268</t>
  </si>
  <si>
    <t>TR-137 35-16-L00137_TR-8-L04 L04</t>
  </si>
  <si>
    <t>26.06.2020 20:17:40</t>
  </si>
  <si>
    <t>26.06.2020 21:06:00</t>
  </si>
  <si>
    <t>1359502</t>
  </si>
  <si>
    <t>ZEYTİNKÖY KÖK 35-13-L00065_967159289</t>
  </si>
  <si>
    <t>27.06.2020 11:35:00</t>
  </si>
  <si>
    <t>27.06.2020 15:15:34</t>
  </si>
  <si>
    <t>1334336</t>
  </si>
  <si>
    <t>ZEYTİNKÖY KÖK 35-13-L00065_ZEYTİNKÖY L07</t>
  </si>
  <si>
    <t>03.06.2020 09:11:00</t>
  </si>
  <si>
    <t>03.06.2020 14:09:12</t>
  </si>
  <si>
    <t>1349605</t>
  </si>
  <si>
    <t>DM-4/11 35-26-M00835_914976072</t>
  </si>
  <si>
    <t>12.06.2020 10:51:57</t>
  </si>
  <si>
    <t>12.06.2020 13:42:29</t>
  </si>
  <si>
    <t>1345198</t>
  </si>
  <si>
    <t>TR-10 35-30-L00010_955296768</t>
  </si>
  <si>
    <t>04.06.2020 16:19:52</t>
  </si>
  <si>
    <t>04.06.2020 18:16:07</t>
  </si>
  <si>
    <t>1347364</t>
  </si>
  <si>
    <t>M-1149 35-09-M01149_M-344-M03 M03</t>
  </si>
  <si>
    <t>08.06.2020 19:19:37</t>
  </si>
  <si>
    <t>08.06.2020 20:22:07</t>
  </si>
  <si>
    <t>1349190</t>
  </si>
  <si>
    <t>M-540 35-09-M00540_913193915</t>
  </si>
  <si>
    <t>11.06.2020 18:09:59</t>
  </si>
  <si>
    <t>11.06.2020 19:03:11</t>
  </si>
  <si>
    <t>1345370</t>
  </si>
  <si>
    <t>M-1148 35-09-M01148_M-360 M06</t>
  </si>
  <si>
    <t>05.06.2020 07:00:00</t>
  </si>
  <si>
    <t>05.06.2020 07:59:12</t>
  </si>
  <si>
    <t>1345371</t>
  </si>
  <si>
    <t>M-347 35-09-M00347_M-1391 M03</t>
  </si>
  <si>
    <t>05.06.2020 07:01:00</t>
  </si>
  <si>
    <t>05.06.2020 08:05:21</t>
  </si>
  <si>
    <t>1345811</t>
  </si>
  <si>
    <t>SOMA TR-10/1 45-82-M00071_B</t>
  </si>
  <si>
    <t>05.06.2020 20:58:39</t>
  </si>
  <si>
    <t>05.06.2020 23:00:25</t>
  </si>
  <si>
    <t>1357016</t>
  </si>
  <si>
    <t>SOMA DM-4/TR10 45-82-M00010_TR-11 M05</t>
  </si>
  <si>
    <t>23.06.2020 11:50:26</t>
  </si>
  <si>
    <t>23.06.2020 13:19:00</t>
  </si>
  <si>
    <t>1373418</t>
  </si>
  <si>
    <t>SOMA DM-4/TR10 45-82-M00010_TR-12 M06</t>
  </si>
  <si>
    <t>23.06.2020 11:50:00</t>
  </si>
  <si>
    <t>1351261</t>
  </si>
  <si>
    <t>TR-40 35-16-L00040_953332187</t>
  </si>
  <si>
    <t>14.06.2020 15:27:00</t>
  </si>
  <si>
    <t>14.06.2020 20:12:19</t>
  </si>
  <si>
    <t>1345659</t>
  </si>
  <si>
    <t>AYVACIK TR-1 45-71-M00787_A</t>
  </si>
  <si>
    <t>05.06.2020 15:56:00</t>
  </si>
  <si>
    <t>05.06.2020 16:39:42</t>
  </si>
  <si>
    <t>1334124</t>
  </si>
  <si>
    <t>AYVACIK TR-1 45-71-M00787_Ayırıcı H01</t>
  </si>
  <si>
    <t>02.06.2020 18:23:31</t>
  </si>
  <si>
    <t>03.06.2020 01:51:35</t>
  </si>
  <si>
    <t>1346832</t>
  </si>
  <si>
    <t>KOYUNDERE TR-5 35-28-M00137_TOKİ-M02 M02</t>
  </si>
  <si>
    <t>07.06.2020 19:57:53</t>
  </si>
  <si>
    <t>07.06.2020 20:09:38</t>
  </si>
  <si>
    <t>1356955</t>
  </si>
  <si>
    <t>TR-81 35-19-L00081_ÖZKANLAR L03</t>
  </si>
  <si>
    <t>23.06.2020 11:32:19</t>
  </si>
  <si>
    <t>23.06.2020 12:29:00</t>
  </si>
  <si>
    <t>1333871</t>
  </si>
  <si>
    <t>K-1000 35-01-K01000_35-01-K01000</t>
  </si>
  <si>
    <t>02.06.2020 12:54:57</t>
  </si>
  <si>
    <t>02.06.2020 14:57:48</t>
  </si>
  <si>
    <t>1323005</t>
  </si>
  <si>
    <t>L-12 BALLI KUYU 35-14-L00012_L-15 L-16 L-17 L02</t>
  </si>
  <si>
    <t>01.06.2020 09:23:06</t>
  </si>
  <si>
    <t>01.06.2020 13:18:00</t>
  </si>
  <si>
    <t>1344556</t>
  </si>
  <si>
    <t>L-70 BELEDİYE PARK 35-14-L00070_L-223-L01 L01</t>
  </si>
  <si>
    <t>03.06.2020 14:56:53</t>
  </si>
  <si>
    <t>03.06.2020 14:58:00</t>
  </si>
  <si>
    <t>1345823</t>
  </si>
  <si>
    <t>L-18 35-14-L00018_956640707</t>
  </si>
  <si>
    <t>05.06.2020 21:25:14</t>
  </si>
  <si>
    <t>05.06.2020 22:21:22</t>
  </si>
  <si>
    <t>1345924</t>
  </si>
  <si>
    <t>L-23 ESKİ POSTANE ÖNÜ 35-14-L00023_956639659</t>
  </si>
  <si>
    <t>06.06.2020 08:21:44</t>
  </si>
  <si>
    <t>06.06.2020 09:38:12</t>
  </si>
  <si>
    <t>1350274</t>
  </si>
  <si>
    <t>L-47 DENİZKENT SİTESİ 35-14-L00047_6220139 D1</t>
  </si>
  <si>
    <t>12.06.2020 21:02:13</t>
  </si>
  <si>
    <t>12.06.2020 22:54:00</t>
  </si>
  <si>
    <t>1357221</t>
  </si>
  <si>
    <t>L-19 35-14-L00019_35-14-L00019</t>
  </si>
  <si>
    <t>23.06.2020 15:09:00</t>
  </si>
  <si>
    <t>23.06.2020 15:31:11</t>
  </si>
  <si>
    <t>1357129</t>
  </si>
  <si>
    <t>L-19 35-14-L00019_956660076</t>
  </si>
  <si>
    <t>23.06.2020 12:20:06</t>
  </si>
  <si>
    <t>23.06.2020 15:12:59</t>
  </si>
  <si>
    <t>1356591</t>
  </si>
  <si>
    <t>L-233 AKARCA KÖK 35-14-L00233_L-58 HAVACILAR SİTESİ-L03 L03</t>
  </si>
  <si>
    <t>22.06.2020 21:53:26</t>
  </si>
  <si>
    <t>22.06.2020 21:57:00</t>
  </si>
  <si>
    <t>1356702</t>
  </si>
  <si>
    <t>23.06.2020 07:57:41</t>
  </si>
  <si>
    <t>23.06.2020 08:08:00</t>
  </si>
  <si>
    <t>1356558</t>
  </si>
  <si>
    <t>L-233 AKARCA KÖK 35-14-L00233_HatBaşıAyırıcı_53133212 L03</t>
  </si>
  <si>
    <t>22.06.2020 20:42:19</t>
  </si>
  <si>
    <t>22.06.2020 22:04:12</t>
  </si>
  <si>
    <t>1351584</t>
  </si>
  <si>
    <t>L-18 35-14-L00018_956640705</t>
  </si>
  <si>
    <t>15.06.2020 10:26:56</t>
  </si>
  <si>
    <t>15.06.2020 11:30:27</t>
  </si>
  <si>
    <t>1354319</t>
  </si>
  <si>
    <t>L-232 BİTLİSLİLER 35-14-L00232_956640766</t>
  </si>
  <si>
    <t>19.06.2020 10:59:37</t>
  </si>
  <si>
    <t>19.06.2020 17:10:59</t>
  </si>
  <si>
    <t>1355893</t>
  </si>
  <si>
    <t>SELAMPEN KÖK 35-26-M00926_İMPO-KALE-CENKÇİ-SELAMPEN M01</t>
  </si>
  <si>
    <t>21.06.2020 22:56:41</t>
  </si>
  <si>
    <t>21.06.2020 23:18:58</t>
  </si>
  <si>
    <t>1345378</t>
  </si>
  <si>
    <t>AYRANCILAR DM-2 35-26-M00825_MİKS GIDA KÖK-M01 M01</t>
  </si>
  <si>
    <t>05.06.2020 07:46:40</t>
  </si>
  <si>
    <t>05.06.2020 08:26:44</t>
  </si>
  <si>
    <t>1345423</t>
  </si>
  <si>
    <t>SELAMPEN KÖK 35-26-M00926_İLMAKSAN M04</t>
  </si>
  <si>
    <t>05.06.2020 09:10:33</t>
  </si>
  <si>
    <t>05.06.2020 09:48:08</t>
  </si>
  <si>
    <t>1334009</t>
  </si>
  <si>
    <t>02.06.2020 15:53:04</t>
  </si>
  <si>
    <t>02.06.2020 16:12:00</t>
  </si>
  <si>
    <t>1360090</t>
  </si>
  <si>
    <t>TR-28 35-27-M00028_KOZLUDERE TR-29-M02 M02</t>
  </si>
  <si>
    <t>28.06.2020 17:38:33</t>
  </si>
  <si>
    <t>28.06.2020 18:11:35</t>
  </si>
  <si>
    <t>1360870</t>
  </si>
  <si>
    <t>TR-1 35-27-M00001_KEMALPAŞA TR-41 M011</t>
  </si>
  <si>
    <t>30.06.2020 05:55:35</t>
  </si>
  <si>
    <t>30.06.2020 07:12:00</t>
  </si>
  <si>
    <t>1334459</t>
  </si>
  <si>
    <t>KÜÇÜK SANAYİ SİTESİ TR-7 45-83-L00129_48096834</t>
  </si>
  <si>
    <t>03.06.2020 12:17:45</t>
  </si>
  <si>
    <t>03.06.2020 13:34:59</t>
  </si>
  <si>
    <t>1345201</t>
  </si>
  <si>
    <t>TR-1/111 45-83-M00111_45-83-M00111</t>
  </si>
  <si>
    <t>04.06.2020 16:25:36</t>
  </si>
  <si>
    <t>04.06.2020 19:10:09</t>
  </si>
  <si>
    <t>1350009</t>
  </si>
  <si>
    <t>TR-1/111 45-83-M00111_TR-1/113 M04</t>
  </si>
  <si>
    <t>12.06.2020 16:48:23</t>
  </si>
  <si>
    <t>12.06.2020 18:39:46</t>
  </si>
  <si>
    <t>1356207</t>
  </si>
  <si>
    <t>TR-1/84 (ERBİLLER) 45-83-M00084_48104313</t>
  </si>
  <si>
    <t>22.06.2020 11:43:00</t>
  </si>
  <si>
    <t>22.06.2020 14:16:17</t>
  </si>
  <si>
    <t>1351475</t>
  </si>
  <si>
    <t>TR-35 45-78-L00035_953251269</t>
  </si>
  <si>
    <t>15.06.2020 08:11:50</t>
  </si>
  <si>
    <t>15.06.2020 08:38:49</t>
  </si>
  <si>
    <t>1323052</t>
  </si>
  <si>
    <t>TR-35/A 45-78-L00715_TR-46-L02 L02</t>
  </si>
  <si>
    <t>01.06.2020 10:27:51</t>
  </si>
  <si>
    <t>01.06.2020 11:02:00</t>
  </si>
  <si>
    <t>1360802</t>
  </si>
  <si>
    <t>TR-35 45-78-L00035_953251195</t>
  </si>
  <si>
    <t>29.06.2020 21:15:48</t>
  </si>
  <si>
    <t>29.06.2020 21:43:57</t>
  </si>
  <si>
    <t>1352576</t>
  </si>
  <si>
    <t>DM-9 45-71-M00386_DİREK TİPİ-M05 M05</t>
  </si>
  <si>
    <t>17.06.2020 03:03:23</t>
  </si>
  <si>
    <t>17.06.2020 03:37:08</t>
  </si>
  <si>
    <t>1348970</t>
  </si>
  <si>
    <t>KOYUNDERE TR-2 35-28-M00130_D</t>
  </si>
  <si>
    <t>11.06.2020 14:05:00</t>
  </si>
  <si>
    <t>11.06.2020 15:23:33</t>
  </si>
  <si>
    <t>1346374</t>
  </si>
  <si>
    <t>TR-52 45-77-L00052_TR-51-L03 L03</t>
  </si>
  <si>
    <t>07.06.2020 01:22:08</t>
  </si>
  <si>
    <t>07.06.2020 01:44:07</t>
  </si>
  <si>
    <t>1350920</t>
  </si>
  <si>
    <t>TR-27 45-77-L00027_D</t>
  </si>
  <si>
    <t>13.06.2020 20:15:58</t>
  </si>
  <si>
    <t>13.06.2020 20:40:30</t>
  </si>
  <si>
    <t>1350555</t>
  </si>
  <si>
    <t>TR-47 45-77-L00047_TR-48 L01</t>
  </si>
  <si>
    <t>13.06.2020 10:21:33</t>
  </si>
  <si>
    <t>13.06.2020 10:28:00</t>
  </si>
  <si>
    <t>1356125</t>
  </si>
  <si>
    <t>TR-33 45-77-L00033_TR-34-L02 L02</t>
  </si>
  <si>
    <t>22.06.2020 10:34:55</t>
  </si>
  <si>
    <t>22.06.2020 10:50:50</t>
  </si>
  <si>
    <t>1351590</t>
  </si>
  <si>
    <t>AHMETLİ TR-30 MEZARLIK 45-84-L00030_955189863</t>
  </si>
  <si>
    <t>15.06.2020 10:44:00</t>
  </si>
  <si>
    <t>15.06.2020 11:04:08</t>
  </si>
  <si>
    <t>1361019</t>
  </si>
  <si>
    <t>TR-77 ÇEŞMEALTI KÖK 35-19-L00077_TR-81-L05 L05</t>
  </si>
  <si>
    <t>30.06.2020 09:53:35</t>
  </si>
  <si>
    <t>30.06.2020 10:49:00</t>
  </si>
  <si>
    <t>1351247</t>
  </si>
  <si>
    <t>L-17 35-14-L00017_956634400</t>
  </si>
  <si>
    <t>14.06.2020 14:51:26</t>
  </si>
  <si>
    <t>14.06.2020 15:55:39</t>
  </si>
  <si>
    <t>1352709</t>
  </si>
  <si>
    <t>L-61 İSTUR 35-14-L00061_35-14-L00061</t>
  </si>
  <si>
    <t>17.06.2020 10:08:02</t>
  </si>
  <si>
    <t>17.06.2020 10:46:00</t>
  </si>
  <si>
    <t>1345427</t>
  </si>
  <si>
    <t>L-233 AKARCA KÖK 35-14-L00233_L-47 DENİZKENT SİTESİ-L02 L02</t>
  </si>
  <si>
    <t>05.06.2020 09:14:50</t>
  </si>
  <si>
    <t>05.06.2020 16:52:11</t>
  </si>
  <si>
    <t>1350078</t>
  </si>
  <si>
    <t>L-44 ÖDEMİŞ ÖĞRETMEN EVLERİ 35-14-L00044_35-14-L00044</t>
  </si>
  <si>
    <t>12.06.2020 16:38:44</t>
  </si>
  <si>
    <t>12.06.2020 19:30:13</t>
  </si>
  <si>
    <t>1347377</t>
  </si>
  <si>
    <t>L-60 İSTUR 35-14-L00060_956639361</t>
  </si>
  <si>
    <t>08.06.2020 19:30:53</t>
  </si>
  <si>
    <t>08.06.2020 20:54:43</t>
  </si>
  <si>
    <t>1347521</t>
  </si>
  <si>
    <t>L-233 AKARCA KÖK 35-14-L00233_L-58 HAVACILAR SİTESİ L03</t>
  </si>
  <si>
    <t>09.06.2020 08:51:35</t>
  </si>
  <si>
    <t>09.06.2020 16:34:16</t>
  </si>
  <si>
    <t>1348357</t>
  </si>
  <si>
    <t>L-233 AKARCA KÖK 35-14-L00233_L-47 DENİZKENT SİTESİ L02</t>
  </si>
  <si>
    <t>10.06.2020 13:15:07</t>
  </si>
  <si>
    <t>10.06.2020 13:35:00</t>
  </si>
  <si>
    <t>1347478</t>
  </si>
  <si>
    <t>DM-2/15 35-26-M00823_DAĞITIM TRAFO DM-2/15-M03 M03</t>
  </si>
  <si>
    <t>09.06.2020 07:13:39</t>
  </si>
  <si>
    <t>09.06.2020 15:07:47</t>
  </si>
  <si>
    <t>1347615</t>
  </si>
  <si>
    <t>AYRANCILAR DM-3 35-26-M00795_DM-3/22-M11 M11</t>
  </si>
  <si>
    <t>09.06.2020 10:53:58</t>
  </si>
  <si>
    <t>09.06.2020 14:38:00</t>
  </si>
  <si>
    <t>1350472</t>
  </si>
  <si>
    <t>13.06.2020 09:12:33</t>
  </si>
  <si>
    <t>13.06.2020 14:41:22</t>
  </si>
  <si>
    <t>1355727</t>
  </si>
  <si>
    <t>21.06.2020 16:47:31</t>
  </si>
  <si>
    <t>21.06.2020 17:10:00</t>
  </si>
  <si>
    <t>1355728</t>
  </si>
  <si>
    <t>AYRANCILAR DM-3 35-26-M00795_SELAMPEN-M01 M01</t>
  </si>
  <si>
    <t>21.06.2020 16:47:41</t>
  </si>
  <si>
    <t>21.06.2020 17:42:00</t>
  </si>
  <si>
    <t>1357688</t>
  </si>
  <si>
    <t>DM4/16-1 35-26-M00801_6844184</t>
  </si>
  <si>
    <t>24.06.2020 09:32:39</t>
  </si>
  <si>
    <t>24.06.2020 13:46:04</t>
  </si>
  <si>
    <t>1347459</t>
  </si>
  <si>
    <t>KOYUNDERE DM 35-28-M00165_KOYUNDERE TR-7 M05</t>
  </si>
  <si>
    <t>09.06.2020 05:48:05</t>
  </si>
  <si>
    <t>09.06.2020 06:33:00</t>
  </si>
  <si>
    <t>1346189</t>
  </si>
  <si>
    <t>L-19 35-14-L00019_7227868</t>
  </si>
  <si>
    <t>06.06.2020 16:29:20</t>
  </si>
  <si>
    <t>06.06.2020 19:06:25</t>
  </si>
  <si>
    <t>1354646</t>
  </si>
  <si>
    <t>L-62 İSTUR KURUM 35-14-L00062_956639386</t>
  </si>
  <si>
    <t>19.06.2020 17:33:59</t>
  </si>
  <si>
    <t>19.06.2020 19:51:00</t>
  </si>
  <si>
    <t>1355768</t>
  </si>
  <si>
    <t>21.06.2020 17:42:15</t>
  </si>
  <si>
    <t>21.06.2020 18:09:04</t>
  </si>
  <si>
    <t>1349200</t>
  </si>
  <si>
    <t>DM-2/36 45-71-M00168_B</t>
  </si>
  <si>
    <t>11.06.2020 18:25:18</t>
  </si>
  <si>
    <t>11.06.2020 19:30:14</t>
  </si>
  <si>
    <t>1347509</t>
  </si>
  <si>
    <t>TR-331 YEŞİLBAHÇE SİTESİ 35-19-L00195_35-19-L00195</t>
  </si>
  <si>
    <t>09.06.2020 08:29:24</t>
  </si>
  <si>
    <t>09.06.2020 10:32:13</t>
  </si>
  <si>
    <t>1361090</t>
  </si>
  <si>
    <t>ÖRNEKKÖY TR-5 35-27-L00130_A</t>
  </si>
  <si>
    <t>30.06.2020 11:58:38</t>
  </si>
  <si>
    <t>30.06.2020 14:07:03</t>
  </si>
  <si>
    <t>1358784</t>
  </si>
  <si>
    <t>K-1229 35-01-K01229_D</t>
  </si>
  <si>
    <t>26.06.2020 08:35:01</t>
  </si>
  <si>
    <t>26.06.2020 09:49:26</t>
  </si>
  <si>
    <t>1347639</t>
  </si>
  <si>
    <t>EBSO TM 35-09-A00001_EBSO-12 K42</t>
  </si>
  <si>
    <t>09.06.2020 11:20:22</t>
  </si>
  <si>
    <t>09.06.2020 12:52:42</t>
  </si>
  <si>
    <t>1350343</t>
  </si>
  <si>
    <t>13.06.2020 02:15:14</t>
  </si>
  <si>
    <t>13.06.2020 02:20:39</t>
  </si>
  <si>
    <t>1356031</t>
  </si>
  <si>
    <t>M-1345 35-09-M01345_948428851</t>
  </si>
  <si>
    <t>22.06.2020 08:51:46</t>
  </si>
  <si>
    <t>22.06.2020 10:49:04</t>
  </si>
  <si>
    <t>1352411</t>
  </si>
  <si>
    <t>MARANGOZLAR SİTESİ TR-1 35-28-M00649_953392991</t>
  </si>
  <si>
    <t>16.06.2020 17:23:13</t>
  </si>
  <si>
    <t>16.06.2020 18:34:20</t>
  </si>
  <si>
    <t>1358730</t>
  </si>
  <si>
    <t>26.06.2020 02:51:00</t>
  </si>
  <si>
    <t>26.06.2020 02:56:14</t>
  </si>
  <si>
    <t>1346455</t>
  </si>
  <si>
    <t>M-797 KSK SPOR TESİSLERİ 35-09-M00797Ö_ M01</t>
  </si>
  <si>
    <t>07.06.2020 09:06:00</t>
  </si>
  <si>
    <t>07.06.2020 12:55:51</t>
  </si>
  <si>
    <t>1346619</t>
  </si>
  <si>
    <t>07.06.2020 13:58:42</t>
  </si>
  <si>
    <t>07.06.2020 14:38:17</t>
  </si>
  <si>
    <t>1353308</t>
  </si>
  <si>
    <t>EBSO TM 35-09-A00001_BALATCIK M16</t>
  </si>
  <si>
    <t>18.06.2020 10:11:30</t>
  </si>
  <si>
    <t>18.06.2020 11:22:19</t>
  </si>
  <si>
    <t>1347093</t>
  </si>
  <si>
    <t>08.06.2020 11:20:05</t>
  </si>
  <si>
    <t>08.06.2020 12:18:57</t>
  </si>
  <si>
    <t>1346588</t>
  </si>
  <si>
    <t>07.06.2020 13:17:05</t>
  </si>
  <si>
    <t>07.06.2020 13:25:00</t>
  </si>
  <si>
    <t>1357378</t>
  </si>
  <si>
    <t>MARANGOZLAR SİTESİ TR-1 35-28-M00649_953392990</t>
  </si>
  <si>
    <t>23.06.2020 17:57:13</t>
  </si>
  <si>
    <t>23.06.2020 19:59:01</t>
  </si>
  <si>
    <t>1357139</t>
  </si>
  <si>
    <t>23.06.2020 13:33:32</t>
  </si>
  <si>
    <t>23.06.2020 14:54:58</t>
  </si>
  <si>
    <t>1359061</t>
  </si>
  <si>
    <t>26.06.2020 14:29:17</t>
  </si>
  <si>
    <t>26.06.2020 15:17:34</t>
  </si>
  <si>
    <t>1347471</t>
  </si>
  <si>
    <t>ULUKENT DM-5 35-28-M00005_ULUKENT DM-5/11-M04 M04</t>
  </si>
  <si>
    <t>09.06.2020 06:18:05</t>
  </si>
  <si>
    <t>09.06.2020 07:24:45</t>
  </si>
  <si>
    <t>1347892</t>
  </si>
  <si>
    <t>L-307 35-18-L00307_950446930</t>
  </si>
  <si>
    <t>09.06.2020 18:22:15</t>
  </si>
  <si>
    <t>09.06.2020 20:52:59</t>
  </si>
  <si>
    <t>1348571</t>
  </si>
  <si>
    <t>L-301 ÇARK 35-18-L00301_11966144</t>
  </si>
  <si>
    <t>10.06.2020 19:12:20</t>
  </si>
  <si>
    <t>10.06.2020 21:36:03</t>
  </si>
  <si>
    <t>1348598</t>
  </si>
  <si>
    <t>L-434 MENDERES BP 35-18-L00434_950464483</t>
  </si>
  <si>
    <t>10.06.2020 19:49:29</t>
  </si>
  <si>
    <t>10.06.2020 23:51:34</t>
  </si>
  <si>
    <t>1350465</t>
  </si>
  <si>
    <t>L-291 35-18-L00291_7599084</t>
  </si>
  <si>
    <t>13.06.2020 09:05:00</t>
  </si>
  <si>
    <t>13.06.2020 12:34:00</t>
  </si>
  <si>
    <t>1349533</t>
  </si>
  <si>
    <t>12.06.2020 09:41:00</t>
  </si>
  <si>
    <t>12.06.2020 12:10:00</t>
  </si>
  <si>
    <t>1348851</t>
  </si>
  <si>
    <t>L-284 İMAMOĞLU TRAFO 35-18-L00284_950456465</t>
  </si>
  <si>
    <t>11.06.2020 10:17:04</t>
  </si>
  <si>
    <t>11.06.2020 18:15:05</t>
  </si>
  <si>
    <t>1346604</t>
  </si>
  <si>
    <t>L-493 (BALANBAKA-2) 35-18-L00493_950452157</t>
  </si>
  <si>
    <t>07.06.2020 13:25:24</t>
  </si>
  <si>
    <t>07.06.2020 14:30:48</t>
  </si>
  <si>
    <t>1345457</t>
  </si>
  <si>
    <t>L-425 BELLONA KABİN 35-18-L00425_950447202</t>
  </si>
  <si>
    <t>05.06.2020 09:43:32</t>
  </si>
  <si>
    <t>05.06.2020 12:00:29</t>
  </si>
  <si>
    <t>1345558</t>
  </si>
  <si>
    <t>L-286 35-18-L00286_C</t>
  </si>
  <si>
    <t>05.06.2020 13:51:43</t>
  </si>
  <si>
    <t>05.06.2020 14:35:59</t>
  </si>
  <si>
    <t>1323042</t>
  </si>
  <si>
    <t>L-427 35-18-L00427_950452581</t>
  </si>
  <si>
    <t>01.06.2020 10:04:29</t>
  </si>
  <si>
    <t>01.06.2020 17:38:06</t>
  </si>
  <si>
    <t>1344693</t>
  </si>
  <si>
    <t>L-400 35-18-L00400_EMNİYET L10</t>
  </si>
  <si>
    <t>03.06.2020 18:18:14</t>
  </si>
  <si>
    <t>03.06.2020 19:17:49</t>
  </si>
  <si>
    <t>1344614</t>
  </si>
  <si>
    <t>L-404 35-18-L00404_950448295</t>
  </si>
  <si>
    <t>03.06.2020 15:36:03</t>
  </si>
  <si>
    <t>03.06.2020 17:38:19</t>
  </si>
  <si>
    <t>1334034</t>
  </si>
  <si>
    <t>L-293 YENİ MECİDİYE 35-18-L00293_950448486</t>
  </si>
  <si>
    <t>02.06.2020 16:12:58</t>
  </si>
  <si>
    <t>02.06.2020 21:39:10</t>
  </si>
  <si>
    <t>1334039</t>
  </si>
  <si>
    <t>L-426 ESKİ GARAJ 35-18-L00426_950447838</t>
  </si>
  <si>
    <t>02.06.2020 16:19:41</t>
  </si>
  <si>
    <t>03.06.2020 00:00:31</t>
  </si>
  <si>
    <t>1333909</t>
  </si>
  <si>
    <t>L-431 HAPPY PARK 35-18-L00431_950453158</t>
  </si>
  <si>
    <t>02.06.2020 13:28:35</t>
  </si>
  <si>
    <t>02.06.2020 23:35:56</t>
  </si>
  <si>
    <t>1357784</t>
  </si>
  <si>
    <t>L-300 DM 35-18-L00300_6772142 B01</t>
  </si>
  <si>
    <t>24.06.2020 11:20:00</t>
  </si>
  <si>
    <t>24.06.2020 11:34:11</t>
  </si>
  <si>
    <t>1355916</t>
  </si>
  <si>
    <t>L-400 35-18-L00400_10584981 c2b</t>
  </si>
  <si>
    <t>22.06.2020 01:02:09</t>
  </si>
  <si>
    <t>22.06.2020 02:15:29</t>
  </si>
  <si>
    <t>1355716</t>
  </si>
  <si>
    <t>L-492 (BALANBAKA-1) 35-18-L00492_950452182</t>
  </si>
  <si>
    <t>21.06.2020 16:08:16</t>
  </si>
  <si>
    <t>21.06.2020 19:56:40</t>
  </si>
  <si>
    <t>1355480</t>
  </si>
  <si>
    <t>L-292 35-18-L00292_965810210</t>
  </si>
  <si>
    <t>21.06.2020 09:31:31</t>
  </si>
  <si>
    <t>21.06.2020 11:00:02</t>
  </si>
  <si>
    <t>1355554</t>
  </si>
  <si>
    <t>L-430 35-18-L00430_950433204</t>
  </si>
  <si>
    <t>21.06.2020 11:05:22</t>
  </si>
  <si>
    <t>21.06.2020 19:41:32</t>
  </si>
  <si>
    <t>1355590</t>
  </si>
  <si>
    <t>L-492 (BALANBAKA-1) 35-18-L00492_950453243</t>
  </si>
  <si>
    <t>21.06.2020 12:31:13</t>
  </si>
  <si>
    <t>21.06.2020 19:50:18</t>
  </si>
  <si>
    <t>1354671</t>
  </si>
  <si>
    <t>L-301 ÇARK 35-18-L00301_950466577</t>
  </si>
  <si>
    <t>19.06.2020 18:42:09</t>
  </si>
  <si>
    <t>19.06.2020 20:50:42</t>
  </si>
  <si>
    <t>1354692</t>
  </si>
  <si>
    <t>L-301 ÇARK 35-18-L00301_950466869</t>
  </si>
  <si>
    <t>19.06.2020 19:08:26</t>
  </si>
  <si>
    <t>19.06.2020 22:15:37</t>
  </si>
  <si>
    <t>1355212</t>
  </si>
  <si>
    <t>L-493 (BALANBAKA-2) 35-18-L00493_35-18-L00493</t>
  </si>
  <si>
    <t>AG Kademe Ayarı</t>
  </si>
  <si>
    <t>20.06.2020 17:12:31</t>
  </si>
  <si>
    <t>20.06.2020 17:17:00</t>
  </si>
  <si>
    <t>1355173</t>
  </si>
  <si>
    <t>L-293 YENİ MECİDİYE 35-18-L00293_950448775</t>
  </si>
  <si>
    <t>20.06.2020 18:45:09</t>
  </si>
  <si>
    <t>20.06.2020 20:15:19</t>
  </si>
  <si>
    <t>1355111</t>
  </si>
  <si>
    <t>L-493 (BALANBAKA-2) 35-18-L00493_950453300</t>
  </si>
  <si>
    <t>20.06.2020 13:58:07</t>
  </si>
  <si>
    <t>20.06.2020 17:23:22</t>
  </si>
  <si>
    <t>1353363</t>
  </si>
  <si>
    <t>L-424 AKTAŞ MARKET 35-18-L00424_950447094</t>
  </si>
  <si>
    <t>18.06.2020 19:27:48</t>
  </si>
  <si>
    <t>18.06.2020 23:43:21</t>
  </si>
  <si>
    <t>1352605</t>
  </si>
  <si>
    <t>L-393 YENİ OKUL 35-18-L00393_A a2</t>
  </si>
  <si>
    <t>17.06.2020 07:57:17</t>
  </si>
  <si>
    <t>17.06.2020 10:11:34</t>
  </si>
  <si>
    <t>1354266</t>
  </si>
  <si>
    <t>L-400 35-18-L00400_10584981 c4b</t>
  </si>
  <si>
    <t>19.06.2020 11:22:39</t>
  </si>
  <si>
    <t>19.06.2020 11:34:38</t>
  </si>
  <si>
    <t>1354133</t>
  </si>
  <si>
    <t>19.06.2020 09:03:58</t>
  </si>
  <si>
    <t>19.06.2020 11:19:58</t>
  </si>
  <si>
    <t>1354136</t>
  </si>
  <si>
    <t>L-400 35-18-L00400_950461390</t>
  </si>
  <si>
    <t>19.06.2020 08:58:23</t>
  </si>
  <si>
    <t>19.06.2020 11:31:42</t>
  </si>
  <si>
    <t>1350640</t>
  </si>
  <si>
    <t>L-428 35-18-L00428_950453311</t>
  </si>
  <si>
    <t>13.06.2020 12:25:06</t>
  </si>
  <si>
    <t>13.06.2020 14:24:23</t>
  </si>
  <si>
    <t>1350792</t>
  </si>
  <si>
    <t>L-428 35-18-L00428_950452620</t>
  </si>
  <si>
    <t>13.06.2020 16:23:44</t>
  </si>
  <si>
    <t>13.06.2020 17:14:50</t>
  </si>
  <si>
    <t>1359234</t>
  </si>
  <si>
    <t>ALAÇATI İM 35-18-A00002_L-299 ARITMA-L13 L13</t>
  </si>
  <si>
    <t>26.06.2020 20:03:34</t>
  </si>
  <si>
    <t>26.06.2020 20:36:00</t>
  </si>
  <si>
    <t>1359223</t>
  </si>
  <si>
    <t>L-288 MENDERES MAH. 35-18-L00288_950447153</t>
  </si>
  <si>
    <t>26.06.2020 19:38:00</t>
  </si>
  <si>
    <t>26.06.2020 20:54:35</t>
  </si>
  <si>
    <t>1359734</t>
  </si>
  <si>
    <t>KAREL KÖK 35-18-L00528_-L03 L03</t>
  </si>
  <si>
    <t>27.06.2020 19:58:06</t>
  </si>
  <si>
    <t>27.06.2020 21:02:12</t>
  </si>
  <si>
    <t>1360927</t>
  </si>
  <si>
    <t>L-300 DM 35-18-L00300_ C2</t>
  </si>
  <si>
    <t>30.06.2020 09:09:01</t>
  </si>
  <si>
    <t>30.06.2020 14:04:47</t>
  </si>
  <si>
    <t>1360464</t>
  </si>
  <si>
    <t>L-400 35-18-L00400_950463994</t>
  </si>
  <si>
    <t>29.06.2020 12:14:12</t>
  </si>
  <si>
    <t>01.07.2020 18:37:14</t>
  </si>
  <si>
    <t>1360079</t>
  </si>
  <si>
    <t>L-288 MENDERES MAH. 35-18-L00288_950447609</t>
  </si>
  <si>
    <t>28.06.2020 17:12:43</t>
  </si>
  <si>
    <t>28.06.2020 17:41:07</t>
  </si>
  <si>
    <t>1360353</t>
  </si>
  <si>
    <t>29.06.2020 09:21:00</t>
  </si>
  <si>
    <t>29.06.2020 13:31:00</t>
  </si>
  <si>
    <t>1360694</t>
  </si>
  <si>
    <t>TR-10 35-22-M00010_11001450</t>
  </si>
  <si>
    <t>29.06.2020 18:21:00</t>
  </si>
  <si>
    <t>29.06.2020 18:38:57</t>
  </si>
  <si>
    <t>1334310</t>
  </si>
  <si>
    <t>TR-11 35-22-M00011_D TR1650D1B</t>
  </si>
  <si>
    <t>03.06.2020 08:33:06</t>
  </si>
  <si>
    <t>03.06.2020 23:16:39</t>
  </si>
  <si>
    <t>1323750</t>
  </si>
  <si>
    <t>TR-11 35-22-M00011_DAĞITIM TRAFO TR-11-M03 M03</t>
  </si>
  <si>
    <t>02.06.2020 09:39:42</t>
  </si>
  <si>
    <t>02.06.2020 09:58:25</t>
  </si>
  <si>
    <t>1323810</t>
  </si>
  <si>
    <t>MENEMEN TR-40 35-28-L00040_953380206</t>
  </si>
  <si>
    <t>02.06.2020 08:11:36</t>
  </si>
  <si>
    <t>02.06.2020 20:15:03</t>
  </si>
  <si>
    <t>1334434</t>
  </si>
  <si>
    <t>L-103 35-18-L00103_950461858</t>
  </si>
  <si>
    <t>03.06.2020 11:33:00</t>
  </si>
  <si>
    <t>03.06.2020 12:00:19</t>
  </si>
  <si>
    <t>1345006</t>
  </si>
  <si>
    <t>L-90 RAINBOW DM 35-18-L00090_SERA (L-103) L05</t>
  </si>
  <si>
    <t>04.06.2020 11:10:18</t>
  </si>
  <si>
    <t>04.06.2020 11:28:35</t>
  </si>
  <si>
    <t>1346564</t>
  </si>
  <si>
    <t>L-517 OVACIK 35-18-L00517_950465987</t>
  </si>
  <si>
    <t>07.06.2020 12:30:37</t>
  </si>
  <si>
    <t>07.06.2020 13:21:47</t>
  </si>
  <si>
    <t>1349570</t>
  </si>
  <si>
    <t>L-89 35-18-L00089_950439703</t>
  </si>
  <si>
    <t>12.06.2020 09:55:31</t>
  </si>
  <si>
    <t>12.06.2020 16:48:08</t>
  </si>
  <si>
    <t>1348037</t>
  </si>
  <si>
    <t>L-17 RADKOP 35-18-L00017_950440225</t>
  </si>
  <si>
    <t>10.06.2020 01:59:51</t>
  </si>
  <si>
    <t>10.06.2020 03:51:49</t>
  </si>
  <si>
    <t>1355708</t>
  </si>
  <si>
    <t>L-491 35-18-L00491_35-18-L00491</t>
  </si>
  <si>
    <t>21.06.2020 17:08:20</t>
  </si>
  <si>
    <t>21.06.2020 17:32:55</t>
  </si>
  <si>
    <t>1357774</t>
  </si>
  <si>
    <t>L-67 SAĞLIKÇILAR 35-18-L00067_950465999</t>
  </si>
  <si>
    <t>24.06.2020 10:59:48</t>
  </si>
  <si>
    <t>24.06.2020 18:21:07</t>
  </si>
  <si>
    <t>1360188</t>
  </si>
  <si>
    <t>L-43 AKARCA 35-14-L00043_10903453</t>
  </si>
  <si>
    <t>28.06.2020 21:11:06</t>
  </si>
  <si>
    <t>28.06.2020 22:21:47</t>
  </si>
  <si>
    <t>1371260</t>
  </si>
  <si>
    <t>L-259 35-14-L00259_956634591</t>
  </si>
  <si>
    <t>30.06.2020 17:05:03</t>
  </si>
  <si>
    <t>30.06.2020 20:35:53</t>
  </si>
  <si>
    <t>1354603</t>
  </si>
  <si>
    <t>YENİ BAĞARASI TR-4 35-23-M00210_42066963</t>
  </si>
  <si>
    <t>AG Direk Kırılması</t>
  </si>
  <si>
    <t>19.06.2020 17:34:00</t>
  </si>
  <si>
    <t>19.06.2020 19:37:26</t>
  </si>
  <si>
    <t>1353717</t>
  </si>
  <si>
    <t>BAĞARASI GES KÖK 35-23-M00311_BAĞARASI GES M07</t>
  </si>
  <si>
    <t>18.06.2020 16:19:13</t>
  </si>
  <si>
    <t>18.06.2020 16:54:36</t>
  </si>
  <si>
    <t>1349545</t>
  </si>
  <si>
    <t>L-291 35-18-L00291_L-292 OVACIK YOLU (KERİMOĞLU) L03</t>
  </si>
  <si>
    <t>12.06.2020 09:51:31</t>
  </si>
  <si>
    <t>12.06.2020 12:04:13</t>
  </si>
  <si>
    <t>1323066</t>
  </si>
  <si>
    <t>L-376 PAZARYERİ 35-18-L00376_950448128</t>
  </si>
  <si>
    <t>01.06.2020 10:35:23</t>
  </si>
  <si>
    <t>01.06.2020 11:40:59</t>
  </si>
  <si>
    <t>1347815</t>
  </si>
  <si>
    <t>KUŞÇULAR TR-6 35-19-M00218_956691198</t>
  </si>
  <si>
    <t>09.06.2020 16:00:36</t>
  </si>
  <si>
    <t>09.06.2020 18:29:17</t>
  </si>
  <si>
    <t>1357740</t>
  </si>
  <si>
    <t>TR-142 YAĞCILAR KÖK 35-19-M00142_HatBaşıAyırıcı_53137411 M01</t>
  </si>
  <si>
    <t>24.06.2020 10:20:10</t>
  </si>
  <si>
    <t>24.06.2020 13:16:21</t>
  </si>
  <si>
    <t>1352284</t>
  </si>
  <si>
    <t>L-95 35-18-L00095_950453482</t>
  </si>
  <si>
    <t>16.06.2020 13:40:05</t>
  </si>
  <si>
    <t>16.06.2020 22:16:06</t>
  </si>
  <si>
    <t>1358417</t>
  </si>
  <si>
    <t>L-97 35-18-L00097_950461866</t>
  </si>
  <si>
    <t>25.06.2020 12:58:11</t>
  </si>
  <si>
    <t>25.06.2020 21:22:18</t>
  </si>
  <si>
    <t>1349758</t>
  </si>
  <si>
    <t>L-17 RADKOP 35-18-L00017_950440187</t>
  </si>
  <si>
    <t>12.06.2020 13:10:19</t>
  </si>
  <si>
    <t>12.06.2020 21:25:31</t>
  </si>
  <si>
    <t>1350697</t>
  </si>
  <si>
    <t>13.06.2020 14:09:33</t>
  </si>
  <si>
    <t>13.06.2020 14:42:56</t>
  </si>
  <si>
    <t>1344714</t>
  </si>
  <si>
    <t>FOÇA CEZA İNFAZ KURUMU KÖK 35-23-M00302_CEZAEVİ ÇIKIŞ M07</t>
  </si>
  <si>
    <t>03.06.2020 18:48:46</t>
  </si>
  <si>
    <t>03.06.2020 19:49:06</t>
  </si>
  <si>
    <t>1345495</t>
  </si>
  <si>
    <t>L-298 35-18-L00298_950447360</t>
  </si>
  <si>
    <t>05.06.2020 10:34:07</t>
  </si>
  <si>
    <t>05.06.2020 12:47:40</t>
  </si>
  <si>
    <t>1352954</t>
  </si>
  <si>
    <t>ALAÇATI TM 35-18-A00005_KARABURUN-3 M08</t>
  </si>
  <si>
    <t>17.06.2020 16:25:50</t>
  </si>
  <si>
    <t>17.06.2020 17:54:00</t>
  </si>
  <si>
    <t>1357718</t>
  </si>
  <si>
    <t>L-300 DM 35-18-L00300_8116261</t>
  </si>
  <si>
    <t>24.06.2020 09:51:42</t>
  </si>
  <si>
    <t>24.06.2020 11:30:57</t>
  </si>
  <si>
    <t>1358894</t>
  </si>
  <si>
    <t>26.06.2020 10:07:53</t>
  </si>
  <si>
    <t>26.06.2020 19:47:41</t>
  </si>
  <si>
    <t>1358571</t>
  </si>
  <si>
    <t>TR-41 35-13-L00041_946425433</t>
  </si>
  <si>
    <t>25.06.2020 17:18:11</t>
  </si>
  <si>
    <t>25.06.2020 19:20:19</t>
  </si>
  <si>
    <t>1345475</t>
  </si>
  <si>
    <t>TR-42 35-13-L00042_F</t>
  </si>
  <si>
    <t>05.06.2020 09:55:44</t>
  </si>
  <si>
    <t>05.06.2020 12:13:53</t>
  </si>
  <si>
    <t>1346095</t>
  </si>
  <si>
    <t>PAMUCAKTUR SİTESİ TR 35-13-L00138_946417575</t>
  </si>
  <si>
    <t>06.06.2020 12:32:46</t>
  </si>
  <si>
    <t>07.06.2020 11:22:57</t>
  </si>
  <si>
    <t>1347729</t>
  </si>
  <si>
    <t>09.06.2020 13:56:26</t>
  </si>
  <si>
    <t>09.06.2020 15:32:28</t>
  </si>
  <si>
    <t>1323630</t>
  </si>
  <si>
    <t>MENEMEN TR-40 35-28-L00040_953375028</t>
  </si>
  <si>
    <t>02.06.2020 05:32:15</t>
  </si>
  <si>
    <t>02.06.2020 06:26:42</t>
  </si>
  <si>
    <t>1358485</t>
  </si>
  <si>
    <t>L-53 İLHİSAR 35-14-L00053_956634636</t>
  </si>
  <si>
    <t>25.06.2020 14:49:21</t>
  </si>
  <si>
    <t>25.06.2020 17:36:12</t>
  </si>
  <si>
    <t>1347852</t>
  </si>
  <si>
    <t>K-4831 (YATIRIM REZERVE) 35-03-K04831_35-03-K04831</t>
  </si>
  <si>
    <t>09.06.2020 17:01:05</t>
  </si>
  <si>
    <t>09.06.2020 19:22:19</t>
  </si>
  <si>
    <t>1346169</t>
  </si>
  <si>
    <t>06.06.2020 16:04:00</t>
  </si>
  <si>
    <t>06.06.2020 16:51:21</t>
  </si>
  <si>
    <t>1355917</t>
  </si>
  <si>
    <t>22.06.2020 01:19:43</t>
  </si>
  <si>
    <t>22.06.2020 03:09:22</t>
  </si>
  <si>
    <t>1352957</t>
  </si>
  <si>
    <t>ALAÇATI TM 35-18-A00005_KARABURUN-1 M19</t>
  </si>
  <si>
    <t>17.06.2020 16:24:50</t>
  </si>
  <si>
    <t>17.06.2020 17:45:00</t>
  </si>
  <si>
    <t>1353707</t>
  </si>
  <si>
    <t>ALAÇATI TM 35-18-A00005_URLA-1 M09</t>
  </si>
  <si>
    <t>18.06.2020 16:34:14</t>
  </si>
  <si>
    <t>18.06.2020 16:57:18</t>
  </si>
  <si>
    <t>1346074</t>
  </si>
  <si>
    <t>L-287 SCOTCH PARK 35-18-L00287_950447175</t>
  </si>
  <si>
    <t>06.06.2020 12:41:05</t>
  </si>
  <si>
    <t>06.06.2020 18:58:50</t>
  </si>
  <si>
    <t>1334365</t>
  </si>
  <si>
    <t>L-404 35-18-L00404_10583565 e1</t>
  </si>
  <si>
    <t>03.06.2020 09:48:56</t>
  </si>
  <si>
    <t>03.06.2020 15:59:30</t>
  </si>
  <si>
    <t>1358821</t>
  </si>
  <si>
    <t>L-300 DM 35-18-L00300_7841384</t>
  </si>
  <si>
    <t>26.06.2020 09:15:39</t>
  </si>
  <si>
    <t>26.06.2020 14:06:29</t>
  </si>
  <si>
    <t>1359578</t>
  </si>
  <si>
    <t>27.06.2020 14:35:32</t>
  </si>
  <si>
    <t>27.06.2020 14:59:06</t>
  </si>
  <si>
    <t>1333932</t>
  </si>
  <si>
    <t>TR-55 35-22-M00055_35-22-M00055</t>
  </si>
  <si>
    <t>02.06.2020 14:06:48</t>
  </si>
  <si>
    <t>02.06.2020 16:02:21</t>
  </si>
  <si>
    <t>1353674</t>
  </si>
  <si>
    <t>DM-4/TR-12 35-22-M00081_Ayırıcı H01</t>
  </si>
  <si>
    <t>18.06.2020 15:36:46</t>
  </si>
  <si>
    <t>18.06.2020 20:56:35</t>
  </si>
  <si>
    <t>1353563</t>
  </si>
  <si>
    <t>MENDERES DM-4/TR-1 35-22-M00004_DM-4/TR-20-M09 M09</t>
  </si>
  <si>
    <t>18.06.2020 12:40:41</t>
  </si>
  <si>
    <t>18.06.2020 15:30:06</t>
  </si>
  <si>
    <t>1353501</t>
  </si>
  <si>
    <t>MENDERES DM-4/TR-1 35-22-M00004_DM-4/TR-12 M14</t>
  </si>
  <si>
    <t>18.06.2020 12:29:19</t>
  </si>
  <si>
    <t>18.06.2020 15:59:49</t>
  </si>
  <si>
    <t>1353986</t>
  </si>
  <si>
    <t>18.06.2020 21:38:09</t>
  </si>
  <si>
    <t>19.06.2020 00:58:08</t>
  </si>
  <si>
    <t>1353093</t>
  </si>
  <si>
    <t>MENDERES DM-4/TR-1 35-22-M00004_DM-4/TR-20 M09</t>
  </si>
  <si>
    <t>17.06.2020 20:30:48</t>
  </si>
  <si>
    <t>17.06.2020 20:47:32</t>
  </si>
  <si>
    <t>1350992</t>
  </si>
  <si>
    <t>14.06.2020 06:18:12</t>
  </si>
  <si>
    <t>14.06.2020 06:41:05</t>
  </si>
  <si>
    <t>1356288</t>
  </si>
  <si>
    <t>MENDERES DM-4/TR-1 35-22-M00004_DM-4/TR-12-M14 M14</t>
  </si>
  <si>
    <t>22.06.2020 13:46:22</t>
  </si>
  <si>
    <t>22.06.2020 14:00:27</t>
  </si>
  <si>
    <t>1358018</t>
  </si>
  <si>
    <t>24.06.2020 18:26:50</t>
  </si>
  <si>
    <t>24.06.2020 18:41:41</t>
  </si>
  <si>
    <t>1356907</t>
  </si>
  <si>
    <t>23.06.2020 10:53:59</t>
  </si>
  <si>
    <t>23.06.2020 12:09:00</t>
  </si>
  <si>
    <t>1323428</t>
  </si>
  <si>
    <t>M-2382 35-02-M02382_910076909</t>
  </si>
  <si>
    <t>01.06.2020 16:05:04</t>
  </si>
  <si>
    <t>01.06.2020 18:25:54</t>
  </si>
  <si>
    <t>1360124</t>
  </si>
  <si>
    <t>M-1045 35-02-M01045_TRAFO-M01 M01</t>
  </si>
  <si>
    <t>28.06.2020 18:39:50</t>
  </si>
  <si>
    <t>28.06.2020 19:02:10</t>
  </si>
  <si>
    <t>1359660</t>
  </si>
  <si>
    <t>MENEMEN TR-48 35-28-L00048_B</t>
  </si>
  <si>
    <t>27.06.2020 17:46:00</t>
  </si>
  <si>
    <t>27.06.2020 18:11:14</t>
  </si>
  <si>
    <t>1360061</t>
  </si>
  <si>
    <t>K-641 35-08-K00641_F</t>
  </si>
  <si>
    <t>28.06.2020 16:41:56</t>
  </si>
  <si>
    <t>28.06.2020 17:30:55</t>
  </si>
  <si>
    <t>1353677</t>
  </si>
  <si>
    <t>L-117 OVACIK 35-18-L00117_950466055</t>
  </si>
  <si>
    <t>18.06.2020 15:51:01</t>
  </si>
  <si>
    <t>18.06.2020 18:12:00</t>
  </si>
  <si>
    <t>1348417</t>
  </si>
  <si>
    <t>L-49 SAYKOP 35-14-L00049_949066779</t>
  </si>
  <si>
    <t>10.06.2020 14:47:56</t>
  </si>
  <si>
    <t>10.06.2020 17:20:29</t>
  </si>
  <si>
    <t>1323712</t>
  </si>
  <si>
    <t>L-290 35-18-L00290_950456324</t>
  </si>
  <si>
    <t>02.06.2020 08:53:38</t>
  </si>
  <si>
    <t>02.06.2020 22:36:18</t>
  </si>
  <si>
    <t>1346448</t>
  </si>
  <si>
    <t>L-427 35-18-L00427_950452304</t>
  </si>
  <si>
    <t>07.06.2020 08:52:45</t>
  </si>
  <si>
    <t>07.06.2020 10:11:04</t>
  </si>
  <si>
    <t>1352524</t>
  </si>
  <si>
    <t>L-393 YENİ OKUL 35-18-L00393_950448434</t>
  </si>
  <si>
    <t>16.06.2020 21:08:24</t>
  </si>
  <si>
    <t>16.06.2020 23:44:25</t>
  </si>
  <si>
    <t>1352445</t>
  </si>
  <si>
    <t>L-393 YENİ OKUL 35-18-L00393_950448554</t>
  </si>
  <si>
    <t>16.06.2020 18:26:00</t>
  </si>
  <si>
    <t>16.06.2020 19:19:36</t>
  </si>
  <si>
    <t>1352474</t>
  </si>
  <si>
    <t>L-296 35-18-L00296_950447831</t>
  </si>
  <si>
    <t>16.06.2020 19:07:45</t>
  </si>
  <si>
    <t>16.06.2020 19:37:44</t>
  </si>
  <si>
    <t>1351569</t>
  </si>
  <si>
    <t>L-444 35-18-L00444_950446554</t>
  </si>
  <si>
    <t>15.06.2020 10:10:40</t>
  </si>
  <si>
    <t>15.06.2020 15:44:55</t>
  </si>
  <si>
    <t>1352391</t>
  </si>
  <si>
    <t>L-118 OVACIK 35-18-L00118_950440338</t>
  </si>
  <si>
    <t>16.06.2020 16:46:47</t>
  </si>
  <si>
    <t>16.06.2020 21:38:44</t>
  </si>
  <si>
    <t>1356396</t>
  </si>
  <si>
    <t>L-15 35-18-L00015_950440134</t>
  </si>
  <si>
    <t>22.06.2020 16:00:21</t>
  </si>
  <si>
    <t>22.06.2020 17:59:46</t>
  </si>
  <si>
    <t>1360723</t>
  </si>
  <si>
    <t>L-6 35-18-L00006_950453590</t>
  </si>
  <si>
    <t>29.06.2020 19:02:17</t>
  </si>
  <si>
    <t>29.06.2020 21:34:26</t>
  </si>
  <si>
    <t>1356865</t>
  </si>
  <si>
    <t>DM-4 35-15-M00275_TR-149 TOYGAR KENT-M04 M04</t>
  </si>
  <si>
    <t>23.06.2020 10:08:51</t>
  </si>
  <si>
    <t>23.06.2020 17:12:50</t>
  </si>
  <si>
    <t>1355280</t>
  </si>
  <si>
    <t>TR-55 35-15-M00055_48874639</t>
  </si>
  <si>
    <t>20.06.2020 18:42:07</t>
  </si>
  <si>
    <t>20.06.2020 19:54:19</t>
  </si>
  <si>
    <t>1347782</t>
  </si>
  <si>
    <t>DM-4 35-15-M00275_TR-152 GÜN SİTESİ - MANDIRA ÖZEL-M02 M02</t>
  </si>
  <si>
    <t>09.06.2020 14:30:47</t>
  </si>
  <si>
    <t>09.06.2020 18:17:07</t>
  </si>
  <si>
    <t>1353036</t>
  </si>
  <si>
    <t>L-268 BOZDOĞAN MARKET TRAFO 35-18-L00268_950452439</t>
  </si>
  <si>
    <t>17.06.2020 18:52:44</t>
  </si>
  <si>
    <t>17.06.2020 20:37:03</t>
  </si>
  <si>
    <t>1353743</t>
  </si>
  <si>
    <t>L-431 HAPPY PARK 35-18-L00431_950453155</t>
  </si>
  <si>
    <t>18.06.2020 17:05:33</t>
  </si>
  <si>
    <t>18.06.2020 19:24:58</t>
  </si>
  <si>
    <t>1360107</t>
  </si>
  <si>
    <t>M-1046 35-02-M01046_M-1275-M02 M02</t>
  </si>
  <si>
    <t>28.06.2020 18:01:03</t>
  </si>
  <si>
    <t>28.06.2020 18:43:21</t>
  </si>
  <si>
    <t>1361020</t>
  </si>
  <si>
    <t>30.06.2020 10:30:06</t>
  </si>
  <si>
    <t>30.06.2020 11:31:06</t>
  </si>
  <si>
    <t>1361017</t>
  </si>
  <si>
    <t>ERTUĞRUL ÇALIM VE ARK. T-SULAMA GRB. 35-13-L00121_Ayırıcı H01</t>
  </si>
  <si>
    <t>30.06.2020 10:22:00</t>
  </si>
  <si>
    <t>30.06.2020 10:55:55</t>
  </si>
  <si>
    <t>1359582</t>
  </si>
  <si>
    <t>SALİH  ÇILGIN VE ARK. T-SULAMA GRB. 35-13-L00107_A</t>
  </si>
  <si>
    <t>27.06.2020 14:26:03</t>
  </si>
  <si>
    <t>27.06.2020 16:57:06</t>
  </si>
  <si>
    <t>1351876</t>
  </si>
  <si>
    <t>SELÇUK İM/DM 35-13-A00004_BİTU KÖK M014</t>
  </si>
  <si>
    <t>15.06.2020 19:27:33</t>
  </si>
  <si>
    <t>15.06.2020 19:42:00</t>
  </si>
  <si>
    <t>1355343</t>
  </si>
  <si>
    <t>DM-1/TR-15 35-13-M00029_DM-1/TR-24 M03</t>
  </si>
  <si>
    <t>20.06.2020 21:24:00</t>
  </si>
  <si>
    <t>20.06.2020 22:44:54</t>
  </si>
  <si>
    <t>1354557</t>
  </si>
  <si>
    <t>SELÇUK İM/DM 35-13-A00004_ŞEHİR-1 L03</t>
  </si>
  <si>
    <t>19.06.2020 16:48:30</t>
  </si>
  <si>
    <t>19.06.2020 16:53:00</t>
  </si>
  <si>
    <t>1347989</t>
  </si>
  <si>
    <t>09.06.2020 22:05:16</t>
  </si>
  <si>
    <t>09.06.2020 22:50:50</t>
  </si>
  <si>
    <t>1334181</t>
  </si>
  <si>
    <t>ABDURRAHMAN ÇİFTÇİ VE ARK. T-SULAMA GRB. 35-13-L00105_956293755</t>
  </si>
  <si>
    <t>02.06.2020 20:15:22</t>
  </si>
  <si>
    <t>02.06.2020 21:16:17</t>
  </si>
  <si>
    <t>1353399</t>
  </si>
  <si>
    <t>MENEMEN TR-81 35-28-L00081_E</t>
  </si>
  <si>
    <t>18.06.2020 11:17:11</t>
  </si>
  <si>
    <t>18.06.2020 14:30:06</t>
  </si>
  <si>
    <t>1350717</t>
  </si>
  <si>
    <t>TR-48 35-26-M00048_TR-51/TR-52 M05</t>
  </si>
  <si>
    <t>13.06.2020 14:10:51</t>
  </si>
  <si>
    <t>13.06.2020 14:38:00</t>
  </si>
  <si>
    <t>1355236</t>
  </si>
  <si>
    <t>20.06.2020 17:58:08</t>
  </si>
  <si>
    <t>20.06.2020 18:16:00</t>
  </si>
  <si>
    <t>1351036</t>
  </si>
  <si>
    <t>TR-55 35-17-M00055_Ayırıcı H01</t>
  </si>
  <si>
    <t>14.06.2020 08:54:35</t>
  </si>
  <si>
    <t>14.06.2020 09:05:04</t>
  </si>
  <si>
    <t>1351028</t>
  </si>
  <si>
    <t>14.06.2020 08:29:52</t>
  </si>
  <si>
    <t>14.06.2020 08:54:30</t>
  </si>
  <si>
    <t>1352430</t>
  </si>
  <si>
    <t>ALİAĞA TR-43 DM 35-17-M00043_GÜZELHİSAR ÇIKIŞI-M14 M14</t>
  </si>
  <si>
    <t>16.06.2020 17:56:59</t>
  </si>
  <si>
    <t>16.06.2020 18:07:53</t>
  </si>
  <si>
    <t>1348294</t>
  </si>
  <si>
    <t>TR-56 35-17-M00056_950307646</t>
  </si>
  <si>
    <t>10.06.2020 11:27:27</t>
  </si>
  <si>
    <t>10.06.2020 12:04:47</t>
  </si>
  <si>
    <t>1361086</t>
  </si>
  <si>
    <t>TR-13 35-17-M00013_M-56-M02 M02</t>
  </si>
  <si>
    <t>TEİAŞ Hat Bakım Çalışması</t>
  </si>
  <si>
    <t>30.06.2020 12:04:44</t>
  </si>
  <si>
    <t>30.06.2020 17:22:24</t>
  </si>
  <si>
    <t>1361015</t>
  </si>
  <si>
    <t>L-286 35-18-L00286_950452981</t>
  </si>
  <si>
    <t>30.06.2020 10:11:08</t>
  </si>
  <si>
    <t>30.06.2020 11:51:16</t>
  </si>
  <si>
    <t>1371376</t>
  </si>
  <si>
    <t>L-297 35-18-L00297_10199965 H02</t>
  </si>
  <si>
    <t>30.06.2020 20:06:02</t>
  </si>
  <si>
    <t>30.06.2020 21:31:44</t>
  </si>
  <si>
    <t>1353745</t>
  </si>
  <si>
    <t>L-437 ŞEHİTLİK 35-18-L00437_950449068</t>
  </si>
  <si>
    <t>18.06.2020 17:10:58</t>
  </si>
  <si>
    <t>18.06.2020 19:32:45</t>
  </si>
  <si>
    <t>1354007</t>
  </si>
  <si>
    <t>L-424 AKTAŞ MARKET 35-18-L00424_950446786</t>
  </si>
  <si>
    <t>18.06.2020 23:51:00</t>
  </si>
  <si>
    <t>19.06.2020 00:25:35</t>
  </si>
  <si>
    <t>1355543</t>
  </si>
  <si>
    <t>L-428 35-18-L00428_35-18-L00428</t>
  </si>
  <si>
    <t>NH Altlık Arızası</t>
  </si>
  <si>
    <t>21.06.2020 10:29:24</t>
  </si>
  <si>
    <t>21.06.2020 13:35:31</t>
  </si>
  <si>
    <t>1344642</t>
  </si>
  <si>
    <t>L-44 ÖDEMİŞ ÖĞRETMEN EVLERİ 35-14-L00044_8796941</t>
  </si>
  <si>
    <t>03.06.2020 16:56:00</t>
  </si>
  <si>
    <t>03.06.2020 17:25:05</t>
  </si>
  <si>
    <t>1360296</t>
  </si>
  <si>
    <t>TEPECİK KÖPRÜ DM 35-14-M00332_TEPECİK ÇIKIŞI (M-78) M04</t>
  </si>
  <si>
    <t>29.06.2020 08:10:44</t>
  </si>
  <si>
    <t>29.06.2020 09:01:20</t>
  </si>
  <si>
    <t>1359968</t>
  </si>
  <si>
    <t>K-3071 35-03-K03071_TRAFO-K01 K01</t>
  </si>
  <si>
    <t>28.06.2020 12:41:00</t>
  </si>
  <si>
    <t>28.06.2020 12:50:25</t>
  </si>
  <si>
    <t>1347981</t>
  </si>
  <si>
    <t>K-3071 35-03-K03071_C</t>
  </si>
  <si>
    <t>09.06.2020 21:27:59</t>
  </si>
  <si>
    <t>09.06.2020 22:13:33</t>
  </si>
  <si>
    <t>1347795</t>
  </si>
  <si>
    <t>09.06.2020 15:06:57</t>
  </si>
  <si>
    <t>09.06.2020 16:48:41</t>
  </si>
  <si>
    <t>1349146</t>
  </si>
  <si>
    <t>11.06.2020 17:46:47</t>
  </si>
  <si>
    <t>11.06.2020 19:11:00</t>
  </si>
  <si>
    <t>1357931</t>
  </si>
  <si>
    <t>L-292 35-18-L00292_950453378</t>
  </si>
  <si>
    <t>24.06.2020 15:38:19</t>
  </si>
  <si>
    <t>24.06.2020 17:56:58</t>
  </si>
  <si>
    <t>1350718</t>
  </si>
  <si>
    <t>L-298 35-18-L00298_950456614</t>
  </si>
  <si>
    <t>13.06.2020 14:31:29</t>
  </si>
  <si>
    <t>14.06.2020 01:11:32</t>
  </si>
  <si>
    <t>1371274</t>
  </si>
  <si>
    <t>30.06.2020 17:35:21</t>
  </si>
  <si>
    <t>30.06.2020 19:26:32</t>
  </si>
  <si>
    <t>1360093</t>
  </si>
  <si>
    <t>K-1229 35-01-K01229_TRAFO K03</t>
  </si>
  <si>
    <t>28.06.2020 17:11:38</t>
  </si>
  <si>
    <t>28.06.2020 23:10:00</t>
  </si>
  <si>
    <t>1361147</t>
  </si>
  <si>
    <t>L-518 OVACIK 35-18-L00518_950440312</t>
  </si>
  <si>
    <t>30.06.2020 13:32:46</t>
  </si>
  <si>
    <t>30.06.2020 15:18:36</t>
  </si>
  <si>
    <t>1350879</t>
  </si>
  <si>
    <t>13.06.2020 19:12:41</t>
  </si>
  <si>
    <t>13.06.2020 19:36:00</t>
  </si>
  <si>
    <t>1323608</t>
  </si>
  <si>
    <t>TR-13 35-17-M00013_DDY-M01 M01</t>
  </si>
  <si>
    <t>TEİAŞ Trafo Bakım Çalışması</t>
  </si>
  <si>
    <t>02.06.2020 00:49:00</t>
  </si>
  <si>
    <t>02.06.2020 02:31:01</t>
  </si>
  <si>
    <t>1349224</t>
  </si>
  <si>
    <t>YENİ BAĞARASI TR-4 35-23-M00210_42066962</t>
  </si>
  <si>
    <t>11.06.2020 19:04:55</t>
  </si>
  <si>
    <t>11.06.2020 20:04:29</t>
  </si>
  <si>
    <t>1349422</t>
  </si>
  <si>
    <t>ORTA MAHALLE M-9 35-25-M00117_ÇUKURALTI M-13 ÇAMLIK KÖK M01</t>
  </si>
  <si>
    <t>12.06.2020 06:40:00</t>
  </si>
  <si>
    <t>12.06.2020 08:48:00</t>
  </si>
  <si>
    <t>1351442</t>
  </si>
  <si>
    <t>ORTA MAHALLE M-9 35-25-M00117_ÇUKURALTI M-13 ÇAMLIK KÖK-M01 M01</t>
  </si>
  <si>
    <t>15.06.2020 05:55:03</t>
  </si>
  <si>
    <t>15.06.2020 13:31:26</t>
  </si>
  <si>
    <t>1352014</t>
  </si>
  <si>
    <t>16.06.2020 07:26:37</t>
  </si>
  <si>
    <t>16.06.2020 07:47:00</t>
  </si>
  <si>
    <t>1354049</t>
  </si>
  <si>
    <t>19.06.2020 06:13:19</t>
  </si>
  <si>
    <t>19.06.2020 07:24:00</t>
  </si>
  <si>
    <t>1354072</t>
  </si>
  <si>
    <t>19.06.2020 07:55:44</t>
  </si>
  <si>
    <t>19.06.2020 12:41:03</t>
  </si>
  <si>
    <t>1359364</t>
  </si>
  <si>
    <t>ÖZDERE ORTA MAHALLE DM (M-1) 35-25-M00120_ORTA MAHALLE M-46-M04 M04</t>
  </si>
  <si>
    <t>27.06.2020 06:03:57</t>
  </si>
  <si>
    <t>27.06.2020 06:51:52</t>
  </si>
  <si>
    <t>1357145</t>
  </si>
  <si>
    <t>TURGUTALP KÖK 45-71-M00260_HatBaşıAyırıcı_53134436 M04</t>
  </si>
  <si>
    <t>23.06.2020 14:19:55</t>
  </si>
  <si>
    <t>23.06.2020 15:36:40</t>
  </si>
  <si>
    <t>1334471</t>
  </si>
  <si>
    <t>SULTAN YAYLASI TR-1 45-71-M01766_953223452</t>
  </si>
  <si>
    <t>03.06.2020 12:22:52</t>
  </si>
  <si>
    <t>03.06.2020 15:57:28</t>
  </si>
  <si>
    <t>1334357</t>
  </si>
  <si>
    <t>DM-2/34 (MEVLANA YOLU) 45-71-M00532_953186592</t>
  </si>
  <si>
    <t>03.06.2020 09:36:03</t>
  </si>
  <si>
    <t>03.06.2020 10:34:26</t>
  </si>
  <si>
    <t>1345596</t>
  </si>
  <si>
    <t>L-132 35-18-L00132_50067447 B01</t>
  </si>
  <si>
    <t>05.06.2020 14:03:20</t>
  </si>
  <si>
    <t>05.06.2020 15:27:15</t>
  </si>
  <si>
    <t>1352791</t>
  </si>
  <si>
    <t>L-134 AYARASANDA 35-18-L00134_Ayırıcı H01</t>
  </si>
  <si>
    <t>17.06.2020 12:16:09</t>
  </si>
  <si>
    <t>17.06.2020 19:11:00</t>
  </si>
  <si>
    <t>1352821</t>
  </si>
  <si>
    <t>GÖLMARMARA TR-16 45-85-L00016_945467706</t>
  </si>
  <si>
    <t>17.06.2020 13:00:48</t>
  </si>
  <si>
    <t>17.06.2020 14:14:45</t>
  </si>
  <si>
    <t>1350952</t>
  </si>
  <si>
    <t>GÖLMARMARA TR-16 45-85-L00016_72372540</t>
  </si>
  <si>
    <t>13.06.2020 23:06:03</t>
  </si>
  <si>
    <t>14.06.2020 00:19:09</t>
  </si>
  <si>
    <t>1356915</t>
  </si>
  <si>
    <t>GÖLMARMARA İM 45-85-A00001_KAYAALTI L15</t>
  </si>
  <si>
    <t>23.06.2020 11:00:29</t>
  </si>
  <si>
    <t>23.06.2020 11:32:43</t>
  </si>
  <si>
    <t>1323023</t>
  </si>
  <si>
    <t>GÖLMARMARA TR-26 45-85-L00026_D</t>
  </si>
  <si>
    <t>01.06.2020 09:49:00</t>
  </si>
  <si>
    <t>01.06.2020 11:27:02</t>
  </si>
  <si>
    <t>1349568</t>
  </si>
  <si>
    <t>GÖLMARMARA TR-25 45-85-L00025_TR-2 L03</t>
  </si>
  <si>
    <t>12.06.2020 10:35:27</t>
  </si>
  <si>
    <t>12.06.2020 10:45:44</t>
  </si>
  <si>
    <t>1349088</t>
  </si>
  <si>
    <t>GÖLMARMARA İM 45-85-A00001_GÖLMARMARA ŞEHİR-1 L16</t>
  </si>
  <si>
    <t>11.06.2020 16:57:18</t>
  </si>
  <si>
    <t>11.06.2020 16:59:00</t>
  </si>
  <si>
    <t>1349916</t>
  </si>
  <si>
    <t>GÖLMARMARA TR-2 45-85-L00002_A</t>
  </si>
  <si>
    <t>12.06.2020 15:42:37</t>
  </si>
  <si>
    <t>12.06.2020 16:43:38</t>
  </si>
  <si>
    <t>1350413</t>
  </si>
  <si>
    <t>GÖLMARMARA İM 45-85-A00001_ÖZTARIM GES M01</t>
  </si>
  <si>
    <t>13.06.2020 07:26:38</t>
  </si>
  <si>
    <t>13.06.2020 07:59:02</t>
  </si>
  <si>
    <t>1348418</t>
  </si>
  <si>
    <t>GÖLMARMARA TR-25 45-85-L00025_72373788</t>
  </si>
  <si>
    <t>10.06.2020 16:12:23</t>
  </si>
  <si>
    <t>1323695</t>
  </si>
  <si>
    <t>ULUCAK DM-2/13 35-27-M00329_912559640</t>
  </si>
  <si>
    <t>02.06.2020 08:40:35</t>
  </si>
  <si>
    <t>02.06.2020 15:00:18</t>
  </si>
  <si>
    <t>1344636</t>
  </si>
  <si>
    <t>ULUCAK DM-2/18 35-27-M00943_A</t>
  </si>
  <si>
    <t>03.06.2020 16:28:52</t>
  </si>
  <si>
    <t>03.06.2020 19:00:17</t>
  </si>
  <si>
    <t>1351026</t>
  </si>
  <si>
    <t>ULUCAK DM-2/18 35-27-M00943_35-27-M00943</t>
  </si>
  <si>
    <t>14.06.2020 08:28:27</t>
  </si>
  <si>
    <t>14.06.2020 12:19:27</t>
  </si>
  <si>
    <t>1361232</t>
  </si>
  <si>
    <t>ULUCAK DM-2/15 35-27-M00334_915036742</t>
  </si>
  <si>
    <t>30.06.2020 15:59:27</t>
  </si>
  <si>
    <t>30.06.2020 18:10:26</t>
  </si>
  <si>
    <t>1360724</t>
  </si>
  <si>
    <t>İLKYANKI TR-62 35-30-M00062_955320582</t>
  </si>
  <si>
    <t>29.06.2020 19:05:40</t>
  </si>
  <si>
    <t>29.06.2020 20:09:35</t>
  </si>
  <si>
    <t>1360821</t>
  </si>
  <si>
    <t>ÇANDARLI DM-TR-20 35-30-M00020_ŞEHİR-2 M02</t>
  </si>
  <si>
    <t>29.06.2020 22:04:22</t>
  </si>
  <si>
    <t>29.06.2020 22:16:32</t>
  </si>
  <si>
    <t>1360825</t>
  </si>
  <si>
    <t>EYKO TR-1 35-30-M00027_TR-2 M02</t>
  </si>
  <si>
    <t>29.06.2020 22:17:36</t>
  </si>
  <si>
    <t>29.06.2020 23:03:06</t>
  </si>
  <si>
    <t>1359793</t>
  </si>
  <si>
    <t>ÇANDARLI TR-2 35-30-M00002_955320390</t>
  </si>
  <si>
    <t>27.06.2020 23:03:13</t>
  </si>
  <si>
    <t>28.06.2020 00:23:49</t>
  </si>
  <si>
    <t>1351435</t>
  </si>
  <si>
    <t>ÇANDARLI TATİL KÖYÜ KÖK-11 35-30-M00079_ÇANDARLI TATİL KÖYÜ M04</t>
  </si>
  <si>
    <t>15.06.2020 01:25:14</t>
  </si>
  <si>
    <t>15.06.2020 02:42:36</t>
  </si>
  <si>
    <t>1351427</t>
  </si>
  <si>
    <t>ÇANDARLI TR-1 35-30-M00001_955321835</t>
  </si>
  <si>
    <t>14.06.2020 23:58:10</t>
  </si>
  <si>
    <t>15.06.2020 03:14:52</t>
  </si>
  <si>
    <t>1353401</t>
  </si>
  <si>
    <t>18.06.2020 11:39:31</t>
  </si>
  <si>
    <t>18.06.2020 12:08:00</t>
  </si>
  <si>
    <t>1353402</t>
  </si>
  <si>
    <t>ÇANDARLI DM-TR-20 35-30-M00020_ATATÜRK-(DİKİLİ TM) M03</t>
  </si>
  <si>
    <t>18.06.2020 11:39:41</t>
  </si>
  <si>
    <t>18.06.2020 12:01:00</t>
  </si>
  <si>
    <t>1356797</t>
  </si>
  <si>
    <t>BİMEYKO KÖK-10 35-30-M00048_DENİZKÖY M05</t>
  </si>
  <si>
    <t>23.06.2020 09:34:59</t>
  </si>
  <si>
    <t>23.06.2020 09:51:00</t>
  </si>
  <si>
    <t>1355775</t>
  </si>
  <si>
    <t>ÇANDARLI TR-13 35-30-M00012_955321457</t>
  </si>
  <si>
    <t>21.06.2020 17:59:32</t>
  </si>
  <si>
    <t>21.06.2020 19:01:57</t>
  </si>
  <si>
    <t>1356248</t>
  </si>
  <si>
    <t>ŞERAFETTİN PINAR GRB 35-30-M00082_35-30-M00082</t>
  </si>
  <si>
    <t>22.06.2020 12:22:33</t>
  </si>
  <si>
    <t>22.06.2020 14:40:45</t>
  </si>
  <si>
    <t>1356102</t>
  </si>
  <si>
    <t>BİMEYKO KÖK-10 35-30-M00048_DENİZKÖY-M05 M05</t>
  </si>
  <si>
    <t>22.06.2020 09:58:42</t>
  </si>
  <si>
    <t>22.06.2020 10:15:02</t>
  </si>
  <si>
    <t>1354536</t>
  </si>
  <si>
    <t>ÇANDARLI TR-19 35-30-M00019_955322267</t>
  </si>
  <si>
    <t>19.06.2020 16:09:44</t>
  </si>
  <si>
    <t>19.06.2020 19:35:23</t>
  </si>
  <si>
    <t>1334391</t>
  </si>
  <si>
    <t>03.06.2020 10:30:00</t>
  </si>
  <si>
    <t>03.06.2020 12:57:37</t>
  </si>
  <si>
    <t>1334326</t>
  </si>
  <si>
    <t>03.06.2020 09:09:41</t>
  </si>
  <si>
    <t>03.06.2020 17:01:14</t>
  </si>
  <si>
    <t>1323776</t>
  </si>
  <si>
    <t>02.06.2020 10:06:00</t>
  </si>
  <si>
    <t>02.06.2020 10:54:00</t>
  </si>
  <si>
    <t>1323814</t>
  </si>
  <si>
    <t>02.06.2020 10:54:36</t>
  </si>
  <si>
    <t>02.06.2020 13:54:00</t>
  </si>
  <si>
    <t>1323045</t>
  </si>
  <si>
    <t>ÇANDARLI TR-25 35-30-M00025_955321158</t>
  </si>
  <si>
    <t>01.06.2020 10:08:39</t>
  </si>
  <si>
    <t>01.06.2020 11:44:26</t>
  </si>
  <si>
    <t>1322985</t>
  </si>
  <si>
    <t>01.06.2020 09:16:56</t>
  </si>
  <si>
    <t>01.06.2020 17:27:22</t>
  </si>
  <si>
    <t>1344942</t>
  </si>
  <si>
    <t>ÇANDARLI DM-TR-20 35-30-M00020_DEMİRTAŞ KÖYLER M06</t>
  </si>
  <si>
    <t>04.06.2020 09:35:09</t>
  </si>
  <si>
    <t>04.06.2020 10:24:00</t>
  </si>
  <si>
    <t>1348421</t>
  </si>
  <si>
    <t>ÇANDARLI TR-6 35-30-M00006_961063564</t>
  </si>
  <si>
    <t>10.06.2020 15:01:35</t>
  </si>
  <si>
    <t>10.06.2020 16:09:20</t>
  </si>
  <si>
    <t>1347706</t>
  </si>
  <si>
    <t>İLKYANKI TR-62 35-30-M00062_955321186</t>
  </si>
  <si>
    <t>09.06.2020 12:45:01</t>
  </si>
  <si>
    <t>09.06.2020 16:57:48</t>
  </si>
  <si>
    <t>1349984</t>
  </si>
  <si>
    <t>ÇANDARLI TR-21 35-30-M00021_955321668</t>
  </si>
  <si>
    <t>12.06.2020 16:24:05</t>
  </si>
  <si>
    <t>12.06.2020 17:41:56</t>
  </si>
  <si>
    <t>1349140</t>
  </si>
  <si>
    <t>ÇANDARLI TATİL KÖYÜ TR-1 35-30-M00088_955312451</t>
  </si>
  <si>
    <t>11.06.2020 17:43:41</t>
  </si>
  <si>
    <t>11.06.2020 19:27:56</t>
  </si>
  <si>
    <t>1348780</t>
  </si>
  <si>
    <t>11.06.2020 09:03:58</t>
  </si>
  <si>
    <t>11.06.2020 16:42:00</t>
  </si>
  <si>
    <t>1349569</t>
  </si>
  <si>
    <t>DM-2/9(TR-254) 35-19-L00254_956683620</t>
  </si>
  <si>
    <t>12.06.2020 09:30:20</t>
  </si>
  <si>
    <t>12.06.2020 11:09:33</t>
  </si>
  <si>
    <t>1345772</t>
  </si>
  <si>
    <t>TR-84 35-19-L00084_93559580</t>
  </si>
  <si>
    <t>05.06.2020 19:34:50</t>
  </si>
  <si>
    <t>05.06.2020 21:44:25</t>
  </si>
  <si>
    <t>1344523</t>
  </si>
  <si>
    <t>03.06.2020 14:03:23</t>
  </si>
  <si>
    <t>03.06.2020 15:13:00</t>
  </si>
  <si>
    <t>1345402</t>
  </si>
  <si>
    <t>M-337 35-02-M00337_E</t>
  </si>
  <si>
    <t>05.06.2020 08:26:37</t>
  </si>
  <si>
    <t>05.06.2020 12:07:55</t>
  </si>
  <si>
    <t>1360451</t>
  </si>
  <si>
    <t>M-336 35-02-M00336_915074645</t>
  </si>
  <si>
    <t>29.06.2020 11:26:34</t>
  </si>
  <si>
    <t>29.06.2020 12:36:20</t>
  </si>
  <si>
    <t>1350001</t>
  </si>
  <si>
    <t>TR-2/35 45-72-L00035_956480678</t>
  </si>
  <si>
    <t>12.06.2020 16:41:37</t>
  </si>
  <si>
    <t>12.06.2020 18:58:12</t>
  </si>
  <si>
    <t>1350957</t>
  </si>
  <si>
    <t>TR-10 35-30-L00010_955296813</t>
  </si>
  <si>
    <t>13.06.2020 23:34:00</t>
  </si>
  <si>
    <t>14.06.2020 00:06:19</t>
  </si>
  <si>
    <t>1351057</t>
  </si>
  <si>
    <t>TR-1/83 KAPTANOĞLU DM 45-83-M00083_TR-1/84 ERBİLLER M04</t>
  </si>
  <si>
    <t>14.06.2020 09:14:52</t>
  </si>
  <si>
    <t>14.06.2020 09:58:03</t>
  </si>
  <si>
    <t>1358765</t>
  </si>
  <si>
    <t>26.06.2020 07:19:49</t>
  </si>
  <si>
    <t>26.06.2020 07:42:10</t>
  </si>
  <si>
    <t>1354392</t>
  </si>
  <si>
    <t>GÜZELBAHÇE İM 35-10-A00001_MALTEPE M08</t>
  </si>
  <si>
    <t>19.06.2020 13:15:38</t>
  </si>
  <si>
    <t>19.06.2020 14:58:19</t>
  </si>
  <si>
    <t>1353791</t>
  </si>
  <si>
    <t>TR-34 35-27-M00034_TR-37/TR-38/TR-39/TR-40-M02 M02</t>
  </si>
  <si>
    <t>18.06.2020 18:03:49</t>
  </si>
  <si>
    <t>1358533</t>
  </si>
  <si>
    <t>M-335 35-02-M00335_913168785</t>
  </si>
  <si>
    <t>25.06.2020 16:39:11</t>
  </si>
  <si>
    <t>25.06.2020 19:31:01</t>
  </si>
  <si>
    <t>1350508</t>
  </si>
  <si>
    <t>DM-5/TR13 (TR-57) ALPKENT 35-26-M00057_C C01b</t>
  </si>
  <si>
    <t>13.06.2020 09:33:16</t>
  </si>
  <si>
    <t>13.06.2020 11:03:34</t>
  </si>
  <si>
    <t>1354891</t>
  </si>
  <si>
    <t>PAMUCAK OTELLER ÖNÜ TR-2 35-13-M00011_Ayırıcı H01</t>
  </si>
  <si>
    <t>20.06.2020 06:57:50</t>
  </si>
  <si>
    <t>20.06.2020 07:55:31</t>
  </si>
  <si>
    <t>1353089</t>
  </si>
  <si>
    <t>17.06.2020 20:17:43</t>
  </si>
  <si>
    <t>17.06.2020 23:07:27</t>
  </si>
  <si>
    <t>1351011</t>
  </si>
  <si>
    <t>ÖZDERE ORTA MAHALLE DM (M-1) 35-25-M00120_ORTA MAHALLE M-6(SAHİL)-M05 M05</t>
  </si>
  <si>
    <t>14.06.2020 07:37:12</t>
  </si>
  <si>
    <t>14.06.2020 08:06:00</t>
  </si>
  <si>
    <t>1345364</t>
  </si>
  <si>
    <t>05.06.2020 06:39:10</t>
  </si>
  <si>
    <t>05.06.2020 08:08:21</t>
  </si>
  <si>
    <t>1334126</t>
  </si>
  <si>
    <t>YAKUP ÇAKAR GRUBU 35-26-M01200_Ayırıcı H01</t>
  </si>
  <si>
    <t>02.06.2020 18:49:56</t>
  </si>
  <si>
    <t>02.06.2020 19:54:02</t>
  </si>
  <si>
    <t>1359236</t>
  </si>
  <si>
    <t>26.06.2020 20:04:00</t>
  </si>
  <si>
    <t>26.06.2020 20:32:23</t>
  </si>
  <si>
    <t>1359711</t>
  </si>
  <si>
    <t>K-258 35-01-K00258_35-01-K00258</t>
  </si>
  <si>
    <t>27.06.2020 19:30:28</t>
  </si>
  <si>
    <t>27.06.2020 20:01:31</t>
  </si>
  <si>
    <t>1356066</t>
  </si>
  <si>
    <t>M-2548 35-09-M02548_966362663</t>
  </si>
  <si>
    <t>22.06.2020 09:17:21</t>
  </si>
  <si>
    <t>22.06.2020 10:34:27</t>
  </si>
  <si>
    <t>1356794</t>
  </si>
  <si>
    <t>DM-4 35-15-M00275_TR-149 TOYGAR KENT M04</t>
  </si>
  <si>
    <t>23.06.2020 09:32:59</t>
  </si>
  <si>
    <t>23.06.2020 10:06:00</t>
  </si>
  <si>
    <t>1346930</t>
  </si>
  <si>
    <t>08.06.2020 07:05:11</t>
  </si>
  <si>
    <t>08.06.2020 12:29:34</t>
  </si>
  <si>
    <t>1323187</t>
  </si>
  <si>
    <t>TATAR DM 35-19-M00256_ALAÇATI-1 ÇIKIŞ M12</t>
  </si>
  <si>
    <t>01.06.2020 13:02:02</t>
  </si>
  <si>
    <t>01.06.2020 14:59:30</t>
  </si>
  <si>
    <t>1352015</t>
  </si>
  <si>
    <t>GÜLBAHÇE İM 35-19-A00006_GÜLBAHÇE M08</t>
  </si>
  <si>
    <t>16.06.2020 07:35:10</t>
  </si>
  <si>
    <t>16.06.2020 08:49:04</t>
  </si>
  <si>
    <t>1360778</t>
  </si>
  <si>
    <t>GÜLBAHÇE TR-11 35-19-L00110_956689006</t>
  </si>
  <si>
    <t>29.06.2020 20:19:21</t>
  </si>
  <si>
    <t>29.06.2020 22:21:41</t>
  </si>
  <si>
    <t>1346437</t>
  </si>
  <si>
    <t>L-425 BELLONA KABİN 35-18-L00425_950464546</t>
  </si>
  <si>
    <t>07.06.2020 08:33:22</t>
  </si>
  <si>
    <t>07.06.2020 10:44:38</t>
  </si>
  <si>
    <t>1357954</t>
  </si>
  <si>
    <t>K-3417 35-08-K03417_911659970</t>
  </si>
  <si>
    <t>24.06.2020 16:12:53</t>
  </si>
  <si>
    <t>24.06.2020 18:45:55</t>
  </si>
  <si>
    <t>1347973</t>
  </si>
  <si>
    <t>TR-290 35-19-M00465_948164882</t>
  </si>
  <si>
    <t>09.06.2020 20:52:30</t>
  </si>
  <si>
    <t>10.06.2020 00:14:57</t>
  </si>
  <si>
    <t>1348327</t>
  </si>
  <si>
    <t>10.06.2020 12:28:00</t>
  </si>
  <si>
    <t>10.06.2020 17:44:03</t>
  </si>
  <si>
    <t>1346858</t>
  </si>
  <si>
    <t>DM-2/34 (MEVLANA YOLU) 45-71-M00532_B</t>
  </si>
  <si>
    <t>07.06.2020 20:51:04</t>
  </si>
  <si>
    <t>07.06.2020 22:08:03</t>
  </si>
  <si>
    <t>1347599</t>
  </si>
  <si>
    <t>DM-2/34 (MEVLANA YOLU) 45-71-M00532_Ayırıcı H01</t>
  </si>
  <si>
    <t>09.06.2020 10:10:06</t>
  </si>
  <si>
    <t>09.06.2020 10:30:37</t>
  </si>
  <si>
    <t>1358013</t>
  </si>
  <si>
    <t>DM-11/02 45-71-M00367_953188005</t>
  </si>
  <si>
    <t>24.06.2020 18:04:14</t>
  </si>
  <si>
    <t>24.06.2020 18:54:22</t>
  </si>
  <si>
    <t>1350770</t>
  </si>
  <si>
    <t>K-703 35-08-K00703_910211850</t>
  </si>
  <si>
    <t>13.06.2020 15:36:45</t>
  </si>
  <si>
    <t>13.06.2020 16:05:17</t>
  </si>
  <si>
    <t>1345265</t>
  </si>
  <si>
    <t>K-3643 35-08-K03643_912348976</t>
  </si>
  <si>
    <t>04.06.2020 18:16:14</t>
  </si>
  <si>
    <t>04.06.2020 19:58:34</t>
  </si>
  <si>
    <t>1359121</t>
  </si>
  <si>
    <t>ÇANDARLI DM-TR-20 35-30-M00020_ŞEHİR-1-M014 M014</t>
  </si>
  <si>
    <t>26.06.2020 16:36:12</t>
  </si>
  <si>
    <t>26.06.2020 17:26:42</t>
  </si>
  <si>
    <t>1356305</t>
  </si>
  <si>
    <t>AYRANCILAR DM-3 35-26-M00795_DM-2/20 M13</t>
  </si>
  <si>
    <t>22.06.2020 13:44:32</t>
  </si>
  <si>
    <t>22.06.2020 16:15:00</t>
  </si>
  <si>
    <t>1355779</t>
  </si>
  <si>
    <t>21.06.2020 18:02:56</t>
  </si>
  <si>
    <t>21.06.2020 18:43:09</t>
  </si>
  <si>
    <t>1355010</t>
  </si>
  <si>
    <t>20.06.2020 10:39:04</t>
  </si>
  <si>
    <t>20.06.2020 10:58:05</t>
  </si>
  <si>
    <t>1351543</t>
  </si>
  <si>
    <t>KARABURUN TR-2 35-21-L00014_953367909</t>
  </si>
  <si>
    <t>15.06.2020 09:32:54</t>
  </si>
  <si>
    <t>15.06.2020 21:12:58</t>
  </si>
  <si>
    <t>1351693</t>
  </si>
  <si>
    <t>KARABURUN TR-8 35-21-L00015_953358546</t>
  </si>
  <si>
    <t>15.06.2020 13:45:43</t>
  </si>
  <si>
    <t>15.06.2020 19:04:14</t>
  </si>
  <si>
    <t>1347349</t>
  </si>
  <si>
    <t>KARABURUN TR-2 35-21-L00014_953367538</t>
  </si>
  <si>
    <t>08.06.2020 18:57:11</t>
  </si>
  <si>
    <t>08.06.2020 21:53:35</t>
  </si>
  <si>
    <t>1349742</t>
  </si>
  <si>
    <t>KARABURUN TR-3 35-21-L00007_953359965</t>
  </si>
  <si>
    <t>12.06.2020 13:05:56</t>
  </si>
  <si>
    <t>12.06.2020 18:31:00</t>
  </si>
  <si>
    <t>1359495</t>
  </si>
  <si>
    <t>CANLI TR-8 35-20-L00158_955210613</t>
  </si>
  <si>
    <t>27.06.2020 11:11:18</t>
  </si>
  <si>
    <t>27.06.2020 15:16:29</t>
  </si>
  <si>
    <t>1354329</t>
  </si>
  <si>
    <t>K-1923 35-10-K01923_912609032</t>
  </si>
  <si>
    <t>19.06.2020 12:27:00</t>
  </si>
  <si>
    <t>19.06.2020 13:45:14</t>
  </si>
  <si>
    <t>1360541</t>
  </si>
  <si>
    <t>TR-54 45-78-L00054_93560855</t>
  </si>
  <si>
    <t>29.06.2020 14:17:55</t>
  </si>
  <si>
    <t>29.06.2020 15:52:28</t>
  </si>
  <si>
    <t>1357605</t>
  </si>
  <si>
    <t>TR-34 35-27-M00034_K.DERELİ M03</t>
  </si>
  <si>
    <t>24.06.2020 07:00:45</t>
  </si>
  <si>
    <t>24.06.2020 07:51:36</t>
  </si>
  <si>
    <t>1358008</t>
  </si>
  <si>
    <t>DM-3/19 (ESKİ TR-2/72) 45-83-L00072_72374105</t>
  </si>
  <si>
    <t>24.06.2020 18:03:00</t>
  </si>
  <si>
    <t>24.06.2020 18:24:07</t>
  </si>
  <si>
    <t>1355027</t>
  </si>
  <si>
    <t>20.06.2020 11:37:50</t>
  </si>
  <si>
    <t>20.06.2020 12:32:53</t>
  </si>
  <si>
    <t>1354824</t>
  </si>
  <si>
    <t>TR-1/111 45-83-M00111_DAĞITIM TRAFOSU -M06 M06</t>
  </si>
  <si>
    <t>20.06.2020 00:12:58</t>
  </si>
  <si>
    <t>20.06.2020 12:14:45</t>
  </si>
  <si>
    <t>1349382</t>
  </si>
  <si>
    <t>TR-52/A 45-77-L00054_TR-33 L03</t>
  </si>
  <si>
    <t>12.06.2020 02:03:16</t>
  </si>
  <si>
    <t>12.06.2020 02:35:15</t>
  </si>
  <si>
    <t>1354105</t>
  </si>
  <si>
    <t>19.06.2020 08:15:38</t>
  </si>
  <si>
    <t>19.06.2020 08:57:00</t>
  </si>
  <si>
    <t>1352044</t>
  </si>
  <si>
    <t>16.06.2020 08:48:17</t>
  </si>
  <si>
    <t>16.06.2020 09:11:45</t>
  </si>
  <si>
    <t>1354379</t>
  </si>
  <si>
    <t>M-1335 KAYADİBİ KÖK 35-02-M01335_M-676 GİRİŞ M04</t>
  </si>
  <si>
    <t>19.06.2020 13:10:11</t>
  </si>
  <si>
    <t>19.06.2020 13:56:49</t>
  </si>
  <si>
    <t>1344610</t>
  </si>
  <si>
    <t>M-1335 KAYADİBİ KÖK 35-02-M01335_M-676 GİRİŞ-M04 M04</t>
  </si>
  <si>
    <t>03.06.2020 16:13:54</t>
  </si>
  <si>
    <t>03.06.2020 16:56:40</t>
  </si>
  <si>
    <t>1347319</t>
  </si>
  <si>
    <t>TR-58 35-17-M00058_950313130</t>
  </si>
  <si>
    <t>08.06.2020 17:57:00</t>
  </si>
  <si>
    <t>08.06.2020 18:25:43</t>
  </si>
  <si>
    <t>1348224</t>
  </si>
  <si>
    <t>M-459 (DM 6/19) 35-17-M00459_950313059</t>
  </si>
  <si>
    <t>10.06.2020 09:57:03</t>
  </si>
  <si>
    <t>10.06.2020 10:42:41</t>
  </si>
  <si>
    <t>1353247</t>
  </si>
  <si>
    <t>18.06.2020 09:09:56</t>
  </si>
  <si>
    <t>18.06.2020 17:38:21</t>
  </si>
  <si>
    <t>1352669</t>
  </si>
  <si>
    <t>17.06.2020 09:39:00</t>
  </si>
  <si>
    <t>17.06.2020 17:41:00</t>
  </si>
  <si>
    <t>1356703</t>
  </si>
  <si>
    <t>23.06.2020 07:28:59</t>
  </si>
  <si>
    <t>23.06.2020 09:02:24</t>
  </si>
  <si>
    <t>1348714</t>
  </si>
  <si>
    <t>11.06.2020 05:56:17</t>
  </si>
  <si>
    <t>11.06.2020 10:42:00</t>
  </si>
  <si>
    <t>1345102</t>
  </si>
  <si>
    <t>M-978 35-03-M00978_35-03-M00978</t>
  </si>
  <si>
    <t>04.06.2020 13:32:24</t>
  </si>
  <si>
    <t>04.06.2020 14:14:23</t>
  </si>
  <si>
    <t>1354203</t>
  </si>
  <si>
    <t>TR-58 35-17-M00058_56353288</t>
  </si>
  <si>
    <t>19.06.2020 09:59:33</t>
  </si>
  <si>
    <t>19.06.2020 12:41:30</t>
  </si>
  <si>
    <t>1355717</t>
  </si>
  <si>
    <t>M-739 35-03-M00739_-M04 M04</t>
  </si>
  <si>
    <t>21.06.2020 16:27:21</t>
  </si>
  <si>
    <t>21.06.2020 19:21:04</t>
  </si>
  <si>
    <t>1356119</t>
  </si>
  <si>
    <t>K-1125 35-03-K01125_35-03-K01125</t>
  </si>
  <si>
    <t>22.06.2020 09:47:53</t>
  </si>
  <si>
    <t>22.06.2020 12:45:00</t>
  </si>
  <si>
    <t>1360067</t>
  </si>
  <si>
    <t>M-2542 (YATIRIM REZERVE) 35-02-M02542_-M02 M02</t>
  </si>
  <si>
    <t>28.06.2020 16:42:52</t>
  </si>
  <si>
    <t>28.06.2020 18:04:14</t>
  </si>
  <si>
    <t>1351684</t>
  </si>
  <si>
    <t>L-103 35-18-L00103_950439724</t>
  </si>
  <si>
    <t>15.06.2020 13:29:41</t>
  </si>
  <si>
    <t>16.06.2020 00:59:30</t>
  </si>
  <si>
    <t>1347776</t>
  </si>
  <si>
    <t>TR-138 35-19-L00138_956670396</t>
  </si>
  <si>
    <t>09.06.2020 14:57:33</t>
  </si>
  <si>
    <t>09.06.2020 19:12:30</t>
  </si>
  <si>
    <t>1351915</t>
  </si>
  <si>
    <t>FOÇA TR-17 35-23-L00017_950421749</t>
  </si>
  <si>
    <t>15.06.2020 18:55:18</t>
  </si>
  <si>
    <t>16.06.2020 01:00:03</t>
  </si>
  <si>
    <t>1353520</t>
  </si>
  <si>
    <t>BİMEYKO TR-4 35-30-M00051_B</t>
  </si>
  <si>
    <t>18.06.2020 13:32:00</t>
  </si>
  <si>
    <t>18.06.2020 15:19:55</t>
  </si>
  <si>
    <t>1354402</t>
  </si>
  <si>
    <t>ÇANDARLI TR-21 35-30-M00021_CANTEK-M02 M02</t>
  </si>
  <si>
    <t>19.06.2020 14:05:49</t>
  </si>
  <si>
    <t>19.06.2020 14:40:00</t>
  </si>
  <si>
    <t>1347038</t>
  </si>
  <si>
    <t>ÇANDARLI TR-1 35-30-M00001_A</t>
  </si>
  <si>
    <t>08.06.2020 11:59:35</t>
  </si>
  <si>
    <t>08.06.2020 12:40:13</t>
  </si>
  <si>
    <t>1350311</t>
  </si>
  <si>
    <t>DM-2/2 ESKİ KUYUYANI 35-18-L00583_950467482</t>
  </si>
  <si>
    <t>12.06.2020 23:08:41</t>
  </si>
  <si>
    <t>13.06.2020 03:35:10</t>
  </si>
  <si>
    <t>1352394</t>
  </si>
  <si>
    <t>DM-2/2 ESKİ KUYUYANI 35-18-L00583_DAĞITIM TRAFO DM-2/2 ESKİ KUYUYANI L03</t>
  </si>
  <si>
    <t>16.06.2020 17:05:43</t>
  </si>
  <si>
    <t>16.06.2020 17:08:00</t>
  </si>
  <si>
    <t>1348731</t>
  </si>
  <si>
    <t>M-1565 35-02-M01565_M-1086-M01 M01</t>
  </si>
  <si>
    <t>11.06.2020 06:22:02</t>
  </si>
  <si>
    <t>11.06.2020 06:35:57</t>
  </si>
  <si>
    <t>1347454</t>
  </si>
  <si>
    <t>M-331 35-02-M00331_M-1644 M03</t>
  </si>
  <si>
    <t>09.06.2020 05:15:52</t>
  </si>
  <si>
    <t>09.06.2020 06:00:31</t>
  </si>
  <si>
    <t>1323177</t>
  </si>
  <si>
    <t>01.06.2020 13:07:32</t>
  </si>
  <si>
    <t>01.06.2020 14:32:39</t>
  </si>
  <si>
    <t>1349100</t>
  </si>
  <si>
    <t>KARABURUN TR-8 35-21-L00015_953358512</t>
  </si>
  <si>
    <t>11.06.2020 17:00:52</t>
  </si>
  <si>
    <t>11.06.2020 23:02:51</t>
  </si>
  <si>
    <t>1350473</t>
  </si>
  <si>
    <t>TR-52 35-22-M00052_955260911</t>
  </si>
  <si>
    <t>13.06.2020 08:54:43</t>
  </si>
  <si>
    <t>13.06.2020 13:06:50</t>
  </si>
  <si>
    <t>1344679</t>
  </si>
  <si>
    <t>DM-3/TR-22 35-22-M00067_B B01</t>
  </si>
  <si>
    <t>03.06.2020 17:53:29</t>
  </si>
  <si>
    <t>03.06.2020 19:06:28</t>
  </si>
  <si>
    <t>1350835</t>
  </si>
  <si>
    <t>13.06.2020 17:30:30</t>
  </si>
  <si>
    <t>13.06.2020 18:12:00</t>
  </si>
  <si>
    <t>1350867</t>
  </si>
  <si>
    <t>13.06.2020 18:16:41</t>
  </si>
  <si>
    <t>13.06.2020 19:43:00</t>
  </si>
  <si>
    <t>1355800</t>
  </si>
  <si>
    <t>KIRKAĞAÇ TR-16 45-76-M00016_B</t>
  </si>
  <si>
    <t>21.06.2020 18:36:51</t>
  </si>
  <si>
    <t>22.06.2020 01:51:25</t>
  </si>
  <si>
    <t>1355427</t>
  </si>
  <si>
    <t>21.06.2020 07:42:30</t>
  </si>
  <si>
    <t>21.06.2020 12:21:00</t>
  </si>
  <si>
    <t>1355394</t>
  </si>
  <si>
    <t>KIRKAĞAÇ DM 45-76-M00043_GELENBE M03</t>
  </si>
  <si>
    <t>21.06.2020 06:05:44</t>
  </si>
  <si>
    <t>21.06.2020 06:13:00</t>
  </si>
  <si>
    <t>1323551</t>
  </si>
  <si>
    <t>01.06.2020 20:26:10</t>
  </si>
  <si>
    <t>01.06.2020 21:03:39</t>
  </si>
  <si>
    <t>1346524</t>
  </si>
  <si>
    <t>KIRKAĞAÇ TR-26 45-76-M00026_ A1</t>
  </si>
  <si>
    <t>07.06.2020 10:56:20</t>
  </si>
  <si>
    <t>07.06.2020 11:27:48</t>
  </si>
  <si>
    <t>1346488</t>
  </si>
  <si>
    <t>07.06.2020 09:53:23</t>
  </si>
  <si>
    <t>07.06.2020 10:17:31</t>
  </si>
  <si>
    <t>1346609</t>
  </si>
  <si>
    <t>07.06.2020 13:21:04</t>
  </si>
  <si>
    <t>07.06.2020 14:15:08</t>
  </si>
  <si>
    <t>1346663</t>
  </si>
  <si>
    <t>07.06.2020 15:06:33</t>
  </si>
  <si>
    <t>07.06.2020 17:03:38</t>
  </si>
  <si>
    <t>1349615</t>
  </si>
  <si>
    <t>KIRKAĞAÇ DM 45-76-M00043_ŞEHİR-1(İSTASYON TARAFI)-M010 M010</t>
  </si>
  <si>
    <t>12.06.2020 11:09:29</t>
  </si>
  <si>
    <t>12.06.2020 11:35:00</t>
  </si>
  <si>
    <t>1348936</t>
  </si>
  <si>
    <t>11.06.2020 13:07:58</t>
  </si>
  <si>
    <t>11.06.2020 13:16:00</t>
  </si>
  <si>
    <t>1356994</t>
  </si>
  <si>
    <t>M-78 FULYA EVLERİ 35-14-M00078_Ayırıcı H01</t>
  </si>
  <si>
    <t>23.06.2020 11:20:59</t>
  </si>
  <si>
    <t>23.06.2020 15:23:29</t>
  </si>
  <si>
    <t>1357242</t>
  </si>
  <si>
    <t>ÖDEMİŞ TM-2 35-15-A00005_KAYMAKÇI-1 M09</t>
  </si>
  <si>
    <t>23.06.2020 15:31:21</t>
  </si>
  <si>
    <t>1352613</t>
  </si>
  <si>
    <t>M-263 35-09-M00263_M-261 M04</t>
  </si>
  <si>
    <t>17.06.2020 08:32:00</t>
  </si>
  <si>
    <t>17.06.2020 09:40:01</t>
  </si>
  <si>
    <t>1352672</t>
  </si>
  <si>
    <t>M-900A 35-22-M00303_CUMAOVASI-2-M03 M03</t>
  </si>
  <si>
    <t>17.06.2020 08:47:30</t>
  </si>
  <si>
    <t>17.06.2020 10:50:13</t>
  </si>
  <si>
    <t>1348659</t>
  </si>
  <si>
    <t>10.06.2020 22:14:42</t>
  </si>
  <si>
    <t>10.06.2020 22:25:30</t>
  </si>
  <si>
    <t>1360250</t>
  </si>
  <si>
    <t>TR-55 35-15-M00055_35-15-M00055</t>
  </si>
  <si>
    <t>29.06.2020 03:33:57</t>
  </si>
  <si>
    <t>29.06.2020 04:40:13</t>
  </si>
  <si>
    <t>1359127</t>
  </si>
  <si>
    <t>M-639 OLDURUK KÖK 35-03-M00639_M-2643-M01 M01</t>
  </si>
  <si>
    <t>26.06.2020 16:49:37</t>
  </si>
  <si>
    <t>26.06.2020 17:06:00</t>
  </si>
  <si>
    <t>1346750</t>
  </si>
  <si>
    <t>07.06.2020 17:36:32</t>
  </si>
  <si>
    <t>07.06.2020 18:34:00</t>
  </si>
  <si>
    <t>1357726</t>
  </si>
  <si>
    <t>TR-49 35-26-M00049_TR-50-M01 M01</t>
  </si>
  <si>
    <t>OG Hatta Ağaç Kesimi</t>
  </si>
  <si>
    <t>24.06.2020 10:14:04</t>
  </si>
  <si>
    <t>24.06.2020 12:28:46</t>
  </si>
  <si>
    <t>1356972</t>
  </si>
  <si>
    <t>TR-49 35-26-M00049_65499051</t>
  </si>
  <si>
    <t>23.06.2020 11:39:00</t>
  </si>
  <si>
    <t>23.06.2020 13:10:52</t>
  </si>
  <si>
    <t>1358815</t>
  </si>
  <si>
    <t>26.06.2020 09:08:01</t>
  </si>
  <si>
    <t>26.06.2020 14:04:58</t>
  </si>
  <si>
    <t>1361012</t>
  </si>
  <si>
    <t>TR-41 KÖK 45-78-L00041_TR-44 L01</t>
  </si>
  <si>
    <t>30.06.2020 10:09:03</t>
  </si>
  <si>
    <t>30.06.2020 11:00:29</t>
  </si>
  <si>
    <t>1358491</t>
  </si>
  <si>
    <t>CAFERBEYLI TR-2 45-78-L00704_953280078</t>
  </si>
  <si>
    <t>25.06.2020 15:09:18</t>
  </si>
  <si>
    <t>25.06.2020 17:16:28</t>
  </si>
  <si>
    <t>1346415</t>
  </si>
  <si>
    <t>CAFERBEY KÖK 45-78-L00231_KURŞUNLU-L03 L03</t>
  </si>
  <si>
    <t>07.06.2020 07:13:09</t>
  </si>
  <si>
    <t>07.06.2020 07:46:45</t>
  </si>
  <si>
    <t>1350108</t>
  </si>
  <si>
    <t>M-1929 GEÇİT 35-03-M01929_M-2033 M02</t>
  </si>
  <si>
    <t>12.06.2020 18:03:19</t>
  </si>
  <si>
    <t>12.06.2020 18:07:00</t>
  </si>
  <si>
    <t>1355847</t>
  </si>
  <si>
    <t>M-1303 35-03-M01303_C</t>
  </si>
  <si>
    <t>21.06.2020 19:35:10</t>
  </si>
  <si>
    <t>21.06.2020 20:35:10</t>
  </si>
  <si>
    <t>1355166</t>
  </si>
  <si>
    <t>M-2353 35-03-M02353_910190469</t>
  </si>
  <si>
    <t>20.06.2020 15:37:23</t>
  </si>
  <si>
    <t>20.06.2020 17:31:36</t>
  </si>
  <si>
    <t>1359771</t>
  </si>
  <si>
    <t>TR-138 35-19-L00138_956672258</t>
  </si>
  <si>
    <t>27.06.2020 21:20:21</t>
  </si>
  <si>
    <t>27.06.2020 22:31:19</t>
  </si>
  <si>
    <t>1346897</t>
  </si>
  <si>
    <t>K-622 35-01-K00622_910947696</t>
  </si>
  <si>
    <t>08.06.2020 03:34:00</t>
  </si>
  <si>
    <t>08.06.2020 04:20:22</t>
  </si>
  <si>
    <t>1334324</t>
  </si>
  <si>
    <t>K-2450 35-01-K02450_35-01-K02450</t>
  </si>
  <si>
    <t>03.06.2020 08:59:19</t>
  </si>
  <si>
    <t>03.06.2020 11:25:20</t>
  </si>
  <si>
    <t>1347589</t>
  </si>
  <si>
    <t>DM-4 35-15-M00275_TR-152 GÜN SİTESİ - MANDIRA ÖZEL M02</t>
  </si>
  <si>
    <t>09.06.2020 10:01:49</t>
  </si>
  <si>
    <t>09.06.2020 10:33:11</t>
  </si>
  <si>
    <t>1348312</t>
  </si>
  <si>
    <t>10.06.2020 09:01:26</t>
  </si>
  <si>
    <t>10.06.2020 15:16:17</t>
  </si>
  <si>
    <t>1323417</t>
  </si>
  <si>
    <t>01.06.2020 17:08:00</t>
  </si>
  <si>
    <t>01.06.2020 17:53:15</t>
  </si>
  <si>
    <t>1346648</t>
  </si>
  <si>
    <t>SART TR-3 45-78-M00175_TR-9-M05 M05</t>
  </si>
  <si>
    <t>07.06.2020 14:39:10</t>
  </si>
  <si>
    <t>07.06.2020 16:16:47</t>
  </si>
  <si>
    <t>1346113</t>
  </si>
  <si>
    <t>FOÇA TR-17 35-23-L00017_950414028</t>
  </si>
  <si>
    <t>06.06.2020 14:00:12</t>
  </si>
  <si>
    <t>06.06.2020 18:47:17</t>
  </si>
  <si>
    <t>1345249</t>
  </si>
  <si>
    <t>GÖLMARMARA TR-26 45-85-L00026_945465712</t>
  </si>
  <si>
    <t>04.06.2020 18:11:27</t>
  </si>
  <si>
    <t>04.06.2020 18:53:30</t>
  </si>
  <si>
    <t>1323194</t>
  </si>
  <si>
    <t>GÖLMARMARA İM 45-85-A00001_TİYENLİ M10</t>
  </si>
  <si>
    <t>01.06.2020 13:27:06</t>
  </si>
  <si>
    <t>01.06.2020 13:32:00</t>
  </si>
  <si>
    <t>1357181</t>
  </si>
  <si>
    <t>BEYOBA TARIMSAL SULAMA TR-4 45-72-M00450_Ayırıcı H01</t>
  </si>
  <si>
    <t>23.06.2020 14:20:06</t>
  </si>
  <si>
    <t>23.06.2020 17:43:46</t>
  </si>
  <si>
    <t>1358700</t>
  </si>
  <si>
    <t>KAPAKLI DM 45-72-M00309_KAPAKLI-2 GİRİŞ-M15 M15</t>
  </si>
  <si>
    <t>25.06.2020 23:00:50</t>
  </si>
  <si>
    <t>25.06.2020 23:58:24</t>
  </si>
  <si>
    <t>1352609</t>
  </si>
  <si>
    <t>17.06.2020 08:00:23</t>
  </si>
  <si>
    <t>17.06.2020 09:33:02</t>
  </si>
  <si>
    <t>1353522</t>
  </si>
  <si>
    <t>BİMEYKO TR-4 35-30-M00051_C</t>
  </si>
  <si>
    <t>18.06.2020 14:51:19</t>
  </si>
  <si>
    <t>1348141</t>
  </si>
  <si>
    <t>10.06.2020 09:00:32</t>
  </si>
  <si>
    <t>10.06.2020 12:34:14</t>
  </si>
  <si>
    <t>1346988</t>
  </si>
  <si>
    <t>08.06.2020 08:51:24</t>
  </si>
  <si>
    <t>08.06.2020 09:31:14</t>
  </si>
  <si>
    <t>1353939</t>
  </si>
  <si>
    <t>18.06.2020 19:46:25</t>
  </si>
  <si>
    <t>18.06.2020 22:58:18</t>
  </si>
  <si>
    <t>1353147</t>
  </si>
  <si>
    <t>18.06.2020 00:05:58</t>
  </si>
  <si>
    <t>18.06.2020 00:42:00</t>
  </si>
  <si>
    <t>1356283</t>
  </si>
  <si>
    <t>22.06.2020 13:35:45</t>
  </si>
  <si>
    <t>22.06.2020 13:42:00</t>
  </si>
  <si>
    <t>1352181</t>
  </si>
  <si>
    <t>KARABURUN TR-10 35-21-L00020_72374647</t>
  </si>
  <si>
    <t>16.06.2020 10:59:37</t>
  </si>
  <si>
    <t>16.06.2020 17:59:07</t>
  </si>
  <si>
    <t>1334204</t>
  </si>
  <si>
    <t>TR-52 45-78-L00052_953251765</t>
  </si>
  <si>
    <t>02.06.2020 21:32:14</t>
  </si>
  <si>
    <t>02.06.2020 21:58:29</t>
  </si>
  <si>
    <t>1347013</t>
  </si>
  <si>
    <t>TR-2/66 45-83-L00066_955144541</t>
  </si>
  <si>
    <t>08.06.2020 09:34:00</t>
  </si>
  <si>
    <t>08.06.2020 10:27:38</t>
  </si>
  <si>
    <t>1355813</t>
  </si>
  <si>
    <t>TR-2/67 45-83-L00067_72372388</t>
  </si>
  <si>
    <t>21.06.2020 19:01:19</t>
  </si>
  <si>
    <t>21.06.2020 19:26:51</t>
  </si>
  <si>
    <t>1351233</t>
  </si>
  <si>
    <t>M-79(YATIRIM REZERVE) 35-14-M00079_972016074</t>
  </si>
  <si>
    <t>14.06.2020 14:20:39</t>
  </si>
  <si>
    <t>14.06.2020 14:48:05</t>
  </si>
  <si>
    <t>1350667</t>
  </si>
  <si>
    <t>GÜMÜLDÜR M-54 35-25-M00346_HatBaşıAyırıcı_53133775 M02</t>
  </si>
  <si>
    <t>13.06.2020 10:26:46</t>
  </si>
  <si>
    <t>13.06.2020 14:01:58</t>
  </si>
  <si>
    <t>1359225</t>
  </si>
  <si>
    <t>CAFERBEYLI TR-2 45-78-L00704_953273745</t>
  </si>
  <si>
    <t>26.06.2020 19:33:16</t>
  </si>
  <si>
    <t>26.06.2020 20:31:12</t>
  </si>
  <si>
    <t>1347802</t>
  </si>
  <si>
    <t>ORTA MAHALLE M-9 35-25-M00117_955258976</t>
  </si>
  <si>
    <t>09.06.2020 15:35:28</t>
  </si>
  <si>
    <t>09.06.2020 16:47:23</t>
  </si>
  <si>
    <t>1360671</t>
  </si>
  <si>
    <t>MENEMEN DM-6/TR-7 35-28-L00172_A A01</t>
  </si>
  <si>
    <t>29.06.2020 17:44:36</t>
  </si>
  <si>
    <t>29.06.2020 19:47:46</t>
  </si>
  <si>
    <t>1360346</t>
  </si>
  <si>
    <t>DM-5/TR-5 (TR-56) 35-26-M00056_35-26-M00056</t>
  </si>
  <si>
    <t>29.06.2020 09:20:35</t>
  </si>
  <si>
    <t>29.06.2020 12:17:19</t>
  </si>
  <si>
    <t>1323541</t>
  </si>
  <si>
    <t>DİKİLİ İM 35-30-A00001_DELİCETEPE-M07 M07</t>
  </si>
  <si>
    <t>01.06.2020 20:30:41</t>
  </si>
  <si>
    <t>01.06.2020 20:58:00</t>
  </si>
  <si>
    <t>1345010</t>
  </si>
  <si>
    <t>DİKİLİ İM 35-30-A00001_ŞEHİR-1-L03 L03</t>
  </si>
  <si>
    <t>04.06.2020 11:41:30</t>
  </si>
  <si>
    <t>04.06.2020 12:15:41</t>
  </si>
  <si>
    <t>1346055</t>
  </si>
  <si>
    <t>KOCAOBA KÖK-7 35-30-L00200_KOCAOBA L04</t>
  </si>
  <si>
    <t>06.06.2020 12:19:52</t>
  </si>
  <si>
    <t>06.06.2020 12:54:40</t>
  </si>
  <si>
    <t>1355381</t>
  </si>
  <si>
    <t>DİKİLİ İM 35-30-A00001_CUMHURİYET (DİKİLİ TM) M01</t>
  </si>
  <si>
    <t>21.06.2020 03:43:11</t>
  </si>
  <si>
    <t>21.06.2020 04:01:00</t>
  </si>
  <si>
    <t>1355651</t>
  </si>
  <si>
    <t>DM-2/1  DENİZKENARI 35-18-L00577_950454326</t>
  </si>
  <si>
    <t>21.06.2020 14:22:03</t>
  </si>
  <si>
    <t>21.06.2020 14:57:50</t>
  </si>
  <si>
    <t>1353689</t>
  </si>
  <si>
    <t>ASARLIK TR-13 35-28-M00180_11182072</t>
  </si>
  <si>
    <t>18.06.2020 15:48:50</t>
  </si>
  <si>
    <t>18.06.2020 16:24:52</t>
  </si>
  <si>
    <t>1353972</t>
  </si>
  <si>
    <t>KARABURUN TR-57 35-21-L00018_953361522</t>
  </si>
  <si>
    <t>18.06.2020 21:18:49</t>
  </si>
  <si>
    <t>18.06.2020 22:27:03</t>
  </si>
  <si>
    <t>1352370</t>
  </si>
  <si>
    <t>KARABURUN TR-6 35-21-L00032_953359788</t>
  </si>
  <si>
    <t>16.06.2020 16:21:57</t>
  </si>
  <si>
    <t>16.06.2020 17:18:01</t>
  </si>
  <si>
    <t>1345560</t>
  </si>
  <si>
    <t>KARABURUN TR-7 35-21-L00033_953359545</t>
  </si>
  <si>
    <t>05.06.2020 12:53:25</t>
  </si>
  <si>
    <t>05.06.2020 18:31:34</t>
  </si>
  <si>
    <t>1345205</t>
  </si>
  <si>
    <t>TR-52 35-22-M00052_95000156670</t>
  </si>
  <si>
    <t>04.06.2020 16:08:52</t>
  </si>
  <si>
    <t>04.06.2020 17:30:31</t>
  </si>
  <si>
    <t>1355744</t>
  </si>
  <si>
    <t>21.06.2020 16:49:00</t>
  </si>
  <si>
    <t>1355592</t>
  </si>
  <si>
    <t>KIRKAĞAÇ DM 45-76-M00043_SOMA A SANTRALİ İM/DM M02</t>
  </si>
  <si>
    <t>21.06.2020 12:37:17</t>
  </si>
  <si>
    <t>21.06.2020 16:58:08</t>
  </si>
  <si>
    <t>1357044</t>
  </si>
  <si>
    <t>23.06.2020 11:56:51</t>
  </si>
  <si>
    <t>23.06.2020 13:59:45</t>
  </si>
  <si>
    <t>1346887</t>
  </si>
  <si>
    <t>TR-35/A 45-78-L00715_TR-33-L03 L03</t>
  </si>
  <si>
    <t>07.06.2020 23:21:03</t>
  </si>
  <si>
    <t>07.06.2020 23:32:10</t>
  </si>
  <si>
    <t>1349625</t>
  </si>
  <si>
    <t>TR-35/A 45-78-L00715_953251229</t>
  </si>
  <si>
    <t>12.06.2020 11:18:48</t>
  </si>
  <si>
    <t>12.06.2020 11:50:39</t>
  </si>
  <si>
    <t>1353841</t>
  </si>
  <si>
    <t>DM-2/12 35-26-M00832_56359990</t>
  </si>
  <si>
    <t>18.06.2020 17:54:57</t>
  </si>
  <si>
    <t>18.06.2020 19:19:33</t>
  </si>
  <si>
    <t>1347124</t>
  </si>
  <si>
    <t>DM-5/TR13 (TR-57) ALPKENT 35-26-M00057_95000154587</t>
  </si>
  <si>
    <t>08.06.2020 12:08:10</t>
  </si>
  <si>
    <t>08.06.2020 14:27:00</t>
  </si>
  <si>
    <t>1347717</t>
  </si>
  <si>
    <t>K-3755 35-08-K03755_D</t>
  </si>
  <si>
    <t>09.06.2020 15:35:11</t>
  </si>
  <si>
    <t>09.06.2020 17:11:40</t>
  </si>
  <si>
    <t>1323800</t>
  </si>
  <si>
    <t>K-3755 35-08-K03755_F</t>
  </si>
  <si>
    <t>02.06.2020 10:33:48</t>
  </si>
  <si>
    <t>02.06.2020 14:13:07</t>
  </si>
  <si>
    <t>1333887</t>
  </si>
  <si>
    <t>K-1949 35-08-K01949_E</t>
  </si>
  <si>
    <t>02.06.2020 13:22:08</t>
  </si>
  <si>
    <t>02.06.2020 16:05:10</t>
  </si>
  <si>
    <t>1345942</t>
  </si>
  <si>
    <t>TR-134/1 35-19-L00359_Ayırıcı H</t>
  </si>
  <si>
    <t>06.06.2020 08:49:02</t>
  </si>
  <si>
    <t>06.06.2020 09:40:48</t>
  </si>
  <si>
    <t>1358473</t>
  </si>
  <si>
    <t>L-67 ELMASTAŞ 35-14-L00067_7064536</t>
  </si>
  <si>
    <t>25.06.2020 14:21:33</t>
  </si>
  <si>
    <t>25.06.2020 17:27:36</t>
  </si>
  <si>
    <t>1323798</t>
  </si>
  <si>
    <t>02.06.2020 09:27:53</t>
  </si>
  <si>
    <t>02.06.2020 14:12:50</t>
  </si>
  <si>
    <t>1347563</t>
  </si>
  <si>
    <t>K-1949 35-08-K01949_F</t>
  </si>
  <si>
    <t>09.06.2020 09:49:05</t>
  </si>
  <si>
    <t>09.06.2020 14:03:02</t>
  </si>
  <si>
    <t>1344596</t>
  </si>
  <si>
    <t>M-2506 (YATIRIM REZERVE) 35-01-M02506_35-01-M02506</t>
  </si>
  <si>
    <t>03.06.2020 16:07:42</t>
  </si>
  <si>
    <t>03.06.2020 16:25:19</t>
  </si>
  <si>
    <t>1357686</t>
  </si>
  <si>
    <t>24.06.2020 09:21:20</t>
  </si>
  <si>
    <t>24.06.2020 09:31:00</t>
  </si>
  <si>
    <t>1346793</t>
  </si>
  <si>
    <t>M-639 OLDURUK KÖK 35-03-M00639_M-738  ( GÖLET) M02</t>
  </si>
  <si>
    <t>07.06.2020 19:14:17</t>
  </si>
  <si>
    <t>07.06.2020 20:36:27</t>
  </si>
  <si>
    <t>1346716</t>
  </si>
  <si>
    <t>SART TR-1 KÖK 45-78-M00168_TR-2 / TR-5 M04</t>
  </si>
  <si>
    <t>07.06.2020 16:45:00</t>
  </si>
  <si>
    <t>07.06.2020 16:59:29</t>
  </si>
  <si>
    <t>1344540</t>
  </si>
  <si>
    <t>03.06.2020 14:26:43</t>
  </si>
  <si>
    <t>03.06.2020 14:40:00</t>
  </si>
  <si>
    <t>1323281</t>
  </si>
  <si>
    <t>01.06.2020 14:36:46</t>
  </si>
  <si>
    <t>01.06.2020 15:15:00</t>
  </si>
  <si>
    <t>1349609</t>
  </si>
  <si>
    <t>GÖLMARMARA İM 45-85-A00001_HatBaşıAyırıcı_53135777 L15</t>
  </si>
  <si>
    <t>12.06.2020 10:57:09</t>
  </si>
  <si>
    <t>12.06.2020 13:03:45</t>
  </si>
  <si>
    <t>1349896</t>
  </si>
  <si>
    <t>ABDİ GÜLTEN SULAMA GRB 35-26-M00944_Ayırıcı H01</t>
  </si>
  <si>
    <t>12.06.2020 15:22:28</t>
  </si>
  <si>
    <t>12.06.2020 16:55:07</t>
  </si>
  <si>
    <t>1352389</t>
  </si>
  <si>
    <t>MÜDÜROĞLU KÖK 35-26-M00940_HALİL KOYUNCU M03</t>
  </si>
  <si>
    <t>16.06.2020 16:45:06</t>
  </si>
  <si>
    <t>16.06.2020 17:07:49</t>
  </si>
  <si>
    <t>1351906</t>
  </si>
  <si>
    <t>TR-52 45-78-L00052_953248570</t>
  </si>
  <si>
    <t>15.06.2020 20:52:25</t>
  </si>
  <si>
    <t>15.06.2020 21:32:18</t>
  </si>
  <si>
    <t>1346319</t>
  </si>
  <si>
    <t>DM-3/20 (ESKİ TR-2/126) 45-83-L00126_72374345</t>
  </si>
  <si>
    <t>06.06.2020 20:49:36</t>
  </si>
  <si>
    <t>06.06.2020 21:43:18</t>
  </si>
  <si>
    <t>1346848</t>
  </si>
  <si>
    <t>07.06.2020 20:35:14</t>
  </si>
  <si>
    <t>07.06.2020 20:52:16</t>
  </si>
  <si>
    <t>1349827</t>
  </si>
  <si>
    <t>L-288 MENDERES MAH. 35-18-L00288_950447635</t>
  </si>
  <si>
    <t>12.06.2020 14:20:40</t>
  </si>
  <si>
    <t>12.06.2020 19:46:39</t>
  </si>
  <si>
    <t>1347885</t>
  </si>
  <si>
    <t>K-1949 35-08-K01949_97786120</t>
  </si>
  <si>
    <t>09.06.2020 18:15:00</t>
  </si>
  <si>
    <t>09.06.2020 18:33:42</t>
  </si>
  <si>
    <t>1349915</t>
  </si>
  <si>
    <t>ÇAMLIK DM 35-17-M00173_ZEYTİNDAĞ-1 M08</t>
  </si>
  <si>
    <t>12.06.2020 15:45:39</t>
  </si>
  <si>
    <t>12.06.2020 15:48:00</t>
  </si>
  <si>
    <t>1349925</t>
  </si>
  <si>
    <t>YENİ ŞAKRAN KÖK 35-17-M00174_KÖYLER M02</t>
  </si>
  <si>
    <t>12.06.2020 15:47:10</t>
  </si>
  <si>
    <t>12.06.2020 16:16:27</t>
  </si>
  <si>
    <t>1345863</t>
  </si>
  <si>
    <t>06.06.2020 04:01:04</t>
  </si>
  <si>
    <t>06.06.2020 04:29:36</t>
  </si>
  <si>
    <t>1323254</t>
  </si>
  <si>
    <t>YENİ ŞAKRAN TR-6 35-17-M00206_56374655</t>
  </si>
  <si>
    <t>01.06.2020 14:17:41</t>
  </si>
  <si>
    <t>01.06.2020 14:38:32</t>
  </si>
  <si>
    <t>1323189</t>
  </si>
  <si>
    <t>01.06.2020 13:17:16</t>
  </si>
  <si>
    <t>01.06.2020 13:31:33</t>
  </si>
  <si>
    <t>1323205</t>
  </si>
  <si>
    <t>01.06.2020 13:17:31</t>
  </si>
  <si>
    <t>01.06.2020 13:21:00</t>
  </si>
  <si>
    <t>1351082</t>
  </si>
  <si>
    <t>ÇAMLIK DM 35-17-M00173_ADALET-1 M09</t>
  </si>
  <si>
    <t>14.06.2020 09:51:52</t>
  </si>
  <si>
    <t>14.06.2020 09:54:00</t>
  </si>
  <si>
    <t>1357202</t>
  </si>
  <si>
    <t>23.06.2020 14:43:26</t>
  </si>
  <si>
    <t>23.06.2020 16:19:03</t>
  </si>
  <si>
    <t>1356936</t>
  </si>
  <si>
    <t>YENİ ŞAKRAN KÖK 35-17-M00174_KÖYLER-M02 M02</t>
  </si>
  <si>
    <t>23.06.2020 11:55:25</t>
  </si>
  <si>
    <t>23.06.2020 12:33:36</t>
  </si>
  <si>
    <t>1356847</t>
  </si>
  <si>
    <t>ÇAMLIK DM 35-17-M00173_M-212(ŞAKRAN) M02</t>
  </si>
  <si>
    <t>23.06.2020 10:13:00</t>
  </si>
  <si>
    <t>23.06.2020 10:46:42</t>
  </si>
  <si>
    <t>1356900</t>
  </si>
  <si>
    <t>23.06.2020 10:41:27</t>
  </si>
  <si>
    <t>23.06.2020 11:11:25</t>
  </si>
  <si>
    <t>1356466</t>
  </si>
  <si>
    <t>22.06.2020 18:04:57</t>
  </si>
  <si>
    <t>22.06.2020 18:13:43</t>
  </si>
  <si>
    <t>1354903</t>
  </si>
  <si>
    <t>20.06.2020 07:46:50</t>
  </si>
  <si>
    <t>20.06.2020 07:51:00</t>
  </si>
  <si>
    <t>1358370</t>
  </si>
  <si>
    <t>YENİ ŞAKRAN TR-5 35-17-M00205_950309078</t>
  </si>
  <si>
    <t>25.06.2020 11:35:46</t>
  </si>
  <si>
    <t>25.06.2020 12:36:44</t>
  </si>
  <si>
    <t>1358910</t>
  </si>
  <si>
    <t>ÇAMLIK DM 35-17-M00173_ZEYTİNDAĞ-2 M04</t>
  </si>
  <si>
    <t>26.06.2020 10:52:39</t>
  </si>
  <si>
    <t>26.06.2020 11:01:45</t>
  </si>
  <si>
    <t>1351332</t>
  </si>
  <si>
    <t>KOYUNDERE TR-1 35-28-M00154_95000109356</t>
  </si>
  <si>
    <t>14.06.2020 18:01:10</t>
  </si>
  <si>
    <t>14.06.2020 19:58:26</t>
  </si>
  <si>
    <t>1347043</t>
  </si>
  <si>
    <t>L-406 35-18-L00406_950439876</t>
  </si>
  <si>
    <t>08.06.2020 09:47:04</t>
  </si>
  <si>
    <t>08.06.2020 12:10:48</t>
  </si>
  <si>
    <t>1351002</t>
  </si>
  <si>
    <t>TR-177 45-78-L00177_49352136</t>
  </si>
  <si>
    <t>14.06.2020 06:46:42</t>
  </si>
  <si>
    <t>14.06.2020 07:26:52</t>
  </si>
  <si>
    <t>1350584</t>
  </si>
  <si>
    <t>L-67 ELMASTAŞ 35-14-L00067_956635220</t>
  </si>
  <si>
    <t>13.06.2020 09:59:21</t>
  </si>
  <si>
    <t>13.06.2020 20:43:38</t>
  </si>
  <si>
    <t>1347318</t>
  </si>
  <si>
    <t>L-289 DEMET AKBAĞ TRAFO 35-18-L00289_950447659</t>
  </si>
  <si>
    <t>08.06.2020 17:52:39</t>
  </si>
  <si>
    <t>08.06.2020 19:43:47</t>
  </si>
  <si>
    <t>1346671</t>
  </si>
  <si>
    <t>L-288 MENDERES MAH. 35-18-L00288_950447629</t>
  </si>
  <si>
    <t>07.06.2020 15:22:54</t>
  </si>
  <si>
    <t>07.06.2020 16:46:31</t>
  </si>
  <si>
    <t>1358914</t>
  </si>
  <si>
    <t>L-425 BELLONA KABİN 35-18-L00425_950462443</t>
  </si>
  <si>
    <t>26.06.2020 10:14:19</t>
  </si>
  <si>
    <t>26.06.2020 17:12:22</t>
  </si>
  <si>
    <t>1351242</t>
  </si>
  <si>
    <t>TR-177 45-78-L00177_953253210</t>
  </si>
  <si>
    <t>14.06.2020 14:24:48</t>
  </si>
  <si>
    <t>14.06.2020 15:14:39</t>
  </si>
  <si>
    <t>1351252</t>
  </si>
  <si>
    <t>TR-121 45-78-L00121_953253202</t>
  </si>
  <si>
    <t>14.06.2020 15:10:00</t>
  </si>
  <si>
    <t>14.06.2020 15:20:15</t>
  </si>
  <si>
    <t>1358366</t>
  </si>
  <si>
    <t>DM-3/TR-27 MENDERES 35-22-M00071_955292076</t>
  </si>
  <si>
    <t>25.06.2020 11:33:23</t>
  </si>
  <si>
    <t>25.06.2020 12:17:59</t>
  </si>
  <si>
    <t>1360678</t>
  </si>
  <si>
    <t>TR-54 45-78-L00054_953255516</t>
  </si>
  <si>
    <t>29.06.2020 17:52:54</t>
  </si>
  <si>
    <t>29.06.2020 18:21:54</t>
  </si>
  <si>
    <t>1351932</t>
  </si>
  <si>
    <t>15.06.2020 21:47:00</t>
  </si>
  <si>
    <t>15.06.2020 22:18:17</t>
  </si>
  <si>
    <t>1351815</t>
  </si>
  <si>
    <t>15.06.2020 18:07:00</t>
  </si>
  <si>
    <t>15.06.2020 19:28:48</t>
  </si>
  <si>
    <t>1356186</t>
  </si>
  <si>
    <t>22.06.2020 11:09:42</t>
  </si>
  <si>
    <t>22.06.2020 11:51:25</t>
  </si>
  <si>
    <t>1345410</t>
  </si>
  <si>
    <t>K-502 35-01-K00502_B</t>
  </si>
  <si>
    <t>05.06.2020 08:57:00</t>
  </si>
  <si>
    <t>05.06.2020 13:23:24</t>
  </si>
  <si>
    <t>1359323</t>
  </si>
  <si>
    <t>K-1636 35-01-K01636_912933743</t>
  </si>
  <si>
    <t>26.06.2020 22:58:15</t>
  </si>
  <si>
    <t>27.06.2020 01:17:14</t>
  </si>
  <si>
    <t>1345089</t>
  </si>
  <si>
    <t>ÖRNEKKÖY TR3 35-27-L00124_914690403</t>
  </si>
  <si>
    <t>04.06.2020 13:04:41</t>
  </si>
  <si>
    <t>04.06.2020 15:13:29</t>
  </si>
  <si>
    <t>1356332</t>
  </si>
  <si>
    <t>L-89 35-18-L00089_950439706</t>
  </si>
  <si>
    <t>22.06.2020 14:34:07</t>
  </si>
  <si>
    <t>22.06.2020 17:02:20</t>
  </si>
  <si>
    <t>1359909</t>
  </si>
  <si>
    <t>L-406 35-18-L00406_950439899</t>
  </si>
  <si>
    <t>28.06.2020 10:22:00</t>
  </si>
  <si>
    <t>28.06.2020 11:03:06</t>
  </si>
  <si>
    <t>1359227</t>
  </si>
  <si>
    <t>K-622 35-01-K00622_B</t>
  </si>
  <si>
    <t>26.06.2020 19:28:23</t>
  </si>
  <si>
    <t>26.06.2020 20:21:49</t>
  </si>
  <si>
    <t>1334059</t>
  </si>
  <si>
    <t>TOLGAR YAPI KOOP TR 35-30-M00059_ a1</t>
  </si>
  <si>
    <t>02.06.2020 16:57:36</t>
  </si>
  <si>
    <t>02.06.2020 18:48:08</t>
  </si>
  <si>
    <t>1334328</t>
  </si>
  <si>
    <t>M-1074 DOĞAL YAŞAM PARKI 35-09-M01074Ö_ M02</t>
  </si>
  <si>
    <t>03.06.2020 09:02:00</t>
  </si>
  <si>
    <t>03.06.2020 13:14:15</t>
  </si>
  <si>
    <t>1346840</t>
  </si>
  <si>
    <t>07.06.2020 20:35:10</t>
  </si>
  <si>
    <t>07.06.2020 21:15:47</t>
  </si>
  <si>
    <t>1351565</t>
  </si>
  <si>
    <t>KIRKAĞAÇ DM 45-76-M00043_ŞEHİR-2(GARAJ TARAFI) M09</t>
  </si>
  <si>
    <t>15.06.2020 10:05:03</t>
  </si>
  <si>
    <t>15.06.2020 10:13:00</t>
  </si>
  <si>
    <t>1346227</t>
  </si>
  <si>
    <t>TR-35/A 45-78-L00715_TR-33 L03</t>
  </si>
  <si>
    <t>06.06.2020 17:43:02</t>
  </si>
  <si>
    <t>06.06.2020 18:22:00</t>
  </si>
  <si>
    <t>1361099</t>
  </si>
  <si>
    <t>DM-09/13-A 45-71-M00382_A</t>
  </si>
  <si>
    <t>30.06.2020 12:11:29</t>
  </si>
  <si>
    <t>30.06.2020 14:19:38</t>
  </si>
  <si>
    <t>1352080</t>
  </si>
  <si>
    <t>TR-109 35-15-M00109_48885247</t>
  </si>
  <si>
    <t>16.06.2020 09:17:00</t>
  </si>
  <si>
    <t>16.06.2020 15:35:57</t>
  </si>
  <si>
    <t>1356052</t>
  </si>
  <si>
    <t>35-08-K03913_35-08-K03913</t>
  </si>
  <si>
    <t>22.06.2020 18:05:31</t>
  </si>
  <si>
    <t>1355497</t>
  </si>
  <si>
    <t>K-1113 35-08-K01113_35-08-K01113</t>
  </si>
  <si>
    <t>21.06.2020 09:45:11</t>
  </si>
  <si>
    <t>21.06.2020 17:10:32</t>
  </si>
  <si>
    <t>1354412</t>
  </si>
  <si>
    <t>İM-1/TR-8 35-14-M00301_948070101</t>
  </si>
  <si>
    <t>19.06.2020 12:01:51</t>
  </si>
  <si>
    <t>19.06.2020 19:03:53</t>
  </si>
  <si>
    <t>1354875</t>
  </si>
  <si>
    <t>TEPECİK KÖPRÜ DM 35-14-M00332_TEPECİK ÇIKIŞI (M-78)-M04 M04</t>
  </si>
  <si>
    <t>20.06.2020 06:02:24</t>
  </si>
  <si>
    <t>20.06.2020 06:32:57</t>
  </si>
  <si>
    <t>1356864</t>
  </si>
  <si>
    <t>SEFERİHİSAR İM 35-14-A00002_DM1/TR19 ŞEHİR-2 L03</t>
  </si>
  <si>
    <t>23.06.2020 10:22:49</t>
  </si>
  <si>
    <t>23.06.2020 10:33:00</t>
  </si>
  <si>
    <t>1356808</t>
  </si>
  <si>
    <t>L-14 BALLIKUYU 35-14-L00014_L-20 DÖRT YOL KAVŞAĞI L01</t>
  </si>
  <si>
    <t>23.06.2020 09:45:29</t>
  </si>
  <si>
    <t>23.06.2020 10:33:49</t>
  </si>
  <si>
    <t>1357214</t>
  </si>
  <si>
    <t>L-14 BALLIKUYU 35-14-L00014_8484728</t>
  </si>
  <si>
    <t>23.06.2020 12:04:20</t>
  </si>
  <si>
    <t>23.06.2020 19:14:37</t>
  </si>
  <si>
    <t>1352328</t>
  </si>
  <si>
    <t>DM-1/TR-12 35-14-L00294_941913647</t>
  </si>
  <si>
    <t>16.06.2020 14:57:32</t>
  </si>
  <si>
    <t>16.06.2020 20:08:15</t>
  </si>
  <si>
    <t>1354048</t>
  </si>
  <si>
    <t>M-271 KARAKAYALAR DM 35-14-M00271_BAHÇEŞEHİR-M01 M01</t>
  </si>
  <si>
    <t>19.06.2020 06:12:26</t>
  </si>
  <si>
    <t>19.06.2020 06:31:46</t>
  </si>
  <si>
    <t>1354180</t>
  </si>
  <si>
    <t>19.06.2020 09:11:40</t>
  </si>
  <si>
    <t>19.06.2020 13:27:08</t>
  </si>
  <si>
    <t>1344561</t>
  </si>
  <si>
    <t>03.06.2020 14:58:32</t>
  </si>
  <si>
    <t>03.06.2020 15:00:00</t>
  </si>
  <si>
    <t>1334460</t>
  </si>
  <si>
    <t>03.06.2020 12:16:06</t>
  </si>
  <si>
    <t>03.06.2020 12:27:00</t>
  </si>
  <si>
    <t>1344833</t>
  </si>
  <si>
    <t>SEFERİHİSAR İM 35-14-A00002_DM1/TR3 ŞEHİR-3 M05</t>
  </si>
  <si>
    <t>04.06.2020 00:45:04</t>
  </si>
  <si>
    <t>04.06.2020 01:14:25</t>
  </si>
  <si>
    <t>1347597</t>
  </si>
  <si>
    <t>L-25 35-14-L00025_7959632</t>
  </si>
  <si>
    <t>09.06.2020 10:21:51</t>
  </si>
  <si>
    <t>09.06.2020 13:04:23</t>
  </si>
  <si>
    <t>1348103</t>
  </si>
  <si>
    <t>L-5 GÖZSÜZLER 35-14-L00005_956659977</t>
  </si>
  <si>
    <t>10.06.2020 07:08:07</t>
  </si>
  <si>
    <t>10.06.2020 09:36:49</t>
  </si>
  <si>
    <t>1350338</t>
  </si>
  <si>
    <t>L-223 35-14-L00223_L-70 L02</t>
  </si>
  <si>
    <t>13.06.2020 01:00:00</t>
  </si>
  <si>
    <t>13.06.2020 01:09:00</t>
  </si>
  <si>
    <t>1350363</t>
  </si>
  <si>
    <t>13.06.2020 04:28:50</t>
  </si>
  <si>
    <t>13.06.2020 05:13:17</t>
  </si>
  <si>
    <t>1361228</t>
  </si>
  <si>
    <t>İM-1/TR-7 (MİMOZA) 35-14-M00311_956643427</t>
  </si>
  <si>
    <t>30.06.2020 15:22:14</t>
  </si>
  <si>
    <t>01.07.2020 01:23:03</t>
  </si>
  <si>
    <t>1359082</t>
  </si>
  <si>
    <t>L-80 35-14-L00080_7573920</t>
  </si>
  <si>
    <t>26.06.2020 15:04:04</t>
  </si>
  <si>
    <t>26.06.2020 15:38:57</t>
  </si>
  <si>
    <t>1359891</t>
  </si>
  <si>
    <t>GERENKÖY TR-6 35-23-M00152_Ayırıcı H01</t>
  </si>
  <si>
    <t>28.06.2020 09:14:47</t>
  </si>
  <si>
    <t>28.06.2020 10:36:51</t>
  </si>
  <si>
    <t>1334334</t>
  </si>
  <si>
    <t>03.06.2020 08:59:55</t>
  </si>
  <si>
    <t>03.06.2020 10:15:32</t>
  </si>
  <si>
    <t>1322935</t>
  </si>
  <si>
    <t>GERENKÖY KÖK 35-23-M00156_GERENKÖY İZSU SU POMPALARI-M04 M04</t>
  </si>
  <si>
    <t>01.06.2020 06:25:29</t>
  </si>
  <si>
    <t>01.06.2020 07:40:49</t>
  </si>
  <si>
    <t>1352083</t>
  </si>
  <si>
    <t>M-1011 35-03-M01011_35-03-M01011</t>
  </si>
  <si>
    <t>16.06.2020 09:13:05</t>
  </si>
  <si>
    <t>16.06.2020 10:56:49</t>
  </si>
  <si>
    <t>1358136</t>
  </si>
  <si>
    <t>K-3846 35-03-K03846_K-1504-K02 K02</t>
  </si>
  <si>
    <t>25.06.2020 00:58:50</t>
  </si>
  <si>
    <t>25.06.2020 01:03:31</t>
  </si>
  <si>
    <t>1358898</t>
  </si>
  <si>
    <t>ÇELENLİOĞLU KÖK 45-85-M00043_ M02</t>
  </si>
  <si>
    <t>26.06.2020 10:22:36</t>
  </si>
  <si>
    <t>26.06.2020 11:48:00</t>
  </si>
  <si>
    <t>1359936</t>
  </si>
  <si>
    <t>AKSELENDİ TR-7 45-72-L00837_956492714</t>
  </si>
  <si>
    <t>28.06.2020 11:24:43</t>
  </si>
  <si>
    <t>28.06.2020 12:21:59</t>
  </si>
  <si>
    <t>1359763</t>
  </si>
  <si>
    <t>AKSELENDİ TR-7 45-72-L00837_956492024</t>
  </si>
  <si>
    <t>27.06.2020 21:33:14</t>
  </si>
  <si>
    <t>27.06.2020 22:28:49</t>
  </si>
  <si>
    <t>1371297</t>
  </si>
  <si>
    <t>ILICAKSU TR-1 45-72-L00884_45-72-L00884</t>
  </si>
  <si>
    <t>30.06.2020 18:17:41</t>
  </si>
  <si>
    <t>30.06.2020 20:38:51</t>
  </si>
  <si>
    <t>1357327</t>
  </si>
  <si>
    <t>AKSELENDİ TR-5 45-72-L00827_45-72-L00827</t>
  </si>
  <si>
    <t>23.06.2020 16:14:51</t>
  </si>
  <si>
    <t>23.06.2020 18:31:58</t>
  </si>
  <si>
    <t>1345088</t>
  </si>
  <si>
    <t>AKSELENDİ TR-2 45-72-L00824_956492837</t>
  </si>
  <si>
    <t>04.06.2020 12:43:03</t>
  </si>
  <si>
    <t>04.06.2020 14:22:38</t>
  </si>
  <si>
    <t>1357704</t>
  </si>
  <si>
    <t>TR-48 35-27-M00048_35-27-M00048</t>
  </si>
  <si>
    <t>24.06.2020 09:40:39</t>
  </si>
  <si>
    <t>24.06.2020 15:56:00</t>
  </si>
  <si>
    <t>1350477</t>
  </si>
  <si>
    <t>TR-26 35-30-L00026_955334431</t>
  </si>
  <si>
    <t>13.06.2020 09:09:03</t>
  </si>
  <si>
    <t>13.06.2020 10:09:23</t>
  </si>
  <si>
    <t>1344522</t>
  </si>
  <si>
    <t>DM-1/TR-3 35-14-M00314_956658821</t>
  </si>
  <si>
    <t>03.06.2020 13:54:45</t>
  </si>
  <si>
    <t>03.06.2020 17:44:27</t>
  </si>
  <si>
    <t>1354668</t>
  </si>
  <si>
    <t>DM-1/TR-15 SEFERİHİSAR 35-14-M00327_E E01</t>
  </si>
  <si>
    <t>19.06.2020 18:33:55</t>
  </si>
  <si>
    <t>19.06.2020 20:20:41</t>
  </si>
  <si>
    <t>1347212</t>
  </si>
  <si>
    <t>TR-51 35-15-M00051_95000132121</t>
  </si>
  <si>
    <t>08.06.2020 14:49:48</t>
  </si>
  <si>
    <t>08.06.2020 17:25:20</t>
  </si>
  <si>
    <t>1323349</t>
  </si>
  <si>
    <t>TR-116 35-16-L00116_953347904</t>
  </si>
  <si>
    <t>01.06.2020 15:32:37</t>
  </si>
  <si>
    <t>02.06.2020 15:19:27</t>
  </si>
  <si>
    <t>1353393</t>
  </si>
  <si>
    <t>18.06.2020 10:47:20</t>
  </si>
  <si>
    <t>18.06.2020 11:04:00</t>
  </si>
  <si>
    <t>1350710</t>
  </si>
  <si>
    <t>ALİ ÖCAL TARIMSAL SULAMA TR 35-30-L00209_955329203</t>
  </si>
  <si>
    <t>13.06.2020 14:19:30</t>
  </si>
  <si>
    <t>13.06.2020 17:05:06</t>
  </si>
  <si>
    <t>1323616</t>
  </si>
  <si>
    <t>02.06.2020 02:09:54</t>
  </si>
  <si>
    <t>02.06.2020 05:30:00</t>
  </si>
  <si>
    <t>1361101</t>
  </si>
  <si>
    <t>TR-4 (M-704) 35-30-M00704_72374076</t>
  </si>
  <si>
    <t>30.06.2020 12:01:42</t>
  </si>
  <si>
    <t>30.06.2020 14:22:30</t>
  </si>
  <si>
    <t>1355831</t>
  </si>
  <si>
    <t>TR-2/47-A 45-72-L00082_956500282</t>
  </si>
  <si>
    <t>21.06.2020 19:30:22</t>
  </si>
  <si>
    <t>21.06.2020 20:28:41</t>
  </si>
  <si>
    <t>1355039</t>
  </si>
  <si>
    <t>20.06.2020 11:33:12</t>
  </si>
  <si>
    <t>20.06.2020 13:43:25</t>
  </si>
  <si>
    <t>1353271</t>
  </si>
  <si>
    <t>SANCAKLI BOZKÖY TR-2 45-71-M00530_953204218</t>
  </si>
  <si>
    <t>18.06.2020 09:28:09</t>
  </si>
  <si>
    <t>18.06.2020 18:25:29</t>
  </si>
  <si>
    <t>1353642</t>
  </si>
  <si>
    <t>SANCAKLI BOZKÖY KÖK 45-71-M00087_KÖY İÇİ RİNG-1-M03 M03</t>
  </si>
  <si>
    <t>18.06.2020 16:00:24</t>
  </si>
  <si>
    <t>18.06.2020 16:10:16</t>
  </si>
  <si>
    <t>1323322</t>
  </si>
  <si>
    <t>KEMAL IPEK-İSA ŞAHİN-AHMET ALİ EKİCİ ÖZEL TR 45-71-M00412Ö_Ayırıcı H01</t>
  </si>
  <si>
    <t>01.06.2020 14:50:05</t>
  </si>
  <si>
    <t>02.06.2020 15:12:41</t>
  </si>
  <si>
    <t>1346268</t>
  </si>
  <si>
    <t>SANCAKLI BOZKÖY TR-6 45-71-M00528_B</t>
  </si>
  <si>
    <t>06.06.2020 19:00:35</t>
  </si>
  <si>
    <t>06.06.2020 20:44:00</t>
  </si>
  <si>
    <t>1349585</t>
  </si>
  <si>
    <t>SANCAKLI BOZKÖY TR-2 45-71-M00530_Ayırıcı H01</t>
  </si>
  <si>
    <t>12.06.2020 10:29:06</t>
  </si>
  <si>
    <t>12.06.2020 13:18:16</t>
  </si>
  <si>
    <t>1358316</t>
  </si>
  <si>
    <t>25.06.2020 10:09:50</t>
  </si>
  <si>
    <t>25.06.2020 10:46:42</t>
  </si>
  <si>
    <t>1358130</t>
  </si>
  <si>
    <t>L-27 35-14-L00027_942326142</t>
  </si>
  <si>
    <t>24.06.2020 23:49:51</t>
  </si>
  <si>
    <t>25.06.2020 01:20:16</t>
  </si>
  <si>
    <t>1355046</t>
  </si>
  <si>
    <t>L-36 35-14-L00036_956658378</t>
  </si>
  <si>
    <t>20.06.2020 11:38:39</t>
  </si>
  <si>
    <t>20.06.2020 12:44:03</t>
  </si>
  <si>
    <t>1355583</t>
  </si>
  <si>
    <t>L-30 TAŞDİBİ 35-14-L00030_953708784</t>
  </si>
  <si>
    <t>21.06.2020 12:19:20</t>
  </si>
  <si>
    <t>21.06.2020 13:00:20</t>
  </si>
  <si>
    <t>1356843</t>
  </si>
  <si>
    <t>L-27 35-14-L00027_L-38 AKKUM L01</t>
  </si>
  <si>
    <t>23.06.2020 09:36:21</t>
  </si>
  <si>
    <t>23.06.2020 10:31:00</t>
  </si>
  <si>
    <t>1354195</t>
  </si>
  <si>
    <t>TR-30 35-27-M00030_Ayırıcı H01</t>
  </si>
  <si>
    <t>19.06.2020 09:30:32</t>
  </si>
  <si>
    <t>19.06.2020 11:27:16</t>
  </si>
  <si>
    <t>1358796</t>
  </si>
  <si>
    <t>K-851 35-01-K00851_35-01-K00851</t>
  </si>
  <si>
    <t>26.06.2020 08:48:56</t>
  </si>
  <si>
    <t>26.06.2020 11:54:46</t>
  </si>
  <si>
    <t>1333899</t>
  </si>
  <si>
    <t>KAYALIOĞLU TR-3 45-72-L00074_Ayırıcı H01</t>
  </si>
  <si>
    <t>02.06.2020 13:22:28</t>
  </si>
  <si>
    <t>02.06.2020 17:25:14</t>
  </si>
  <si>
    <t>1355699</t>
  </si>
  <si>
    <t>K-1903 35-10-K01903_912473117</t>
  </si>
  <si>
    <t>21.06.2020 16:01:30</t>
  </si>
  <si>
    <t>21.06.2020 17:57:16</t>
  </si>
  <si>
    <t>1354200</t>
  </si>
  <si>
    <t>K-2378 35-03-K02378_35-03-K02378</t>
  </si>
  <si>
    <t>19.06.2020 09:49:29</t>
  </si>
  <si>
    <t>19.06.2020 10:36:00</t>
  </si>
  <si>
    <t>1352770</t>
  </si>
  <si>
    <t>YENİ ŞAKRAN TR-15 35-17-M00215_950315178</t>
  </si>
  <si>
    <t>17.06.2020 13:36:29</t>
  </si>
  <si>
    <t>17.06.2020 15:30:13</t>
  </si>
  <si>
    <t>1358902</t>
  </si>
  <si>
    <t>KUŞCULAR TR-2 35-19-M00214_35-19-M00214</t>
  </si>
  <si>
    <t>26.06.2020 10:27:00</t>
  </si>
  <si>
    <t>26.06.2020 10:58:59</t>
  </si>
  <si>
    <t>1353756</t>
  </si>
  <si>
    <t>YENİFOÇA TR-53 35-23-M00053_YENİFOÇA TR-51 M01</t>
  </si>
  <si>
    <t>18.06.2020 17:18:09</t>
  </si>
  <si>
    <t>18.06.2020 17:59:28</t>
  </si>
  <si>
    <t>1350690</t>
  </si>
  <si>
    <t>YENİFOÇA TR-51 35-23-M00051_950414316</t>
  </si>
  <si>
    <t>13.06.2020 13:46:32</t>
  </si>
  <si>
    <t>13.06.2020 17:53:30</t>
  </si>
  <si>
    <t>1350639</t>
  </si>
  <si>
    <t>YENİFOÇA TR-45 35-23-M00045_950420515</t>
  </si>
  <si>
    <t>13.06.2020 12:22:37</t>
  </si>
  <si>
    <t>13.06.2020 19:40:43</t>
  </si>
  <si>
    <t>1352200</t>
  </si>
  <si>
    <t>YENİFOÇA TR-54 35-23-M00054_Ayırıcı H01</t>
  </si>
  <si>
    <t>16.06.2020 11:35:44</t>
  </si>
  <si>
    <t>16.06.2020 12:09:24</t>
  </si>
  <si>
    <t>1356386</t>
  </si>
  <si>
    <t>22.06.2020 16:05:02</t>
  </si>
  <si>
    <t>22.06.2020 16:41:04</t>
  </si>
  <si>
    <t>1322996</t>
  </si>
  <si>
    <t>YENİFOÇA M-274 35-23-M00274_950421089</t>
  </si>
  <si>
    <t>01.06.2020 08:56:32</t>
  </si>
  <si>
    <t>01.06.2020 11:32:59</t>
  </si>
  <si>
    <t>1323089</t>
  </si>
  <si>
    <t>YENİFOÇA M-274 35-23-M00274_C</t>
  </si>
  <si>
    <t>01.06.2020 11:09:00</t>
  </si>
  <si>
    <t>01.06.2020 11:40:28</t>
  </si>
  <si>
    <t>1323790</t>
  </si>
  <si>
    <t>YENİFOÇA TR-45 35-23-M00045_YENİFOÇA TR-52-M01 M01</t>
  </si>
  <si>
    <t>02.06.2020 10:18:14</t>
  </si>
  <si>
    <t>02.06.2020 13:02:56</t>
  </si>
  <si>
    <t>1371447</t>
  </si>
  <si>
    <t>30.06.2020 22:22:46</t>
  </si>
  <si>
    <t>30.06.2020 22:26:00</t>
  </si>
  <si>
    <t>1371448</t>
  </si>
  <si>
    <t>SARNIÇ İM 35-08-A00005_SARNIÇ-9 K09</t>
  </si>
  <si>
    <t>30.06.2020 22:28:12</t>
  </si>
  <si>
    <t>30.06.2020 23:33:43</t>
  </si>
  <si>
    <t>1349233</t>
  </si>
  <si>
    <t>TR-29 GÖLCÜKLER 35-22-M00029_6333338</t>
  </si>
  <si>
    <t>11.06.2020 19:17:00</t>
  </si>
  <si>
    <t>11.06.2020 19:44:58</t>
  </si>
  <si>
    <t>1356458</t>
  </si>
  <si>
    <t>DM-4/TR-20 35-22-M00084_ M01</t>
  </si>
  <si>
    <t>22.06.2020 17:52:26</t>
  </si>
  <si>
    <t>22.06.2020 18:54:51</t>
  </si>
  <si>
    <t>1357698</t>
  </si>
  <si>
    <t>DM-3/TR-14 35-22-M00820_TR-24-25-26-27 ÇIKIŞI-M04 M04</t>
  </si>
  <si>
    <t>24.06.2020 09:39:24</t>
  </si>
  <si>
    <t>24.06.2020 10:24:00</t>
  </si>
  <si>
    <t>1358042</t>
  </si>
  <si>
    <t>DM-3/TR-14 35-22-M00820_TR-24-25-26-27 ÇIKIŞI M04</t>
  </si>
  <si>
    <t>24.06.2020 19:04:20</t>
  </si>
  <si>
    <t>24.06.2020 19:51:35</t>
  </si>
  <si>
    <t>1355639</t>
  </si>
  <si>
    <t>21.06.2020 14:02:04</t>
  </si>
  <si>
    <t>21.06.2020 14:22:00</t>
  </si>
  <si>
    <t>1344835</t>
  </si>
  <si>
    <t>DM-3/TR-20 35-22-M00079_35-22-M00079</t>
  </si>
  <si>
    <t>04.06.2020 01:04:29</t>
  </si>
  <si>
    <t>04.06.2020 01:19:30</t>
  </si>
  <si>
    <t>1355718</t>
  </si>
  <si>
    <t>M-1664 ESHOT GARAJ 35-03-M01664Ö_35-03-M01664Ö</t>
  </si>
  <si>
    <t>21.06.2020 16:18:53</t>
  </si>
  <si>
    <t>21.06.2020 21:31:25</t>
  </si>
  <si>
    <t>1352808</t>
  </si>
  <si>
    <t>M-1664 GEÇİT 35-03-M01664_M-1664 ÖZEL M04</t>
  </si>
  <si>
    <t>17.06.2020 09:12:47</t>
  </si>
  <si>
    <t>17.06.2020 13:05:23</t>
  </si>
  <si>
    <t>1352970</t>
  </si>
  <si>
    <t>M-1664 ESHOT GARAJ 35-03-M01664Ö_ M03</t>
  </si>
  <si>
    <t>17.06.2020 16:39:39</t>
  </si>
  <si>
    <t>17.06.2020 17:58:43</t>
  </si>
  <si>
    <t>1350353</t>
  </si>
  <si>
    <t>YENİFOÇA TR-44 35-23-M00044_YENİFOÇA TR-45 - YENİFOÇA TR-43 M01</t>
  </si>
  <si>
    <t>13.06.2020 03:23:39</t>
  </si>
  <si>
    <t>13.06.2020 04:42:52</t>
  </si>
  <si>
    <t>1348733</t>
  </si>
  <si>
    <t>11.06.2020 06:37:17</t>
  </si>
  <si>
    <t>11.06.2020 07:06:30</t>
  </si>
  <si>
    <t>1360857</t>
  </si>
  <si>
    <t>K-1053 35-03-K01053_BUCA TM K03</t>
  </si>
  <si>
    <t>30.06.2020 02:10:00</t>
  </si>
  <si>
    <t>30.06.2020 02:31:33</t>
  </si>
  <si>
    <t>1358936</t>
  </si>
  <si>
    <t>ERGENEKON TR-11 45-83-M00623_48087732</t>
  </si>
  <si>
    <t>26.06.2020 11:15:15</t>
  </si>
  <si>
    <t>26.06.2020 12:15:10</t>
  </si>
  <si>
    <t>1344851</t>
  </si>
  <si>
    <t>AVŞAR İM 45-83-A00002_TR-A (34.5)-M06 M06</t>
  </si>
  <si>
    <t>04.06.2020 06:57:51</t>
  </si>
  <si>
    <t>04.06.2020 07:11:08</t>
  </si>
  <si>
    <t>1323225</t>
  </si>
  <si>
    <t>AVŞAR İM 45-83-A00002_G KOLU L09</t>
  </si>
  <si>
    <t>01.06.2020 13:57:46</t>
  </si>
  <si>
    <t>01.06.2020 14:30:00</t>
  </si>
  <si>
    <t>1345885</t>
  </si>
  <si>
    <t>06.06.2020 06:58:14</t>
  </si>
  <si>
    <t>06.06.2020 07:04:19</t>
  </si>
  <si>
    <t>1345367</t>
  </si>
  <si>
    <t>AVŞAR İM 45-83-A00002_TR-A (15.8)-L15 L15</t>
  </si>
  <si>
    <t>05.06.2020 06:56:48</t>
  </si>
  <si>
    <t>05.06.2020 07:04:19</t>
  </si>
  <si>
    <t>1351269</t>
  </si>
  <si>
    <t>ERGENEKON TR-11 45-83-M00623_955151434</t>
  </si>
  <si>
    <t>14.06.2020 15:34:42</t>
  </si>
  <si>
    <t>14.06.2020 17:20:53</t>
  </si>
  <si>
    <t>1354398</t>
  </si>
  <si>
    <t>ERGENEKON TR-12 45-83-M00622_72372344</t>
  </si>
  <si>
    <t>19.06.2020 13:49:40</t>
  </si>
  <si>
    <t>19.06.2020 16:07:00</t>
  </si>
  <si>
    <t>1354511</t>
  </si>
  <si>
    <t>ERGENEKON TR-9 45-83-M00621_45-83-M00621</t>
  </si>
  <si>
    <t>19.06.2020 15:02:00</t>
  </si>
  <si>
    <t>19.06.2020 16:03:54</t>
  </si>
  <si>
    <t>1349512</t>
  </si>
  <si>
    <t>12.06.2020 09:04:26</t>
  </si>
  <si>
    <t>1347537</t>
  </si>
  <si>
    <t>YENİ ŞAKRAN TR-9 35-17-M00209_8794125</t>
  </si>
  <si>
    <t>09.06.2020 09:37:30</t>
  </si>
  <si>
    <t>09.06.2020 11:31:43</t>
  </si>
  <si>
    <t>1348344</t>
  </si>
  <si>
    <t>YENİ ŞAKRAN TR-3 35-17-M00203_C</t>
  </si>
  <si>
    <t>10.06.2020 12:57:00</t>
  </si>
  <si>
    <t>10.06.2020 13:04:42</t>
  </si>
  <si>
    <t>1345974</t>
  </si>
  <si>
    <t>06.06.2020 10:04:12</t>
  </si>
  <si>
    <t>06.06.2020 10:11:00</t>
  </si>
  <si>
    <t>1346495</t>
  </si>
  <si>
    <t>YENİ ŞAKRAN TR-8 35-17-M00208_Ayırıcı H01</t>
  </si>
  <si>
    <t>07.06.2020 10:14:00</t>
  </si>
  <si>
    <t>07.06.2020 10:19:00</t>
  </si>
  <si>
    <t>1346504</t>
  </si>
  <si>
    <t>YENİ ŞAKRAN TR-9 35-17-M00209_Ayırıcı H01</t>
  </si>
  <si>
    <t>07.06.2020 10:36:03</t>
  </si>
  <si>
    <t>07.06.2020 10:49:43</t>
  </si>
  <si>
    <t>1360552</t>
  </si>
  <si>
    <t>29.06.2020 14:52:00</t>
  </si>
  <si>
    <t>29.06.2020 15:20:03</t>
  </si>
  <si>
    <t>1345671</t>
  </si>
  <si>
    <t>YENİFOÇA TR-53 35-23-M00053_950412101</t>
  </si>
  <si>
    <t>05.06.2020 16:15:39</t>
  </si>
  <si>
    <t>08.06.2020 17:11:02</t>
  </si>
  <si>
    <t>1351632</t>
  </si>
  <si>
    <t>L-27 İZMİRLİ LİMANLAR 35-18-L00027_950454628</t>
  </si>
  <si>
    <t>15.06.2020 11:56:37</t>
  </si>
  <si>
    <t>15.06.2020 22:26:24</t>
  </si>
  <si>
    <t>1345712</t>
  </si>
  <si>
    <t>L-14 SEVTUR 35-18-L00014_950440227</t>
  </si>
  <si>
    <t>05.06.2020 17:25:58</t>
  </si>
  <si>
    <t>05.06.2020 21:58:49</t>
  </si>
  <si>
    <t>1352762</t>
  </si>
  <si>
    <t>OCAKLI TR-1 35-15-L00770_950372488</t>
  </si>
  <si>
    <t>17.06.2020 11:15:20</t>
  </si>
  <si>
    <t>17.06.2020 12:45:17</t>
  </si>
  <si>
    <t>1354598</t>
  </si>
  <si>
    <t>TR-73 35-30-L00073_GÜRSEL HASGÜÇMEN-L02 L02</t>
  </si>
  <si>
    <t>19.06.2020 17:24:04</t>
  </si>
  <si>
    <t>19.06.2020 18:47:42</t>
  </si>
  <si>
    <t>1355131</t>
  </si>
  <si>
    <t>TR-84 35-30-L00084_955299695</t>
  </si>
  <si>
    <t>20.06.2020 14:33:00</t>
  </si>
  <si>
    <t>20.06.2020 16:20:21</t>
  </si>
  <si>
    <t>1349587</t>
  </si>
  <si>
    <t>K-1042 35-03-K01042_35-03-K01042</t>
  </si>
  <si>
    <t>12.06.2020 10:48:24</t>
  </si>
  <si>
    <t>12.06.2020 11:05:30</t>
  </si>
  <si>
    <t>1358501</t>
  </si>
  <si>
    <t>K-4768 35-03-K04768_912724345</t>
  </si>
  <si>
    <t>25.06.2020 15:03:18</t>
  </si>
  <si>
    <t>25.06.2020 17:44:45</t>
  </si>
  <si>
    <t>1350301</t>
  </si>
  <si>
    <t>L-14 SEVTUR 35-18-L00014_950462026</t>
  </si>
  <si>
    <t>12.06.2020 22:25:21</t>
  </si>
  <si>
    <t>13.06.2020 00:41:46</t>
  </si>
  <si>
    <t>1371454</t>
  </si>
  <si>
    <t>K-1113 35-08-K01113_K-2798-K04 K04</t>
  </si>
  <si>
    <t>30.06.2020 23:30:55</t>
  </si>
  <si>
    <t>01.07.2020 00:15:38</t>
  </si>
  <si>
    <t>1354358</t>
  </si>
  <si>
    <t>ÜNİVERSİTE TM 35-02-A00008_PINARBAŞI-2 M24</t>
  </si>
  <si>
    <t>19.06.2020 13:05:43</t>
  </si>
  <si>
    <t>19.06.2020 13:13:22</t>
  </si>
  <si>
    <t>1323781</t>
  </si>
  <si>
    <t>M-1048 35-02-M01048_910125495</t>
  </si>
  <si>
    <t>02.06.2020 09:40:59</t>
  </si>
  <si>
    <t>02.06.2020 10:49:54</t>
  </si>
  <si>
    <t>1360473</t>
  </si>
  <si>
    <t>K-2664 35-02-K02664_910053127</t>
  </si>
  <si>
    <t>29.06.2020 11:57:19</t>
  </si>
  <si>
    <t>29.06.2020 13:20:39</t>
  </si>
  <si>
    <t>1349242</t>
  </si>
  <si>
    <t>GÖLMARMARA TR-17 45-85-L00017_A</t>
  </si>
  <si>
    <t>11.06.2020 19:22:07</t>
  </si>
  <si>
    <t>11.06.2020 20:07:29</t>
  </si>
  <si>
    <t>1349204</t>
  </si>
  <si>
    <t>11.06.2020 18:34:32</t>
  </si>
  <si>
    <t>11.06.2020 19:20:18</t>
  </si>
  <si>
    <t>1355029</t>
  </si>
  <si>
    <t>20.06.2020 11:11:21</t>
  </si>
  <si>
    <t>20.06.2020 12:19:47</t>
  </si>
  <si>
    <t>1361046</t>
  </si>
  <si>
    <t>DM-4/6 35-26-M00799_956630396</t>
  </si>
  <si>
    <t>30.06.2020 10:56:44</t>
  </si>
  <si>
    <t>30.06.2020 11:52:13</t>
  </si>
  <si>
    <t>1351249</t>
  </si>
  <si>
    <t>KIRKAĞAÇ TR-11 45-76-M00011_955252062</t>
  </si>
  <si>
    <t>14.06.2020 15:00:41</t>
  </si>
  <si>
    <t>14.06.2020 15:51:27</t>
  </si>
  <si>
    <t>1350611</t>
  </si>
  <si>
    <t>KIRKAĞAÇ TR-20 45-76-M00020_955231816</t>
  </si>
  <si>
    <t>13.06.2020 11:30:09</t>
  </si>
  <si>
    <t>13.06.2020 12:02:47</t>
  </si>
  <si>
    <t>1350967</t>
  </si>
  <si>
    <t>KIRKAĞAÇ TR-11 45-76-M00011_955243921</t>
  </si>
  <si>
    <t>14.06.2020 01:19:45</t>
  </si>
  <si>
    <t>14.06.2020 04:45:20</t>
  </si>
  <si>
    <t>1352206</t>
  </si>
  <si>
    <t>ALİAĞA TR-30 35-17-M00030_C C06</t>
  </si>
  <si>
    <t>16.06.2020 14:15:47</t>
  </si>
  <si>
    <t>16.06.2020 15:21:42</t>
  </si>
  <si>
    <t>1354040</t>
  </si>
  <si>
    <t>M-669 KÖK 35-17-M00669_YENİ KARAKÖY M05</t>
  </si>
  <si>
    <t>19.06.2020 05:49:49</t>
  </si>
  <si>
    <t>19.06.2020 06:20:32</t>
  </si>
  <si>
    <t>1354829</t>
  </si>
  <si>
    <t>20.06.2020 00:43:10</t>
  </si>
  <si>
    <t>20.06.2020 00:58:00</t>
  </si>
  <si>
    <t>1357821</t>
  </si>
  <si>
    <t>TR-24 35-17-M00024_72374172</t>
  </si>
  <si>
    <t>24.06.2020 12:38:28</t>
  </si>
  <si>
    <t>24.06.2020 12:53:08</t>
  </si>
  <si>
    <t>1357551</t>
  </si>
  <si>
    <t>M-669 KÖK 35-17-M00669_YENİ KARAKÖY-M05 M05</t>
  </si>
  <si>
    <t>24.06.2020 00:15:02</t>
  </si>
  <si>
    <t>24.06.2020 00:44:00</t>
  </si>
  <si>
    <t>1356839</t>
  </si>
  <si>
    <t>23.06.2020 10:06:13</t>
  </si>
  <si>
    <t>1323012</t>
  </si>
  <si>
    <t>01.06.2020 09:32:06</t>
  </si>
  <si>
    <t>01.06.2020 09:53:36</t>
  </si>
  <si>
    <t>1360087</t>
  </si>
  <si>
    <t>28.06.2020 17:37:49</t>
  </si>
  <si>
    <t>28.06.2020 18:22:49</t>
  </si>
  <si>
    <t>1348311</t>
  </si>
  <si>
    <t>GÜZELBAHÇE İM 35-10-A00001_İSTİKLAL (GÜZELBAHÇE-2) M04</t>
  </si>
  <si>
    <t>10.06.2020 12:04:19</t>
  </si>
  <si>
    <t>10.06.2020 13:19:22</t>
  </si>
  <si>
    <t>1348134</t>
  </si>
  <si>
    <t>10.06.2020 08:45:36</t>
  </si>
  <si>
    <t>10.06.2020 09:55:00</t>
  </si>
  <si>
    <t>1348083</t>
  </si>
  <si>
    <t>ÜNİVERSİTE TM 35-02-A00008_ÜNİVERSİTE-6 K36</t>
  </si>
  <si>
    <t>10.06.2020 06:25:34</t>
  </si>
  <si>
    <t>10.06.2020 06:52:36</t>
  </si>
  <si>
    <t>1352923</t>
  </si>
  <si>
    <t>M-923 MEZARLIK 35-02-M00923Ö_Ayırıcı H01</t>
  </si>
  <si>
    <t>17.06.2020 13:40:06</t>
  </si>
  <si>
    <t>17.06.2020 16:39:33</t>
  </si>
  <si>
    <t>1358556</t>
  </si>
  <si>
    <t>ÜNİVERSİTE TM 35-02-A00008_ANADOLU-1-M08 M08</t>
  </si>
  <si>
    <t>25.06.2020 17:26:48</t>
  </si>
  <si>
    <t>25.06.2020 17:34:51</t>
  </si>
  <si>
    <t>1352294</t>
  </si>
  <si>
    <t>16.06.2020 13:52:12</t>
  </si>
  <si>
    <t>16.06.2020 18:19:16</t>
  </si>
  <si>
    <t>1347393</t>
  </si>
  <si>
    <t>L-15 35-18-L00015_950466978</t>
  </si>
  <si>
    <t>08.06.2020 20:03:14</t>
  </si>
  <si>
    <t>08.06.2020 21:04:50</t>
  </si>
  <si>
    <t>1347072</t>
  </si>
  <si>
    <t>08.06.2020 10:44:58</t>
  </si>
  <si>
    <t>08.06.2020 14:35:48</t>
  </si>
  <si>
    <t>1346277</t>
  </si>
  <si>
    <t>K-196 35-01-K00196_910731370</t>
  </si>
  <si>
    <t>06.06.2020 19:10:00</t>
  </si>
  <si>
    <t>06.06.2020 21:24:22</t>
  </si>
  <si>
    <t>1352815</t>
  </si>
  <si>
    <t>K-325 35-01-K00325_911121220</t>
  </si>
  <si>
    <t>17.06.2020 12:56:23</t>
  </si>
  <si>
    <t>17.06.2020 14:11:32</t>
  </si>
  <si>
    <t>1347182</t>
  </si>
  <si>
    <t>08.06.2020 14:47:33</t>
  </si>
  <si>
    <t>08.06.2020 15:19:22</t>
  </si>
  <si>
    <t>1352486</t>
  </si>
  <si>
    <t>K-641 35-08-K00641_C</t>
  </si>
  <si>
    <t>16.06.2020 19:31:00</t>
  </si>
  <si>
    <t>16.06.2020 20:29:17</t>
  </si>
  <si>
    <t>1360381</t>
  </si>
  <si>
    <t>VİLLAKENT TR-3 35-28-M00389_B TR3B1</t>
  </si>
  <si>
    <t>29.06.2020 09:59:00</t>
  </si>
  <si>
    <t>29.06.2020 10:14:49</t>
  </si>
  <si>
    <t>1356229</t>
  </si>
  <si>
    <t>K-1923 35-10-K01923_F k1923f4</t>
  </si>
  <si>
    <t>22.06.2020 11:16:12</t>
  </si>
  <si>
    <t>22.06.2020 13:00:02</t>
  </si>
  <si>
    <t>1348260</t>
  </si>
  <si>
    <t>10.06.2020 10:46:41</t>
  </si>
  <si>
    <t>10.06.2020 11:06:08</t>
  </si>
  <si>
    <t>1360427</t>
  </si>
  <si>
    <t>KUŞÇULAR TR-8 35-19-M00220_956691331</t>
  </si>
  <si>
    <t>29.06.2020 09:07:24</t>
  </si>
  <si>
    <t>29.06.2020 12:45:45</t>
  </si>
  <si>
    <t>1345162</t>
  </si>
  <si>
    <t>04.06.2020 14:33:49</t>
  </si>
  <si>
    <t>04.06.2020 14:54:24</t>
  </si>
  <si>
    <t>1334480</t>
  </si>
  <si>
    <t>GÜZELBAHÇE İM 35-10-A00001_İSTİKLAL (GÜZELBAHÇE-2)-M04 M04</t>
  </si>
  <si>
    <t>03.06.2020 13:08:03</t>
  </si>
  <si>
    <t>03.06.2020 13:11:18</t>
  </si>
  <si>
    <t>1352620</t>
  </si>
  <si>
    <t>FATMA ŞENER SULAMA GRUBU TR 35-27-M00355_Ayırıcı H01</t>
  </si>
  <si>
    <t>17.06.2020 08:34:09</t>
  </si>
  <si>
    <t>17.06.2020 10:54:10</t>
  </si>
  <si>
    <t>1358551</t>
  </si>
  <si>
    <t>FOÇA TR-52 35-23-L00052_950414247</t>
  </si>
  <si>
    <t>25.06.2020 16:50:39</t>
  </si>
  <si>
    <t>25.06.2020 18:44:36</t>
  </si>
  <si>
    <t>1345049</t>
  </si>
  <si>
    <t>DM-2/2 ESKİ KUYUYANI 35-18-L00583_950454515</t>
  </si>
  <si>
    <t>04.06.2020 12:11:02</t>
  </si>
  <si>
    <t>04.06.2020 20:03:05</t>
  </si>
  <si>
    <t>1347467</t>
  </si>
  <si>
    <t>09.06.2020 06:47:55</t>
  </si>
  <si>
    <t>09.06.2020 07:15:00</t>
  </si>
  <si>
    <t>1347474</t>
  </si>
  <si>
    <t>TR-42 45-77-L00042_TR-48 L04</t>
  </si>
  <si>
    <t>09.06.2020 07:13:45</t>
  </si>
  <si>
    <t>09.06.2020 07:16:00</t>
  </si>
  <si>
    <t>1349880</t>
  </si>
  <si>
    <t>TR-43 45-77-L00043_Ayırıcı H01</t>
  </si>
  <si>
    <t>12.06.2020 15:06:19</t>
  </si>
  <si>
    <t>12.06.2020 16:26:01</t>
  </si>
  <si>
    <t>1354552</t>
  </si>
  <si>
    <t>TR-42 45-77-L00042_TR-41-L05 L05</t>
  </si>
  <si>
    <t>19.06.2020 16:44:32</t>
  </si>
  <si>
    <t>19.06.2020 17:03:00</t>
  </si>
  <si>
    <t>1360122</t>
  </si>
  <si>
    <t>28.06.2020 18:20:53</t>
  </si>
  <si>
    <t>28.06.2020 18:57:04</t>
  </si>
  <si>
    <t>1360719</t>
  </si>
  <si>
    <t>K-1004 35-03-K01004_A</t>
  </si>
  <si>
    <t>29.06.2020 18:16:10</t>
  </si>
  <si>
    <t>29.06.2020 20:36:32</t>
  </si>
  <si>
    <t>1350510</t>
  </si>
  <si>
    <t>K-656 35-02-K00656_35-02-K00656</t>
  </si>
  <si>
    <t>13.06.2020 09:37:00</t>
  </si>
  <si>
    <t>13.06.2020 09:50:56</t>
  </si>
  <si>
    <t>1350648</t>
  </si>
  <si>
    <t>K-175 35-02-K00175_A B1B</t>
  </si>
  <si>
    <t>13.06.2020 12:48:58</t>
  </si>
  <si>
    <t>13.06.2020 13:56:57</t>
  </si>
  <si>
    <t>1334152</t>
  </si>
  <si>
    <t>K-4452 35-02-K04452_913029045</t>
  </si>
  <si>
    <t>02.06.2020 19:19:58</t>
  </si>
  <si>
    <t>02.06.2020 21:31:19</t>
  </si>
  <si>
    <t>1347152</t>
  </si>
  <si>
    <t>K-376 35-01-K00376_910720956</t>
  </si>
  <si>
    <t>08.06.2020 12:35:13</t>
  </si>
  <si>
    <t>08.06.2020 13:40:13</t>
  </si>
  <si>
    <t>1352668</t>
  </si>
  <si>
    <t>TR-29 45-78-L00029_56407586</t>
  </si>
  <si>
    <t>17.06.2020 09:40:43</t>
  </si>
  <si>
    <t>17.06.2020 18:04:15</t>
  </si>
  <si>
    <t>1359012</t>
  </si>
  <si>
    <t>TR-17 (DM-2/TR-15) 35-22-M00017_955261333</t>
  </si>
  <si>
    <t>26.06.2020 13:03:43</t>
  </si>
  <si>
    <t>26.06.2020 15:26:19</t>
  </si>
  <si>
    <t>1360537</t>
  </si>
  <si>
    <t>TR-159 45-78-M00159_953248614</t>
  </si>
  <si>
    <t>29.06.2020 14:24:04</t>
  </si>
  <si>
    <t>29.06.2020 15:08:52</t>
  </si>
  <si>
    <t>1353217</t>
  </si>
  <si>
    <t>TR-67 45-78-M00067_ tr67/c1</t>
  </si>
  <si>
    <t>18.06.2020 08:33:59</t>
  </si>
  <si>
    <t>18.06.2020 09:38:14</t>
  </si>
  <si>
    <t>1350993</t>
  </si>
  <si>
    <t>14.06.2020 06:23:18</t>
  </si>
  <si>
    <t>14.06.2020 13:17:55</t>
  </si>
  <si>
    <t>1350995</t>
  </si>
  <si>
    <t>TR-67 45-78-M00067_ tr67/d1</t>
  </si>
  <si>
    <t>14.06.2020 06:24:40</t>
  </si>
  <si>
    <t>14.06.2020 13:18:03</t>
  </si>
  <si>
    <t>1351597</t>
  </si>
  <si>
    <t>TR-67 45-78-M00067_ tr67/d3</t>
  </si>
  <si>
    <t>AG Box / Sdk Giriş Faz Sigorta Atığı</t>
  </si>
  <si>
    <t>15.06.2020 10:38:56</t>
  </si>
  <si>
    <t>15.06.2020 12:39:12</t>
  </si>
  <si>
    <t>1346916</t>
  </si>
  <si>
    <t>TR-69 45-78-M00069_TR-145-M01 M01</t>
  </si>
  <si>
    <t>08.06.2020 06:36:57</t>
  </si>
  <si>
    <t>08.06.2020 06:44:52</t>
  </si>
  <si>
    <t>1358939</t>
  </si>
  <si>
    <t>K-3412 35-08-K03412_914536693</t>
  </si>
  <si>
    <t>26.06.2020 10:53:39</t>
  </si>
  <si>
    <t>26.06.2020 13:10:58</t>
  </si>
  <si>
    <t>1346400</t>
  </si>
  <si>
    <t>MECİDİYE TR-1 KÖK 45-72-L00078_MECİDİYE TR-3 L09</t>
  </si>
  <si>
    <t>07.06.2020 06:45:33</t>
  </si>
  <si>
    <t>07.06.2020 06:46:03</t>
  </si>
  <si>
    <t>1359571</t>
  </si>
  <si>
    <t>MAHMUT SILAY SULAMA GRUBU 35-29-M00267_955214836</t>
  </si>
  <si>
    <t>27.06.2020 13:46:54</t>
  </si>
  <si>
    <t>27.06.2020 15:13:10</t>
  </si>
  <si>
    <t>1344883</t>
  </si>
  <si>
    <t>04.06.2020 08:28:23</t>
  </si>
  <si>
    <t>04.06.2020 11:28:00</t>
  </si>
  <si>
    <t>1353373</t>
  </si>
  <si>
    <t>AKSELENDİ TR-6 45-72-L00828_956492157</t>
  </si>
  <si>
    <t>18.06.2020 11:05:14</t>
  </si>
  <si>
    <t>18.06.2020 12:11:41</t>
  </si>
  <si>
    <t>1351669</t>
  </si>
  <si>
    <t>KIRKAĞAÇ TR-8/A 45-76-M00229_C</t>
  </si>
  <si>
    <t>15.06.2020 13:11:33</t>
  </si>
  <si>
    <t>15.06.2020 16:18:10</t>
  </si>
  <si>
    <t>1350633</t>
  </si>
  <si>
    <t>TR-45 35-30-L00045_955314945</t>
  </si>
  <si>
    <t>13.06.2020 12:03:01</t>
  </si>
  <si>
    <t>13.06.2020 16:56:30</t>
  </si>
  <si>
    <t>1345720</t>
  </si>
  <si>
    <t>TR-52 35-30-L00052_955319100</t>
  </si>
  <si>
    <t>05.06.2020 17:45:51</t>
  </si>
  <si>
    <t>05.06.2020 20:07:27</t>
  </si>
  <si>
    <t>1345517</t>
  </si>
  <si>
    <t>TR-46 35-30-L00046_955333010</t>
  </si>
  <si>
    <t>05.06.2020 11:21:46</t>
  </si>
  <si>
    <t>06.06.2020 16:46:34</t>
  </si>
  <si>
    <t>1347156</t>
  </si>
  <si>
    <t>HÜSEYİN ALTIPARMAK GRUBU 35-30-L00150_955326815</t>
  </si>
  <si>
    <t>08.06.2020 13:17:00</t>
  </si>
  <si>
    <t>08.06.2020 14:44:08</t>
  </si>
  <si>
    <t>1349403</t>
  </si>
  <si>
    <t>12.06.2020 04:22:25</t>
  </si>
  <si>
    <t>12.06.2020 07:00:22</t>
  </si>
  <si>
    <t>1354146</t>
  </si>
  <si>
    <t>TR-7 35-30-L00007_955293745</t>
  </si>
  <si>
    <t>19.06.2020 09:17:00</t>
  </si>
  <si>
    <t>19.06.2020 09:27:31</t>
  </si>
  <si>
    <t>1348363</t>
  </si>
  <si>
    <t>10.06.2020 13:23:27</t>
  </si>
  <si>
    <t>10.06.2020 14:46:00</t>
  </si>
  <si>
    <t>1358836</t>
  </si>
  <si>
    <t>K-1062 35-01-K01062_35-01-K01062</t>
  </si>
  <si>
    <t>26.06.2020 09:23:01</t>
  </si>
  <si>
    <t>26.06.2020 11:51:00</t>
  </si>
  <si>
    <t>1358799</t>
  </si>
  <si>
    <t>K-917 35-01-K00917_35-01-K00917</t>
  </si>
  <si>
    <t>26.06.2020 09:13:55</t>
  </si>
  <si>
    <t>26.06.2020 09:42:58</t>
  </si>
  <si>
    <t>1345630</t>
  </si>
  <si>
    <t>K-1134 35-02-K01134_913064095</t>
  </si>
  <si>
    <t>05.06.2020 14:55:54</t>
  </si>
  <si>
    <t>05.06.2020 16:24:49</t>
  </si>
  <si>
    <t>1345687</t>
  </si>
  <si>
    <t>K-1134 35-02-K01134_913015687</t>
  </si>
  <si>
    <t>05.06.2020 16:15:10</t>
  </si>
  <si>
    <t>05.06.2020 21:03:55</t>
  </si>
  <si>
    <t>1346923</t>
  </si>
  <si>
    <t>08.06.2020 06:43:37</t>
  </si>
  <si>
    <t>08.06.2020 07:15:54</t>
  </si>
  <si>
    <t>1345773</t>
  </si>
  <si>
    <t>05.06.2020 19:41:56</t>
  </si>
  <si>
    <t>05.06.2020 20:28:12</t>
  </si>
  <si>
    <t>1348496</t>
  </si>
  <si>
    <t>K-3585 35-01-K03585_35-01-K03585</t>
  </si>
  <si>
    <t>10.06.2020 16:54:57</t>
  </si>
  <si>
    <t>10.06.2020 17:15:34</t>
  </si>
  <si>
    <t>1350575</t>
  </si>
  <si>
    <t>GÜLBAHÇE İM 35-19-A00006_TAŞ OCAĞI M06</t>
  </si>
  <si>
    <t>13.06.2020 09:29:12</t>
  </si>
  <si>
    <t>13.06.2020 11:54:39</t>
  </si>
  <si>
    <t>1357713</t>
  </si>
  <si>
    <t>24.06.2020 09:50:57</t>
  </si>
  <si>
    <t>24.06.2020 10:32:00</t>
  </si>
  <si>
    <t>1348710</t>
  </si>
  <si>
    <t>GÜLBAHÇE İM 35-19-A00006_BALIKLIOVA M09</t>
  </si>
  <si>
    <t>11.06.2020 05:47:27</t>
  </si>
  <si>
    <t>11.06.2020 07:14:00</t>
  </si>
  <si>
    <t>1348744</t>
  </si>
  <si>
    <t>11.06.2020 07:18:27</t>
  </si>
  <si>
    <t>11.06.2020 07:43:31</t>
  </si>
  <si>
    <t>1349632</t>
  </si>
  <si>
    <t>12.06.2020 11:31:09</t>
  </si>
  <si>
    <t>12.06.2020 12:28:13</t>
  </si>
  <si>
    <t>1350146</t>
  </si>
  <si>
    <t>TATAR DM 35-19-M00256_ALAÇATI-1 ÇIKIŞ-M12 M12</t>
  </si>
  <si>
    <t>12.06.2020 18:46:04</t>
  </si>
  <si>
    <t>12.06.2020 18:51:00</t>
  </si>
  <si>
    <t>1346086</t>
  </si>
  <si>
    <t>GÜLBAHÇER TR-9 ÖĞRETMENLER SİTESİ 35-19-L00169_956689423</t>
  </si>
  <si>
    <t>06.06.2020 12:35:39</t>
  </si>
  <si>
    <t>06.06.2020 17:56:22</t>
  </si>
  <si>
    <t>1359009</t>
  </si>
  <si>
    <t>GÜLBAHÇE TR-12 35-19-L00168_956672624</t>
  </si>
  <si>
    <t>26.06.2020 12:48:34</t>
  </si>
  <si>
    <t>26.06.2020 14:24:09</t>
  </si>
  <si>
    <t>1355116</t>
  </si>
  <si>
    <t>GÜLBAHÇE TR-17 (TR-279) 35-19-L00279_B</t>
  </si>
  <si>
    <t>20.06.2020 14:02:13</t>
  </si>
  <si>
    <t>20.06.2020 15:19:18</t>
  </si>
  <si>
    <t>1353493</t>
  </si>
  <si>
    <t>K-1508 35-03-K01508_910606993</t>
  </si>
  <si>
    <t>18.06.2020 12:44:56</t>
  </si>
  <si>
    <t>18.06.2020 16:40:27</t>
  </si>
  <si>
    <t>1344680</t>
  </si>
  <si>
    <t>K-1507 35-03-K01507_C c11b</t>
  </si>
  <si>
    <t>03.06.2020 17:59:48</t>
  </si>
  <si>
    <t>03.06.2020 23:30:55</t>
  </si>
  <si>
    <t>1323494</t>
  </si>
  <si>
    <t>K-4631 35-02-K04631_99852143</t>
  </si>
  <si>
    <t>01.06.2020 18:19:26</t>
  </si>
  <si>
    <t>01.06.2020 20:23:18</t>
  </si>
  <si>
    <t>1359669</t>
  </si>
  <si>
    <t>M-2421 35-02-M02421_M-913-M02 M02</t>
  </si>
  <si>
    <t>27.06.2020 17:43:31</t>
  </si>
  <si>
    <t>27.06.2020 21:55:35</t>
  </si>
  <si>
    <t>1348695</t>
  </si>
  <si>
    <t>K-42 35-01-K00042_K-2757-K01 K01</t>
  </si>
  <si>
    <t>11.06.2020 02:55:00</t>
  </si>
  <si>
    <t>11.06.2020 02:59:08</t>
  </si>
  <si>
    <t>1361067</t>
  </si>
  <si>
    <t>BOĞAZİÇİ İM 35-01-A00001_SAMANTEPE-K06 K06</t>
  </si>
  <si>
    <t>30.06.2020 11:39:31</t>
  </si>
  <si>
    <t>30.06.2020 12:24:00</t>
  </si>
  <si>
    <t>1347938</t>
  </si>
  <si>
    <t>K-4063 35-02-K04063_Ayırıcı H01</t>
  </si>
  <si>
    <t>09.06.2020 20:32:19</t>
  </si>
  <si>
    <t>09.06.2020 21:11:28</t>
  </si>
  <si>
    <t>1352458</t>
  </si>
  <si>
    <t>K-42 35-01-K00042_912577496</t>
  </si>
  <si>
    <t>16.06.2020 18:12:09</t>
  </si>
  <si>
    <t>16.06.2020 19:49:03</t>
  </si>
  <si>
    <t>1346359</t>
  </si>
  <si>
    <t>GÜLBAHÇE TR-10 35-19-L00249_8296016</t>
  </si>
  <si>
    <t>06.06.2020 23:14:30</t>
  </si>
  <si>
    <t>07.06.2020 00:52:18</t>
  </si>
  <si>
    <t>1354526</t>
  </si>
  <si>
    <t>K-1505 35-03-K01505_910221278</t>
  </si>
  <si>
    <t>19.06.2020 16:13:13</t>
  </si>
  <si>
    <t>19.06.2020 17:04:07</t>
  </si>
  <si>
    <t>1353276</t>
  </si>
  <si>
    <t>K-1060 35-01-K01060_910826126</t>
  </si>
  <si>
    <t>18.06.2020 09:32:03</t>
  </si>
  <si>
    <t>18.06.2020 10:24:28</t>
  </si>
  <si>
    <t>1344625</t>
  </si>
  <si>
    <t>03.06.2020 16:08:21</t>
  </si>
  <si>
    <t>03.06.2020 17:27:12</t>
  </si>
  <si>
    <t>1358137</t>
  </si>
  <si>
    <t>K-1506 35-03-K01506_K-1507-K03 K03</t>
  </si>
  <si>
    <t>25.06.2020 00:59:00</t>
  </si>
  <si>
    <t>25.06.2020 01:09:49</t>
  </si>
  <si>
    <t>1358266</t>
  </si>
  <si>
    <t>K-1507 35-03-K01507_TRAFO K04</t>
  </si>
  <si>
    <t>25.06.2020 09:05:40</t>
  </si>
  <si>
    <t>25.06.2020 17:52:55</t>
  </si>
  <si>
    <t>1347588</t>
  </si>
  <si>
    <t>K-542 35-01-K00542_B</t>
  </si>
  <si>
    <t>09.06.2020 10:00:13</t>
  </si>
  <si>
    <t>09.06.2020 11:03:18</t>
  </si>
  <si>
    <t>1357211</t>
  </si>
  <si>
    <t>K-1636 35-01-K01636_911045717</t>
  </si>
  <si>
    <t>23.06.2020 14:49:06</t>
  </si>
  <si>
    <t>23.06.2020 15:54:50</t>
  </si>
  <si>
    <t>1323792</t>
  </si>
  <si>
    <t>GÜLBAHÇE TR-8 35-19-L00268_956693985</t>
  </si>
  <si>
    <t>02.06.2020 10:17:21</t>
  </si>
  <si>
    <t>02.06.2020 11:27:24</t>
  </si>
  <si>
    <t>1358375</t>
  </si>
  <si>
    <t>K-113 35-01-K00113_35-01-K00113</t>
  </si>
  <si>
    <t>25.06.2020 11:42:44</t>
  </si>
  <si>
    <t>25.06.2020 14:06:22</t>
  </si>
  <si>
    <t>1361164</t>
  </si>
  <si>
    <t>K-2844 35-01-K02844_913806513</t>
  </si>
  <si>
    <t>30.06.2020 14:11:02</t>
  </si>
  <si>
    <t>30.06.2020 15:41:48</t>
  </si>
  <si>
    <t>1355054</t>
  </si>
  <si>
    <t>M-1763 35-02-M01763_M-591-M02 M02</t>
  </si>
  <si>
    <t>20.06.2020 11:36:23</t>
  </si>
  <si>
    <t>20.06.2020 12:25:43</t>
  </si>
  <si>
    <t>1354889</t>
  </si>
  <si>
    <t>M-909 GEÇİT 35-02-M00909_M-1516 M03</t>
  </si>
  <si>
    <t>20.06.2020 07:20:34</t>
  </si>
  <si>
    <t>20.06.2020 07:41:26</t>
  </si>
  <si>
    <t>1345803</t>
  </si>
  <si>
    <t>GÜLBAHÇE TR-7 35-19-L00167_956677116</t>
  </si>
  <si>
    <t>05.06.2020 20:34:34</t>
  </si>
  <si>
    <t>05.06.2020 22:45:11</t>
  </si>
  <si>
    <t>1359132</t>
  </si>
  <si>
    <t>GÜLBAHÇE TR-2 (TR-183) 35-19-L00183_956666587</t>
  </si>
  <si>
    <t>26.06.2020 16:20:20</t>
  </si>
  <si>
    <t>26.06.2020 19:37:38</t>
  </si>
  <si>
    <t>1351263</t>
  </si>
  <si>
    <t>GÜLBAHÇE TR-21 (TR-280) 35-19-L00280_956674220</t>
  </si>
  <si>
    <t>14.06.2020 15:20:06</t>
  </si>
  <si>
    <t>14.06.2020 17:34:00</t>
  </si>
  <si>
    <t>1351117</t>
  </si>
  <si>
    <t>GÜLBAHÇE TR-21 (TR-280) 35-19-L00280_956682550</t>
  </si>
  <si>
    <t>14.06.2020 10:37:00</t>
  </si>
  <si>
    <t>14.06.2020 12:10:21</t>
  </si>
  <si>
    <t>1359537</t>
  </si>
  <si>
    <t>GÜLBAHÇE TR-17 (TR-279) 35-19-L00279_956690833</t>
  </si>
  <si>
    <t>27.06.2020 12:56:47</t>
  </si>
  <si>
    <t>27.06.2020 15:44:14</t>
  </si>
  <si>
    <t>1356307</t>
  </si>
  <si>
    <t>GÜLBAHÇE TR-278 35-19-L00278_956691002</t>
  </si>
  <si>
    <t>22.06.2020 13:41:22</t>
  </si>
  <si>
    <t>22.06.2020 15:51:00</t>
  </si>
  <si>
    <t>1355878</t>
  </si>
  <si>
    <t>GÜLBAHÇE TR-278 35-19-L00278_956690562</t>
  </si>
  <si>
    <t>21.06.2020 21:03:27</t>
  </si>
  <si>
    <t>22.06.2020 01:06:55</t>
  </si>
  <si>
    <t>1359653</t>
  </si>
  <si>
    <t>TR-24 35-17-M00024_72374171</t>
  </si>
  <si>
    <t>27.06.2020 17:50:59</t>
  </si>
  <si>
    <t>27.06.2020 18:10:00</t>
  </si>
  <si>
    <t>1333888</t>
  </si>
  <si>
    <t>MENEMEN DM-4/11 35-28-M00723_953391739</t>
  </si>
  <si>
    <t>02.06.2020 13:14:14</t>
  </si>
  <si>
    <t>02.06.2020 14:19:19</t>
  </si>
  <si>
    <t>1349718</t>
  </si>
  <si>
    <t>MENEMEN TR-69 35-28-L00069_35-28-L00069</t>
  </si>
  <si>
    <t>12.06.2020 12:55:02</t>
  </si>
  <si>
    <t>12.06.2020 13:59:45</t>
  </si>
  <si>
    <t>1354826</t>
  </si>
  <si>
    <t>GÜLBAHÇE TR-4 35-19-L00144_956689027</t>
  </si>
  <si>
    <t>20.06.2020 00:31:08</t>
  </si>
  <si>
    <t>20.06.2020 01:34:39</t>
  </si>
  <si>
    <t>1371368</t>
  </si>
  <si>
    <t>MENEMEN İM 35-28-A00001_DM-4/12 M23</t>
  </si>
  <si>
    <t>30.06.2020 19:55:25</t>
  </si>
  <si>
    <t>30.06.2020 20:04:00</t>
  </si>
  <si>
    <t>1345295</t>
  </si>
  <si>
    <t>K-1508 35-03-K01508_910349695</t>
  </si>
  <si>
    <t>04.06.2020 20:00:53</t>
  </si>
  <si>
    <t>04.06.2020 23:57:13</t>
  </si>
  <si>
    <t>1323469</t>
  </si>
  <si>
    <t>K-1507 35-03-K01507_C c1b</t>
  </si>
  <si>
    <t>01.06.2020 17:49:46</t>
  </si>
  <si>
    <t>01.06.2020 22:00:48</t>
  </si>
  <si>
    <t>1356862</t>
  </si>
  <si>
    <t>23.06.2020 10:14:39</t>
  </si>
  <si>
    <t>23.06.2020 10:38:00</t>
  </si>
  <si>
    <t>1352350</t>
  </si>
  <si>
    <t>K-4011 35-01-K04011_913450180</t>
  </si>
  <si>
    <t>16.06.2020 15:35:59</t>
  </si>
  <si>
    <t>16.06.2020 17:24:26</t>
  </si>
  <si>
    <t>1323489</t>
  </si>
  <si>
    <t>TR-1/66 45-72-M00066_956519640</t>
  </si>
  <si>
    <t>01.06.2020 18:41:11</t>
  </si>
  <si>
    <t>01.06.2020 18:58:12</t>
  </si>
  <si>
    <t>1359745</t>
  </si>
  <si>
    <t>TR-24 35-17-M00024_72374173</t>
  </si>
  <si>
    <t>27.06.2020 20:32:53</t>
  </si>
  <si>
    <t>27.06.2020 20:50:58</t>
  </si>
  <si>
    <t>1350665</t>
  </si>
  <si>
    <t>DM-5/11 35-26-M00804_35-26-M00804</t>
  </si>
  <si>
    <t>13.06.2020 13:22:53</t>
  </si>
  <si>
    <t>13.06.2020 14:37:39</t>
  </si>
  <si>
    <t>1354346</t>
  </si>
  <si>
    <t>DM-5/11 35-26-M00804_956628873</t>
  </si>
  <si>
    <t>19.06.2020 12:29:58</t>
  </si>
  <si>
    <t>19.06.2020 14:00:32</t>
  </si>
  <si>
    <t>1356730</t>
  </si>
  <si>
    <t>AYRANCILAR DM-5 35-26-M00807_DEMİRCİ M03</t>
  </si>
  <si>
    <t>23.06.2020 08:43:14</t>
  </si>
  <si>
    <t>23.06.2020 09:34:12</t>
  </si>
  <si>
    <t>1357895</t>
  </si>
  <si>
    <t>TR-1/20 45-72-M00020_Ayırıcı H01</t>
  </si>
  <si>
    <t>24.06.2020 14:18:22</t>
  </si>
  <si>
    <t>24.06.2020 15:05:00</t>
  </si>
  <si>
    <t>1352169</t>
  </si>
  <si>
    <t>TR-1/40-B 45-72-M00107_49763768</t>
  </si>
  <si>
    <t>16.06.2020 10:52:01</t>
  </si>
  <si>
    <t>16.06.2020 13:20:14</t>
  </si>
  <si>
    <t>1349579</t>
  </si>
  <si>
    <t>TR-1/7 45-72-M00007_TR-1/8-M02 M02</t>
  </si>
  <si>
    <t>12.06.2020 10:11:02</t>
  </si>
  <si>
    <t>12.06.2020 11:42:22</t>
  </si>
  <si>
    <t>1347305</t>
  </si>
  <si>
    <t>TR-1/20-A 45-72-M00103_45-72-M00103</t>
  </si>
  <si>
    <t>08.06.2020 17:17:44</t>
  </si>
  <si>
    <t>08.06.2020 17:53:00</t>
  </si>
  <si>
    <t>1359243</t>
  </si>
  <si>
    <t>TR-1/11 45-72-M00011_49675942</t>
  </si>
  <si>
    <t>26.06.2020 20:11:37</t>
  </si>
  <si>
    <t>26.06.2020 22:28:43</t>
  </si>
  <si>
    <t>1358713</t>
  </si>
  <si>
    <t>TR-1/40 KÖK 45-72-M00040_45-72-M00040</t>
  </si>
  <si>
    <t>25.06.2020 23:51:22</t>
  </si>
  <si>
    <t>26.06.2020 00:24:11</t>
  </si>
  <si>
    <t>1360686</t>
  </si>
  <si>
    <t>TR-1/40 KÖK 45-72-M00040_72635653</t>
  </si>
  <si>
    <t>29.06.2020 18:06:31</t>
  </si>
  <si>
    <t>29.06.2020 19:35:25</t>
  </si>
  <si>
    <t>1347216</t>
  </si>
  <si>
    <t>MORALILAR-1 SULAMA TR-6 45-72-M00360_Ayırıcı H01</t>
  </si>
  <si>
    <t>08.06.2020 14:55:12</t>
  </si>
  <si>
    <t>08.06.2020 18:32:41</t>
  </si>
  <si>
    <t>1349138</t>
  </si>
  <si>
    <t>11.06.2020 17:36:33</t>
  </si>
  <si>
    <t>11.06.2020 21:09:24</t>
  </si>
  <si>
    <t>1353514</t>
  </si>
  <si>
    <t>MORALILAR İM 45-72-A00002_GİRİŞ-M06 M06</t>
  </si>
  <si>
    <t>18.06.2020 13:23:21</t>
  </si>
  <si>
    <t>18.06.2020 13:43:00</t>
  </si>
  <si>
    <t>1355714</t>
  </si>
  <si>
    <t>21.06.2020 16:28:41</t>
  </si>
  <si>
    <t>21.06.2020 18:03:00</t>
  </si>
  <si>
    <t>1355787</t>
  </si>
  <si>
    <t>MORALILAR İM 45-72-A00002_HatBaşıAyırıcı_53140176 L05</t>
  </si>
  <si>
    <t>21.06.2020 18:18:28</t>
  </si>
  <si>
    <t>22.06.2020 00:02:04</t>
  </si>
  <si>
    <t>1346238</t>
  </si>
  <si>
    <t>K-1663 35-01-K01663_911309733</t>
  </si>
  <si>
    <t>06.06.2020 17:34:33</t>
  </si>
  <si>
    <t>07.06.2020 01:17:00</t>
  </si>
  <si>
    <t>1347389</t>
  </si>
  <si>
    <t>MENEMEN TR-73 35-28-L00073_E</t>
  </si>
  <si>
    <t>08.06.2020 20:03:40</t>
  </si>
  <si>
    <t>08.06.2020 21:04:11</t>
  </si>
  <si>
    <t>1352983</t>
  </si>
  <si>
    <t>MENEMEN TR-77 35-28-L00077_C</t>
  </si>
  <si>
    <t>17.06.2020 17:18:49</t>
  </si>
  <si>
    <t>17.06.2020 17:49:47</t>
  </si>
  <si>
    <t>1357543</t>
  </si>
  <si>
    <t>K-1505 35-03-K01505_910390308</t>
  </si>
  <si>
    <t>23.06.2020 23:15:42</t>
  </si>
  <si>
    <t>24.06.2020 01:22:03</t>
  </si>
  <si>
    <t>1354693</t>
  </si>
  <si>
    <t>TOTALGAZ KÖK 35-17-M00047_GEMİ SÖKÜM M03</t>
  </si>
  <si>
    <t>19.06.2020 19:11:09</t>
  </si>
  <si>
    <t>19.06.2020 19:50:23</t>
  </si>
  <si>
    <t>1356661</t>
  </si>
  <si>
    <t>23.06.2020 06:37:01</t>
  </si>
  <si>
    <t>23.06.2020 07:24:00</t>
  </si>
  <si>
    <t>1371408</t>
  </si>
  <si>
    <t>TR-48 45-78-L00048_49414718</t>
  </si>
  <si>
    <t>30.06.2020 21:03:52</t>
  </si>
  <si>
    <t>30.06.2020 21:49:50</t>
  </si>
  <si>
    <t>1361092</t>
  </si>
  <si>
    <t>K-4482 35-02-K04482_A</t>
  </si>
  <si>
    <t>30.06.2020 11:45:09</t>
  </si>
  <si>
    <t>30.06.2020 13:50:41</t>
  </si>
  <si>
    <t>1358590</t>
  </si>
  <si>
    <t>M-1631 35-02-M01631_962644508</t>
  </si>
  <si>
    <t>25.06.2020 18:11:29</t>
  </si>
  <si>
    <t>25.06.2020 20:09:47</t>
  </si>
  <si>
    <t>1323443</t>
  </si>
  <si>
    <t>K-4482 35-02-K04482_B</t>
  </si>
  <si>
    <t>01.06.2020 17:10:12</t>
  </si>
  <si>
    <t>01.06.2020 18:36:23</t>
  </si>
  <si>
    <t>1333990</t>
  </si>
  <si>
    <t>K-4482 35-02-K04482_910268655</t>
  </si>
  <si>
    <t>02.06.2020 15:06:17</t>
  </si>
  <si>
    <t>02.06.2020 17:07:55</t>
  </si>
  <si>
    <t>1334472</t>
  </si>
  <si>
    <t>03.06.2020 12:41:14</t>
  </si>
  <si>
    <t>03.06.2020 14:16:07</t>
  </si>
  <si>
    <t>1347726</t>
  </si>
  <si>
    <t>K-1505 35-03-K01505_910546638</t>
  </si>
  <si>
    <t>09.06.2020 13:28:29</t>
  </si>
  <si>
    <t>09.06.2020 17:04:44</t>
  </si>
  <si>
    <t>1346557</t>
  </si>
  <si>
    <t>K-1505 35-03-K01505_910555000</t>
  </si>
  <si>
    <t>07.06.2020 11:56:07</t>
  </si>
  <si>
    <t>07.06.2020 13:15:57</t>
  </si>
  <si>
    <t>1344550</t>
  </si>
  <si>
    <t>MENEMEN TR-78 35-28-L00078_D</t>
  </si>
  <si>
    <t>03.06.2020 14:42:06</t>
  </si>
  <si>
    <t>03.06.2020 15:08:47</t>
  </si>
  <si>
    <t>1323673</t>
  </si>
  <si>
    <t>YAHŞELLİ DM-5 35-28-M00882_EMİRALEM SULAMA ÇIKIŞ M08</t>
  </si>
  <si>
    <t>02.06.2020 08:15:17</t>
  </si>
  <si>
    <t>02.06.2020 08:28:00</t>
  </si>
  <si>
    <t>1323738</t>
  </si>
  <si>
    <t>02.06.2020 09:05:12</t>
  </si>
  <si>
    <t>02.06.2020 13:57:43</t>
  </si>
  <si>
    <t>1347822</t>
  </si>
  <si>
    <t>YAHŞELLİ TR-9 35-28-M00830_EMİRALEM KÖK-M02 M02</t>
  </si>
  <si>
    <t>09.06.2020 16:28:46</t>
  </si>
  <si>
    <t>09.06.2020 16:39:00</t>
  </si>
  <si>
    <t>1348500</t>
  </si>
  <si>
    <t>10.06.2020 17:13:37</t>
  </si>
  <si>
    <t>10.06.2020 17:32:46</t>
  </si>
  <si>
    <t>1348576</t>
  </si>
  <si>
    <t>10.06.2020 19:23:57</t>
  </si>
  <si>
    <t>10.06.2020 19:31:59</t>
  </si>
  <si>
    <t>1348847</t>
  </si>
  <si>
    <t>11.06.2020 10:16:31</t>
  </si>
  <si>
    <t>11.06.2020 10:18:00</t>
  </si>
  <si>
    <t>1356747</t>
  </si>
  <si>
    <t>YAHŞELLİ TR-2 35-28-M00188_Ayırıcı H01</t>
  </si>
  <si>
    <t>23.06.2020 08:53:20</t>
  </si>
  <si>
    <t>23.06.2020 13:37:10</t>
  </si>
  <si>
    <t>1356970</t>
  </si>
  <si>
    <t>23.06.2020 11:55:32</t>
  </si>
  <si>
    <t>1356319</t>
  </si>
  <si>
    <t>22.06.2020 14:26:55</t>
  </si>
  <si>
    <t>22.06.2020 14:30:52</t>
  </si>
  <si>
    <t>1345707</t>
  </si>
  <si>
    <t>BİMEYKO TR-4 35-30-M00051_955320587</t>
  </si>
  <si>
    <t>05.06.2020 17:20:28</t>
  </si>
  <si>
    <t>05.06.2020 19:15:48</t>
  </si>
  <si>
    <t>1350944</t>
  </si>
  <si>
    <t>İM-2/TR-22 SIĞACIK 35-14-L00302_956660835</t>
  </si>
  <si>
    <t>13.06.2020 21:39:09</t>
  </si>
  <si>
    <t>14.06.2020 10:59:31</t>
  </si>
  <si>
    <t>1359358</t>
  </si>
  <si>
    <t>K-1779 35-01-K01779_C</t>
  </si>
  <si>
    <t>27.06.2020 04:19:28</t>
  </si>
  <si>
    <t>27.06.2020 10:10:01</t>
  </si>
  <si>
    <t>1359400</t>
  </si>
  <si>
    <t>K-1779 35-01-K01779_35-01-K01779</t>
  </si>
  <si>
    <t>27.06.2020 07:49:47</t>
  </si>
  <si>
    <t>27.06.2020 10:13:12</t>
  </si>
  <si>
    <t>1359488</t>
  </si>
  <si>
    <t>K-1779 35-01-K01779_910592502</t>
  </si>
  <si>
    <t>27.06.2020 11:03:00</t>
  </si>
  <si>
    <t>27.06.2020 17:42:01</t>
  </si>
  <si>
    <t>1359949</t>
  </si>
  <si>
    <t>TR-111 45-78-L00111_953258496</t>
  </si>
  <si>
    <t>28.06.2020 11:47:48</t>
  </si>
  <si>
    <t>28.06.2020 13:00:49</t>
  </si>
  <si>
    <t>1360966</t>
  </si>
  <si>
    <t>TR-111 45-78-L00111_TR-113 L03</t>
  </si>
  <si>
    <t>30.06.2020 09:01:35</t>
  </si>
  <si>
    <t>30.06.2020 12:25:46</t>
  </si>
  <si>
    <t>1371323</t>
  </si>
  <si>
    <t>ASARLIK HAYVANAT BAHÇESİ GEÇİT 35-28-M00588_ASARLIK TR-10/TOKİ M02</t>
  </si>
  <si>
    <t>30.06.2020 19:06:41</t>
  </si>
  <si>
    <t>30.06.2020 22:21:00</t>
  </si>
  <si>
    <t>1351371</t>
  </si>
  <si>
    <t>ASARLIK HAYVANAT BAHÇESİ GEÇİT 35-28-M00588_İKA MENEMEN ŞANTİYE-M04 M04</t>
  </si>
  <si>
    <t>14.06.2020 19:23:37</t>
  </si>
  <si>
    <t>14.06.2020 20:18:21</t>
  </si>
  <si>
    <t>1350319</t>
  </si>
  <si>
    <t>DM-2 35-17-M00002_DOLUM TESİSİ M23</t>
  </si>
  <si>
    <t>12.06.2020 23:39:43</t>
  </si>
  <si>
    <t>13.06.2020 01:59:12</t>
  </si>
  <si>
    <t>1353033</t>
  </si>
  <si>
    <t>MENEMEN TR-77 35-28-L00077_953372724</t>
  </si>
  <si>
    <t>17.06.2020 18:52:16</t>
  </si>
  <si>
    <t>17.06.2020 23:36:17</t>
  </si>
  <si>
    <t>1333902</t>
  </si>
  <si>
    <t>TR-111 45-78-L00111_953258767</t>
  </si>
  <si>
    <t>02.06.2020 13:37:02</t>
  </si>
  <si>
    <t>02.06.2020 15:33:58</t>
  </si>
  <si>
    <t>1358928</t>
  </si>
  <si>
    <t>TR-111 45-78-L00111_56384692</t>
  </si>
  <si>
    <t>26.06.2020 10:43:32</t>
  </si>
  <si>
    <t>26.06.2020 13:16:03</t>
  </si>
  <si>
    <t>1359560</t>
  </si>
  <si>
    <t>TR-94 35-15-M00094_950359232</t>
  </si>
  <si>
    <t>27.06.2020 13:43:25</t>
  </si>
  <si>
    <t>27.06.2020 14:25:16</t>
  </si>
  <si>
    <t>1359619</t>
  </si>
  <si>
    <t>TR-2 35-15-M00002_950369847</t>
  </si>
  <si>
    <t>27.06.2020 16:01:56</t>
  </si>
  <si>
    <t>27.06.2020 17:20:03</t>
  </si>
  <si>
    <t>1359478</t>
  </si>
  <si>
    <t>27.06.2020 10:28:28</t>
  </si>
  <si>
    <t>27.06.2020 11:43:28</t>
  </si>
  <si>
    <t>1359162</t>
  </si>
  <si>
    <t>26.06.2020 16:51:28</t>
  </si>
  <si>
    <t>26.06.2020 22:31:04</t>
  </si>
  <si>
    <t>1359645</t>
  </si>
  <si>
    <t>27.06.2020 18:00:43</t>
  </si>
  <si>
    <t>1348284</t>
  </si>
  <si>
    <t>TR-255(DM-2/2) 35-19-L00255_956662695</t>
  </si>
  <si>
    <t>10.06.2020 11:17:05</t>
  </si>
  <si>
    <t>10.06.2020 12:26:12</t>
  </si>
  <si>
    <t>1344616</t>
  </si>
  <si>
    <t>İM-2/TR-22 SIĞACIK 35-14-L00302_956636573</t>
  </si>
  <si>
    <t>03.06.2020 15:59:57</t>
  </si>
  <si>
    <t>03.06.2020 18:53:15</t>
  </si>
  <si>
    <t>1349011</t>
  </si>
  <si>
    <t>K-208 35-02-K00208_962687218</t>
  </si>
  <si>
    <t>11.06.2020 15:18:13</t>
  </si>
  <si>
    <t>11.06.2020 17:22:30</t>
  </si>
  <si>
    <t>1352520</t>
  </si>
  <si>
    <t>M-2014(YATIRIM REZERVE) 35-01-M02014_35-01-M02014</t>
  </si>
  <si>
    <t>16.06.2020 21:03:18</t>
  </si>
  <si>
    <t>16.06.2020 21:23:12</t>
  </si>
  <si>
    <t>1344837</t>
  </si>
  <si>
    <t>SUBAŞI İM 35-26-A00002_NAİME-L03 L03</t>
  </si>
  <si>
    <t>04.06.2020 01:17:00</t>
  </si>
  <si>
    <t>1359590</t>
  </si>
  <si>
    <t>27.06.2020 15:05:57</t>
  </si>
  <si>
    <t>27.06.2020 15:14:06</t>
  </si>
  <si>
    <t>1358507</t>
  </si>
  <si>
    <t>25.06.2020 15:41:33</t>
  </si>
  <si>
    <t>25.06.2020 16:07:10</t>
  </si>
  <si>
    <t>1351501</t>
  </si>
  <si>
    <t>M-1346 35-09-M01346_A a2b</t>
  </si>
  <si>
    <t>15.06.2020 08:47:07</t>
  </si>
  <si>
    <t>15.06.2020 19:34:36</t>
  </si>
  <si>
    <t>1352021</t>
  </si>
  <si>
    <t>M-1346 35-09-M01346_A a1b</t>
  </si>
  <si>
    <t>16.06.2020 10:52:13</t>
  </si>
  <si>
    <t>16.06.2020 14:24:14</t>
  </si>
  <si>
    <t>1349694</t>
  </si>
  <si>
    <t>KIRKAĞAÇ TR-4 45-76-M00004_Ayırıcı H01</t>
  </si>
  <si>
    <t>12.06.2020 12:21:30</t>
  </si>
  <si>
    <t>12.06.2020 12:58:54</t>
  </si>
  <si>
    <t>1349260</t>
  </si>
  <si>
    <t>TR-34 35-27-M00034_TR-37/TR-38/TR-39/TR-40 M02</t>
  </si>
  <si>
    <t>11.06.2020 19:44:51</t>
  </si>
  <si>
    <t>11.06.2020 20:32:23</t>
  </si>
  <si>
    <t>1357027</t>
  </si>
  <si>
    <t>23.06.2020 12:26:49</t>
  </si>
  <si>
    <t>23.06.2020 13:21:28</t>
  </si>
  <si>
    <t>1352425</t>
  </si>
  <si>
    <t>L-368 KÖRFEZ SİTESİ 35-18-L00368_950455081</t>
  </si>
  <si>
    <t>16.06.2020 17:55:05</t>
  </si>
  <si>
    <t>16.06.2020 20:53:19</t>
  </si>
  <si>
    <t>1360995</t>
  </si>
  <si>
    <t>TR-14/1 45-82-M00090_B</t>
  </si>
  <si>
    <t>30.06.2020 10:01:56</t>
  </si>
  <si>
    <t>30.06.2020 13:14:54</t>
  </si>
  <si>
    <t>1346945</t>
  </si>
  <si>
    <t>SOMA TR-20/1 45-82-M00111_DAĞITIM TRAFOSU -M05 M05</t>
  </si>
  <si>
    <t>08.06.2020 08:08:19</t>
  </si>
  <si>
    <t>08.06.2020 09:00:34</t>
  </si>
  <si>
    <t>1349052</t>
  </si>
  <si>
    <t>URGANLI TR-4 45-83-M00554_72372435</t>
  </si>
  <si>
    <t>11.06.2020 16:24:40</t>
  </si>
  <si>
    <t>11.06.2020 17:42:03</t>
  </si>
  <si>
    <t>1350206</t>
  </si>
  <si>
    <t>URGANLI TR-7 45-83-M00550_TR-4 M03</t>
  </si>
  <si>
    <t>12.06.2020 19:42:39</t>
  </si>
  <si>
    <t>12.06.2020 20:17:09</t>
  </si>
  <si>
    <t>1334047</t>
  </si>
  <si>
    <t>URGANLI TR-10 45-83-M00548_45-83-M00548</t>
  </si>
  <si>
    <t>02.06.2020 16:35:53</t>
  </si>
  <si>
    <t>02.06.2020 20:40:33</t>
  </si>
  <si>
    <t>1323832</t>
  </si>
  <si>
    <t>URGANLI TR-6 45-83-M00569_955161570</t>
  </si>
  <si>
    <t>02.06.2020 11:19:56</t>
  </si>
  <si>
    <t>02.06.2020 12:49:50</t>
  </si>
  <si>
    <t>1323321</t>
  </si>
  <si>
    <t>ILICAKSU TR-1 45-72-L00884_49479450</t>
  </si>
  <si>
    <t>01.06.2020 15:26:00</t>
  </si>
  <si>
    <t>01.06.2020 21:23:06</t>
  </si>
  <si>
    <t>1350046</t>
  </si>
  <si>
    <t>TEPECİK KÖPRÜ DM 35-14-M00332_DOĞANBEY H.H. 477 SOL DEVRE M018</t>
  </si>
  <si>
    <t>12.06.2020 16:40:45</t>
  </si>
  <si>
    <t>12.06.2020 18:12:17</t>
  </si>
  <si>
    <t>1350627</t>
  </si>
  <si>
    <t>13.06.2020 11:46:21</t>
  </si>
  <si>
    <t>13.06.2020 12:29:14</t>
  </si>
  <si>
    <t>1352986</t>
  </si>
  <si>
    <t>L-28 35-14-L00028_956652839</t>
  </si>
  <si>
    <t>17.06.2020 17:17:39</t>
  </si>
  <si>
    <t>17.06.2020 18:51:25</t>
  </si>
  <si>
    <t>1334166</t>
  </si>
  <si>
    <t>TR-52 35-30-L00052_955333382</t>
  </si>
  <si>
    <t>02.06.2020 20:07:23</t>
  </si>
  <si>
    <t>06.06.2020 17:12:18</t>
  </si>
  <si>
    <t>1334203</t>
  </si>
  <si>
    <t>TR-48 35-30-L00048_955329359</t>
  </si>
  <si>
    <t>02.06.2020 21:27:52</t>
  </si>
  <si>
    <t>02.06.2020 22:22:15</t>
  </si>
  <si>
    <t>1345178</t>
  </si>
  <si>
    <t>TR-45 35-30-L00045_955300806</t>
  </si>
  <si>
    <t>04.06.2020 15:27:08</t>
  </si>
  <si>
    <t>05.06.2020 15:40:06</t>
  </si>
  <si>
    <t>1346115</t>
  </si>
  <si>
    <t>TR-46 35-30-L00046_D</t>
  </si>
  <si>
    <t>06.06.2020 14:53:05</t>
  </si>
  <si>
    <t>06.06.2020 16:25:55</t>
  </si>
  <si>
    <t>1334356</t>
  </si>
  <si>
    <t>DAĞDERE DM 45-72-M00097_KÖMÜRCÜ M06</t>
  </si>
  <si>
    <t>03.06.2020 09:42:58</t>
  </si>
  <si>
    <t>03.06.2020 09:44:00</t>
  </si>
  <si>
    <t>1350438</t>
  </si>
  <si>
    <t>DAĞDERE TR-9 45-72-M00589_A</t>
  </si>
  <si>
    <t>13.06.2020 08:18:57</t>
  </si>
  <si>
    <t>13.06.2020 12:59:03</t>
  </si>
  <si>
    <t>1348377</t>
  </si>
  <si>
    <t>DAĞDERE DM 45-72-M00097_ÇITAK-M05 M05</t>
  </si>
  <si>
    <t>10.06.2020 13:48:50</t>
  </si>
  <si>
    <t>10.06.2020 13:52:00</t>
  </si>
  <si>
    <t>1353300</t>
  </si>
  <si>
    <t>DAĞDERE TR-1 45-72-M00256_49511631</t>
  </si>
  <si>
    <t>18.06.2020 10:02:00</t>
  </si>
  <si>
    <t>18.06.2020 11:41:05</t>
  </si>
  <si>
    <t>1353453</t>
  </si>
  <si>
    <t>DAĞDERE TR-1 45-72-M00256_49511180</t>
  </si>
  <si>
    <t>18.06.2020 12:29:28</t>
  </si>
  <si>
    <t>18.06.2020 13:31:09</t>
  </si>
  <si>
    <t>1352767</t>
  </si>
  <si>
    <t>DAĞDERE TR-5 45-72-M00209_49510963</t>
  </si>
  <si>
    <t>17.06.2020 11:47:00</t>
  </si>
  <si>
    <t>17.06.2020 12:06:25</t>
  </si>
  <si>
    <t>1354038</t>
  </si>
  <si>
    <t>19.06.2020 05:35:54</t>
  </si>
  <si>
    <t>19.06.2020 05:49:23</t>
  </si>
  <si>
    <t>1350820</t>
  </si>
  <si>
    <t>13.06.2020 17:09:06</t>
  </si>
  <si>
    <t>13.06.2020 17:22:04</t>
  </si>
  <si>
    <t>1351068</t>
  </si>
  <si>
    <t>DAĞDERE DM 45-72-M00097_HatBaşıAyırıcı_66364245 M04</t>
  </si>
  <si>
    <t>14.06.2020 09:25:41</t>
  </si>
  <si>
    <t>14.06.2020 10:53:47</t>
  </si>
  <si>
    <t>1357051</t>
  </si>
  <si>
    <t>DAĞDERE DM 45-72-M00097_TAVUK KÜMESLERİ-M07 M07</t>
  </si>
  <si>
    <t>23.06.2020 12:42:03</t>
  </si>
  <si>
    <t>23.06.2020 13:37:05</t>
  </si>
  <si>
    <t>1356858</t>
  </si>
  <si>
    <t>DAĞDERE DM 45-72-M00097_DAĞDERE MERKEZ M04</t>
  </si>
  <si>
    <t>23.06.2020 10:01:29</t>
  </si>
  <si>
    <t>23.06.2020 11:42:00</t>
  </si>
  <si>
    <t>1371389</t>
  </si>
  <si>
    <t>30.06.2020 20:34:53</t>
  </si>
  <si>
    <t>30.06.2020 23:05:27</t>
  </si>
  <si>
    <t>1360112</t>
  </si>
  <si>
    <t>DAĞDERE DM 45-72-M00097_KARAGÖZLER-M08 M08</t>
  </si>
  <si>
    <t>28.06.2020 18:14:41</t>
  </si>
  <si>
    <t>28.06.2020 18:58:06</t>
  </si>
  <si>
    <t>1359378</t>
  </si>
  <si>
    <t>27.06.2020 07:00:11</t>
  </si>
  <si>
    <t>27.06.2020 07:19:00</t>
  </si>
  <si>
    <t>1359296</t>
  </si>
  <si>
    <t>DM-5/TR-5 35-26-M00774_B F01b</t>
  </si>
  <si>
    <t>26.06.2020 21:21:58</t>
  </si>
  <si>
    <t>26.06.2020 22:29:24</t>
  </si>
  <si>
    <t>1354532</t>
  </si>
  <si>
    <t>TR-7 35-30-L00007_955297476</t>
  </si>
  <si>
    <t>19.06.2020 16:19:11</t>
  </si>
  <si>
    <t>20.06.2020 09:21:29</t>
  </si>
  <si>
    <t>1345438</t>
  </si>
  <si>
    <t>05.06.2020 09:33:33</t>
  </si>
  <si>
    <t>05.06.2020 14:06:23</t>
  </si>
  <si>
    <t>1348337</t>
  </si>
  <si>
    <t>TR-13 35-16-L00013_953318736</t>
  </si>
  <si>
    <t>10.06.2020 12:37:35</t>
  </si>
  <si>
    <t>10.06.2020 14:03:02</t>
  </si>
  <si>
    <t>1348777</t>
  </si>
  <si>
    <t>K-168 35-01-K00168_35-01-K00168</t>
  </si>
  <si>
    <t>11.06.2020 08:57:37</t>
  </si>
  <si>
    <t>11.06.2020 10:49:42</t>
  </si>
  <si>
    <t>1344703</t>
  </si>
  <si>
    <t>03.06.2020 18:31:36</t>
  </si>
  <si>
    <t>03.06.2020 19:20:14</t>
  </si>
  <si>
    <t>1351840</t>
  </si>
  <si>
    <t>SANCAKLI BOZKÖY TR-7 45-71-M00529_953245420</t>
  </si>
  <si>
    <t>15.06.2020 18:45:38</t>
  </si>
  <si>
    <t>15.06.2020 23:54:25</t>
  </si>
  <si>
    <t>1353639</t>
  </si>
  <si>
    <t>18.06.2020 15:24:00</t>
  </si>
  <si>
    <t>18.06.2020 15:58:06</t>
  </si>
  <si>
    <t>1356473</t>
  </si>
  <si>
    <t>22.06.2020 18:09:27</t>
  </si>
  <si>
    <t>22.06.2020 18:20:32</t>
  </si>
  <si>
    <t>1358430</t>
  </si>
  <si>
    <t>SANCAKLI BOZKÖY KÖK 45-71-M00087_HatBaşıAyırıcı_53134291 M02</t>
  </si>
  <si>
    <t>25.06.2020 12:55:27</t>
  </si>
  <si>
    <t>25.06.2020 17:16:35</t>
  </si>
  <si>
    <t>1333935</t>
  </si>
  <si>
    <t>TR-55 35-22-M00055_95000040292</t>
  </si>
  <si>
    <t>02.06.2020 15:51:41</t>
  </si>
  <si>
    <t>1346150</t>
  </si>
  <si>
    <t>M-1547 35-03-M01547_35-03-M01547</t>
  </si>
  <si>
    <t>06.06.2020 15:24:45</t>
  </si>
  <si>
    <t>06.06.2020 17:25:35</t>
  </si>
  <si>
    <t>1351484</t>
  </si>
  <si>
    <t>DM-2/19 (NECATİBEY TR) 45-71-M00124_ dm1/19a1b</t>
  </si>
  <si>
    <t>15.06.2020 08:28:27</t>
  </si>
  <si>
    <t>15.06.2020 11:29:13</t>
  </si>
  <si>
    <t>1357850</t>
  </si>
  <si>
    <t>BALIKLIOVA TR-4 35-19-L00274_956700213</t>
  </si>
  <si>
    <t>24.06.2020 13:19:51</t>
  </si>
  <si>
    <t>24.06.2020 18:57:47</t>
  </si>
  <si>
    <t>1344727</t>
  </si>
  <si>
    <t>KARABURUN GIS TM 35-19-A00008_EĞLENHOCA M04</t>
  </si>
  <si>
    <t>03.06.2020 19:17:03</t>
  </si>
  <si>
    <t>03.06.2020 20:04:31</t>
  </si>
  <si>
    <t>1344541</t>
  </si>
  <si>
    <t>03.06.2020 14:34:18</t>
  </si>
  <si>
    <t>03.06.2020 14:53:00</t>
  </si>
  <si>
    <t>1323134</t>
  </si>
  <si>
    <t>BALIKLIOVA DM 35-19-L00270_BALIKLIOVA TR-3 TR-4-L05 L05</t>
  </si>
  <si>
    <t>01.06.2020 12:11:29</t>
  </si>
  <si>
    <t>01.06.2020 17:03:49</t>
  </si>
  <si>
    <t>1333877</t>
  </si>
  <si>
    <t>BALIKLIOVA TR-2 35-19-L00272_Ayırıcı H01</t>
  </si>
  <si>
    <t>02.06.2020 12:59:59</t>
  </si>
  <si>
    <t>02.06.2020 17:49:26</t>
  </si>
  <si>
    <t>1346329</t>
  </si>
  <si>
    <t>BALIKLIOVA TR-2 35-19-L00272_95000081513</t>
  </si>
  <si>
    <t>06.06.2020 21:05:11</t>
  </si>
  <si>
    <t>06.06.2020 22:44:49</t>
  </si>
  <si>
    <t>1345959</t>
  </si>
  <si>
    <t>BALIKLIOVA DM 35-19-L00270_BALIKLIOVA TR-3 TR-4 L05</t>
  </si>
  <si>
    <t>06.06.2020 09:18:12</t>
  </si>
  <si>
    <t>06.06.2020 10:48:29</t>
  </si>
  <si>
    <t>1350270</t>
  </si>
  <si>
    <t>İLTUR TR-2 35-19-M00434_956688774</t>
  </si>
  <si>
    <t>12.06.2020 21:07:22</t>
  </si>
  <si>
    <t>12.06.2020 22:29:43</t>
  </si>
  <si>
    <t>1361172</t>
  </si>
  <si>
    <t>BALIKLIOVA TR-2 35-19-L00272_95000064145</t>
  </si>
  <si>
    <t>30.06.2020 13:49:07</t>
  </si>
  <si>
    <t>30.06.2020 18:19:43</t>
  </si>
  <si>
    <t>1347298</t>
  </si>
  <si>
    <t>K-2370 35-01-K02370_910715890</t>
  </si>
  <si>
    <t>08.06.2020 17:10:27</t>
  </si>
  <si>
    <t>08.06.2020 19:57:21</t>
  </si>
  <si>
    <t>1347473</t>
  </si>
  <si>
    <t>ÇUKURALTI M-37 35-25-M00078_11818052</t>
  </si>
  <si>
    <t>09.06.2020 07:32:35</t>
  </si>
  <si>
    <t>09.06.2020 13:05:38</t>
  </si>
  <si>
    <t>1356284</t>
  </si>
  <si>
    <t>ÇUKURALTI M-13 ÇAMLIK KÖK 35-25-M00059_ÇUKURALTI M-23 KÖK-M02 M02</t>
  </si>
  <si>
    <t>22.06.2020 13:38:52</t>
  </si>
  <si>
    <t>22.06.2020 13:53:00</t>
  </si>
  <si>
    <t>1360585</t>
  </si>
  <si>
    <t>ÇUKURALTI M-20 35-25-M00068_955268852</t>
  </si>
  <si>
    <t>29.06.2020 15:20:26</t>
  </si>
  <si>
    <t>29.06.2020 20:04:31</t>
  </si>
  <si>
    <t>1346694</t>
  </si>
  <si>
    <t>BİMEYKO KÖK-10 35-30-M00048_HatBaşıAyırıcı_53139182 M05</t>
  </si>
  <si>
    <t>07.06.2020 15:59:18</t>
  </si>
  <si>
    <t>07.06.2020 17:22:38</t>
  </si>
  <si>
    <t>1346803</t>
  </si>
  <si>
    <t>BİOKÜTLE SANTRAL KÖK 45-72-M00616_TR-1/90 M04</t>
  </si>
  <si>
    <t>07.06.2020 19:06:54</t>
  </si>
  <si>
    <t>07.06.2020 19:39:05</t>
  </si>
  <si>
    <t>1346764</t>
  </si>
  <si>
    <t>TR-1/21 45-72-M00021_TR-1/27 M03</t>
  </si>
  <si>
    <t>07.06.2020 18:09:13</t>
  </si>
  <si>
    <t>07.06.2020 18:26:00</t>
  </si>
  <si>
    <t>1349868</t>
  </si>
  <si>
    <t>12.06.2020 14:45:39</t>
  </si>
  <si>
    <t>12.06.2020 16:54:17</t>
  </si>
  <si>
    <t>1345977</t>
  </si>
  <si>
    <t>TR-1/77 45-72-M00077_TR-1/80 M02</t>
  </si>
  <si>
    <t>06.06.2020 10:09:52</t>
  </si>
  <si>
    <t>06.06.2020 10:15:00</t>
  </si>
  <si>
    <t>1346067</t>
  </si>
  <si>
    <t>TR-1/80-B 45-72-M00094_956505780</t>
  </si>
  <si>
    <t>06.06.2020 12:38:50</t>
  </si>
  <si>
    <t>06.06.2020 14:30:16</t>
  </si>
  <si>
    <t>1346242</t>
  </si>
  <si>
    <t>TR-1/28 45-72-M00028_TR-1/36 M04</t>
  </si>
  <si>
    <t>06.06.2020 18:02:01</t>
  </si>
  <si>
    <t>06.06.2020 18:28:12</t>
  </si>
  <si>
    <t>1350706</t>
  </si>
  <si>
    <t>TR-1/80-A 45-72-M00119_956505701</t>
  </si>
  <si>
    <t>13.06.2020 14:15:18</t>
  </si>
  <si>
    <t>13.06.2020 15:14:46</t>
  </si>
  <si>
    <t>1359696</t>
  </si>
  <si>
    <t>TR-1/77 45-72-M00077_TR-1/80-M02 M02</t>
  </si>
  <si>
    <t>27.06.2020 19:07:48</t>
  </si>
  <si>
    <t>27.06.2020 19:31:41</t>
  </si>
  <si>
    <t>1358905</t>
  </si>
  <si>
    <t>FOÇA TR-42 35-23-L00042_35-23-L00042</t>
  </si>
  <si>
    <t>26.06.2020 10:33:51</t>
  </si>
  <si>
    <t>26.06.2020 11:18:47</t>
  </si>
  <si>
    <t>1352833</t>
  </si>
  <si>
    <t>M-1254 35-01-M01254_D 1D</t>
  </si>
  <si>
    <t>17.06.2020 12:46:57</t>
  </si>
  <si>
    <t>17.06.2020 15:01:40</t>
  </si>
  <si>
    <t>1353369</t>
  </si>
  <si>
    <t>18.06.2020 11:03:02</t>
  </si>
  <si>
    <t>18.06.2020 14:42:35</t>
  </si>
  <si>
    <t>1354164</t>
  </si>
  <si>
    <t>YAHŞELLİ DM-5 35-28-M00882_İZSU ENH ÇIKIŞ M010</t>
  </si>
  <si>
    <t>19.06.2020 09:29:57</t>
  </si>
  <si>
    <t>19.06.2020 09:39:16</t>
  </si>
  <si>
    <t>1347827</t>
  </si>
  <si>
    <t>YAHŞELLİ TR-9 35-28-M00830_EMİRALEM KÖK M02</t>
  </si>
  <si>
    <t>09.06.2020 16:39:11</t>
  </si>
  <si>
    <t>09.06.2020 16:46:00</t>
  </si>
  <si>
    <t>1334267</t>
  </si>
  <si>
    <t>K-1843 35-03-K01843_E k1843e1b</t>
  </si>
  <si>
    <t>03.06.2020 06:32:49</t>
  </si>
  <si>
    <t>03.06.2020 09:00:27</t>
  </si>
  <si>
    <t>1358027</t>
  </si>
  <si>
    <t>K-139 35-01-K00139_35-01-K00139</t>
  </si>
  <si>
    <t>24.06.2020 18:41:44</t>
  </si>
  <si>
    <t>24.06.2020 19:39:37</t>
  </si>
  <si>
    <t>1352614</t>
  </si>
  <si>
    <t>YAHŞELLİ KÖK 35-28-M00293_EMİRALEM M03</t>
  </si>
  <si>
    <t>17.06.2020 08:34:44</t>
  </si>
  <si>
    <t>17.06.2020 09:12:00</t>
  </si>
  <si>
    <t>1361002</t>
  </si>
  <si>
    <t>30.06.2020 10:08:51</t>
  </si>
  <si>
    <t>30.06.2020 11:14:00</t>
  </si>
  <si>
    <t>1354211</t>
  </si>
  <si>
    <t>MENEMEN DM-4 35-28-M00733_F F04</t>
  </si>
  <si>
    <t>19.06.2020 10:05:00</t>
  </si>
  <si>
    <t>19.06.2020 10:09:19</t>
  </si>
  <si>
    <t>1359177</t>
  </si>
  <si>
    <t>K-933 35-01-K00933_35-01-K00933</t>
  </si>
  <si>
    <t>26.06.2020 18:07:50</t>
  </si>
  <si>
    <t>26.06.2020 18:41:17</t>
  </si>
  <si>
    <t>1349010</t>
  </si>
  <si>
    <t>DM-3/TR-21 35-22-M00066_F F01</t>
  </si>
  <si>
    <t>11.06.2020 15:12:51</t>
  </si>
  <si>
    <t>11.06.2020 15:57:28</t>
  </si>
  <si>
    <t>1347897</t>
  </si>
  <si>
    <t>DM-2/35 (VERİCİLER) 45-71-M00531_45-71-M00531</t>
  </si>
  <si>
    <t>09.06.2020 18:26:36</t>
  </si>
  <si>
    <t>09.06.2020 19:27:50</t>
  </si>
  <si>
    <t>1348036</t>
  </si>
  <si>
    <t>DM-2/39 (İSHAKÇELEBİ) 45-71-M01859_953187047</t>
  </si>
  <si>
    <t>10.06.2020 01:52:26</t>
  </si>
  <si>
    <t>10.06.2020 02:54:18</t>
  </si>
  <si>
    <t>1355194</t>
  </si>
  <si>
    <t>DM-2 45-71-M00002_DAHİLİ TRF-M24 M24</t>
  </si>
  <si>
    <t>20.06.2020 16:33:57</t>
  </si>
  <si>
    <t>20.06.2020 18:28:19</t>
  </si>
  <si>
    <t>1355234</t>
  </si>
  <si>
    <t>DM-2 45-71-M00002_B b1b</t>
  </si>
  <si>
    <t>20.06.2020 17:29:28</t>
  </si>
  <si>
    <t>20.06.2020 18:34:58</t>
  </si>
  <si>
    <t>1356578</t>
  </si>
  <si>
    <t>22.06.2020 21:28:02</t>
  </si>
  <si>
    <t>22.06.2020 21:50:00</t>
  </si>
  <si>
    <t>1355273</t>
  </si>
  <si>
    <t>DM-2 45-71-M00002_B</t>
  </si>
  <si>
    <t>20.06.2020 18:43:18</t>
  </si>
  <si>
    <t>20.06.2020 19:13:18</t>
  </si>
  <si>
    <t>1355346</t>
  </si>
  <si>
    <t>DM-2 45-71-M00002_C</t>
  </si>
  <si>
    <t>20.06.2020 22:19:35</t>
  </si>
  <si>
    <t>20.06.2020 22:53:50</t>
  </si>
  <si>
    <t>1346327</t>
  </si>
  <si>
    <t>K-1329 35-01-K01329_B B1</t>
  </si>
  <si>
    <t>06.06.2020 19:43:02</t>
  </si>
  <si>
    <t>06.06.2020 21:59:37</t>
  </si>
  <si>
    <t>1344534</t>
  </si>
  <si>
    <t>K-1511 TRT BÖLGE MÜDÜRLÜĞÜ 35-01-K01511Ö_ K02</t>
  </si>
  <si>
    <t>03.06.2020 14:15:53</t>
  </si>
  <si>
    <t>03.06.2020 18:06:22</t>
  </si>
  <si>
    <t>1347409</t>
  </si>
  <si>
    <t>FUAR İM 35-01-A00003_BORSA-K20 K20</t>
  </si>
  <si>
    <t>08.06.2020 21:17:00</t>
  </si>
  <si>
    <t>08.06.2020 21:56:47</t>
  </si>
  <si>
    <t>1355929</t>
  </si>
  <si>
    <t>FUAR İM 35-01-A00003_BASMANE K24</t>
  </si>
  <si>
    <t>22.06.2020 02:29:22</t>
  </si>
  <si>
    <t>22.06.2020 03:18:15</t>
  </si>
  <si>
    <t>1351144</t>
  </si>
  <si>
    <t>TR-1/67 45-72-M00067_956511118</t>
  </si>
  <si>
    <t>14.06.2020 11:36:19</t>
  </si>
  <si>
    <t>14.06.2020 12:35:11</t>
  </si>
  <si>
    <t>1352031</t>
  </si>
  <si>
    <t>TR-2/38 45-72-L00038_956497107</t>
  </si>
  <si>
    <t>16.06.2020 08:23:35</t>
  </si>
  <si>
    <t>16.06.2020 09:18:29</t>
  </si>
  <si>
    <t>1352291</t>
  </si>
  <si>
    <t>TR-1/59 45-72-M00059_49686895</t>
  </si>
  <si>
    <t>16.06.2020 13:53:03</t>
  </si>
  <si>
    <t>16.06.2020 14:36:34</t>
  </si>
  <si>
    <t>1353954</t>
  </si>
  <si>
    <t>TR-1/44 45-72-M00044_956528749</t>
  </si>
  <si>
    <t>18.06.2020 20:49:09</t>
  </si>
  <si>
    <t>18.06.2020 21:19:29</t>
  </si>
  <si>
    <t>1357538</t>
  </si>
  <si>
    <t>TR-1/44 45-72-M00044_956527572</t>
  </si>
  <si>
    <t>23.06.2020 22:36:53</t>
  </si>
  <si>
    <t>24.06.2020 00:33:50</t>
  </si>
  <si>
    <t>1347185</t>
  </si>
  <si>
    <t>TR-1/44 45-72-M00044_956528758</t>
  </si>
  <si>
    <t>08.06.2020 14:05:12</t>
  </si>
  <si>
    <t>08.06.2020 15:15:32</t>
  </si>
  <si>
    <t>1346778</t>
  </si>
  <si>
    <t>TR-1/57 45-72-M00057_49692691</t>
  </si>
  <si>
    <t>07.06.2020 18:22:13</t>
  </si>
  <si>
    <t>07.06.2020 19:20:27</t>
  </si>
  <si>
    <t>1323835</t>
  </si>
  <si>
    <t>TR-2/38 45-72-L00038_956497480</t>
  </si>
  <si>
    <t>02.06.2020 11:21:14</t>
  </si>
  <si>
    <t>02.06.2020 11:44:41</t>
  </si>
  <si>
    <t>1360837</t>
  </si>
  <si>
    <t>TR-2/33 45-72-L00033_45-72-L00033</t>
  </si>
  <si>
    <t>AG Pano Arızası</t>
  </si>
  <si>
    <t>29.06.2020 23:08:28</t>
  </si>
  <si>
    <t>29.06.2020 23:44:12</t>
  </si>
  <si>
    <t>1351776</t>
  </si>
  <si>
    <t>DM-3/19 35-26-M00820_956628295</t>
  </si>
  <si>
    <t>15.06.2020 16:02:05</t>
  </si>
  <si>
    <t>15.06.2020 18:19:37</t>
  </si>
  <si>
    <t>1360399</t>
  </si>
  <si>
    <t>KOYUNDERE TR-18 (DM-3/8) 35-28-M00141_TOKİ-M03 M03</t>
  </si>
  <si>
    <t>29.06.2020 10:14:09</t>
  </si>
  <si>
    <t>29.06.2020 11:20:32</t>
  </si>
  <si>
    <t>1356531</t>
  </si>
  <si>
    <t>AG Yük Ayırıcı Arızası</t>
  </si>
  <si>
    <t>22.06.2020 19:58:38</t>
  </si>
  <si>
    <t>22.06.2020 22:03:10</t>
  </si>
  <si>
    <t>1354068</t>
  </si>
  <si>
    <t>OCAKLI AHRANDI TR-5 35-15-L00783_B</t>
  </si>
  <si>
    <t>19.06.2020 07:06:56</t>
  </si>
  <si>
    <t>19.06.2020 07:55:22</t>
  </si>
  <si>
    <t>1356110</t>
  </si>
  <si>
    <t>K-1786 35-01-K01786_912240053</t>
  </si>
  <si>
    <t>22.06.2020 09:53:18</t>
  </si>
  <si>
    <t>22.06.2020 10:57:18</t>
  </si>
  <si>
    <t>1356326</t>
  </si>
  <si>
    <t>M-1250 35-01-M01250_911024914</t>
  </si>
  <si>
    <t>22.06.2020 14:25:07</t>
  </si>
  <si>
    <t>1350748</t>
  </si>
  <si>
    <t>L-28 SİMGE SİTESİ 35-18-L00028_950454287</t>
  </si>
  <si>
    <t>13.06.2020 15:13:45</t>
  </si>
  <si>
    <t>13.06.2020 18:03:03</t>
  </si>
  <si>
    <t>1344565</t>
  </si>
  <si>
    <t>FOÇA TR-2 35-23-L00002_FOÇA TR-4 L01</t>
  </si>
  <si>
    <t>03.06.2020 14:39:53</t>
  </si>
  <si>
    <t>03.06.2020 15:18:00</t>
  </si>
  <si>
    <t>1349116</t>
  </si>
  <si>
    <t>L-36 35-14-L00036_943189563</t>
  </si>
  <si>
    <t>11.06.2020 17:19:01</t>
  </si>
  <si>
    <t>11.06.2020 18:24:30</t>
  </si>
  <si>
    <t>1349971</t>
  </si>
  <si>
    <t>SEFERİHİSAR İM 35-14-A00002_KÖYLER-L09 L09</t>
  </si>
  <si>
    <t>12.06.2020 15:39:59</t>
  </si>
  <si>
    <t>12.06.2020 17:53:00</t>
  </si>
  <si>
    <t>1347849</t>
  </si>
  <si>
    <t>09.06.2020 17:11:09</t>
  </si>
  <si>
    <t>09.06.2020 17:23:00</t>
  </si>
  <si>
    <t>1350919</t>
  </si>
  <si>
    <t>13.06.2020 20:15:18</t>
  </si>
  <si>
    <t>13.06.2020 20:55:53</t>
  </si>
  <si>
    <t>1352831</t>
  </si>
  <si>
    <t>İM-1/DM-1/A 35-14-M00313_956643008</t>
  </si>
  <si>
    <t>17.06.2020 12:34:29</t>
  </si>
  <si>
    <t>17.06.2020 20:27:46</t>
  </si>
  <si>
    <t>1356940</t>
  </si>
  <si>
    <t>23.06.2020 10:29:04</t>
  </si>
  <si>
    <t>23.06.2020 12:45:17</t>
  </si>
  <si>
    <t>1333981</t>
  </si>
  <si>
    <t>L-36 35-14-L00036_956645616</t>
  </si>
  <si>
    <t>02.06.2020 15:16:24</t>
  </si>
  <si>
    <t>02.06.2020 16:57:28</t>
  </si>
  <si>
    <t>1355934</t>
  </si>
  <si>
    <t>SEFERİHİSAR İM 35-14-A00002_KÖYLER L09</t>
  </si>
  <si>
    <t>22.06.2020 04:18:08</t>
  </si>
  <si>
    <t>22.06.2020 07:07:00</t>
  </si>
  <si>
    <t>1359101</t>
  </si>
  <si>
    <t>L-36 35-14-L00036_95000012310</t>
  </si>
  <si>
    <t>26.06.2020 15:41:01</t>
  </si>
  <si>
    <t>26.06.2020 18:18:21</t>
  </si>
  <si>
    <t>1323184</t>
  </si>
  <si>
    <t>L-36 35-14-L00036_956636819</t>
  </si>
  <si>
    <t>01.06.2020 12:47:02</t>
  </si>
  <si>
    <t>01.06.2020 15:58:26</t>
  </si>
  <si>
    <t>1346470</t>
  </si>
  <si>
    <t>K-1704 35-01-K01704_DAĞITIM TRAFOSU K-1704 K02</t>
  </si>
  <si>
    <t>07.06.2020 09:31:00</t>
  </si>
  <si>
    <t>07.06.2020 18:37:57</t>
  </si>
  <si>
    <t>1348452</t>
  </si>
  <si>
    <t>L-35 35-14-L00035_A</t>
  </si>
  <si>
    <t>10.06.2020 15:48:43</t>
  </si>
  <si>
    <t>10.06.2020 15:57:10</t>
  </si>
  <si>
    <t>1323258</t>
  </si>
  <si>
    <t>KIZLARALANI KÖK 45-72-L00698_HatBaşıAyırıcı_53140451 L02</t>
  </si>
  <si>
    <t>01.06.2020 14:24:51</t>
  </si>
  <si>
    <t>01.06.2020 15:28:16</t>
  </si>
  <si>
    <t>1323306</t>
  </si>
  <si>
    <t>BİOKÜTLE SANTRAL KÖK 45-72-M00616_BES SANTRAL M03</t>
  </si>
  <si>
    <t>01.06.2020 14:46:14</t>
  </si>
  <si>
    <t>01.06.2020 19:33:17</t>
  </si>
  <si>
    <t>1358489</t>
  </si>
  <si>
    <t>TR-1/77 45-72-M00077_956480877</t>
  </si>
  <si>
    <t>25.06.2020 15:06:27</t>
  </si>
  <si>
    <t>25.06.2020 17:49:33</t>
  </si>
  <si>
    <t>1360015</t>
  </si>
  <si>
    <t>TR-1/79 45-72-M00079_956505634</t>
  </si>
  <si>
    <t>28.06.2020 14:55:02</t>
  </si>
  <si>
    <t>28.06.2020 15:32:30</t>
  </si>
  <si>
    <t>1352826</t>
  </si>
  <si>
    <t>TR-1/24 45-72-M00024_956502579</t>
  </si>
  <si>
    <t>17.06.2020 13:09:50</t>
  </si>
  <si>
    <t>17.06.2020 18:42:06</t>
  </si>
  <si>
    <t>1347113</t>
  </si>
  <si>
    <t>K-1796 35-01-K01796_D 1D</t>
  </si>
  <si>
    <t>08.06.2020 11:47:37</t>
  </si>
  <si>
    <t>08.06.2020 13:46:29</t>
  </si>
  <si>
    <t>1359278</t>
  </si>
  <si>
    <t>M-1604 GEÇİT 35-01-M01604_ M03</t>
  </si>
  <si>
    <t>OG Yeraltı Kablo Arızası</t>
  </si>
  <si>
    <t>26.06.2020 21:17:36</t>
  </si>
  <si>
    <t>26.06.2020 22:35:23</t>
  </si>
  <si>
    <t>1359749</t>
  </si>
  <si>
    <t>TR-1/80-A 45-72-M00119_95000103634</t>
  </si>
  <si>
    <t>27.06.2020 20:40:08</t>
  </si>
  <si>
    <t>27.06.2020 21:32:58</t>
  </si>
  <si>
    <t>1358820</t>
  </si>
  <si>
    <t>TR-1/28 45-72-M00028_956481044</t>
  </si>
  <si>
    <t>26.06.2020 09:10:44</t>
  </si>
  <si>
    <t>26.06.2020 10:41:23</t>
  </si>
  <si>
    <t>1350122</t>
  </si>
  <si>
    <t>KIZLARALANI KÖK 45-72-L00698_HatBaşıAyırıcı_53140407 L02</t>
  </si>
  <si>
    <t>12.06.2020 18:04:27</t>
  </si>
  <si>
    <t>12.06.2020 20:38:19</t>
  </si>
  <si>
    <t>1334385</t>
  </si>
  <si>
    <t>TR-1/91 45-72-M00091_956520566</t>
  </si>
  <si>
    <t>03.06.2020 10:14:54</t>
  </si>
  <si>
    <t>03.06.2020 11:03:00</t>
  </si>
  <si>
    <t>1350958</t>
  </si>
  <si>
    <t>FOÇA TR-39 35-23-L00039_950413512</t>
  </si>
  <si>
    <t>13.06.2020 23:30:46</t>
  </si>
  <si>
    <t>14.06.2020 00:44:09</t>
  </si>
  <si>
    <t>1352559</t>
  </si>
  <si>
    <t>PANCAR KÖK 35-26-M00891_PANCAR ŞEHİR-M01 M01</t>
  </si>
  <si>
    <t>17.06.2020 00:21:13</t>
  </si>
  <si>
    <t>17.06.2020 00:56:37</t>
  </si>
  <si>
    <t>1355731</t>
  </si>
  <si>
    <t>PANCAR TM 35-26-A00003_PANCAR-3 M04</t>
  </si>
  <si>
    <t>21.06.2020 16:56:08</t>
  </si>
  <si>
    <t>21.06.2020 17:08:52</t>
  </si>
  <si>
    <t>1355673</t>
  </si>
  <si>
    <t>L-33 35-14-L00033_12165977</t>
  </si>
  <si>
    <t>21.06.2020 15:08:17</t>
  </si>
  <si>
    <t>21.06.2020 17:40:19</t>
  </si>
  <si>
    <t>1344669</t>
  </si>
  <si>
    <t>K-925 35-01-K00925_B 1B</t>
  </si>
  <si>
    <t>03.06.2020 18:49:43</t>
  </si>
  <si>
    <t>03.06.2020 19:01:07</t>
  </si>
  <si>
    <t>1359322</t>
  </si>
  <si>
    <t>K-925 35-01-K00925_A A1</t>
  </si>
  <si>
    <t>26.06.2020 23:19:17</t>
  </si>
  <si>
    <t>27.06.2020 10:47:01</t>
  </si>
  <si>
    <t>1348039</t>
  </si>
  <si>
    <t>FUAR İM 35-01-A00003_TR-4 M19</t>
  </si>
  <si>
    <t>10.06.2020 02:02:19</t>
  </si>
  <si>
    <t>10.06.2020 02:40:30</t>
  </si>
  <si>
    <t>1352775</t>
  </si>
  <si>
    <t>EYKO TR-4 35-30-M00030_B</t>
  </si>
  <si>
    <t>17.06.2020 11:52:05</t>
  </si>
  <si>
    <t>17.06.2020 12:37:03</t>
  </si>
  <si>
    <t>1351317</t>
  </si>
  <si>
    <t>EYKO TR-3 35-30-M00029_955323524</t>
  </si>
  <si>
    <t>14.06.2020 17:25:14</t>
  </si>
  <si>
    <t>15.06.2020 10:13:14</t>
  </si>
  <si>
    <t>1351804</t>
  </si>
  <si>
    <t>BİMEYKO TR-5 35-30-M00052_955320893</t>
  </si>
  <si>
    <t>15.06.2020 17:28:40</t>
  </si>
  <si>
    <t>15.06.2020 19:51:26</t>
  </si>
  <si>
    <t>1347089</t>
  </si>
  <si>
    <t>TR-37 35-30-L00037_955314893</t>
  </si>
  <si>
    <t>08.06.2020 11:28:15</t>
  </si>
  <si>
    <t>08.06.2020 14:19:10</t>
  </si>
  <si>
    <t>1347887</t>
  </si>
  <si>
    <t>09.06.2020 18:12:16</t>
  </si>
  <si>
    <t>09.06.2020 18:39:00</t>
  </si>
  <si>
    <t>1350407</t>
  </si>
  <si>
    <t>13.06.2020 07:18:45</t>
  </si>
  <si>
    <t>13.06.2020 07:32:44</t>
  </si>
  <si>
    <t>1348715</t>
  </si>
  <si>
    <t>MURADİYE DM-5/6-B KÖK 45-71-M00632_LENİS GLOBAL M04</t>
  </si>
  <si>
    <t>11.06.2020 05:58:25</t>
  </si>
  <si>
    <t>11.06.2020 06:37:11</t>
  </si>
  <si>
    <t>1344856</t>
  </si>
  <si>
    <t>04.06.2020 07:20:57</t>
  </si>
  <si>
    <t>04.06.2020 07:56:05</t>
  </si>
  <si>
    <t>1333978</t>
  </si>
  <si>
    <t>MURADİYE DM 45-71-M00006_ÜÇPINAR DM M02</t>
  </si>
  <si>
    <t>02.06.2020 14:59:03</t>
  </si>
  <si>
    <t>02.06.2020 15:29:00</t>
  </si>
  <si>
    <t>1333962</t>
  </si>
  <si>
    <t>02.06.2020 14:30:09</t>
  </si>
  <si>
    <t>02.06.2020 15:01:00</t>
  </si>
  <si>
    <t>1323060</t>
  </si>
  <si>
    <t>MURADİYE DM-9/2 KÖK 45-71-M00676_KAFKAS METAL-M07 M07</t>
  </si>
  <si>
    <t>01.06.2020 10:36:00</t>
  </si>
  <si>
    <t>01.06.2020 10:54:40</t>
  </si>
  <si>
    <t>1346476</t>
  </si>
  <si>
    <t>07.06.2020 09:28:29</t>
  </si>
  <si>
    <t>07.06.2020 10:26:49</t>
  </si>
  <si>
    <t>1351502</t>
  </si>
  <si>
    <t>15.06.2020 08:56:13</t>
  </si>
  <si>
    <t>15.06.2020 10:12:56</t>
  </si>
  <si>
    <t>1352801</t>
  </si>
  <si>
    <t>MURADİYE TR-5 (ESKİ MEZARLIK YANI) 45-71-M00204_953243264</t>
  </si>
  <si>
    <t>17.06.2020 15:49:33</t>
  </si>
  <si>
    <t>17.06.2020 17:57:00</t>
  </si>
  <si>
    <t>1352974</t>
  </si>
  <si>
    <t>MURADİYE TR-6 45-71-M01473_B</t>
  </si>
  <si>
    <t>17.06.2020 16:53:00</t>
  </si>
  <si>
    <t>17.06.2020 17:30:40</t>
  </si>
  <si>
    <t>1354919</t>
  </si>
  <si>
    <t>20.06.2020 08:28:30</t>
  </si>
  <si>
    <t>20.06.2020 08:43:18</t>
  </si>
  <si>
    <t>1357998</t>
  </si>
  <si>
    <t>MURADİYE TR-2 SU DEPOSU 45-71-M00199_948414554</t>
  </si>
  <si>
    <t>24.06.2020 18:06:56</t>
  </si>
  <si>
    <t>24.06.2020 20:55:32</t>
  </si>
  <si>
    <t>1359380</t>
  </si>
  <si>
    <t>27.06.2020 07:06:00</t>
  </si>
  <si>
    <t>27.06.2020 07:18:00</t>
  </si>
  <si>
    <t>1359381</t>
  </si>
  <si>
    <t>27.06.2020 07:17:00</t>
  </si>
  <si>
    <t>1359362</t>
  </si>
  <si>
    <t>27.06.2020 05:24:37</t>
  </si>
  <si>
    <t>27.06.2020 07:40:00</t>
  </si>
  <si>
    <t>1359407</t>
  </si>
  <si>
    <t>MURADİYE TR-5 (ESKİ MEZARLIK YANI) 45-71-M00204_SAĞLIK OCAĞI M08</t>
  </si>
  <si>
    <t>27.06.2020 08:09:29</t>
  </si>
  <si>
    <t>27.06.2020 09:38:40</t>
  </si>
  <si>
    <t>1358747</t>
  </si>
  <si>
    <t>26.06.2020 05:34:51</t>
  </si>
  <si>
    <t>26.06.2020 06:40:00</t>
  </si>
  <si>
    <t>1360278</t>
  </si>
  <si>
    <t>29.06.2020 07:39:02</t>
  </si>
  <si>
    <t>29.06.2020 08:44:36</t>
  </si>
  <si>
    <t>1346253</t>
  </si>
  <si>
    <t>K-733 35-01-K00733_35-01-K00733</t>
  </si>
  <si>
    <t>06.06.2020 18:36:06</t>
  </si>
  <si>
    <t>06.06.2020 18:54:00</t>
  </si>
  <si>
    <t>1354909</t>
  </si>
  <si>
    <t>ZEYTİNLİOVA TR-1 KÖK 45-72-L00389_45-72-L00389</t>
  </si>
  <si>
    <t>20.06.2020 08:04:21</t>
  </si>
  <si>
    <t>20.06.2020 09:23:12</t>
  </si>
  <si>
    <t>1352580</t>
  </si>
  <si>
    <t>ZEYTİNLİOVA TR-1 KÖK 45-72-L00389_TR-14 ÇIKIŞI L07</t>
  </si>
  <si>
    <t>17.06.2020 04:15:38</t>
  </si>
  <si>
    <t>17.06.2020 04:52:21</t>
  </si>
  <si>
    <t>1353752</t>
  </si>
  <si>
    <t>18.06.2020 17:28:02</t>
  </si>
  <si>
    <t>18.06.2020 17:31:31</t>
  </si>
  <si>
    <t>1346207</t>
  </si>
  <si>
    <t>L-197 GÖLCÜK KÖYÜ 35-14-L00197_11976348</t>
  </si>
  <si>
    <t>06.06.2020 16:59:39</t>
  </si>
  <si>
    <t>06.06.2020 17:58:50</t>
  </si>
  <si>
    <t>1345498</t>
  </si>
  <si>
    <t>M-2117 35-03-M02117_12305608</t>
  </si>
  <si>
    <t>05.06.2020 10:53:00</t>
  </si>
  <si>
    <t>05.06.2020 13:18:04</t>
  </si>
  <si>
    <t>1334344</t>
  </si>
  <si>
    <t>K-3332 35-02-K03332_D</t>
  </si>
  <si>
    <t>03.06.2020 08:57:45</t>
  </si>
  <si>
    <t>03.06.2020 15:59:53</t>
  </si>
  <si>
    <t>1352648</t>
  </si>
  <si>
    <t>M-2315 35-02-M02315_C</t>
  </si>
  <si>
    <t>17.06.2020 09:08:14</t>
  </si>
  <si>
    <t>17.06.2020 09:23:16</t>
  </si>
  <si>
    <t>1352803</t>
  </si>
  <si>
    <t>K-3332 35-02-K03332_C</t>
  </si>
  <si>
    <t>17.06.2020 09:51:40</t>
  </si>
  <si>
    <t>17.06.2020 16:08:00</t>
  </si>
  <si>
    <t>1352082</t>
  </si>
  <si>
    <t>K-4019 35-02-K04019_B</t>
  </si>
  <si>
    <t>16.06.2020 09:21:57</t>
  </si>
  <si>
    <t>16.06.2020 12:59:39</t>
  </si>
  <si>
    <t>1355837</t>
  </si>
  <si>
    <t>K-211 35-02-K00211_910023318</t>
  </si>
  <si>
    <t>21.06.2020 19:31:58</t>
  </si>
  <si>
    <t>21.06.2020 20:39:43</t>
  </si>
  <si>
    <t>1360965</t>
  </si>
  <si>
    <t>K-3332 35-02-K03332_B</t>
  </si>
  <si>
    <t>30.06.2020 09:32:03</t>
  </si>
  <si>
    <t>30.06.2020 14:52:28</t>
  </si>
  <si>
    <t>1358673</t>
  </si>
  <si>
    <t>K-211 35-02-K00211_911385560</t>
  </si>
  <si>
    <t>25.06.2020 19:29:07</t>
  </si>
  <si>
    <t>26.06.2020 00:21:31</t>
  </si>
  <si>
    <t>1354441</t>
  </si>
  <si>
    <t>K-2743 35-03-K02743_E</t>
  </si>
  <si>
    <t>19.06.2020 14:38:54</t>
  </si>
  <si>
    <t>19.06.2020 16:34:52</t>
  </si>
  <si>
    <t>1348202</t>
  </si>
  <si>
    <t>L-95 ULAMIŞ OVA SULAMA 35-14-L00095_956661745</t>
  </si>
  <si>
    <t>10.06.2020 09:39:04</t>
  </si>
  <si>
    <t>10.06.2020 10:06:28</t>
  </si>
  <si>
    <t>1347519</t>
  </si>
  <si>
    <t>L-92 ULAMIŞ MEZARLIK 35-14-L00092_10559338</t>
  </si>
  <si>
    <t>09.06.2020 08:47:52</t>
  </si>
  <si>
    <t>09.06.2020 09:32:11</t>
  </si>
  <si>
    <t>1361226</t>
  </si>
  <si>
    <t>M-261 ULAMIŞ 35-14-M00261_956662262</t>
  </si>
  <si>
    <t>30.06.2020 15:11:16</t>
  </si>
  <si>
    <t>30.06.2020 19:06:37</t>
  </si>
  <si>
    <t>1371248</t>
  </si>
  <si>
    <t>L-91 ULAMIŞ TEPE KAHVE 35-14-L00091_72373145</t>
  </si>
  <si>
    <t>30.06.2020 15:08:58</t>
  </si>
  <si>
    <t>30.06.2020 18:08:49</t>
  </si>
  <si>
    <t>1360963</t>
  </si>
  <si>
    <t>M-1393 35-03-M01393_C</t>
  </si>
  <si>
    <t>30.06.2020 09:30:42</t>
  </si>
  <si>
    <t>30.06.2020 11:16:29</t>
  </si>
  <si>
    <t>1348101</t>
  </si>
  <si>
    <t>K-4019 35-02-K04019_Ayırıcı H01</t>
  </si>
  <si>
    <t>10.06.2020 07:02:53</t>
  </si>
  <si>
    <t>10.06.2020 13:51:25</t>
  </si>
  <si>
    <t>1344578</t>
  </si>
  <si>
    <t>M-584 DOĞANLAR KÖK 35-02-M00584_M-2599 M01</t>
  </si>
  <si>
    <t>03.06.2020 15:19:25</t>
  </si>
  <si>
    <t>03.06.2020 16:25:56</t>
  </si>
  <si>
    <t>1347607</t>
  </si>
  <si>
    <t>K-211 35-02-K00211_911385611</t>
  </si>
  <si>
    <t>09.06.2020 10:26:14</t>
  </si>
  <si>
    <t>09.06.2020 19:34:07</t>
  </si>
  <si>
    <t>1346703</t>
  </si>
  <si>
    <t>M-1474 35-02-M01474_F</t>
  </si>
  <si>
    <t>07.06.2020 16:09:55</t>
  </si>
  <si>
    <t>07.06.2020 17:28:43</t>
  </si>
  <si>
    <t>1357123</t>
  </si>
  <si>
    <t>MENEMEN DM-6/25 35-28-L00095_953387067</t>
  </si>
  <si>
    <t>23.06.2020 13:29:53</t>
  </si>
  <si>
    <t>23.06.2020 14:13:43</t>
  </si>
  <si>
    <t>1352931</t>
  </si>
  <si>
    <t>MENEMEN TR-52 35-28-L00052_953374028</t>
  </si>
  <si>
    <t>17.06.2020 15:59:00</t>
  </si>
  <si>
    <t>17.06.2020 18:14:00</t>
  </si>
  <si>
    <t>1348191</t>
  </si>
  <si>
    <t>K-2398 35-02-K02398_K-2779-K03 K03</t>
  </si>
  <si>
    <t>10.06.2020 09:34:16</t>
  </si>
  <si>
    <t>10.06.2020 09:35:19</t>
  </si>
  <si>
    <t>1352827</t>
  </si>
  <si>
    <t>L-201 GÜZELÇİFTLİK 35-14-L00201_956648630</t>
  </si>
  <si>
    <t>17.06.2020 11:50:12</t>
  </si>
  <si>
    <t>17.06.2020 14:26:39</t>
  </si>
  <si>
    <t>1353168</t>
  </si>
  <si>
    <t>MENEMEN TR-39 35-28-L00039_DAĞITIM TRAFO MENEMEN TR-39-L02 L02</t>
  </si>
  <si>
    <t>18.06.2020 05:04:30</t>
  </si>
  <si>
    <t>18.06.2020 05:49:02</t>
  </si>
  <si>
    <t>1348910</t>
  </si>
  <si>
    <t>M-2314 35-02-M02314_TRAFO-M03 M03</t>
  </si>
  <si>
    <t>11.06.2020 12:08:28</t>
  </si>
  <si>
    <t>11.06.2020 12:41:26</t>
  </si>
  <si>
    <t>1344916</t>
  </si>
  <si>
    <t>K-3000 35-03-K03000_A a1b</t>
  </si>
  <si>
    <t>04.06.2020 09:54:54</t>
  </si>
  <si>
    <t>04.06.2020 12:29:05</t>
  </si>
  <si>
    <t>1353352</t>
  </si>
  <si>
    <t>L-91 ULAMIŞ TEPE KAHVE 35-14-L00091_95000040128</t>
  </si>
  <si>
    <t>18.06.2020 10:10:43</t>
  </si>
  <si>
    <t>18.06.2020 14:03:39</t>
  </si>
  <si>
    <t>1352718</t>
  </si>
  <si>
    <t>DM-1/4 35-18-L00579_950454337</t>
  </si>
  <si>
    <t>17.06.2020 10:36:14</t>
  </si>
  <si>
    <t>17.06.2020 14:57:54</t>
  </si>
  <si>
    <t>1323238</t>
  </si>
  <si>
    <t>K-1038 35-01-K01038_915023656</t>
  </si>
  <si>
    <t>01.06.2020 14:06:02</t>
  </si>
  <si>
    <t>01.06.2020 14:45:30</t>
  </si>
  <si>
    <t>1360604</t>
  </si>
  <si>
    <t>K-3000 35-03-K03000_913141658</t>
  </si>
  <si>
    <t>29.06.2020 15:47:46</t>
  </si>
  <si>
    <t>29.06.2020 16:37:07</t>
  </si>
  <si>
    <t>1354937</t>
  </si>
  <si>
    <t>M-596 ÖZCAN ÇİVİ 35-02-M00596Ö_ M03</t>
  </si>
  <si>
    <t>20.06.2020 08:46:18</t>
  </si>
  <si>
    <t>20.06.2020 12:20:20</t>
  </si>
  <si>
    <t>1334343</t>
  </si>
  <si>
    <t>03.06.2020 09:16:58</t>
  </si>
  <si>
    <t>03.06.2020 15:58:59</t>
  </si>
  <si>
    <t>1359770</t>
  </si>
  <si>
    <t>K-4341 35-01-K04341_911176390</t>
  </si>
  <si>
    <t>27.06.2020 21:30:05</t>
  </si>
  <si>
    <t>27.06.2020 22:28:28</t>
  </si>
  <si>
    <t>1359868</t>
  </si>
  <si>
    <t>28.06.2020 08:59:00</t>
  </si>
  <si>
    <t>28.06.2020 11:55:48</t>
  </si>
  <si>
    <t>1359631</t>
  </si>
  <si>
    <t>27.06.2020 16:21:56</t>
  </si>
  <si>
    <t>27.06.2020 17:37:01</t>
  </si>
  <si>
    <t>1346556</t>
  </si>
  <si>
    <t>07.06.2020 12:58:10</t>
  </si>
  <si>
    <t>07.06.2020 13:59:56</t>
  </si>
  <si>
    <t>1351918</t>
  </si>
  <si>
    <t>TR-1/81 45-72-M00081_956481068</t>
  </si>
  <si>
    <t>15.06.2020 21:19:38</t>
  </si>
  <si>
    <t>15.06.2020 21:44:28</t>
  </si>
  <si>
    <t>1346230</t>
  </si>
  <si>
    <t>TR-1/16 45-72-M00016_TR-1/17-M01 M01</t>
  </si>
  <si>
    <t>06.06.2020 17:51:22</t>
  </si>
  <si>
    <t>06.06.2020 17:57:00</t>
  </si>
  <si>
    <t>1334052</t>
  </si>
  <si>
    <t>TR-1/17 45-72-M00017_TR-1/18-M03 M03</t>
  </si>
  <si>
    <t>02.06.2020 17:04:09</t>
  </si>
  <si>
    <t>02.06.2020 17:13:12</t>
  </si>
  <si>
    <t>1357950</t>
  </si>
  <si>
    <t>L-182 ÖZİNAN SİTESİ 35-14-L00182_7573901</t>
  </si>
  <si>
    <t>24.06.2020 16:34:00</t>
  </si>
  <si>
    <t>24.06.2020 16:57:01</t>
  </si>
  <si>
    <t>1349527</t>
  </si>
  <si>
    <t>K-1042 35-03-K01042_D</t>
  </si>
  <si>
    <t>12.06.2020 09:49:04</t>
  </si>
  <si>
    <t>12.06.2020 10:02:27</t>
  </si>
  <si>
    <t>1334469</t>
  </si>
  <si>
    <t>YENİ ŞAKRAN TR-13 35-17-M00213_950300060</t>
  </si>
  <si>
    <t>03.06.2020 12:37:00</t>
  </si>
  <si>
    <t>03.06.2020 12:51:17</t>
  </si>
  <si>
    <t>1353721</t>
  </si>
  <si>
    <t>BADEMLER TR-5 35-19-L00330_35-19-L00330</t>
  </si>
  <si>
    <t>18.06.2020 16:03:25</t>
  </si>
  <si>
    <t>18.06.2020 18:02:18</t>
  </si>
  <si>
    <t>1351388</t>
  </si>
  <si>
    <t>L-157 YEŞİLKENT 35-14-L00157_972216995</t>
  </si>
  <si>
    <t>14.06.2020 20:13:39</t>
  </si>
  <si>
    <t>14.06.2020 21:30:22</t>
  </si>
  <si>
    <t>1356202</t>
  </si>
  <si>
    <t>K-1386 35-01-K01386_911303321</t>
  </si>
  <si>
    <t>22.06.2020 11:06:14</t>
  </si>
  <si>
    <t>22.06.2020 13:26:19</t>
  </si>
  <si>
    <t>1353656</t>
  </si>
  <si>
    <t>BADEMLER TR-1 35-19-L00298_956697276</t>
  </si>
  <si>
    <t>18.06.2020 14:45:07</t>
  </si>
  <si>
    <t>18.06.2020 19:01:59</t>
  </si>
  <si>
    <t>1345557</t>
  </si>
  <si>
    <t>M-1954 35-01-M01954_A F2b</t>
  </si>
  <si>
    <t>05.06.2020 12:55:00</t>
  </si>
  <si>
    <t>05.06.2020 13:13:11</t>
  </si>
  <si>
    <t>1359546</t>
  </si>
  <si>
    <t>K-60 35-01-K00060_911890431</t>
  </si>
  <si>
    <t>27.06.2020 13:13:39</t>
  </si>
  <si>
    <t>27.06.2020 19:45:33</t>
  </si>
  <si>
    <t>1352454</t>
  </si>
  <si>
    <t>DM-2/TR-25 35-26-M01353_DM-2/TR-26A-M03 M03</t>
  </si>
  <si>
    <t>16.06.2020 18:26:01</t>
  </si>
  <si>
    <t>16.06.2020 20:14:28</t>
  </si>
  <si>
    <t>1358689</t>
  </si>
  <si>
    <t>K-1027 35-01-K01027_910127661</t>
  </si>
  <si>
    <t>25.06.2020 22:15:53</t>
  </si>
  <si>
    <t>25.06.2020 22:54:40</t>
  </si>
  <si>
    <t>1359135</t>
  </si>
  <si>
    <t>FOÇA TR-42 35-23-L00042_950422259</t>
  </si>
  <si>
    <t>26.06.2020 17:03:25</t>
  </si>
  <si>
    <t>26.06.2020 19:39:12</t>
  </si>
  <si>
    <t>1359473</t>
  </si>
  <si>
    <t>TR-29 35-17-M00029_B</t>
  </si>
  <si>
    <t>27.06.2020 10:26:54</t>
  </si>
  <si>
    <t>27.06.2020 12:37:15</t>
  </si>
  <si>
    <t>1352104</t>
  </si>
  <si>
    <t>K-493 35-01-K00493_G 1G</t>
  </si>
  <si>
    <t>16.06.2020 09:37:59</t>
  </si>
  <si>
    <t>17.06.2020 00:01:18</t>
  </si>
  <si>
    <t>1352210</t>
  </si>
  <si>
    <t>K-493 35-01-K00493_35-01-K00493</t>
  </si>
  <si>
    <t>16.06.2020 11:51:10</t>
  </si>
  <si>
    <t>16.06.2020 12:27:07</t>
  </si>
  <si>
    <t>1350927</t>
  </si>
  <si>
    <t>13.06.2020 20:44:57</t>
  </si>
  <si>
    <t>13.06.2020 22:13:07</t>
  </si>
  <si>
    <t>1344839</t>
  </si>
  <si>
    <t>ALSANCAK TM 35-01-A00005_MESUDİYE K02</t>
  </si>
  <si>
    <t>04.06.2020 01:38:02</t>
  </si>
  <si>
    <t>04.06.2020 01:40:24</t>
  </si>
  <si>
    <t>1348698</t>
  </si>
  <si>
    <t>K-4371 35-01-K04371_K-80-K02 K02</t>
  </si>
  <si>
    <t>11.06.2020 03:15:00</t>
  </si>
  <si>
    <t>11.06.2020 03:19:27</t>
  </si>
  <si>
    <t>1359241</t>
  </si>
  <si>
    <t>ALSANCAK TM 35-01-A00005_MİMARSİNAN-M10 M10</t>
  </si>
  <si>
    <t>26.06.2020 20:12:32</t>
  </si>
  <si>
    <t>26.06.2020 21:33:00</t>
  </si>
  <si>
    <t>1334183</t>
  </si>
  <si>
    <t>ALİ KURT GRUBU 35-26-L00121_35-26-L00121</t>
  </si>
  <si>
    <t>02.06.2020 20:44:42</t>
  </si>
  <si>
    <t>02.06.2020 22:35:29</t>
  </si>
  <si>
    <t>1353912</t>
  </si>
  <si>
    <t>AHMETLİ TR-1 35-26-L00125_Ayırıcı H01</t>
  </si>
  <si>
    <t>18.06.2020 19:24:03</t>
  </si>
  <si>
    <t>18.06.2020 22:48:54</t>
  </si>
  <si>
    <t>1352945</t>
  </si>
  <si>
    <t>M-271 KARAKAYALAR DM 35-14-M00271_949989764</t>
  </si>
  <si>
    <t>17.06.2020 16:14:05</t>
  </si>
  <si>
    <t>17.06.2020 17:09:31</t>
  </si>
  <si>
    <t>1353785</t>
  </si>
  <si>
    <t>DAĞDERE TR-9 45-72-M00589_Ayırıcı H</t>
  </si>
  <si>
    <t>18.06.2020 17:51:19</t>
  </si>
  <si>
    <t>18.06.2020 19:57:45</t>
  </si>
  <si>
    <t>1354156</t>
  </si>
  <si>
    <t>19.06.2020 11:10:03</t>
  </si>
  <si>
    <t>1334318</t>
  </si>
  <si>
    <t>03.06.2020 08:50:29</t>
  </si>
  <si>
    <t>1334293</t>
  </si>
  <si>
    <t>03.06.2020 08:04:37</t>
  </si>
  <si>
    <t>03.06.2020 08:14:00</t>
  </si>
  <si>
    <t>1344510</t>
  </si>
  <si>
    <t>DAĞDERE TR-7 45-72-M00587_B</t>
  </si>
  <si>
    <t>03.06.2020 13:42:09</t>
  </si>
  <si>
    <t>03.06.2020 21:07:21</t>
  </si>
  <si>
    <t>1350272</t>
  </si>
  <si>
    <t>DAĞDERE TR-4 45-72-M00223_B</t>
  </si>
  <si>
    <t>12.06.2020 21:11:43</t>
  </si>
  <si>
    <t>12.06.2020 22:54:23</t>
  </si>
  <si>
    <t>1347460</t>
  </si>
  <si>
    <t>09.06.2020 06:11:35</t>
  </si>
  <si>
    <t>09.06.2020 08:03:00</t>
  </si>
  <si>
    <t>1344673</t>
  </si>
  <si>
    <t>03.06.2020 18:06:18</t>
  </si>
  <si>
    <t>03.06.2020 18:55:00</t>
  </si>
  <si>
    <t>1323482</t>
  </si>
  <si>
    <t>01.06.2020 18:28:46</t>
  </si>
  <si>
    <t>01.06.2020 20:10:15</t>
  </si>
  <si>
    <t>1344910</t>
  </si>
  <si>
    <t>04.06.2020 09:23:19</t>
  </si>
  <si>
    <t>04.06.2020 10:11:00</t>
  </si>
  <si>
    <t>1345970</t>
  </si>
  <si>
    <t>06.06.2020 09:54:22</t>
  </si>
  <si>
    <t>06.06.2020 10:32:00</t>
  </si>
  <si>
    <t>1345928</t>
  </si>
  <si>
    <t>DEMİRCİ KÖK 35-26-M00779_YEŞİLKÖY ENH-M01 M01</t>
  </si>
  <si>
    <t>06.06.2020 09:00:22</t>
  </si>
  <si>
    <t>06.06.2020 09:43:51</t>
  </si>
  <si>
    <t>1351727</t>
  </si>
  <si>
    <t>15.06.2020 14:45:13</t>
  </si>
  <si>
    <t>15.06.2020 15:13:00</t>
  </si>
  <si>
    <t>1359178</t>
  </si>
  <si>
    <t>26.06.2020 18:18:40</t>
  </si>
  <si>
    <t>26.06.2020 18:59:50</t>
  </si>
  <si>
    <t>1352320</t>
  </si>
  <si>
    <t>ÇEVRE TATİL SİTESİ TR 35-30-M00075_956309059</t>
  </si>
  <si>
    <t>16.06.2020 14:41:24</t>
  </si>
  <si>
    <t>16.06.2020 18:07:03</t>
  </si>
  <si>
    <t>1355984</t>
  </si>
  <si>
    <t>İLKER KONUT YAPI KOOP M-78 35-30-M00078_Ayırıcı H01</t>
  </si>
  <si>
    <t>22.06.2020 07:36:01</t>
  </si>
  <si>
    <t>22.06.2020 10:53:12</t>
  </si>
  <si>
    <t>1356916</t>
  </si>
  <si>
    <t>TR-61 45-78-M00061_49415380 a6</t>
  </si>
  <si>
    <t>23.06.2020 10:56:30</t>
  </si>
  <si>
    <t>23.06.2020 11:34:00</t>
  </si>
  <si>
    <t>1323153</t>
  </si>
  <si>
    <t>TR-58 45-78-M00058_953256274</t>
  </si>
  <si>
    <t>01.06.2020 12:41:38</t>
  </si>
  <si>
    <t>01.06.2020 13:53:24</t>
  </si>
  <si>
    <t>1358503</t>
  </si>
  <si>
    <t>K-4060 35-08-K04060_98320345</t>
  </si>
  <si>
    <t>25.06.2020 15:36:00</t>
  </si>
  <si>
    <t>25.06.2020 16:04:07</t>
  </si>
  <si>
    <t>1344623</t>
  </si>
  <si>
    <t>K-2876 35-02-K02876_910189141</t>
  </si>
  <si>
    <t>03.06.2020 16:11:53</t>
  </si>
  <si>
    <t>03.06.2020 21:58:07</t>
  </si>
  <si>
    <t>1351505</t>
  </si>
  <si>
    <t>K-1728 35-02-K01728_TRAFO K01</t>
  </si>
  <si>
    <t>15.06.2020 08:52:23</t>
  </si>
  <si>
    <t>15.06.2020 17:20:44</t>
  </si>
  <si>
    <t>1352239</t>
  </si>
  <si>
    <t>DM-05/02 45-71-M00048_HatBaşıAyırıcı_53134926 M03</t>
  </si>
  <si>
    <t>16.06.2020 12:48:56</t>
  </si>
  <si>
    <t>16.06.2020 13:52:02</t>
  </si>
  <si>
    <t>1334330</t>
  </si>
  <si>
    <t>DM-5/11 45-71-M00286_DM-5/14 (DSİ ÖZEL)-M04 M04</t>
  </si>
  <si>
    <t>03.06.2020 08:50:51</t>
  </si>
  <si>
    <t>03.06.2020 11:13:33</t>
  </si>
  <si>
    <t>1334049</t>
  </si>
  <si>
    <t>DM-05/02 45-71-M00048_FABRİKALAR-M03 M03</t>
  </si>
  <si>
    <t>02.06.2020 16:40:20</t>
  </si>
  <si>
    <t>02.06.2020 17:17:11</t>
  </si>
  <si>
    <t>1347249</t>
  </si>
  <si>
    <t>DM-05/02 45-71-M00048_DAĞITIM TRAFOSU-M05 M05</t>
  </si>
  <si>
    <t>08.06.2020 15:49:36</t>
  </si>
  <si>
    <t>08.06.2020 17:41:58</t>
  </si>
  <si>
    <t>1350454</t>
  </si>
  <si>
    <t>DM-1/59 45-71-M00020_KUŞLUBAHÇE M02</t>
  </si>
  <si>
    <t>13.06.2020 08:51:57</t>
  </si>
  <si>
    <t>13.06.2020 09:44:01</t>
  </si>
  <si>
    <t>1346952</t>
  </si>
  <si>
    <t>08.06.2020 07:52:42</t>
  </si>
  <si>
    <t>08.06.2020 18:49:43</t>
  </si>
  <si>
    <t>1345693</t>
  </si>
  <si>
    <t>L-424 AKTAŞ MARKET 35-18-L00424_950447036</t>
  </si>
  <si>
    <t>05.06.2020 16:58:00</t>
  </si>
  <si>
    <t>05.06.2020 17:28:08</t>
  </si>
  <si>
    <t>1353186</t>
  </si>
  <si>
    <t>18.06.2020 06:41:17</t>
  </si>
  <si>
    <t>18.06.2020 10:55:04</t>
  </si>
  <si>
    <t>1346323</t>
  </si>
  <si>
    <t>ALSANCAK TM 35-01-A00005_MERSİNLİ K11</t>
  </si>
  <si>
    <t>06.06.2020 20:57:22</t>
  </si>
  <si>
    <t>06.06.2020 21:49:52</t>
  </si>
  <si>
    <t>1346324</t>
  </si>
  <si>
    <t>ALSANCAK TM 35-01-A00005_ALTAY ANIL K23</t>
  </si>
  <si>
    <t>06.06.2020 21:04:36</t>
  </si>
  <si>
    <t>06.06.2020 23:01:53</t>
  </si>
  <si>
    <t>1359186</t>
  </si>
  <si>
    <t>BADEMLER TR-4 35-19-L00332_956670081</t>
  </si>
  <si>
    <t>26.06.2020 18:21:10</t>
  </si>
  <si>
    <t>26.06.2020 21:03:24</t>
  </si>
  <si>
    <t>1361047</t>
  </si>
  <si>
    <t>BADEMLER TR-4 35-19-L00332_915952269</t>
  </si>
  <si>
    <t>30.06.2020 10:29:30</t>
  </si>
  <si>
    <t>30.06.2020 12:24:16</t>
  </si>
  <si>
    <t>1358324</t>
  </si>
  <si>
    <t>25.06.2020 09:29:50</t>
  </si>
  <si>
    <t>25.06.2020 13:15:50</t>
  </si>
  <si>
    <t>1344737</t>
  </si>
  <si>
    <t>DM-05/02 45-71-M00048_FABRİKALAR M03</t>
  </si>
  <si>
    <t>03.06.2020 19:29:30</t>
  </si>
  <si>
    <t>04.06.2020 01:11:59</t>
  </si>
  <si>
    <t>1350475</t>
  </si>
  <si>
    <t>13.06.2020 09:08:44</t>
  </si>
  <si>
    <t>13.06.2020 13:53:25</t>
  </si>
  <si>
    <t>1347264</t>
  </si>
  <si>
    <t>MENEMEN TR-25 35-28-L00025_D</t>
  </si>
  <si>
    <t>08.06.2020 16:17:15</t>
  </si>
  <si>
    <t>08.06.2020 17:10:32</t>
  </si>
  <si>
    <t>1357846</t>
  </si>
  <si>
    <t>MENEMEN TR-28 35-28-L00028_MENEMEN TR-90/MENEMEN TR-25 L02</t>
  </si>
  <si>
    <t>24.06.2020 13:35:44</t>
  </si>
  <si>
    <t>24.06.2020 14:58:35</t>
  </si>
  <si>
    <t>1356923</t>
  </si>
  <si>
    <t>MERİNOS KÖK 35-26-M00392_DAĞKIZILCA-1-M01 M01</t>
  </si>
  <si>
    <t>23.06.2020 10:48:38</t>
  </si>
  <si>
    <t>23.06.2020 11:45:02</t>
  </si>
  <si>
    <t>1356666</t>
  </si>
  <si>
    <t>TORBALI DM-5/TR-1 (TR-101) 35-26-M00101_TR-106-M06 M06</t>
  </si>
  <si>
    <t>23.06.2020 06:50:36</t>
  </si>
  <si>
    <t>1353523</t>
  </si>
  <si>
    <t>ÖZEGE KÖK 35-26-M00203_ZÜMRÜT TEKSTİL M03</t>
  </si>
  <si>
    <t>18.06.2020 13:27:22</t>
  </si>
  <si>
    <t>18.06.2020 13:53:02</t>
  </si>
  <si>
    <t>1334002</t>
  </si>
  <si>
    <t>TORBALI DM-5/TR-1 (TR-101) 35-26-M00101_ORMAN FİD. (TR-103-104-105)-M07 M07</t>
  </si>
  <si>
    <t>02.06.2020 15:49:47</t>
  </si>
  <si>
    <t>02.06.2020 16:10:00</t>
  </si>
  <si>
    <t>1346439</t>
  </si>
  <si>
    <t>HASAN GÜLLER SULAMA 35-26-L00196_956612359</t>
  </si>
  <si>
    <t>07.06.2020 08:01:26</t>
  </si>
  <si>
    <t>07.06.2020 15:08:15</t>
  </si>
  <si>
    <t>1360990</t>
  </si>
  <si>
    <t>30.06.2020 09:44:19</t>
  </si>
  <si>
    <t>30.06.2020 10:38:27</t>
  </si>
  <si>
    <t>1360012</t>
  </si>
  <si>
    <t>DM-3/TR-26 (TR-94) 35-26-M00094_956600639</t>
  </si>
  <si>
    <t>28.06.2020 14:55:00</t>
  </si>
  <si>
    <t>28.06.2020 17:13:11</t>
  </si>
  <si>
    <t>1360056</t>
  </si>
  <si>
    <t>DM-3/TR-26 (TR-94) 35-26-M00094_56360961</t>
  </si>
  <si>
    <t>28.06.2020 15:56:51</t>
  </si>
  <si>
    <t>28.06.2020 17:22:26</t>
  </si>
  <si>
    <t>1347921</t>
  </si>
  <si>
    <t>09.06.2020 19:29:00</t>
  </si>
  <si>
    <t>09.06.2020 20:18:26</t>
  </si>
  <si>
    <t>1350394</t>
  </si>
  <si>
    <t>13.06.2020 06:53:26</t>
  </si>
  <si>
    <t>1355252</t>
  </si>
  <si>
    <t>20.06.2020 18:01:43</t>
  </si>
  <si>
    <t>20.06.2020 18:50:25</t>
  </si>
  <si>
    <t>1359439</t>
  </si>
  <si>
    <t>MENEMEN TR-28 35-28-L00028_5764699</t>
  </si>
  <si>
    <t>27.06.2020 09:19:27</t>
  </si>
  <si>
    <t>27.06.2020 10:17:21</t>
  </si>
  <si>
    <t>1354660</t>
  </si>
  <si>
    <t>DM-3/TR-33 35-26-M01259_947233936</t>
  </si>
  <si>
    <t>19.06.2020 18:29:26</t>
  </si>
  <si>
    <t>19.06.2020 22:23:02</t>
  </si>
  <si>
    <t>1345289</t>
  </si>
  <si>
    <t>DM-3/TR-24 (TR-95) 35-26-M00095_956616153</t>
  </si>
  <si>
    <t>04.06.2020 19:59:00</t>
  </si>
  <si>
    <t>04.06.2020 20:37:04</t>
  </si>
  <si>
    <t>1344493</t>
  </si>
  <si>
    <t>DM-3/TR-35 35-26-M01260_915100486</t>
  </si>
  <si>
    <t>03.06.2020 16:27:42</t>
  </si>
  <si>
    <t>04.06.2020 00:33:53</t>
  </si>
  <si>
    <t>1358345</t>
  </si>
  <si>
    <t>DM-1/11 45-71-M00030_953205763</t>
  </si>
  <si>
    <t>25.06.2020 10:54:44</t>
  </si>
  <si>
    <t>25.06.2020 13:08:18</t>
  </si>
  <si>
    <t>1359033</t>
  </si>
  <si>
    <t>26.06.2020 13:47:00</t>
  </si>
  <si>
    <t>26.06.2020 21:20:43</t>
  </si>
  <si>
    <t>1347008</t>
  </si>
  <si>
    <t>DM-3/TR-33 35-26-M01259_I I01</t>
  </si>
  <si>
    <t>08.06.2020 09:31:06</t>
  </si>
  <si>
    <t>08.06.2020 16:53:37</t>
  </si>
  <si>
    <t>1352078</t>
  </si>
  <si>
    <t>16.06.2020 09:01:23</t>
  </si>
  <si>
    <t>16.06.2020 14:54:19</t>
  </si>
  <si>
    <t>1358625</t>
  </si>
  <si>
    <t>L-59 GÜVENTUR 35-14-L00059_956634681</t>
  </si>
  <si>
    <t>25.06.2020 19:27:01</t>
  </si>
  <si>
    <t>25.06.2020 20:53:34</t>
  </si>
  <si>
    <t>1347157</t>
  </si>
  <si>
    <t>DM-3/TR-34 (ESKİ TR-145) 35-26-M01258_95000156970</t>
  </si>
  <si>
    <t>08.06.2020 12:37:06</t>
  </si>
  <si>
    <t>08.06.2020 13:42:50</t>
  </si>
  <si>
    <t>1349586</t>
  </si>
  <si>
    <t>TR-1/7 45-72-M00007_TR-1/6-M04 M04</t>
  </si>
  <si>
    <t>12.06.2020 10:38:23</t>
  </si>
  <si>
    <t>12.06.2020 11:46:29</t>
  </si>
  <si>
    <t>1355223</t>
  </si>
  <si>
    <t>20.06.2020 17:32:32</t>
  </si>
  <si>
    <t>20.06.2020 18:45:01</t>
  </si>
  <si>
    <t>1355750</t>
  </si>
  <si>
    <t>TR-1/6 45-72-M00006_TR-1/7 M01</t>
  </si>
  <si>
    <t>21.06.2020 17:19:11</t>
  </si>
  <si>
    <t>21.06.2020 17:48:00</t>
  </si>
  <si>
    <t>1358719</t>
  </si>
  <si>
    <t>26.06.2020 00:36:23</t>
  </si>
  <si>
    <t>26.06.2020 01:00:12</t>
  </si>
  <si>
    <t>1361098</t>
  </si>
  <si>
    <t>K-3517 35-02-K03517_A A1B</t>
  </si>
  <si>
    <t>30.06.2020 12:08:11</t>
  </si>
  <si>
    <t>30.06.2020 12:51:07</t>
  </si>
  <si>
    <t>1355641</t>
  </si>
  <si>
    <t>K-4455 35-02-K04455_912994425</t>
  </si>
  <si>
    <t>21.06.2020 13:59:14</t>
  </si>
  <si>
    <t>21.06.2020 17:08:32</t>
  </si>
  <si>
    <t>1323040</t>
  </si>
  <si>
    <t>K-1339 35-02-K01339_A A1B</t>
  </si>
  <si>
    <t>01.06.2020 10:06:40</t>
  </si>
  <si>
    <t>01.06.2020 11:30:05</t>
  </si>
  <si>
    <t>1360013</t>
  </si>
  <si>
    <t>TR-20 45-77-L00020_C</t>
  </si>
  <si>
    <t>28.06.2020 14:56:00</t>
  </si>
  <si>
    <t>28.06.2020 17:02:02</t>
  </si>
  <si>
    <t>1360214</t>
  </si>
  <si>
    <t>M-1122 35-02-M01122_M-1900-M02 M02</t>
  </si>
  <si>
    <t>28.06.2020 23:29:48</t>
  </si>
  <si>
    <t>28.06.2020 23:42:48</t>
  </si>
  <si>
    <t>1345240</t>
  </si>
  <si>
    <t>K-150 35-02-K00150_910175938</t>
  </si>
  <si>
    <t>04.06.2020 17:46:03</t>
  </si>
  <si>
    <t>04.06.2020 18:23:09</t>
  </si>
  <si>
    <t>1353374</t>
  </si>
  <si>
    <t>K-693 35-02-K00693_E E1B</t>
  </si>
  <si>
    <t>18.06.2020 10:22:28</t>
  </si>
  <si>
    <t>18.06.2020 12:32:24</t>
  </si>
  <si>
    <t>1352719</t>
  </si>
  <si>
    <t>ARKAS KÖK 35-27-M00497_EYÜP ALTIN M03</t>
  </si>
  <si>
    <t>17.06.2020 10:23:04</t>
  </si>
  <si>
    <t>17.06.2020 12:02:39</t>
  </si>
  <si>
    <t>1352593</t>
  </si>
  <si>
    <t>BAHATTİN DOĞANER KÖK 35-27-M00482_ÇİFTEL KAZAN M05</t>
  </si>
  <si>
    <t>17.06.2020 07:17:33</t>
  </si>
  <si>
    <t>17.06.2020 08:48:52</t>
  </si>
  <si>
    <t>1354108</t>
  </si>
  <si>
    <t>19.06.2020 08:16:55</t>
  </si>
  <si>
    <t>19.06.2020 10:19:06</t>
  </si>
  <si>
    <t>1354336</t>
  </si>
  <si>
    <t>19.06.2020 12:09:44</t>
  </si>
  <si>
    <t>19.06.2020 12:44:26</t>
  </si>
  <si>
    <t>1351877</t>
  </si>
  <si>
    <t>TR-47 35-27-M00047_B B2B</t>
  </si>
  <si>
    <t>15.06.2020 19:22:09</t>
  </si>
  <si>
    <t>15.06.2020 22:36:21</t>
  </si>
  <si>
    <t>1355683</t>
  </si>
  <si>
    <t>AYŞE KESMECİ SULAMA GRUBU TR 35-27-M00508_Ayırıcı H01</t>
  </si>
  <si>
    <t>21.06.2020 14:51:07</t>
  </si>
  <si>
    <t>21.06.2020 16:08:35</t>
  </si>
  <si>
    <t>1356191</t>
  </si>
  <si>
    <t>22.06.2020 11:03:58</t>
  </si>
  <si>
    <t>22.06.2020 12:31:18</t>
  </si>
  <si>
    <t>1346942</t>
  </si>
  <si>
    <t>DM01-TR06 35-27-M00006_35-27-M00006</t>
  </si>
  <si>
    <t>08.06.2020 07:56:01</t>
  </si>
  <si>
    <t>08.06.2020 08:53:56</t>
  </si>
  <si>
    <t>1360260</t>
  </si>
  <si>
    <t>K-410 35-03-K00410_K-1346 / K-1004-K03 K03</t>
  </si>
  <si>
    <t>29.06.2020 06:11:00</t>
  </si>
  <si>
    <t>29.06.2020 10:37:35</t>
  </si>
  <si>
    <t>1349528</t>
  </si>
  <si>
    <t>_C</t>
  </si>
  <si>
    <t>12.06.2020 09:37:00</t>
  </si>
  <si>
    <t>12.06.2020 12:29:24</t>
  </si>
  <si>
    <t>1345447</t>
  </si>
  <si>
    <t>DM-8/9 (ESKİ HARMANDALI) 45-71-M00293_B</t>
  </si>
  <si>
    <t>05.06.2020 09:03:44</t>
  </si>
  <si>
    <t>05.06.2020 10:51:00</t>
  </si>
  <si>
    <t>1351235</t>
  </si>
  <si>
    <t>DM-8/9 (ESKİ HARMANDALI) 45-71-M00293_A</t>
  </si>
  <si>
    <t>14.06.2020 14:25:25</t>
  </si>
  <si>
    <t>14.06.2020 15:00:11</t>
  </si>
  <si>
    <t>1350670</t>
  </si>
  <si>
    <t>K-4486 35-01-K04486_910761811</t>
  </si>
  <si>
    <t>13.06.2020 13:22:30</t>
  </si>
  <si>
    <t>13.06.2020 14:03:31</t>
  </si>
  <si>
    <t>1351606</t>
  </si>
  <si>
    <t>K-140 35-02-K00140_E E2B</t>
  </si>
  <si>
    <t>15.06.2020 10:37:04</t>
  </si>
  <si>
    <t>15.06.2020 12:32:28</t>
  </si>
  <si>
    <t>1360216</t>
  </si>
  <si>
    <t>M-1804 35-02-M01804_M-2841-M02 M02</t>
  </si>
  <si>
    <t>28.06.2020 23:40:47</t>
  </si>
  <si>
    <t>29.06.2020 00:16:25</t>
  </si>
  <si>
    <t>1360207</t>
  </si>
  <si>
    <t>BORNOVA TM 35-02-A00005_EGE M30</t>
  </si>
  <si>
    <t>28.06.2020 22:56:08</t>
  </si>
  <si>
    <t>28.06.2020 23:22:00</t>
  </si>
  <si>
    <t>1359998</t>
  </si>
  <si>
    <t>K-3720 35-02-K03720_910311549</t>
  </si>
  <si>
    <t>28.06.2020 13:48:47</t>
  </si>
  <si>
    <t>28.06.2020 17:48:07</t>
  </si>
  <si>
    <t>1356089</t>
  </si>
  <si>
    <t>TAŞLIYOL KÖK 35-27-M00495_TAŞLIYOL M03</t>
  </si>
  <si>
    <t>22.06.2020 09:20:35</t>
  </si>
  <si>
    <t>22.06.2020 10:56:00</t>
  </si>
  <si>
    <t>1347330</t>
  </si>
  <si>
    <t>TR-5 35-27-M00005_A A03b</t>
  </si>
  <si>
    <t>08.06.2020 18:09:44</t>
  </si>
  <si>
    <t>08.06.2020 20:19:54</t>
  </si>
  <si>
    <t>1348231</t>
  </si>
  <si>
    <t>10.06.2020 10:01:46</t>
  </si>
  <si>
    <t>10.06.2020 12:13:07</t>
  </si>
  <si>
    <t>1352081</t>
  </si>
  <si>
    <t>16.06.2020 09:20:02</t>
  </si>
  <si>
    <t>16.06.2020 15:24:11</t>
  </si>
  <si>
    <t>1323286</t>
  </si>
  <si>
    <t>TORBALI DM 35-26-M00001_TR-2  TEZCANLAR-M01 M01</t>
  </si>
  <si>
    <t>01.06.2020 14:50:33</t>
  </si>
  <si>
    <t>01.06.2020 15:02:36</t>
  </si>
  <si>
    <t>1344721</t>
  </si>
  <si>
    <t>TORBALI DM 35-26-M00001_TR-2  TEZCANLAR M01</t>
  </si>
  <si>
    <t>03.06.2020 19:10:29</t>
  </si>
  <si>
    <t>03.06.2020 19:34:00</t>
  </si>
  <si>
    <t>1360915</t>
  </si>
  <si>
    <t>30.06.2020 08:54:41</t>
  </si>
  <si>
    <t>30.06.2020 09:22:16</t>
  </si>
  <si>
    <t>1358464</t>
  </si>
  <si>
    <t>GÖLMARMARA TR-17 45-85-L00017_945469966</t>
  </si>
  <si>
    <t>25.06.2020 14:17:45</t>
  </si>
  <si>
    <t>25.06.2020 15:14:20</t>
  </si>
  <si>
    <t>1347361</t>
  </si>
  <si>
    <t>TR-55 35-27-M00055_35-27-M00055</t>
  </si>
  <si>
    <t>08.06.2020 19:12:56</t>
  </si>
  <si>
    <t>08.06.2020 20:32:08</t>
  </si>
  <si>
    <t>1348489</t>
  </si>
  <si>
    <t>K-231/A 35-01-K04858_910719916</t>
  </si>
  <si>
    <t>10.06.2020 16:37:18</t>
  </si>
  <si>
    <t>10.06.2020 18:41:42</t>
  </si>
  <si>
    <t>1350204</t>
  </si>
  <si>
    <t>GÜZELKÖY TR 45-71-M00984_Ayırıcı H01</t>
  </si>
  <si>
    <t>12.06.2020 19:32:29</t>
  </si>
  <si>
    <t>12.06.2020 23:32:02</t>
  </si>
  <si>
    <t>1334478</t>
  </si>
  <si>
    <t>GÜZELKÖY TR 45-71-M00984_44426466</t>
  </si>
  <si>
    <t>03.06.2020 13:00:00</t>
  </si>
  <si>
    <t>03.06.2020 14:47:38</t>
  </si>
  <si>
    <t>1334454</t>
  </si>
  <si>
    <t>SAMİ ENGİNDERE SULAMA TR 45-71-M00997_Ayırıcı H01</t>
  </si>
  <si>
    <t>03.06.2020 11:27:30</t>
  </si>
  <si>
    <t>03.06.2020 13:36:56</t>
  </si>
  <si>
    <t>1334257</t>
  </si>
  <si>
    <t>HAŞİM AKÇORA SULAMA TR 45-71-M01340_Ayırıcı H01</t>
  </si>
  <si>
    <t>03.06.2020 04:06:40</t>
  </si>
  <si>
    <t>03.06.2020 06:22:41</t>
  </si>
  <si>
    <t>1345319</t>
  </si>
  <si>
    <t>GÜZELKÖY SULAMA TR 45-71-M01300_Ayırıcı H01</t>
  </si>
  <si>
    <t>04.06.2020 21:26:04</t>
  </si>
  <si>
    <t>04.06.2020 23:25:47</t>
  </si>
  <si>
    <t>1345266</t>
  </si>
  <si>
    <t>GÜZELKÖY SULAMA TR 45-71-M01300_44420222</t>
  </si>
  <si>
    <t>04.06.2020 19:01:04</t>
  </si>
  <si>
    <t>04.06.2020 21:08:49</t>
  </si>
  <si>
    <t>1345073</t>
  </si>
  <si>
    <t>04.06.2020 12:27:10</t>
  </si>
  <si>
    <t>04.06.2020 13:46:49</t>
  </si>
  <si>
    <t>1352428</t>
  </si>
  <si>
    <t>16.06.2020 17:51:56</t>
  </si>
  <si>
    <t>16.06.2020 21:34:50</t>
  </si>
  <si>
    <t>1351290</t>
  </si>
  <si>
    <t>14.06.2020 16:19:17</t>
  </si>
  <si>
    <t>14.06.2020 17:17:10</t>
  </si>
  <si>
    <t>1354572</t>
  </si>
  <si>
    <t>ABDULLAH BOZYAKA SULAMA TR 45-71-M01304_Ayırıcı H01</t>
  </si>
  <si>
    <t>19.06.2020 16:56:53</t>
  </si>
  <si>
    <t>19.06.2020 21:11:30</t>
  </si>
  <si>
    <t>1356749</t>
  </si>
  <si>
    <t>23.06.2020 09:07:00</t>
  </si>
  <si>
    <t>23.06.2020 10:28:24</t>
  </si>
  <si>
    <t>1359445</t>
  </si>
  <si>
    <t>K-2974 35-02-K02974_910097084</t>
  </si>
  <si>
    <t>27.06.2020 09:37:31</t>
  </si>
  <si>
    <t>27.06.2020 10:56:00</t>
  </si>
  <si>
    <t>1358325</t>
  </si>
  <si>
    <t>ANADOLU İM 35-02-A00001_TAŞKENT-K04 K04</t>
  </si>
  <si>
    <t>25.06.2020 10:23:05</t>
  </si>
  <si>
    <t>25.06.2020 11:47:00</t>
  </si>
  <si>
    <t>1360859</t>
  </si>
  <si>
    <t>K-3952 35-02-K03952_K-963-K02 K02</t>
  </si>
  <si>
    <t>30.06.2020 03:03:45</t>
  </si>
  <si>
    <t>30.06.2020 03:07:50</t>
  </si>
  <si>
    <t>1354074</t>
  </si>
  <si>
    <t>19.06.2020 07:29:39</t>
  </si>
  <si>
    <t>19.06.2020 07:50:00</t>
  </si>
  <si>
    <t>1346511</t>
  </si>
  <si>
    <t>L-67 ELMASTAŞ 35-14-L00067_956634866</t>
  </si>
  <si>
    <t>07.06.2020 10:03:06</t>
  </si>
  <si>
    <t>07.06.2020 13:39:58</t>
  </si>
  <si>
    <t>1360036</t>
  </si>
  <si>
    <t>K-3620 35-01-K03620_911160403</t>
  </si>
  <si>
    <t>28.06.2020 15:37:05</t>
  </si>
  <si>
    <t>28.06.2020 16:26:42</t>
  </si>
  <si>
    <t>1361114</t>
  </si>
  <si>
    <t>TR-63 45-77-L00063_Ayırıcı H01</t>
  </si>
  <si>
    <t>30.06.2020 12:36:36</t>
  </si>
  <si>
    <t>30.06.2020 13:27:10</t>
  </si>
  <si>
    <t>1357766</t>
  </si>
  <si>
    <t>K-4359 35-02-K04359_D</t>
  </si>
  <si>
    <t>24.06.2020 10:43:28</t>
  </si>
  <si>
    <t>24.06.2020 11:16:37</t>
  </si>
  <si>
    <t>1357767</t>
  </si>
  <si>
    <t>24.06.2020 11:00:52</t>
  </si>
  <si>
    <t>24.06.2020 11:14:18</t>
  </si>
  <si>
    <t>1350356</t>
  </si>
  <si>
    <t>K-2868 35-02-K02868_K-2488-K01 K01</t>
  </si>
  <si>
    <t>13.06.2020 03:49:50</t>
  </si>
  <si>
    <t>13.06.2020 03:59:34</t>
  </si>
  <si>
    <t>1351868</t>
  </si>
  <si>
    <t>ÇANDARLI TR-1 35-30-M00001_955310608</t>
  </si>
  <si>
    <t>15.06.2020 19:30:33</t>
  </si>
  <si>
    <t>16.06.2020 17:00:45</t>
  </si>
  <si>
    <t>1352699</t>
  </si>
  <si>
    <t>K-329 35-02-K00329_35-02-K00329</t>
  </si>
  <si>
    <t>17.06.2020 10:02:47</t>
  </si>
  <si>
    <t>17.06.2020 11:52:28</t>
  </si>
  <si>
    <t>1349057</t>
  </si>
  <si>
    <t>K-2530 35-02-K02530_99367113</t>
  </si>
  <si>
    <t>11.06.2020 16:30:25</t>
  </si>
  <si>
    <t>11.06.2020 19:12:57</t>
  </si>
  <si>
    <t>1359330</t>
  </si>
  <si>
    <t>K-2361 35-02-K02361_35-02-K02361</t>
  </si>
  <si>
    <t>23.06.2020 14:25:00</t>
  </si>
  <si>
    <t>23.06.2020 15:11:00</t>
  </si>
  <si>
    <t>1334073</t>
  </si>
  <si>
    <t>ŞEMİKLER TM 35-04-A00003_VADİ EVLERİ-M02 M02</t>
  </si>
  <si>
    <t>02.06.2020 17:28:12</t>
  </si>
  <si>
    <t>02.06.2020 17:36:03</t>
  </si>
  <si>
    <t>1344628</t>
  </si>
  <si>
    <t>K-427 35-04-K00427_915154589</t>
  </si>
  <si>
    <t>03.06.2020 16:12:02</t>
  </si>
  <si>
    <t>03.06.2020 18:07:03</t>
  </si>
  <si>
    <t>1350444</t>
  </si>
  <si>
    <t>K-3012 35-04-K03012_35-04-K03012</t>
  </si>
  <si>
    <t>13.06.2020 08:20:46</t>
  </si>
  <si>
    <t>13.06.2020 10:00:42</t>
  </si>
  <si>
    <t>1347368</t>
  </si>
  <si>
    <t>M-1305 35-04-M01305_915133961</t>
  </si>
  <si>
    <t>08.06.2020 22:22:54</t>
  </si>
  <si>
    <t>09.06.2020 02:01:05</t>
  </si>
  <si>
    <t>1350601</t>
  </si>
  <si>
    <t>K-3012 35-04-K03012_913889125</t>
  </si>
  <si>
    <t>13.06.2020 10:52:04</t>
  </si>
  <si>
    <t>13.06.2020 12:06:42</t>
  </si>
  <si>
    <t>1356195</t>
  </si>
  <si>
    <t>M-1032 35-04-M01032_A k1032 a1b</t>
  </si>
  <si>
    <t>22.06.2020 11:25:50</t>
  </si>
  <si>
    <t>22.06.2020 13:06:59</t>
  </si>
  <si>
    <t>1347023</t>
  </si>
  <si>
    <t>M-1381 35-04-M01381_965642542</t>
  </si>
  <si>
    <t>08.06.2020 09:44:01</t>
  </si>
  <si>
    <t>08.06.2020 16:04:41</t>
  </si>
  <si>
    <t>1350965</t>
  </si>
  <si>
    <t>K-3012 35-04-K03012_99038251</t>
  </si>
  <si>
    <t>14.06.2020 00:55:18</t>
  </si>
  <si>
    <t>14.06.2020 04:38:29</t>
  </si>
  <si>
    <t>1349156</t>
  </si>
  <si>
    <t>M-1030 35-04-M01030_M-1305-M02 M02</t>
  </si>
  <si>
    <t>11.06.2020 19:19:21</t>
  </si>
  <si>
    <t>1334235</t>
  </si>
  <si>
    <t>02.06.2020 23:50:00</t>
  </si>
  <si>
    <t>03.06.2020 00:00:08</t>
  </si>
  <si>
    <t>1323604</t>
  </si>
  <si>
    <t>DM-3/TR-35 35-26-M01260_956616485</t>
  </si>
  <si>
    <t>02.06.2020 00:18:09</t>
  </si>
  <si>
    <t>02.06.2020 01:13:08</t>
  </si>
  <si>
    <t>1346411</t>
  </si>
  <si>
    <t>07.06.2020 07:12:13</t>
  </si>
  <si>
    <t>07.06.2020 08:18:23</t>
  </si>
  <si>
    <t>1355914</t>
  </si>
  <si>
    <t>SEFERİHİSAR İM 35-14-A00002_L-220 ŞEHİR-1 L02</t>
  </si>
  <si>
    <t>22.06.2020 01:15:42</t>
  </si>
  <si>
    <t>22.06.2020 04:48:00</t>
  </si>
  <si>
    <t>1356628</t>
  </si>
  <si>
    <t>SEFERİHİSAR İM 35-14-A00002_BEYLER L010</t>
  </si>
  <si>
    <t>23.06.2020 04:05:51</t>
  </si>
  <si>
    <t>23.06.2020 04:15:46</t>
  </si>
  <si>
    <t>1351537</t>
  </si>
  <si>
    <t>KIRKAĞAÇ TR-8/A 45-76-M00229_B</t>
  </si>
  <si>
    <t>15.06.2020 10:11:53</t>
  </si>
  <si>
    <t>15.06.2020 13:09:46</t>
  </si>
  <si>
    <t>1351607</t>
  </si>
  <si>
    <t>15.06.2020 11:07:34</t>
  </si>
  <si>
    <t>15.06.2020 11:46:10</t>
  </si>
  <si>
    <t>1351383</t>
  </si>
  <si>
    <t>DAĞDERE DM 45-72-M00097_DAĞDERE MERKEZ-M04 M04</t>
  </si>
  <si>
    <t>14.06.2020 20:11:03</t>
  </si>
  <si>
    <t>14.06.2020 20:22:36</t>
  </si>
  <si>
    <t>1357180</t>
  </si>
  <si>
    <t>DAĞDERE DM 45-72-M00097_HatBaşıAyırıcı_53140318 M06</t>
  </si>
  <si>
    <t>23.06.2020 14:24:39</t>
  </si>
  <si>
    <t>23.06.2020 16:52:36</t>
  </si>
  <si>
    <t>1358959</t>
  </si>
  <si>
    <t>TR-77 ÇEŞMEALTI KÖK 35-19-L00077_956665946</t>
  </si>
  <si>
    <t>26.06.2020 11:23:02</t>
  </si>
  <si>
    <t>26.06.2020 13:27:27</t>
  </si>
  <si>
    <t>1350613</t>
  </si>
  <si>
    <t>DM-2/15(YATIRIM REZERVE) 35-16-M00834_972212277</t>
  </si>
  <si>
    <t>13.06.2020 11:36:58</t>
  </si>
  <si>
    <t>13.06.2020 18:29:37</t>
  </si>
  <si>
    <t>1347071</t>
  </si>
  <si>
    <t>08.06.2020 10:55:37</t>
  </si>
  <si>
    <t>08.06.2020 12:51:50</t>
  </si>
  <si>
    <t>1345939</t>
  </si>
  <si>
    <t>K-1300 35-08-K01300_TRAFO-K06 K06</t>
  </si>
  <si>
    <t>06.06.2020 09:16:00</t>
  </si>
  <si>
    <t>06.06.2020 10:41:16</t>
  </si>
  <si>
    <t>1351580</t>
  </si>
  <si>
    <t>K-972 35-08-K00972_P P1</t>
  </si>
  <si>
    <t>15.06.2020 10:28:00</t>
  </si>
  <si>
    <t>15.06.2020 12:21:54</t>
  </si>
  <si>
    <t>1359339</t>
  </si>
  <si>
    <t>YENMİŞ KÖK 35-27-M00366_ M02</t>
  </si>
  <si>
    <t>23.06.2020 09:35:00</t>
  </si>
  <si>
    <t>23.06.2020 10:21:00</t>
  </si>
  <si>
    <t>1334476</t>
  </si>
  <si>
    <t>03.06.2020 12:54:01</t>
  </si>
  <si>
    <t>03.06.2020 17:28:28</t>
  </si>
  <si>
    <t>1344836</t>
  </si>
  <si>
    <t>MURADİYE TR-10 45-71-M02143_953242959</t>
  </si>
  <si>
    <t>04.06.2020 01:10:00</t>
  </si>
  <si>
    <t>04.06.2020 02:34:24</t>
  </si>
  <si>
    <t>1345767</t>
  </si>
  <si>
    <t>05.06.2020 19:25:08</t>
  </si>
  <si>
    <t>05.06.2020 20:15:00</t>
  </si>
  <si>
    <t>1345382</t>
  </si>
  <si>
    <t>MURADİYE DM-5 45-71-M00618_ TR</t>
  </si>
  <si>
    <t>05.06.2020 07:32:03</t>
  </si>
  <si>
    <t>05.06.2020 08:03:00</t>
  </si>
  <si>
    <t>1347081</t>
  </si>
  <si>
    <t>MURADİYE TR 2/A 45-71-M00201_967117102</t>
  </si>
  <si>
    <t>08.06.2020 11:14:36</t>
  </si>
  <si>
    <t>08.06.2020 13:42:52</t>
  </si>
  <si>
    <t>1347184</t>
  </si>
  <si>
    <t>MURADİYE TR 2/A 45-71-M00201_966239488</t>
  </si>
  <si>
    <t>08.06.2020 13:56:47</t>
  </si>
  <si>
    <t>08.06.2020 15:26:46</t>
  </si>
  <si>
    <t>1347586</t>
  </si>
  <si>
    <t>MURADİYE HASTANE KABİN 45-71-M00193_953176275</t>
  </si>
  <si>
    <t>09.06.2020 11:57:07</t>
  </si>
  <si>
    <t>1348010</t>
  </si>
  <si>
    <t>MURADİYE DM-5/8 KÖK 45-71-M00828_DM-5/11 M08</t>
  </si>
  <si>
    <t>10.06.2020 00:04:13</t>
  </si>
  <si>
    <t>10.06.2020 01:35:55</t>
  </si>
  <si>
    <t>1348140</t>
  </si>
  <si>
    <t>10.06.2020 08:57:57</t>
  </si>
  <si>
    <t>10.06.2020 09:26:24</t>
  </si>
  <si>
    <t>1350419</t>
  </si>
  <si>
    <t>13.06.2020 07:20:03</t>
  </si>
  <si>
    <t>13.06.2020 08:59:24</t>
  </si>
  <si>
    <t>1353394</t>
  </si>
  <si>
    <t>18.06.2020 11:29:01</t>
  </si>
  <si>
    <t>18.06.2020 12:48:48</t>
  </si>
  <si>
    <t>1353512</t>
  </si>
  <si>
    <t>18.06.2020 13:22:04</t>
  </si>
  <si>
    <t>18.06.2020 14:40:58</t>
  </si>
  <si>
    <t>1357286</t>
  </si>
  <si>
    <t>MURADİYE TR-5 (ESKİ MEZARLIK YANI) 45-71-M00204_953207587</t>
  </si>
  <si>
    <t>23.06.2020 15:59:56</t>
  </si>
  <si>
    <t>23.06.2020 17:20:54</t>
  </si>
  <si>
    <t>1356340</t>
  </si>
  <si>
    <t>MURADİYE TR 2/A 45-71-M00201_A</t>
  </si>
  <si>
    <t>22.06.2020 14:34:30</t>
  </si>
  <si>
    <t>22.06.2020 17:04:57</t>
  </si>
  <si>
    <t>1355385</t>
  </si>
  <si>
    <t>21.06.2020 05:29:11</t>
  </si>
  <si>
    <t>21.06.2020 05:55:18</t>
  </si>
  <si>
    <t>1355140</t>
  </si>
  <si>
    <t>20.06.2020 14:38:41</t>
  </si>
  <si>
    <t>20.06.2020 15:34:17</t>
  </si>
  <si>
    <t>1354978</t>
  </si>
  <si>
    <t>20.06.2020 09:51:50</t>
  </si>
  <si>
    <t>20.06.2020 10:02:00</t>
  </si>
  <si>
    <t>1359526</t>
  </si>
  <si>
    <t>MURADİYE DM-7/1 45-71-M01854_DM-5/7 KÖK M06</t>
  </si>
  <si>
    <t>27.06.2020 12:50:45</t>
  </si>
  <si>
    <t>27.06.2020 13:10:47</t>
  </si>
  <si>
    <t>1359518</t>
  </si>
  <si>
    <t>27.06.2020 12:29:09</t>
  </si>
  <si>
    <t>27.06.2020 13:01:43</t>
  </si>
  <si>
    <t>1358725</t>
  </si>
  <si>
    <t>DM-11/3A KÖK (ŞAHİN DÖKÜM KÖK) 45-71-M02067_ŞAHİN DÖKÜM ÇIKIŞ-M03 M03</t>
  </si>
  <si>
    <t>26.06.2020 01:27:04</t>
  </si>
  <si>
    <t>26.06.2020 02:29:13</t>
  </si>
  <si>
    <t>1358531</t>
  </si>
  <si>
    <t>TR-13 35-30-L00013_955298550</t>
  </si>
  <si>
    <t>25.06.2020 16:38:34</t>
  </si>
  <si>
    <t>25.06.2020 17:08:39</t>
  </si>
  <si>
    <t>1360129</t>
  </si>
  <si>
    <t>TR-2/14-B 45-72-L00069_950004752</t>
  </si>
  <si>
    <t>28.06.2020 18:52:26</t>
  </si>
  <si>
    <t>28.06.2020 20:32:31</t>
  </si>
  <si>
    <t>1360219</t>
  </si>
  <si>
    <t>TR-2/14-B 45-72-L00069_956513685</t>
  </si>
  <si>
    <t>29.06.2020 00:11:02</t>
  </si>
  <si>
    <t>29.06.2020 00:40:18</t>
  </si>
  <si>
    <t>1356373</t>
  </si>
  <si>
    <t>TR-2/23 45-72-L00023_49735442</t>
  </si>
  <si>
    <t>22.06.2020 15:39:15</t>
  </si>
  <si>
    <t>22.06.2020 18:21:22</t>
  </si>
  <si>
    <t>1344542</t>
  </si>
  <si>
    <t>TR-2/28-B 45-72-L00066_956513533</t>
  </si>
  <si>
    <t>03.06.2020 14:25:57</t>
  </si>
  <si>
    <t>03.06.2020 17:03:03</t>
  </si>
  <si>
    <t>1359447</t>
  </si>
  <si>
    <t>K-4768 35-03-K04768_72374506</t>
  </si>
  <si>
    <t>27.06.2020 09:39:39</t>
  </si>
  <si>
    <t>27.06.2020 10:44:18</t>
  </si>
  <si>
    <t>1360858</t>
  </si>
  <si>
    <t>MENEMEN TR-58 35-28-L00058_35-28-L00058</t>
  </si>
  <si>
    <t>30.06.2020 02:43:00</t>
  </si>
  <si>
    <t>30.06.2020 03:31:24</t>
  </si>
  <si>
    <t>1323690</t>
  </si>
  <si>
    <t>KFC KÖK 35-28-M00534_ M01</t>
  </si>
  <si>
    <t>02.06.2020 08:31:12</t>
  </si>
  <si>
    <t>02.06.2020 09:01:44</t>
  </si>
  <si>
    <t>1357374</t>
  </si>
  <si>
    <t>ÇAVUŞKÖY TR-1 35-28-M00346_Ayırıcı H01</t>
  </si>
  <si>
    <t>23.06.2020 17:48:17</t>
  </si>
  <si>
    <t>24.06.2020 00:21:41</t>
  </si>
  <si>
    <t>1357428</t>
  </si>
  <si>
    <t>23.06.2020 19:20:17</t>
  </si>
  <si>
    <t>23.06.2020 19:27:47</t>
  </si>
  <si>
    <t>1357535</t>
  </si>
  <si>
    <t>23.06.2020 22:36:19</t>
  </si>
  <si>
    <t>24.06.2020 01:51:33</t>
  </si>
  <si>
    <t>1360470</t>
  </si>
  <si>
    <t>DM-2/18 (YENİHAN) 45-71-M00155_953194165</t>
  </si>
  <si>
    <t>29.06.2020 12:28:00</t>
  </si>
  <si>
    <t>29.06.2020 14:25:54</t>
  </si>
  <si>
    <t>1360478</t>
  </si>
  <si>
    <t>K-1103 35-02-K01103_A</t>
  </si>
  <si>
    <t>29.06.2020 12:33:31</t>
  </si>
  <si>
    <t>29.06.2020 13:45:01</t>
  </si>
  <si>
    <t>1361051</t>
  </si>
  <si>
    <t>K-444 35-02-K00444_C</t>
  </si>
  <si>
    <t>30.06.2020 10:47:29</t>
  </si>
  <si>
    <t>30.06.2020 13:50:49</t>
  </si>
  <si>
    <t>1344686</t>
  </si>
  <si>
    <t>TR-162 35-15-L00162_C</t>
  </si>
  <si>
    <t>03.06.2020 17:40:19</t>
  </si>
  <si>
    <t>03.06.2020 18:50:40</t>
  </si>
  <si>
    <t>1356612</t>
  </si>
  <si>
    <t>DM-1/37-A 45-71-M00040_953201264</t>
  </si>
  <si>
    <t>22.06.2020 23:00:27</t>
  </si>
  <si>
    <t>22.06.2020 23:52:20</t>
  </si>
  <si>
    <t>1371371</t>
  </si>
  <si>
    <t>TR-140 ŞHT.ALİ DERELİ MEVKİİ 35-15-L00140_35-15-L00140</t>
  </si>
  <si>
    <t>30.06.2020 19:50:55</t>
  </si>
  <si>
    <t>30.06.2020 20:32:06</t>
  </si>
  <si>
    <t>1359221</t>
  </si>
  <si>
    <t>K-15 35-02-K00015_915148818</t>
  </si>
  <si>
    <t>26.06.2020 19:15:14</t>
  </si>
  <si>
    <t>26.06.2020 20:16:33</t>
  </si>
  <si>
    <t>1371231</t>
  </si>
  <si>
    <t>K-1078 35-02-K01078_D D01</t>
  </si>
  <si>
    <t>30.06.2020 16:02:32</t>
  </si>
  <si>
    <t>30.06.2020 19:26:03</t>
  </si>
  <si>
    <t>1323008</t>
  </si>
  <si>
    <t>K-3772 35-02-K03772_C</t>
  </si>
  <si>
    <t>01.06.2020 09:51:20</t>
  </si>
  <si>
    <t>01.06.2020 11:54:12</t>
  </si>
  <si>
    <t>1349343</t>
  </si>
  <si>
    <t>TR-155 35-15-L00155_B</t>
  </si>
  <si>
    <t>11.06.2020 22:15:52</t>
  </si>
  <si>
    <t>11.06.2020 23:07:55</t>
  </si>
  <si>
    <t>1333885</t>
  </si>
  <si>
    <t>02.06.2020 13:18:29</t>
  </si>
  <si>
    <t>02.06.2020 13:51:05</t>
  </si>
  <si>
    <t>1334202</t>
  </si>
  <si>
    <t>M-2546 35-02-M02546_966120397</t>
  </si>
  <si>
    <t>02.06.2020 21:11:12</t>
  </si>
  <si>
    <t>02.06.2020 22:42:13</t>
  </si>
  <si>
    <t>1333907</t>
  </si>
  <si>
    <t>K-903 35-02-K00903_D</t>
  </si>
  <si>
    <t>02.06.2020 13:48:18</t>
  </si>
  <si>
    <t>02.06.2020 13:49:48</t>
  </si>
  <si>
    <t>1359207</t>
  </si>
  <si>
    <t>K-608 35-02-K00608_35-02-K00608</t>
  </si>
  <si>
    <t>26.06.2020 18:45:42</t>
  </si>
  <si>
    <t>26.06.2020 19:25:06</t>
  </si>
  <si>
    <t>1344902</t>
  </si>
  <si>
    <t>K-4913 35-02-K04913_35-02-K04913</t>
  </si>
  <si>
    <t>04.06.2020 08:44:20</t>
  </si>
  <si>
    <t>04.06.2020 09:40:55</t>
  </si>
  <si>
    <t>1347355</t>
  </si>
  <si>
    <t>K-903 35-02-K00903_912417236</t>
  </si>
  <si>
    <t>08.06.2020 18:58:16</t>
  </si>
  <si>
    <t>08.06.2020 21:12:11</t>
  </si>
  <si>
    <t>1345107</t>
  </si>
  <si>
    <t>K-903 35-02-K00903_B</t>
  </si>
  <si>
    <t>04.06.2020 13:35:22</t>
  </si>
  <si>
    <t>04.06.2020 17:46:53</t>
  </si>
  <si>
    <t>1333893</t>
  </si>
  <si>
    <t>K-608 35-02-K00608_B</t>
  </si>
  <si>
    <t>02.06.2020 13:27:10</t>
  </si>
  <si>
    <t>02.06.2020 17:43:58</t>
  </si>
  <si>
    <t>1345563</t>
  </si>
  <si>
    <t>ÇANDARLI TR-9 35-30-M00009_955322117</t>
  </si>
  <si>
    <t>05.06.2020 12:49:35</t>
  </si>
  <si>
    <t>05.06.2020 18:12:05</t>
  </si>
  <si>
    <t>1323001</t>
  </si>
  <si>
    <t>K-1213 35-02-K01213_E e1b</t>
  </si>
  <si>
    <t>01.06.2020 09:20:48</t>
  </si>
  <si>
    <t>01.06.2020 12:02:47</t>
  </si>
  <si>
    <t>1347886</t>
  </si>
  <si>
    <t>K-1213 35-02-K01213_99393104</t>
  </si>
  <si>
    <t>09.06.2020 18:06:18</t>
  </si>
  <si>
    <t>09.06.2020 19:33:53</t>
  </si>
  <si>
    <t>1360359</t>
  </si>
  <si>
    <t>K-1213 35-02-K01213_35-02-K01213</t>
  </si>
  <si>
    <t>29.06.2020 09:34:34</t>
  </si>
  <si>
    <t>29.06.2020 12:06:09</t>
  </si>
  <si>
    <t>1361005</t>
  </si>
  <si>
    <t>M-2778(YATIRIM REZERVE) 35-02-M02778_C</t>
  </si>
  <si>
    <t>30.06.2020 10:14:39</t>
  </si>
  <si>
    <t>30.06.2020 15:38:51</t>
  </si>
  <si>
    <t>1347881</t>
  </si>
  <si>
    <t>K-891 35-02-K00891_912812663</t>
  </si>
  <si>
    <t>09.06.2020 18:04:48</t>
  </si>
  <si>
    <t>09.06.2020 18:45:14</t>
  </si>
  <si>
    <t>1347872</t>
  </si>
  <si>
    <t>M-2516 (YATIRIM REZERVE) 35-02-M02516_D</t>
  </si>
  <si>
    <t>09.06.2020 17:50:52</t>
  </si>
  <si>
    <t>09.06.2020 19:04:40</t>
  </si>
  <si>
    <t>1348079</t>
  </si>
  <si>
    <t>M-2516 (YATIRIM REZERVE) 35-02-M02516_99362794</t>
  </si>
  <si>
    <t>10.06.2020 06:16:10</t>
  </si>
  <si>
    <t>10.06.2020 08:57:19</t>
  </si>
  <si>
    <t>1348429</t>
  </si>
  <si>
    <t>10.06.2020 14:54:33</t>
  </si>
  <si>
    <t>10.06.2020 19:54:26</t>
  </si>
  <si>
    <t>1348292</t>
  </si>
  <si>
    <t>K-891 35-02-K00891_98788441</t>
  </si>
  <si>
    <t>10.06.2020 11:23:45</t>
  </si>
  <si>
    <t>10.06.2020 13:57:47</t>
  </si>
  <si>
    <t>1346870</t>
  </si>
  <si>
    <t>07.06.2020 21:28:25</t>
  </si>
  <si>
    <t>07.06.2020 22:15:45</t>
  </si>
  <si>
    <t>1323154</t>
  </si>
  <si>
    <t>K-3772 35-02-K03772_912484440</t>
  </si>
  <si>
    <t>01.06.2020 12:10:26</t>
  </si>
  <si>
    <t>01.06.2020 16:15:46</t>
  </si>
  <si>
    <t>1323197</t>
  </si>
  <si>
    <t>M-2769(YATIRIM REZERVE) 35-02-M02769_A</t>
  </si>
  <si>
    <t>01.06.2020 13:24:46</t>
  </si>
  <si>
    <t>01.06.2020 14:24:01</t>
  </si>
  <si>
    <t>1323720</t>
  </si>
  <si>
    <t>02.06.2020 09:09:50</t>
  </si>
  <si>
    <t>02.06.2020 10:10:41</t>
  </si>
  <si>
    <t>1357651</t>
  </si>
  <si>
    <t>K-152 35-02-K00152_G</t>
  </si>
  <si>
    <t>24.06.2020 08:51:01</t>
  </si>
  <si>
    <t>24.06.2020 15:34:25</t>
  </si>
  <si>
    <t>1357654</t>
  </si>
  <si>
    <t>K-152 35-02-K00152_A</t>
  </si>
  <si>
    <t>24.06.2020 08:53:36</t>
  </si>
  <si>
    <t>24.06.2020 14:07:42</t>
  </si>
  <si>
    <t>1352688</t>
  </si>
  <si>
    <t>K-891 35-02-K00891_G</t>
  </si>
  <si>
    <t>17.06.2020 10:02:44</t>
  </si>
  <si>
    <t>17.06.2020 11:23:17</t>
  </si>
  <si>
    <t>1353299</t>
  </si>
  <si>
    <t>K-152 35-02-K00152_D</t>
  </si>
  <si>
    <t>18.06.2020 10:42:17</t>
  </si>
  <si>
    <t>18.06.2020 10:48:00</t>
  </si>
  <si>
    <t>1323014</t>
  </si>
  <si>
    <t>K-3772 35-02-K03772_A</t>
  </si>
  <si>
    <t>01.06.2020 09:46:34</t>
  </si>
  <si>
    <t>01.06.2020 11:55:03</t>
  </si>
  <si>
    <t>1323711</t>
  </si>
  <si>
    <t>M-2516 (YATIRIM REZERVE) 35-02-M02516_A</t>
  </si>
  <si>
    <t>02.06.2020 09:23:04</t>
  </si>
  <si>
    <t>02.06.2020 10:11:47</t>
  </si>
  <si>
    <t>1323733</t>
  </si>
  <si>
    <t>02.06.2020 09:22:06</t>
  </si>
  <si>
    <t>02.06.2020 11:06:40</t>
  </si>
  <si>
    <t>1351846</t>
  </si>
  <si>
    <t>M-2778(YATIRIM REZERVE) 35-02-M02778_D</t>
  </si>
  <si>
    <t>15.06.2020 18:23:18</t>
  </si>
  <si>
    <t>15.06.2020 19:56:50</t>
  </si>
  <si>
    <t>1347549</t>
  </si>
  <si>
    <t>09.06.2020 09:23:39</t>
  </si>
  <si>
    <t>09.06.2020 16:55:59</t>
  </si>
  <si>
    <t>1348457</t>
  </si>
  <si>
    <t>K-4716 35-02-K04716_Ayırıcı H</t>
  </si>
  <si>
    <t>10.06.2020 15:52:00</t>
  </si>
  <si>
    <t>10.06.2020 16:15:42</t>
  </si>
  <si>
    <t>1346518</t>
  </si>
  <si>
    <t>M-2769(YATIRIM REZERVE) 35-02-M02769_35-02-M02769</t>
  </si>
  <si>
    <t>07.06.2020 11:11:03</t>
  </si>
  <si>
    <t>07.06.2020 11:34:56</t>
  </si>
  <si>
    <t>1357866</t>
  </si>
  <si>
    <t>M-2770(YATIRIM REZERVE) 35-02-M02770_B</t>
  </si>
  <si>
    <t>24.06.2020 09:43:31</t>
  </si>
  <si>
    <t>24.06.2020 17:50:59</t>
  </si>
  <si>
    <t>1358254</t>
  </si>
  <si>
    <t>M-2770(YATIRIM REZERVE) 35-02-M02770_35-02-M02770</t>
  </si>
  <si>
    <t>25.06.2020 09:52:07</t>
  </si>
  <si>
    <t>25.06.2020 15:39:53</t>
  </si>
  <si>
    <t>1356178</t>
  </si>
  <si>
    <t>K-4911 35-02-K04911_Ayırıcı H</t>
  </si>
  <si>
    <t>22.06.2020 11:06:24</t>
  </si>
  <si>
    <t>1352255</t>
  </si>
  <si>
    <t>16.06.2020 13:14:00</t>
  </si>
  <si>
    <t>16.06.2020 17:54:00</t>
  </si>
  <si>
    <t>1353111</t>
  </si>
  <si>
    <t>K-608 35-02-K00608_D</t>
  </si>
  <si>
    <t>17.06.2020 21:08:13</t>
  </si>
  <si>
    <t>17.06.2020 22:07:00</t>
  </si>
  <si>
    <t>1357792</t>
  </si>
  <si>
    <t>TR-14 35-15-M00014_35-15-M00014</t>
  </si>
  <si>
    <t>24.06.2020 11:27:51</t>
  </si>
  <si>
    <t>24.06.2020 12:11:40</t>
  </si>
  <si>
    <t>1360162</t>
  </si>
  <si>
    <t>TR-2/14-B 45-72-L00069_956513694</t>
  </si>
  <si>
    <t>28.06.2020 19:21:54</t>
  </si>
  <si>
    <t>28.06.2020 20:24:04</t>
  </si>
  <si>
    <t>1359325</t>
  </si>
  <si>
    <t>K-444 35-02-K00444_35-02-K00444</t>
  </si>
  <si>
    <t>23.06.2020 09:42:00</t>
  </si>
  <si>
    <t>23.06.2020 11:46:00</t>
  </si>
  <si>
    <t>1371320</t>
  </si>
  <si>
    <t>30.06.2020 18:43:55</t>
  </si>
  <si>
    <t>30.06.2020 20:00:05</t>
  </si>
  <si>
    <t>1348460</t>
  </si>
  <si>
    <t>K-903 35-02-K00903_99392774</t>
  </si>
  <si>
    <t>10.06.2020 15:53:02</t>
  </si>
  <si>
    <t>10.06.2020 18:40:43</t>
  </si>
  <si>
    <t>1355491</t>
  </si>
  <si>
    <t>K-744 35-02-K00744_35-02-K00744</t>
  </si>
  <si>
    <t>21.06.2020 10:57:00</t>
  </si>
  <si>
    <t>1352477</t>
  </si>
  <si>
    <t>K-744 35-02-K00744_F</t>
  </si>
  <si>
    <t>16.06.2020 19:12:29</t>
  </si>
  <si>
    <t>16.06.2020 21:08:53</t>
  </si>
  <si>
    <t>1345048</t>
  </si>
  <si>
    <t>04.06.2020 12:13:31</t>
  </si>
  <si>
    <t>04.06.2020 14:12:16</t>
  </si>
  <si>
    <t>1348168</t>
  </si>
  <si>
    <t>M-2769(YATIRIM REZERVE) 35-02-M02769_E</t>
  </si>
  <si>
    <t>10.06.2020 09:20:05</t>
  </si>
  <si>
    <t>10.06.2020 17:24:39</t>
  </si>
  <si>
    <t>1350479</t>
  </si>
  <si>
    <t>13.06.2020 09:16:34</t>
  </si>
  <si>
    <t>13.06.2020 15:03:56</t>
  </si>
  <si>
    <t>1359266</t>
  </si>
  <si>
    <t>26.06.2020 20:51:42</t>
  </si>
  <si>
    <t>26.06.2020 22:52:28</t>
  </si>
  <si>
    <t>1323507</t>
  </si>
  <si>
    <t>K-4792 35-02-K04792_955021275</t>
  </si>
  <si>
    <t>01.06.2020 19:14:35</t>
  </si>
  <si>
    <t>01.06.2020 21:45:17</t>
  </si>
  <si>
    <t>1353487</t>
  </si>
  <si>
    <t>K-4792 35-02-K04792_912512357</t>
  </si>
  <si>
    <t>18.06.2020 12:22:58</t>
  </si>
  <si>
    <t>18.06.2020 17:11:38</t>
  </si>
  <si>
    <t>1345042</t>
  </si>
  <si>
    <t>K-903 35-02-K00903_E</t>
  </si>
  <si>
    <t>04.06.2020 12:05:35</t>
  </si>
  <si>
    <t>04.06.2020 14:06:50</t>
  </si>
  <si>
    <t>1333974</t>
  </si>
  <si>
    <t>K-3887 35-02-K03887_914528413</t>
  </si>
  <si>
    <t>02.06.2020 14:56:42</t>
  </si>
  <si>
    <t>02.06.2020 18:41:11</t>
  </si>
  <si>
    <t>1353327</t>
  </si>
  <si>
    <t>K-1235 35-02-K01235_E</t>
  </si>
  <si>
    <t>18.06.2020 10:20:28</t>
  </si>
  <si>
    <t>18.06.2020 16:13:53</t>
  </si>
  <si>
    <t>1351289</t>
  </si>
  <si>
    <t>K-1235 35-02-K01235_912553062</t>
  </si>
  <si>
    <t>14.06.2020 16:11:01</t>
  </si>
  <si>
    <t>14.06.2020 16:35:24</t>
  </si>
  <si>
    <t>1358798</t>
  </si>
  <si>
    <t>M-2515 (YATIRIM REZERVE) 35-02-M02515_A</t>
  </si>
  <si>
    <t>26.06.2020 08:56:03</t>
  </si>
  <si>
    <t>26.06.2020 11:31:11</t>
  </si>
  <si>
    <t>1359008</t>
  </si>
  <si>
    <t>M-2515 (YATIRIM REZERVE) 35-02-M02515_E E1B</t>
  </si>
  <si>
    <t>26.06.2020 12:57:46</t>
  </si>
  <si>
    <t>26.06.2020 14:34:04</t>
  </si>
  <si>
    <t>1345105</t>
  </si>
  <si>
    <t>04.06.2020 12:52:23</t>
  </si>
  <si>
    <t>04.06.2020 13:40:00</t>
  </si>
  <si>
    <t>1334307</t>
  </si>
  <si>
    <t>ULUCAK DM-2 35-27-M00331_ULUCAK DM-2/1 M01</t>
  </si>
  <si>
    <t>03.06.2020 08:31:23</t>
  </si>
  <si>
    <t>03.06.2020 09:22:00</t>
  </si>
  <si>
    <t>1347324</t>
  </si>
  <si>
    <t>ULUCAK DM-2 35-27-M00331_ULUCAK DM-2/14-ULUCAK DM-2/15 M07</t>
  </si>
  <si>
    <t>08.06.2020 17:51:54</t>
  </si>
  <si>
    <t>08.06.2020 18:35:12</t>
  </si>
  <si>
    <t>1323765</t>
  </si>
  <si>
    <t>K-1213 35-02-K01213_C</t>
  </si>
  <si>
    <t>02.06.2020 09:52:58</t>
  </si>
  <si>
    <t>02.06.2020 12:31:17</t>
  </si>
  <si>
    <t>1323013</t>
  </si>
  <si>
    <t>01.06.2020 10:09:37</t>
  </si>
  <si>
    <t>01.06.2020 12:04:01</t>
  </si>
  <si>
    <t>1323734</t>
  </si>
  <si>
    <t>02.06.2020 09:22:50</t>
  </si>
  <si>
    <t>02.06.2020 11:08:23</t>
  </si>
  <si>
    <t>1351712</t>
  </si>
  <si>
    <t>15.06.2020 14:07:31</t>
  </si>
  <si>
    <t>15.06.2020 15:54:21</t>
  </si>
  <si>
    <t>1359853</t>
  </si>
  <si>
    <t>28.06.2020 07:46:44</t>
  </si>
  <si>
    <t>28.06.2020 10:11:28</t>
  </si>
  <si>
    <t>1345428</t>
  </si>
  <si>
    <t>M-2515 (YATIRIM REZERVE) 35-02-M02515_35-02-M02515</t>
  </si>
  <si>
    <t>05.06.2020 09:15:00</t>
  </si>
  <si>
    <t>05.06.2020 12:09:13</t>
  </si>
  <si>
    <t>1356093</t>
  </si>
  <si>
    <t>K-1666 35-02-K01666_E</t>
  </si>
  <si>
    <t>22.06.2020 09:49:34</t>
  </si>
  <si>
    <t>22.06.2020 14:16:45</t>
  </si>
  <si>
    <t>1356304</t>
  </si>
  <si>
    <t>K-2636 35-02-K02636_A</t>
  </si>
  <si>
    <t>22.06.2020 14:03:46</t>
  </si>
  <si>
    <t>22.06.2020 18:14:46</t>
  </si>
  <si>
    <t>1360978</t>
  </si>
  <si>
    <t>K-1049 35-02-K01049_72410547</t>
  </si>
  <si>
    <t>30.06.2020 09:41:55</t>
  </si>
  <si>
    <t>30.06.2020 13:39:38</t>
  </si>
  <si>
    <t>1351967</t>
  </si>
  <si>
    <t>K-3634 35-02-K03634_Ayırıcı H01</t>
  </si>
  <si>
    <t>16.06.2020 02:06:00</t>
  </si>
  <si>
    <t>16.06.2020 02:57:07</t>
  </si>
  <si>
    <t>1349383</t>
  </si>
  <si>
    <t>12.06.2020 02:03:20</t>
  </si>
  <si>
    <t>12.06.2020 02:14:27</t>
  </si>
  <si>
    <t>1358168</t>
  </si>
  <si>
    <t>OSMANGAZİ İM 35-02-A00004_ATATÜRK-M10 M10</t>
  </si>
  <si>
    <t>25.06.2020 06:44:07</t>
  </si>
  <si>
    <t>25.06.2020 06:54:13</t>
  </si>
  <si>
    <t>1351689</t>
  </si>
  <si>
    <t>K-3900 35-02-K03900_99249451</t>
  </si>
  <si>
    <t>15.06.2020 13:32:55</t>
  </si>
  <si>
    <t>15.06.2020 16:56:05</t>
  </si>
  <si>
    <t>1357057</t>
  </si>
  <si>
    <t>TR-43 45-77-L00043_B</t>
  </si>
  <si>
    <t>23.06.2020 12:32:44</t>
  </si>
  <si>
    <t>23.06.2020 13:20:21</t>
  </si>
  <si>
    <t>1348183</t>
  </si>
  <si>
    <t>K-697 35-02-K00697_910255961</t>
  </si>
  <si>
    <t>10.06.2020 09:23:41</t>
  </si>
  <si>
    <t>10.06.2020 11:30:39</t>
  </si>
  <si>
    <t>1344791</t>
  </si>
  <si>
    <t>TR-74 45-77-L00074_C</t>
  </si>
  <si>
    <t>03.06.2020 21:10:24</t>
  </si>
  <si>
    <t>03.06.2020 21:36:04</t>
  </si>
  <si>
    <t>1357426</t>
  </si>
  <si>
    <t>TR-44 45-77-L00044_A</t>
  </si>
  <si>
    <t>23.06.2020 18:55:41</t>
  </si>
  <si>
    <t>23.06.2020 19:41:56</t>
  </si>
  <si>
    <t>1354057</t>
  </si>
  <si>
    <t>TR-76 45-77-L00076_45-77-L00076</t>
  </si>
  <si>
    <t>19.06.2020 06:37:08</t>
  </si>
  <si>
    <t>19.06.2020 07:21:17</t>
  </si>
  <si>
    <t>1358636</t>
  </si>
  <si>
    <t>K-816 35-04-K00816_C</t>
  </si>
  <si>
    <t>25.06.2020 19:45:48</t>
  </si>
  <si>
    <t>25.06.2020 21:02:56</t>
  </si>
  <si>
    <t>1354474</t>
  </si>
  <si>
    <t>K-3769 35-04-K03769_C</t>
  </si>
  <si>
    <t>19.06.2020 15:12:14</t>
  </si>
  <si>
    <t>19.06.2020 16:21:44</t>
  </si>
  <si>
    <t>1345395</t>
  </si>
  <si>
    <t>35-04-K00522_35-04-K00522</t>
  </si>
  <si>
    <t>05.06.2020 08:12:45</t>
  </si>
  <si>
    <t>05.06.2020 11:11:58</t>
  </si>
  <si>
    <t>1355091</t>
  </si>
  <si>
    <t>K-3332 35-02-K03332_99836716</t>
  </si>
  <si>
    <t>20.06.2020 13:11:51</t>
  </si>
  <si>
    <t>20.06.2020 14:40:06</t>
  </si>
  <si>
    <t>1354432</t>
  </si>
  <si>
    <t>TR-2/16 45-72-L00016_956498497</t>
  </si>
  <si>
    <t>19.06.2020 14:32:26</t>
  </si>
  <si>
    <t>19.06.2020 18:56:20</t>
  </si>
  <si>
    <t>1351122</t>
  </si>
  <si>
    <t>HALİME KEKLİK-2 TARIMSAL SULAMA 45-72-L00091_45-72-L00091</t>
  </si>
  <si>
    <t>14.06.2020 10:41:21</t>
  </si>
  <si>
    <t>14.06.2020 11:36:21</t>
  </si>
  <si>
    <t>1346332</t>
  </si>
  <si>
    <t>TR-2/6 45-72-L00006_956496731</t>
  </si>
  <si>
    <t>06.06.2020 21:17:23</t>
  </si>
  <si>
    <t>06.06.2020 22:07:21</t>
  </si>
  <si>
    <t>1348315</t>
  </si>
  <si>
    <t>TR-2/55 45-72-L00055_Ayırıcı H01</t>
  </si>
  <si>
    <t>10.06.2020 12:03:12</t>
  </si>
  <si>
    <t>10.06.2020 13:09:51</t>
  </si>
  <si>
    <t>1347731</t>
  </si>
  <si>
    <t>TR-2/24 45-72-L00024_956513059</t>
  </si>
  <si>
    <t>09.06.2020 13:58:36</t>
  </si>
  <si>
    <t>09.06.2020 14:36:59</t>
  </si>
  <si>
    <t>1349595</t>
  </si>
  <si>
    <t>TR-2/55 45-72-L00055_49660803 A1b</t>
  </si>
  <si>
    <t>12.06.2020 10:38:47</t>
  </si>
  <si>
    <t>12.06.2020 11:22:17</t>
  </si>
  <si>
    <t>1355192</t>
  </si>
  <si>
    <t>K-282 35-04-K00282_910656861</t>
  </si>
  <si>
    <t>20.06.2020 17:27:07</t>
  </si>
  <si>
    <t>1355245</t>
  </si>
  <si>
    <t>K-872 35-04-K00872_B B1B</t>
  </si>
  <si>
    <t>20.06.2020 17:44:33</t>
  </si>
  <si>
    <t>20.06.2020 18:56:05</t>
  </si>
  <si>
    <t>1346603</t>
  </si>
  <si>
    <t>M-797 KSK SPOR TESİSLERİ 35-09-M00797Ö_-M01 M01</t>
  </si>
  <si>
    <t>07.06.2020 13:21:01</t>
  </si>
  <si>
    <t>07.06.2020 14:38:36</t>
  </si>
  <si>
    <t>1346589</t>
  </si>
  <si>
    <t>ATAKENT DM (M-2214) 35-09-M02214_M-2659-M09 M09</t>
  </si>
  <si>
    <t>07.06.2020 13:28:00</t>
  </si>
  <si>
    <t>1354323</t>
  </si>
  <si>
    <t>K-55 35-04-K00055_H H2B</t>
  </si>
  <si>
    <t>19.06.2020 11:55:31</t>
  </si>
  <si>
    <t>19.06.2020 22:32:22</t>
  </si>
  <si>
    <t>1359115</t>
  </si>
  <si>
    <t>K-3723 35-04-K03723_947684976</t>
  </si>
  <si>
    <t>26.06.2020 16:04:52</t>
  </si>
  <si>
    <t>26.06.2020 17:16:52</t>
  </si>
  <si>
    <t>1371276</t>
  </si>
  <si>
    <t>K-2875 35-04-K02875_99171536</t>
  </si>
  <si>
    <t>30.06.2020 17:44:37</t>
  </si>
  <si>
    <t>30.06.2020 19:39:34</t>
  </si>
  <si>
    <t>1333869</t>
  </si>
  <si>
    <t>M-396 35-09-M00396_915102772</t>
  </si>
  <si>
    <t>02.06.2020 12:42:12</t>
  </si>
  <si>
    <t>02.06.2020 17:06:49</t>
  </si>
  <si>
    <t>1348932</t>
  </si>
  <si>
    <t>M-999 35-09-M00999_912776437</t>
  </si>
  <si>
    <t>11.06.2020 12:28:32</t>
  </si>
  <si>
    <t>11.06.2020 13:53:17</t>
  </si>
  <si>
    <t>1347793</t>
  </si>
  <si>
    <t>K-1869 35-09-K01869_TRAFO-K01 K01</t>
  </si>
  <si>
    <t>09.06.2020 15:24:27</t>
  </si>
  <si>
    <t>09.06.2020 16:45:55</t>
  </si>
  <si>
    <t>1347420</t>
  </si>
  <si>
    <t>K-1249 35-04-K01249_98974394</t>
  </si>
  <si>
    <t>08.06.2020 21:59:54</t>
  </si>
  <si>
    <t>09.06.2020 00:23:03</t>
  </si>
  <si>
    <t>1323073</t>
  </si>
  <si>
    <t>K-1258 35-04-K01258_912185341</t>
  </si>
  <si>
    <t>01.06.2020 10:02:43</t>
  </si>
  <si>
    <t>01.06.2020 11:52:17</t>
  </si>
  <si>
    <t>1344688</t>
  </si>
  <si>
    <t>K-3185 35-04-K03185_99170898</t>
  </si>
  <si>
    <t>03.06.2020 17:58:07</t>
  </si>
  <si>
    <t>03.06.2020 20:36:49</t>
  </si>
  <si>
    <t>1344562</t>
  </si>
  <si>
    <t>K-2316 35-04-K02316_98981126</t>
  </si>
  <si>
    <t>03.06.2020 14:42:21</t>
  </si>
  <si>
    <t>03.06.2020 19:04:28</t>
  </si>
  <si>
    <t>1344630</t>
  </si>
  <si>
    <t>K-1866 35-09-K01866_914530861</t>
  </si>
  <si>
    <t>03.06.2020 16:25:38</t>
  </si>
  <si>
    <t>03.06.2020 17:30:24</t>
  </si>
  <si>
    <t>1356134</t>
  </si>
  <si>
    <t>K-1867 35-09-K01867_E</t>
  </si>
  <si>
    <t>22.06.2020 10:06:21</t>
  </si>
  <si>
    <t>22.06.2020 11:34:23</t>
  </si>
  <si>
    <t>1371459</t>
  </si>
  <si>
    <t>K-4133 35-04-K04133_D</t>
  </si>
  <si>
    <t>30.06.2020 23:28:29</t>
  </si>
  <si>
    <t>01.07.2020 00:25:59</t>
  </si>
  <si>
    <t>1348317</t>
  </si>
  <si>
    <t>K-846 35-04-K00846_35-04-K00846</t>
  </si>
  <si>
    <t>10.06.2020 11:57:39</t>
  </si>
  <si>
    <t>1323161</t>
  </si>
  <si>
    <t>K-3844 35-04-K03844_C C2B</t>
  </si>
  <si>
    <t>01.06.2020 12:45:05</t>
  </si>
  <si>
    <t>01.06.2020 14:20:00</t>
  </si>
  <si>
    <t>1346653</t>
  </si>
  <si>
    <t>M-1333 35-04-M01333_TRAFO-M03 M03</t>
  </si>
  <si>
    <t>07.06.2020 14:44:19</t>
  </si>
  <si>
    <t>07.06.2020 19:54:01</t>
  </si>
  <si>
    <t>1348703</t>
  </si>
  <si>
    <t>M-1187 35-04-M01187_C</t>
  </si>
  <si>
    <t>11.06.2020 04:24:43</t>
  </si>
  <si>
    <t>11.06.2020 05:04:13</t>
  </si>
  <si>
    <t>1350350</t>
  </si>
  <si>
    <t>BOSTANLI GIS TM 35-04-A00001_Bostanlı-6 K13</t>
  </si>
  <si>
    <t>13.06.2020 03:21:38</t>
  </si>
  <si>
    <t>13.06.2020 03:24:11</t>
  </si>
  <si>
    <t>1349699</t>
  </si>
  <si>
    <t>M-1087 35-04-M01087_942120347</t>
  </si>
  <si>
    <t>12.06.2020 12:33:00</t>
  </si>
  <si>
    <t>12.06.2020 15:45:07</t>
  </si>
  <si>
    <t>1361132</t>
  </si>
  <si>
    <t>M-1036 35-04-M01036_56372902</t>
  </si>
  <si>
    <t>30.06.2020 13:21:33</t>
  </si>
  <si>
    <t>30.06.2020 13:43:46</t>
  </si>
  <si>
    <t>1361135</t>
  </si>
  <si>
    <t>M-1036 35-04-M01036_56368078</t>
  </si>
  <si>
    <t>30.06.2020 13:24:24</t>
  </si>
  <si>
    <t>30.06.2020 13:43:52</t>
  </si>
  <si>
    <t>1359183</t>
  </si>
  <si>
    <t>M-1186 35-04-M01186_F</t>
  </si>
  <si>
    <t>26.06.2020 18:09:26</t>
  </si>
  <si>
    <t>26.06.2020 20:10:31</t>
  </si>
  <si>
    <t>1359328</t>
  </si>
  <si>
    <t>M-1186 35-04-M01186_912637848</t>
  </si>
  <si>
    <t>26.06.2020 23:48:23</t>
  </si>
  <si>
    <t>27.06.2020 05:15:12</t>
  </si>
  <si>
    <t>1358344</t>
  </si>
  <si>
    <t>M-1180 35-04-M01180_D</t>
  </si>
  <si>
    <t>25.06.2020 10:50:47</t>
  </si>
  <si>
    <t>25.06.2020 12:41:40</t>
  </si>
  <si>
    <t>1355762</t>
  </si>
  <si>
    <t>K-3322 35-09-K03322_912374260</t>
  </si>
  <si>
    <t>21.06.2020 17:30:03</t>
  </si>
  <si>
    <t>21.06.2020 18:44:36</t>
  </si>
  <si>
    <t>1348819</t>
  </si>
  <si>
    <t>K-1590 35-04-K01590_C</t>
  </si>
  <si>
    <t>11.06.2020 09:48:21</t>
  </si>
  <si>
    <t>11.06.2020 10:17:58</t>
  </si>
  <si>
    <t>1353397</t>
  </si>
  <si>
    <t>M-925 İLÇE JANDARMA KOM. 35-09-M00925Ö_ M01</t>
  </si>
  <si>
    <t>18.06.2020 11:32:33</t>
  </si>
  <si>
    <t>18.06.2020 11:53:13</t>
  </si>
  <si>
    <t>1353411</t>
  </si>
  <si>
    <t>K-2875 35-04-K02875_99457028</t>
  </si>
  <si>
    <t>18.06.2020 10:29:48</t>
  </si>
  <si>
    <t>18.06.2020 13:07:48</t>
  </si>
  <si>
    <t>1356659</t>
  </si>
  <si>
    <t>K-3343 35-04-K03343_35-04-K03343</t>
  </si>
  <si>
    <t>23.06.2020 06:04:54</t>
  </si>
  <si>
    <t>23.06.2020 09:24:06</t>
  </si>
  <si>
    <t>1348825</t>
  </si>
  <si>
    <t>K-1590 35-04-K01590_R</t>
  </si>
  <si>
    <t>11.06.2020 09:50:48</t>
  </si>
  <si>
    <t>11.06.2020 10:09:42</t>
  </si>
  <si>
    <t>1353709</t>
  </si>
  <si>
    <t>K-4059 35-04-K04059_913559359</t>
  </si>
  <si>
    <t>18.06.2020 16:31:00</t>
  </si>
  <si>
    <t>18.06.2020 18:11:35</t>
  </si>
  <si>
    <t>1350621</t>
  </si>
  <si>
    <t>K-294 35-04-K00294_912485597</t>
  </si>
  <si>
    <t>13.06.2020 11:31:53</t>
  </si>
  <si>
    <t>13.06.2020 19:07:44</t>
  </si>
  <si>
    <t>1359361</t>
  </si>
  <si>
    <t>K-2875 35-04-K02875_R TR2875R1</t>
  </si>
  <si>
    <t>27.06.2020 04:13:47</t>
  </si>
  <si>
    <t>27.06.2020 12:20:31</t>
  </si>
  <si>
    <t>1349183</t>
  </si>
  <si>
    <t>OCAKLI TR-6 35-15-L00780_35-15-L00780</t>
  </si>
  <si>
    <t>11.06.2020 17:49:24</t>
  </si>
  <si>
    <t>11.06.2020 21:29:22</t>
  </si>
  <si>
    <t>1350145</t>
  </si>
  <si>
    <t>TR-2/6-A 45-72-L00942_956477783</t>
  </si>
  <si>
    <t>12.06.2020 18:41:15</t>
  </si>
  <si>
    <t>12.06.2020 19:29:20</t>
  </si>
  <si>
    <t>1348878</t>
  </si>
  <si>
    <t>TR-255(DM-2/2) 35-19-L00255_956666156</t>
  </si>
  <si>
    <t>11.06.2020 10:42:11</t>
  </si>
  <si>
    <t>11.06.2020 14:05:17</t>
  </si>
  <si>
    <t>1355261</t>
  </si>
  <si>
    <t>TR-1/13 45-72-M00013_1/10 A (HASTANE) M05</t>
  </si>
  <si>
    <t>20.06.2020 18:26:13</t>
  </si>
  <si>
    <t>20.06.2020 19:00:00</t>
  </si>
  <si>
    <t>1357231</t>
  </si>
  <si>
    <t>K-3844 35-04-K03844_D K3844D1B</t>
  </si>
  <si>
    <t>23.06.2020 11:02:59</t>
  </si>
  <si>
    <t>23.06.2020 15:44:39</t>
  </si>
  <si>
    <t>1347724</t>
  </si>
  <si>
    <t>K-1990 35-04-K01990_35-04-K01990</t>
  </si>
  <si>
    <t>09.06.2020 13:46:00</t>
  </si>
  <si>
    <t>09.06.2020 14:26:00</t>
  </si>
  <si>
    <t>1346790</t>
  </si>
  <si>
    <t>ÇAMÖNÜ TR-4 35-22-M00169_6180018</t>
  </si>
  <si>
    <t>07.06.2020 18:14:46</t>
  </si>
  <si>
    <t>07.06.2020 19:47:31</t>
  </si>
  <si>
    <t>1323303</t>
  </si>
  <si>
    <t>TR-58 45-78-M00058_72374192</t>
  </si>
  <si>
    <t>01.06.2020 14:49:50</t>
  </si>
  <si>
    <t>01.06.2020 16:29:15</t>
  </si>
  <si>
    <t>1344554</t>
  </si>
  <si>
    <t>MURADİYE TR-4 45-71-M01417_943072784</t>
  </si>
  <si>
    <t>03.06.2020 14:40:13</t>
  </si>
  <si>
    <t>03.06.2020 17:11:01</t>
  </si>
  <si>
    <t>1346458</t>
  </si>
  <si>
    <t>MURADİYE DM-5/11 45-71-M00232_AKARLAR M13</t>
  </si>
  <si>
    <t>07.06.2020 09:11:03</t>
  </si>
  <si>
    <t>07.06.2020 11:56:01</t>
  </si>
  <si>
    <t>1345337</t>
  </si>
  <si>
    <t>DM-4/14C 45-71-M02101_960675795</t>
  </si>
  <si>
    <t>04.06.2020 23:04:37</t>
  </si>
  <si>
    <t>05.06.2020 01:48:00</t>
  </si>
  <si>
    <t>1351021</t>
  </si>
  <si>
    <t>14.06.2020 07:59:48</t>
  </si>
  <si>
    <t>14.06.2020 10:18:59</t>
  </si>
  <si>
    <t>1351454</t>
  </si>
  <si>
    <t>15.06.2020 07:10:36</t>
  </si>
  <si>
    <t>15.06.2020 07:34:56</t>
  </si>
  <si>
    <t>1351987</t>
  </si>
  <si>
    <t>MURADİYE DM 45-71-M00006_TEKEL-M13 M13</t>
  </si>
  <si>
    <t>16.06.2020 05:17:44</t>
  </si>
  <si>
    <t>16.06.2020 05:27:18</t>
  </si>
  <si>
    <t>1354256</t>
  </si>
  <si>
    <t>MURADİYE TR-3 KÖPRÜYANI 45-71-M00254_953221300</t>
  </si>
  <si>
    <t>18.06.2020 15:52:46</t>
  </si>
  <si>
    <t>19.06.2020 14:01:35</t>
  </si>
  <si>
    <t>1353179</t>
  </si>
  <si>
    <t>18.06.2020 06:21:30</t>
  </si>
  <si>
    <t>18.06.2020 06:46:00</t>
  </si>
  <si>
    <t>1359410</t>
  </si>
  <si>
    <t>MURADİYE TR-2 SU DEPOSU 45-71-M00199_HatBaşıAyırıcı_53134578 M02</t>
  </si>
  <si>
    <t>27.06.2020 08:20:00</t>
  </si>
  <si>
    <t>27.06.2020 09:29:27</t>
  </si>
  <si>
    <t>1359854</t>
  </si>
  <si>
    <t>28.06.2020 08:14:29</t>
  </si>
  <si>
    <t>28.06.2020 08:27:37</t>
  </si>
  <si>
    <t>1359855</t>
  </si>
  <si>
    <t>28.06.2020 08:24:05</t>
  </si>
  <si>
    <t>1359893</t>
  </si>
  <si>
    <t>MURADİYE DM-5/8 KÖK 45-71-M00828_ERİNÖZ-M04 M04</t>
  </si>
  <si>
    <t>28.06.2020 09:56:27</t>
  </si>
  <si>
    <t>28.06.2020 10:08:53</t>
  </si>
  <si>
    <t>1359947</t>
  </si>
  <si>
    <t>28.06.2020 11:47:29</t>
  </si>
  <si>
    <t>28.06.2020 12:29:08</t>
  </si>
  <si>
    <t>1358592</t>
  </si>
  <si>
    <t>25.06.2020 18:16:24</t>
  </si>
  <si>
    <t>25.06.2020 21:01:31</t>
  </si>
  <si>
    <t>1358604</t>
  </si>
  <si>
    <t>25.06.2020 19:01:35</t>
  </si>
  <si>
    <t>25.06.2020 19:43:00</t>
  </si>
  <si>
    <t>1353495</t>
  </si>
  <si>
    <t>USLU DEMİR KÖK 35-28-M00758_DİREK NO-3-M05 M05</t>
  </si>
  <si>
    <t>18.06.2020 12:54:37</t>
  </si>
  <si>
    <t>18.06.2020 14:49:31</t>
  </si>
  <si>
    <t>1345689</t>
  </si>
  <si>
    <t>TR-2/24 45-72-L00024_956477988</t>
  </si>
  <si>
    <t>05.06.2020 16:55:23</t>
  </si>
  <si>
    <t>05.06.2020 19:27:35</t>
  </si>
  <si>
    <t>1323487</t>
  </si>
  <si>
    <t>DM-12/TR-2 45-72-L00063_956477708</t>
  </si>
  <si>
    <t>01.06.2020 18:32:55</t>
  </si>
  <si>
    <t>01.06.2020 19:16:33</t>
  </si>
  <si>
    <t>1361089</t>
  </si>
  <si>
    <t>DM-1/13 45-71-M00034_953222178</t>
  </si>
  <si>
    <t>30.06.2020 11:59:47</t>
  </si>
  <si>
    <t>30.06.2020 13:30:27</t>
  </si>
  <si>
    <t>1347825</t>
  </si>
  <si>
    <t>K-294 35-04-K00294_910380533</t>
  </si>
  <si>
    <t>09.06.2020 16:27:07</t>
  </si>
  <si>
    <t>09.06.2020 17:53:58</t>
  </si>
  <si>
    <t>1353171</t>
  </si>
  <si>
    <t>K-55 35-04-K00055_H K55H1B</t>
  </si>
  <si>
    <t>18.06.2020 05:37:55</t>
  </si>
  <si>
    <t>18.06.2020 08:56:44</t>
  </si>
  <si>
    <t>1354820</t>
  </si>
  <si>
    <t>20.06.2020 00:01:12</t>
  </si>
  <si>
    <t>20.06.2020 04:42:32</t>
  </si>
  <si>
    <t>1351979</t>
  </si>
  <si>
    <t>K-3185 35-04-K03185_B B2B</t>
  </si>
  <si>
    <t>16.06.2020 02:53:49</t>
  </si>
  <si>
    <t>16.06.2020 04:12:16</t>
  </si>
  <si>
    <t>1348107</t>
  </si>
  <si>
    <t>K-1555 35-04-K01555_99274598</t>
  </si>
  <si>
    <t>10.06.2020 07:24:05</t>
  </si>
  <si>
    <t>10.06.2020 10:19:14</t>
  </si>
  <si>
    <t>1349365</t>
  </si>
  <si>
    <t>K-1555 35-04-K01555_99303857</t>
  </si>
  <si>
    <t>12.06.2020 00:07:00</t>
  </si>
  <si>
    <t>12.06.2020 05:39:37</t>
  </si>
  <si>
    <t>1344544</t>
  </si>
  <si>
    <t>K-1555 35-04-K01555_G G1B</t>
  </si>
  <si>
    <t>03.06.2020 14:25:59</t>
  </si>
  <si>
    <t>03.06.2020 15:34:33</t>
  </si>
  <si>
    <t>1346269</t>
  </si>
  <si>
    <t>06.06.2020 19:00:54</t>
  </si>
  <si>
    <t>06.06.2020 20:50:41</t>
  </si>
  <si>
    <t>1348958</t>
  </si>
  <si>
    <t>K-3185 35-04-K03185_99248594</t>
  </si>
  <si>
    <t>11.06.2020 13:45:00</t>
  </si>
  <si>
    <t>11.06.2020 18:01:13</t>
  </si>
  <si>
    <t>1352010</t>
  </si>
  <si>
    <t>K-18 35-04-K00018_H H1B</t>
  </si>
  <si>
    <t>16.06.2020 06:54:19</t>
  </si>
  <si>
    <t>1354997</t>
  </si>
  <si>
    <t>20.06.2020 10:21:37</t>
  </si>
  <si>
    <t>20.06.2020 12:12:45</t>
  </si>
  <si>
    <t>1355993</t>
  </si>
  <si>
    <t>22.06.2020 07:34:26</t>
  </si>
  <si>
    <t>22.06.2020 09:26:07</t>
  </si>
  <si>
    <t>1357385</t>
  </si>
  <si>
    <t>23.06.2020 18:11:09</t>
  </si>
  <si>
    <t>23.06.2020 19:41:01</t>
  </si>
  <si>
    <t>1357634</t>
  </si>
  <si>
    <t>24.06.2020 08:40:45</t>
  </si>
  <si>
    <t>24.06.2020 14:33:51</t>
  </si>
  <si>
    <t>1357554</t>
  </si>
  <si>
    <t>24.06.2020 00:38:45</t>
  </si>
  <si>
    <t>24.06.2020 01:50:07</t>
  </si>
  <si>
    <t>1356599</t>
  </si>
  <si>
    <t>22.06.2020 22:13:23</t>
  </si>
  <si>
    <t>23.06.2020 00:38:16</t>
  </si>
  <si>
    <t>1356731</t>
  </si>
  <si>
    <t>23.06.2020 08:42:40</t>
  </si>
  <si>
    <t>23.06.2020 12:23:24</t>
  </si>
  <si>
    <t>1349814</t>
  </si>
  <si>
    <t>K-833 35-04-K00833_F F4B</t>
  </si>
  <si>
    <t>12.06.2020 14:04:55</t>
  </si>
  <si>
    <t>12.06.2020 17:04:31</t>
  </si>
  <si>
    <t>1345537</t>
  </si>
  <si>
    <t>K-872 35-04-K00872_35-04-K00872</t>
  </si>
  <si>
    <t>05.06.2020 12:26:04</t>
  </si>
  <si>
    <t>05.06.2020 14:01:50</t>
  </si>
  <si>
    <t>1354506</t>
  </si>
  <si>
    <t>K-491 35-04-K00491_A</t>
  </si>
  <si>
    <t>19.06.2020 15:49:20</t>
  </si>
  <si>
    <t>1351613</t>
  </si>
  <si>
    <t>K-1088 35-04-K01088_C C1B</t>
  </si>
  <si>
    <t>15.06.2020 10:49:30</t>
  </si>
  <si>
    <t>15.06.2020 19:22:25</t>
  </si>
  <si>
    <t>1356811</t>
  </si>
  <si>
    <t>K-254 35-04-K00254_TRAFO K04</t>
  </si>
  <si>
    <t>23.06.2020 09:27:19</t>
  </si>
  <si>
    <t>23.06.2020 18:20:03</t>
  </si>
  <si>
    <t>1352489</t>
  </si>
  <si>
    <t>K-3185 35-04-K03185_B B1B</t>
  </si>
  <si>
    <t>16.06.2020 19:53:07</t>
  </si>
  <si>
    <t>16.06.2020 22:07:08</t>
  </si>
  <si>
    <t>1334441</t>
  </si>
  <si>
    <t>K-849 35-04-K00849_35-04-K00849</t>
  </si>
  <si>
    <t>03.06.2020 11:55:03</t>
  </si>
  <si>
    <t>03.06.2020 12:26:08</t>
  </si>
  <si>
    <t>1361031</t>
  </si>
  <si>
    <t>K-488 35-04-K00488_72372851</t>
  </si>
  <si>
    <t>30.06.2020 10:57:10</t>
  </si>
  <si>
    <t>30.06.2020 12:20:24</t>
  </si>
  <si>
    <t>1360926</t>
  </si>
  <si>
    <t>K-53 35-04-K00053_B C6B</t>
  </si>
  <si>
    <t>30.06.2020 09:08:41</t>
  </si>
  <si>
    <t>30.06.2020 09:19:59</t>
  </si>
  <si>
    <t>1352868</t>
  </si>
  <si>
    <t>YENİ ŞAKRAN TR-15 35-17-M00215_5655506</t>
  </si>
  <si>
    <t>17.06.2020 13:50:47</t>
  </si>
  <si>
    <t>17.06.2020 15:35:46</t>
  </si>
  <si>
    <t>1353011</t>
  </si>
  <si>
    <t>17.06.2020 18:01:00</t>
  </si>
  <si>
    <t>17.06.2020 18:48:35</t>
  </si>
  <si>
    <t>1358927</t>
  </si>
  <si>
    <t>K-3949 35-02-K03949_A</t>
  </si>
  <si>
    <t>26.06.2020 10:42:45</t>
  </si>
  <si>
    <t>26.06.2020 12:28:46</t>
  </si>
  <si>
    <t>1351901</t>
  </si>
  <si>
    <t>K-282 35-04-K00282_965238487</t>
  </si>
  <si>
    <t>15.06.2020 20:38:34</t>
  </si>
  <si>
    <t>15.06.2020 21:49:57</t>
  </si>
  <si>
    <t>1354650</t>
  </si>
  <si>
    <t>K-491 35-04-K00491_TRAFO K03</t>
  </si>
  <si>
    <t>19.06.2020 18:22:20</t>
  </si>
  <si>
    <t>19.06.2020 20:03:20</t>
  </si>
  <si>
    <t>1355453</t>
  </si>
  <si>
    <t>K-277 35-04-K00277_K-476-K04 K04</t>
  </si>
  <si>
    <t>21.06.2020 09:03:31</t>
  </si>
  <si>
    <t>21.06.2020 13:49:21</t>
  </si>
  <si>
    <t>1355156</t>
  </si>
  <si>
    <t>TOYGAR GES ÖZEL KÖK 35-23-M00340Ö_ M02</t>
  </si>
  <si>
    <t>20.06.2020 15:21:22</t>
  </si>
  <si>
    <t>20.06.2020 16:51:22</t>
  </si>
  <si>
    <t>1357131</t>
  </si>
  <si>
    <t>FOÇA TR-46 35-23-L00046_42135219 f1b</t>
  </si>
  <si>
    <t>23.06.2020 13:39:00</t>
  </si>
  <si>
    <t>23.06.2020 14:58:00</t>
  </si>
  <si>
    <t>1351708</t>
  </si>
  <si>
    <t>FOÇA TR-46 35-23-L00046_950416578</t>
  </si>
  <si>
    <t>15.06.2020 14:02:38</t>
  </si>
  <si>
    <t>15.06.2020 15:57:47</t>
  </si>
  <si>
    <t>1356512</t>
  </si>
  <si>
    <t>M-978 35-03-M00978_910473115</t>
  </si>
  <si>
    <t>22.06.2020 19:11:29</t>
  </si>
  <si>
    <t>22.06.2020 21:43:24</t>
  </si>
  <si>
    <t>1333858</t>
  </si>
  <si>
    <t>M-1155 35-03-M01155_910243738</t>
  </si>
  <si>
    <t>02.06.2020 11:41:18</t>
  </si>
  <si>
    <t>02.06.2020 13:56:46</t>
  </si>
  <si>
    <t>1357166</t>
  </si>
  <si>
    <t>23.06.2020 14:23:22</t>
  </si>
  <si>
    <t>23.06.2020 14:48:00</t>
  </si>
  <si>
    <t>1358125</t>
  </si>
  <si>
    <t>K-872 35-04-K00872_912503699</t>
  </si>
  <si>
    <t>24.06.2020 23:11:28</t>
  </si>
  <si>
    <t>25.06.2020 00:23:44</t>
  </si>
  <si>
    <t>1347011</t>
  </si>
  <si>
    <t>TR-1/5 45-72-M00005_956501178</t>
  </si>
  <si>
    <t>08.06.2020 09:21:21</t>
  </si>
  <si>
    <t>08.06.2020 10:33:29</t>
  </si>
  <si>
    <t>1360959</t>
  </si>
  <si>
    <t>K-53 35-04-K00053_C</t>
  </si>
  <si>
    <t>30.06.2020 09:27:53</t>
  </si>
  <si>
    <t>30.06.2020 10:06:33</t>
  </si>
  <si>
    <t>1361010</t>
  </si>
  <si>
    <t>K-3734 35-04-K03734_E</t>
  </si>
  <si>
    <t>30.06.2020 10:16:54</t>
  </si>
  <si>
    <t>30.06.2020 10:33:39</t>
  </si>
  <si>
    <t>1361022</t>
  </si>
  <si>
    <t>K-3734 35-04-K03734_D</t>
  </si>
  <si>
    <t>30.06.2020 10:35:13</t>
  </si>
  <si>
    <t>30.06.2020 10:51:22</t>
  </si>
  <si>
    <t>1344492</t>
  </si>
  <si>
    <t>K-2316 35-04-K02316_98957831</t>
  </si>
  <si>
    <t>03.06.2020 13:17:36</t>
  </si>
  <si>
    <t>03.06.2020 17:43:06</t>
  </si>
  <si>
    <t>1345614</t>
  </si>
  <si>
    <t>K-3849 35-04-K03849_912481451</t>
  </si>
  <si>
    <t>05.06.2020 14:18:18</t>
  </si>
  <si>
    <t>05.06.2020 19:11:21</t>
  </si>
  <si>
    <t>1346457</t>
  </si>
  <si>
    <t>07.06.2020 09:08:15</t>
  </si>
  <si>
    <t>07.06.2020 16:58:51</t>
  </si>
  <si>
    <t>1346570</t>
  </si>
  <si>
    <t>TR-1/50 45-72-M00050_49749723</t>
  </si>
  <si>
    <t>07.06.2020 12:45:52</t>
  </si>
  <si>
    <t>07.06.2020 17:06:32</t>
  </si>
  <si>
    <t>1323852</t>
  </si>
  <si>
    <t>TR-1/4 45-72-M00004_TR-1/4A-M04 M04</t>
  </si>
  <si>
    <t>02.06.2020 12:02:32</t>
  </si>
  <si>
    <t>02.06.2020 13:10:36</t>
  </si>
  <si>
    <t>1347539</t>
  </si>
  <si>
    <t>TR-1/53 45-72-M00053_49749365</t>
  </si>
  <si>
    <t>09.06.2020 12:47:15</t>
  </si>
  <si>
    <t>09.06.2020 17:14:41</t>
  </si>
  <si>
    <t>1351778</t>
  </si>
  <si>
    <t>TR-1/2 45-72-M00002_49663581</t>
  </si>
  <si>
    <t>15.06.2020 16:39:46</t>
  </si>
  <si>
    <t>15.06.2020 17:18:17</t>
  </si>
  <si>
    <t>1353237</t>
  </si>
  <si>
    <t>TR-1/45 45-72-M00045_49657305</t>
  </si>
  <si>
    <t>18.06.2020 08:55:19</t>
  </si>
  <si>
    <t>18.06.2020 09:59:19</t>
  </si>
  <si>
    <t>1353252</t>
  </si>
  <si>
    <t>TR-1/48 45-72-M00048_49748931</t>
  </si>
  <si>
    <t>18.06.2020 09:14:11</t>
  </si>
  <si>
    <t>18.06.2020 15:50:02</t>
  </si>
  <si>
    <t>1352692</t>
  </si>
  <si>
    <t>TR-1/4-A 45-72-M00130_956494218</t>
  </si>
  <si>
    <t>17.06.2020 10:01:17</t>
  </si>
  <si>
    <t>17.06.2020 12:01:35</t>
  </si>
  <si>
    <t>1358677</t>
  </si>
  <si>
    <t>TR-1/48 45-72-M00048_956495176</t>
  </si>
  <si>
    <t>25.06.2020 21:47:46</t>
  </si>
  <si>
    <t>26.06.2020 01:25:58</t>
  </si>
  <si>
    <t>1360352</t>
  </si>
  <si>
    <t>TR-1/51 45-72-M00051_956494179</t>
  </si>
  <si>
    <t>29.06.2020 09:14:35</t>
  </si>
  <si>
    <t>29.06.2020 10:54:53</t>
  </si>
  <si>
    <t>1353000</t>
  </si>
  <si>
    <t>TR-1/50 45-72-M00050_956501089</t>
  </si>
  <si>
    <t>17.06.2020 17:35:50</t>
  </si>
  <si>
    <t>17.06.2020 19:59:36</t>
  </si>
  <si>
    <t>1352521</t>
  </si>
  <si>
    <t>TEKKEDERE DM 35-16-M00137_HatBaşıAyırıcı_53140679 M03</t>
  </si>
  <si>
    <t>16.06.2020 21:08:16</t>
  </si>
  <si>
    <t>17.06.2020 00:03:40</t>
  </si>
  <si>
    <t>1354457</t>
  </si>
  <si>
    <t>19.06.2020 14:54:30</t>
  </si>
  <si>
    <t>19.06.2020 18:00:12</t>
  </si>
  <si>
    <t>1356293</t>
  </si>
  <si>
    <t>22.06.2020 13:41:31</t>
  </si>
  <si>
    <t>22.06.2020 16:47:37</t>
  </si>
  <si>
    <t>1349002</t>
  </si>
  <si>
    <t>ZEYTİNDAĞ TR-2 35-16-M00004_C</t>
  </si>
  <si>
    <t>11.06.2020 15:02:30</t>
  </si>
  <si>
    <t>11.06.2020 18:22:12</t>
  </si>
  <si>
    <t>1358357</t>
  </si>
  <si>
    <t>ZEYTİNDAĞ TR-2 35-16-M00004_A</t>
  </si>
  <si>
    <t>25.06.2020 12:04:50</t>
  </si>
  <si>
    <t>25.06.2020 14:01:14</t>
  </si>
  <si>
    <t>1358506</t>
  </si>
  <si>
    <t>ZEYTİNDAĞ TR-2 35-16-M00004_953328613</t>
  </si>
  <si>
    <t>25.06.2020 15:32:09</t>
  </si>
  <si>
    <t>25.06.2020 20:10:30</t>
  </si>
  <si>
    <t>1352882</t>
  </si>
  <si>
    <t>ULUCAK DM 35-27-M00792_IŞIKLAR-2 M21</t>
  </si>
  <si>
    <t>17.06.2020 14:36:43</t>
  </si>
  <si>
    <t>17.06.2020 14:59:00</t>
  </si>
  <si>
    <t>1346053</t>
  </si>
  <si>
    <t>MEDAR TR-7 45-72-L00277_956518295</t>
  </si>
  <si>
    <t>06.06.2020 12:02:43</t>
  </si>
  <si>
    <t>06.06.2020 16:51:31</t>
  </si>
  <si>
    <t>1347495</t>
  </si>
  <si>
    <t>09.06.2020 08:20:48</t>
  </si>
  <si>
    <t>09.06.2020 08:38:00</t>
  </si>
  <si>
    <t>1352873</t>
  </si>
  <si>
    <t>17.06.2020 14:29:48</t>
  </si>
  <si>
    <t>17.06.2020 15:22:52</t>
  </si>
  <si>
    <t>1354081</t>
  </si>
  <si>
    <t>MURADİYE DM-7/1 45-71-M01854_DM-7/1A-M02 M02</t>
  </si>
  <si>
    <t>19.06.2020 07:47:57</t>
  </si>
  <si>
    <t>19.06.2020 08:24:00</t>
  </si>
  <si>
    <t>1356449</t>
  </si>
  <si>
    <t>MURADİYE TR 2/A 45-71-M00201_C C01</t>
  </si>
  <si>
    <t>22.06.2020 17:27:22</t>
  </si>
  <si>
    <t>22.06.2020 21:42:30</t>
  </si>
  <si>
    <t>1358712</t>
  </si>
  <si>
    <t>DM-11/3A KÖK (ŞAHİN DÖKÜM KÖK) 45-71-M02067_ŞAHİN DÖKÜM ÇIKIŞ M03</t>
  </si>
  <si>
    <t>25.06.2020 23:46:51</t>
  </si>
  <si>
    <t>26.06.2020 01:19:13</t>
  </si>
  <si>
    <t>1358659</t>
  </si>
  <si>
    <t>25.06.2020 21:16:16</t>
  </si>
  <si>
    <t>25.06.2020 21:18:00</t>
  </si>
  <si>
    <t>1359963</t>
  </si>
  <si>
    <t>MURADİYE TR-5 (ESKİ MEZARLIK YANI) 45-71-M00204_HatBaşıAyırıcı_53134535 M02</t>
  </si>
  <si>
    <t>28.06.2020 12:23:29</t>
  </si>
  <si>
    <t>28.06.2020 13:45:32</t>
  </si>
  <si>
    <t>1361118</t>
  </si>
  <si>
    <t>MURADİYE TR 2/A 45-71-M00201_953221092</t>
  </si>
  <si>
    <t>30.06.2020 12:40:46</t>
  </si>
  <si>
    <t>30.06.2020 15:02:37</t>
  </si>
  <si>
    <t>1358330</t>
  </si>
  <si>
    <t>TÜRKELLİ TR-2 35-28-M00463_953370170</t>
  </si>
  <si>
    <t>25.06.2020 10:15:56</t>
  </si>
  <si>
    <t>25.06.2020 15:44:38</t>
  </si>
  <si>
    <t>1351516</t>
  </si>
  <si>
    <t>TR-1/52 45-72-M00052_49749288</t>
  </si>
  <si>
    <t>15.06.2020 09:32:03</t>
  </si>
  <si>
    <t>15.06.2020 11:23:17</t>
  </si>
  <si>
    <t>1352426</t>
  </si>
  <si>
    <t>TR-2/31 45-72-L00031_B B01</t>
  </si>
  <si>
    <t>16.06.2020 17:55:43</t>
  </si>
  <si>
    <t>16.06.2020 21:12:16</t>
  </si>
  <si>
    <t>1347538</t>
  </si>
  <si>
    <t>TR-1/48 45-72-M00048_49748934</t>
  </si>
  <si>
    <t>09.06.2020 09:13:30</t>
  </si>
  <si>
    <t>09.06.2020 17:28:59</t>
  </si>
  <si>
    <t>1323259</t>
  </si>
  <si>
    <t>TR-2/33 45-72-L00033_956495007</t>
  </si>
  <si>
    <t>01.06.2020 14:15:57</t>
  </si>
  <si>
    <t>01.06.2020 17:27:11</t>
  </si>
  <si>
    <t>1358665</t>
  </si>
  <si>
    <t>K-1125 35-03-K01125_910182702</t>
  </si>
  <si>
    <t>25.06.2020 20:30:18</t>
  </si>
  <si>
    <t>25.06.2020 22:29:06</t>
  </si>
  <si>
    <t>1347545</t>
  </si>
  <si>
    <t>09.06.2020 09:20:32</t>
  </si>
  <si>
    <t>09.06.2020 10:33:00</t>
  </si>
  <si>
    <t>1357632</t>
  </si>
  <si>
    <t>TR-93 45-78-L00093_56384683</t>
  </si>
  <si>
    <t>24.06.2020 09:47:30</t>
  </si>
  <si>
    <t>24.06.2020 10:33:01</t>
  </si>
  <si>
    <t>1360529</t>
  </si>
  <si>
    <t>TR-92 45-78-L00092_953247825</t>
  </si>
  <si>
    <t>29.06.2020 14:06:51</t>
  </si>
  <si>
    <t>29.06.2020 18:30:52</t>
  </si>
  <si>
    <t>1361072</t>
  </si>
  <si>
    <t>TR-1/54 45-72-M00054_956494879</t>
  </si>
  <si>
    <t>30.06.2020 11:37:21</t>
  </si>
  <si>
    <t>30.06.2020 12:20:57</t>
  </si>
  <si>
    <t>1351047</t>
  </si>
  <si>
    <t>K-3012 35-04-K03012_99262412</t>
  </si>
  <si>
    <t>14.06.2020 09:03:13</t>
  </si>
  <si>
    <t>14.06.2020 13:42:17</t>
  </si>
  <si>
    <t>1347136</t>
  </si>
  <si>
    <t>FOÇA TR-11 35-23-L00011_950414171</t>
  </si>
  <si>
    <t>08.06.2020 12:27:11</t>
  </si>
  <si>
    <t>08.06.2020 13:31:14</t>
  </si>
  <si>
    <t>1323801</t>
  </si>
  <si>
    <t>K-1139 35-02-K01139_99965777</t>
  </si>
  <si>
    <t>02.06.2020 10:29:26</t>
  </si>
  <si>
    <t>02.06.2020 14:20:59</t>
  </si>
  <si>
    <t>1333867</t>
  </si>
  <si>
    <t>TR-93 MELTEM SİTESİ 35-19-L00093_956664071</t>
  </si>
  <si>
    <t>02.06.2020 12:34:25</t>
  </si>
  <si>
    <t>02.06.2020 14:10:15</t>
  </si>
  <si>
    <t>1347006</t>
  </si>
  <si>
    <t>DM-2/46 35-26-M00843_9547760</t>
  </si>
  <si>
    <t>08.06.2020 09:28:02</t>
  </si>
  <si>
    <t>08.06.2020 17:58:24</t>
  </si>
  <si>
    <t>1334133</t>
  </si>
  <si>
    <t>K-2814 35-04-K02814_56371875</t>
  </si>
  <si>
    <t>02.06.2020 19:02:15</t>
  </si>
  <si>
    <t>02.06.2020 21:21:53</t>
  </si>
  <si>
    <t>1354785</t>
  </si>
  <si>
    <t>K-714 35-04-K00714_949899277</t>
  </si>
  <si>
    <t>19.06.2020 22:04:05</t>
  </si>
  <si>
    <t>19.06.2020 22:59:37</t>
  </si>
  <si>
    <t>1356327</t>
  </si>
  <si>
    <t>M-1031 35-04-M01031_99510458</t>
  </si>
  <si>
    <t>22.06.2020 14:30:54</t>
  </si>
  <si>
    <t>22.06.2020 18:23:15</t>
  </si>
  <si>
    <t>1354405</t>
  </si>
  <si>
    <t>K-448 35-04-K00448_97469732</t>
  </si>
  <si>
    <t>19.06.2020 14:01:57</t>
  </si>
  <si>
    <t>19.06.2020 14:57:41</t>
  </si>
  <si>
    <t>1356042</t>
  </si>
  <si>
    <t>K-2301 35-04-K02301_TRAFO K04</t>
  </si>
  <si>
    <t>22.06.2020 09:14:13</t>
  </si>
  <si>
    <t>22.06.2020 17:26:36</t>
  </si>
  <si>
    <t>1357805</t>
  </si>
  <si>
    <t>M-1305 35-04-M01305_954706291</t>
  </si>
  <si>
    <t>24.06.2020 11:18:59</t>
  </si>
  <si>
    <t>24.06.2020 19:11:18</t>
  </si>
  <si>
    <t>1357999</t>
  </si>
  <si>
    <t>M-1305 35-04-M01305_910426735</t>
  </si>
  <si>
    <t>24.06.2020 17:45:00</t>
  </si>
  <si>
    <t>24.06.2020 20:03:02</t>
  </si>
  <si>
    <t>1351301</t>
  </si>
  <si>
    <t>M-2555 35-04-M02555_962000797</t>
  </si>
  <si>
    <t>14.06.2020 16:49:43</t>
  </si>
  <si>
    <t>14.06.2020 20:43:16</t>
  </si>
  <si>
    <t>1350791</t>
  </si>
  <si>
    <t>M-2555 35-04-M02555_954914147</t>
  </si>
  <si>
    <t>13.06.2020 16:23:07</t>
  </si>
  <si>
    <t>13.06.2020 20:03:44</t>
  </si>
  <si>
    <t>1353304</t>
  </si>
  <si>
    <t>K-934 35-04-K00934_A</t>
  </si>
  <si>
    <t>18.06.2020 09:30:24</t>
  </si>
  <si>
    <t>18.06.2020 14:42:00</t>
  </si>
  <si>
    <t>1346672</t>
  </si>
  <si>
    <t>K-358 35-04-K00358_F</t>
  </si>
  <si>
    <t>07.06.2020 15:09:39</t>
  </si>
  <si>
    <t>07.06.2020 16:03:10</t>
  </si>
  <si>
    <t>1350619</t>
  </si>
  <si>
    <t>K-3969 35-04-K03969_912472987</t>
  </si>
  <si>
    <t>13.06.2020 11:24:03</t>
  </si>
  <si>
    <t>13.06.2020 18:47:19</t>
  </si>
  <si>
    <t>1349239</t>
  </si>
  <si>
    <t>M-2423 35-04-M02423_M-2326-M03 M03</t>
  </si>
  <si>
    <t>11.06.2020 19:18:18</t>
  </si>
  <si>
    <t>11.06.2020 20:18:38</t>
  </si>
  <si>
    <t>1345081</t>
  </si>
  <si>
    <t>K-2875 35-04-K02875_99556559</t>
  </si>
  <si>
    <t>04.06.2020 12:50:16</t>
  </si>
  <si>
    <t>04.06.2020 13:40:42</t>
  </si>
  <si>
    <t>1351191</t>
  </si>
  <si>
    <t>DM-2/38 ÜÇPINARLAR 35-26-M00849_956626905</t>
  </si>
  <si>
    <t>14.06.2020 13:06:00</t>
  </si>
  <si>
    <t>14.06.2020 21:14:30</t>
  </si>
  <si>
    <t>1359634</t>
  </si>
  <si>
    <t>YENİ ŞAKRAN TR-19 35-17-M00216_56357043</t>
  </si>
  <si>
    <t>27.06.2020 17:10:00</t>
  </si>
  <si>
    <t>27.06.2020 17:16:55</t>
  </si>
  <si>
    <t>1350949</t>
  </si>
  <si>
    <t>DM-13/15 45-71-M00322_953191620</t>
  </si>
  <si>
    <t>13.06.2020 22:13:17</t>
  </si>
  <si>
    <t>13.06.2020 22:44:47</t>
  </si>
  <si>
    <t>1357794</t>
  </si>
  <si>
    <t>DM-21/20(TARIK ALMIŞ) 45-71-M00477_953193563</t>
  </si>
  <si>
    <t>24.06.2020 11:24:19</t>
  </si>
  <si>
    <t>24.06.2020 12:09:17</t>
  </si>
  <si>
    <t>1356118</t>
  </si>
  <si>
    <t>DM-21/20(TARIK ALMIŞ) 45-71-M00477_C</t>
  </si>
  <si>
    <t>22.06.2020 10:10:03</t>
  </si>
  <si>
    <t>22.06.2020 12:18:35</t>
  </si>
  <si>
    <t>1356157</t>
  </si>
  <si>
    <t>DM-21/20(TARIK ALMIŞ) 45-71-M00477_DAĞITIM TRAFOSU-M01 M01</t>
  </si>
  <si>
    <t>22.06.2020 10:43:42</t>
  </si>
  <si>
    <t>22.06.2020 11:27:00</t>
  </si>
  <si>
    <t>1345218</t>
  </si>
  <si>
    <t>DM-13/15 45-71-M00322_DAĞITIM TRAFOSU M01</t>
  </si>
  <si>
    <t>04.06.2020 17:07:18</t>
  </si>
  <si>
    <t>04.06.2020 21:06:29</t>
  </si>
  <si>
    <t>1345564</t>
  </si>
  <si>
    <t>DM-21/20(TARIK ALMIŞ) 45-71-M00477_E</t>
  </si>
  <si>
    <t>05.06.2020 13:12:00</t>
  </si>
  <si>
    <t>05.06.2020 13:22:00</t>
  </si>
  <si>
    <t>1348542</t>
  </si>
  <si>
    <t>DM-14/16 45-71-M00397_A</t>
  </si>
  <si>
    <t>10.06.2020 18:07:17</t>
  </si>
  <si>
    <t>10.06.2020 18:57:37</t>
  </si>
  <si>
    <t>1348584</t>
  </si>
  <si>
    <t>10.06.2020 19:30:25</t>
  </si>
  <si>
    <t>10.06.2020 20:10:10</t>
  </si>
  <si>
    <t>1334315</t>
  </si>
  <si>
    <t>DM-21 45-71-M00446_DM-20/01-M04 M04</t>
  </si>
  <si>
    <t>03.06.2020 08:44:28</t>
  </si>
  <si>
    <t>03.06.2020 08:53:00</t>
  </si>
  <si>
    <t>1334292</t>
  </si>
  <si>
    <t>DM-23 45-71-M00500_DM-14 M05</t>
  </si>
  <si>
    <t>03.06.2020 08:03:38</t>
  </si>
  <si>
    <t>03.06.2020 08:50:00</t>
  </si>
  <si>
    <t>1355466</t>
  </si>
  <si>
    <t>DM-19/02A 45-71-M02184_ALTINKUŞ GIDA O-12 DİREK M06</t>
  </si>
  <si>
    <t>21.06.2020 09:24:43</t>
  </si>
  <si>
    <t>21.06.2020 16:40:02</t>
  </si>
  <si>
    <t>1354985</t>
  </si>
  <si>
    <t>DM-19/02 45-71-M00713_ORTA ÖLÇEKLİ HAVAİ HAT-M07 M07</t>
  </si>
  <si>
    <t>20.06.2020 09:58:35</t>
  </si>
  <si>
    <t>20.06.2020 10:36:48</t>
  </si>
  <si>
    <t>1351089</t>
  </si>
  <si>
    <t>DM-19/02A 45-71-M02184_DM-20/20 M03</t>
  </si>
  <si>
    <t>14.06.2020 09:27:30</t>
  </si>
  <si>
    <t>14.06.2020 10:39:48</t>
  </si>
  <si>
    <t>1351762</t>
  </si>
  <si>
    <t>DM-19/02 45-71-M00713_DM-19-M06 M06</t>
  </si>
  <si>
    <t>15.06.2020 15:57:43</t>
  </si>
  <si>
    <t>15.06.2020 16:35:28</t>
  </si>
  <si>
    <t>1354238</t>
  </si>
  <si>
    <t>DM-22/04 45-71-M01781_-M03 M03</t>
  </si>
  <si>
    <t>19.06.2020 10:40:00</t>
  </si>
  <si>
    <t>19.06.2020 11:20:46</t>
  </si>
  <si>
    <t>1360811</t>
  </si>
  <si>
    <t>TR-19/05 45-71-M00451_45-71-M00451</t>
  </si>
  <si>
    <t>29.06.2020 21:36:16</t>
  </si>
  <si>
    <t>29.06.2020 23:49:37</t>
  </si>
  <si>
    <t>1360274</t>
  </si>
  <si>
    <t>DM-19/02A 45-71-M02184_AMCAOĞLU GIDA HATTI M09</t>
  </si>
  <si>
    <t>29.06.2020 06:55:52</t>
  </si>
  <si>
    <t>29.06.2020 07:48:17</t>
  </si>
  <si>
    <t>1355150</t>
  </si>
  <si>
    <t>CABARLAR KÖK 45-75-M00053_CABARLAR ÇIKIŞ M02</t>
  </si>
  <si>
    <t>20.06.2020 15:18:40</t>
  </si>
  <si>
    <t>20.06.2020 16:00:00</t>
  </si>
  <si>
    <t>1355411</t>
  </si>
  <si>
    <t>UMMANDERESİ TR-1 45-75-M00075_Ayırıcı H01</t>
  </si>
  <si>
    <t>21.06.2020 07:08:00</t>
  </si>
  <si>
    <t>21.06.2020 07:44:36</t>
  </si>
  <si>
    <t>1357262</t>
  </si>
  <si>
    <t>CABARLAR TR-5 45-75-M00112_45-75-M00112</t>
  </si>
  <si>
    <t>23.06.2020 15:51:00</t>
  </si>
  <si>
    <t>23.06.2020 16:16:17</t>
  </si>
  <si>
    <t>1346089</t>
  </si>
  <si>
    <t>GÖRDES TR-4 45-75-M00004_945608368</t>
  </si>
  <si>
    <t>06.06.2020 13:10:29</t>
  </si>
  <si>
    <t>06.06.2020 14:34:01</t>
  </si>
  <si>
    <t>1347286</t>
  </si>
  <si>
    <t>CABARLAR TR-4 45-75-M00137_B</t>
  </si>
  <si>
    <t>08.06.2020 16:53:31</t>
  </si>
  <si>
    <t>08.06.2020 17:26:24</t>
  </si>
  <si>
    <t>1348829</t>
  </si>
  <si>
    <t>CABARLAR TR-3 45-75-M00140_Ayırıcı H01</t>
  </si>
  <si>
    <t>11.06.2020 09:48:43</t>
  </si>
  <si>
    <t>11.06.2020 10:39:00</t>
  </si>
  <si>
    <t>1349716</t>
  </si>
  <si>
    <t>12.06.2020 12:55:39</t>
  </si>
  <si>
    <t>12.06.2020 12:59:00</t>
  </si>
  <si>
    <t>1349630</t>
  </si>
  <si>
    <t>TEPECİK KÖPRÜ DM 35-14-M00332_HatBaşıAyırıcı_53138338 M018</t>
  </si>
  <si>
    <t>12.06.2020 11:09:56</t>
  </si>
  <si>
    <t>12.06.2020 13:04:29</t>
  </si>
  <si>
    <t>1346543</t>
  </si>
  <si>
    <t>M-271 KARAKAYALAR DM 35-14-M00271_BAHÇEŞEHİR M01</t>
  </si>
  <si>
    <t>07.06.2020 11:42:37</t>
  </si>
  <si>
    <t>07.06.2020 11:55:47</t>
  </si>
  <si>
    <t>1352586</t>
  </si>
  <si>
    <t>17.06.2020 06:46:54</t>
  </si>
  <si>
    <t>17.06.2020 07:06:04</t>
  </si>
  <si>
    <t>1351998</t>
  </si>
  <si>
    <t>16.06.2020 06:21:57</t>
  </si>
  <si>
    <t>16.06.2020 06:46:14</t>
  </si>
  <si>
    <t>1360445</t>
  </si>
  <si>
    <t>TR-122 35-16-L00122_35-16-L00122</t>
  </si>
  <si>
    <t>29.06.2020 12:21:57</t>
  </si>
  <si>
    <t>29.06.2020 13:07:48</t>
  </si>
  <si>
    <t>1355084</t>
  </si>
  <si>
    <t>TR-2 DM (M-702) 35-30-M00702_95000157564</t>
  </si>
  <si>
    <t>20.06.2020 13:01:33</t>
  </si>
  <si>
    <t>20.06.2020 13:48:28</t>
  </si>
  <si>
    <t>1353254</t>
  </si>
  <si>
    <t>SAKIPAĞA KÖK 35-28-M00605_DSİ-EGELİM-M03 M03</t>
  </si>
  <si>
    <t>18.06.2020 09:14:30</t>
  </si>
  <si>
    <t>18.06.2020 09:54:52</t>
  </si>
  <si>
    <t>1333884</t>
  </si>
  <si>
    <t>TR-1805 35-28-M00565_967125364</t>
  </si>
  <si>
    <t>02.06.2020 09:41:31</t>
  </si>
  <si>
    <t>03.06.2020 08:58:46</t>
  </si>
  <si>
    <t>1358502</t>
  </si>
  <si>
    <t>TÜRKELLİ TR-2 35-28-M00463_B</t>
  </si>
  <si>
    <t>25.06.2020 15:35:00</t>
  </si>
  <si>
    <t>25.06.2020 15:46:49</t>
  </si>
  <si>
    <t>1345543</t>
  </si>
  <si>
    <t>ULUKENT DM-4 35-28-M00004_ULUKENT DM-4/11 M04</t>
  </si>
  <si>
    <t>05.06.2020 12:20:38</t>
  </si>
  <si>
    <t>05.06.2020 13:18:00</t>
  </si>
  <si>
    <t>1348242</t>
  </si>
  <si>
    <t>DM-2/7 (UYGUR SOKAK) 45-71-M00144_953181948</t>
  </si>
  <si>
    <t>10.06.2020 10:33:24</t>
  </si>
  <si>
    <t>10.06.2020 11:45:08</t>
  </si>
  <si>
    <t>1358114</t>
  </si>
  <si>
    <t>DM-2/2 45-71-M00147_953190985</t>
  </si>
  <si>
    <t>24.06.2020 21:59:52</t>
  </si>
  <si>
    <t>24.06.2020 23:19:20</t>
  </si>
  <si>
    <t>1356918</t>
  </si>
  <si>
    <t>TR-64 GERENLİKUYU 35-15-L00064_Ayırıcı H01</t>
  </si>
  <si>
    <t>23.06.2020 10:20:02</t>
  </si>
  <si>
    <t>23.06.2020 16:47:36</t>
  </si>
  <si>
    <t>1323758</t>
  </si>
  <si>
    <t>02.06.2020 09:48:02</t>
  </si>
  <si>
    <t>02.06.2020 12:28:45</t>
  </si>
  <si>
    <t>1346245</t>
  </si>
  <si>
    <t>TR-92 45-78-L00092_72410565</t>
  </si>
  <si>
    <t>06.06.2020 17:55:51</t>
  </si>
  <si>
    <t>06.06.2020 19:58:47</t>
  </si>
  <si>
    <t>1346537</t>
  </si>
  <si>
    <t>TR-1/43-A 45-72-M00113_49663725</t>
  </si>
  <si>
    <t>07.06.2020 11:10:53</t>
  </si>
  <si>
    <t>07.06.2020 12:05:09</t>
  </si>
  <si>
    <t>1346443</t>
  </si>
  <si>
    <t>07.06.2020 08:51:04</t>
  </si>
  <si>
    <t>07.06.2020 09:26:00</t>
  </si>
  <si>
    <t>1345815</t>
  </si>
  <si>
    <t>TR-2/11 45-72-L00011_49670395</t>
  </si>
  <si>
    <t>05.06.2020 21:08:34</t>
  </si>
  <si>
    <t>05.06.2020 21:36:35</t>
  </si>
  <si>
    <t>1345842</t>
  </si>
  <si>
    <t>TR-2/11 45-72-L00011_95000112311</t>
  </si>
  <si>
    <t>05.06.2020 23:12:09</t>
  </si>
  <si>
    <t>05.06.2020 23:54:48</t>
  </si>
  <si>
    <t>1333923</t>
  </si>
  <si>
    <t>TR-2/1 45-72-L00001_TR-2/5-L03 L03</t>
  </si>
  <si>
    <t>02.06.2020 14:01:37</t>
  </si>
  <si>
    <t>02.06.2020 14:46:11</t>
  </si>
  <si>
    <t>1348276</t>
  </si>
  <si>
    <t>10.06.2020 11:12:02</t>
  </si>
  <si>
    <t>10.06.2020 11:55:41</t>
  </si>
  <si>
    <t>1348389</t>
  </si>
  <si>
    <t>10.06.2020 14:07:44</t>
  </si>
  <si>
    <t>10.06.2020 14:20:00</t>
  </si>
  <si>
    <t>1348634</t>
  </si>
  <si>
    <t>TR-1/43-A 45-72-M00113_956530373</t>
  </si>
  <si>
    <t>10.06.2020 21:04:55</t>
  </si>
  <si>
    <t>10.06.2020 22:11:58</t>
  </si>
  <si>
    <t>1348552</t>
  </si>
  <si>
    <t>TR-2/17 45-72-L00017_956529867</t>
  </si>
  <si>
    <t>10.06.2020 18:36:41</t>
  </si>
  <si>
    <t>10.06.2020 19:53:26</t>
  </si>
  <si>
    <t>1348106</t>
  </si>
  <si>
    <t>10.06.2020 07:34:16</t>
  </si>
  <si>
    <t>10.06.2020 07:48:17</t>
  </si>
  <si>
    <t>1348124</t>
  </si>
  <si>
    <t>10.06.2020 08:25:25</t>
  </si>
  <si>
    <t>10.06.2020 08:40:38</t>
  </si>
  <si>
    <t>1347709</t>
  </si>
  <si>
    <t>TR-1/43-A 45-72-M00113_956530372</t>
  </si>
  <si>
    <t>09.06.2020 13:23:03</t>
  </si>
  <si>
    <t>09.06.2020 15:52:12</t>
  </si>
  <si>
    <t>1347387</t>
  </si>
  <si>
    <t>TR-2/7 45-72-L00007_49670392</t>
  </si>
  <si>
    <t>08.06.2020 20:19:15</t>
  </si>
  <si>
    <t>08.06.2020 20:28:06</t>
  </si>
  <si>
    <t>1347505</t>
  </si>
  <si>
    <t>AKHİSAR İM 45-72-A00001_TR-1/43-M13 M13</t>
  </si>
  <si>
    <t>09.06.2020 08:38:18</t>
  </si>
  <si>
    <t>09.06.2020 08:40:00</t>
  </si>
  <si>
    <t>1346763</t>
  </si>
  <si>
    <t>TR-1/43 45-72-M00043_45-72-M00043</t>
  </si>
  <si>
    <t>07.06.2020 17:59:35</t>
  </si>
  <si>
    <t>07.06.2020 20:08:18</t>
  </si>
  <si>
    <t>1349811</t>
  </si>
  <si>
    <t>12.06.2020 14:08:05</t>
  </si>
  <si>
    <t>12.06.2020 15:09:58</t>
  </si>
  <si>
    <t>1349864</t>
  </si>
  <si>
    <t>AKHİSAR İM 45-72-A00001_ESKİ ZEYTİN OVA-L06 L06</t>
  </si>
  <si>
    <t>12.06.2020 15:06:59</t>
  </si>
  <si>
    <t>12.06.2020 15:18:08</t>
  </si>
  <si>
    <t>1348947</t>
  </si>
  <si>
    <t>11.06.2020 13:27:08</t>
  </si>
  <si>
    <t>11.06.2020 15:47:52</t>
  </si>
  <si>
    <t>1349554</t>
  </si>
  <si>
    <t>TR-2/12 45-72-L00012_49726867</t>
  </si>
  <si>
    <t>12.06.2020 10:07:23</t>
  </si>
  <si>
    <t>12.06.2020 12:39:39</t>
  </si>
  <si>
    <t>1357183</t>
  </si>
  <si>
    <t>23.06.2020 14:36:00</t>
  </si>
  <si>
    <t>23.06.2020 14:50:00</t>
  </si>
  <si>
    <t>1356793</t>
  </si>
  <si>
    <t>AKHİSAR TM 45-72-A00006_GÖRDES M05</t>
  </si>
  <si>
    <t>23.06.2020 09:34:21</t>
  </si>
  <si>
    <t>1357608</t>
  </si>
  <si>
    <t>24.06.2020 07:34:24</t>
  </si>
  <si>
    <t>24.06.2020 07:50:03</t>
  </si>
  <si>
    <t>1355151</t>
  </si>
  <si>
    <t>AKHİSAR İM 45-72-A00001_HatBaşıAyırıcı_53140059 L05</t>
  </si>
  <si>
    <t>20.06.2020 15:20:20</t>
  </si>
  <si>
    <t>20.06.2020 15:48:00</t>
  </si>
  <si>
    <t>1354470</t>
  </si>
  <si>
    <t>19.06.2020 15:19:00</t>
  </si>
  <si>
    <t>19.06.2020 16:19:06</t>
  </si>
  <si>
    <t>1354093</t>
  </si>
  <si>
    <t>19.06.2020 08:04:43</t>
  </si>
  <si>
    <t>19.06.2020 08:17:23</t>
  </si>
  <si>
    <t>1353596</t>
  </si>
  <si>
    <t>TR-2/5 45-72-L00005_956476966</t>
  </si>
  <si>
    <t>18.06.2020 14:33:59</t>
  </si>
  <si>
    <t>18.06.2020 16:42:09</t>
  </si>
  <si>
    <t>1353839</t>
  </si>
  <si>
    <t>AKHİSAR İM 45-72-A00001_BAŞLAMIŞ L02</t>
  </si>
  <si>
    <t>18.06.2020 18:18:29</t>
  </si>
  <si>
    <t>18.06.2020 18:37:57</t>
  </si>
  <si>
    <t>1353878</t>
  </si>
  <si>
    <t>18.06.2020 19:11:19</t>
  </si>
  <si>
    <t>1351116</t>
  </si>
  <si>
    <t>AKHİSAR İM 45-72-A00001_HatBaşıAyırıcı_53139214 L03</t>
  </si>
  <si>
    <t>14.06.2020 10:39:12</t>
  </si>
  <si>
    <t>14.06.2020 10:59:05</t>
  </si>
  <si>
    <t>1358917</t>
  </si>
  <si>
    <t>26.06.2020 10:40:52</t>
  </si>
  <si>
    <t>26.06.2020 10:52:00</t>
  </si>
  <si>
    <t>1358895</t>
  </si>
  <si>
    <t>AKHİSAR İM 45-72-A00001_OVAKÖY-L04 L04</t>
  </si>
  <si>
    <t>26.06.2020 10:21:29</t>
  </si>
  <si>
    <t>26.06.2020 10:56:00</t>
  </si>
  <si>
    <t>1359399</t>
  </si>
  <si>
    <t>27.06.2020 07:54:17</t>
  </si>
  <si>
    <t>27.06.2020 07:55:42</t>
  </si>
  <si>
    <t>1360808</t>
  </si>
  <si>
    <t>TR-2/6 45-72-L00006_72373494</t>
  </si>
  <si>
    <t>29.06.2020 21:32:21</t>
  </si>
  <si>
    <t>29.06.2020 22:18:37</t>
  </si>
  <si>
    <t>1360795</t>
  </si>
  <si>
    <t>29.06.2020 21:18:42</t>
  </si>
  <si>
    <t>29.06.2020 21:29:21</t>
  </si>
  <si>
    <t>1360041</t>
  </si>
  <si>
    <t>TR-2/7 45-72-L00007_49670391</t>
  </si>
  <si>
    <t>28.06.2020 15:43:23</t>
  </si>
  <si>
    <t>28.06.2020 16:55:40</t>
  </si>
  <si>
    <t>1348230</t>
  </si>
  <si>
    <t>L-83 35-14-L00083_956643287</t>
  </si>
  <si>
    <t>10.06.2020 10:04:36</t>
  </si>
  <si>
    <t>10.06.2020 15:40:49</t>
  </si>
  <si>
    <t>1351738</t>
  </si>
  <si>
    <t>FOÇA TR-46 35-23-L00046_A a1b</t>
  </si>
  <si>
    <t>15.06.2020 15:09:00</t>
  </si>
  <si>
    <t>15.06.2020 16:15:22</t>
  </si>
  <si>
    <t>1323741</t>
  </si>
  <si>
    <t>TR-62 45-78-M00062_F tr62/f01</t>
  </si>
  <si>
    <t>02.06.2020 09:28:20</t>
  </si>
  <si>
    <t>02.06.2020 14:47:53</t>
  </si>
  <si>
    <t>1357563</t>
  </si>
  <si>
    <t>FOÇA TR-46 35-23-L00046_42135213 b/3b</t>
  </si>
  <si>
    <t>24.06.2020 01:23:02</t>
  </si>
  <si>
    <t>24.06.2020 02:33:56</t>
  </si>
  <si>
    <t>1357449</t>
  </si>
  <si>
    <t>YILMAZ İM 45-78-A00003_HatBaşıAyırıcı_53140404 L12</t>
  </si>
  <si>
    <t>23.06.2020 19:44:44</t>
  </si>
  <si>
    <t>23.06.2020 21:10:19</t>
  </si>
  <si>
    <t>1349461</t>
  </si>
  <si>
    <t>TR-9 35-15-M00009_D A4b</t>
  </si>
  <si>
    <t>12.06.2020 08:29:57</t>
  </si>
  <si>
    <t>12.06.2020 10:23:13</t>
  </si>
  <si>
    <t>1323151</t>
  </si>
  <si>
    <t>01.06.2020 12:47:21</t>
  </si>
  <si>
    <t>01.06.2020 12:58:00</t>
  </si>
  <si>
    <t>1354888</t>
  </si>
  <si>
    <t>ÜÇPINAR DM 45-71-M00183_ÜÇPINAR M08</t>
  </si>
  <si>
    <t>20.06.2020 07:14:13</t>
  </si>
  <si>
    <t>20.06.2020 07:27:12</t>
  </si>
  <si>
    <t>1355971</t>
  </si>
  <si>
    <t>22.06.2020 07:08:29</t>
  </si>
  <si>
    <t>22.06.2020 07:13:26</t>
  </si>
  <si>
    <t>1351718</t>
  </si>
  <si>
    <t>HALITLI TR-1 45-71-M01503_45-71-M01503</t>
  </si>
  <si>
    <t>15.06.2020 14:28:11</t>
  </si>
  <si>
    <t>15.06.2020 14:39:00</t>
  </si>
  <si>
    <t>1353617</t>
  </si>
  <si>
    <t>18.06.2020 14:58:37</t>
  </si>
  <si>
    <t>18.06.2020 15:07:00</t>
  </si>
  <si>
    <t>1353297</t>
  </si>
  <si>
    <t>18.06.2020 09:55:28</t>
  </si>
  <si>
    <t>18.06.2020 10:05:00</t>
  </si>
  <si>
    <t>1352839</t>
  </si>
  <si>
    <t>17.06.2020 13:27:20</t>
  </si>
  <si>
    <t>17.06.2020 13:40:10</t>
  </si>
  <si>
    <t>1352788</t>
  </si>
  <si>
    <t>17.06.2020 12:29:49</t>
  </si>
  <si>
    <t>17.06.2020 13:07:39</t>
  </si>
  <si>
    <t>1358635</t>
  </si>
  <si>
    <t>25.06.2020 20:17:43</t>
  </si>
  <si>
    <t>25.06.2020 20:35:00</t>
  </si>
  <si>
    <t>1353530</t>
  </si>
  <si>
    <t>BERGAMA TM 35-16-A00004_ÇANDARLI-1 M06</t>
  </si>
  <si>
    <t>18.06.2020 13:38:38</t>
  </si>
  <si>
    <t>18.06.2020 16:01:49</t>
  </si>
  <si>
    <t>1350448</t>
  </si>
  <si>
    <t>AZİZTÜRK GRUBU 35-26-M00170_Ayırıcı H01</t>
  </si>
  <si>
    <t>13.06.2020 08:46:47</t>
  </si>
  <si>
    <t>13.06.2020 10:14:05</t>
  </si>
  <si>
    <t>1352737</t>
  </si>
  <si>
    <t>OĞLANANASI TR-9 35-22-M00262_Ayırıcı H01</t>
  </si>
  <si>
    <t>17.06.2020 10:37:52</t>
  </si>
  <si>
    <t>17.06.2020 12:48:54</t>
  </si>
  <si>
    <t>1356132</t>
  </si>
  <si>
    <t>M-1815 KISIK DM-2 35-22-M00096_METAL İŞLERİ TR-1-M011 M011</t>
  </si>
  <si>
    <t>22.06.2020 09:50:32</t>
  </si>
  <si>
    <t>22.06.2020 10:59:50</t>
  </si>
  <si>
    <t>1352048</t>
  </si>
  <si>
    <t>URLA İM 35-19-A00001_ÖZBEK M03</t>
  </si>
  <si>
    <t>16.06.2020 08:56:00</t>
  </si>
  <si>
    <t>16.06.2020 09:08:34</t>
  </si>
  <si>
    <t>1353092</t>
  </si>
  <si>
    <t>TR-1/40 45-83-M00040_45-83-M00040</t>
  </si>
  <si>
    <t>17.06.2020 20:24:38</t>
  </si>
  <si>
    <t>17.06.2020 20:49:34</t>
  </si>
  <si>
    <t>1353588</t>
  </si>
  <si>
    <t>TURGUTLU İM 45-83-A00001_TRF-A-M03 M03</t>
  </si>
  <si>
    <t>18.06.2020 14:30:59</t>
  </si>
  <si>
    <t>18.06.2020 14:46:00</t>
  </si>
  <si>
    <t>1356014</t>
  </si>
  <si>
    <t>TR-1/78 DDY YANI 45-83-M00078_B</t>
  </si>
  <si>
    <t>22.06.2020 08:35:00</t>
  </si>
  <si>
    <t>22.06.2020 09:03:36</t>
  </si>
  <si>
    <t>1354881</t>
  </si>
  <si>
    <t>TR-1/6 45-83-M00006_TR-1/11 M03</t>
  </si>
  <si>
    <t>20.06.2020 06:33:03</t>
  </si>
  <si>
    <t>20.06.2020 07:04:39</t>
  </si>
  <si>
    <t>1357847</t>
  </si>
  <si>
    <t>TR-1/45 45-83-M00045_A</t>
  </si>
  <si>
    <t>24.06.2020 13:13:50</t>
  </si>
  <si>
    <t>24.06.2020 15:15:58</t>
  </si>
  <si>
    <t>1348261</t>
  </si>
  <si>
    <t>TR-1/43 45-83-M00043_955177747</t>
  </si>
  <si>
    <t>10.06.2020 10:44:20</t>
  </si>
  <si>
    <t>10.06.2020 12:15:19</t>
  </si>
  <si>
    <t>1347784</t>
  </si>
  <si>
    <t>KERESTECİLER TR-2 45-83-M00139_C</t>
  </si>
  <si>
    <t>09.06.2020 15:14:36</t>
  </si>
  <si>
    <t>09.06.2020 16:57:33</t>
  </si>
  <si>
    <t>1347928</t>
  </si>
  <si>
    <t>TR-2/91 45-83-L00091_D</t>
  </si>
  <si>
    <t>09.06.2020 19:34:53</t>
  </si>
  <si>
    <t>09.06.2020 20:09:23</t>
  </si>
  <si>
    <t>1347907</t>
  </si>
  <si>
    <t>TR-2/92-1 45-83-L00132_45-83-L00132</t>
  </si>
  <si>
    <t>09.06.2020 18:47:00</t>
  </si>
  <si>
    <t>09.06.2020 19:25:58</t>
  </si>
  <si>
    <t>1348534</t>
  </si>
  <si>
    <t>TR-1/3 45-83-M00003_PAŞATIMARI TR-1 M05</t>
  </si>
  <si>
    <t>10.06.2020 17:50:26</t>
  </si>
  <si>
    <t>10.06.2020 19:05:23</t>
  </si>
  <si>
    <t>1349150</t>
  </si>
  <si>
    <t>TR-1/126 (ESKİ 17) 45-83-M00126_48125302</t>
  </si>
  <si>
    <t>11.06.2020 17:56:57</t>
  </si>
  <si>
    <t>11.06.2020 18:37:41</t>
  </si>
  <si>
    <t>1323850</t>
  </si>
  <si>
    <t>TR-2/88 45-83-L00088_A</t>
  </si>
  <si>
    <t>02.06.2020 11:57:23</t>
  </si>
  <si>
    <t>02.06.2020 12:39:39</t>
  </si>
  <si>
    <t>1323460</t>
  </si>
  <si>
    <t>01.06.2020 17:46:02</t>
  </si>
  <si>
    <t>01.06.2020 19:52:02</t>
  </si>
  <si>
    <t>1334274</t>
  </si>
  <si>
    <t>TURGUTLU TR-1/1 DM 45-83-M00001_BLOKSAN-M03 M03</t>
  </si>
  <si>
    <t>03.06.2020 07:20:18</t>
  </si>
  <si>
    <t>03.06.2020 07:44:06</t>
  </si>
  <si>
    <t>1345071</t>
  </si>
  <si>
    <t>04.06.2020 12:30:28</t>
  </si>
  <si>
    <t>04.06.2020 13:26:34</t>
  </si>
  <si>
    <t>1357918</t>
  </si>
  <si>
    <t>24.06.2020 15:21:32</t>
  </si>
  <si>
    <t>24.06.2020 15:49:29</t>
  </si>
  <si>
    <t>1354908</t>
  </si>
  <si>
    <t>TR-1/3 45-83-M00003_PAŞATIMARI TR-1-M05 M05</t>
  </si>
  <si>
    <t>20.06.2020 09:42:33</t>
  </si>
  <si>
    <t>1354717</t>
  </si>
  <si>
    <t>19.06.2020 19:39:07</t>
  </si>
  <si>
    <t>19.06.2020 20:17:43</t>
  </si>
  <si>
    <t>1355391</t>
  </si>
  <si>
    <t>21.06.2020 06:01:31</t>
  </si>
  <si>
    <t>21.06.2020 07:02:51</t>
  </si>
  <si>
    <t>1354275</t>
  </si>
  <si>
    <t>TR-2/88 45-83-L00088_B</t>
  </si>
  <si>
    <t>19.06.2020 11:24:54</t>
  </si>
  <si>
    <t>19.06.2020 11:33:59</t>
  </si>
  <si>
    <t>1358779</t>
  </si>
  <si>
    <t>26.06.2020 07:55:35</t>
  </si>
  <si>
    <t>26.06.2020 08:33:37</t>
  </si>
  <si>
    <t>1360605</t>
  </si>
  <si>
    <t>TR-17 35-19-L00017_93544855</t>
  </si>
  <si>
    <t>29.06.2020 16:04:49</t>
  </si>
  <si>
    <t>29.06.2020 17:45:22</t>
  </si>
  <si>
    <t>1435286</t>
  </si>
  <si>
    <t>TR-5 35-19-L00005_BOZAVLU TRAFO-L02 L02</t>
  </si>
  <si>
    <t>23.06.2020 11:41:00</t>
  </si>
  <si>
    <t>1357938</t>
  </si>
  <si>
    <t>TR-5 35-19-L00005_HatBaşıAyırıcı_53134036 L01</t>
  </si>
  <si>
    <t>24.06.2020 15:00:05</t>
  </si>
  <si>
    <t>24.06.2020 17:30:35</t>
  </si>
  <si>
    <t>1357984</t>
  </si>
  <si>
    <t>TR-5 35-19-L00005_BOZAVLU TRAFO L02</t>
  </si>
  <si>
    <t>24.06.2020 17:25:40</t>
  </si>
  <si>
    <t>24.06.2020 17:36:52</t>
  </si>
  <si>
    <t>1356859</t>
  </si>
  <si>
    <t>23.06.2020 10:20:43</t>
  </si>
  <si>
    <t>1323269</t>
  </si>
  <si>
    <t>01.06.2020 14:28:26</t>
  </si>
  <si>
    <t>01.06.2020 14:35:00</t>
  </si>
  <si>
    <t>1349869</t>
  </si>
  <si>
    <t>12.06.2020 15:10:52</t>
  </si>
  <si>
    <t>12.06.2020 15:30:00</t>
  </si>
  <si>
    <t>1355021</t>
  </si>
  <si>
    <t>20.06.2020 10:49:02</t>
  </si>
  <si>
    <t>20.06.2020 11:38:47</t>
  </si>
  <si>
    <t>1355465</t>
  </si>
  <si>
    <t>DM-1/11A 35-19-M00011_URLA TM-2 DEN GELEN TR-5 M06</t>
  </si>
  <si>
    <t>21.06.2020 09:17:04</t>
  </si>
  <si>
    <t>21.06.2020 10:03:05</t>
  </si>
  <si>
    <t>1354208</t>
  </si>
  <si>
    <t>KUŞÇULAR DM 35-19-M00461_ALAÇATI-1 ÇIKIŞ M02</t>
  </si>
  <si>
    <t>19.06.2020 09:35:17</t>
  </si>
  <si>
    <t>19.06.2020 10:00:00</t>
  </si>
  <si>
    <t>1353907</t>
  </si>
  <si>
    <t>18.06.2020 19:31:19</t>
  </si>
  <si>
    <t>18.06.2020 21:11:00</t>
  </si>
  <si>
    <t>1435271</t>
  </si>
  <si>
    <t>19.06.2020 13:20:00</t>
  </si>
  <si>
    <t>19.06.2020 13:49:00</t>
  </si>
  <si>
    <t>1371298</t>
  </si>
  <si>
    <t>TR-13 35-19-L00013_956665307</t>
  </si>
  <si>
    <t>30.06.2020 18:20:00</t>
  </si>
  <si>
    <t>30.06.2020 19:44:25</t>
  </si>
  <si>
    <t>1334379</t>
  </si>
  <si>
    <t>TR-115 35-15-M00115_35-15-M00115</t>
  </si>
  <si>
    <t>03.06.2020 10:16:58</t>
  </si>
  <si>
    <t>03.06.2020 10:43:09</t>
  </si>
  <si>
    <t>1360312</t>
  </si>
  <si>
    <t>TR-137 35-16-L00137_DAĞITIM TRF TR-137-L06 L06</t>
  </si>
  <si>
    <t>29.06.2020 09:39:04</t>
  </si>
  <si>
    <t>1355963</t>
  </si>
  <si>
    <t>22.06.2020 06:38:52</t>
  </si>
  <si>
    <t>22.06.2020 06:57:47</t>
  </si>
  <si>
    <t>1357292</t>
  </si>
  <si>
    <t>DM-12 45-73-M00067_ÜNİVERSİTE BAKLACI M01</t>
  </si>
  <si>
    <t>23.06.2020 16:21:09</t>
  </si>
  <si>
    <t>23.06.2020 18:54:09</t>
  </si>
  <si>
    <t>1354593</t>
  </si>
  <si>
    <t>GÖLCÜK TR-6 35-15-L00322_950357387</t>
  </si>
  <si>
    <t>19.06.2020 16:42:34</t>
  </si>
  <si>
    <t>19.06.2020 18:06:51</t>
  </si>
  <si>
    <t>1334417</t>
  </si>
  <si>
    <t>TR-21 35-31-L00021_956590852</t>
  </si>
  <si>
    <t>03.06.2020 11:03:03</t>
  </si>
  <si>
    <t>03.06.2020 13:17:13</t>
  </si>
  <si>
    <t>1355661</t>
  </si>
  <si>
    <t>AVDAN TR-5 KÖK 45-82-M00130_YUKARIAVDAN TR-1 M05</t>
  </si>
  <si>
    <t>21.06.2020 14:43:47</t>
  </si>
  <si>
    <t>21.06.2020 15:08:09</t>
  </si>
  <si>
    <t>1357668</t>
  </si>
  <si>
    <t>AVDAN TR-2 45-82-M00232_945533198</t>
  </si>
  <si>
    <t>24.06.2020 09:09:25</t>
  </si>
  <si>
    <t>24.06.2020 10:37:48</t>
  </si>
  <si>
    <t>1353886</t>
  </si>
  <si>
    <t>AVDAN TR-5 KÖK 45-82-M00130_YUKARIAVDAN TR-1-M05 M05</t>
  </si>
  <si>
    <t>18.06.2020 19:05:54</t>
  </si>
  <si>
    <t>18.06.2020 19:19:00</t>
  </si>
  <si>
    <t>1353853</t>
  </si>
  <si>
    <t>AVDAN TR-5 KÖK 45-82-M00130_CENKYERİ M04</t>
  </si>
  <si>
    <t>18.06.2020 18:23:03</t>
  </si>
  <si>
    <t>18.06.2020 21:01:59</t>
  </si>
  <si>
    <t>1352041</t>
  </si>
  <si>
    <t>KAYAPINAR KÖK 45-71-M02146_HatBaşıAyırıcı_53134567 M05</t>
  </si>
  <si>
    <t>16.06.2020 08:27:35</t>
  </si>
  <si>
    <t>16.06.2020 14:32:23</t>
  </si>
  <si>
    <t>1350826</t>
  </si>
  <si>
    <t>KARAALİ DM 45-71-M02127_MURADİYE ÇIKIŞ M04</t>
  </si>
  <si>
    <t>13.06.2020 17:10:34</t>
  </si>
  <si>
    <t>13.06.2020 18:28:23</t>
  </si>
  <si>
    <t>1357640</t>
  </si>
  <si>
    <t>AKGEDİK KÖK-3 45-71-M00164_AKGEDİK-M02 M02</t>
  </si>
  <si>
    <t>24.06.2020 08:38:54</t>
  </si>
  <si>
    <t>24.06.2020 09:35:00</t>
  </si>
  <si>
    <t>1344697</t>
  </si>
  <si>
    <t>DM-15 45-71-M00399_MENGEN-M010 M010</t>
  </si>
  <si>
    <t>03.06.2020 18:29:39</t>
  </si>
  <si>
    <t>03.06.2020 19:21:51</t>
  </si>
  <si>
    <t>1344790</t>
  </si>
  <si>
    <t>MORSAN TM 45-71-A00002_BAĞYOLU-M12 M12</t>
  </si>
  <si>
    <t>03.06.2020 19:59:19</t>
  </si>
  <si>
    <t>03.06.2020 22:22:09</t>
  </si>
  <si>
    <t>1334297</t>
  </si>
  <si>
    <t>MORSAN TM 45-71-A00002_BAĞYOLU M12</t>
  </si>
  <si>
    <t>03.06.2020 08:07:22</t>
  </si>
  <si>
    <t>03.06.2020 08:18:00</t>
  </si>
  <si>
    <t>1323150</t>
  </si>
  <si>
    <t>AKGEDİK KÖK-1 45-71-M00162_EMLAKDERE-M03 M03</t>
  </si>
  <si>
    <t>01.06.2020 12:47:16</t>
  </si>
  <si>
    <t>1323649</t>
  </si>
  <si>
    <t>02.06.2020 06:28:41</t>
  </si>
  <si>
    <t>02.06.2020 07:05:08</t>
  </si>
  <si>
    <t>1346631</t>
  </si>
  <si>
    <t>07.06.2020 14:17:06</t>
  </si>
  <si>
    <t>07.06.2020 14:35:43</t>
  </si>
  <si>
    <t>1349999</t>
  </si>
  <si>
    <t>12.06.2020 16:41:22</t>
  </si>
  <si>
    <t>12.06.2020 16:56:00</t>
  </si>
  <si>
    <t>1350031</t>
  </si>
  <si>
    <t>KARAALİ DM 45-71-M02127_TOKİ-1-M05 M05</t>
  </si>
  <si>
    <t>12.06.2020 16:58:53</t>
  </si>
  <si>
    <t>12.06.2020 17:41:06</t>
  </si>
  <si>
    <t>1350482</t>
  </si>
  <si>
    <t>AKGEDİK KÖK-1 45-71-M00162_HatBaşıAyırıcı_53135822 M03</t>
  </si>
  <si>
    <t>13.06.2020 09:17:00</t>
  </si>
  <si>
    <t>13.06.2020 12:36:11</t>
  </si>
  <si>
    <t>1350095</t>
  </si>
  <si>
    <t>AKGEDİK KÖK-3 45-71-M00164_AKGEDİK M02</t>
  </si>
  <si>
    <t>12.06.2020 17:50:44</t>
  </si>
  <si>
    <t>12.06.2020 19:07:16</t>
  </si>
  <si>
    <t>1350240</t>
  </si>
  <si>
    <t>AKGEDİK KÖK-3 45-71-M00164_HatBaşıAyırıcı_53135810 M02</t>
  </si>
  <si>
    <t>12.06.2020 20:13:33</t>
  </si>
  <si>
    <t>12.06.2020 22:49:04</t>
  </si>
  <si>
    <t>1349416</t>
  </si>
  <si>
    <t>12.06.2020 06:24:37</t>
  </si>
  <si>
    <t>12.06.2020 06:56:00</t>
  </si>
  <si>
    <t>1358184</t>
  </si>
  <si>
    <t>25.06.2020 07:22:20</t>
  </si>
  <si>
    <t>25.06.2020 08:11:00</t>
  </si>
  <si>
    <t>1359066</t>
  </si>
  <si>
    <t>26.06.2020 14:38:42</t>
  </si>
  <si>
    <t>26.06.2020 15:39:48</t>
  </si>
  <si>
    <t>1356871</t>
  </si>
  <si>
    <t>TR-4 45-74-M00004_C</t>
  </si>
  <si>
    <t>23.06.2020 10:17:40</t>
  </si>
  <si>
    <t>23.06.2020 11:14:52</t>
  </si>
  <si>
    <t>1334167</t>
  </si>
  <si>
    <t>DM-1/4 35-19-M00254_956674573</t>
  </si>
  <si>
    <t>02.06.2020 20:14:11</t>
  </si>
  <si>
    <t>1333957</t>
  </si>
  <si>
    <t>URLA TM-1 35-19-A00004_SEFERİHİSAR M05</t>
  </si>
  <si>
    <t>02.06.2020 14:36:00</t>
  </si>
  <si>
    <t>02.06.2020 15:42:43</t>
  </si>
  <si>
    <t>1334139</t>
  </si>
  <si>
    <t>TR-28 35-19-L00028_35-19-L00028</t>
  </si>
  <si>
    <t>02.06.2020 19:24:12</t>
  </si>
  <si>
    <t>02.06.2020 20:03:07</t>
  </si>
  <si>
    <t>1356872</t>
  </si>
  <si>
    <t>23.06.2020 10:32:42</t>
  </si>
  <si>
    <t>23.06.2020 10:42:00</t>
  </si>
  <si>
    <t>1355505</t>
  </si>
  <si>
    <t>21.06.2020 09:54:29</t>
  </si>
  <si>
    <t>21.06.2020 11:00:00</t>
  </si>
  <si>
    <t>1371279</t>
  </si>
  <si>
    <t>URLA TM-1 35-19-A00004_HatBaşıAyırıcı_53134090 M07</t>
  </si>
  <si>
    <t>30.06.2020 17:39:43</t>
  </si>
  <si>
    <t>30.06.2020 19:09:33</t>
  </si>
  <si>
    <t>1334364</t>
  </si>
  <si>
    <t>TR-97 35-16-L00097_953321236</t>
  </si>
  <si>
    <t>03.06.2020 09:28:48</t>
  </si>
  <si>
    <t>03.06.2020 12:23:46</t>
  </si>
  <si>
    <t>1348313</t>
  </si>
  <si>
    <t>ALAŞEHİR TR-35 45-73-M00035_72373133</t>
  </si>
  <si>
    <t>10.06.2020 11:59:47</t>
  </si>
  <si>
    <t>10.06.2020 13:06:38</t>
  </si>
  <si>
    <t>1345067</t>
  </si>
  <si>
    <t>IŞIK TARIM TR-1 35-27-L00363Ö_DAĞITIM TRAFOSU L03</t>
  </si>
  <si>
    <t>04.06.2020 12:31:53</t>
  </si>
  <si>
    <t>04.06.2020 15:31:16</t>
  </si>
  <si>
    <t>1353665</t>
  </si>
  <si>
    <t>ÖREN TR-1 KÖK 35-27-L00213_ŞEHİR ÖREN L07</t>
  </si>
  <si>
    <t>18.06.2020 16:04:30</t>
  </si>
  <si>
    <t>18.06.2020 18:34:41</t>
  </si>
  <si>
    <t>1357976</t>
  </si>
  <si>
    <t>KIRKAĞAÇ TR-24 45-76-M00024_955247885</t>
  </si>
  <si>
    <t>24.06.2020 17:09:25</t>
  </si>
  <si>
    <t>24.06.2020 18:52:36</t>
  </si>
  <si>
    <t>1357908</t>
  </si>
  <si>
    <t>24.06.2020 15:02:50</t>
  </si>
  <si>
    <t>24.06.2020 15:30:56</t>
  </si>
  <si>
    <t>1356876</t>
  </si>
  <si>
    <t>PANCAR KÖK 35-26-M00891_KARAKUYU M02</t>
  </si>
  <si>
    <t>23.06.2020 10:08:12</t>
  </si>
  <si>
    <t>23.06.2020 11:55:30</t>
  </si>
  <si>
    <t>1355884</t>
  </si>
  <si>
    <t>21.06.2020 21:34:13</t>
  </si>
  <si>
    <t>21.06.2020 21:43:00</t>
  </si>
  <si>
    <t>1349541</t>
  </si>
  <si>
    <t>KRAL KÖK 35-26-M00345_PEHLİNAOĞLU M01</t>
  </si>
  <si>
    <t>12.06.2020 09:46:27</t>
  </si>
  <si>
    <t>12.06.2020 10:21:44</t>
  </si>
  <si>
    <t>1358176</t>
  </si>
  <si>
    <t>25.06.2020 07:04:20</t>
  </si>
  <si>
    <t>25.06.2020 07:28:45</t>
  </si>
  <si>
    <t>1355784</t>
  </si>
  <si>
    <t>MURADİYE TR 2/A 45-71-M00201_953243156</t>
  </si>
  <si>
    <t>21.06.2020 18:14:52</t>
  </si>
  <si>
    <t>21.06.2020 19:15:18</t>
  </si>
  <si>
    <t>1357881</t>
  </si>
  <si>
    <t>TR-26 35-15-L00026_Ayırıcı H01</t>
  </si>
  <si>
    <t>24.06.2020 14:11:22</t>
  </si>
  <si>
    <t>24.06.2020 15:13:13</t>
  </si>
  <si>
    <t>1352185</t>
  </si>
  <si>
    <t>CABBAR DM 45-73-M00100_STAR ÖZEL M10</t>
  </si>
  <si>
    <t>16.06.2020 11:04:14</t>
  </si>
  <si>
    <t>16.06.2020 12:51:00</t>
  </si>
  <si>
    <t>1344774</t>
  </si>
  <si>
    <t>DM02/TR31 (ESKİ TR-33) 45-73-M00033_A a1</t>
  </si>
  <si>
    <t>03.06.2020 20:20:46</t>
  </si>
  <si>
    <t>03.06.2020 21:19:31</t>
  </si>
  <si>
    <t>1357010</t>
  </si>
  <si>
    <t>BİRGİ DM 35-15-L01013_CEVİZALAN-L05 L05</t>
  </si>
  <si>
    <t>23.06.2020 12:11:13</t>
  </si>
  <si>
    <t>23.06.2020 12:14:00</t>
  </si>
  <si>
    <t>1350734</t>
  </si>
  <si>
    <t>DM-3/19 35-19-M00019_956672405</t>
  </si>
  <si>
    <t>13.06.2020 14:26:36</t>
  </si>
  <si>
    <t>13.06.2020 17:32:11</t>
  </si>
  <si>
    <t>1345100</t>
  </si>
  <si>
    <t>04.06.2020 13:07:58</t>
  </si>
  <si>
    <t>04.06.2020 14:24:47</t>
  </si>
  <si>
    <t>1344946</t>
  </si>
  <si>
    <t>TR-13 35-19-L00013_956663240</t>
  </si>
  <si>
    <t>04.06.2020 10:06:00</t>
  </si>
  <si>
    <t>04.06.2020 11:36:02</t>
  </si>
  <si>
    <t>1353455</t>
  </si>
  <si>
    <t>18.06.2020 11:55:49</t>
  </si>
  <si>
    <t>18.06.2020 12:59:35</t>
  </si>
  <si>
    <t>1360241</t>
  </si>
  <si>
    <t>BUCA TM 35-03-A00003_Buca-3 K05</t>
  </si>
  <si>
    <t>29.06.2020 02:38:00</t>
  </si>
  <si>
    <t>29.06.2020 02:56:59</t>
  </si>
  <si>
    <t>1358727</t>
  </si>
  <si>
    <t>26.06.2020 02:10:01</t>
  </si>
  <si>
    <t>26.06.2020 02:14:08</t>
  </si>
  <si>
    <t>1322920</t>
  </si>
  <si>
    <t>BUCA TM 35-03-A00003_Buca-16 K16</t>
  </si>
  <si>
    <t>01.06.2020 02:13:30</t>
  </si>
  <si>
    <t>01.06.2020 02:30:58</t>
  </si>
  <si>
    <t>1352570</t>
  </si>
  <si>
    <t>BUCA TM 35-03-A00003_TR-C-M34 M34</t>
  </si>
  <si>
    <t>17.06.2020 02:06:03</t>
  </si>
  <si>
    <t>17.06.2020 02:20:00</t>
  </si>
  <si>
    <t>1352573</t>
  </si>
  <si>
    <t>BUCA TM 35-03-A00003_Kozağaç-M32 M32</t>
  </si>
  <si>
    <t>17.06.2020 02:33:01</t>
  </si>
  <si>
    <t>17.06.2020 04:16:20</t>
  </si>
  <si>
    <t>1352574</t>
  </si>
  <si>
    <t>BUCA TM 35-03-A00003_Kuru Çeşme-M33 M33</t>
  </si>
  <si>
    <t>17.06.2020 02:28:55</t>
  </si>
  <si>
    <t>17.06.2020 06:07:05</t>
  </si>
  <si>
    <t>1334369</t>
  </si>
  <si>
    <t>TR-55 35-30-L00055_95000138393</t>
  </si>
  <si>
    <t>03.06.2020 09:47:03</t>
  </si>
  <si>
    <t>03.06.2020 10:58:17</t>
  </si>
  <si>
    <t>1356121</t>
  </si>
  <si>
    <t>DM-1/TR-17 SEFERİHİSAR 35-14-M00329_956634201</t>
  </si>
  <si>
    <t>22.06.2020 10:01:34</t>
  </si>
  <si>
    <t>22.06.2020 18:15:41</t>
  </si>
  <si>
    <t>1346497</t>
  </si>
  <si>
    <t>TR-1805 35-28-M00565_953394185</t>
  </si>
  <si>
    <t>07.06.2020 10:02:46</t>
  </si>
  <si>
    <t>07.06.2020 12:23:15</t>
  </si>
  <si>
    <t>1344569</t>
  </si>
  <si>
    <t>KOCA MEHMETLER TR-1 35-23-M00212_Ayırıcı H</t>
  </si>
  <si>
    <t>03.06.2020 16:57:00</t>
  </si>
  <si>
    <t>1346896</t>
  </si>
  <si>
    <t>08.06.2020 02:56:05</t>
  </si>
  <si>
    <t>08.06.2020 03:57:35</t>
  </si>
  <si>
    <t>1358297</t>
  </si>
  <si>
    <t>M-353 KOCAMEHMETLER YOLÜSTÜ 35-23-M00353_B</t>
  </si>
  <si>
    <t>25.06.2020 09:54:12</t>
  </si>
  <si>
    <t>25.06.2020 14:05:47</t>
  </si>
  <si>
    <t>1349049</t>
  </si>
  <si>
    <t>L-76 DEPREM KONUTLARI-1 35-14-L00076_956645376</t>
  </si>
  <si>
    <t>11.06.2020 16:27:00</t>
  </si>
  <si>
    <t>11.06.2020 19:40:37</t>
  </si>
  <si>
    <t>1354394</t>
  </si>
  <si>
    <t>DM-3/TR-11 SEFERİHİSAR 35-14-M00330_50049784 C01</t>
  </si>
  <si>
    <t>19.06.2020 10:10:57</t>
  </si>
  <si>
    <t>19.06.2020 18:00:55</t>
  </si>
  <si>
    <t>1351872</t>
  </si>
  <si>
    <t>TR-11/9C 45-71-M01975_45-71-M01975</t>
  </si>
  <si>
    <t>15.06.2020 19:36:18</t>
  </si>
  <si>
    <t>15.06.2020 20:31:40</t>
  </si>
  <si>
    <t>1350677</t>
  </si>
  <si>
    <t>L-57 KIYI EMNİYET GENEL MD. ÖZEL TR 35-18-L00057Ö_93544705</t>
  </si>
  <si>
    <t>13.06.2020 10:15:51</t>
  </si>
  <si>
    <t>13.06.2020 14:37:03</t>
  </si>
  <si>
    <t>1355653</t>
  </si>
  <si>
    <t>DM-1/1 35-18-L00580_950446402</t>
  </si>
  <si>
    <t>21.06.2020 14:28:29</t>
  </si>
  <si>
    <t>21.06.2020 18:16:48</t>
  </si>
  <si>
    <t>1344632</t>
  </si>
  <si>
    <t>03.06.2020 16:47:07</t>
  </si>
  <si>
    <t>03.06.2020 18:05:48</t>
  </si>
  <si>
    <t>1322982</t>
  </si>
  <si>
    <t>ÇİFTLİK İM 35-18-A00003_SAĞLIKÇILAR-L06 L06</t>
  </si>
  <si>
    <t>01.06.2020 09:00:10</t>
  </si>
  <si>
    <t>01.06.2020 12:09:00</t>
  </si>
  <si>
    <t>1357693</t>
  </si>
  <si>
    <t>ÇAVUŞKÖY TR-1 35-28-M00346_35-28-M00346</t>
  </si>
  <si>
    <t>24.06.2020 09:34:00</t>
  </si>
  <si>
    <t>24.06.2020 10:19:31</t>
  </si>
  <si>
    <t>1357729</t>
  </si>
  <si>
    <t>24.06.2020 10:30:59</t>
  </si>
  <si>
    <t>24.06.2020 11:08:39</t>
  </si>
  <si>
    <t>1354009</t>
  </si>
  <si>
    <t>TR-40 35-22-M00040_10441046</t>
  </si>
  <si>
    <t>18.06.2020 23:58:10</t>
  </si>
  <si>
    <t>19.06.2020 02:00:53</t>
  </si>
  <si>
    <t>1353859</t>
  </si>
  <si>
    <t>TR-23 35-22-M00023_955286526</t>
  </si>
  <si>
    <t>18.06.2020 18:33:22</t>
  </si>
  <si>
    <t>18.06.2020 21:13:53</t>
  </si>
  <si>
    <t>1355723</t>
  </si>
  <si>
    <t>ALİ ARICI ÖZEL TR 35-27-L00122Ö_Ayırıcı H01</t>
  </si>
  <si>
    <t>21.06.2020 14:12:50</t>
  </si>
  <si>
    <t>21.06.2020 17:46:48</t>
  </si>
  <si>
    <t>1348766</t>
  </si>
  <si>
    <t>AHMET ŞAHİN ÖZEL TR 35-27-L00123Ö_93546898</t>
  </si>
  <si>
    <t>11.06.2020 08:28:35</t>
  </si>
  <si>
    <t>11.06.2020 09:25:19</t>
  </si>
  <si>
    <t>1346505</t>
  </si>
  <si>
    <t>PAMUKYAZI-2 35-26-L00381_5672348</t>
  </si>
  <si>
    <t>07.06.2020 10:11:06</t>
  </si>
  <si>
    <t>07.06.2020 11:44:34</t>
  </si>
  <si>
    <t>1351785</t>
  </si>
  <si>
    <t>SEYİT EFE SLM TR 35-26-L00374_Ayırıcı H01</t>
  </si>
  <si>
    <t>15.06.2020 16:49:29</t>
  </si>
  <si>
    <t>15.06.2020 18:12:49</t>
  </si>
  <si>
    <t>1355647</t>
  </si>
  <si>
    <t>KESİKKÖY DM 35-28-M00309_ M10</t>
  </si>
  <si>
    <t>21.06.2020 14:18:00</t>
  </si>
  <si>
    <t>21.06.2020 14:44:06</t>
  </si>
  <si>
    <t>1357317</t>
  </si>
  <si>
    <t>23.06.2020 16:42:48</t>
  </si>
  <si>
    <t>23.06.2020 19:02:51</t>
  </si>
  <si>
    <t>1345966</t>
  </si>
  <si>
    <t>PANAZTEPE DM 35-28-M00732_MALTEPE-M03 M03</t>
  </si>
  <si>
    <t>06.06.2020 09:47:51</t>
  </si>
  <si>
    <t>06.06.2020 11:39:00</t>
  </si>
  <si>
    <t>1348880</t>
  </si>
  <si>
    <t>11.06.2020 10:56:48</t>
  </si>
  <si>
    <t>11.06.2020 14:52:39</t>
  </si>
  <si>
    <t>1349077</t>
  </si>
  <si>
    <t>KESİKKÖY DM 35-28-M00309_HatBaşıAyırıcı_53133668 M04</t>
  </si>
  <si>
    <t>11.06.2020 16:20:01</t>
  </si>
  <si>
    <t>11.06.2020 17:49:25</t>
  </si>
  <si>
    <t>1350495</t>
  </si>
  <si>
    <t>PANAZTEPE DM 35-28-M00732_KESİKKÖY-1 GİRİŞ M07</t>
  </si>
  <si>
    <t>13.06.2020 09:24:12</t>
  </si>
  <si>
    <t>13.06.2020 09:33:29</t>
  </si>
  <si>
    <t>1350501</t>
  </si>
  <si>
    <t>13.06.2020 13:35:12</t>
  </si>
  <si>
    <t>13.06.2020 14:10:52</t>
  </si>
  <si>
    <t>1348065</t>
  </si>
  <si>
    <t>KESİKKÖY DM 35-28-M00309_-M09 M09</t>
  </si>
  <si>
    <t>10.06.2020 05:29:19</t>
  </si>
  <si>
    <t>10.06.2020 06:08:57</t>
  </si>
  <si>
    <t>1360251</t>
  </si>
  <si>
    <t>KESİKKÖY TR-1 35-28-M00335_Ayırıcı H01</t>
  </si>
  <si>
    <t>29.06.2020 04:05:00</t>
  </si>
  <si>
    <t>29.06.2020 05:14:27</t>
  </si>
  <si>
    <t>1345106</t>
  </si>
  <si>
    <t>L-132 35-18-L00132_35-18-L00132</t>
  </si>
  <si>
    <t>04.06.2020 13:32:00</t>
  </si>
  <si>
    <t>04.06.2020 18:34:40</t>
  </si>
  <si>
    <t>1347702</t>
  </si>
  <si>
    <t>09.06.2020 13:09:15</t>
  </si>
  <si>
    <t>09.06.2020 13:19:00</t>
  </si>
  <si>
    <t>1355671</t>
  </si>
  <si>
    <t>TR-27 35-13-L00027_946421611</t>
  </si>
  <si>
    <t>21.06.2020 14:58:21</t>
  </si>
  <si>
    <t>21.06.2020 17:32:06</t>
  </si>
  <si>
    <t>1354605</t>
  </si>
  <si>
    <t>SELÇUK İM/DM 35-13-A00004_ŞEHİR-1-L03 L03</t>
  </si>
  <si>
    <t>19.06.2020 17:40:00</t>
  </si>
  <si>
    <t>1354443</t>
  </si>
  <si>
    <t>SELÇUK İM/DM 35-13-A00004_ŞEHİR-2-L013 L013</t>
  </si>
  <si>
    <t>19.06.2020 14:25:08</t>
  </si>
  <si>
    <t>19.06.2020 14:45:00</t>
  </si>
  <si>
    <t>1359874</t>
  </si>
  <si>
    <t>NİHAT  ÖZKAN VE ARK. T-SULAMA GRB. 35-13-L00106_946425641</t>
  </si>
  <si>
    <t>28.06.2020 09:03:33</t>
  </si>
  <si>
    <t>28.06.2020 11:01:33</t>
  </si>
  <si>
    <t>1352409</t>
  </si>
  <si>
    <t>DM-2/41 (ULUCAMİİ ÖNÜ) 45-71-M00515_953187269</t>
  </si>
  <si>
    <t>16.06.2020 17:16:40</t>
  </si>
  <si>
    <t>16.06.2020 19:08:30</t>
  </si>
  <si>
    <t>1352091</t>
  </si>
  <si>
    <t>TR-292 (İM-1/TR-2) 35-19-L00292_50031805 A01</t>
  </si>
  <si>
    <t>16.06.2020 09:30:00</t>
  </si>
  <si>
    <t>16.06.2020 11:30:00</t>
  </si>
  <si>
    <t>1354896</t>
  </si>
  <si>
    <t>TR-49 EGELİ 35-19-L00049_Ayırıcı H01</t>
  </si>
  <si>
    <t>20.06.2020 07:23:34</t>
  </si>
  <si>
    <t>20.06.2020 10:17:01</t>
  </si>
  <si>
    <t>1357353</t>
  </si>
  <si>
    <t>TR-58 35-19-L00058_B</t>
  </si>
  <si>
    <t>23.06.2020 17:08:32</t>
  </si>
  <si>
    <t>23.06.2020 18:00:25</t>
  </si>
  <si>
    <t>1361230</t>
  </si>
  <si>
    <t>TR-3 TAVSU 35-19-L00003_C</t>
  </si>
  <si>
    <t>30.06.2020 15:46:35</t>
  </si>
  <si>
    <t>30.06.2020 17:38:37</t>
  </si>
  <si>
    <t>1371334</t>
  </si>
  <si>
    <t>TR-49 EGELİ 35-19-L00049_953703530</t>
  </si>
  <si>
    <t>30.06.2020 18:25:24</t>
  </si>
  <si>
    <t>30.06.2020 20:40:04</t>
  </si>
  <si>
    <t>1349186</t>
  </si>
  <si>
    <t>M-1723 35-02-M01723_910216944</t>
  </si>
  <si>
    <t>11.06.2020 18:06:42</t>
  </si>
  <si>
    <t>11.06.2020 20:04:22</t>
  </si>
  <si>
    <t>1345262</t>
  </si>
  <si>
    <t>ÇUKURALTI M-37 35-25-M00078_948424143</t>
  </si>
  <si>
    <t>04.06.2020 18:49:02</t>
  </si>
  <si>
    <t>04.06.2020 19:59:14</t>
  </si>
  <si>
    <t>1350990</t>
  </si>
  <si>
    <t>14.06.2020 06:12:46</t>
  </si>
  <si>
    <t>14.06.2020 06:18:00</t>
  </si>
  <si>
    <t>1354253</t>
  </si>
  <si>
    <t>DM-2/40-A (SERİN SOKAK) 45-71-M00516_953186106</t>
  </si>
  <si>
    <t>19.06.2020 10:56:33</t>
  </si>
  <si>
    <t>19.06.2020 11:35:26</t>
  </si>
  <si>
    <t>1348434</t>
  </si>
  <si>
    <t>DM-2/40-A (SERİN SOKAK) 45-71-M00516_A</t>
  </si>
  <si>
    <t>10.06.2020 15:05:42</t>
  </si>
  <si>
    <t>10.06.2020 18:41:51</t>
  </si>
  <si>
    <t>1352871</t>
  </si>
  <si>
    <t>L-6 35-18-L00006_10345518 b1</t>
  </si>
  <si>
    <t>17.06.2020 14:10:21</t>
  </si>
  <si>
    <t>17.06.2020 17:01:45</t>
  </si>
  <si>
    <t>1357813</t>
  </si>
  <si>
    <t>SELÇUK İM/DM 35-13-A00004_KÖYLER-ÇAMLIK L014</t>
  </si>
  <si>
    <t>24.06.2020 12:13:56</t>
  </si>
  <si>
    <t>24.06.2020 12:34:00</t>
  </si>
  <si>
    <t>1356227</t>
  </si>
  <si>
    <t>22.06.2020 12:08:35</t>
  </si>
  <si>
    <t>22.06.2020 12:25:13</t>
  </si>
  <si>
    <t>1345556</t>
  </si>
  <si>
    <t>TR-55 KÖK 35-19-L00055_966557869</t>
  </si>
  <si>
    <t>05.06.2020 12:54:00</t>
  </si>
  <si>
    <t>05.06.2020 14:05:49</t>
  </si>
  <si>
    <t>1346297</t>
  </si>
  <si>
    <t>TR-57 BAKSAN 35-19-L00057_6148709</t>
  </si>
  <si>
    <t>06.06.2020 19:54:54</t>
  </si>
  <si>
    <t>06.06.2020 22:10:30</t>
  </si>
  <si>
    <t>1333882</t>
  </si>
  <si>
    <t>TR-57 BAKSAN 35-19-L00057_Ayırıcı H01</t>
  </si>
  <si>
    <t>02.06.2020 13:11:28</t>
  </si>
  <si>
    <t>02.06.2020 13:42:16</t>
  </si>
  <si>
    <t>1347172</t>
  </si>
  <si>
    <t>ÇUKURALTI M-12 35-25-M00058_35-25-M00058</t>
  </si>
  <si>
    <t>08.06.2020 13:26:40</t>
  </si>
  <si>
    <t>08.06.2020 18:39:55</t>
  </si>
  <si>
    <t>1348233</t>
  </si>
  <si>
    <t>SELÇUK İM/DM 35-13-A00004_BİTU KÖK-M014 M014</t>
  </si>
  <si>
    <t>10.06.2020 10:12:41</t>
  </si>
  <si>
    <t>10.06.2020 10:38:00</t>
  </si>
  <si>
    <t>1353739</t>
  </si>
  <si>
    <t>SELÇUK TM 35-13-A00003_TRAFO-A-M06 M06</t>
  </si>
  <si>
    <t>18.06.2020 17:08:21</t>
  </si>
  <si>
    <t>18.06.2020 17:19:00</t>
  </si>
  <si>
    <t>1345648</t>
  </si>
  <si>
    <t>TR-55 KÖK 35-19-L00055_956666897</t>
  </si>
  <si>
    <t>05.06.2020 15:12:47</t>
  </si>
  <si>
    <t>05.06.2020 18:13:03</t>
  </si>
  <si>
    <t>1351139</t>
  </si>
  <si>
    <t>SELÇUK İM/DM 35-13-A00004_SELÇUK ZİRAİ SULAMA L05</t>
  </si>
  <si>
    <t>14.06.2020 11:26:00</t>
  </si>
  <si>
    <t>14.06.2020 11:39:42</t>
  </si>
  <si>
    <t>1351109</t>
  </si>
  <si>
    <t>HULUSİ CAN DEMİRDELEN VE ARK. T-SULAMA GRB. 35-13-L00123_Ayırıcı H01</t>
  </si>
  <si>
    <t>14.06.2020 10:17:41</t>
  </si>
  <si>
    <t>14.06.2020 11:35:09</t>
  </si>
  <si>
    <t>1355058</t>
  </si>
  <si>
    <t>İBRAHİM FIRTINA VE ARK. T-SULAMA GRB. 35-13-L00112_A</t>
  </si>
  <si>
    <t>20.06.2020 12:05:24</t>
  </si>
  <si>
    <t>20.06.2020 12:59:31</t>
  </si>
  <si>
    <t>1356733</t>
  </si>
  <si>
    <t>TR-58 35-19-L00058_DAĞITIM TRAFOSU L04</t>
  </si>
  <si>
    <t>23.06.2020 09:20:29</t>
  </si>
  <si>
    <t>23.06.2020 11:33:58</t>
  </si>
  <si>
    <t>1354395</t>
  </si>
  <si>
    <t>SEYİT EFE SLM TR 35-26-L00374_35-26-L00374</t>
  </si>
  <si>
    <t>19.06.2020 13:02:19</t>
  </si>
  <si>
    <t>19.06.2020 16:53:52</t>
  </si>
  <si>
    <t>1353540</t>
  </si>
  <si>
    <t>YAZIBAŞI DM-5 35-26-M00550_DM-4 M04</t>
  </si>
  <si>
    <t>18.06.2020 13:44:16</t>
  </si>
  <si>
    <t>18.06.2020 14:02:27</t>
  </si>
  <si>
    <t>1345292</t>
  </si>
  <si>
    <t>VEDAT FİLİZ SLM 35-26-M00730_Ayırıcı H01</t>
  </si>
  <si>
    <t>04.06.2020 19:36:11</t>
  </si>
  <si>
    <t>04.06.2020 23:37:23</t>
  </si>
  <si>
    <t>1346469</t>
  </si>
  <si>
    <t>DM-6/8 35-26-M00655_56360223</t>
  </si>
  <si>
    <t>07.06.2020 09:05:46</t>
  </si>
  <si>
    <t>07.06.2020 11:30:45</t>
  </si>
  <si>
    <t>1359760</t>
  </si>
  <si>
    <t>ARMAK KÖK 35-26-M00558_BAL-ET M02</t>
  </si>
  <si>
    <t>27.06.2020 21:34:43</t>
  </si>
  <si>
    <t>27.06.2020 21:54:21</t>
  </si>
  <si>
    <t>1359735</t>
  </si>
  <si>
    <t>VEDAT FİLİZ SLM 35-26-M00730_7381895</t>
  </si>
  <si>
    <t>27.06.2020 19:57:57</t>
  </si>
  <si>
    <t>27.06.2020 21:34:08</t>
  </si>
  <si>
    <t>1358307</t>
  </si>
  <si>
    <t>YAZIBAŞI DM-6 35-26-M00634_DM-6/8 M01</t>
  </si>
  <si>
    <t>25.06.2020 10:02:30</t>
  </si>
  <si>
    <t>25.06.2020 15:09:41</t>
  </si>
  <si>
    <t>1358526</t>
  </si>
  <si>
    <t>VEDAT FİLİZ SLM 35-26-M00730_956612115</t>
  </si>
  <si>
    <t>25.06.2020 16:15:03</t>
  </si>
  <si>
    <t>25.06.2020 17:34:45</t>
  </si>
  <si>
    <t>1358601</t>
  </si>
  <si>
    <t>VEDAT FİLİZ SLM 35-26-M00730_35-26-M00730</t>
  </si>
  <si>
    <t>25.06.2020 18:11:57</t>
  </si>
  <si>
    <t>25.06.2020 19:40:30</t>
  </si>
  <si>
    <t>1348437</t>
  </si>
  <si>
    <t>DM-11/9-A 45-71-M01855_A</t>
  </si>
  <si>
    <t>10.06.2020 15:05:07</t>
  </si>
  <si>
    <t>10.06.2020 17:11:32</t>
  </si>
  <si>
    <t>1344564</t>
  </si>
  <si>
    <t>TR-1/10 45-72-M00010_DAĞITIM TRAFOSU TR-1/10-M04 M04</t>
  </si>
  <si>
    <t>03.06.2020 15:04:23</t>
  </si>
  <si>
    <t>03.06.2020 15:28:34</t>
  </si>
  <si>
    <t>1348901</t>
  </si>
  <si>
    <t>K-2743 35-03-K02743_910033692</t>
  </si>
  <si>
    <t>11.06.2020 15:01:09</t>
  </si>
  <si>
    <t>11.06.2020 20:54:35</t>
  </si>
  <si>
    <t>1358140</t>
  </si>
  <si>
    <t>K-2678 35-03-K02678_K-1105 K03</t>
  </si>
  <si>
    <t>25.06.2020 01:26:54</t>
  </si>
  <si>
    <t>25.06.2020 01:34:04</t>
  </si>
  <si>
    <t>1358267</t>
  </si>
  <si>
    <t>K-2678 35-03-K02678_TRAFO K04</t>
  </si>
  <si>
    <t>25.06.2020 08:59:10</t>
  </si>
  <si>
    <t>25.06.2020 16:46:00</t>
  </si>
  <si>
    <t>1354584</t>
  </si>
  <si>
    <t>M-1020 35-03-M01020_TRAFO-M03 M03</t>
  </si>
  <si>
    <t>19.06.2020 16:19:49</t>
  </si>
  <si>
    <t>19.06.2020 17:59:55</t>
  </si>
  <si>
    <t>1356425</t>
  </si>
  <si>
    <t>L-95 35-18-L00095_950453477</t>
  </si>
  <si>
    <t>22.06.2020 16:44:00</t>
  </si>
  <si>
    <t>22.06.2020 18:30:39</t>
  </si>
  <si>
    <t>1348817</t>
  </si>
  <si>
    <t>M-907 35-03-M00907_Ayırıcı H01</t>
  </si>
  <si>
    <t>11.06.2020 09:34:02</t>
  </si>
  <si>
    <t>11.06.2020 12:38:00</t>
  </si>
  <si>
    <t>1356231</t>
  </si>
  <si>
    <t>22.06.2020 11:56:05</t>
  </si>
  <si>
    <t>22.06.2020 13:55:06</t>
  </si>
  <si>
    <t>1334411</t>
  </si>
  <si>
    <t>L-393 YENİ OKUL 35-18-L00393_A a1</t>
  </si>
  <si>
    <t>03.06.2020 10:59:00</t>
  </si>
  <si>
    <t>03.06.2020 13:02:57</t>
  </si>
  <si>
    <t>1323736</t>
  </si>
  <si>
    <t>L-393 YENİ OKUL 35-18-L00393_950448792</t>
  </si>
  <si>
    <t>02.06.2020 09:12:52</t>
  </si>
  <si>
    <t>04.06.2020 11:20:14</t>
  </si>
  <si>
    <t>1323010</t>
  </si>
  <si>
    <t>L-393 YENİ OKUL 35-18-L00393_950448582</t>
  </si>
  <si>
    <t>01.06.2020 09:14:56</t>
  </si>
  <si>
    <t>01.06.2020 11:52:13</t>
  </si>
  <si>
    <t>1360899</t>
  </si>
  <si>
    <t>M-32 35-02-M00032_910068454</t>
  </si>
  <si>
    <t>30.06.2020 07:39:00</t>
  </si>
  <si>
    <t>30.06.2020 10:24:54</t>
  </si>
  <si>
    <t>1348342</t>
  </si>
  <si>
    <t>K-525 35-04-K00525_99243126</t>
  </si>
  <si>
    <t>10.06.2020 12:41:44</t>
  </si>
  <si>
    <t>10.06.2020 13:35:01</t>
  </si>
  <si>
    <t>1355633</t>
  </si>
  <si>
    <t>TR-48 TEKEL 35-19-L00048_915150386</t>
  </si>
  <si>
    <t>21.06.2020 13:50:00</t>
  </si>
  <si>
    <t>21.06.2020 14:37:53</t>
  </si>
  <si>
    <t>1361175</t>
  </si>
  <si>
    <t>TR-48 TEKEL 35-19-L00048_956698379</t>
  </si>
  <si>
    <t>30.06.2020 14:03:16</t>
  </si>
  <si>
    <t>30.06.2020 18:25:48</t>
  </si>
  <si>
    <t>1357172</t>
  </si>
  <si>
    <t>TR-8 BOZAVLU 35-19-L00008_Ayırıcı H01</t>
  </si>
  <si>
    <t>23.06.2020 12:00:32</t>
  </si>
  <si>
    <t>23.06.2020 15:01:00</t>
  </si>
  <si>
    <t>1323248</t>
  </si>
  <si>
    <t>TR-7 DEPREM KONUTLARI 35-19-L00007_HatBaşıAyırıcı_53138395 L03</t>
  </si>
  <si>
    <t>01.06.2020 14:15:42</t>
  </si>
  <si>
    <t>01.06.2020 14:37:26</t>
  </si>
  <si>
    <t>1349777</t>
  </si>
  <si>
    <t>L-293 YENİ MECİDİYE 35-18-L00293_950448840</t>
  </si>
  <si>
    <t>12.06.2020 13:53:00</t>
  </si>
  <si>
    <t>12.06.2020 19:24:36</t>
  </si>
  <si>
    <t>1345212</t>
  </si>
  <si>
    <t>TR-62 35-19-L00062_7642389</t>
  </si>
  <si>
    <t>04.06.2020 16:46:06</t>
  </si>
  <si>
    <t>04.06.2020 17:07:21</t>
  </si>
  <si>
    <t>1356717</t>
  </si>
  <si>
    <t>TR-66 35-19-L00066_93551116</t>
  </si>
  <si>
    <t>23.06.2020 08:16:11</t>
  </si>
  <si>
    <t>23.06.2020 09:40:20</t>
  </si>
  <si>
    <t>1356147</t>
  </si>
  <si>
    <t>TR-65 MOBİL ÖNÜ 35-19-L00065_6054958</t>
  </si>
  <si>
    <t>22.06.2020 10:38:00</t>
  </si>
  <si>
    <t>22.06.2020 13:24:03</t>
  </si>
  <si>
    <t>1358154</t>
  </si>
  <si>
    <t>TR-62 35-19-L00062_TR-64-L02 L02</t>
  </si>
  <si>
    <t>25.06.2020 05:47:50</t>
  </si>
  <si>
    <t>25.06.2020 07:52:00</t>
  </si>
  <si>
    <t>1358213</t>
  </si>
  <si>
    <t>TR-62 35-19-L00062_DAĞITIM TRAFOSU L04</t>
  </si>
  <si>
    <t>25.06.2020 07:59:27</t>
  </si>
  <si>
    <t>25.06.2020 09:39:34</t>
  </si>
  <si>
    <t>1358831</t>
  </si>
  <si>
    <t>TR-64 35-19-L00064_D</t>
  </si>
  <si>
    <t>26.06.2020 09:23:08</t>
  </si>
  <si>
    <t>26.06.2020 15:03:00</t>
  </si>
  <si>
    <t>1354471</t>
  </si>
  <si>
    <t>TR-64 35-19-L00064_35-19-L00064</t>
  </si>
  <si>
    <t>19.06.2020 12:19:20</t>
  </si>
  <si>
    <t>19.06.2020 15:00:00</t>
  </si>
  <si>
    <t>1356873</t>
  </si>
  <si>
    <t>23.06.2020 10:33:09</t>
  </si>
  <si>
    <t>23.06.2020 12:03:00</t>
  </si>
  <si>
    <t>1345294</t>
  </si>
  <si>
    <t>TR-61 35-19-L00061_6811177</t>
  </si>
  <si>
    <t>04.06.2020 19:51:34</t>
  </si>
  <si>
    <t>04.06.2020 20:56:00</t>
  </si>
  <si>
    <t>1348787</t>
  </si>
  <si>
    <t>TR-64 35-19-L00064_A</t>
  </si>
  <si>
    <t>11.06.2020 12:35:00</t>
  </si>
  <si>
    <t>11.06.2020 16:07:58</t>
  </si>
  <si>
    <t>1351750</t>
  </si>
  <si>
    <t>TR-52 35-19-L00052_956694675</t>
  </si>
  <si>
    <t>15.06.2020 15:25:45</t>
  </si>
  <si>
    <t>15.06.2020 16:41:00</t>
  </si>
  <si>
    <t>1349556</t>
  </si>
  <si>
    <t>TR-11/9C 45-71-M01975_953220330</t>
  </si>
  <si>
    <t>12.06.2020 10:07:44</t>
  </si>
  <si>
    <t>12.06.2020 11:44:56</t>
  </si>
  <si>
    <t>1346929</t>
  </si>
  <si>
    <t>ARMAS KÖK 35-26-M00986_ M02</t>
  </si>
  <si>
    <t>08.06.2020 07:00:49</t>
  </si>
  <si>
    <t>08.06.2020 08:09:00</t>
  </si>
  <si>
    <t>1352189</t>
  </si>
  <si>
    <t>K-4506 35-03-K04506_912841782</t>
  </si>
  <si>
    <t>16.06.2020 11:17:00</t>
  </si>
  <si>
    <t>16.06.2020 15:03:34</t>
  </si>
  <si>
    <t>1349502</t>
  </si>
  <si>
    <t>K-1674 35-02-K01674_TRAFO K01</t>
  </si>
  <si>
    <t>12.06.2020 09:07:54</t>
  </si>
  <si>
    <t>12.06.2020 14:35:00</t>
  </si>
  <si>
    <t>1322965</t>
  </si>
  <si>
    <t>SUBAŞI İM 35-26-A00002_PAMUKYAZI L04</t>
  </si>
  <si>
    <t>01.06.2020 08:16:12</t>
  </si>
  <si>
    <t>01.06.2020 09:57:10</t>
  </si>
  <si>
    <t>1349400</t>
  </si>
  <si>
    <t>HELVACI DM-2 35-17-M00359_HELVACI M04</t>
  </si>
  <si>
    <t>12.06.2020 04:34:23</t>
  </si>
  <si>
    <t>12.06.2020 04:41:21</t>
  </si>
  <si>
    <t>1358428</t>
  </si>
  <si>
    <t>HELVACI TR-8 35-17-M00368_6014324</t>
  </si>
  <si>
    <t>25.06.2020 12:50:12</t>
  </si>
  <si>
    <t>25.06.2020 13:39:08</t>
  </si>
  <si>
    <t>1348879</t>
  </si>
  <si>
    <t>M-2112 35-03-M02112_A</t>
  </si>
  <si>
    <t>11.06.2020 10:51:55</t>
  </si>
  <si>
    <t>11.06.2020 17:55:39</t>
  </si>
  <si>
    <t>1348895</t>
  </si>
  <si>
    <t>M-2112 35-03-M02112_98515945</t>
  </si>
  <si>
    <t>11.06.2020 11:40:27</t>
  </si>
  <si>
    <t>11.06.2020 15:41:03</t>
  </si>
  <si>
    <t>1348213</t>
  </si>
  <si>
    <t>L-289 DEMET AKBAĞ TRAFO 35-18-L00289_950447690</t>
  </si>
  <si>
    <t>10.06.2020 09:38:04</t>
  </si>
  <si>
    <t>10.06.2020 11:44:02</t>
  </si>
  <si>
    <t>1345253</t>
  </si>
  <si>
    <t>TR-61 35-19-L00061_5858200</t>
  </si>
  <si>
    <t>04.06.2020 18:06:51</t>
  </si>
  <si>
    <t>04.06.2020 19:32:22</t>
  </si>
  <si>
    <t>1359042</t>
  </si>
  <si>
    <t>ÇUKURALTI M-37 35-25-M00078_8349381</t>
  </si>
  <si>
    <t>26.06.2020 13:55:39</t>
  </si>
  <si>
    <t>26.06.2020 14:32:37</t>
  </si>
  <si>
    <t>1345206</t>
  </si>
  <si>
    <t>TR-50 35-26-M00082_11664420</t>
  </si>
  <si>
    <t>04.06.2020 15:07:17</t>
  </si>
  <si>
    <t>04.06.2020 18:14:17</t>
  </si>
  <si>
    <t>1352256</t>
  </si>
  <si>
    <t>TR-68 ÇAYIRÇEŞME 35-19-L00068_956675978</t>
  </si>
  <si>
    <t>16.06.2020 13:10:52</t>
  </si>
  <si>
    <t>16.06.2020 15:27:26</t>
  </si>
  <si>
    <t>1323686</t>
  </si>
  <si>
    <t>M-906 35-03-M00906_Ayırıcı H01</t>
  </si>
  <si>
    <t>02.06.2020 08:23:27</t>
  </si>
  <si>
    <t>1349004</t>
  </si>
  <si>
    <t>L-293 YENİ MECİDİYE 35-18-L00293_950448445</t>
  </si>
  <si>
    <t>11.06.2020 15:03:40</t>
  </si>
  <si>
    <t>11.06.2020 21:25:52</t>
  </si>
  <si>
    <t>1349290</t>
  </si>
  <si>
    <t>K-3454 35-08-K03454_911907165</t>
  </si>
  <si>
    <t>11.06.2020 20:08:31</t>
  </si>
  <si>
    <t>11.06.2020 20:52:42</t>
  </si>
  <si>
    <t>1347985</t>
  </si>
  <si>
    <t>TR-41 35-17-M00041_950301668</t>
  </si>
  <si>
    <t>09.06.2020 21:44:58</t>
  </si>
  <si>
    <t>10.06.2020 16:15:12</t>
  </si>
  <si>
    <t>1323082</t>
  </si>
  <si>
    <t>TR-92 35-17-M00092_12349192 m92/b1</t>
  </si>
  <si>
    <t>01.06.2020 10:53:34</t>
  </si>
  <si>
    <t>01.06.2020 11:28:53</t>
  </si>
  <si>
    <t>1357703</t>
  </si>
  <si>
    <t>ZEYTİNLİPARK DM (M-400) 35-17-M00400_M-91 M03</t>
  </si>
  <si>
    <t>24.06.2020 09:37:24</t>
  </si>
  <si>
    <t>24.06.2020 10:15:45</t>
  </si>
  <si>
    <t>1348876</t>
  </si>
  <si>
    <t>K-2678 35-03-K02678_910324968</t>
  </si>
  <si>
    <t>11.06.2020 11:02:38</t>
  </si>
  <si>
    <t>11.06.2020 16:30:22</t>
  </si>
  <si>
    <t>1355857</t>
  </si>
  <si>
    <t>M-1087 35-04-M01087_913371855</t>
  </si>
  <si>
    <t>21.06.2020 21:18:51</t>
  </si>
  <si>
    <t>22.06.2020 07:40:25</t>
  </si>
  <si>
    <t>1334412</t>
  </si>
  <si>
    <t>SELÇUK İM/DM 35-13-A00004_ŞİRİNCE L04</t>
  </si>
  <si>
    <t>03.06.2020 11:00:38</t>
  </si>
  <si>
    <t>03.06.2020 11:04:58</t>
  </si>
  <si>
    <t>1355763</t>
  </si>
  <si>
    <t>M-1035 35-04-M01035_912534835</t>
  </si>
  <si>
    <t>21.06.2020 17:14:53</t>
  </si>
  <si>
    <t>21.06.2020 19:33:07</t>
  </si>
  <si>
    <t>1356099</t>
  </si>
  <si>
    <t>TR-50 35-26-M00082_Ayırıcı H01</t>
  </si>
  <si>
    <t>22.06.2020 09:42:33</t>
  </si>
  <si>
    <t>22.06.2020 10:43:46</t>
  </si>
  <si>
    <t>1356032</t>
  </si>
  <si>
    <t>TR-26 35-13-L00026_946421695</t>
  </si>
  <si>
    <t>22.06.2020 08:49:15</t>
  </si>
  <si>
    <t>22.06.2020 13:00:34</t>
  </si>
  <si>
    <t>1347816</t>
  </si>
  <si>
    <t>AHMET SERTOĞLU VE ARK. T-SULAMA GRB. 35-13-L00113_Ayırıcı H01</t>
  </si>
  <si>
    <t>09.06.2020 16:10:09</t>
  </si>
  <si>
    <t>09.06.2020 22:46:40</t>
  </si>
  <si>
    <t>1357404</t>
  </si>
  <si>
    <t>BOSTANLI GIS TM 35-04-A00001_Bostanlı-2 K02</t>
  </si>
  <si>
    <t>23.06.2020 18:37:59</t>
  </si>
  <si>
    <t>23.06.2020 18:46:00</t>
  </si>
  <si>
    <t>1358950</t>
  </si>
  <si>
    <t>M-1186 35-04-M01186_B</t>
  </si>
  <si>
    <t>26.06.2020 11:08:43</t>
  </si>
  <si>
    <t>26.06.2020 12:06:29</t>
  </si>
  <si>
    <t>1354880</t>
  </si>
  <si>
    <t>20.06.2020 06:38:54</t>
  </si>
  <si>
    <t>20.06.2020 06:46:00</t>
  </si>
  <si>
    <t>1323721</t>
  </si>
  <si>
    <t>02.06.2020 09:12:36</t>
  </si>
  <si>
    <t>02.06.2020 12:04:13</t>
  </si>
  <si>
    <t>1358515</t>
  </si>
  <si>
    <t>TR-54 35-17-M00054_950302088</t>
  </si>
  <si>
    <t>25.06.2020 15:55:01</t>
  </si>
  <si>
    <t>25.06.2020 17:19:24</t>
  </si>
  <si>
    <t>1355000</t>
  </si>
  <si>
    <t>K-2342 35-03-K02342_A</t>
  </si>
  <si>
    <t>20.06.2020 10:14:31</t>
  </si>
  <si>
    <t>20.06.2020 11:22:38</t>
  </si>
  <si>
    <t>1347611</t>
  </si>
  <si>
    <t>K-2599 35-04-K02599_K-2598-K03 K03</t>
  </si>
  <si>
    <t>09.06.2020 10:38:30</t>
  </si>
  <si>
    <t>09.06.2020 11:01:14</t>
  </si>
  <si>
    <t>1371273</t>
  </si>
  <si>
    <t>30.06.2020 17:32:20</t>
  </si>
  <si>
    <t>30.06.2020 19:13:44</t>
  </si>
  <si>
    <t>1371384</t>
  </si>
  <si>
    <t>M-797 KSK SPOR TESİSLERİ 35-09-M00797Ö_ M02</t>
  </si>
  <si>
    <t>30.06.2020 20:17:09</t>
  </si>
  <si>
    <t>30.06.2020 22:01:44</t>
  </si>
  <si>
    <t>1346309</t>
  </si>
  <si>
    <t>TR-24 35-13-M00024_B</t>
  </si>
  <si>
    <t>06.06.2020 20:29:52</t>
  </si>
  <si>
    <t>06.06.2020 22:26:58</t>
  </si>
  <si>
    <t>1355569</t>
  </si>
  <si>
    <t>21.06.2020 11:25:10</t>
  </si>
  <si>
    <t>21.06.2020 12:10:07</t>
  </si>
  <si>
    <t>1323749</t>
  </si>
  <si>
    <t>K-3388 35-04-K03388_99568631</t>
  </si>
  <si>
    <t>02.06.2020 09:36:00</t>
  </si>
  <si>
    <t>02.06.2020 13:43:47</t>
  </si>
  <si>
    <t>1323466</t>
  </si>
  <si>
    <t>K-2424 35-04-K02424_99677262</t>
  </si>
  <si>
    <t>01.06.2020 17:57:33</t>
  </si>
  <si>
    <t>01.06.2020 19:55:39</t>
  </si>
  <si>
    <t>1351608</t>
  </si>
  <si>
    <t>TR 24/1 35-13-M00032_946421944</t>
  </si>
  <si>
    <t>15.06.2020 11:06:44</t>
  </si>
  <si>
    <t>15.06.2020 11:39:01</t>
  </si>
  <si>
    <t>1359640</t>
  </si>
  <si>
    <t>ÇUKURALTI M-53 35-25-M00088_9201425</t>
  </si>
  <si>
    <t>27.06.2020 16:23:25</t>
  </si>
  <si>
    <t>27.06.2020 17:56:41</t>
  </si>
  <si>
    <t>1361119</t>
  </si>
  <si>
    <t>30.06.2020 12:57:00</t>
  </si>
  <si>
    <t>30.06.2020 13:14:20</t>
  </si>
  <si>
    <t>1355766</t>
  </si>
  <si>
    <t>TR-1/7 45-72-M00007_TR-1/8 M02</t>
  </si>
  <si>
    <t>21.06.2020 17:48:46</t>
  </si>
  <si>
    <t>21.06.2020 18:56:18</t>
  </si>
  <si>
    <t>1346164</t>
  </si>
  <si>
    <t>TR-23 35-17-M00023_C tr23/c1b</t>
  </si>
  <si>
    <t>06.06.2020 15:22:06</t>
  </si>
  <si>
    <t>06.06.2020 17:52:16</t>
  </si>
  <si>
    <t>1349894</t>
  </si>
  <si>
    <t>K-1927 35-10-K01927_912600947</t>
  </si>
  <si>
    <t>12.06.2020 15:14:34</t>
  </si>
  <si>
    <t>12.06.2020 16:30:33</t>
  </si>
  <si>
    <t>1334136</t>
  </si>
  <si>
    <t>K-2743 35-03-K02743_945393880</t>
  </si>
  <si>
    <t>02.06.2020 18:39:22</t>
  </si>
  <si>
    <t>02.06.2020 21:35:08</t>
  </si>
  <si>
    <t>1354288</t>
  </si>
  <si>
    <t>K-2743 35-03-K02743_G</t>
  </si>
  <si>
    <t>19.06.2020 11:34:09</t>
  </si>
  <si>
    <t>19.06.2020 12:11:00</t>
  </si>
  <si>
    <t>1349714</t>
  </si>
  <si>
    <t>L-437 ŞEHİTLİK 35-18-L00437_950449124</t>
  </si>
  <si>
    <t>12.06.2020 12:36:29</t>
  </si>
  <si>
    <t>12.06.2020 18:55:01</t>
  </si>
  <si>
    <t>1347388</t>
  </si>
  <si>
    <t>L-437 ŞEHİTLİK 35-18-L00437_950449118</t>
  </si>
  <si>
    <t>08.06.2020 20:00:05</t>
  </si>
  <si>
    <t>08.06.2020 20:27:24</t>
  </si>
  <si>
    <t>1354186</t>
  </si>
  <si>
    <t>K-2342 35-03-K02342_B</t>
  </si>
  <si>
    <t>19.06.2020 09:20:55</t>
  </si>
  <si>
    <t>19.06.2020 10:57:49</t>
  </si>
  <si>
    <t>1359308</t>
  </si>
  <si>
    <t>M-2700 (YATIRIM REZERVE) 35-03-M02700_35-03-M02700</t>
  </si>
  <si>
    <t>23.06.2020 10:05:00</t>
  </si>
  <si>
    <t>1334223</t>
  </si>
  <si>
    <t>TR-156 GELİNKAYA 35-19-L00156_Ayırıcı H01</t>
  </si>
  <si>
    <t>02.06.2020 22:26:26</t>
  </si>
  <si>
    <t>02.06.2020 23:46:09</t>
  </si>
  <si>
    <t>1352483</t>
  </si>
  <si>
    <t>K-4039 35-03-K04039_910076040</t>
  </si>
  <si>
    <t>16.06.2020 19:24:36</t>
  </si>
  <si>
    <t>16.06.2020 20:16:14</t>
  </si>
  <si>
    <t>1361184</t>
  </si>
  <si>
    <t>M-330 35-02-M00330_M-1453-M04 M04</t>
  </si>
  <si>
    <t>30.06.2020 14:47:15</t>
  </si>
  <si>
    <t>30.06.2020 15:43:51</t>
  </si>
  <si>
    <t>1348977</t>
  </si>
  <si>
    <t>K-4294 35-02-K04294_B</t>
  </si>
  <si>
    <t>11.06.2020 14:14:00</t>
  </si>
  <si>
    <t>11.06.2020 14:45:31</t>
  </si>
  <si>
    <t>1352361</t>
  </si>
  <si>
    <t>TR-1/86-A (NAME SOKAK TRF) 45-83-M00271_48125369</t>
  </si>
  <si>
    <t>16.06.2020 16:04:46</t>
  </si>
  <si>
    <t>16.06.2020 16:50:47</t>
  </si>
  <si>
    <t>1352362</t>
  </si>
  <si>
    <t>TR-1/86-A (NAME SOKAK TRF) 45-83-M00271_48122843</t>
  </si>
  <si>
    <t>16.06.2020 16:05:17</t>
  </si>
  <si>
    <t>16.06.2020 16:40:28</t>
  </si>
  <si>
    <t>1351113</t>
  </si>
  <si>
    <t>TR-1/126-1 (KEMALPAŞA SOKAK TRF) 45-83-M00270_48123544</t>
  </si>
  <si>
    <t>14.06.2020 10:28:00</t>
  </si>
  <si>
    <t>14.06.2020 10:46:32</t>
  </si>
  <si>
    <t>1354302</t>
  </si>
  <si>
    <t>TR-1/86-A (NAME SOKAK TRF) 45-83-M00271_48125457</t>
  </si>
  <si>
    <t>19.06.2020 11:50:49</t>
  </si>
  <si>
    <t>19.06.2020 12:21:09</t>
  </si>
  <si>
    <t>1354463</t>
  </si>
  <si>
    <t>DM-2/TR-12 45-83-M00696_955155525</t>
  </si>
  <si>
    <t>19.06.2020 15:05:39</t>
  </si>
  <si>
    <t>19.06.2020 17:21:43</t>
  </si>
  <si>
    <t>1354632</t>
  </si>
  <si>
    <t>19.06.2020 17:44:16</t>
  </si>
  <si>
    <t>19.06.2020 18:46:46</t>
  </si>
  <si>
    <t>1360156</t>
  </si>
  <si>
    <t>TURGUTLU İM 45-83-A00001_ŞEHİR-4-L15 L15</t>
  </si>
  <si>
    <t>28.06.2020 19:58:54</t>
  </si>
  <si>
    <t>28.06.2020 20:32:00</t>
  </si>
  <si>
    <t>1358817</t>
  </si>
  <si>
    <t>K-1666 35-02-K01666_B</t>
  </si>
  <si>
    <t>26.06.2020 09:12:05</t>
  </si>
  <si>
    <t>26.06.2020 17:06:30</t>
  </si>
  <si>
    <t>1357859</t>
  </si>
  <si>
    <t>24.06.2020 13:45:20</t>
  </si>
  <si>
    <t>24.06.2020 14:47:04</t>
  </si>
  <si>
    <t>1358823</t>
  </si>
  <si>
    <t>26.06.2020 09:17:29</t>
  </si>
  <si>
    <t>26.06.2020 17:02:25</t>
  </si>
  <si>
    <t>1347541</t>
  </si>
  <si>
    <t>TR-97/A(GÜMÜŞÇAY) 45-78-L00740_HACI BEKTAŞLI ÖZEL OKUL ÇIKIŞ L02</t>
  </si>
  <si>
    <t>09.06.2020 09:17:58</t>
  </si>
  <si>
    <t>09.06.2020 11:49:58</t>
  </si>
  <si>
    <t>1351873</t>
  </si>
  <si>
    <t>TR-56 CEPHANELİK 35-19-L00056_956683912</t>
  </si>
  <si>
    <t>15.06.2020 19:26:42</t>
  </si>
  <si>
    <t>15.06.2020 21:35:20</t>
  </si>
  <si>
    <t>1347705</t>
  </si>
  <si>
    <t>K-1235 35-02-K01235_912008290</t>
  </si>
  <si>
    <t>09.06.2020 13:18:30</t>
  </si>
  <si>
    <t>09.06.2020 14:03:24</t>
  </si>
  <si>
    <t>1348458</t>
  </si>
  <si>
    <t>M-2517 35-02-M02517_56367040</t>
  </si>
  <si>
    <t>10.06.2020 14:15:07</t>
  </si>
  <si>
    <t>10.06.2020 16:21:09</t>
  </si>
  <si>
    <t>1345677</t>
  </si>
  <si>
    <t>M-2517 35-02-M02517_56365867</t>
  </si>
  <si>
    <t>05.06.2020 16:31:26</t>
  </si>
  <si>
    <t>05.06.2020 17:13:48</t>
  </si>
  <si>
    <t>1357690</t>
  </si>
  <si>
    <t>M-2517 35-02-M02517_56367039</t>
  </si>
  <si>
    <t>24.06.2020 11:46:33</t>
  </si>
  <si>
    <t>24.06.2020 13:33:35</t>
  </si>
  <si>
    <t>1323597</t>
  </si>
  <si>
    <t>M-2517 35-02-M02517_912475483</t>
  </si>
  <si>
    <t>01.06.2020 23:33:25</t>
  </si>
  <si>
    <t>02.06.2020 00:32:21</t>
  </si>
  <si>
    <t>1334072</t>
  </si>
  <si>
    <t>M-1745 35-02-M01745_M-1666-M02 M02</t>
  </si>
  <si>
    <t>02.06.2020 17:28:02</t>
  </si>
  <si>
    <t>02.06.2020 17:31:37</t>
  </si>
  <si>
    <t>1360212</t>
  </si>
  <si>
    <t>OSMANGAZİ İM 35-02-A00004_BAYRAKLI-M04 M04</t>
  </si>
  <si>
    <t>28.06.2020 23:15:04</t>
  </si>
  <si>
    <t>29.06.2020 02:02:00</t>
  </si>
  <si>
    <t>1360208</t>
  </si>
  <si>
    <t>OSMANGAZİ İM 35-02-A00004_DONANIMLI YEDEK-K12 K12</t>
  </si>
  <si>
    <t>28.06.2020 22:56:44</t>
  </si>
  <si>
    <t>28.06.2020 23:01:34</t>
  </si>
  <si>
    <t>1359059</t>
  </si>
  <si>
    <t>AYRANCILAR DM-5 35-26-M00807_DEMİRCİ-M03 M03</t>
  </si>
  <si>
    <t>26.06.2020 14:28:46</t>
  </si>
  <si>
    <t>26.06.2020 14:59:00</t>
  </si>
  <si>
    <t>1334259</t>
  </si>
  <si>
    <t>YAZIBAŞI DM-5 35-26-M00550_BATI BGETON/KUŞÇUBURUN TR-1 TR-2 TR-3 M16</t>
  </si>
  <si>
    <t>03.06.2020 05:32:53</t>
  </si>
  <si>
    <t>03.06.2020 07:01:27</t>
  </si>
  <si>
    <t>1348412</t>
  </si>
  <si>
    <t>10.06.2020 14:43:46</t>
  </si>
  <si>
    <t>10.06.2020 16:36:20</t>
  </si>
  <si>
    <t>1359589</t>
  </si>
  <si>
    <t>TR-1/6 45-83-M00006_955159344</t>
  </si>
  <si>
    <t>27.06.2020 14:44:52</t>
  </si>
  <si>
    <t>27.06.2020 15:43:04</t>
  </si>
  <si>
    <t>1348865</t>
  </si>
  <si>
    <t>GÖLMARMARA İM 45-85-A00001_HatBaşıAyırıcı_53135853 L18</t>
  </si>
  <si>
    <t>11.06.2020 10:39:56</t>
  </si>
  <si>
    <t>11.06.2020 11:28:36</t>
  </si>
  <si>
    <t>1323445</t>
  </si>
  <si>
    <t>TARIMSAL SULAMA TR-7 45-85-L00071_Ayırıcı H01</t>
  </si>
  <si>
    <t>01.06.2020 17:35:34</t>
  </si>
  <si>
    <t>01.06.2020 18:56:38</t>
  </si>
  <si>
    <t>1346617</t>
  </si>
  <si>
    <t>GÖLMARMARA TR-4 45-85-L00004_945473921</t>
  </si>
  <si>
    <t>07.06.2020 13:45:50</t>
  </si>
  <si>
    <t>07.06.2020 14:21:49</t>
  </si>
  <si>
    <t>1357303</t>
  </si>
  <si>
    <t>TARIMSAL SULAMA TR-6 45-85-L00058_Ayırıcı H01</t>
  </si>
  <si>
    <t>23.06.2020 16:40:00</t>
  </si>
  <si>
    <t>23.06.2020 17:24:29</t>
  </si>
  <si>
    <t>1351104</t>
  </si>
  <si>
    <t>L-225 35-18-L00225_950458375</t>
  </si>
  <si>
    <t>14.06.2020 10:10:26</t>
  </si>
  <si>
    <t>14.06.2020 13:36:17</t>
  </si>
  <si>
    <t>1351277</t>
  </si>
  <si>
    <t>L-224 SİBAM EVLERİ 35-18-L00224_950458291</t>
  </si>
  <si>
    <t>14.06.2020 15:39:43</t>
  </si>
  <si>
    <t>14.06.2020 16:49:42</t>
  </si>
  <si>
    <t>1356842</t>
  </si>
  <si>
    <t>DM-2/TR15A 45-71-M02111_953173661</t>
  </si>
  <si>
    <t>23.06.2020 12:19:57</t>
  </si>
  <si>
    <t>1354480</t>
  </si>
  <si>
    <t>YELKİ TR-6 (M-2343) 35-10-M02343_912498278</t>
  </si>
  <si>
    <t>19.06.2020 15:18:01</t>
  </si>
  <si>
    <t>19.06.2020 17:38:05</t>
  </si>
  <si>
    <t>1350560</t>
  </si>
  <si>
    <t>L-70 BELEDİYE PARK 35-14-L00070_DAĞITIM TRAFO L-70 BELEDİYE PARK L03</t>
  </si>
  <si>
    <t>13.06.2020 10:31:03</t>
  </si>
  <si>
    <t>13.06.2020 12:30:00</t>
  </si>
  <si>
    <t>1348355</t>
  </si>
  <si>
    <t>L-283 35-18-L00283_12439468</t>
  </si>
  <si>
    <t>10.06.2020 13:47:22</t>
  </si>
  <si>
    <t>10.06.2020 14:12:41</t>
  </si>
  <si>
    <t>1348917</t>
  </si>
  <si>
    <t>L-47 DENİZKENT SİTESİ 35-14-L00047_956652559</t>
  </si>
  <si>
    <t>11.06.2020 11:46:05</t>
  </si>
  <si>
    <t>11.06.2020 15:13:59</t>
  </si>
  <si>
    <t>1344505</t>
  </si>
  <si>
    <t>K-345 35-02-K00345_913038384</t>
  </si>
  <si>
    <t>03.06.2020 13:07:00</t>
  </si>
  <si>
    <t>03.06.2020 14:04:30</t>
  </si>
  <si>
    <t>1323629</t>
  </si>
  <si>
    <t>02.06.2020 05:59:22</t>
  </si>
  <si>
    <t>02.06.2020 06:14:00</t>
  </si>
  <si>
    <t>1358911</t>
  </si>
  <si>
    <t>26.06.2020 10:37:51</t>
  </si>
  <si>
    <t>26.06.2020 11:03:00</t>
  </si>
  <si>
    <t>1360985</t>
  </si>
  <si>
    <t>L-47 DENİZKENT SİTESİ 35-14-L00047_956639936</t>
  </si>
  <si>
    <t>30.06.2020 09:41:54</t>
  </si>
  <si>
    <t>30.06.2020 10:37:38</t>
  </si>
  <si>
    <t>1350281</t>
  </si>
  <si>
    <t>YELKİ TR-20 35-10-L00020_ KÖYLER L03</t>
  </si>
  <si>
    <t>12.06.2020 21:30:00</t>
  </si>
  <si>
    <t>12.06.2020 22:06:00</t>
  </si>
  <si>
    <t>1348367</t>
  </si>
  <si>
    <t>10.06.2020 13:42:00</t>
  </si>
  <si>
    <t>1357897</t>
  </si>
  <si>
    <t>M-2389 35-02-M02389_72374153</t>
  </si>
  <si>
    <t>24.06.2020 14:50:34</t>
  </si>
  <si>
    <t>24.06.2020 17:38:51</t>
  </si>
  <si>
    <t>1346247</t>
  </si>
  <si>
    <t>K-3887 35-02-K03887_912013276</t>
  </si>
  <si>
    <t>06.06.2020 18:19:30</t>
  </si>
  <si>
    <t>06.06.2020 18:56:30</t>
  </si>
  <si>
    <t>1348539</t>
  </si>
  <si>
    <t>L-523 ALTINKUM 35-18-L00523_950467275</t>
  </si>
  <si>
    <t>10.06.2020 18:08:54</t>
  </si>
  <si>
    <t>10.06.2020 23:12:00</t>
  </si>
  <si>
    <t>1347111</t>
  </si>
  <si>
    <t>K-3711 35-03-K03711_910150500</t>
  </si>
  <si>
    <t>08.06.2020 11:37:57</t>
  </si>
  <si>
    <t>08.06.2020 16:49:05</t>
  </si>
  <si>
    <t>1350561</t>
  </si>
  <si>
    <t>L-70 BELEDİYE PARK 35-14-L00070_L-80 L05</t>
  </si>
  <si>
    <t>13.06.2020 09:08:45</t>
  </si>
  <si>
    <t>13.06.2020 11:56:00</t>
  </si>
  <si>
    <t>1356469</t>
  </si>
  <si>
    <t>TR-55 KÖK 35-19-L00055_956668499</t>
  </si>
  <si>
    <t>22.06.2020 18:02:27</t>
  </si>
  <si>
    <t>22.06.2020 18:44:26</t>
  </si>
  <si>
    <t>1354915</t>
  </si>
  <si>
    <t>20.06.2020 08:22:50</t>
  </si>
  <si>
    <t>20.06.2020 08:52:00</t>
  </si>
  <si>
    <t>1360952</t>
  </si>
  <si>
    <t>K-3634 35-02-K03634_6922295</t>
  </si>
  <si>
    <t>30.06.2020 09:25:02</t>
  </si>
  <si>
    <t>30.06.2020 17:29:52</t>
  </si>
  <si>
    <t>1358172</t>
  </si>
  <si>
    <t>OSMANGAZİ İM 35-02-A00004_İBRAHİM HAKKI K21</t>
  </si>
  <si>
    <t>25.06.2020 06:55:45</t>
  </si>
  <si>
    <t>25.06.2020 07:38:38</t>
  </si>
  <si>
    <t>1352893</t>
  </si>
  <si>
    <t>L-58 HAVACILAR SİTESİ 35-14-L00058_956640581</t>
  </si>
  <si>
    <t>17.06.2020 14:12:38</t>
  </si>
  <si>
    <t>17.06.2020 15:31:41</t>
  </si>
  <si>
    <t>1356683</t>
  </si>
  <si>
    <t>YAZIBAŞI DM-4 35-26-M00633_URAS-ALİ TEZEL ÇIKIŞ M08</t>
  </si>
  <si>
    <t>23.06.2020 07:20:31</t>
  </si>
  <si>
    <t>23.06.2020 08:09:15</t>
  </si>
  <si>
    <t>1349704</t>
  </si>
  <si>
    <t>KİPA DM 35-26-M00283_LA ŞARAP İDOL ÇIKIŞI M06</t>
  </si>
  <si>
    <t>12.06.2020 12:27:41</t>
  </si>
  <si>
    <t>12.06.2020 13:04:35</t>
  </si>
  <si>
    <t>1345990</t>
  </si>
  <si>
    <t>DM-7/15 35-26-M00635_56359886</t>
  </si>
  <si>
    <t>06.06.2020 10:31:16</t>
  </si>
  <si>
    <t>06.06.2020 16:11:00</t>
  </si>
  <si>
    <t>1352763</t>
  </si>
  <si>
    <t>TR-2/85 45-83-L00085_955149096</t>
  </si>
  <si>
    <t>17.06.2020 11:21:05</t>
  </si>
  <si>
    <t>17.06.2020 12:16:44</t>
  </si>
  <si>
    <t>1323038</t>
  </si>
  <si>
    <t>K-345 35-02-K00345_911655472</t>
  </si>
  <si>
    <t>01.06.2020 09:54:09</t>
  </si>
  <si>
    <t>01.06.2020 14:34:58</t>
  </si>
  <si>
    <t>1351077</t>
  </si>
  <si>
    <t>M-2769(YATIRIM REZERVE) 35-02-M02769_B</t>
  </si>
  <si>
    <t>14.06.2020 09:44:46</t>
  </si>
  <si>
    <t>14.06.2020 15:07:20</t>
  </si>
  <si>
    <t>1348923</t>
  </si>
  <si>
    <t>M-326 35-03-M00326_M-2380 - M-444-M02 M02</t>
  </si>
  <si>
    <t>11.06.2020 12:26:30</t>
  </si>
  <si>
    <t>1353032</t>
  </si>
  <si>
    <t>K-3888 35-02-K03888_99060227</t>
  </si>
  <si>
    <t>17.06.2020 18:43:19</t>
  </si>
  <si>
    <t>17.06.2020 20:16:26</t>
  </si>
  <si>
    <t>1358186</t>
  </si>
  <si>
    <t>M-1961 35-02-M01961_M-1482-H9 H9</t>
  </si>
  <si>
    <t>25.06.2020 07:39:53</t>
  </si>
  <si>
    <t>25.06.2020 08:02:55</t>
  </si>
  <si>
    <t>1351079</t>
  </si>
  <si>
    <t>14.06.2020 09:48:14</t>
  </si>
  <si>
    <t>14.06.2020 16:52:21</t>
  </si>
  <si>
    <t>1352847</t>
  </si>
  <si>
    <t>TR-1/45 45-83-M00045_Ayırıcı H01</t>
  </si>
  <si>
    <t>17.06.2020 13:31:00</t>
  </si>
  <si>
    <t>17.06.2020 14:50:13</t>
  </si>
  <si>
    <t>1356400</t>
  </si>
  <si>
    <t>ÇUKURALTI M-12 35-25-M00058_955267316</t>
  </si>
  <si>
    <t>22.06.2020 16:20:46</t>
  </si>
  <si>
    <t>22.06.2020 18:06:27</t>
  </si>
  <si>
    <t>1354247</t>
  </si>
  <si>
    <t>YELKİ DM-1/3 (M-2336) 35-10-M02336_47241232</t>
  </si>
  <si>
    <t>19.06.2020 10:50:00</t>
  </si>
  <si>
    <t>19.06.2020 10:58:04</t>
  </si>
  <si>
    <t>1349538</t>
  </si>
  <si>
    <t>YELKİ TR-22 35-10-L00022_TR-4-L02 L02</t>
  </si>
  <si>
    <t>12.06.2020 09:50:32</t>
  </si>
  <si>
    <t>12.06.2020 10:33:51</t>
  </si>
  <si>
    <t>1360370</t>
  </si>
  <si>
    <t>YELKİ TR-4 35-10-L00004_35-10-L00004</t>
  </si>
  <si>
    <t>29.06.2020 09:46:59</t>
  </si>
  <si>
    <t>29.06.2020 12:05:46</t>
  </si>
  <si>
    <t>1334207</t>
  </si>
  <si>
    <t>K-3888 35-02-K03888_915173988</t>
  </si>
  <si>
    <t>02.06.2020 21:29:17</t>
  </si>
  <si>
    <t>02.06.2020 23:03:04</t>
  </si>
  <si>
    <t>1354060</t>
  </si>
  <si>
    <t>19.06.2020 06:46:47</t>
  </si>
  <si>
    <t>19.06.2020 12:17:39</t>
  </si>
  <si>
    <t>1358699</t>
  </si>
  <si>
    <t>25.06.2020 22:48:56</t>
  </si>
  <si>
    <t>25.06.2020 23:50:41</t>
  </si>
  <si>
    <t>1351575</t>
  </si>
  <si>
    <t>TR-11 35-22-M00011_B</t>
  </si>
  <si>
    <t>15.06.2020 10:16:13</t>
  </si>
  <si>
    <t>15.06.2020 15:40:00</t>
  </si>
  <si>
    <t>1357245</t>
  </si>
  <si>
    <t>TR-62 35-19-L00062_9590561</t>
  </si>
  <si>
    <t>23.06.2020 15:14:59</t>
  </si>
  <si>
    <t>23.06.2020 17:35:08</t>
  </si>
  <si>
    <t>1352569</t>
  </si>
  <si>
    <t>17.06.2020 02:06:45</t>
  </si>
  <si>
    <t>17.06.2020 02:43:38</t>
  </si>
  <si>
    <t>1349497</t>
  </si>
  <si>
    <t>K-148 35-02-K00148_TRAFO K01</t>
  </si>
  <si>
    <t>12.06.2020 09:07:46</t>
  </si>
  <si>
    <t>12.06.2020 14:19:00</t>
  </si>
  <si>
    <t>1358329</t>
  </si>
  <si>
    <t>25.06.2020 10:28:09</t>
  </si>
  <si>
    <t>25.06.2020 12:10:00</t>
  </si>
  <si>
    <t>1359603</t>
  </si>
  <si>
    <t>ÇUKURALTI M-15 35-25-M00061_955268424</t>
  </si>
  <si>
    <t>27.06.2020 15:24:42</t>
  </si>
  <si>
    <t>27.06.2020 17:25:22</t>
  </si>
  <si>
    <t>1349873</t>
  </si>
  <si>
    <t>ÇUKURALTI M-11 35-25-M00057_8098190</t>
  </si>
  <si>
    <t>12.06.2020 14:55:23</t>
  </si>
  <si>
    <t>12.06.2020 16:16:15</t>
  </si>
  <si>
    <t>1358144</t>
  </si>
  <si>
    <t>FOÇA TR-46 35-23-L00046_42135215 E1</t>
  </si>
  <si>
    <t>25.06.2020 02:16:58</t>
  </si>
  <si>
    <t>25.06.2020 03:35:30</t>
  </si>
  <si>
    <t>1360894</t>
  </si>
  <si>
    <t>TARIMSAL SULAMA TR-11 45-85-L00059_Ayırıcı H01</t>
  </si>
  <si>
    <t>30.06.2020 08:20:43</t>
  </si>
  <si>
    <t>30.06.2020 08:50:33</t>
  </si>
  <si>
    <t>1352193</t>
  </si>
  <si>
    <t>ÇUKURALTI M-15 35-25-M00061_955278781</t>
  </si>
  <si>
    <t>16.06.2020 11:18:34</t>
  </si>
  <si>
    <t>16.06.2020 15:56:58</t>
  </si>
  <si>
    <t>1351495</t>
  </si>
  <si>
    <t>M-2518 (YATIRIM REZERVE) 35-02-M02518_C</t>
  </si>
  <si>
    <t>15.06.2020 08:43:45</t>
  </si>
  <si>
    <t>15.06.2020 14:40:58</t>
  </si>
  <si>
    <t>1358334</t>
  </si>
  <si>
    <t>YELKİ TR-8 (M-2340) 35-10-M02340_912641627</t>
  </si>
  <si>
    <t>25.06.2020 10:30:57</t>
  </si>
  <si>
    <t>25.06.2020 13:44:59</t>
  </si>
  <si>
    <t>1358317</t>
  </si>
  <si>
    <t>ABALIOĞLU DM 45-83-M00136_MASNA PLASTİK KÖK-M011 M011</t>
  </si>
  <si>
    <t>25.06.2020 09:59:23</t>
  </si>
  <si>
    <t>25.06.2020 11:25:49</t>
  </si>
  <si>
    <t>1359350</t>
  </si>
  <si>
    <t>ABALIOĞLU DM 45-83-M00136_MASNA PLASTİK KÖK M011</t>
  </si>
  <si>
    <t>27.06.2020 02:29:00</t>
  </si>
  <si>
    <t>27.06.2020 02:53:42</t>
  </si>
  <si>
    <t>1355336</t>
  </si>
  <si>
    <t>L-61 İSTUR 35-14-L00061_956639539</t>
  </si>
  <si>
    <t>20.06.2020 21:19:55</t>
  </si>
  <si>
    <t>20.06.2020 22:12:31</t>
  </si>
  <si>
    <t>1348778</t>
  </si>
  <si>
    <t>YELKİ TR-11 35-10-L00011_HatBaşıAyırıcı_53132377 L01</t>
  </si>
  <si>
    <t>11.06.2020 09:05:08</t>
  </si>
  <si>
    <t>11.06.2020 09:50:47</t>
  </si>
  <si>
    <t>1353236</t>
  </si>
  <si>
    <t>TR-61 35-19-L00061_35-19-L00061</t>
  </si>
  <si>
    <t>18.06.2020 10:42:26</t>
  </si>
  <si>
    <t>18.06.2020 14:55:50</t>
  </si>
  <si>
    <t>1352123</t>
  </si>
  <si>
    <t>M-2538 (YATIRIM REZERVE) 35-02-M02538_C</t>
  </si>
  <si>
    <t>16.06.2020 09:58:00</t>
  </si>
  <si>
    <t>16.06.2020 17:48:00</t>
  </si>
  <si>
    <t>1352126</t>
  </si>
  <si>
    <t>16.06.2020 09:59:00</t>
  </si>
  <si>
    <t>16.06.2020 17:46:00</t>
  </si>
  <si>
    <t>1356048</t>
  </si>
  <si>
    <t>22.06.2020 11:28:42</t>
  </si>
  <si>
    <t>22.06.2020 16:48:39</t>
  </si>
  <si>
    <t>1346691</t>
  </si>
  <si>
    <t>TR-10 35-22-M00010_955261462</t>
  </si>
  <si>
    <t>07.06.2020 15:53:09</t>
  </si>
  <si>
    <t>07.06.2020 21:24:34</t>
  </si>
  <si>
    <t>1346598</t>
  </si>
  <si>
    <t>07.06.2020 12:22:25</t>
  </si>
  <si>
    <t>07.06.2020 14:17:31</t>
  </si>
  <si>
    <t>1351518</t>
  </si>
  <si>
    <t>15.06.2020 09:11:57</t>
  </si>
  <si>
    <t>15.06.2020 16:26:27</t>
  </si>
  <si>
    <t>1346130</t>
  </si>
  <si>
    <t>M-2013 35-10-M02013_57832292</t>
  </si>
  <si>
    <t>06.06.2020 14:33:11</t>
  </si>
  <si>
    <t>06.06.2020 18:21:17</t>
  </si>
  <si>
    <t>1350843</t>
  </si>
  <si>
    <t>K-3182 35-02-K03182_C</t>
  </si>
  <si>
    <t>13.06.2020 17:32:50</t>
  </si>
  <si>
    <t>13.06.2020 18:22:49</t>
  </si>
  <si>
    <t>1323098</t>
  </si>
  <si>
    <t>TR-45 35-30-L00045_955301703</t>
  </si>
  <si>
    <t>01.06.2020 11:18:39</t>
  </si>
  <si>
    <t>01.06.2020 13:04:44</t>
  </si>
  <si>
    <t>1334276</t>
  </si>
  <si>
    <t>DM-3 (TR-16) 35-15-M00016_TÜRBE-M07 M07</t>
  </si>
  <si>
    <t>03.06.2020 07:24:43</t>
  </si>
  <si>
    <t>03.06.2020 07:37:55</t>
  </si>
  <si>
    <t>1347803</t>
  </si>
  <si>
    <t>TR-63 GERENLİKUYU MEVKİİ 35-15-L00063_A</t>
  </si>
  <si>
    <t>09.06.2020 14:13:50</t>
  </si>
  <si>
    <t>09.06.2020 18:16:18</t>
  </si>
  <si>
    <t>1349152</t>
  </si>
  <si>
    <t>TR-74 HAYRETTİN TEKBAŞ GRB. 35-15-M00074_B</t>
  </si>
  <si>
    <t>11.06.2020 17:23:34</t>
  </si>
  <si>
    <t>11.06.2020 19:03:48</t>
  </si>
  <si>
    <t>1352232</t>
  </si>
  <si>
    <t>TR-64 GERENLİKUYU 35-15-L00064_950405222</t>
  </si>
  <si>
    <t>16.06.2020 12:27:59</t>
  </si>
  <si>
    <t>16.06.2020 15:30:43</t>
  </si>
  <si>
    <t>1371391</t>
  </si>
  <si>
    <t>TR-74 HAYRETTİN TEKBAŞ GRB. 35-15-M00074_A</t>
  </si>
  <si>
    <t>30.06.2020 20:27:48</t>
  </si>
  <si>
    <t>30.06.2020 22:02:02</t>
  </si>
  <si>
    <t>1334097</t>
  </si>
  <si>
    <t>TR-1805 35-28-M00565_A</t>
  </si>
  <si>
    <t>02.06.2020 18:06:00</t>
  </si>
  <si>
    <t>02.06.2020 18:29:04</t>
  </si>
  <si>
    <t>1346339</t>
  </si>
  <si>
    <t>TÜRKELLİ TR-2 35-28-M00463_953370129</t>
  </si>
  <si>
    <t>06.06.2020 21:25:45</t>
  </si>
  <si>
    <t>06.06.2020 22:22:47</t>
  </si>
  <si>
    <t>1351630</t>
  </si>
  <si>
    <t>ASARLIK TR-14 KÖK 35-28-M00168_ASARLIK TR-16(DM-1/5) M05</t>
  </si>
  <si>
    <t>15.06.2020 11:59:23</t>
  </si>
  <si>
    <t>15.06.2020 12:03:00</t>
  </si>
  <si>
    <t>1361110</t>
  </si>
  <si>
    <t>K-2861 35-03-K02861_E</t>
  </si>
  <si>
    <t>30.06.2020 12:30:58</t>
  </si>
  <si>
    <t>30.06.2020 14:28:34</t>
  </si>
  <si>
    <t>1350597</t>
  </si>
  <si>
    <t>35-03-K00634_35-03-K00634</t>
  </si>
  <si>
    <t>13.06.2020 11:00:37</t>
  </si>
  <si>
    <t>13.06.2020 11:37:24</t>
  </si>
  <si>
    <t>1351256</t>
  </si>
  <si>
    <t>M-2639 35-03-M02639_56375233</t>
  </si>
  <si>
    <t>14.06.2020 15:05:08</t>
  </si>
  <si>
    <t>14.06.2020 16:31:29</t>
  </si>
  <si>
    <t>1354763</t>
  </si>
  <si>
    <t>K-2880 35-03-K02880_35-03-K02880</t>
  </si>
  <si>
    <t>19.06.2020 21:14:06</t>
  </si>
  <si>
    <t>19.06.2020 22:26:30</t>
  </si>
  <si>
    <t>1346365</t>
  </si>
  <si>
    <t>K-2861 35-03-K02861_910256896</t>
  </si>
  <si>
    <t>07.06.2020 00:11:02</t>
  </si>
  <si>
    <t>07.06.2020 01:13:20</t>
  </si>
  <si>
    <t>1347362</t>
  </si>
  <si>
    <t>K-1147 35-03-K01147_B</t>
  </si>
  <si>
    <t>08.06.2020 19:20:50</t>
  </si>
  <si>
    <t>08.06.2020 20:27:25</t>
  </si>
  <si>
    <t>1351253</t>
  </si>
  <si>
    <t>M-2639 35-03-M02639_910365193</t>
  </si>
  <si>
    <t>14.06.2020 14:59:32</t>
  </si>
  <si>
    <t>14.06.2020 17:32:54</t>
  </si>
  <si>
    <t>1345258</t>
  </si>
  <si>
    <t>HELVACI DM-2 35-17-M00359_HATUNDERE-M03 M03</t>
  </si>
  <si>
    <t>04.06.2020 18:54:31</t>
  </si>
  <si>
    <t>04.06.2020 19:21:52</t>
  </si>
  <si>
    <t>1349509</t>
  </si>
  <si>
    <t>L-254 35-18-L00254_6283056</t>
  </si>
  <si>
    <t>12.06.2020 09:24:00</t>
  </si>
  <si>
    <t>12.06.2020 12:44:00</t>
  </si>
  <si>
    <t>1351519</t>
  </si>
  <si>
    <t>L-254 35-18-L00254_35-18-L00254</t>
  </si>
  <si>
    <t>15.06.2020 09:16:48</t>
  </si>
  <si>
    <t>15.06.2020 13:04:26</t>
  </si>
  <si>
    <t>1351527</t>
  </si>
  <si>
    <t>L-498 35-18-L00498_8134356</t>
  </si>
  <si>
    <t>15.06.2020 09:24:01</t>
  </si>
  <si>
    <t>15.06.2020 11:30:14</t>
  </si>
  <si>
    <t>1354475</t>
  </si>
  <si>
    <t>L-416 KAPALI SPOR SALONU 35-18-L00416_DAĞITIM TRAFO L-416 KAPALI SPOR SALONU-L04 L04</t>
  </si>
  <si>
    <t>19.06.2020 15:40:23</t>
  </si>
  <si>
    <t>19.06.2020 16:18:11</t>
  </si>
  <si>
    <t>1359881</t>
  </si>
  <si>
    <t>L-416 KAPALI SPOR SALONU 35-18-L00416_6283049</t>
  </si>
  <si>
    <t>28.06.2020 09:08:24</t>
  </si>
  <si>
    <t>28.06.2020 10:14:55</t>
  </si>
  <si>
    <t>1353117</t>
  </si>
  <si>
    <t>HELVACI TR-9 35-17-M00369_Ayırıcı H01</t>
  </si>
  <si>
    <t>17.06.2020 21:14:05</t>
  </si>
  <si>
    <t>17.06.2020 22:33:02</t>
  </si>
  <si>
    <t>1353645</t>
  </si>
  <si>
    <t>HELVACI TR-9 35-17-M00369_6873168</t>
  </si>
  <si>
    <t>18.06.2020 15:31:00</t>
  </si>
  <si>
    <t>18.06.2020 16:20:02</t>
  </si>
  <si>
    <t>1350445</t>
  </si>
  <si>
    <t>HELVACI KÖK-1 35-17-M00360_HatBaşıAyırıcı_53132697 M03</t>
  </si>
  <si>
    <t>13.06.2020 08:29:02</t>
  </si>
  <si>
    <t>13.06.2020 13:05:08</t>
  </si>
  <si>
    <t>1352820</t>
  </si>
  <si>
    <t>DM-2/14 (MURADİYE CAMİİ) 45-71-M00075_953181950</t>
  </si>
  <si>
    <t>17.06.2020 12:58:11</t>
  </si>
  <si>
    <t>17.06.2020 14:12:52</t>
  </si>
  <si>
    <t>1348409</t>
  </si>
  <si>
    <t>M-657 35-17-M00657_DONANIMLI YEDEK-M03 M03</t>
  </si>
  <si>
    <t>10.06.2020 14:45:27</t>
  </si>
  <si>
    <t>10.06.2020 15:12:00</t>
  </si>
  <si>
    <t>1323240</t>
  </si>
  <si>
    <t>M-1543 35-01-M01543_910939882</t>
  </si>
  <si>
    <t>01.06.2020 14:07:59</t>
  </si>
  <si>
    <t>01.06.2020 16:59:16</t>
  </si>
  <si>
    <t>1345678</t>
  </si>
  <si>
    <t>DM-3/03 (YİĞİTBAŞ CAMİİ) 45-71-M00069_953203120</t>
  </si>
  <si>
    <t>05.06.2020 16:43:00</t>
  </si>
  <si>
    <t>05.06.2020 18:46:34</t>
  </si>
  <si>
    <t>1323125</t>
  </si>
  <si>
    <t>M-2734 (YATIRIM REZERVE) 35-03-M02734_Ayırıcı H</t>
  </si>
  <si>
    <t>01.06.2020 11:53:04</t>
  </si>
  <si>
    <t>01.06.2020 14:29:14</t>
  </si>
  <si>
    <t>1359564</t>
  </si>
  <si>
    <t>DM-3/03 (YİĞİTBAŞ CAMİİ) 45-71-M00069_953203155</t>
  </si>
  <si>
    <t>27.06.2020 13:40:03</t>
  </si>
  <si>
    <t>27.06.2020 14:39:00</t>
  </si>
  <si>
    <t>1354857</t>
  </si>
  <si>
    <t>L-490 35-18-L00490_972084995</t>
  </si>
  <si>
    <t>20.06.2020 03:23:06</t>
  </si>
  <si>
    <t>20.06.2020 04:24:36</t>
  </si>
  <si>
    <t>1346515</t>
  </si>
  <si>
    <t>L-221 35-18-L00221_914989861</t>
  </si>
  <si>
    <t>07.06.2020 10:49:00</t>
  </si>
  <si>
    <t>07.06.2020 11:17:30</t>
  </si>
  <si>
    <t>1345340</t>
  </si>
  <si>
    <t>M-1543 35-01-M01543_911058246</t>
  </si>
  <si>
    <t>04.06.2020 23:41:53</t>
  </si>
  <si>
    <t>05.06.2020 01:39:15</t>
  </si>
  <si>
    <t>1357705</t>
  </si>
  <si>
    <t>K-1526 35-02-K01526_E e1b</t>
  </si>
  <si>
    <t>24.06.2020 09:43:23</t>
  </si>
  <si>
    <t>24.06.2020 10:57:23</t>
  </si>
  <si>
    <t>1353575</t>
  </si>
  <si>
    <t>M-1687 35-02-M01687_910066438</t>
  </si>
  <si>
    <t>18.06.2020 13:38:57</t>
  </si>
  <si>
    <t>18.06.2020 18:21:53</t>
  </si>
  <si>
    <t>1359611</t>
  </si>
  <si>
    <t>K-1905 35-10-K01905_98180847</t>
  </si>
  <si>
    <t>27.06.2020 15:36:00</t>
  </si>
  <si>
    <t>27.06.2020 16:50:31</t>
  </si>
  <si>
    <t>1358810</t>
  </si>
  <si>
    <t>YELKİ DM-1/3 (M-2336) 35-10-M02336_947241277</t>
  </si>
  <si>
    <t>26.06.2020 08:54:54</t>
  </si>
  <si>
    <t>26.06.2020 14:14:29</t>
  </si>
  <si>
    <t>1357808</t>
  </si>
  <si>
    <t>K-1192 35-02-K01192_914977998</t>
  </si>
  <si>
    <t>24.06.2020 11:29:28</t>
  </si>
  <si>
    <t>24.06.2020 15:05:36</t>
  </si>
  <si>
    <t>1357939</t>
  </si>
  <si>
    <t>K-1192 35-02-K01192_910058890</t>
  </si>
  <si>
    <t>24.06.2020 10:51:14</t>
  </si>
  <si>
    <t>24.06.2020 19:19:56</t>
  </si>
  <si>
    <t>1357204</t>
  </si>
  <si>
    <t>K-1192 35-02-K01192_910277851</t>
  </si>
  <si>
    <t>23.06.2020 14:45:07</t>
  </si>
  <si>
    <t>23.06.2020 16:19:06</t>
  </si>
  <si>
    <t>1358449</t>
  </si>
  <si>
    <t>35-03-M01016_35-03-M01016</t>
  </si>
  <si>
    <t>25.06.2020 13:53:55</t>
  </si>
  <si>
    <t>25.06.2020 14:46:06</t>
  </si>
  <si>
    <t>1357663</t>
  </si>
  <si>
    <t>35-03-M01013_35-03-M01013</t>
  </si>
  <si>
    <t>24.06.2020 09:04:43</t>
  </si>
  <si>
    <t>24.06.2020 10:49:30</t>
  </si>
  <si>
    <t>1351793</t>
  </si>
  <si>
    <t>L-100 BELKENT 35-18-L00100_950442216</t>
  </si>
  <si>
    <t>15.06.2020 17:22:07</t>
  </si>
  <si>
    <t>15.06.2020 21:17:11</t>
  </si>
  <si>
    <t>1347252</t>
  </si>
  <si>
    <t>TR-74 35-19-L00074_956676090</t>
  </si>
  <si>
    <t>08.06.2020 15:25:15</t>
  </si>
  <si>
    <t>08.06.2020 18:24:58</t>
  </si>
  <si>
    <t>1345181</t>
  </si>
  <si>
    <t>K-338 35-01-K00338_910829857</t>
  </si>
  <si>
    <t>04.06.2020 15:34:37</t>
  </si>
  <si>
    <t>04.06.2020 19:39:25</t>
  </si>
  <si>
    <t>1345252</t>
  </si>
  <si>
    <t>L-254 35-18-L00254_950451170</t>
  </si>
  <si>
    <t>04.06.2020 18:02:12</t>
  </si>
  <si>
    <t>04.06.2020 21:24:23</t>
  </si>
  <si>
    <t>1345247</t>
  </si>
  <si>
    <t>L-210 35-18-L00210_950446171</t>
  </si>
  <si>
    <t>04.06.2020 17:57:05</t>
  </si>
  <si>
    <t>04.06.2020 23:14:05</t>
  </si>
  <si>
    <t>1346351</t>
  </si>
  <si>
    <t>L-210 35-18-L00210_950446182</t>
  </si>
  <si>
    <t>06.06.2020 22:27:00</t>
  </si>
  <si>
    <t>06.06.2020 23:28:00</t>
  </si>
  <si>
    <t>1323421</t>
  </si>
  <si>
    <t>L-233 35-18-L00233_950441189</t>
  </si>
  <si>
    <t>01.06.2020 16:46:04</t>
  </si>
  <si>
    <t>01.06.2020 23:53:02</t>
  </si>
  <si>
    <t>1350478</t>
  </si>
  <si>
    <t>L-245 35-18-L00245_950445883</t>
  </si>
  <si>
    <t>13.06.2020 08:44:11</t>
  </si>
  <si>
    <t>13.06.2020 11:17:14</t>
  </si>
  <si>
    <t>1349799</t>
  </si>
  <si>
    <t>L-234 35-18-L00234_B</t>
  </si>
  <si>
    <t>12.06.2020 14:05:08</t>
  </si>
  <si>
    <t>12.06.2020 18:17:00</t>
  </si>
  <si>
    <t>1349787</t>
  </si>
  <si>
    <t>L-245 35-18-L00245_D D29/1</t>
  </si>
  <si>
    <t>12.06.2020 14:03:00</t>
  </si>
  <si>
    <t>12.06.2020 18:03:14</t>
  </si>
  <si>
    <t>1349525</t>
  </si>
  <si>
    <t>12.06.2020 09:35:00</t>
  </si>
  <si>
    <t>12.06.2020 12:39:00</t>
  </si>
  <si>
    <t>1353301</t>
  </si>
  <si>
    <t>L-243 35-18-L00243_950445706</t>
  </si>
  <si>
    <t>18.06.2020 09:58:43</t>
  </si>
  <si>
    <t>18.06.2020 18:54:28</t>
  </si>
  <si>
    <t>1356853</t>
  </si>
  <si>
    <t>L-243 35-18-L00243_950461470</t>
  </si>
  <si>
    <t>23.06.2020 10:10:33</t>
  </si>
  <si>
    <t>24.06.2020 21:42:25</t>
  </si>
  <si>
    <t>1359276</t>
  </si>
  <si>
    <t>L-243 35-18-L00243_-L01 L01</t>
  </si>
  <si>
    <t>26.06.2020 21:05:17</t>
  </si>
  <si>
    <t>26.06.2020 21:32:00</t>
  </si>
  <si>
    <t>1361039</t>
  </si>
  <si>
    <t>L-244 35-18-L00244_10029629</t>
  </si>
  <si>
    <t>AG Voltaj Düşüklüğü</t>
  </si>
  <si>
    <t>30.06.2020 11:26:10</t>
  </si>
  <si>
    <t>30.06.2020 13:49:22</t>
  </si>
  <si>
    <t>1350134</t>
  </si>
  <si>
    <t>L-254 35-18-L00254_950446103</t>
  </si>
  <si>
    <t>12.06.2020 17:57:51</t>
  </si>
  <si>
    <t>13.06.2020 02:16:48</t>
  </si>
  <si>
    <t>1346669</t>
  </si>
  <si>
    <t>L-247 35-18-L00247_950440931</t>
  </si>
  <si>
    <t>07.06.2020 15:14:38</t>
  </si>
  <si>
    <t>07.06.2020 17:27:40</t>
  </si>
  <si>
    <t>1346761</t>
  </si>
  <si>
    <t>L-240 PTT TRAFO 35-18-L00240_950440659</t>
  </si>
  <si>
    <t>07.06.2020 17:55:57</t>
  </si>
  <si>
    <t>07.06.2020 19:01:08</t>
  </si>
  <si>
    <t>1323312</t>
  </si>
  <si>
    <t>L-240 PTT TRAFO 35-18-L00240_6348110</t>
  </si>
  <si>
    <t>01.06.2020 14:59:27</t>
  </si>
  <si>
    <t>01.06.2020 22:34:22</t>
  </si>
  <si>
    <t>1323590</t>
  </si>
  <si>
    <t>01.06.2020 22:35:48</t>
  </si>
  <si>
    <t>02.06.2020 01:27:02</t>
  </si>
  <si>
    <t>1323780</t>
  </si>
  <si>
    <t>L-236 35-18-L00236_950440764</t>
  </si>
  <si>
    <t>02.06.2020 10:04:06</t>
  </si>
  <si>
    <t>02.06.2020 19:28:15</t>
  </si>
  <si>
    <t>1344509</t>
  </si>
  <si>
    <t>L-231 35-18-L00231_950440563</t>
  </si>
  <si>
    <t>03.06.2020 13:44:00</t>
  </si>
  <si>
    <t>04.06.2020 16:13:45</t>
  </si>
  <si>
    <t>1344672</t>
  </si>
  <si>
    <t>L-230 (45 KABİN) 35-18-L00230_L-236 - L-234 L03</t>
  </si>
  <si>
    <t>03.06.2020 18:03:13</t>
  </si>
  <si>
    <t>03.06.2020 18:14:00</t>
  </si>
  <si>
    <t>1344783</t>
  </si>
  <si>
    <t>L-247 35-18-L00247_950440978</t>
  </si>
  <si>
    <t>03.06.2020 20:32:50</t>
  </si>
  <si>
    <t>03.06.2020 23:29:42</t>
  </si>
  <si>
    <t>1355045</t>
  </si>
  <si>
    <t>L-236 35-18-L00236_950441348</t>
  </si>
  <si>
    <t>20.06.2020 11:43:13</t>
  </si>
  <si>
    <t>20.06.2020 15:13:58</t>
  </si>
  <si>
    <t>1351951</t>
  </si>
  <si>
    <t>L-230 (45 KABİN) 35-18-L00230_950440829</t>
  </si>
  <si>
    <t>15.06.2020 23:36:41</t>
  </si>
  <si>
    <t>16.06.2020 00:52:16</t>
  </si>
  <si>
    <t>1371358</t>
  </si>
  <si>
    <t>L-236 35-18-L00236_950436697</t>
  </si>
  <si>
    <t>30.06.2020 19:30:48</t>
  </si>
  <si>
    <t>30.06.2020 21:05:51</t>
  </si>
  <si>
    <t>1359156</t>
  </si>
  <si>
    <t>26.06.2020 17:37:00</t>
  </si>
  <si>
    <t>26.06.2020 18:56:19</t>
  </si>
  <si>
    <t>1352606</t>
  </si>
  <si>
    <t>L-476 MAMURBABA YENİ KABİN 35-18-L00476_950451263</t>
  </si>
  <si>
    <t>17.06.2020 08:05:33</t>
  </si>
  <si>
    <t>17.06.2020 12:30:58</t>
  </si>
  <si>
    <t>1345780</t>
  </si>
  <si>
    <t>L-476 MAMURBABA YENİ KABİN 35-18-L00476_950451132</t>
  </si>
  <si>
    <t>05.06.2020 19:55:00</t>
  </si>
  <si>
    <t>05.06.2020 21:11:23</t>
  </si>
  <si>
    <t>1352572</t>
  </si>
  <si>
    <t>L-252 SİSSUS HASTANE 35-18-L00252_950440729</t>
  </si>
  <si>
    <t>17.06.2020 02:10:10</t>
  </si>
  <si>
    <t>17.06.2020 03:14:19</t>
  </si>
  <si>
    <t>1345239</t>
  </si>
  <si>
    <t>L-230 (45 KABİN) 35-18-L00230_950440870</t>
  </si>
  <si>
    <t>04.06.2020 17:39:54</t>
  </si>
  <si>
    <t>05.06.2020 01:18:18</t>
  </si>
  <si>
    <t>1345180</t>
  </si>
  <si>
    <t>TR-69 35-19-L00069_ZEYTİNALAN İM-L01 L01</t>
  </si>
  <si>
    <t>04.06.2020 15:36:30</t>
  </si>
  <si>
    <t>04.06.2020 16:37:00</t>
  </si>
  <si>
    <t>1323557</t>
  </si>
  <si>
    <t>TR-69 35-19-L00069_956698804</t>
  </si>
  <si>
    <t>01.06.2020 21:04:44</t>
  </si>
  <si>
    <t>01.06.2020 23:10:35</t>
  </si>
  <si>
    <t>1323440</t>
  </si>
  <si>
    <t>ZEYTİNALAN İM 35-19-A00002_ZEYTİNALAN TR-101-L12 L12</t>
  </si>
  <si>
    <t>01.06.2020 17:39:31</t>
  </si>
  <si>
    <t>01.06.2020 18:15:00</t>
  </si>
  <si>
    <t>1323206</t>
  </si>
  <si>
    <t>ZEYTİNALAN İM 35-19-A00002_KEKLİKTEPE M10</t>
  </si>
  <si>
    <t>01.06.2020 13:41:11</t>
  </si>
  <si>
    <t>01.06.2020 13:44:00</t>
  </si>
  <si>
    <t>1348253</t>
  </si>
  <si>
    <t>TR-70 KALABAK 35-19-L00070_956698171</t>
  </si>
  <si>
    <t>10.06.2020 10:39:18</t>
  </si>
  <si>
    <t>10.06.2020 12:05:21</t>
  </si>
  <si>
    <t>1356890</t>
  </si>
  <si>
    <t>ZEYTİNALAN İM 35-19-A00002_TR-69 L10</t>
  </si>
  <si>
    <t>23.06.2020 10:45:59</t>
  </si>
  <si>
    <t>23.06.2020 12:06:48</t>
  </si>
  <si>
    <t>1356574</t>
  </si>
  <si>
    <t>ZEYTİNALAN İM 35-19-A00002_KEKLİKTEPE-M10 M10</t>
  </si>
  <si>
    <t>22.06.2020 21:20:05</t>
  </si>
  <si>
    <t>22.06.2020 21:47:35</t>
  </si>
  <si>
    <t>1356569</t>
  </si>
  <si>
    <t>ZEYTİNALAN İM 35-19-A00002_HatBaşıAyırıcı_53137412 M10</t>
  </si>
  <si>
    <t>22.06.2020 21:14:59</t>
  </si>
  <si>
    <t>22.06.2020 21:44:25</t>
  </si>
  <si>
    <t>1357272</t>
  </si>
  <si>
    <t>ZEYTİNALAN İM 35-19-A00002_TR-98 L08</t>
  </si>
  <si>
    <t>23.06.2020 16:32:39</t>
  </si>
  <si>
    <t>23.06.2020 16:55:00</t>
  </si>
  <si>
    <t>1357316</t>
  </si>
  <si>
    <t>23.06.2020 16:57:29</t>
  </si>
  <si>
    <t>23.06.2020 19:54:00</t>
  </si>
  <si>
    <t>1358152</t>
  </si>
  <si>
    <t>25.06.2020 05:46:34</t>
  </si>
  <si>
    <t>25.06.2020 06:06:00</t>
  </si>
  <si>
    <t>1358153</t>
  </si>
  <si>
    <t>TR-69 35-19-L00069_TR-74 L02</t>
  </si>
  <si>
    <t>25.06.2020 05:47:40</t>
  </si>
  <si>
    <t>25.06.2020 06:07:00</t>
  </si>
  <si>
    <t>1371234</t>
  </si>
  <si>
    <t>ZEYTİNALANI TR-101 35-19-L00101_95000119800</t>
  </si>
  <si>
    <t>30.06.2020 16:24:00</t>
  </si>
  <si>
    <t>30.06.2020 17:55:42</t>
  </si>
  <si>
    <t>1358284</t>
  </si>
  <si>
    <t>LA ŞARAPÇILIK KÖK 35-26-M00322_BAĞLAR-M02 M02</t>
  </si>
  <si>
    <t>25.06.2020 09:41:26</t>
  </si>
  <si>
    <t>25.06.2020 17:20:00</t>
  </si>
  <si>
    <t>1346629</t>
  </si>
  <si>
    <t>LA ŞARAPÇILIK KÖK 35-26-M00322_BAĞLAR M02</t>
  </si>
  <si>
    <t>07.06.2020 14:16:37</t>
  </si>
  <si>
    <t>07.06.2020 18:12:48</t>
  </si>
  <si>
    <t>1349053</t>
  </si>
  <si>
    <t>DM-3/TR-29 35-22-M00072_D D1</t>
  </si>
  <si>
    <t>11.06.2020 16:26:26</t>
  </si>
  <si>
    <t>11.06.2020 19:02:02</t>
  </si>
  <si>
    <t>1357093</t>
  </si>
  <si>
    <t>23.06.2020 10:53:36</t>
  </si>
  <si>
    <t>23.06.2020 13:33:26</t>
  </si>
  <si>
    <t>1351377</t>
  </si>
  <si>
    <t>M-1493 35-02-M01493_TRAFO-1-M03 M03</t>
  </si>
  <si>
    <t>14.06.2020 19:39:26</t>
  </si>
  <si>
    <t>14.06.2020 22:40:06</t>
  </si>
  <si>
    <t>1358441</t>
  </si>
  <si>
    <t>25.06.2020 13:47:33</t>
  </si>
  <si>
    <t>25.06.2020 14:27:00</t>
  </si>
  <si>
    <t>1360597</t>
  </si>
  <si>
    <t>K-670 35-01-K00670_B</t>
  </si>
  <si>
    <t>29.06.2020 15:48:26</t>
  </si>
  <si>
    <t>29.06.2020 16:34:49</t>
  </si>
  <si>
    <t>1345176</t>
  </si>
  <si>
    <t>TR-1 (DM-5/1) 35-19-M00001_915150346</t>
  </si>
  <si>
    <t>04.06.2020 15:19:21</t>
  </si>
  <si>
    <t>04.06.2020 17:26:54</t>
  </si>
  <si>
    <t>1351386</t>
  </si>
  <si>
    <t>L-476 MAMURBABA YENİ KABİN 35-18-L00476_950451116</t>
  </si>
  <si>
    <t>14.06.2020 20:20:49</t>
  </si>
  <si>
    <t>14.06.2020 22:43:41</t>
  </si>
  <si>
    <t>1353326</t>
  </si>
  <si>
    <t>18.06.2020 10:25:31</t>
  </si>
  <si>
    <t>18.06.2020 11:57:08</t>
  </si>
  <si>
    <t>1344638</t>
  </si>
  <si>
    <t>K-1905 35-10-K01905_98002485</t>
  </si>
  <si>
    <t>03.06.2020 16:09:25</t>
  </si>
  <si>
    <t>03.06.2020 17:43:13</t>
  </si>
  <si>
    <t>1334151</t>
  </si>
  <si>
    <t>ÇUKURALTI M-51 35-25-M00086_955277187</t>
  </si>
  <si>
    <t>02.06.2020 19:34:51</t>
  </si>
  <si>
    <t>02.06.2020 20:39:32</t>
  </si>
  <si>
    <t>1323568</t>
  </si>
  <si>
    <t>ÇUKURALTI M-51 35-25-M00086_955284584</t>
  </si>
  <si>
    <t>01.06.2020 21:29:40</t>
  </si>
  <si>
    <t>01.06.2020 22:25:21</t>
  </si>
  <si>
    <t>1359803</t>
  </si>
  <si>
    <t>K-2759 35-02-K02759_910316674</t>
  </si>
  <si>
    <t>28.06.2020 00:03:13</t>
  </si>
  <si>
    <t>28.06.2020 01:11:39</t>
  </si>
  <si>
    <t>1333984</t>
  </si>
  <si>
    <t>GÖRDES TR-4 45-75-M00004_GÖRDES TOKİ TR-5 M01</t>
  </si>
  <si>
    <t>02.06.2020 15:27:00</t>
  </si>
  <si>
    <t>02.06.2020 15:53:02</t>
  </si>
  <si>
    <t>1355776</t>
  </si>
  <si>
    <t>UMMANDERESİ TR-1 45-75-M00075_45-75-M00075</t>
  </si>
  <si>
    <t>21.06.2020 18:01:15</t>
  </si>
  <si>
    <t>21.06.2020 18:55:17</t>
  </si>
  <si>
    <t>1354744</t>
  </si>
  <si>
    <t>EMİRALEM TR-9 35-28-M00232_B</t>
  </si>
  <si>
    <t>19.06.2020 20:18:56</t>
  </si>
  <si>
    <t>19.06.2020 20:47:10</t>
  </si>
  <si>
    <t>1358711</t>
  </si>
  <si>
    <t>EMİRALEM TR-9 35-28-M00232_953380816</t>
  </si>
  <si>
    <t>25.06.2020 23:44:40</t>
  </si>
  <si>
    <t>27.06.2020 01:24:28</t>
  </si>
  <si>
    <t>1358702</t>
  </si>
  <si>
    <t>25.06.2020 23:09:55</t>
  </si>
  <si>
    <t>25.06.2020 23:42:08</t>
  </si>
  <si>
    <t>1359601</t>
  </si>
  <si>
    <t>GÖRDES TR-19 45-75-M00019_B B02</t>
  </si>
  <si>
    <t>27.06.2020 16:32:53</t>
  </si>
  <si>
    <t>27.06.2020 17:37:44</t>
  </si>
  <si>
    <t>1346729</t>
  </si>
  <si>
    <t>CABARLAR TR-4 45-75-M00137_45-75-M00137</t>
  </si>
  <si>
    <t>07.06.2020 17:01:16</t>
  </si>
  <si>
    <t>07.06.2020 18:11:16</t>
  </si>
  <si>
    <t>1358513</t>
  </si>
  <si>
    <t>K-4741 35-07-K04741_97540290</t>
  </si>
  <si>
    <t>25.06.2020 14:49:25</t>
  </si>
  <si>
    <t>25.06.2020 19:36:10</t>
  </si>
  <si>
    <t>1359674</t>
  </si>
  <si>
    <t>27.06.2020 18:20:33</t>
  </si>
  <si>
    <t>27.06.2020 18:36:49</t>
  </si>
  <si>
    <t>1347553</t>
  </si>
  <si>
    <t>09.06.2020 09:29:28</t>
  </si>
  <si>
    <t>09.06.2020 10:06:00</t>
  </si>
  <si>
    <t>1358492</t>
  </si>
  <si>
    <t>DAĞKIZILCA-2 35-26-M00500_956610085</t>
  </si>
  <si>
    <t>25.06.2020 14:48:51</t>
  </si>
  <si>
    <t>25.06.2020 16:24:09</t>
  </si>
  <si>
    <t>1358608</t>
  </si>
  <si>
    <t>DAĞKIZILCA-5 35-26-M00504_915957310</t>
  </si>
  <si>
    <t>25.06.2020 17:49:26</t>
  </si>
  <si>
    <t>25.06.2020 20:53:56</t>
  </si>
  <si>
    <t>1351828</t>
  </si>
  <si>
    <t>TR-58 45-78-M00058_953255951</t>
  </si>
  <si>
    <t>15.06.2020 18:30:10</t>
  </si>
  <si>
    <t>15.06.2020 19:29:43</t>
  </si>
  <si>
    <t>1344905</t>
  </si>
  <si>
    <t>GERENKÖY TR-7 35-23-M00153_42127664</t>
  </si>
  <si>
    <t>04.06.2020 09:17:00</t>
  </si>
  <si>
    <t>04.06.2020 10:52:55</t>
  </si>
  <si>
    <t>1355548</t>
  </si>
  <si>
    <t>DM-3 (TR-16) 35-15-M00016_48863976</t>
  </si>
  <si>
    <t>21.06.2020 10:59:00</t>
  </si>
  <si>
    <t>21.06.2020 11:51:48</t>
  </si>
  <si>
    <t>1345466</t>
  </si>
  <si>
    <t>M-458 (DM-3/5) 35-17-M00458_ A04</t>
  </si>
  <si>
    <t>05.06.2020 10:03:00</t>
  </si>
  <si>
    <t>05.06.2020 10:22:29</t>
  </si>
  <si>
    <t>1345754</t>
  </si>
  <si>
    <t>TR-22 (DM-7/TR-23) 35-19-L00022_95000032890</t>
  </si>
  <si>
    <t>05.06.2020 18:54:18</t>
  </si>
  <si>
    <t>05.06.2020 20:19:51</t>
  </si>
  <si>
    <t>1323426</t>
  </si>
  <si>
    <t>TR-23 35-19-L00023_956694271</t>
  </si>
  <si>
    <t>01.06.2020 16:55:12</t>
  </si>
  <si>
    <t>01.06.2020 20:32:11</t>
  </si>
  <si>
    <t>1345070</t>
  </si>
  <si>
    <t>TR-40 35-19-L00040_956679654</t>
  </si>
  <si>
    <t>04.06.2020 12:28:20</t>
  </si>
  <si>
    <t>04.06.2020 13:35:35</t>
  </si>
  <si>
    <t>1347095</t>
  </si>
  <si>
    <t>TR-36 35-19-L00036_8987178 tr36 c1b</t>
  </si>
  <si>
    <t>08.06.2020 11:10:34</t>
  </si>
  <si>
    <t>08.06.2020 14:24:37</t>
  </si>
  <si>
    <t>1347893</t>
  </si>
  <si>
    <t>TR-157 35-19-M00157_956695620</t>
  </si>
  <si>
    <t>09.06.2020 17:57:38</t>
  </si>
  <si>
    <t>09.06.2020 22:01:55</t>
  </si>
  <si>
    <t>1350351</t>
  </si>
  <si>
    <t>L-254 35-18-L00254_950445996</t>
  </si>
  <si>
    <t>13.06.2020 02:35:28</t>
  </si>
  <si>
    <t>13.06.2020 04:47:05</t>
  </si>
  <si>
    <t>1347110</t>
  </si>
  <si>
    <t>GÜZELKÖY TR 45-71-M00984_44426475</t>
  </si>
  <si>
    <t>08.06.2020 11:58:34</t>
  </si>
  <si>
    <t>08.06.2020 13:38:21</t>
  </si>
  <si>
    <t>1344618</t>
  </si>
  <si>
    <t>03.06.2020 16:28:05</t>
  </si>
  <si>
    <t>03.06.2020 17:57:14</t>
  </si>
  <si>
    <t>1353315</t>
  </si>
  <si>
    <t>GÜZELKÖY TR 45-71-M00984_44426536</t>
  </si>
  <si>
    <t>18.06.2020 11:59:06</t>
  </si>
  <si>
    <t>18.06.2020 12:52:53</t>
  </si>
  <si>
    <t>1351866</t>
  </si>
  <si>
    <t>ÇUKURALTI M-19 35-25-M00067_955266816</t>
  </si>
  <si>
    <t>15.06.2020 19:28:00</t>
  </si>
  <si>
    <t>15.06.2020 19:54:30</t>
  </si>
  <si>
    <t>1323571</t>
  </si>
  <si>
    <t>DM-1/42 45-71-M00025_953222541</t>
  </si>
  <si>
    <t>01.06.2020 21:03:50</t>
  </si>
  <si>
    <t>01.06.2020 22:19:00</t>
  </si>
  <si>
    <t>1334470</t>
  </si>
  <si>
    <t>DM-25/37 45-71-M00058_A</t>
  </si>
  <si>
    <t>03.06.2020 12:30:00</t>
  </si>
  <si>
    <t>03.06.2020 13:22:47</t>
  </si>
  <si>
    <t>1351950</t>
  </si>
  <si>
    <t>DM-1/38 45-71-M00050_953195760</t>
  </si>
  <si>
    <t>15.06.2020 23:06:30</t>
  </si>
  <si>
    <t>15.06.2020 23:46:58</t>
  </si>
  <si>
    <t>1357565</t>
  </si>
  <si>
    <t>DM-25/15 45-71-M00394_45-71-M00394</t>
  </si>
  <si>
    <t>24.06.2020 02:02:53</t>
  </si>
  <si>
    <t>24.06.2020 02:18:01</t>
  </si>
  <si>
    <t>1358872</t>
  </si>
  <si>
    <t>DM-13/03 (İTFAİYE KARŞISI) 45-71-M00333_DAĞITIM TRAFOSU-M01 M01</t>
  </si>
  <si>
    <t>26.06.2020 09:01:31</t>
  </si>
  <si>
    <t>26.06.2020 11:55:12</t>
  </si>
  <si>
    <t>1371283</t>
  </si>
  <si>
    <t>DM-25/15 45-71-M00394_953215838</t>
  </si>
  <si>
    <t>30.06.2020 17:10:04</t>
  </si>
  <si>
    <t>30.06.2020 19:18:15</t>
  </si>
  <si>
    <t>1397926</t>
  </si>
  <si>
    <t>TR-11 45-77-L00011_TR-16-L05 L05</t>
  </si>
  <si>
    <t>10.06.2020 07:04:00</t>
  </si>
  <si>
    <t>10.06.2020 07:34:00</t>
  </si>
  <si>
    <t>1359726</t>
  </si>
  <si>
    <t>TR-6 45-77-L00006_45-77-L00006</t>
  </si>
  <si>
    <t>27.06.2020 19:45:58</t>
  </si>
  <si>
    <t>27.06.2020 20:35:11</t>
  </si>
  <si>
    <t>1357826</t>
  </si>
  <si>
    <t>TR-7/B 45-77-L00353_945490545</t>
  </si>
  <si>
    <t>24.06.2020 12:37:00</t>
  </si>
  <si>
    <t>24.06.2020 13:14:17</t>
  </si>
  <si>
    <t>1356029</t>
  </si>
  <si>
    <t>TR-6 45-77-L00006_C</t>
  </si>
  <si>
    <t>22.06.2020 08:50:16</t>
  </si>
  <si>
    <t>22.06.2020 09:33:28</t>
  </si>
  <si>
    <t>1353091</t>
  </si>
  <si>
    <t>TR-57 45-77-L00057_B</t>
  </si>
  <si>
    <t>17.06.2020 20:23:57</t>
  </si>
  <si>
    <t>17.06.2020 20:51:38</t>
  </si>
  <si>
    <t>1353536</t>
  </si>
  <si>
    <t>TR-55 45-77-L00055_945512195</t>
  </si>
  <si>
    <t>18.06.2020 13:41:12</t>
  </si>
  <si>
    <t>18.06.2020 14:16:45</t>
  </si>
  <si>
    <t>1354213</t>
  </si>
  <si>
    <t>TR-65 45-77-L00065_TR-63 L03</t>
  </si>
  <si>
    <t>19.06.2020 10:07:22</t>
  </si>
  <si>
    <t>1347251</t>
  </si>
  <si>
    <t>TR-1 45-77-L00001_945488290</t>
  </si>
  <si>
    <t>08.06.2020 15:49:33</t>
  </si>
  <si>
    <t>08.06.2020 19:32:59</t>
  </si>
  <si>
    <t>1352501</t>
  </si>
  <si>
    <t>DM-13/03 (İTFAİYE KARŞISI) 45-71-M00333_953215323</t>
  </si>
  <si>
    <t>16.06.2020 20:02:52</t>
  </si>
  <si>
    <t>16.06.2020 20:42:23</t>
  </si>
  <si>
    <t>1361156</t>
  </si>
  <si>
    <t>DM-25/37 45-71-M00058_ M04</t>
  </si>
  <si>
    <t>30.06.2020 14:07:31</t>
  </si>
  <si>
    <t>30.06.2020 14:56:37</t>
  </si>
  <si>
    <t>1361169</t>
  </si>
  <si>
    <t>TR-14 45-77-L00014_B</t>
  </si>
  <si>
    <t>30.06.2020 14:26:27</t>
  </si>
  <si>
    <t>30.06.2020 14:49:52</t>
  </si>
  <si>
    <t>1352933</t>
  </si>
  <si>
    <t>TR-59 45-77-L00059_945490515</t>
  </si>
  <si>
    <t>17.06.2020 16:05:00</t>
  </si>
  <si>
    <t>17.06.2020 16:56:55</t>
  </si>
  <si>
    <t>1353995</t>
  </si>
  <si>
    <t>TR-59 45-77-L00059_945490439</t>
  </si>
  <si>
    <t>18.06.2020 22:17:19</t>
  </si>
  <si>
    <t>18.06.2020 23:15:44</t>
  </si>
  <si>
    <t>1352330</t>
  </si>
  <si>
    <t>TR-11 45-77-L00011_B</t>
  </si>
  <si>
    <t>16.06.2020 15:01:54</t>
  </si>
  <si>
    <t>16.06.2020 15:25:48</t>
  </si>
  <si>
    <t>1346503</t>
  </si>
  <si>
    <t>TR-11 45-77-L00011_TR-15 L02</t>
  </si>
  <si>
    <t>07.06.2020 10:00:43</t>
  </si>
  <si>
    <t>07.06.2020 15:19:55</t>
  </si>
  <si>
    <t>1357733</t>
  </si>
  <si>
    <t>K-1475 35-02-K01475_967155024</t>
  </si>
  <si>
    <t>24.06.2020 09:27:07</t>
  </si>
  <si>
    <t>24.06.2020 11:26:40</t>
  </si>
  <si>
    <t>1350452</t>
  </si>
  <si>
    <t>K-1630 35-02-K01630_TRAFO K01</t>
  </si>
  <si>
    <t>13.06.2020 08:59:50</t>
  </si>
  <si>
    <t>13.06.2020 14:54:27</t>
  </si>
  <si>
    <t>1349957</t>
  </si>
  <si>
    <t>M-460 35-03-M00460_Ayırıcı H01</t>
  </si>
  <si>
    <t>12.06.2020 16:04:26</t>
  </si>
  <si>
    <t>12.06.2020 18:26:42</t>
  </si>
  <si>
    <t>1344759</t>
  </si>
  <si>
    <t>K-3506 35-01-K03506_910797508</t>
  </si>
  <si>
    <t>03.06.2020 19:49:12</t>
  </si>
  <si>
    <t>03.06.2020 22:37:45</t>
  </si>
  <si>
    <t>1346135</t>
  </si>
  <si>
    <t>YELKİ TR-8 (M-2340) 35-10-M02340_913468781</t>
  </si>
  <si>
    <t>06.06.2020 15:41:18</t>
  </si>
  <si>
    <t>07.06.2020 05:06:20</t>
  </si>
  <si>
    <t>1352800</t>
  </si>
  <si>
    <t>YELKİ TR-8 (M-2340) 35-10-M02340_915012451</t>
  </si>
  <si>
    <t>17.06.2020 11:30:30</t>
  </si>
  <si>
    <t>17.06.2020 13:57:45</t>
  </si>
  <si>
    <t>1357201</t>
  </si>
  <si>
    <t>TR-60 45-77-L00060_C C01</t>
  </si>
  <si>
    <t>23.06.2020 14:46:35</t>
  </si>
  <si>
    <t>23.06.2020 15:41:26</t>
  </si>
  <si>
    <t>1359117</t>
  </si>
  <si>
    <t>TR-39 45-77-L00039_945489267</t>
  </si>
  <si>
    <t>26.06.2020 15:59:35</t>
  </si>
  <si>
    <t>26.06.2020 16:57:31</t>
  </si>
  <si>
    <t>1352250</t>
  </si>
  <si>
    <t>YELKİ TR-8 (M-2340) 35-10-M02340_913921586</t>
  </si>
  <si>
    <t>16.06.2020 12:59:41</t>
  </si>
  <si>
    <t>16.06.2020 13:32:47</t>
  </si>
  <si>
    <t>1356188</t>
  </si>
  <si>
    <t>TR-59 45-77-L00059_945490367</t>
  </si>
  <si>
    <t>22.06.2020 11:14:38</t>
  </si>
  <si>
    <t>22.06.2020 12:50:27</t>
  </si>
  <si>
    <t>1344974</t>
  </si>
  <si>
    <t>TR-73 45-77-L00073_72373168</t>
  </si>
  <si>
    <t>04.06.2020 10:35:54</t>
  </si>
  <si>
    <t>04.06.2020 12:09:21</t>
  </si>
  <si>
    <t>1345158</t>
  </si>
  <si>
    <t>TR-7/A 45-77-L00352_945488175</t>
  </si>
  <si>
    <t>04.06.2020 14:36:02</t>
  </si>
  <si>
    <t>04.06.2020 15:17:57</t>
  </si>
  <si>
    <t>1347122</t>
  </si>
  <si>
    <t>08.06.2020 12:22:48</t>
  </si>
  <si>
    <t>08.06.2020 12:30:00</t>
  </si>
  <si>
    <t>1347003</t>
  </si>
  <si>
    <t>08.06.2020 09:17:16</t>
  </si>
  <si>
    <t>08.06.2020 13:31:48</t>
  </si>
  <si>
    <t>1352466</t>
  </si>
  <si>
    <t>K-2538 MİGROS 35-02-K02538Ö_93547087</t>
  </si>
  <si>
    <t>16.06.2020 18:51:54</t>
  </si>
  <si>
    <t>16.06.2020 21:28:54</t>
  </si>
  <si>
    <t>1351184</t>
  </si>
  <si>
    <t>K-1924 35-10-K01924_98111129</t>
  </si>
  <si>
    <t>14.06.2020 12:43:28</t>
  </si>
  <si>
    <t>14.06.2020 13:36:21</t>
  </si>
  <si>
    <t>1359576</t>
  </si>
  <si>
    <t>M-448 35-03-M00448_910279477</t>
  </si>
  <si>
    <t>27.06.2020 14:21:13</t>
  </si>
  <si>
    <t>27.06.2020 16:43:08</t>
  </si>
  <si>
    <t>1323625</t>
  </si>
  <si>
    <t>K-162 35-01-K00162_35-01-K00162</t>
  </si>
  <si>
    <t>02.06.2020 05:10:39</t>
  </si>
  <si>
    <t>02.06.2020 07:50:23</t>
  </si>
  <si>
    <t>1348572</t>
  </si>
  <si>
    <t>10.06.2020 19:02:34</t>
  </si>
  <si>
    <t>10.06.2020 20:23:21</t>
  </si>
  <si>
    <t>1353750</t>
  </si>
  <si>
    <t>K-4575 35-10-K04575_98133257</t>
  </si>
  <si>
    <t>18.06.2020 17:04:25</t>
  </si>
  <si>
    <t>18.06.2020 18:03:25</t>
  </si>
  <si>
    <t>1349270</t>
  </si>
  <si>
    <t>K-162 35-01-K00162_910969114</t>
  </si>
  <si>
    <t>11.06.2020 19:54:26</t>
  </si>
  <si>
    <t>11.06.2020 20:37:28</t>
  </si>
  <si>
    <t>1352529</t>
  </si>
  <si>
    <t>K-162 35-01-K00162_910534967</t>
  </si>
  <si>
    <t>16.06.2020 21:16:43</t>
  </si>
  <si>
    <t>16.06.2020 22:00:16</t>
  </si>
  <si>
    <t>1322951</t>
  </si>
  <si>
    <t>TR-9 45-77-L00009_Ayırıcı H01</t>
  </si>
  <si>
    <t>01.06.2020 07:36:50</t>
  </si>
  <si>
    <t>01.06.2020 09:53:00</t>
  </si>
  <si>
    <t>1350567</t>
  </si>
  <si>
    <t>TR-66 45-78-L00066_953260309</t>
  </si>
  <si>
    <t>13.06.2020 10:23:50</t>
  </si>
  <si>
    <t>13.06.2020 19:01:30</t>
  </si>
  <si>
    <t>1357747</t>
  </si>
  <si>
    <t>TR-11 45-78-L00011_953265272</t>
  </si>
  <si>
    <t>24.06.2020 10:26:13</t>
  </si>
  <si>
    <t>24.06.2020 10:56:59</t>
  </si>
  <si>
    <t>1358404</t>
  </si>
  <si>
    <t>TR-8 45-78-L00008_953264867</t>
  </si>
  <si>
    <t>25.06.2020 12:37:21</t>
  </si>
  <si>
    <t>25.06.2020 15:01:12</t>
  </si>
  <si>
    <t>1455317</t>
  </si>
  <si>
    <t>TR-66/A 45-78-M00066_TR-68 M06</t>
  </si>
  <si>
    <t>08.06.2020 06:36:00</t>
  </si>
  <si>
    <t>08.06.2020 06:44:00</t>
  </si>
  <si>
    <t>1360539</t>
  </si>
  <si>
    <t>29.06.2020 14:25:55</t>
  </si>
  <si>
    <t>29.06.2020 18:03:33</t>
  </si>
  <si>
    <t>1355390</t>
  </si>
  <si>
    <t>PANCAR OSB DM-13 35-26-M00911_PANCAR OSB DM-1 M02</t>
  </si>
  <si>
    <t>21.06.2020 05:54:01</t>
  </si>
  <si>
    <t>21.06.2020 06:49:00</t>
  </si>
  <si>
    <t>1355820</t>
  </si>
  <si>
    <t>21.06.2020 19:03:33</t>
  </si>
  <si>
    <t>21.06.2020 22:12:32</t>
  </si>
  <si>
    <t>1351086</t>
  </si>
  <si>
    <t>14.06.2020 09:58:00</t>
  </si>
  <si>
    <t>14.06.2020 11:47:37</t>
  </si>
  <si>
    <t>1345165</t>
  </si>
  <si>
    <t>K-839 35-01-K00839_E</t>
  </si>
  <si>
    <t>04.06.2020 14:44:59</t>
  </si>
  <si>
    <t>04.06.2020 17:08:57</t>
  </si>
  <si>
    <t>1345139</t>
  </si>
  <si>
    <t>K-839 35-01-K00839_B</t>
  </si>
  <si>
    <t>04.06.2020 14:11:49</t>
  </si>
  <si>
    <t>04.06.2020 16:56:53</t>
  </si>
  <si>
    <t>1345241</t>
  </si>
  <si>
    <t>K-839 35-01-K00839_911355010</t>
  </si>
  <si>
    <t>04.06.2020 17:14:50</t>
  </si>
  <si>
    <t>05.06.2020 03:39:43</t>
  </si>
  <si>
    <t>1349399</t>
  </si>
  <si>
    <t>HELVACI KÖK-1 35-17-M00360_HELVACI DM-2-M03 M03</t>
  </si>
  <si>
    <t>12.06.2020 04:19:29</t>
  </si>
  <si>
    <t>12.06.2020 04:21:00</t>
  </si>
  <si>
    <t>1345418</t>
  </si>
  <si>
    <t>M-1201 35-10-M01201_B</t>
  </si>
  <si>
    <t>05.06.2020 11:37:27</t>
  </si>
  <si>
    <t>05.06.2020 13:48:55</t>
  </si>
  <si>
    <t>1356870</t>
  </si>
  <si>
    <t>M-1491 35-10-M01491_962603684</t>
  </si>
  <si>
    <t>23.06.2020 10:13:24</t>
  </si>
  <si>
    <t>23.06.2020 11:04:55</t>
  </si>
  <si>
    <t>1360928</t>
  </si>
  <si>
    <t>30.06.2020 09:09:17</t>
  </si>
  <si>
    <t>30.06.2020 11:56:14</t>
  </si>
  <si>
    <t>1345236</t>
  </si>
  <si>
    <t>ULUKENT DM-3/26 35-28-M00054_953369229</t>
  </si>
  <si>
    <t>04.06.2020 17:23:42</t>
  </si>
  <si>
    <t>04.06.2020 18:53:38</t>
  </si>
  <si>
    <t>1348702</t>
  </si>
  <si>
    <t>ULUKENT DM-3/26 35-28-M00054_DAĞITIM TRAFO ULUKENT DM-3/26-M01 M01</t>
  </si>
  <si>
    <t>11.06.2020 04:07:50</t>
  </si>
  <si>
    <t>11.06.2020 04:39:15</t>
  </si>
  <si>
    <t>1347777</t>
  </si>
  <si>
    <t>ULUKENT DM-3/26 35-28-M00054_ULUKENT DM-4/17-M03 M03</t>
  </si>
  <si>
    <t>09.06.2020 14:42:12</t>
  </si>
  <si>
    <t>09.06.2020 17:11:39</t>
  </si>
  <si>
    <t>1347021</t>
  </si>
  <si>
    <t>ULUKENT DM-4/1 35-28-M00043_953369279</t>
  </si>
  <si>
    <t>08.06.2020 09:38:14</t>
  </si>
  <si>
    <t>08.06.2020 13:24:13</t>
  </si>
  <si>
    <t>1360117</t>
  </si>
  <si>
    <t>TR-24 35-27-M00024_TR-25-26-27 M05</t>
  </si>
  <si>
    <t>28.06.2020 18:16:03</t>
  </si>
  <si>
    <t>28.06.2020 18:42:00</t>
  </si>
  <si>
    <t>1358470</t>
  </si>
  <si>
    <t>İSMAİL HAS SULAMA GRUBU TR 35-27-M00540_Ayırıcı H01</t>
  </si>
  <si>
    <t>25.06.2020 14:04:35</t>
  </si>
  <si>
    <t>25.06.2020 17:03:42</t>
  </si>
  <si>
    <t>1352810</t>
  </si>
  <si>
    <t>K-1025 35-01-K01025_910744144</t>
  </si>
  <si>
    <t>17.06.2020 12:36:45</t>
  </si>
  <si>
    <t>17.06.2020 13:23:27</t>
  </si>
  <si>
    <t>1359622</t>
  </si>
  <si>
    <t>K-379 35-01-K00379_B</t>
  </si>
  <si>
    <t>27.06.2020 16:12:18</t>
  </si>
  <si>
    <t>27.06.2020 17:11:38</t>
  </si>
  <si>
    <t>1359627</t>
  </si>
  <si>
    <t>TR-1/80 45-72-M00080_956504722</t>
  </si>
  <si>
    <t>27.06.2020 15:50:48</t>
  </si>
  <si>
    <t>27.06.2020 17:40:49</t>
  </si>
  <si>
    <t>1353362</t>
  </si>
  <si>
    <t>YELKİ TR-4 35-10-L00004_C</t>
  </si>
  <si>
    <t>18.06.2020 10:53:14</t>
  </si>
  <si>
    <t>18.06.2020 16:15:10</t>
  </si>
  <si>
    <t>1357795</t>
  </si>
  <si>
    <t>24.06.2020 11:16:28</t>
  </si>
  <si>
    <t>24.06.2020 13:52:58</t>
  </si>
  <si>
    <t>1349115</t>
  </si>
  <si>
    <t>M-1386 35-03-M01386_F</t>
  </si>
  <si>
    <t>11.06.2020 17:14:25</t>
  </si>
  <si>
    <t>11.06.2020 18:44:01</t>
  </si>
  <si>
    <t>1359552</t>
  </si>
  <si>
    <t>K-379 35-01-K00379_D</t>
  </si>
  <si>
    <t>27.06.2020 13:23:44</t>
  </si>
  <si>
    <t>27.06.2020 16:05:24</t>
  </si>
  <si>
    <t>1349523</t>
  </si>
  <si>
    <t>TR-61 45-78-M00061_953258068</t>
  </si>
  <si>
    <t>12.06.2020 09:31:50</t>
  </si>
  <si>
    <t>12.06.2020 10:08:38</t>
  </si>
  <si>
    <t>1347303</t>
  </si>
  <si>
    <t>DM-1/45 45-71-M00027_B dm1/45b1b</t>
  </si>
  <si>
    <t>08.06.2020 17:19:50</t>
  </si>
  <si>
    <t>08.06.2020 19:04:36</t>
  </si>
  <si>
    <t>1346925</t>
  </si>
  <si>
    <t>ÖZGÖRKEY KÖK 35-26-M00256_BEŞEVLER KUŞÇUBURUN OVA TR-4(NATUREL GAZ) M07</t>
  </si>
  <si>
    <t>08.06.2020 06:52:04</t>
  </si>
  <si>
    <t>08.06.2020 07:34:50</t>
  </si>
  <si>
    <t>1350904</t>
  </si>
  <si>
    <t>ÖZGÖRKEY KÖK 35-26-M00256_ÇAPAK-M05 M05</t>
  </si>
  <si>
    <t>13.06.2020 19:47:21</t>
  </si>
  <si>
    <t>13.06.2020 20:24:17</t>
  </si>
  <si>
    <t>1351814</t>
  </si>
  <si>
    <t>ÇAPAK TR-2 35-26-M00426_956612527</t>
  </si>
  <si>
    <t>15.06.2020 17:26:25</t>
  </si>
  <si>
    <t>15.06.2020 19:26:10</t>
  </si>
  <si>
    <t>1351542</t>
  </si>
  <si>
    <t>ÇAPAK TR-1 35-26-M00425_Ayırıcı H01</t>
  </si>
  <si>
    <t>15.06.2020 09:35:23</t>
  </si>
  <si>
    <t>15.06.2020 15:44:02</t>
  </si>
  <si>
    <t>1359621</t>
  </si>
  <si>
    <t>ÇAPAK TR-2 35-26-M00426_956612361</t>
  </si>
  <si>
    <t>27.06.2020 16:24:29</t>
  </si>
  <si>
    <t>27.06.2020 20:12:29</t>
  </si>
  <si>
    <t>1353280</t>
  </si>
  <si>
    <t>EMİRALEM TR-19 35-28-M00226_72372342</t>
  </si>
  <si>
    <t>18.06.2020 12:11:09</t>
  </si>
  <si>
    <t>18.06.2020 12:49:42</t>
  </si>
  <si>
    <t>1355006</t>
  </si>
  <si>
    <t>EMİRALEM TR-6 35-28-M00504_35-28-M00504</t>
  </si>
  <si>
    <t>20.06.2020 10:39:36</t>
  </si>
  <si>
    <t>20.06.2020 12:35:28</t>
  </si>
  <si>
    <t>1356895</t>
  </si>
  <si>
    <t>EKOTEN KÖK 35-26-M00380_DONANIMLI YEDEK-M02 M02</t>
  </si>
  <si>
    <t>23.06.2020 10:47:32</t>
  </si>
  <si>
    <t>23.06.2020 11:57:01</t>
  </si>
  <si>
    <t>1356039</t>
  </si>
  <si>
    <t>22.06.2020 09:03:42</t>
  </si>
  <si>
    <t>22.06.2020 09:27:42</t>
  </si>
  <si>
    <t>1371296</t>
  </si>
  <si>
    <t>KUŞÇUBURUN-4 35-26-M00530_7231096</t>
  </si>
  <si>
    <t>30.06.2020 18:09:40</t>
  </si>
  <si>
    <t>30.06.2020 18:49:45</t>
  </si>
  <si>
    <t>1354911</t>
  </si>
  <si>
    <t>EGE TAV ÖZEL 35-26-M00548Ö_-M01 M01</t>
  </si>
  <si>
    <t>20.06.2020 08:02:03</t>
  </si>
  <si>
    <t>20.06.2020 10:56:17</t>
  </si>
  <si>
    <t>1354939</t>
  </si>
  <si>
    <t>DM-6/8 35-26-M00655_DM-6-M01 M01</t>
  </si>
  <si>
    <t>20.06.2020 08:56:20</t>
  </si>
  <si>
    <t>20.06.2020 09:39:06</t>
  </si>
  <si>
    <t>1353792</t>
  </si>
  <si>
    <t>VENTOLA KÖK 35-26-M00678_PİZZA PİZZA M02</t>
  </si>
  <si>
    <t>18.06.2020 17:38:17</t>
  </si>
  <si>
    <t>18.06.2020 18:38:59</t>
  </si>
  <si>
    <t>1345867</t>
  </si>
  <si>
    <t>YAZIBAŞI DM-4 35-26-M00633_YAZIBAŞI DM-6 M03</t>
  </si>
  <si>
    <t>06.06.2020 05:51:14</t>
  </si>
  <si>
    <t>06.06.2020 06:56:00</t>
  </si>
  <si>
    <t>1352412</t>
  </si>
  <si>
    <t>TR-1/69 45-72-M00069_49701110</t>
  </si>
  <si>
    <t>16.06.2020 17:23:58</t>
  </si>
  <si>
    <t>16.06.2020 18:35:03</t>
  </si>
  <si>
    <t>1350877</t>
  </si>
  <si>
    <t>TR-1/69 45-72-M00069_956530876</t>
  </si>
  <si>
    <t>13.06.2020 18:51:53</t>
  </si>
  <si>
    <t>13.06.2020 20:02:20</t>
  </si>
  <si>
    <t>1355746</t>
  </si>
  <si>
    <t>TR-1/64 DM 45-72-M00064_TR/68-67-69-M19 M19</t>
  </si>
  <si>
    <t>21.06.2020 17:17:01</t>
  </si>
  <si>
    <t>21.06.2020 17:31:00</t>
  </si>
  <si>
    <t>1351319</t>
  </si>
  <si>
    <t>KUŞÇUBURUN-4 35-26-M00530_7100597</t>
  </si>
  <si>
    <t>14.06.2020 17:19:16</t>
  </si>
  <si>
    <t>14.06.2020 18:24:03</t>
  </si>
  <si>
    <t>1351851</t>
  </si>
  <si>
    <t>M-2431 35-02-M02431_C</t>
  </si>
  <si>
    <t>15.06.2020 18:34:21</t>
  </si>
  <si>
    <t>15.06.2020 21:08:58</t>
  </si>
  <si>
    <t>1345202</t>
  </si>
  <si>
    <t>ÇAPAK TR-2 35-26-M00426_956612524</t>
  </si>
  <si>
    <t>04.06.2020 16:19:31</t>
  </si>
  <si>
    <t>04.06.2020 18:42:46</t>
  </si>
  <si>
    <t>1354613</t>
  </si>
  <si>
    <t>ŞEHİTLER TR-1 35-26-L00161_956601388</t>
  </si>
  <si>
    <t>19.06.2020 17:33:25</t>
  </si>
  <si>
    <t>19.06.2020 18:03:43</t>
  </si>
  <si>
    <t>1334422</t>
  </si>
  <si>
    <t>K-379 35-01-K00379_911944713</t>
  </si>
  <si>
    <t>03.06.2020 11:09:52</t>
  </si>
  <si>
    <t>03.06.2020 12:03:40</t>
  </si>
  <si>
    <t>1345095</t>
  </si>
  <si>
    <t>ULUKENT DM-4/1 35-28-M00043_953369328</t>
  </si>
  <si>
    <t>04.06.2020 13:07:57</t>
  </si>
  <si>
    <t>04.06.2020 20:25:31</t>
  </si>
  <si>
    <t>1352768</t>
  </si>
  <si>
    <t>M-2745(YATIRIM REZERVE) 35-01-M02745_965990453</t>
  </si>
  <si>
    <t>17.06.2020 11:45:29</t>
  </si>
  <si>
    <t>17.06.2020 12:35:48</t>
  </si>
  <si>
    <t>1323000</t>
  </si>
  <si>
    <t>K-1397 GÖRECE 35-22-K01397_35-22-K01397</t>
  </si>
  <si>
    <t>01.06.2020 09:17:06</t>
  </si>
  <si>
    <t>01.06.2020 09:52:30</t>
  </si>
  <si>
    <t>1323295</t>
  </si>
  <si>
    <t>K-3525 35-01-K03525_913477384</t>
  </si>
  <si>
    <t>01.06.2020 14:46:45</t>
  </si>
  <si>
    <t>01.06.2020 18:17:58</t>
  </si>
  <si>
    <t>1359191</t>
  </si>
  <si>
    <t>K-2707 35-03-K02707_910582301</t>
  </si>
  <si>
    <t>26.06.2020 18:27:22</t>
  </si>
  <si>
    <t>26.06.2020 21:52:40</t>
  </si>
  <si>
    <t>1359213</t>
  </si>
  <si>
    <t>YENİ ŞAKRAN TR-6 35-17-M00206_950309185</t>
  </si>
  <si>
    <t>26.06.2020 19:11:30</t>
  </si>
  <si>
    <t>26.06.2020 20:22:03</t>
  </si>
  <si>
    <t>1359229</t>
  </si>
  <si>
    <t>YENİ ŞAKRAN TR-6 35-17-M00206_56374656</t>
  </si>
  <si>
    <t>26.06.2020 20:04:52</t>
  </si>
  <si>
    <t>26.06.2020 20:23:36</t>
  </si>
  <si>
    <t>1359051</t>
  </si>
  <si>
    <t>YENİ ŞAKRAN TR-6 35-17-M00206_950309146</t>
  </si>
  <si>
    <t>26.06.2020 14:07:13</t>
  </si>
  <si>
    <t>27.06.2020 16:25:56</t>
  </si>
  <si>
    <t>1344599</t>
  </si>
  <si>
    <t>M-2001 GÜZELBAHÇE ÇAMLI KÖK 35-10-M02001_ÇIKIŞ M02</t>
  </si>
  <si>
    <t>03.06.2020 15:36:01</t>
  </si>
  <si>
    <t>03.06.2020 16:28:26</t>
  </si>
  <si>
    <t>1344745</t>
  </si>
  <si>
    <t>03.06.2020 19:13:41</t>
  </si>
  <si>
    <t>03.06.2020 21:00:05</t>
  </si>
  <si>
    <t>1352698</t>
  </si>
  <si>
    <t>M-2486 DADAŞKENT TR-2 35-10-M02486_35-10-M02486</t>
  </si>
  <si>
    <t>17.06.2020 10:14:00</t>
  </si>
  <si>
    <t>17.06.2020 12:59:00</t>
  </si>
  <si>
    <t>1352663</t>
  </si>
  <si>
    <t>17.06.2020 09:40:50</t>
  </si>
  <si>
    <t>17.06.2020 09:59:59</t>
  </si>
  <si>
    <t>1360166</t>
  </si>
  <si>
    <t>28.06.2020 20:13:43</t>
  </si>
  <si>
    <t>28.06.2020 20:57:31</t>
  </si>
  <si>
    <t>1349514</t>
  </si>
  <si>
    <t>KUŞÇUBURUN-1 35-26-M00536_35-26-M00536</t>
  </si>
  <si>
    <t>12.06.2020 09:26:44</t>
  </si>
  <si>
    <t>12.06.2020 14:13:04</t>
  </si>
  <si>
    <t>1349662</t>
  </si>
  <si>
    <t>KIRKAĞAÇ TR-9 45-76-M00009_955232143</t>
  </si>
  <si>
    <t>12.06.2020 11:45:30</t>
  </si>
  <si>
    <t>12.06.2020 13:54:32</t>
  </si>
  <si>
    <t>1359572</t>
  </si>
  <si>
    <t>TR-72 M.MAVİOĞLU GRB. 35-15-M00072_B</t>
  </si>
  <si>
    <t>27.06.2020 14:11:18</t>
  </si>
  <si>
    <t>27.06.2020 15:02:54</t>
  </si>
  <si>
    <t>1359433</t>
  </si>
  <si>
    <t>YENİ ŞAKRAN TR-1 35-17-M00201_A</t>
  </si>
  <si>
    <t>27.06.2020 09:08:18</t>
  </si>
  <si>
    <t>27.06.2020 10:39:23</t>
  </si>
  <si>
    <t>1347781</t>
  </si>
  <si>
    <t>K-4035 35-01-K04035_911095994</t>
  </si>
  <si>
    <t>09.06.2020 15:15:09</t>
  </si>
  <si>
    <t>09.06.2020 17:17:53</t>
  </si>
  <si>
    <t>1347323</t>
  </si>
  <si>
    <t>K-1162 35-01-K01162_B</t>
  </si>
  <si>
    <t>08.06.2020 17:58:32</t>
  </si>
  <si>
    <t>08.06.2020 18:50:17</t>
  </si>
  <si>
    <t>1348945</t>
  </si>
  <si>
    <t>K-3540 35-01-K03540_35-01-K03540</t>
  </si>
  <si>
    <t>11.06.2020 13:08:38</t>
  </si>
  <si>
    <t>11.06.2020 13:30:41</t>
  </si>
  <si>
    <t>1333931</t>
  </si>
  <si>
    <t>TR-1/58 45-72-M00058_956481126</t>
  </si>
  <si>
    <t>02.06.2020 14:05:41</t>
  </si>
  <si>
    <t>02.06.2020 14:38:38</t>
  </si>
  <si>
    <t>1359626</t>
  </si>
  <si>
    <t>TR-1/68 45-72-M00068_915786129</t>
  </si>
  <si>
    <t>27.06.2020 16:33:34</t>
  </si>
  <si>
    <t>27.06.2020 17:20:28</t>
  </si>
  <si>
    <t>1322964</t>
  </si>
  <si>
    <t>TR-1/49 45-72-M00049_49748046</t>
  </si>
  <si>
    <t>01.06.2020 08:18:31</t>
  </si>
  <si>
    <t>01.06.2020 16:03:24</t>
  </si>
  <si>
    <t>1347834</t>
  </si>
  <si>
    <t>DM-2/21(YATIRIM REZERVE) 45-72-M00611_972217587</t>
  </si>
  <si>
    <t>09.06.2020 16:39:51</t>
  </si>
  <si>
    <t>09.06.2020 17:43:00</t>
  </si>
  <si>
    <t>1348122</t>
  </si>
  <si>
    <t>TR-42 35-17-M00042_950302614</t>
  </si>
  <si>
    <t>10.06.2020 08:09:15</t>
  </si>
  <si>
    <t>10.06.2020 14:54:58</t>
  </si>
  <si>
    <t>1322968</t>
  </si>
  <si>
    <t>TR-1/49 45-72-M00049_49748043</t>
  </si>
  <si>
    <t>01.06.2020 08:31:40</t>
  </si>
  <si>
    <t>01.06.2020 16:02:54</t>
  </si>
  <si>
    <t>1358484</t>
  </si>
  <si>
    <t>TR-1/49 45-72-M00049_915894848</t>
  </si>
  <si>
    <t>25.06.2020 14:54:23</t>
  </si>
  <si>
    <t>25.06.2020 16:59:41</t>
  </si>
  <si>
    <t>1359052</t>
  </si>
  <si>
    <t>M-1540 35-01-M01540_35-01-M01540</t>
  </si>
  <si>
    <t>26.06.2020 14:04:21</t>
  </si>
  <si>
    <t>26.06.2020 14:48:25</t>
  </si>
  <si>
    <t>1361077</t>
  </si>
  <si>
    <t>M-1104 35-03-M01104_910642380</t>
  </si>
  <si>
    <t>30.06.2020 11:45:00</t>
  </si>
  <si>
    <t>30.06.2020 12:09:35</t>
  </si>
  <si>
    <t>1333868</t>
  </si>
  <si>
    <t>M-2414 35-01-M02414_911959246</t>
  </si>
  <si>
    <t>02.06.2020 12:17:30</t>
  </si>
  <si>
    <t>02.06.2020 14:12:08</t>
  </si>
  <si>
    <t>1334457</t>
  </si>
  <si>
    <t>GERENKÖY TR-7 35-23-M00153_35-23-M00153</t>
  </si>
  <si>
    <t>03.06.2020 12:05:00</t>
  </si>
  <si>
    <t>03.06.2020 14:41:47</t>
  </si>
  <si>
    <t>1358469</t>
  </si>
  <si>
    <t>İSKENDER CELEP ÖZEL TR 35-23-M00168Ö_Ayırıcı H01</t>
  </si>
  <si>
    <t>25.06.2020 14:22:23</t>
  </si>
  <si>
    <t>25.06.2020 15:28:46</t>
  </si>
  <si>
    <t>1353298</t>
  </si>
  <si>
    <t>GERENKÖY KÖK 35-23-M00156_BAĞARASI M03</t>
  </si>
  <si>
    <t>18.06.2020 10:00:19</t>
  </si>
  <si>
    <t>18.06.2020 10:00:49</t>
  </si>
  <si>
    <t>1348886</t>
  </si>
  <si>
    <t>TÜRKELLİ TR-2 35-28-M00463_953370099</t>
  </si>
  <si>
    <t>11.06.2020 10:53:08</t>
  </si>
  <si>
    <t>11.06.2020 12:24:35</t>
  </si>
  <si>
    <t>1345802</t>
  </si>
  <si>
    <t>ULUKENT DM-3/26 35-28-M00054_953369225</t>
  </si>
  <si>
    <t>05.06.2020 20:34:08</t>
  </si>
  <si>
    <t>05.06.2020 22:00:39</t>
  </si>
  <si>
    <t>1345743</t>
  </si>
  <si>
    <t>DM-10/TR-27 (M-1879) 35-22-M00148_955290792</t>
  </si>
  <si>
    <t>05.06.2020 17:59:08</t>
  </si>
  <si>
    <t>05.06.2020 19:56:29</t>
  </si>
  <si>
    <t>1385964</t>
  </si>
  <si>
    <t>VEZİRKÖPRÜ İM 35-03-A00002_TR-1 34.5-M11 M11</t>
  </si>
  <si>
    <t>17.06.2020 02:17:01</t>
  </si>
  <si>
    <t>17.06.2020 02:31:00</t>
  </si>
  <si>
    <t>1357161</t>
  </si>
  <si>
    <t>M-1297 35-02-M01297_B</t>
  </si>
  <si>
    <t>23.06.2020 13:55:30</t>
  </si>
  <si>
    <t>23.06.2020 14:51:00</t>
  </si>
  <si>
    <t>1371339</t>
  </si>
  <si>
    <t>FOÇA TR-3 35-23-L00003_950422780</t>
  </si>
  <si>
    <t>30.06.2020 19:22:00</t>
  </si>
  <si>
    <t>30.06.2020 20:47:30</t>
  </si>
  <si>
    <t>1360486</t>
  </si>
  <si>
    <t>M-1871 35-01-M01871_911236019</t>
  </si>
  <si>
    <t>29.06.2020 11:14:55</t>
  </si>
  <si>
    <t>29.06.2020 13:46:59</t>
  </si>
  <si>
    <t>1334251</t>
  </si>
  <si>
    <t>K-1205 35-01-K01205_911030304</t>
  </si>
  <si>
    <t>03.06.2020 02:05:47</t>
  </si>
  <si>
    <t>03.06.2020 03:20:18</t>
  </si>
  <si>
    <t>1360184</t>
  </si>
  <si>
    <t>TR-1/58 45-72-M00058_956507872</t>
  </si>
  <si>
    <t>28.06.2020 20:56:14</t>
  </si>
  <si>
    <t>28.06.2020 21:49:10</t>
  </si>
  <si>
    <t>1360461</t>
  </si>
  <si>
    <t>K-3198 35-02-K03198_915123984</t>
  </si>
  <si>
    <t>29.06.2020 11:57:58</t>
  </si>
  <si>
    <t>29.06.2020 12:42:34</t>
  </si>
  <si>
    <t>1352858</t>
  </si>
  <si>
    <t>M-1399 35-03-M01399_E</t>
  </si>
  <si>
    <t>17.06.2020 14:02:50</t>
  </si>
  <si>
    <t>17.06.2020 16:46:49</t>
  </si>
  <si>
    <t>1352720</t>
  </si>
  <si>
    <t>FOÇA TR-2 35-23-L00002_42134976</t>
  </si>
  <si>
    <t>17.06.2020 10:43:00</t>
  </si>
  <si>
    <t>17.06.2020 11:15:26</t>
  </si>
  <si>
    <t>1345300</t>
  </si>
  <si>
    <t>K-2631 35-03-K02631_A</t>
  </si>
  <si>
    <t>04.06.2020 20:13:43</t>
  </si>
  <si>
    <t>04.06.2020 20:48:53</t>
  </si>
  <si>
    <t>1346686</t>
  </si>
  <si>
    <t>K-2709 35-03-K02709_B</t>
  </si>
  <si>
    <t>07.06.2020 15:43:36</t>
  </si>
  <si>
    <t>07.06.2020 20:45:22</t>
  </si>
  <si>
    <t>1348969</t>
  </si>
  <si>
    <t>K-3834 35-01-K03834_911232756</t>
  </si>
  <si>
    <t>11.06.2020 14:04:00</t>
  </si>
  <si>
    <t>11.06.2020 16:41:00</t>
  </si>
  <si>
    <t>1356755</t>
  </si>
  <si>
    <t>M-2557 35-01-M02557_911224278</t>
  </si>
  <si>
    <t>23.06.2020 08:59:14</t>
  </si>
  <si>
    <t>23.06.2020 10:14:57</t>
  </si>
  <si>
    <t>1357915</t>
  </si>
  <si>
    <t>M-2557 35-01-M02557_910820770</t>
  </si>
  <si>
    <t>24.06.2020 15:10:24</t>
  </si>
  <si>
    <t>24.06.2020 16:08:36</t>
  </si>
  <si>
    <t>1357559</t>
  </si>
  <si>
    <t>M-2557 35-01-M02557_910456499</t>
  </si>
  <si>
    <t>24.06.2020 01:06:04</t>
  </si>
  <si>
    <t>24.06.2020 01:36:46</t>
  </si>
  <si>
    <t>1345399</t>
  </si>
  <si>
    <t>M-2558 35-01-M02558_F F1</t>
  </si>
  <si>
    <t>05.06.2020 08:11:51</t>
  </si>
  <si>
    <t>05.06.2020 09:05:16</t>
  </si>
  <si>
    <t>1344799</t>
  </si>
  <si>
    <t>K-3854 35-03-K03854_910062519</t>
  </si>
  <si>
    <t>03.06.2020 21:20:46</t>
  </si>
  <si>
    <t>04.06.2020 01:25:25</t>
  </si>
  <si>
    <t>1345251</t>
  </si>
  <si>
    <t>K-4235 35-03-K04235_10732224</t>
  </si>
  <si>
    <t>04.06.2020 17:59:54</t>
  </si>
  <si>
    <t>04.06.2020 19:10:15</t>
  </si>
  <si>
    <t>1344532</t>
  </si>
  <si>
    <t>AKHİSAR İM 45-72-A00001_TR-1/13 M14</t>
  </si>
  <si>
    <t>03.06.2020 14:17:47</t>
  </si>
  <si>
    <t>03.06.2020 14:39:00</t>
  </si>
  <si>
    <t>1323128</t>
  </si>
  <si>
    <t>AKHİSAR TM 45-72-A00006_SOMA-M03 M03</t>
  </si>
  <si>
    <t>01.06.2020 12:10:41</t>
  </si>
  <si>
    <t>01.06.2020 13:37:10</t>
  </si>
  <si>
    <t>1347447</t>
  </si>
  <si>
    <t>09.06.2020 02:20:10</t>
  </si>
  <si>
    <t>09.06.2020 02:30:42</t>
  </si>
  <si>
    <t>1357151</t>
  </si>
  <si>
    <t>AKHİSAR İM 45-72-A00001_HatBaşıAyırıcı_53139580 L03</t>
  </si>
  <si>
    <t>23.06.2020 13:52:59</t>
  </si>
  <si>
    <t>24.06.2020 00:32:37</t>
  </si>
  <si>
    <t>1355814</t>
  </si>
  <si>
    <t>21.06.2020 19:07:39</t>
  </si>
  <si>
    <t>21.06.2020 19:13:00</t>
  </si>
  <si>
    <t>1352395</t>
  </si>
  <si>
    <t>16.06.2020 16:58:33</t>
  </si>
  <si>
    <t>16.06.2020 17:57:54</t>
  </si>
  <si>
    <t>1351508</t>
  </si>
  <si>
    <t>15.06.2020 08:59:53</t>
  </si>
  <si>
    <t>15.06.2020 15:02:53</t>
  </si>
  <si>
    <t>1358718</t>
  </si>
  <si>
    <t>26.06.2020 00:25:43</t>
  </si>
  <si>
    <t>26.06.2020 00:51:07</t>
  </si>
  <si>
    <t>1359613</t>
  </si>
  <si>
    <t>K-3053 35-03-K03053_910364423</t>
  </si>
  <si>
    <t>27.06.2020 15:48:14</t>
  </si>
  <si>
    <t>27.06.2020 22:01:30</t>
  </si>
  <si>
    <t>1358705</t>
  </si>
  <si>
    <t>KOYUNDERE DM-2/3 35-28-M00804_949913535</t>
  </si>
  <si>
    <t>25.06.2020 23:21:52</t>
  </si>
  <si>
    <t>26.06.2020 02:42:03</t>
  </si>
  <si>
    <t>1351729</t>
  </si>
  <si>
    <t>TR-115 45-78-L00115_45-78-L00115</t>
  </si>
  <si>
    <t>15.06.2020 14:47:00</t>
  </si>
  <si>
    <t>15.06.2020 15:10:28</t>
  </si>
  <si>
    <t>1350210</t>
  </si>
  <si>
    <t>TR-64 45-78-M00064_95000118474</t>
  </si>
  <si>
    <t>12.06.2020 19:49:00</t>
  </si>
  <si>
    <t>12.06.2020 20:12:50</t>
  </si>
  <si>
    <t>1354230</t>
  </si>
  <si>
    <t>TR-72 45-78-M00072_953263630</t>
  </si>
  <si>
    <t>19.06.2020 10:20:19</t>
  </si>
  <si>
    <t>19.06.2020 11:56:42</t>
  </si>
  <si>
    <t>1354905</t>
  </si>
  <si>
    <t>20.06.2020 07:30:00</t>
  </si>
  <si>
    <t>20.06.2020 08:51:07</t>
  </si>
  <si>
    <t>1348518</t>
  </si>
  <si>
    <t>10.06.2020 17:43:56</t>
  </si>
  <si>
    <t>10.06.2020 17:47:08</t>
  </si>
  <si>
    <t>1344912</t>
  </si>
  <si>
    <t>TR-2/53 45-72-L00053_49643819</t>
  </si>
  <si>
    <t>04.06.2020 09:24:14</t>
  </si>
  <si>
    <t>04.06.2020 16:03:01</t>
  </si>
  <si>
    <t>1358957</t>
  </si>
  <si>
    <t>26.06.2020 11:46:46</t>
  </si>
  <si>
    <t>26.06.2020 12:32:22</t>
  </si>
  <si>
    <t>1350842</t>
  </si>
  <si>
    <t>K-634 35-03-K00634_910395498</t>
  </si>
  <si>
    <t>13.06.2020 17:12:50</t>
  </si>
  <si>
    <t>13.06.2020 19:45:46</t>
  </si>
  <si>
    <t>1351566</t>
  </si>
  <si>
    <t>GÜMÜLDÜR M-9 35-25-M00009_955264054</t>
  </si>
  <si>
    <t>15.06.2020 10:04:05</t>
  </si>
  <si>
    <t>15.06.2020 11:42:35</t>
  </si>
  <si>
    <t>1356956</t>
  </si>
  <si>
    <t>TURGUTALP KÖK 45-71-M00260_SULTANYAYLASI M04</t>
  </si>
  <si>
    <t>23.06.2020 11:18:50</t>
  </si>
  <si>
    <t>23.06.2020 14:01:33</t>
  </si>
  <si>
    <t>1345953</t>
  </si>
  <si>
    <t>SULTAN YAYLASI TR-1 45-71-M01766_953223724</t>
  </si>
  <si>
    <t>06.06.2020 09:17:24</t>
  </si>
  <si>
    <t>06.06.2020 12:18:44</t>
  </si>
  <si>
    <t>1323516</t>
  </si>
  <si>
    <t>TR-155 45-78-L00155_953263465</t>
  </si>
  <si>
    <t>01.06.2020 19:41:22</t>
  </si>
  <si>
    <t>01.06.2020 20:11:00</t>
  </si>
  <si>
    <t>1358360</t>
  </si>
  <si>
    <t>TR-72 45-78-M00072_953257895</t>
  </si>
  <si>
    <t>25.06.2020 11:23:56</t>
  </si>
  <si>
    <t>25.06.2020 12:06:36</t>
  </si>
  <si>
    <t>1360516</t>
  </si>
  <si>
    <t>K-2710 35-03-K02710_913523215</t>
  </si>
  <si>
    <t>29.06.2020 13:02:25</t>
  </si>
  <si>
    <t>29.06.2020 16:16:13</t>
  </si>
  <si>
    <t>1345275</t>
  </si>
  <si>
    <t>K-2631 35-03-K02631_B</t>
  </si>
  <si>
    <t>04.06.2020 19:29:09</t>
  </si>
  <si>
    <t>04.06.2020 20:33:02</t>
  </si>
  <si>
    <t>1345242</t>
  </si>
  <si>
    <t>TR-160 45-78-L00160_DAĞITIM TRAFOSU TR-160-L02 L02</t>
  </si>
  <si>
    <t>04.06.2020 18:03:35</t>
  </si>
  <si>
    <t>04.06.2020 18:17:28</t>
  </si>
  <si>
    <t>1352270</t>
  </si>
  <si>
    <t>M-1012 35-03-M01012_35-03-M01012</t>
  </si>
  <si>
    <t>16.06.2020 13:26:32</t>
  </si>
  <si>
    <t>16.06.2020 14:55:11</t>
  </si>
  <si>
    <t>1351983</t>
  </si>
  <si>
    <t>ALİAĞA TR-43 DM 35-17-M00043_GÜZELHİSAR ÇIKIŞI M14</t>
  </si>
  <si>
    <t>16.06.2020 04:42:45</t>
  </si>
  <si>
    <t>16.06.2020 04:52:21</t>
  </si>
  <si>
    <t>1351461</t>
  </si>
  <si>
    <t>15.06.2020 06:46:23</t>
  </si>
  <si>
    <t>15.06.2020 07:33:00</t>
  </si>
  <si>
    <t>1357742</t>
  </si>
  <si>
    <t>TR-14 35-17-M00014_M-20-M01 M01</t>
  </si>
  <si>
    <t>24.06.2020 10:07:27</t>
  </si>
  <si>
    <t>24.06.2020 11:30:28</t>
  </si>
  <si>
    <t>1354762</t>
  </si>
  <si>
    <t>ALİAĞA TR-43 DM 35-17-M00043_HatBaşıAyırıcı_65662836 M14</t>
  </si>
  <si>
    <t>19.06.2020 21:13:23</t>
  </si>
  <si>
    <t>19.06.2020 21:38:25</t>
  </si>
  <si>
    <t>1356144</t>
  </si>
  <si>
    <t>22.06.2020 10:34:52</t>
  </si>
  <si>
    <t>22.06.2020 10:40:00</t>
  </si>
  <si>
    <t>1345547</t>
  </si>
  <si>
    <t>05.06.2020 12:37:11</t>
  </si>
  <si>
    <t>05.06.2020 12:46:24</t>
  </si>
  <si>
    <t>1323694</t>
  </si>
  <si>
    <t>02.06.2020 09:18:37</t>
  </si>
  <si>
    <t>02.06.2020 13:47:50</t>
  </si>
  <si>
    <t>1344820</t>
  </si>
  <si>
    <t>03.06.2020 23:27:37</t>
  </si>
  <si>
    <t>04.06.2020 00:54:20</t>
  </si>
  <si>
    <t>1348161</t>
  </si>
  <si>
    <t>TR-68 35-17-M00068_TR-64-M01 M01</t>
  </si>
  <si>
    <t>10.06.2020 09:11:06</t>
  </si>
  <si>
    <t>10.06.2020 11:52:01</t>
  </si>
  <si>
    <t>1359146</t>
  </si>
  <si>
    <t>TR-84 45-78-L00084_TR-160-L01 L01</t>
  </si>
  <si>
    <t>26.06.2020 17:27:02</t>
  </si>
  <si>
    <t>26.06.2020 17:29:00</t>
  </si>
  <si>
    <t>1346010</t>
  </si>
  <si>
    <t>K-4008 35-01-K04008_915165781</t>
  </si>
  <si>
    <t>06.06.2020 11:03:32</t>
  </si>
  <si>
    <t>06.06.2020 20:08:47</t>
  </si>
  <si>
    <t>1346369</t>
  </si>
  <si>
    <t>07.06.2020 00:31:38</t>
  </si>
  <si>
    <t>1345381</t>
  </si>
  <si>
    <t>05.06.2020 07:27:36</t>
  </si>
  <si>
    <t>05.06.2020 07:39:00</t>
  </si>
  <si>
    <t>1348094</t>
  </si>
  <si>
    <t>KULA İM 45-77-A00001_ŞEHİR-1 L02</t>
  </si>
  <si>
    <t>10.06.2020 07:04:26</t>
  </si>
  <si>
    <t>10.06.2020 07:10:00</t>
  </si>
  <si>
    <t>1348084</t>
  </si>
  <si>
    <t>10.06.2020 06:26:19</t>
  </si>
  <si>
    <t>10.06.2020 07:32:00</t>
  </si>
  <si>
    <t>1350246</t>
  </si>
  <si>
    <t>ÇİFTÇİİBRAHİM CEHİLLER MAH. TR 45-77-M00155_Ayırıcı H01</t>
  </si>
  <si>
    <t>12.06.2020 20:23:26</t>
  </si>
  <si>
    <t>12.06.2020 21:03:50</t>
  </si>
  <si>
    <t>1350101</t>
  </si>
  <si>
    <t>12.06.2020 17:58:20</t>
  </si>
  <si>
    <t>12.06.2020 18:12:58</t>
  </si>
  <si>
    <t>1349990</t>
  </si>
  <si>
    <t>12.06.2020 16:35:33</t>
  </si>
  <si>
    <t>12.06.2020 16:39:00</t>
  </si>
  <si>
    <t>1350065</t>
  </si>
  <si>
    <t>12.06.2020 17:26:40</t>
  </si>
  <si>
    <t>12.06.2020 17:31:00</t>
  </si>
  <si>
    <t>1349413</t>
  </si>
  <si>
    <t>12.06.2020 06:13:16</t>
  </si>
  <si>
    <t>12.06.2020 06:21:00</t>
  </si>
  <si>
    <t>1354533</t>
  </si>
  <si>
    <t>19.06.2020 16:24:25</t>
  </si>
  <si>
    <t>19.06.2020 16:32:00</t>
  </si>
  <si>
    <t>1354515</t>
  </si>
  <si>
    <t>19.06.2020 16:06:25</t>
  </si>
  <si>
    <t>19.06.2020 16:19:00</t>
  </si>
  <si>
    <t>1354433</t>
  </si>
  <si>
    <t>KULA İM 45-77-A00001_BAŞI BÜYÜK-L14 L14</t>
  </si>
  <si>
    <t>19.06.2020 14:36:15</t>
  </si>
  <si>
    <t>19.06.2020 14:46:36</t>
  </si>
  <si>
    <t>1354400</t>
  </si>
  <si>
    <t>19.06.2020 14:02:33</t>
  </si>
  <si>
    <t>19.06.2020 14:05:00</t>
  </si>
  <si>
    <t>1356712</t>
  </si>
  <si>
    <t>23.06.2020 08:20:13</t>
  </si>
  <si>
    <t>23.06.2020 08:22:00</t>
  </si>
  <si>
    <t>1356614</t>
  </si>
  <si>
    <t>22.06.2020 23:41:29</t>
  </si>
  <si>
    <t>22.06.2020 23:46:06</t>
  </si>
  <si>
    <t>1350553</t>
  </si>
  <si>
    <t>13.06.2020 10:20:23</t>
  </si>
  <si>
    <t>13.06.2020 10:27:00</t>
  </si>
  <si>
    <t>1358174</t>
  </si>
  <si>
    <t>25.06.2020 07:02:57</t>
  </si>
  <si>
    <t>25.06.2020 07:21:00</t>
  </si>
  <si>
    <t>1361044</t>
  </si>
  <si>
    <t>KULA İM 45-77-A00001_ŞEHİR-3 L04</t>
  </si>
  <si>
    <t>30.06.2020 11:08:51</t>
  </si>
  <si>
    <t>30.06.2020 12:38:52</t>
  </si>
  <si>
    <t>1353681</t>
  </si>
  <si>
    <t>TR-150 45-78-M00150_953263578</t>
  </si>
  <si>
    <t>18.06.2020 15:53:15</t>
  </si>
  <si>
    <t>18.06.2020 18:10:01</t>
  </si>
  <si>
    <t>1334011</t>
  </si>
  <si>
    <t>K-410 35-03-K00410_910635570</t>
  </si>
  <si>
    <t>02.06.2020 15:59:00</t>
  </si>
  <si>
    <t>1348228</t>
  </si>
  <si>
    <t>M-1199 35-10-M01199_Ayırıcı H01</t>
  </si>
  <si>
    <t>10.06.2020 10:29:24</t>
  </si>
  <si>
    <t>10.06.2020 13:17:57</t>
  </si>
  <si>
    <t>1354169</t>
  </si>
  <si>
    <t>YELKİ TR-18 35-10-L00018_ L04</t>
  </si>
  <si>
    <t>19.06.2020 09:29:59</t>
  </si>
  <si>
    <t>19.06.2020 17:22:00</t>
  </si>
  <si>
    <t>1354697</t>
  </si>
  <si>
    <t>KAHRAMANDERE İM 35-10-A00002_YELKİ-2-M10 M10</t>
  </si>
  <si>
    <t>19.06.2020 19:13:36</t>
  </si>
  <si>
    <t>19.06.2020 20:26:00</t>
  </si>
  <si>
    <t>1360986</t>
  </si>
  <si>
    <t>M-330 35-02-M00330_M-1453 M04</t>
  </si>
  <si>
    <t>30.06.2020 09:17:05</t>
  </si>
  <si>
    <t>30.06.2020 10:45:58</t>
  </si>
  <si>
    <t>1345534</t>
  </si>
  <si>
    <t>ALİAĞA TR-43 DM 35-17-M00043_HatBaşıAyırıcı_53138025 M14</t>
  </si>
  <si>
    <t>05.06.2020 12:11:00</t>
  </si>
  <si>
    <t>05.06.2020 12:41:44</t>
  </si>
  <si>
    <t>1348624</t>
  </si>
  <si>
    <t>MASKİ YILMAZ İÇME SUYU ÖZEL 45-78-L00569Ö_Ayırıcı H01</t>
  </si>
  <si>
    <t>10.06.2020 20:21:09</t>
  </si>
  <si>
    <t>10.06.2020 22:25:40</t>
  </si>
  <si>
    <t>1355982</t>
  </si>
  <si>
    <t>YILMAZ TR-28 45-78-L00228_Ayırıcı H01</t>
  </si>
  <si>
    <t>22.06.2020 07:30:54</t>
  </si>
  <si>
    <t>22.06.2020 09:09:37</t>
  </si>
  <si>
    <t>1350529</t>
  </si>
  <si>
    <t>YILMAZ TR-2 45-78-L00202_49329519</t>
  </si>
  <si>
    <t>13.06.2020 09:54:37</t>
  </si>
  <si>
    <t>13.06.2020 13:41:26</t>
  </si>
  <si>
    <t>1351073</t>
  </si>
  <si>
    <t>YILMAZ TR-15 45-78-L00215_DAĞITIM TRAFOSU TR-15-L06 L06</t>
  </si>
  <si>
    <t>14.06.2020 09:34:05</t>
  </si>
  <si>
    <t>14.06.2020 09:57:11</t>
  </si>
  <si>
    <t>1351049</t>
  </si>
  <si>
    <t>OG Klemens Arızası</t>
  </si>
  <si>
    <t>14.06.2020 08:58:42</t>
  </si>
  <si>
    <t>14.06.2020 09:55:05</t>
  </si>
  <si>
    <t>1357609</t>
  </si>
  <si>
    <t>ZEYTİNLİOVA TR-7 45-72-L00421_ÜÇ AVLU ÇIKIŞI L02</t>
  </si>
  <si>
    <t>24.06.2020 07:29:39</t>
  </si>
  <si>
    <t>24.06.2020 08:51:35</t>
  </si>
  <si>
    <t>1349860</t>
  </si>
  <si>
    <t>ZEYTİNLİOVA TR-16 45-72-L00409_TR-3 ÇIKIŞI-L02 L02</t>
  </si>
  <si>
    <t>12.06.2020 14:55:52</t>
  </si>
  <si>
    <t>12.06.2020 20:45:29</t>
  </si>
  <si>
    <t>1323587</t>
  </si>
  <si>
    <t>DM02/TR18 BELEDİYE ÖNÜ 45-73-M00012_945671213</t>
  </si>
  <si>
    <t>01.06.2020 22:06:02</t>
  </si>
  <si>
    <t>01.06.2020 23:12:06</t>
  </si>
  <si>
    <t>1361095</t>
  </si>
  <si>
    <t>ALAŞEHİR TR-29 45-73-M00029_945674272</t>
  </si>
  <si>
    <t>30.06.2020 12:12:19</t>
  </si>
  <si>
    <t>30.06.2020 13:39:58</t>
  </si>
  <si>
    <t>1361080</t>
  </si>
  <si>
    <t>30.06.2020 11:51:44</t>
  </si>
  <si>
    <t>30.06.2020 12:05:00</t>
  </si>
  <si>
    <t>1360913</t>
  </si>
  <si>
    <t>30.06.2020 08:52:54</t>
  </si>
  <si>
    <t>30.06.2020 09:46:06</t>
  </si>
  <si>
    <t>1349751</t>
  </si>
  <si>
    <t>12.06.2020 13:31:28</t>
  </si>
  <si>
    <t>12.06.2020 14:23:38</t>
  </si>
  <si>
    <t>1355930</t>
  </si>
  <si>
    <t>22.06.2020 02:51:32</t>
  </si>
  <si>
    <t>22.06.2020 03:01:00</t>
  </si>
  <si>
    <t>1353552</t>
  </si>
  <si>
    <t>18.06.2020 13:57:55</t>
  </si>
  <si>
    <t>1353181</t>
  </si>
  <si>
    <t>18.06.2020 06:32:07</t>
  </si>
  <si>
    <t>18.06.2020 06:54:26</t>
  </si>
  <si>
    <t>1354399</t>
  </si>
  <si>
    <t>DM-3/18 35-19-M00416_956662417</t>
  </si>
  <si>
    <t>19.06.2020 12:11:57</t>
  </si>
  <si>
    <t>19.06.2020 15:46:18</t>
  </si>
  <si>
    <t>1351809</t>
  </si>
  <si>
    <t>ULUCAK TM 35-28-A00002_TR-A-M02 M02</t>
  </si>
  <si>
    <t>15.06.2020 18:00:53</t>
  </si>
  <si>
    <t>15.06.2020 18:08:00</t>
  </si>
  <si>
    <t>1347479</t>
  </si>
  <si>
    <t>09.06.2020 07:21:30</t>
  </si>
  <si>
    <t>09.06.2020 08:24:25</t>
  </si>
  <si>
    <t>1345320</t>
  </si>
  <si>
    <t>ULUCAK TM 35-28-A00002_ULUKENT-2-M17 M17</t>
  </si>
  <si>
    <t>04.06.2020 21:44:00</t>
  </si>
  <si>
    <t>04.06.2020 22:09:00</t>
  </si>
  <si>
    <t>1346298</t>
  </si>
  <si>
    <t>06.06.2020 20:02:45</t>
  </si>
  <si>
    <t>06.06.2020 20:31:00</t>
  </si>
  <si>
    <t>1348626</t>
  </si>
  <si>
    <t>METAL İŞLERİ TR-12 KÖK 35-22-M00112_TAHTALIÇAY-OĞLANANASI DİZDARLAR SULAMA GRUBU-M04 M04</t>
  </si>
  <si>
    <t>10.06.2020 20:48:50</t>
  </si>
  <si>
    <t>10.06.2020 21:25:51</t>
  </si>
  <si>
    <t>1350136</t>
  </si>
  <si>
    <t>12.06.2020 18:33:09</t>
  </si>
  <si>
    <t>12.06.2020 19:15:22</t>
  </si>
  <si>
    <t>1355759</t>
  </si>
  <si>
    <t>M-1815 KISIK DM-2 35-22-M00096_DEKORSAN-ESTİM M03</t>
  </si>
  <si>
    <t>21.06.2020 17:36:47</t>
  </si>
  <si>
    <t>21.06.2020 19:03:46</t>
  </si>
  <si>
    <t>1355692</t>
  </si>
  <si>
    <t>TAHTALIÇAY KÖK (M-751) 35-22-M00145_ M08</t>
  </si>
  <si>
    <t>21.06.2020 16:18:08</t>
  </si>
  <si>
    <t>21.06.2020 16:52:22</t>
  </si>
  <si>
    <t>1361050</t>
  </si>
  <si>
    <t>DM12/TR01 HORZUMOĞLU 45-73-M00047_945675469</t>
  </si>
  <si>
    <t>30.06.2020 11:04:08</t>
  </si>
  <si>
    <t>30.06.2020 11:31:23</t>
  </si>
  <si>
    <t>1359218</t>
  </si>
  <si>
    <t>ALAŞEHİR TR-4 45-73-M00004_45-73-M00004</t>
  </si>
  <si>
    <t>26.06.2020 19:15:42</t>
  </si>
  <si>
    <t>26.06.2020 19:59:59</t>
  </si>
  <si>
    <t>1353735</t>
  </si>
  <si>
    <t>18.06.2020 16:59:19</t>
  </si>
  <si>
    <t>18.06.2020 18:07:21</t>
  </si>
  <si>
    <t>1359556</t>
  </si>
  <si>
    <t>TR-21 35-31-L00021_95000084051</t>
  </si>
  <si>
    <t>27.06.2020 13:39:43</t>
  </si>
  <si>
    <t>27.06.2020 17:12:57</t>
  </si>
  <si>
    <t>1353256</t>
  </si>
  <si>
    <t>ÖREN TR-1 KÖK 35-27-L00213_IŞIK TARIM L04</t>
  </si>
  <si>
    <t>18.06.2020 09:12:38</t>
  </si>
  <si>
    <t>18.06.2020 09:19:31</t>
  </si>
  <si>
    <t>1334421</t>
  </si>
  <si>
    <t>M-1000 35-03-M01000_910454508</t>
  </si>
  <si>
    <t>03.06.2020 11:04:41</t>
  </si>
  <si>
    <t>03.06.2020 17:50:48</t>
  </si>
  <si>
    <t>1323199</t>
  </si>
  <si>
    <t>KAYIŞLAR KÖK 45-80-M00183_DİLEK-M03 M03</t>
  </si>
  <si>
    <t>01.06.2020 13:35:21</t>
  </si>
  <si>
    <t>01.06.2020 14:26:41</t>
  </si>
  <si>
    <t>1356948</t>
  </si>
  <si>
    <t>23.06.2020 11:21:49</t>
  </si>
  <si>
    <t>23.06.2020 11:52:42</t>
  </si>
  <si>
    <t>1349596</t>
  </si>
  <si>
    <t>M-201(DM-2/1) 35-09-M00201_TRAFO-M02 M02</t>
  </si>
  <si>
    <t>12.06.2020 10:30:48</t>
  </si>
  <si>
    <t>12.06.2020 11:25:41</t>
  </si>
  <si>
    <t>1353539</t>
  </si>
  <si>
    <t>EMİRALEM TR-10 35-28-M00235_B</t>
  </si>
  <si>
    <t>18.06.2020 14:08:26</t>
  </si>
  <si>
    <t>18.06.2020 14:09:56</t>
  </si>
  <si>
    <t>1351897</t>
  </si>
  <si>
    <t>GÖRDES TR-20 45-75-M00020_C</t>
  </si>
  <si>
    <t>15.06.2020 20:39:24</t>
  </si>
  <si>
    <t>15.06.2020 21:23:13</t>
  </si>
  <si>
    <t>1350571</t>
  </si>
  <si>
    <t>LALELİK TR-1 45-75-M00192_A</t>
  </si>
  <si>
    <t>13.06.2020 10:32:05</t>
  </si>
  <si>
    <t>13.06.2020 13:41:41</t>
  </si>
  <si>
    <t>1357788</t>
  </si>
  <si>
    <t>GÖRDES TR-7 45-75-M00342_945606955</t>
  </si>
  <si>
    <t>24.06.2020 11:19:42</t>
  </si>
  <si>
    <t>24.06.2020 20:31:37</t>
  </si>
  <si>
    <t>1354965</t>
  </si>
  <si>
    <t>KALABAK TR-1 45-75-M00133_45-75-M00133</t>
  </si>
  <si>
    <t>20.06.2020 09:19:23</t>
  </si>
  <si>
    <t>20.06.2020 11:41:34</t>
  </si>
  <si>
    <t>1355121</t>
  </si>
  <si>
    <t>20.06.2020 14:12:30</t>
  </si>
  <si>
    <t>20.06.2020 16:00:51</t>
  </si>
  <si>
    <t>1346743</t>
  </si>
  <si>
    <t>GÖRDES TR-20 45-75-M00020_945605811</t>
  </si>
  <si>
    <t>07.06.2020 17:15:40</t>
  </si>
  <si>
    <t>07.06.2020 17:47:42</t>
  </si>
  <si>
    <t>1323210</t>
  </si>
  <si>
    <t>GÖRDES TR-10 45-75-M00010_945606060</t>
  </si>
  <si>
    <t>01.06.2020 13:41:27</t>
  </si>
  <si>
    <t>01.06.2020 14:25:24</t>
  </si>
  <si>
    <t>1354415</t>
  </si>
  <si>
    <t>K-3067 35-07-K03067_948177162</t>
  </si>
  <si>
    <t>19.06.2020 13:50:58</t>
  </si>
  <si>
    <t>19.06.2020 15:40:05</t>
  </si>
  <si>
    <t>1345309</t>
  </si>
  <si>
    <t>DM-8/9 (ESKİ HARMANDALI) 45-71-M00293_C C01</t>
  </si>
  <si>
    <t>04.06.2020 20:35:48</t>
  </si>
  <si>
    <t>05.06.2020 00:21:12</t>
  </si>
  <si>
    <t>1345408</t>
  </si>
  <si>
    <t>05.06.2020 08:09:20</t>
  </si>
  <si>
    <t>05.06.2020 09:02:00</t>
  </si>
  <si>
    <t>1357764</t>
  </si>
  <si>
    <t>DAYIOĞLU TR-2 45-72-L00340_Ayırıcı H01</t>
  </si>
  <si>
    <t>24.06.2020 10:49:38</t>
  </si>
  <si>
    <t>24.06.2020 12:30:49</t>
  </si>
  <si>
    <t>1360435</t>
  </si>
  <si>
    <t>DAYIOĞLU TR-2 45-72-L00340_49640948</t>
  </si>
  <si>
    <t>29.06.2020 11:23:00</t>
  </si>
  <si>
    <t>29.06.2020 14:07:45</t>
  </si>
  <si>
    <t>1346035</t>
  </si>
  <si>
    <t>06.06.2020 11:45:00</t>
  </si>
  <si>
    <t>06.06.2020 11:56:02</t>
  </si>
  <si>
    <t>1323107</t>
  </si>
  <si>
    <t>01.06.2020 11:52:56</t>
  </si>
  <si>
    <t>01.06.2020 11:56:00</t>
  </si>
  <si>
    <t>1347087</t>
  </si>
  <si>
    <t>TR-25 35-27-M00025_912226446</t>
  </si>
  <si>
    <t>08.06.2020 11:14:26</t>
  </si>
  <si>
    <t>08.06.2020 21:21:32</t>
  </si>
  <si>
    <t>1348905</t>
  </si>
  <si>
    <t>TR-25 35-27-M00025_911734005</t>
  </si>
  <si>
    <t>11.06.2020 11:54:19</t>
  </si>
  <si>
    <t>11.06.2020 17:41:55</t>
  </si>
  <si>
    <t>1334327</t>
  </si>
  <si>
    <t>DM-8/25 DOĞU KIŞLA KABİN 45-71-M01317_DM-8/12 DOĞU KIŞLA -M02 M02</t>
  </si>
  <si>
    <t>03.06.2020 08:20:06</t>
  </si>
  <si>
    <t>03.06.2020 09:48:33</t>
  </si>
  <si>
    <t>1356654</t>
  </si>
  <si>
    <t>DM-3/09 (YAYLA KABİN) 45-71-M00120_DM-3/10  DM-3/11  DM-3/12-M03 M03</t>
  </si>
  <si>
    <t>23.06.2020 06:20:16</t>
  </si>
  <si>
    <t>23.06.2020 06:56:08</t>
  </si>
  <si>
    <t>1351285</t>
  </si>
  <si>
    <t>M-2200 BELENBAŞI TR-2 35-03-M02200_912869387</t>
  </si>
  <si>
    <t>14.06.2020 15:29:13</t>
  </si>
  <si>
    <t>14.06.2020 17:51:45</t>
  </si>
  <si>
    <t>1352215</t>
  </si>
  <si>
    <t>M-2241 BELENBAŞI TR-1 35-03-M02241_910469145</t>
  </si>
  <si>
    <t>16.06.2020 11:31:40</t>
  </si>
  <si>
    <t>16.06.2020 13:47:19</t>
  </si>
  <si>
    <t>1351005</t>
  </si>
  <si>
    <t>14.06.2020 07:06:12</t>
  </si>
  <si>
    <t>14.06.2020 07:20:43</t>
  </si>
  <si>
    <t>1349917</t>
  </si>
  <si>
    <t>DM-3/TR-21 (ESKİ TR-29) 35-26-M01364_B B01</t>
  </si>
  <si>
    <t>12.06.2020 15:41:07</t>
  </si>
  <si>
    <t>12.06.2020 16:20:01</t>
  </si>
  <si>
    <t>1323454</t>
  </si>
  <si>
    <t>01.06.2020 17:46:07</t>
  </si>
  <si>
    <t>01.06.2020 19:47:34</t>
  </si>
  <si>
    <t>1346023</t>
  </si>
  <si>
    <t>TR-98 ZEYTİNALANI 35-19-L00098_956669782</t>
  </si>
  <si>
    <t>06.06.2020 11:07:30</t>
  </si>
  <si>
    <t>06.06.2020 18:07:05</t>
  </si>
  <si>
    <t>1351726</t>
  </si>
  <si>
    <t>ÇAMKENT SİTESİ TR 35-19-L00261_35-19-L00261</t>
  </si>
  <si>
    <t>15.06.2020 14:37:11</t>
  </si>
  <si>
    <t>15.06.2020 14:50:00</t>
  </si>
  <si>
    <t>1360086</t>
  </si>
  <si>
    <t>L-2 35-18-L00002_950436349</t>
  </si>
  <si>
    <t>28.06.2020 17:33:30</t>
  </si>
  <si>
    <t>28.06.2020 20:17:57</t>
  </si>
  <si>
    <t>1345041</t>
  </si>
  <si>
    <t>M-2241 BELENBAŞI TR-1 35-03-M02241_910319357</t>
  </si>
  <si>
    <t>04.06.2020 11:49:24</t>
  </si>
  <si>
    <t>04.06.2020 17:35:33</t>
  </si>
  <si>
    <t>1356384</t>
  </si>
  <si>
    <t>22.06.2020 15:30:39</t>
  </si>
  <si>
    <t>22.06.2020 19:00:40</t>
  </si>
  <si>
    <t>1357849</t>
  </si>
  <si>
    <t>DM-5/TR-8 (ESKİ TR-40) 35-26-M01360_956620627</t>
  </si>
  <si>
    <t>24.06.2020 13:31:00</t>
  </si>
  <si>
    <t>24.06.2020 15:06:35</t>
  </si>
  <si>
    <t>1345646</t>
  </si>
  <si>
    <t>TR-70 KALABAK 35-19-L00070_956468257</t>
  </si>
  <si>
    <t>05.06.2020 14:45:24</t>
  </si>
  <si>
    <t>05.06.2020 20:48:27</t>
  </si>
  <si>
    <t>1355128</t>
  </si>
  <si>
    <t>M-45 35-25-M00107_M-35 MOBİL KÖK-M01 M01</t>
  </si>
  <si>
    <t>20.06.2020 14:24:05</t>
  </si>
  <si>
    <t>20.06.2020 14:45:18</t>
  </si>
  <si>
    <t>1354918</t>
  </si>
  <si>
    <t>SULTAN DM 35-25-M00121_MOBİL-ZİNDANCIK M05</t>
  </si>
  <si>
    <t>20.06.2020 08:19:51</t>
  </si>
  <si>
    <t>20.06.2020 11:01:08</t>
  </si>
  <si>
    <t>1355961</t>
  </si>
  <si>
    <t>SULTAN DM 35-25-M00121_SUNİS OTEL M07</t>
  </si>
  <si>
    <t>22.06.2020 06:14:02</t>
  </si>
  <si>
    <t>22.06.2020 07:44:12</t>
  </si>
  <si>
    <t>1352981</t>
  </si>
  <si>
    <t>17.06.2020 17:20:48</t>
  </si>
  <si>
    <t>17.06.2020 17:45:39</t>
  </si>
  <si>
    <t>1360518</t>
  </si>
  <si>
    <t>CUMHURİYET M-31 35-25-M00090_12411299</t>
  </si>
  <si>
    <t>29.06.2020 13:02:14</t>
  </si>
  <si>
    <t>29.06.2020 14:34:29</t>
  </si>
  <si>
    <t>1348139</t>
  </si>
  <si>
    <t>L-132 35-18-L00132_50067468 C02</t>
  </si>
  <si>
    <t>10.06.2020 08:54:00</t>
  </si>
  <si>
    <t>10.06.2020 09:33:15</t>
  </si>
  <si>
    <t>1358407</t>
  </si>
  <si>
    <t>TR-98 ZEYTİNALANI 35-19-L00098_50003662</t>
  </si>
  <si>
    <t>25.06.2020 12:26:03</t>
  </si>
  <si>
    <t>25.06.2020 16:26:33</t>
  </si>
  <si>
    <t>1360998</t>
  </si>
  <si>
    <t>KESİKKÖY DM 35-28-M00309_ M09</t>
  </si>
  <si>
    <t>30.06.2020 10:04:31</t>
  </si>
  <si>
    <t>30.06.2020 11:16:38</t>
  </si>
  <si>
    <t>1344633</t>
  </si>
  <si>
    <t>03.06.2020 16:47:47</t>
  </si>
  <si>
    <t>03.06.2020 17:16:29</t>
  </si>
  <si>
    <t>1351920</t>
  </si>
  <si>
    <t>15.06.2020 21:26:00</t>
  </si>
  <si>
    <t>15.06.2020 21:55:51</t>
  </si>
  <si>
    <t>1353262</t>
  </si>
  <si>
    <t>18.06.2020 09:25:10</t>
  </si>
  <si>
    <t>18.06.2020 09:52:00</t>
  </si>
  <si>
    <t>1354298</t>
  </si>
  <si>
    <t>M-32 CUMHURİYET 35-25-M00103_95000037889</t>
  </si>
  <si>
    <t>19.06.2020 11:33:38</t>
  </si>
  <si>
    <t>19.06.2020 14:02:04</t>
  </si>
  <si>
    <t>1349986</t>
  </si>
  <si>
    <t>M-2241 BELENBAŞI TR-1 35-03-M02241_Ayırıcı H01</t>
  </si>
  <si>
    <t>12.06.2020 16:16:28</t>
  </si>
  <si>
    <t>12.06.2020 18:00:58</t>
  </si>
  <si>
    <t>1354233</t>
  </si>
  <si>
    <t>TR-76 35-19-L00076_8553845</t>
  </si>
  <si>
    <t>19.06.2020 09:35:14</t>
  </si>
  <si>
    <t>19.06.2020 14:03:29</t>
  </si>
  <si>
    <t>1358481</t>
  </si>
  <si>
    <t>TR-69 35-19-L00069_TR-74-L02 L02</t>
  </si>
  <si>
    <t>25.06.2020 14:07:22</t>
  </si>
  <si>
    <t>25.06.2020 15:26:18</t>
  </si>
  <si>
    <t>1361224</t>
  </si>
  <si>
    <t>DM-03/01 45-71-M00003_TR-3/8-M05 M05</t>
  </si>
  <si>
    <t>30.06.2020 15:54:40</t>
  </si>
  <si>
    <t>30.06.2020 18:30:00</t>
  </si>
  <si>
    <t>1356359</t>
  </si>
  <si>
    <t>22.06.2020 15:26:56</t>
  </si>
  <si>
    <t>22.06.2020 15:47:00</t>
  </si>
  <si>
    <t>1357525</t>
  </si>
  <si>
    <t>DM-3/06 45-71-M00072_Ayırıcı H01</t>
  </si>
  <si>
    <t>23.06.2020 21:57:47</t>
  </si>
  <si>
    <t>23.06.2020 22:40:22</t>
  </si>
  <si>
    <t>1352296</t>
  </si>
  <si>
    <t>TR-5 35-13-L00005_TR-3-L04 L04</t>
  </si>
  <si>
    <t>16.06.2020 14:12:27</t>
  </si>
  <si>
    <t>16.06.2020 14:51:41</t>
  </si>
  <si>
    <t>1353309</t>
  </si>
  <si>
    <t>18.06.2020 09:22:35</t>
  </si>
  <si>
    <t>18.06.2020 10:43:58</t>
  </si>
  <si>
    <t>1347458</t>
  </si>
  <si>
    <t>KESİKKÖY DM 35-28-M00309_ M08</t>
  </si>
  <si>
    <t>09.06.2020 05:36:05</t>
  </si>
  <si>
    <t>09.06.2020 06:16:00</t>
  </si>
  <si>
    <t>1345244</t>
  </si>
  <si>
    <t>M-33 CUMHURİYET 35-25-M00102_955253877</t>
  </si>
  <si>
    <t>04.06.2020 17:49:23</t>
  </si>
  <si>
    <t>04.06.2020 19:12:23</t>
  </si>
  <si>
    <t>1322946</t>
  </si>
  <si>
    <t>01.06.2020 07:18:52</t>
  </si>
  <si>
    <t>01.06.2020 09:16:10</t>
  </si>
  <si>
    <t>1361234</t>
  </si>
  <si>
    <t>M-1002 35-03-M01002_D</t>
  </si>
  <si>
    <t>30.06.2020 17:04:24</t>
  </si>
  <si>
    <t>30.06.2020 17:30:45</t>
  </si>
  <si>
    <t>1361150</t>
  </si>
  <si>
    <t>TR-44 (DM-6/21) 35-17-M00044_A</t>
  </si>
  <si>
    <t>30.06.2020 13:52:31</t>
  </si>
  <si>
    <t>30.06.2020 14:08:30</t>
  </si>
  <si>
    <t>1349409</t>
  </si>
  <si>
    <t>ALİAĞA TR-43 DM 35-17-M00043_TR-90 ÇIKIŞ M05</t>
  </si>
  <si>
    <t>12.06.2020 05:41:36</t>
  </si>
  <si>
    <t>12.06.2020 06:26:14</t>
  </si>
  <si>
    <t>1351324</t>
  </si>
  <si>
    <t>ALİAĞA TR-43 DM 35-17-M00043_M-87-M04 M04</t>
  </si>
  <si>
    <t>14.06.2020 17:43:55</t>
  </si>
  <si>
    <t>14.06.2020 17:55:00</t>
  </si>
  <si>
    <t>1322981</t>
  </si>
  <si>
    <t>YEŞİLOVA TARIMSAL SULAMA-1 45-78-M01030_45-78-M01030</t>
  </si>
  <si>
    <t>01.06.2020 08:56:37</t>
  </si>
  <si>
    <t>01.06.2020 10:32:06</t>
  </si>
  <si>
    <t>1344990</t>
  </si>
  <si>
    <t>TR-100 ZEYTİNALANI 35-19-L00100_6676732</t>
  </si>
  <si>
    <t>04.06.2020 10:47:05</t>
  </si>
  <si>
    <t>04.06.2020 12:06:37</t>
  </si>
  <si>
    <t>1350289</t>
  </si>
  <si>
    <t>L-140 35-18-L00140_950443248</t>
  </si>
  <si>
    <t>12.06.2020 21:51:38</t>
  </si>
  <si>
    <t>13.06.2020 05:13:37</t>
  </si>
  <si>
    <t>1346855</t>
  </si>
  <si>
    <t>L-127 35-18-L00127_50067661 B01</t>
  </si>
  <si>
    <t>07.06.2020 20:51:14</t>
  </si>
  <si>
    <t>07.06.2020 21:48:18</t>
  </si>
  <si>
    <t>1346126</t>
  </si>
  <si>
    <t>L-164 35-18-L00164_93546925</t>
  </si>
  <si>
    <t>06.06.2020 14:21:12</t>
  </si>
  <si>
    <t>06.06.2020 17:26:55</t>
  </si>
  <si>
    <t>1346566</t>
  </si>
  <si>
    <t>M-147 SAKIZLIKOY 35-18-M00147_56369461</t>
  </si>
  <si>
    <t>07.06.2020 12:35:00</t>
  </si>
  <si>
    <t>07.06.2020 12:43:29</t>
  </si>
  <si>
    <t>1323168</t>
  </si>
  <si>
    <t>L-166 35-18-L00166_950443285</t>
  </si>
  <si>
    <t>01.06.2020 12:36:57</t>
  </si>
  <si>
    <t>01.06.2020 14:57:03</t>
  </si>
  <si>
    <t>1344734</t>
  </si>
  <si>
    <t>L-142 MAVİ BESTE SİTESİ 35-18-L00142_950443235</t>
  </si>
  <si>
    <t>03.06.2020 18:11:57</t>
  </si>
  <si>
    <t>03.06.2020 22:44:45</t>
  </si>
  <si>
    <t>1350809</t>
  </si>
  <si>
    <t>13.06.2020 16:41:34</t>
  </si>
  <si>
    <t>13.06.2020 20:47:03</t>
  </si>
  <si>
    <t>1354177</t>
  </si>
  <si>
    <t>L-158 ONTUR 35-18-L00158_YENİ ONTUR-L05 L05</t>
  </si>
  <si>
    <t>19.06.2020 09:27:04</t>
  </si>
  <si>
    <t>19.06.2020 16:49:08</t>
  </si>
  <si>
    <t>1355561</t>
  </si>
  <si>
    <t>M-147 SAKIZLIKOY 35-18-M00147_950443591</t>
  </si>
  <si>
    <t>21.06.2020 11:19:02</t>
  </si>
  <si>
    <t>21.06.2020 15:37:38</t>
  </si>
  <si>
    <t>1323343</t>
  </si>
  <si>
    <t>M-180 DALYAN ARITMA DM 35-18-M00180_L-177-M06 M06</t>
  </si>
  <si>
    <t>01.06.2020 15:41:56</t>
  </si>
  <si>
    <t>01.06.2020 16:23:03</t>
  </si>
  <si>
    <t>1348370</t>
  </si>
  <si>
    <t>L-145 DALYAN DM 35-18-L00145_950461058</t>
  </si>
  <si>
    <t>10.06.2020 13:21:20</t>
  </si>
  <si>
    <t>10.06.2020 20:12:26</t>
  </si>
  <si>
    <t>1350429</t>
  </si>
  <si>
    <t>L-191 35-18-L00191_950442491</t>
  </si>
  <si>
    <t>13.06.2020 07:55:54</t>
  </si>
  <si>
    <t>13.06.2020 09:41:05</t>
  </si>
  <si>
    <t>1344904</t>
  </si>
  <si>
    <t>KESİKKÖY DM 35-28-M00309_-M08 M08</t>
  </si>
  <si>
    <t>04.06.2020 09:16:49</t>
  </si>
  <si>
    <t>04.06.2020 09:36:00</t>
  </si>
  <si>
    <t>1344922</t>
  </si>
  <si>
    <t>04.06.2020 09:36:42</t>
  </si>
  <si>
    <t>04.06.2020 10:46:40</t>
  </si>
  <si>
    <t>1356242</t>
  </si>
  <si>
    <t>KESİKKÖY TR-1 35-28-M00335_B</t>
  </si>
  <si>
    <t>22.06.2020 12:58:11</t>
  </si>
  <si>
    <t>22.06.2020 16:59:22</t>
  </si>
  <si>
    <t>1351977</t>
  </si>
  <si>
    <t>ÇEŞME İM 35-18-A00001_TR-1 M02</t>
  </si>
  <si>
    <t>16.06.2020 03:04:44</t>
  </si>
  <si>
    <t>16.06.2020 03:30:44</t>
  </si>
  <si>
    <t>1344898</t>
  </si>
  <si>
    <t>L-197 (AYAYORGİ-2) 35-18-L00197_Ayırıcı H01</t>
  </si>
  <si>
    <t>04.06.2020 09:11:00</t>
  </si>
  <si>
    <t>04.06.2020 11:50:34</t>
  </si>
  <si>
    <t>1344994</t>
  </si>
  <si>
    <t>ÇEŞME İM 35-18-A00001_OVACIK-L08 L08</t>
  </si>
  <si>
    <t>04.06.2020 11:02:06</t>
  </si>
  <si>
    <t>04.06.2020 11:06:00</t>
  </si>
  <si>
    <t>1345426</t>
  </si>
  <si>
    <t>L-130 35-18-L00130_50067605 A01</t>
  </si>
  <si>
    <t>05.06.2020 09:13:07</t>
  </si>
  <si>
    <t>05.06.2020 12:38:57</t>
  </si>
  <si>
    <t>1322975</t>
  </si>
  <si>
    <t>L-133 35-18-L00133_950438994</t>
  </si>
  <si>
    <t>01.06.2020 08:41:02</t>
  </si>
  <si>
    <t>01.06.2020 19:45:08</t>
  </si>
  <si>
    <t>1348857</t>
  </si>
  <si>
    <t>L-200 35-18-L00200_950438980</t>
  </si>
  <si>
    <t>11.06.2020 10:27:30</t>
  </si>
  <si>
    <t>11.06.2020 21:35:19</t>
  </si>
  <si>
    <t>1348953</t>
  </si>
  <si>
    <t>L-370 TOLGÖRGÜN SİTESİ 35-18-L00370_ L02</t>
  </si>
  <si>
    <t>11.06.2020 11:37:01</t>
  </si>
  <si>
    <t>11.06.2020 13:26:00</t>
  </si>
  <si>
    <t>1348047</t>
  </si>
  <si>
    <t>ÇEŞME İM 35-18-A00001_TR-1-M02 M02</t>
  </si>
  <si>
    <t>10.06.2020 03:00:37</t>
  </si>
  <si>
    <t>10.06.2020 03:04:00</t>
  </si>
  <si>
    <t>1359593</t>
  </si>
  <si>
    <t>ÇEŞME İM 35-18-A00001_ALTINYUNUS-L10 L10</t>
  </si>
  <si>
    <t>27.06.2020 15:19:49</t>
  </si>
  <si>
    <t>27.06.2020 15:48:00</t>
  </si>
  <si>
    <t>1371299</t>
  </si>
  <si>
    <t>DM-2/TR-12 (ESKİ TR-6) 35-13-L00006_946421176</t>
  </si>
  <si>
    <t>30.06.2020 18:14:06</t>
  </si>
  <si>
    <t>30.06.2020 18:45:19</t>
  </si>
  <si>
    <t>1352347</t>
  </si>
  <si>
    <t>M-2200 BELENBAŞI TR-2 35-03-M02200_910169135</t>
  </si>
  <si>
    <t>16.06.2020 15:30:04</t>
  </si>
  <si>
    <t>16.06.2020 17:57:06</t>
  </si>
  <si>
    <t>1354109</t>
  </si>
  <si>
    <t>SULTAN DM 35-25-M00121_SUNİS OTEL-M07 M07</t>
  </si>
  <si>
    <t>19.06.2020 08:07:57</t>
  </si>
  <si>
    <t>19.06.2020 09:34:53</t>
  </si>
  <si>
    <t>1348951</t>
  </si>
  <si>
    <t>M-35 MOBİL KÖK 35-25-M00105_955253718</t>
  </si>
  <si>
    <t>11.06.2020 13:12:41</t>
  </si>
  <si>
    <t>11.06.2020 15:15:21</t>
  </si>
  <si>
    <t>1355422</t>
  </si>
  <si>
    <t>TR-85 45-78-L00085_49416337</t>
  </si>
  <si>
    <t>21.06.2020 07:12:57</t>
  </si>
  <si>
    <t>21.06.2020 08:34:33</t>
  </si>
  <si>
    <t>1323627</t>
  </si>
  <si>
    <t>02.06.2020 05:48:42</t>
  </si>
  <si>
    <t>02.06.2020 06:13:03</t>
  </si>
  <si>
    <t>1345324</t>
  </si>
  <si>
    <t>04.06.2020 22:04:50</t>
  </si>
  <si>
    <t>04.06.2020 22:24:05</t>
  </si>
  <si>
    <t>1361081</t>
  </si>
  <si>
    <t>30.06.2020 12:14:48</t>
  </si>
  <si>
    <t>30.06.2020 12:24:25</t>
  </si>
  <si>
    <t>1345673</t>
  </si>
  <si>
    <t>TR-245 35-28-M00548_35-28-M00548</t>
  </si>
  <si>
    <t>05.06.2020 16:27:33</t>
  </si>
  <si>
    <t>05.06.2020 16:54:37</t>
  </si>
  <si>
    <t>1322928</t>
  </si>
  <si>
    <t>AKHİSAR TM 45-72-A00006_AKHİSAR ŞEHİR-2-M15 M15</t>
  </si>
  <si>
    <t>01.06.2020 06:01:55</t>
  </si>
  <si>
    <t>01.06.2020 06:41:50</t>
  </si>
  <si>
    <t>1353261</t>
  </si>
  <si>
    <t>K-135 35-01-K00135_E E1</t>
  </si>
  <si>
    <t>18.06.2020 09:24:52</t>
  </si>
  <si>
    <t>18.06.2020 15:07:25</t>
  </si>
  <si>
    <t>1347551</t>
  </si>
  <si>
    <t>AHMETBEYLİ TR-2 35-22-M00240_945393353</t>
  </si>
  <si>
    <t>09.06.2020 09:07:39</t>
  </si>
  <si>
    <t>09.06.2020 12:37:05</t>
  </si>
  <si>
    <t>1358892</t>
  </si>
  <si>
    <t>M-1002 35-03-M01002_910279048</t>
  </si>
  <si>
    <t>26.06.2020 10:17:00</t>
  </si>
  <si>
    <t>26.06.2020 12:09:45</t>
  </si>
  <si>
    <t>1348506</t>
  </si>
  <si>
    <t>TR-31 35-26-M00031_956614497</t>
  </si>
  <si>
    <t>10.06.2020 17:16:50</t>
  </si>
  <si>
    <t>10.06.2020 18:08:03</t>
  </si>
  <si>
    <t>1346211</t>
  </si>
  <si>
    <t>TR-31 35-26-M00031_956614482</t>
  </si>
  <si>
    <t>06.06.2020 16:37:59</t>
  </si>
  <si>
    <t>06.06.2020 18:39:02</t>
  </si>
  <si>
    <t>1345998</t>
  </si>
  <si>
    <t>TR-32 35-26-M00032_35-26-M00032</t>
  </si>
  <si>
    <t>06.06.2020 10:44:37</t>
  </si>
  <si>
    <t>06.06.2020 11:21:18</t>
  </si>
  <si>
    <t>1346276</t>
  </si>
  <si>
    <t>TOPRAK-SU KOOP. ŞİRİNCE YOLU TR-44 35-13-L00048_Ayırıcı H01</t>
  </si>
  <si>
    <t>06.06.2020 18:56:56</t>
  </si>
  <si>
    <t>06.06.2020 20:01:35</t>
  </si>
  <si>
    <t>1345771</t>
  </si>
  <si>
    <t>AKÖREN TR-19 KÖK 45-78-M00974_HatBaşıAyırıcı_53139492 M04</t>
  </si>
  <si>
    <t>05.06.2020 19:36:11</t>
  </si>
  <si>
    <t>05.06.2020 21:00:38</t>
  </si>
  <si>
    <t>1347918</t>
  </si>
  <si>
    <t>YEŞİLOVA TARIMSAL SULAMA-3 45-78-M01033_Ayırıcı H01</t>
  </si>
  <si>
    <t>09.06.2020 19:08:13</t>
  </si>
  <si>
    <t>09.06.2020 20:22:47</t>
  </si>
  <si>
    <t>1353902</t>
  </si>
  <si>
    <t>18.06.2020 18:39:49</t>
  </si>
  <si>
    <t>18.06.2020 20:07:59</t>
  </si>
  <si>
    <t>1346601</t>
  </si>
  <si>
    <t>L-1 35-18-L00001_950436316</t>
  </si>
  <si>
    <t>07.06.2020 13:27:55</t>
  </si>
  <si>
    <t>07.06.2020 14:51:20</t>
  </si>
  <si>
    <t>1359374</t>
  </si>
  <si>
    <t>SULTAN DM 35-25-M00121_İZSU ARITMA-M04 M04</t>
  </si>
  <si>
    <t>27.06.2020 06:48:37</t>
  </si>
  <si>
    <t>27.06.2020 06:51:37</t>
  </si>
  <si>
    <t>1358888</t>
  </si>
  <si>
    <t>M-1225 35-01-M01225_A</t>
  </si>
  <si>
    <t>26.06.2020 10:52:29</t>
  </si>
  <si>
    <t>26.06.2020 16:13:44</t>
  </si>
  <si>
    <t>1345479</t>
  </si>
  <si>
    <t>DAYIOĞLU TR-3 45-72-L00341_956527930</t>
  </si>
  <si>
    <t>05.06.2020 10:17:42</t>
  </si>
  <si>
    <t>05.06.2020 11:42:21</t>
  </si>
  <si>
    <t>1358634</t>
  </si>
  <si>
    <t>TR-2/7 45-72-L00007_956496162</t>
  </si>
  <si>
    <t>25.06.2020 20:07:42</t>
  </si>
  <si>
    <t>25.06.2020 20:40:11</t>
  </si>
  <si>
    <t>1348805</t>
  </si>
  <si>
    <t>TR-19 35-26-M00019_72371998</t>
  </si>
  <si>
    <t>11.06.2020 09:34:50</t>
  </si>
  <si>
    <t>11.06.2020 12:21:42</t>
  </si>
  <si>
    <t>1350483</t>
  </si>
  <si>
    <t>TR-16 MURAT BEY CAMİ 35-26-M00016_C</t>
  </si>
  <si>
    <t>13.06.2020 09:18:52</t>
  </si>
  <si>
    <t>13.06.2020 11:59:55</t>
  </si>
  <si>
    <t>1345828</t>
  </si>
  <si>
    <t>TR-103 ZEYTİNALANI 35-19-L00103_915093807</t>
  </si>
  <si>
    <t>05.06.2020 21:40:28</t>
  </si>
  <si>
    <t>06.06.2020 01:30:47</t>
  </si>
  <si>
    <t>1360765</t>
  </si>
  <si>
    <t>TR-54 İTFAİYE 35-26-M00054_11828249</t>
  </si>
  <si>
    <t>29.06.2020 19:58:58</t>
  </si>
  <si>
    <t>29.06.2020 21:44:32</t>
  </si>
  <si>
    <t>1346416</t>
  </si>
  <si>
    <t>DM-3/TR-21 (ESKİ TR-29) 35-26-M01364_956621117</t>
  </si>
  <si>
    <t>07.06.2020 07:20:17</t>
  </si>
  <si>
    <t>07.06.2020 09:18:24</t>
  </si>
  <si>
    <t>1358055</t>
  </si>
  <si>
    <t>TR-9 35-13-L00009_35-13-L00009</t>
  </si>
  <si>
    <t>24.06.2020 19:15:44</t>
  </si>
  <si>
    <t>24.06.2020 21:21:06</t>
  </si>
  <si>
    <t>1352772</t>
  </si>
  <si>
    <t>DM-5/TR-10 (ESKİ TR-41) 35-26-M01361_956620824</t>
  </si>
  <si>
    <t>17.06.2020 11:30:39</t>
  </si>
  <si>
    <t>17.06.2020 12:17:56</t>
  </si>
  <si>
    <t>1354320</t>
  </si>
  <si>
    <t>KADİR SUBAŞI SLM TR 35-26-L00350_Ayırıcı H01</t>
  </si>
  <si>
    <t>19.06.2020 12:03:23</t>
  </si>
  <si>
    <t>19.06.2020 20:08:38</t>
  </si>
  <si>
    <t>1347975</t>
  </si>
  <si>
    <t>L-132 35-18-L00132_50067468 C01</t>
  </si>
  <si>
    <t>09.06.2020 21:15:34</t>
  </si>
  <si>
    <t>11.06.2020 18:47:06</t>
  </si>
  <si>
    <t>1353269</t>
  </si>
  <si>
    <t>18.06.2020 09:31:57</t>
  </si>
  <si>
    <t>18.06.2020 16:09:22</t>
  </si>
  <si>
    <t>1353942</t>
  </si>
  <si>
    <t>L-197 (AYAYORGİ-2) 35-18-L00197_5716196</t>
  </si>
  <si>
    <t>18.06.2020 20:30:57</t>
  </si>
  <si>
    <t>18.06.2020 22:37:15</t>
  </si>
  <si>
    <t>1353009</t>
  </si>
  <si>
    <t>L-133 35-18-L00133_L-134 AYARASANDA L04</t>
  </si>
  <si>
    <t>17.06.2020 17:56:26</t>
  </si>
  <si>
    <t>17.06.2020 19:44:40</t>
  </si>
  <si>
    <t>1355557</t>
  </si>
  <si>
    <t>L-133 35-18-L00133_DAĞITIM TRAFO L-133 L06</t>
  </si>
  <si>
    <t>21.06.2020 11:21:04</t>
  </si>
  <si>
    <t>21.06.2020 11:26:00</t>
  </si>
  <si>
    <t>1354445</t>
  </si>
  <si>
    <t>DM-5/TR-4 (ESKİ TR-36) 35-26-M01365_956621051</t>
  </si>
  <si>
    <t>19.06.2020 14:33:46</t>
  </si>
  <si>
    <t>19.06.2020 15:47:41</t>
  </si>
  <si>
    <t>1360836</t>
  </si>
  <si>
    <t>DM-5/TR-4 (ESKİ TR-36) 35-26-M01365_956620417</t>
  </si>
  <si>
    <t>29.06.2020 23:05:20</t>
  </si>
  <si>
    <t>29.06.2020 23:32:00</t>
  </si>
  <si>
    <t>1361079</t>
  </si>
  <si>
    <t>DM-5/TR-4 (ESKİ TR-36) 35-26-M01365_956621048</t>
  </si>
  <si>
    <t>30.06.2020 11:30:02</t>
  </si>
  <si>
    <t>30.06.2020 12:15:29</t>
  </si>
  <si>
    <t>1361129</t>
  </si>
  <si>
    <t>30.06.2020 12:56:17</t>
  </si>
  <si>
    <t>30.06.2020 22:45:06</t>
  </si>
  <si>
    <t>1359520</t>
  </si>
  <si>
    <t>TR-111 ZEYTİNALANI 35-19-L00111_956690477</t>
  </si>
  <si>
    <t>27.06.2020 12:29:52</t>
  </si>
  <si>
    <t>27.06.2020 13:31:18</t>
  </si>
  <si>
    <t>1359468</t>
  </si>
  <si>
    <t>_953183904</t>
  </si>
  <si>
    <t>27.06.2020 10:22:32</t>
  </si>
  <si>
    <t>27.06.2020 11:31:59</t>
  </si>
  <si>
    <t>1358457</t>
  </si>
  <si>
    <t>DM-8/10 45-71-M00287_DİREK TİPİ ÇIKIŞLAR-M05 M05</t>
  </si>
  <si>
    <t>25.06.2020 14:08:41</t>
  </si>
  <si>
    <t>25.06.2020 14:35:00</t>
  </si>
  <si>
    <t>1349976</t>
  </si>
  <si>
    <t>DM-08/10-A 45-71-M00288_953188433</t>
  </si>
  <si>
    <t>12.06.2020 16:21:23</t>
  </si>
  <si>
    <t>12.06.2020 17:09:31</t>
  </si>
  <si>
    <t>1350030</t>
  </si>
  <si>
    <t>12.06.2020 17:03:42</t>
  </si>
  <si>
    <t>12.06.2020 17:47:37</t>
  </si>
  <si>
    <t>1348862</t>
  </si>
  <si>
    <t>DM-08/10-A 45-71-M00288_D</t>
  </si>
  <si>
    <t>11.06.2020 10:54:02</t>
  </si>
  <si>
    <t>11.06.2020 11:43:19</t>
  </si>
  <si>
    <t>1352130</t>
  </si>
  <si>
    <t>L-130 35-18-L00130_950462598</t>
  </si>
  <si>
    <t>16.06.2020 09:53:55</t>
  </si>
  <si>
    <t>16.06.2020 13:49:06</t>
  </si>
  <si>
    <t>1349165</t>
  </si>
  <si>
    <t>VEDAT YILDIZ TARIMSAL SULAMA 35-26-M00332_35-26-M00332</t>
  </si>
  <si>
    <t>11.06.2020 17:53:58</t>
  </si>
  <si>
    <t>11.06.2020 22:50:35</t>
  </si>
  <si>
    <t>1323691</t>
  </si>
  <si>
    <t>KİPA DM 35-26-M00283_YAZIBAŞI DM-4 YERALTI M010</t>
  </si>
  <si>
    <t>02.06.2020 08:41:57</t>
  </si>
  <si>
    <t>02.06.2020 09:09:00</t>
  </si>
  <si>
    <t>1358886</t>
  </si>
  <si>
    <t>SANEM KÖK 35-26-M00704_EHS HURDACILIK-M06 M06</t>
  </si>
  <si>
    <t>26.06.2020 10:08:43</t>
  </si>
  <si>
    <t>26.06.2020 10:55:02</t>
  </si>
  <si>
    <t>1350200</t>
  </si>
  <si>
    <t>12.06.2020 19:42:19</t>
  </si>
  <si>
    <t>12.06.2020 20:27:25</t>
  </si>
  <si>
    <t>1353875</t>
  </si>
  <si>
    <t>DM-8/10 45-71-M00287_B</t>
  </si>
  <si>
    <t>18.06.2020 18:45:21</t>
  </si>
  <si>
    <t>18.06.2020 20:34:44</t>
  </si>
  <si>
    <t>1353197</t>
  </si>
  <si>
    <t>L-201 METAŞ 35-18-L00201_950460789</t>
  </si>
  <si>
    <t>18.06.2020 07:48:52</t>
  </si>
  <si>
    <t>18.06.2020 10:02:53</t>
  </si>
  <si>
    <t>1354503</t>
  </si>
  <si>
    <t>L-401 ALTINYUNUS DM 35-18-L00401_10770763</t>
  </si>
  <si>
    <t>19.06.2020 15:35:16</t>
  </si>
  <si>
    <t>19.06.2020 18:05:39</t>
  </si>
  <si>
    <t>1355247</t>
  </si>
  <si>
    <t>L-401 ALTINYUNUS DM 35-18-L00401_950446075</t>
  </si>
  <si>
    <t>20.06.2020 17:52:45</t>
  </si>
  <si>
    <t>20.06.2020 19:51:54</t>
  </si>
  <si>
    <t>1355704</t>
  </si>
  <si>
    <t>L-202 35-18-L00202_35-18-L00202</t>
  </si>
  <si>
    <t>21.06.2020 15:48:43</t>
  </si>
  <si>
    <t>21.06.2020 16:49:36</t>
  </si>
  <si>
    <t>1333854</t>
  </si>
  <si>
    <t>L-207 MERKEZTUR 35-18-L00207_950451928</t>
  </si>
  <si>
    <t>02.06.2020 12:08:09</t>
  </si>
  <si>
    <t>02.06.2020 22:01:05</t>
  </si>
  <si>
    <t>1359608</t>
  </si>
  <si>
    <t>L-401 ALTINYUNUS DM 35-18-L00401_BOYALIK L-210 L13</t>
  </si>
  <si>
    <t>27.06.2020 15:47:39</t>
  </si>
  <si>
    <t>27.06.2020 20:55:49</t>
  </si>
  <si>
    <t>1360578</t>
  </si>
  <si>
    <t>L-401 ALTINYUNUS DM 35-18-L00401_950446130</t>
  </si>
  <si>
    <t>29.06.2020 15:26:22</t>
  </si>
  <si>
    <t>29.06.2020 17:40:30</t>
  </si>
  <si>
    <t>1347142</t>
  </si>
  <si>
    <t>L-200 35-18-L00200_50105043 D01</t>
  </si>
  <si>
    <t>08.06.2020 12:53:53</t>
  </si>
  <si>
    <t>08.06.2020 13:21:35</t>
  </si>
  <si>
    <t>1348474</t>
  </si>
  <si>
    <t>K-135 35-01-K00135_911431711</t>
  </si>
  <si>
    <t>10.06.2020 16:13:59</t>
  </si>
  <si>
    <t>10.06.2020 19:12:48</t>
  </si>
  <si>
    <t>1348972</t>
  </si>
  <si>
    <t>K-135 35-01-K00135_911828657</t>
  </si>
  <si>
    <t>11.06.2020 13:47:38</t>
  </si>
  <si>
    <t>11.06.2020 18:41:27</t>
  </si>
  <si>
    <t>1359201</t>
  </si>
  <si>
    <t>K-135 35-01-K00135_911526352</t>
  </si>
  <si>
    <t>26.06.2020 18:22:08</t>
  </si>
  <si>
    <t>27.06.2020 02:15:57</t>
  </si>
  <si>
    <t>1357311</t>
  </si>
  <si>
    <t>L-209 35-18-L00209_11896750</t>
  </si>
  <si>
    <t>23.06.2020 16:38:18</t>
  </si>
  <si>
    <t>23.06.2020 18:10:05</t>
  </si>
  <si>
    <t>1352269</t>
  </si>
  <si>
    <t>TR-2/12 45-72-L00012_956498910</t>
  </si>
  <si>
    <t>16.06.2020 13:19:48</t>
  </si>
  <si>
    <t>16.06.2020 15:44:31</t>
  </si>
  <si>
    <t>1348885</t>
  </si>
  <si>
    <t>K-135 35-01-K00135_911321327</t>
  </si>
  <si>
    <t>11.06.2020 11:43:21</t>
  </si>
  <si>
    <t>11.06.2020 13:33:14</t>
  </si>
  <si>
    <t>1323299</t>
  </si>
  <si>
    <t>L-197 (AYAYORGİ-2) 35-18-L00197_950466787</t>
  </si>
  <si>
    <t>01.06.2020 14:41:39</t>
  </si>
  <si>
    <t>01.06.2020 19:27:17</t>
  </si>
  <si>
    <t>1350935</t>
  </si>
  <si>
    <t>13.06.2020 21:17:40</t>
  </si>
  <si>
    <t>13.06.2020 21:59:41</t>
  </si>
  <si>
    <t>1354831</t>
  </si>
  <si>
    <t>L-401 ALTINYUNUS DM 35-18-L00401_VERİCİLER L08</t>
  </si>
  <si>
    <t>20.06.2020 00:49:06</t>
  </si>
  <si>
    <t>20.06.2020 02:44:49</t>
  </si>
  <si>
    <t>1361218</t>
  </si>
  <si>
    <t>L-401 ALTINYUNUS DM 35-18-L00401_6219713</t>
  </si>
  <si>
    <t>30.06.2020 16:06:44</t>
  </si>
  <si>
    <t>30.06.2020 16:23:18</t>
  </si>
  <si>
    <t>1371230</t>
  </si>
  <si>
    <t>L-217 35-18-L00217_950451733</t>
  </si>
  <si>
    <t>30.06.2020 16:02:19</t>
  </si>
  <si>
    <t>30.06.2020 21:30:52</t>
  </si>
  <si>
    <t>1354852</t>
  </si>
  <si>
    <t>L-401 ALTINYUNUS DM 35-18-L00401_950446072</t>
  </si>
  <si>
    <t>20.06.2020 01:29:18</t>
  </si>
  <si>
    <t>20.06.2020 03:19:26</t>
  </si>
  <si>
    <t>1357173</t>
  </si>
  <si>
    <t>L-208 35-18-L00208_950451673</t>
  </si>
  <si>
    <t>23.06.2020 14:22:20</t>
  </si>
  <si>
    <t>23.06.2020 18:31:48</t>
  </si>
  <si>
    <t>1361207</t>
  </si>
  <si>
    <t>L-215 35-18-L00215_950451544</t>
  </si>
  <si>
    <t>30.06.2020 15:17:55</t>
  </si>
  <si>
    <t>30.06.2020 19:56:43</t>
  </si>
  <si>
    <t>1360683</t>
  </si>
  <si>
    <t>L-215 35-18-L00215_950451554</t>
  </si>
  <si>
    <t>29.06.2020 17:51:22</t>
  </si>
  <si>
    <t>29.06.2020 20:29:35</t>
  </si>
  <si>
    <t>1356308</t>
  </si>
  <si>
    <t>TR-7 35-30-L00007_D</t>
  </si>
  <si>
    <t>22.06.2020 14:17:11</t>
  </si>
  <si>
    <t>22.06.2020 16:29:16</t>
  </si>
  <si>
    <t>1360594</t>
  </si>
  <si>
    <t>K-1903 35-10-K01903_98184243</t>
  </si>
  <si>
    <t>29.06.2020 15:46:00</t>
  </si>
  <si>
    <t>29.06.2020 16:16:50</t>
  </si>
  <si>
    <t>1351997</t>
  </si>
  <si>
    <t>L-211 (DM-3/TR-6) 35-14-L00211_DAĞITIM TRAFO L-211 (DM-3/TR-6)-L03 L03</t>
  </si>
  <si>
    <t>16.06.2020 06:02:34</t>
  </si>
  <si>
    <t>16.06.2020 06:21:04</t>
  </si>
  <si>
    <t>1352303</t>
  </si>
  <si>
    <t>L-401 ALTINYUNUS DM 35-18-L00401_950451354</t>
  </si>
  <si>
    <t>16.06.2020 14:11:39</t>
  </si>
  <si>
    <t>16.06.2020 18:56:26</t>
  </si>
  <si>
    <t>1354285</t>
  </si>
  <si>
    <t>DM-1/59 45-71-M00013_DAĞITIM TRAFOSU-M03 M03</t>
  </si>
  <si>
    <t>19.06.2020 11:51:53</t>
  </si>
  <si>
    <t>1348804</t>
  </si>
  <si>
    <t>L-201 METAŞ 35-18-L00201_950458341</t>
  </si>
  <si>
    <t>11.06.2020 09:28:29</t>
  </si>
  <si>
    <t>11.06.2020 10:43:58</t>
  </si>
  <si>
    <t>1350976</t>
  </si>
  <si>
    <t>14.06.2020 03:03:50</t>
  </si>
  <si>
    <t>14.06.2020 03:55:40</t>
  </si>
  <si>
    <t>1348664</t>
  </si>
  <si>
    <t>L-210 35-18-L00210_950451428</t>
  </si>
  <si>
    <t>10.06.2020 22:34:05</t>
  </si>
  <si>
    <t>11.06.2020 03:45:32</t>
  </si>
  <si>
    <t>1347862</t>
  </si>
  <si>
    <t>L-401 ALTINYUNUS DM 35-18-L00401_950458171</t>
  </si>
  <si>
    <t>09.06.2020 17:39:39</t>
  </si>
  <si>
    <t>10.06.2020 00:47:41</t>
  </si>
  <si>
    <t>1347346</t>
  </si>
  <si>
    <t>08.06.2020 18:45:11</t>
  </si>
  <si>
    <t>08.06.2020 22:22:47</t>
  </si>
  <si>
    <t>1358616</t>
  </si>
  <si>
    <t>L-217 35-18-L00217_9584999</t>
  </si>
  <si>
    <t>25.06.2020 19:19:26</t>
  </si>
  <si>
    <t>25.06.2020 20:26:37</t>
  </si>
  <si>
    <t>1358416</t>
  </si>
  <si>
    <t>25.06.2020 12:56:20</t>
  </si>
  <si>
    <t>25.06.2020 19:10:16</t>
  </si>
  <si>
    <t>1357829</t>
  </si>
  <si>
    <t>VEDAT YILDIZ TARIMSAL SULAMA 35-26-M00332_11492651</t>
  </si>
  <si>
    <t>24.06.2020 12:41:29</t>
  </si>
  <si>
    <t>24.06.2020 14:29:47</t>
  </si>
  <si>
    <t>1357457</t>
  </si>
  <si>
    <t>L-215 35-18-L00215_950464211</t>
  </si>
  <si>
    <t>23.06.2020 19:57:31</t>
  </si>
  <si>
    <t>24.06.2020 20:07:18</t>
  </si>
  <si>
    <t>1346093</t>
  </si>
  <si>
    <t>L-401 ALTINYUNUS DM 35-18-L00401_950446109</t>
  </si>
  <si>
    <t>06.06.2020 13:14:58</t>
  </si>
  <si>
    <t>23.06.2020 09:54:03</t>
  </si>
  <si>
    <t>1354811</t>
  </si>
  <si>
    <t>L-203 35-18-L00203_950452010</t>
  </si>
  <si>
    <t>19.06.2020 23:27:00</t>
  </si>
  <si>
    <t>20.06.2020 04:52:16</t>
  </si>
  <si>
    <t>1360368</t>
  </si>
  <si>
    <t>L-215 35-18-L00215_950451570</t>
  </si>
  <si>
    <t>29.06.2020 09:37:32</t>
  </si>
  <si>
    <t>29.06.2020 10:06:43</t>
  </si>
  <si>
    <t>1334129</t>
  </si>
  <si>
    <t>L-401 ALTINYUNUS DM 35-18-L00401_950457591</t>
  </si>
  <si>
    <t>02.06.2020 18:45:20</t>
  </si>
  <si>
    <t>02.06.2020 20:18:20</t>
  </si>
  <si>
    <t>1348503</t>
  </si>
  <si>
    <t>L-401 ALTINYUNUS DM 35-18-L00401_950446081</t>
  </si>
  <si>
    <t>10.06.2020 17:17:25</t>
  </si>
  <si>
    <t>11.06.2020 02:44:13</t>
  </si>
  <si>
    <t>1357837</t>
  </si>
  <si>
    <t>L-215 35-18-L00215_950451464</t>
  </si>
  <si>
    <t>24.06.2020 12:53:04</t>
  </si>
  <si>
    <t>24.06.2020 17:35:09</t>
  </si>
  <si>
    <t>1357785</t>
  </si>
  <si>
    <t>TR-78 45-78-L00078_Ayırıcı H01</t>
  </si>
  <si>
    <t>24.06.2020 11:17:24</t>
  </si>
  <si>
    <t>24.06.2020 13:05:34</t>
  </si>
  <si>
    <t>1347410</t>
  </si>
  <si>
    <t>TR-82 45-78-L00082_49364187</t>
  </si>
  <si>
    <t>08.06.2020 21:13:48</t>
  </si>
  <si>
    <t>08.06.2020 22:07:38</t>
  </si>
  <si>
    <t>1323683</t>
  </si>
  <si>
    <t>L-234 35-18-L00234_950464236</t>
  </si>
  <si>
    <t>02.06.2020 08:23:17</t>
  </si>
  <si>
    <t>02.06.2020 18:09:48</t>
  </si>
  <si>
    <t>1347263</t>
  </si>
  <si>
    <t>L-140 35-18-L00140_950436605</t>
  </si>
  <si>
    <t>08.06.2020 16:08:29</t>
  </si>
  <si>
    <t>08.06.2020 18:43:50</t>
  </si>
  <si>
    <t>1345053</t>
  </si>
  <si>
    <t>04.06.2020 12:17:12</t>
  </si>
  <si>
    <t>04.06.2020 13:47:11</t>
  </si>
  <si>
    <t>1359673</t>
  </si>
  <si>
    <t>TR-69 35-19-L00069_956677203</t>
  </si>
  <si>
    <t>27.06.2020 17:56:50</t>
  </si>
  <si>
    <t>27.06.2020 19:07:26</t>
  </si>
  <si>
    <t>1351375</t>
  </si>
  <si>
    <t>TR-70 KALABAK 35-19-L00070_10508649</t>
  </si>
  <si>
    <t>14.06.2020 19:42:00</t>
  </si>
  <si>
    <t>14.06.2020 20:17:36</t>
  </si>
  <si>
    <t>1354294</t>
  </si>
  <si>
    <t>TR-302 35-19-M00302_35-19-M00302</t>
  </si>
  <si>
    <t>19.06.2020 11:35:33</t>
  </si>
  <si>
    <t>19.06.2020 12:49:45</t>
  </si>
  <si>
    <t>1345690</t>
  </si>
  <si>
    <t>TR-22 (DM-7/TR-23) 35-19-L00022_956665003</t>
  </si>
  <si>
    <t>05.06.2020 16:25:45</t>
  </si>
  <si>
    <t>05.06.2020 18:17:24</t>
  </si>
  <si>
    <t>1354016</t>
  </si>
  <si>
    <t>DM-1/22 45-71-M00016_ a2b</t>
  </si>
  <si>
    <t>19.06.2020 00:00:00</t>
  </si>
  <si>
    <t>19.06.2020 01:17:14</t>
  </si>
  <si>
    <t>1355571</t>
  </si>
  <si>
    <t>TR-327 35-19-L00345_93558746</t>
  </si>
  <si>
    <t>21.06.2020 11:37:58</t>
  </si>
  <si>
    <t>21.06.2020 13:39:41</t>
  </si>
  <si>
    <t>1346000</t>
  </si>
  <si>
    <t>BAHRİBABA İM-DM 35-01-A00014_TRAFO-B-K04 K04</t>
  </si>
  <si>
    <t>06.06.2020 10:49:12</t>
  </si>
  <si>
    <t>06.06.2020 10:51:42</t>
  </si>
  <si>
    <t>1345938</t>
  </si>
  <si>
    <t>06.06.2020 09:16:12</t>
  </si>
  <si>
    <t>06.06.2020 09:18:52</t>
  </si>
  <si>
    <t>1359959</t>
  </si>
  <si>
    <t>BAHRİBABA İM-DM 35-01-A00014_BAHRİBABA-18/BAHRİBABA-9 K09</t>
  </si>
  <si>
    <t>28.06.2020 12:17:26</t>
  </si>
  <si>
    <t>28.06.2020 13:52:54</t>
  </si>
  <si>
    <t>1359105</t>
  </si>
  <si>
    <t>K-826 35-03-K00826_A A1</t>
  </si>
  <si>
    <t>26.06.2020 15:38:54</t>
  </si>
  <si>
    <t>26.06.2020 16:53:11</t>
  </si>
  <si>
    <t>1349515</t>
  </si>
  <si>
    <t>TR-10 35-30-L00010_955296812</t>
  </si>
  <si>
    <t>12.06.2020 09:13:21</t>
  </si>
  <si>
    <t>12.06.2020 22:08:55</t>
  </si>
  <si>
    <t>1354996</t>
  </si>
  <si>
    <t>TR-9 35-30-L00009_955297632</t>
  </si>
  <si>
    <t>20.06.2020 10:19:04</t>
  </si>
  <si>
    <t>20.06.2020 11:14:13</t>
  </si>
  <si>
    <t>1352857</t>
  </si>
  <si>
    <t>L-243 35-18-L00243_950429736</t>
  </si>
  <si>
    <t>17.06.2020 13:57:52</t>
  </si>
  <si>
    <t>17.06.2020 21:06:25</t>
  </si>
  <si>
    <t>1360611</t>
  </si>
  <si>
    <t>L-234 35-18-L00234_950445848</t>
  </si>
  <si>
    <t>29.06.2020 16:15:43</t>
  </si>
  <si>
    <t>29.06.2020 17:13:31</t>
  </si>
  <si>
    <t>1360626</t>
  </si>
  <si>
    <t>L-210 35-18-L00210_950446184</t>
  </si>
  <si>
    <t>29.06.2020 16:37:13</t>
  </si>
  <si>
    <t>29.06.2020 19:37:03</t>
  </si>
  <si>
    <t>1354662</t>
  </si>
  <si>
    <t>ALİAĞA GIS TM 35-17-A00014_İZSU (1H05) M05</t>
  </si>
  <si>
    <t>19.06.2020 18:40:00</t>
  </si>
  <si>
    <t>19.06.2020 18:47:21</t>
  </si>
  <si>
    <t>1359717</t>
  </si>
  <si>
    <t>L-210 35-18-L00210_DAĞITIM TRAFO L-210 L06</t>
  </si>
  <si>
    <t>27.06.2020 19:32:06</t>
  </si>
  <si>
    <t>27.06.2020 21:04:38</t>
  </si>
  <si>
    <t>1344715</t>
  </si>
  <si>
    <t>K-494 35-01-K00494_912255942</t>
  </si>
  <si>
    <t>03.06.2020 18:59:29</t>
  </si>
  <si>
    <t>03.06.2020 20:50:19</t>
  </si>
  <si>
    <t>1334331</t>
  </si>
  <si>
    <t>SUBAŞI-2 35-26-L00329_5670077</t>
  </si>
  <si>
    <t>03.06.2020 08:55:20</t>
  </si>
  <si>
    <t>03.06.2020 10:12:04</t>
  </si>
  <si>
    <t>1350358</t>
  </si>
  <si>
    <t>K-4042 35-02-K04042_D</t>
  </si>
  <si>
    <t>13.06.2020 02:41:00</t>
  </si>
  <si>
    <t>13.06.2020 04:53:38</t>
  </si>
  <si>
    <t>1358161</t>
  </si>
  <si>
    <t>K-4152 35-01-K04152_Ayırıcı H01</t>
  </si>
  <si>
    <t>25.06.2020 05:35:40</t>
  </si>
  <si>
    <t>25.06.2020 08:27:52</t>
  </si>
  <si>
    <t>1344961</t>
  </si>
  <si>
    <t>L-401 ALTINYUNUS DM 35-18-L00401_950446111</t>
  </si>
  <si>
    <t>04.06.2020 10:24:29</t>
  </si>
  <si>
    <t>04.06.2020 18:55:12</t>
  </si>
  <si>
    <t>1359143</t>
  </si>
  <si>
    <t>L-245 35-18-L00245_950461530</t>
  </si>
  <si>
    <t>26.06.2020 17:17:11</t>
  </si>
  <si>
    <t>26.06.2020 20:07:17</t>
  </si>
  <si>
    <t>1358540</t>
  </si>
  <si>
    <t>L-245 35-18-L00245_950445911</t>
  </si>
  <si>
    <t>25.06.2020 17:00:00</t>
  </si>
  <si>
    <t>25.06.2020 17:55:53</t>
  </si>
  <si>
    <t>1350675</t>
  </si>
  <si>
    <t>L-245 35-18-L00245_950446001</t>
  </si>
  <si>
    <t>13.06.2020 13:26:23</t>
  </si>
  <si>
    <t>13.06.2020 16:35:21</t>
  </si>
  <si>
    <t>1352864</t>
  </si>
  <si>
    <t>TR-36 35-17-M00036_10828224</t>
  </si>
  <si>
    <t>17.06.2020 14:18:00</t>
  </si>
  <si>
    <t>17.06.2020 14:26:15</t>
  </si>
  <si>
    <t>1354206</t>
  </si>
  <si>
    <t>K-2738 35-03-K02738_910550388</t>
  </si>
  <si>
    <t>19.06.2020 09:26:21</t>
  </si>
  <si>
    <t>19.06.2020 12:23:38</t>
  </si>
  <si>
    <t>1354446</t>
  </si>
  <si>
    <t>K-2738 35-03-K02738_913238510</t>
  </si>
  <si>
    <t>19.06.2020 13:26:27</t>
  </si>
  <si>
    <t>19.06.2020 16:32:30</t>
  </si>
  <si>
    <t>1358107</t>
  </si>
  <si>
    <t>L-243 35-18-L00243_950445711</t>
  </si>
  <si>
    <t>24.06.2020 21:58:00</t>
  </si>
  <si>
    <t>25.06.2020 17:49:48</t>
  </si>
  <si>
    <t>1350650</t>
  </si>
  <si>
    <t>L-243 35-18-L00243_950446231</t>
  </si>
  <si>
    <t>13.06.2020 12:53:18</t>
  </si>
  <si>
    <t>13.06.2020 21:43:46</t>
  </si>
  <si>
    <t>1351293</t>
  </si>
  <si>
    <t>L-243 35-18-L00243_950461474</t>
  </si>
  <si>
    <t>14.06.2020 16:18:09</t>
  </si>
  <si>
    <t>14.06.2020 17:06:08</t>
  </si>
  <si>
    <t>1346380</t>
  </si>
  <si>
    <t>07.06.2020 03:42:10</t>
  </si>
  <si>
    <t>07.06.2020 04:46:59</t>
  </si>
  <si>
    <t>1346358</t>
  </si>
  <si>
    <t>L-234 35-18-L00234_950445852</t>
  </si>
  <si>
    <t>06.06.2020 23:11:49</t>
  </si>
  <si>
    <t>07.06.2020 02:26:05</t>
  </si>
  <si>
    <t>1346993</t>
  </si>
  <si>
    <t>08.06.2020 09:15:00</t>
  </si>
  <si>
    <t>11.06.2020 14:14:13</t>
  </si>
  <si>
    <t>1334479</t>
  </si>
  <si>
    <t>L-243 35-18-L00243_950445794</t>
  </si>
  <si>
    <t>03.06.2020 12:53:19</t>
  </si>
  <si>
    <t>03.06.2020 19:57:17</t>
  </si>
  <si>
    <t>1355589</t>
  </si>
  <si>
    <t>K-3013 35-08-K03013_913173925</t>
  </si>
  <si>
    <t>21.06.2020 12:19:45</t>
  </si>
  <si>
    <t>21.06.2020 13:47:37</t>
  </si>
  <si>
    <t>1346656</t>
  </si>
  <si>
    <t>ALİAĞA GIS TM 35-17-A00014_EGE GÜBRE-1 (2H06) M019</t>
  </si>
  <si>
    <t>07.06.2020 14:50:00</t>
  </si>
  <si>
    <t>07.06.2020 15:05:56</t>
  </si>
  <si>
    <t>1351686</t>
  </si>
  <si>
    <t>DM-2/9 SEPETÇİK 35-18-L00589_950453723</t>
  </si>
  <si>
    <t>15.06.2020 13:33:58</t>
  </si>
  <si>
    <t>15.06.2020 22:45:36</t>
  </si>
  <si>
    <t>1358773</t>
  </si>
  <si>
    <t>26.06.2020 07:36:37</t>
  </si>
  <si>
    <t>26.06.2020 10:17:11</t>
  </si>
  <si>
    <t>1359020</t>
  </si>
  <si>
    <t>MALTEPE TR-3 35-28-M00446_953382315</t>
  </si>
  <si>
    <t>26.06.2020 13:06:58</t>
  </si>
  <si>
    <t>26.06.2020 14:36:40</t>
  </si>
  <si>
    <t>1359174</t>
  </si>
  <si>
    <t>DEĞİRMENDERE TR-6 35-22-M00196_8767725</t>
  </si>
  <si>
    <t>26.06.2020 17:44:04</t>
  </si>
  <si>
    <t>26.06.2020 19:34:21</t>
  </si>
  <si>
    <t>1356309</t>
  </si>
  <si>
    <t>DEĞİRMENDERE DM 35-22-M00085_HatBaşıAyırıcı_53133261 M08</t>
  </si>
  <si>
    <t>22.06.2020 13:54:11</t>
  </si>
  <si>
    <t>22.06.2020 15:42:00</t>
  </si>
  <si>
    <t>1356362</t>
  </si>
  <si>
    <t>DEĞİRMENDERE DM 35-22-M00085_ÇİLEME-MALTA-SANCAKLI-M08 M08</t>
  </si>
  <si>
    <t>22.06.2020 15:32:32</t>
  </si>
  <si>
    <t>22.06.2020 15:43:03</t>
  </si>
  <si>
    <t>1323400</t>
  </si>
  <si>
    <t>DEĞİRMENDERE TR-1 35-22-M00197_955282373</t>
  </si>
  <si>
    <t>01.06.2020 16:50:00</t>
  </si>
  <si>
    <t>01.06.2020 19:05:05</t>
  </si>
  <si>
    <t>1348149</t>
  </si>
  <si>
    <t>DEĞİRMENDERE TR-7 35-22-M00199_5757352</t>
  </si>
  <si>
    <t>10.06.2020 08:58:47</t>
  </si>
  <si>
    <t>10.06.2020 09:20:33</t>
  </si>
  <si>
    <t>1357511</t>
  </si>
  <si>
    <t>DM-03/01 45-71-M00003_TR-3/2-M04 M04</t>
  </si>
  <si>
    <t>23.06.2020 21:40:13</t>
  </si>
  <si>
    <t>23.06.2020 21:59:00</t>
  </si>
  <si>
    <t>1346866</t>
  </si>
  <si>
    <t>TR-20 35-26-M00020_6486757</t>
  </si>
  <si>
    <t>07.06.2020 20:51:03</t>
  </si>
  <si>
    <t>07.06.2020 22:32:26</t>
  </si>
  <si>
    <t>1360680</t>
  </si>
  <si>
    <t>DM-3/8 (KAYACIK) 45-71-M00119_915764409</t>
  </si>
  <si>
    <t>29.06.2020 17:58:27</t>
  </si>
  <si>
    <t>29.06.2020 21:54:38</t>
  </si>
  <si>
    <t>1371332</t>
  </si>
  <si>
    <t>DM-3/8 (KAYACIK) 45-71-M00119_953207316</t>
  </si>
  <si>
    <t>30.06.2020 19:15:00</t>
  </si>
  <si>
    <t>30.06.2020 19:35:42</t>
  </si>
  <si>
    <t>1353095</t>
  </si>
  <si>
    <t>ASRİ ADALI 35-26-L00064_35-26-L00064</t>
  </si>
  <si>
    <t>17.06.2020 20:18:38</t>
  </si>
  <si>
    <t>17.06.2020 21:21:53</t>
  </si>
  <si>
    <t>1361197</t>
  </si>
  <si>
    <t>DM-3/25 (MUTLU MAH. MUHTARLIK) 45-71-M00076_953207412</t>
  </si>
  <si>
    <t>30.06.2020 15:03:00</t>
  </si>
  <si>
    <t>30.06.2020 15:42:33</t>
  </si>
  <si>
    <t>1360393</t>
  </si>
  <si>
    <t>DM-3/8 (KAYACIK) 45-71-M00119_953207324</t>
  </si>
  <si>
    <t>29.06.2020 10:12:00</t>
  </si>
  <si>
    <t>29.06.2020 11:27:54</t>
  </si>
  <si>
    <t>1346176</t>
  </si>
  <si>
    <t>TR-11 35-26-M00011_953700001</t>
  </si>
  <si>
    <t>06.06.2020 15:48:46</t>
  </si>
  <si>
    <t>06.06.2020 17:18:20</t>
  </si>
  <si>
    <t>1348265</t>
  </si>
  <si>
    <t>TR-18 35-26-M00018_TR-19/TR-19-1 M03</t>
  </si>
  <si>
    <t>10.06.2020 10:43:09</t>
  </si>
  <si>
    <t>10.06.2020 11:29:02</t>
  </si>
  <si>
    <t>1358848</t>
  </si>
  <si>
    <t>TR-9 35-26-M00009_72410616</t>
  </si>
  <si>
    <t>26.06.2020 09:32:00</t>
  </si>
  <si>
    <t>26.06.2020 13:36:00</t>
  </si>
  <si>
    <t>1358541</t>
  </si>
  <si>
    <t>DM-3/25 (MUTLU MAH. MUHTARLIK) 45-71-M00076_953210428</t>
  </si>
  <si>
    <t>25.06.2020 16:34:17</t>
  </si>
  <si>
    <t>25.06.2020 18:03:15</t>
  </si>
  <si>
    <t>1354578</t>
  </si>
  <si>
    <t>TR-50 35-22-M00050_955271408</t>
  </si>
  <si>
    <t>19.06.2020 16:22:59</t>
  </si>
  <si>
    <t>19.06.2020 20:01:28</t>
  </si>
  <si>
    <t>1351421</t>
  </si>
  <si>
    <t>M-1505 35-08-M01505_TRAFO-M03 M03</t>
  </si>
  <si>
    <t>14.06.2020 23:07:20</t>
  </si>
  <si>
    <t>15.06.2020 05:27:13</t>
  </si>
  <si>
    <t>1357879</t>
  </si>
  <si>
    <t>K-3013 35-08-K03013_99156894</t>
  </si>
  <si>
    <t>24.06.2020 14:02:14</t>
  </si>
  <si>
    <t>24.06.2020 16:48:35</t>
  </si>
  <si>
    <t>1361042</t>
  </si>
  <si>
    <t>DM-3/28(ALAN SK. TR) 45-71-M00082_DAĞITIM TRAFOSU-M03 M03</t>
  </si>
  <si>
    <t>30.06.2020 11:16:03</t>
  </si>
  <si>
    <t>30.06.2020 12:37:00</t>
  </si>
  <si>
    <t>1358834</t>
  </si>
  <si>
    <t>TR-9 35-26-M00009_60984611</t>
  </si>
  <si>
    <t>26.06.2020 09:24:35</t>
  </si>
  <si>
    <t>26.06.2020 13:36:48</t>
  </si>
  <si>
    <t>1352148</t>
  </si>
  <si>
    <t>TR-17 ALPSU SİT. 35-26-M00017_6906380</t>
  </si>
  <si>
    <t>16.06.2020 10:21:00</t>
  </si>
  <si>
    <t>16.06.2020 14:45:42</t>
  </si>
  <si>
    <t>1344620</t>
  </si>
  <si>
    <t>BEKİR ŞENOL 35-26-L00063_Ayırıcı H01</t>
  </si>
  <si>
    <t>03.06.2020 15:38:04</t>
  </si>
  <si>
    <t>03.06.2020 21:27:08</t>
  </si>
  <si>
    <t>1350232</t>
  </si>
  <si>
    <t>DM-4/TR-16 35-26-M01302_TR-16/TR-17-M02 M02</t>
  </si>
  <si>
    <t>12.06.2020 20:09:59</t>
  </si>
  <si>
    <t>12.06.2020 20:22:08</t>
  </si>
  <si>
    <t>1357727</t>
  </si>
  <si>
    <t>K-524 35-01-K00524_R</t>
  </si>
  <si>
    <t>24.06.2020 11:48:53</t>
  </si>
  <si>
    <t>24.06.2020 12:55:09</t>
  </si>
  <si>
    <t>1356371</t>
  </si>
  <si>
    <t>DM-2/TR-6 (TR-125) 35-26-M00125_956619275</t>
  </si>
  <si>
    <t>22.06.2020 15:32:47</t>
  </si>
  <si>
    <t>22.06.2020 18:03:42</t>
  </si>
  <si>
    <t>1346736</t>
  </si>
  <si>
    <t>07.06.2020 17:13:00</t>
  </si>
  <si>
    <t>07.06.2020 17:38:04</t>
  </si>
  <si>
    <t>1357823</t>
  </si>
  <si>
    <t>TR-109 45-78-L00109_A</t>
  </si>
  <si>
    <t>24.06.2020 12:31:40</t>
  </si>
  <si>
    <t>24.06.2020 13:07:34</t>
  </si>
  <si>
    <t>1355668</t>
  </si>
  <si>
    <t>DM-2/TR-6 (TR-125) 35-26-M00125_956619277</t>
  </si>
  <si>
    <t>21.06.2020 14:53:07</t>
  </si>
  <si>
    <t>21.06.2020 18:51:43</t>
  </si>
  <si>
    <t>1353649</t>
  </si>
  <si>
    <t>DM-2/TR-6 (TR-125) 35-26-M00125_D D01b</t>
  </si>
  <si>
    <t>18.06.2020 14:59:56</t>
  </si>
  <si>
    <t>18.06.2020 17:57:36</t>
  </si>
  <si>
    <t>1358603</t>
  </si>
  <si>
    <t>K-161 35-01-K00161_D</t>
  </si>
  <si>
    <t>25.06.2020 18:25:39</t>
  </si>
  <si>
    <t>25.06.2020 20:01:53</t>
  </si>
  <si>
    <t>1347844</t>
  </si>
  <si>
    <t>TR-127 35-26-M00127_956618829</t>
  </si>
  <si>
    <t>09.06.2020 16:17:28</t>
  </si>
  <si>
    <t>09.06.2020 22:30:43</t>
  </si>
  <si>
    <t>1350310</t>
  </si>
  <si>
    <t>SUBAŞI-4 35-26-L00331_9747559</t>
  </si>
  <si>
    <t>12.06.2020 23:06:02</t>
  </si>
  <si>
    <t>12.06.2020 23:45:35</t>
  </si>
  <si>
    <t>1360401</t>
  </si>
  <si>
    <t>GÜRÇEŞME İM 35-03-A00001_NATO-K06 K06</t>
  </si>
  <si>
    <t>29.06.2020 10:20:42</t>
  </si>
  <si>
    <t>29.06.2020 10:37:46</t>
  </si>
  <si>
    <t>1359377</t>
  </si>
  <si>
    <t>MIDIKLI KÖK 45-81-M00043_KINIK M03</t>
  </si>
  <si>
    <t>27.06.2020 06:43:30</t>
  </si>
  <si>
    <t>27.06.2020 07:17:35</t>
  </si>
  <si>
    <t>1350123</t>
  </si>
  <si>
    <t>MIDIKLI KÖK 45-81-M00043_KINIK -M03 M03</t>
  </si>
  <si>
    <t>12.06.2020 18:14:09</t>
  </si>
  <si>
    <t>12.06.2020 18:31:29</t>
  </si>
  <si>
    <t>1349282</t>
  </si>
  <si>
    <t>SELENDİ TR-11 45-81-M00011_945625447</t>
  </si>
  <si>
    <t>11.06.2020 20:08:24</t>
  </si>
  <si>
    <t>11.06.2020 20:52:00</t>
  </si>
  <si>
    <t>1355445</t>
  </si>
  <si>
    <t>DUMANLAR KÖK 45-81-M00044_HatBaşıAyırıcı_53136133 M03</t>
  </si>
  <si>
    <t>21.06.2020 08:21:26</t>
  </si>
  <si>
    <t>21.06.2020 09:44:46</t>
  </si>
  <si>
    <t>1359950</t>
  </si>
  <si>
    <t>DM-2/8 BAŞKENT TR 35-18-L00588_950453782</t>
  </si>
  <si>
    <t>28.06.2020 11:45:22</t>
  </si>
  <si>
    <t>28.06.2020 13:53:58</t>
  </si>
  <si>
    <t>1350241</t>
  </si>
  <si>
    <t>K-1923 35-10-K01923_915130225</t>
  </si>
  <si>
    <t>12.06.2020 19:59:52</t>
  </si>
  <si>
    <t>12.06.2020 20:40:34</t>
  </si>
  <si>
    <t>1347908</t>
  </si>
  <si>
    <t>M-1110 35-08-M01110_99159468</t>
  </si>
  <si>
    <t>09.06.2020 18:44:34</t>
  </si>
  <si>
    <t>09.06.2020 20:10:26</t>
  </si>
  <si>
    <t>1351682</t>
  </si>
  <si>
    <t>K-612 35-02-K00612_D</t>
  </si>
  <si>
    <t>15.06.2020 13:28:22</t>
  </si>
  <si>
    <t>15.06.2020 14:11:00</t>
  </si>
  <si>
    <t>1350217</t>
  </si>
  <si>
    <t>DM-4/TR-16 35-26-M01302_35-26-M01302</t>
  </si>
  <si>
    <t>12.06.2020 19:09:15</t>
  </si>
  <si>
    <t>12.06.2020 20:20:03</t>
  </si>
  <si>
    <t>1361158</t>
  </si>
  <si>
    <t>DM-3/25 (MUTLU MAH. MUHTARLIK) 45-71-M00076_953207363</t>
  </si>
  <si>
    <t>30.06.2020 13:35:23</t>
  </si>
  <si>
    <t>30.06.2020 14:50:08</t>
  </si>
  <si>
    <t>1346972</t>
  </si>
  <si>
    <t>TR-20 35-26-M00020_956619408</t>
  </si>
  <si>
    <t>08.06.2020 08:51:27</t>
  </si>
  <si>
    <t>08.06.2020 10:22:48</t>
  </si>
  <si>
    <t>1346318</t>
  </si>
  <si>
    <t>K-4444 35-08-K04444_A</t>
  </si>
  <si>
    <t>06.06.2020 20:39:00</t>
  </si>
  <si>
    <t>06.06.2020 21:34:28</t>
  </si>
  <si>
    <t>1358663</t>
  </si>
  <si>
    <t>ARİF ŞENOL 35-26-L00057_956618903</t>
  </si>
  <si>
    <t>25.06.2020 20:12:42</t>
  </si>
  <si>
    <t>25.06.2020 22:06:57</t>
  </si>
  <si>
    <t>1352744</t>
  </si>
  <si>
    <t>OPTİMUM DM M-2002 35-08-M02002_M-2579 M04</t>
  </si>
  <si>
    <t>17.06.2020 11:15:00</t>
  </si>
  <si>
    <t>17.06.2020 11:39:48</t>
  </si>
  <si>
    <t>1322955</t>
  </si>
  <si>
    <t>M-1022 35-03-M01022_TRAFO-M03 M03</t>
  </si>
  <si>
    <t>01.06.2020 07:26:54</t>
  </si>
  <si>
    <t>01.06.2020 10:51:25</t>
  </si>
  <si>
    <t>1352571</t>
  </si>
  <si>
    <t>OTOKENT İM 35-08-A00004_TR-1-K07 K07</t>
  </si>
  <si>
    <t>17.06.2020 02:31:37</t>
  </si>
  <si>
    <t>1334122</t>
  </si>
  <si>
    <t>02.06.2020 18:24:25</t>
  </si>
  <si>
    <t>02.06.2020 19:24:17</t>
  </si>
  <si>
    <t>1360203</t>
  </si>
  <si>
    <t>K-549 35-01-K00549_911556993</t>
  </si>
  <si>
    <t>28.06.2020 22:11:52</t>
  </si>
  <si>
    <t>28.06.2020 23:47:44</t>
  </si>
  <si>
    <t>1350700</t>
  </si>
  <si>
    <t>K-3023 35-01-K03023_911822868</t>
  </si>
  <si>
    <t>13.06.2020 14:08:38</t>
  </si>
  <si>
    <t>13.06.2020 16:30:38</t>
  </si>
  <si>
    <t>1371341</t>
  </si>
  <si>
    <t>SELENDİ DM 45-81-M00001_SELENDİ ŞEHİR-2 M03</t>
  </si>
  <si>
    <t>30.06.2020 19:27:25</t>
  </si>
  <si>
    <t>30.06.2020 19:57:00</t>
  </si>
  <si>
    <t>1357325</t>
  </si>
  <si>
    <t>SULTAN YAYLASI TR-1 45-71-M01766_Ayırıcı H01</t>
  </si>
  <si>
    <t>23.06.2020 16:53:06</t>
  </si>
  <si>
    <t>23.06.2020 21:43:43</t>
  </si>
  <si>
    <t>1347764</t>
  </si>
  <si>
    <t>M-2787(YATIRIM REZERVE) 35-02-M02787_35-02-M02787</t>
  </si>
  <si>
    <t>09.06.2020 14:36:20</t>
  </si>
  <si>
    <t>09.06.2020 17:21:21</t>
  </si>
  <si>
    <t>1360845</t>
  </si>
  <si>
    <t>K-2335 35-02-K02335_C</t>
  </si>
  <si>
    <t>30.06.2020 00:48:29</t>
  </si>
  <si>
    <t>30.06.2020 00:56:40</t>
  </si>
  <si>
    <t>1352835</t>
  </si>
  <si>
    <t>K-3589 35-01-K03589_C</t>
  </si>
  <si>
    <t>17.06.2020 13:21:08</t>
  </si>
  <si>
    <t>17.06.2020 17:11:36</t>
  </si>
  <si>
    <t>1345079</t>
  </si>
  <si>
    <t>04.06.2020 12:52:44</t>
  </si>
  <si>
    <t>04.06.2020 17:21:42</t>
  </si>
  <si>
    <t>1357738</t>
  </si>
  <si>
    <t>24.06.2020 10:26:27</t>
  </si>
  <si>
    <t>24.06.2020 17:48:22</t>
  </si>
  <si>
    <t>1358662</t>
  </si>
  <si>
    <t>K-1820 35-01-K01820_911639234</t>
  </si>
  <si>
    <t>25.06.2020 21:11:36</t>
  </si>
  <si>
    <t>25.06.2020 21:52:52</t>
  </si>
  <si>
    <t>1358023</t>
  </si>
  <si>
    <t>K-3589 35-01-K03589_72372781</t>
  </si>
  <si>
    <t>24.06.2020 18:24:32</t>
  </si>
  <si>
    <t>24.06.2020 20:06:35</t>
  </si>
  <si>
    <t>1352063</t>
  </si>
  <si>
    <t>K-3589 35-01-K03589_B</t>
  </si>
  <si>
    <t>16.06.2020 09:08:23</t>
  </si>
  <si>
    <t>16.06.2020 15:06:58</t>
  </si>
  <si>
    <t>1348347</t>
  </si>
  <si>
    <t>10.06.2020 13:07:41</t>
  </si>
  <si>
    <t>10.06.2020 17:41:18</t>
  </si>
  <si>
    <t>1354168</t>
  </si>
  <si>
    <t>19.06.2020 09:31:27</t>
  </si>
  <si>
    <t>19.06.2020 17:40:03</t>
  </si>
  <si>
    <t>1348394</t>
  </si>
  <si>
    <t>K-1142 35-01-K01142_E</t>
  </si>
  <si>
    <t>10.06.2020 14:23:48</t>
  </si>
  <si>
    <t>10.06.2020 15:45:06</t>
  </si>
  <si>
    <t>1348157</t>
  </si>
  <si>
    <t>10.06.2020 09:46:02</t>
  </si>
  <si>
    <t>10.06.2020 14:15:00</t>
  </si>
  <si>
    <t>1334432</t>
  </si>
  <si>
    <t>K-2910 35-01-K02910_911518640</t>
  </si>
  <si>
    <t>03.06.2020 11:30:00</t>
  </si>
  <si>
    <t>03.06.2020 12:01:47</t>
  </si>
  <si>
    <t>1359935</t>
  </si>
  <si>
    <t>28.06.2020 11:27:03</t>
  </si>
  <si>
    <t>28.06.2020 12:14:00</t>
  </si>
  <si>
    <t>1359985</t>
  </si>
  <si>
    <t>BAHRİBABA İM-DM 35-01-A00014_TRAFO-A K06</t>
  </si>
  <si>
    <t>28.06.2020 13:08:38</t>
  </si>
  <si>
    <t>28.06.2020 13:23:04</t>
  </si>
  <si>
    <t>1357926</t>
  </si>
  <si>
    <t>K-2324 35-01-K02324_B</t>
  </si>
  <si>
    <t>24.06.2020 15:46:00</t>
  </si>
  <si>
    <t>24.06.2020 16:11:55</t>
  </si>
  <si>
    <t>1358415</t>
  </si>
  <si>
    <t>K-1927 35-10-K01927_911898271</t>
  </si>
  <si>
    <t>25.06.2020 12:53:28</t>
  </si>
  <si>
    <t>25.06.2020 13:21:48</t>
  </si>
  <si>
    <t>1344753</t>
  </si>
  <si>
    <t>03.06.2020 19:51:57</t>
  </si>
  <si>
    <t>03.06.2020 20:30:43</t>
  </si>
  <si>
    <t>1351746</t>
  </si>
  <si>
    <t>KIRKAĞAÇ TR-5 45-76-M00005_KIRKAĞAÇ TR-20/TR-9/TR-10 M03</t>
  </si>
  <si>
    <t>15.06.2020 15:24:13</t>
  </si>
  <si>
    <t>15.06.2020 15:39:00</t>
  </si>
  <si>
    <t>1344503</t>
  </si>
  <si>
    <t>K-4574 35-10-K04574_954888879</t>
  </si>
  <si>
    <t>03.06.2020 13:31:39</t>
  </si>
  <si>
    <t>03.06.2020 15:57:30</t>
  </si>
  <si>
    <t>1348466</t>
  </si>
  <si>
    <t>K-4574 35-10-K04574_98052896</t>
  </si>
  <si>
    <t>10.06.2020 16:10:00</t>
  </si>
  <si>
    <t>10.06.2020 20:14:53</t>
  </si>
  <si>
    <t>1349701</t>
  </si>
  <si>
    <t>K-2324 35-01-K02324_D</t>
  </si>
  <si>
    <t>12.06.2020 12:34:15</t>
  </si>
  <si>
    <t>12.06.2020 13:50:52</t>
  </si>
  <si>
    <t>1334423</t>
  </si>
  <si>
    <t>_913333470</t>
  </si>
  <si>
    <t>03.06.2020 11:09:58</t>
  </si>
  <si>
    <t>03.06.2020 12:20:53</t>
  </si>
  <si>
    <t>1345011</t>
  </si>
  <si>
    <t>K-4052 35-01-K04052_C</t>
  </si>
  <si>
    <t>04.06.2020 10:50:37</t>
  </si>
  <si>
    <t>04.06.2020 11:47:48</t>
  </si>
  <si>
    <t>1352649</t>
  </si>
  <si>
    <t>K-3011 35-01-K03011_Ayırıcı H01</t>
  </si>
  <si>
    <t>17.06.2020 08:58:24</t>
  </si>
  <si>
    <t>17.06.2020 15:00:08</t>
  </si>
  <si>
    <t>1358332</t>
  </si>
  <si>
    <t>K-1131 35-08-K01131_72410427</t>
  </si>
  <si>
    <t>25.06.2020 10:19:56</t>
  </si>
  <si>
    <t>25.06.2020 14:22:15</t>
  </si>
  <si>
    <t>1323169</t>
  </si>
  <si>
    <t>BAHRİBABA İM-DM 35-01-A00014_TRAFO-A M06</t>
  </si>
  <si>
    <t>01.06.2020 12:51:13</t>
  </si>
  <si>
    <t>01.06.2020 13:46:25</t>
  </si>
  <si>
    <t>1347421</t>
  </si>
  <si>
    <t>K-3011 35-01-K03011_913829142</t>
  </si>
  <si>
    <t>08.06.2020 22:19:00</t>
  </si>
  <si>
    <t>08.06.2020 22:25:52</t>
  </si>
  <si>
    <t>1346079</t>
  </si>
  <si>
    <t>K-3592 (YATIRIM REZERVE) 35-01-K03592_C</t>
  </si>
  <si>
    <t>06.06.2020 13:30:22</t>
  </si>
  <si>
    <t>06.06.2020 16:33:47</t>
  </si>
  <si>
    <t>1352639</t>
  </si>
  <si>
    <t>K-548 35-01-K00548_D</t>
  </si>
  <si>
    <t>17.06.2020 09:02:00</t>
  </si>
  <si>
    <t>17.06.2020 10:10:29</t>
  </si>
  <si>
    <t>1352695</t>
  </si>
  <si>
    <t>K-548 35-01-K00548_B</t>
  </si>
  <si>
    <t>17.06.2020 10:14:29</t>
  </si>
  <si>
    <t>1354501</t>
  </si>
  <si>
    <t>K-4052 35-01-K04052_912096086</t>
  </si>
  <si>
    <t>19.06.2020 15:40:44</t>
  </si>
  <si>
    <t>19.06.2020 18:25:14</t>
  </si>
  <si>
    <t>1347316</t>
  </si>
  <si>
    <t>K-828 35-01-K00828_911530864</t>
  </si>
  <si>
    <t>08.06.2020 17:42:56</t>
  </si>
  <si>
    <t>08.06.2020 19:05:42</t>
  </si>
  <si>
    <t>1355249</t>
  </si>
  <si>
    <t>K-1744 35-01-K01744_911629283</t>
  </si>
  <si>
    <t>20.06.2020 17:45:18</t>
  </si>
  <si>
    <t>20.06.2020 19:10:29</t>
  </si>
  <si>
    <t>1352475</t>
  </si>
  <si>
    <t>K-3187 35-01-K03187_B</t>
  </si>
  <si>
    <t>16.06.2020 18:49:25</t>
  </si>
  <si>
    <t>16.06.2020 19:28:58</t>
  </si>
  <si>
    <t>1356513</t>
  </si>
  <si>
    <t>K-2573 35-01-K02573_35-01-K02573</t>
  </si>
  <si>
    <t>22.06.2020 18:45:42</t>
  </si>
  <si>
    <t>23.06.2020 01:03:15</t>
  </si>
  <si>
    <t>1354583</t>
  </si>
  <si>
    <t>K-2576 35-01-K02576_913490820</t>
  </si>
  <si>
    <t>19.06.2020 17:12:54</t>
  </si>
  <si>
    <t>19.06.2020 19:42:34</t>
  </si>
  <si>
    <t>1354292</t>
  </si>
  <si>
    <t>19.06.2020 11:38:33</t>
  </si>
  <si>
    <t>19.06.2020 13:26:10</t>
  </si>
  <si>
    <t>1354796</t>
  </si>
  <si>
    <t>K-2573 35-01-K02573_911342152</t>
  </si>
  <si>
    <t>19.06.2020 22:25:06</t>
  </si>
  <si>
    <t>20.06.2020 00:20:19</t>
  </si>
  <si>
    <t>1347163</t>
  </si>
  <si>
    <t>K-2573 35-01-K02573_911969591</t>
  </si>
  <si>
    <t>08.06.2020 13:22:24</t>
  </si>
  <si>
    <t>08.06.2020 15:37:03</t>
  </si>
  <si>
    <t>1358224</t>
  </si>
  <si>
    <t>UZUNDERE TM 35-01-A00013_TR-B-M21 M21</t>
  </si>
  <si>
    <t>25.06.2020 08:34:05</t>
  </si>
  <si>
    <t>25.06.2020 09:21:00</t>
  </si>
  <si>
    <t>1346364</t>
  </si>
  <si>
    <t>TR-17 35-17-M00017_6524257</t>
  </si>
  <si>
    <t>07.06.2020 00:04:00</t>
  </si>
  <si>
    <t>07.06.2020 00:40:39</t>
  </si>
  <si>
    <t>1346974</t>
  </si>
  <si>
    <t>M-1161 35-01-M01161_M-1162-M04 M04</t>
  </si>
  <si>
    <t>08.06.2020 09:06:54</t>
  </si>
  <si>
    <t>08.06.2020 11:47:00</t>
  </si>
  <si>
    <t>1346975</t>
  </si>
  <si>
    <t>M-1161 35-01-M01161_M-1172-M011 M011</t>
  </si>
  <si>
    <t>08.06.2020 09:05:24</t>
  </si>
  <si>
    <t>08.06.2020 11:46:00</t>
  </si>
  <si>
    <t>1357874</t>
  </si>
  <si>
    <t>24.06.2020 13:54:13</t>
  </si>
  <si>
    <t>24.06.2020 14:26:00</t>
  </si>
  <si>
    <t>1347540</t>
  </si>
  <si>
    <t>M-2132 KÖK 35-07-M02132_DAĞITIM TRF M-2132-M06 M06</t>
  </si>
  <si>
    <t>09.06.2020 09:09:44</t>
  </si>
  <si>
    <t>09.06.2020 09:28:36</t>
  </si>
  <si>
    <t>1345470</t>
  </si>
  <si>
    <t>K-1024 35-01-K01024_911597583</t>
  </si>
  <si>
    <t>05.06.2020 10:03:20</t>
  </si>
  <si>
    <t>05.06.2020 12:00:39</t>
  </si>
  <si>
    <t>1358456</t>
  </si>
  <si>
    <t>TR-106 45-78-L00106_953259210</t>
  </si>
  <si>
    <t>25.06.2020 13:59:37</t>
  </si>
  <si>
    <t>25.06.2020 15:30:22</t>
  </si>
  <si>
    <t>1349614</t>
  </si>
  <si>
    <t>ARIKBAŞI TR-1 35-20-L00218_955201364</t>
  </si>
  <si>
    <t>12.06.2020 11:02:22</t>
  </si>
  <si>
    <t>12.06.2020 11:58:10</t>
  </si>
  <si>
    <t>1350239</t>
  </si>
  <si>
    <t>SARIGÖL DM 45-79-M00069_HatBaşıAyırıcı_53134266 M18</t>
  </si>
  <si>
    <t>12.06.2020 20:14:47</t>
  </si>
  <si>
    <t>12.06.2020 21:25:09</t>
  </si>
  <si>
    <t>1350120</t>
  </si>
  <si>
    <t>12.06.2020 18:03:42</t>
  </si>
  <si>
    <t>12.06.2020 19:39:31</t>
  </si>
  <si>
    <t>1347574</t>
  </si>
  <si>
    <t>09.06.2020 09:51:48</t>
  </si>
  <si>
    <t>09.06.2020 09:52:00</t>
  </si>
  <si>
    <t>1347461</t>
  </si>
  <si>
    <t>09.06.2020 06:13:12</t>
  </si>
  <si>
    <t>09.06.2020 06:17:35</t>
  </si>
  <si>
    <t>1357366</t>
  </si>
  <si>
    <t>SARIGÖL TR-2 45-79-M00002_Ayırıcı H01</t>
  </si>
  <si>
    <t>23.06.2020 18:25:00</t>
  </si>
  <si>
    <t>1356781</t>
  </si>
  <si>
    <t>23.06.2020 09:26:03</t>
  </si>
  <si>
    <t>23.06.2020 10:34:58</t>
  </si>
  <si>
    <t>1357018</t>
  </si>
  <si>
    <t>SARIGÖL TR-64 45-79-M00064_Ayırıcı H01</t>
  </si>
  <si>
    <t>23.06.2020 12:04:29</t>
  </si>
  <si>
    <t>23.06.2020 13:28:53</t>
  </si>
  <si>
    <t>1356932</t>
  </si>
  <si>
    <t>SARIGÖL DM 45-79-M00069_Sarıgöl TR-2-3 M06</t>
  </si>
  <si>
    <t>23.06.2020 11:13:26</t>
  </si>
  <si>
    <t>23.06.2020 11:48:42</t>
  </si>
  <si>
    <t>1356197</t>
  </si>
  <si>
    <t>22.06.2020 11:28:21</t>
  </si>
  <si>
    <t>22.06.2020 11:35:00</t>
  </si>
  <si>
    <t>1353037</t>
  </si>
  <si>
    <t>17.06.2020 19:02:18</t>
  </si>
  <si>
    <t>17.06.2020 19:16:48</t>
  </si>
  <si>
    <t>1352461</t>
  </si>
  <si>
    <t>SARIGÖL DM 45-79-M00069_TR-37 FİDERİ M08</t>
  </si>
  <si>
    <t>16.06.2020 18:49:01</t>
  </si>
  <si>
    <t>16.06.2020 19:04:05</t>
  </si>
  <si>
    <t>1350781</t>
  </si>
  <si>
    <t>SARIGÖL DM 45-79-M00069_HatBaşıAyırıcı_53134816 M05</t>
  </si>
  <si>
    <t>13.06.2020 16:14:45</t>
  </si>
  <si>
    <t>13.06.2020 17:18:46</t>
  </si>
  <si>
    <t>1358759</t>
  </si>
  <si>
    <t>26.06.2020 06:47:11</t>
  </si>
  <si>
    <t>26.06.2020 06:57:16</t>
  </si>
  <si>
    <t>1360271</t>
  </si>
  <si>
    <t>SARIGÖL DM 45-79-M00069_SELİMİYE FİDERİ M18</t>
  </si>
  <si>
    <t>29.06.2020 07:12:36</t>
  </si>
  <si>
    <t>29.06.2020 07:22:00</t>
  </si>
  <si>
    <t>1352911</t>
  </si>
  <si>
    <t>HALİL İBİLOĞLU SULAMA GRUBU 35-29-M00294_955214755</t>
  </si>
  <si>
    <t>17.06.2020 15:02:44</t>
  </si>
  <si>
    <t>17.06.2020 17:19:02</t>
  </si>
  <si>
    <t>1355076</t>
  </si>
  <si>
    <t>HÜSEYİN DAĞLI SULAMA GRUBU 35-29-M00292_B</t>
  </si>
  <si>
    <t>20.06.2020 12:40:09</t>
  </si>
  <si>
    <t>20.06.2020 13:34:03</t>
  </si>
  <si>
    <t>1345541</t>
  </si>
  <si>
    <t>TR-4 35-31-L00004_47996166</t>
  </si>
  <si>
    <t>05.06.2020 12:19:36</t>
  </si>
  <si>
    <t>05.06.2020 13:26:17</t>
  </si>
  <si>
    <t>1323431</t>
  </si>
  <si>
    <t>YILMAZ TR-2 45-78-L00202_49330161</t>
  </si>
  <si>
    <t>01.06.2020 17:19:55</t>
  </si>
  <si>
    <t>01.06.2020 18:39:53</t>
  </si>
  <si>
    <t>1348528</t>
  </si>
  <si>
    <t>SANKO ENERJİ ÖZEL TR 45-78-L00739Ö_Ayırıcı H01</t>
  </si>
  <si>
    <t>10.06.2020 17:40:49</t>
  </si>
  <si>
    <t>1334418</t>
  </si>
  <si>
    <t>ÜÇPINAR DM 45-71-M00183_HatBaşıAyırıcı_53134589 M11</t>
  </si>
  <si>
    <t>03.06.2020 09:31:35</t>
  </si>
  <si>
    <t>03.06.2020 14:13:41</t>
  </si>
  <si>
    <t>1357349</t>
  </si>
  <si>
    <t>ÜÇPINAR DM 45-71-M00183_HatBaşıAyırıcı_53134721 M03</t>
  </si>
  <si>
    <t>23.06.2020 17:03:45</t>
  </si>
  <si>
    <t>23.06.2020 17:37:00</t>
  </si>
  <si>
    <t>1352879</t>
  </si>
  <si>
    <t>17.06.2020 14:26:57</t>
  </si>
  <si>
    <t>17.06.2020 16:57:39</t>
  </si>
  <si>
    <t>1353398</t>
  </si>
  <si>
    <t>18.06.2020 10:55:15</t>
  </si>
  <si>
    <t>18.06.2020 12:54:39</t>
  </si>
  <si>
    <t>1351904</t>
  </si>
  <si>
    <t>METAL İŞLERİ TR-12 KÖK 35-22-M00112_HatBaşıAyırıcı_53133263 M04</t>
  </si>
  <si>
    <t>15.06.2020 20:42:51</t>
  </si>
  <si>
    <t>15.06.2020 22:25:35</t>
  </si>
  <si>
    <t>1334180</t>
  </si>
  <si>
    <t>METAL İŞLERİ TR-13 35-22-M00113_9801474 TR13d1</t>
  </si>
  <si>
    <t>02.06.2020 20:36:50</t>
  </si>
  <si>
    <t>02.06.2020 22:00:25</t>
  </si>
  <si>
    <t>1345679</t>
  </si>
  <si>
    <t>OĞLANANASI TR-10 35-22-M00263_947434715</t>
  </si>
  <si>
    <t>05.06.2020 16:42:00</t>
  </si>
  <si>
    <t>05.06.2020 16:59:57</t>
  </si>
  <si>
    <t>1345404</t>
  </si>
  <si>
    <t>AĞAÇ İŞLERİ KÖK-2 (M-703) 35-22-M00125_KISIKKÖY(KARTAL)-M02 M02</t>
  </si>
  <si>
    <t>05.06.2020 08:51:40</t>
  </si>
  <si>
    <t>05.06.2020 09:18:21</t>
  </si>
  <si>
    <t>1345301</t>
  </si>
  <si>
    <t>METAL İŞLERİ TR-12 KÖK 35-22-M00112_955270457</t>
  </si>
  <si>
    <t>04.06.2020 21:06:55</t>
  </si>
  <si>
    <t>04.06.2020 21:15:59</t>
  </si>
  <si>
    <t>1348610</t>
  </si>
  <si>
    <t>DM02/TR04 45-73-M00062_945678975</t>
  </si>
  <si>
    <t>10.06.2020 19:58:36</t>
  </si>
  <si>
    <t>10.06.2020 20:47:25</t>
  </si>
  <si>
    <t>1323770</t>
  </si>
  <si>
    <t>BEYLER ÇAYIRI TR-1 35-16-M00162_Ayırıcı H01</t>
  </si>
  <si>
    <t>02.06.2020 09:47:10</t>
  </si>
  <si>
    <t>02.06.2020 10:37:00</t>
  </si>
  <si>
    <t>1358402</t>
  </si>
  <si>
    <t>TR-96 35-16-L00096_953346773</t>
  </si>
  <si>
    <t>25.06.2020 11:55:38</t>
  </si>
  <si>
    <t>25.06.2020 12:57:11</t>
  </si>
  <si>
    <t>1323508</t>
  </si>
  <si>
    <t>ÖZBEK TR-6 GÜLCİVAN 35-19-M00236_956681475</t>
  </si>
  <si>
    <t>01.06.2020 19:11:38</t>
  </si>
  <si>
    <t>01.06.2020 20:54:09</t>
  </si>
  <si>
    <t>1352816</t>
  </si>
  <si>
    <t>TR-7 ÖZTAK SİTESİ 35-19-M00237_956669676</t>
  </si>
  <si>
    <t>17.06.2020 11:49:51</t>
  </si>
  <si>
    <t>17.06.2020 14:09:40</t>
  </si>
  <si>
    <t>1357988</t>
  </si>
  <si>
    <t>TR-11 45-78-L00011_953264727</t>
  </si>
  <si>
    <t>24.06.2020 17:20:00</t>
  </si>
  <si>
    <t>24.06.2020 19:01:01</t>
  </si>
  <si>
    <t>1347732</t>
  </si>
  <si>
    <t>TR-12 45-78-L00012_953301911</t>
  </si>
  <si>
    <t>09.06.2020 13:59:12</t>
  </si>
  <si>
    <t>09.06.2020 14:27:09</t>
  </si>
  <si>
    <t>1347105</t>
  </si>
  <si>
    <t>TR-15 45-78-L00015_953264474</t>
  </si>
  <si>
    <t>08.06.2020 11:51:58</t>
  </si>
  <si>
    <t>08.06.2020 13:14:58</t>
  </si>
  <si>
    <t>1359116</t>
  </si>
  <si>
    <t>TR-13 35-30-L00013_ a2</t>
  </si>
  <si>
    <t>26.06.2020 16:08:15</t>
  </si>
  <si>
    <t>26.06.2020 17:12:58</t>
  </si>
  <si>
    <t>1346853</t>
  </si>
  <si>
    <t>MENEMEN TR-24 35-28-L00024_B</t>
  </si>
  <si>
    <t>07.06.2020 20:48:22</t>
  </si>
  <si>
    <t>07.06.2020 21:18:09</t>
  </si>
  <si>
    <t>1359678</t>
  </si>
  <si>
    <t>TR-110 45-78-L00110_D</t>
  </si>
  <si>
    <t>27.06.2020 18:33:00</t>
  </si>
  <si>
    <t>27.06.2020 19:16:57</t>
  </si>
  <si>
    <t>1345909</t>
  </si>
  <si>
    <t>L-177 35-18-L00177_950442854</t>
  </si>
  <si>
    <t>06.06.2020 08:04:12</t>
  </si>
  <si>
    <t>06.06.2020 15:39:58</t>
  </si>
  <si>
    <t>1348428</t>
  </si>
  <si>
    <t>MUSTAFA EKİZ SULAMA GRUBU TR 35-22-M00282_955290524</t>
  </si>
  <si>
    <t>10.06.2020 15:03:44</t>
  </si>
  <si>
    <t>10.06.2020 17:16:07</t>
  </si>
  <si>
    <t>1357295</t>
  </si>
  <si>
    <t>AHMET KARAKAYA SULAMA GRUBU TR 35-22-M00204_35-22-M00204</t>
  </si>
  <si>
    <t>23.06.2020 16:29:49</t>
  </si>
  <si>
    <t>23.06.2020 18:07:38</t>
  </si>
  <si>
    <t>1356315</t>
  </si>
  <si>
    <t>KARAKUYU KÖK 35-22-M00091_NOHUT GÖLÜ(KÖY SULAMA)-M01 M01</t>
  </si>
  <si>
    <t>22.06.2020 14:05:52</t>
  </si>
  <si>
    <t>22.06.2020 14:28:39</t>
  </si>
  <si>
    <t>1359419</t>
  </si>
  <si>
    <t>ABDULLAH SÜRÜCÜ SULAMA GRUBU TR 35-22-M00214_35-22-M00214</t>
  </si>
  <si>
    <t>27.06.2020 08:41:14</t>
  </si>
  <si>
    <t>27.06.2020 09:57:59</t>
  </si>
  <si>
    <t>1359877</t>
  </si>
  <si>
    <t>28.06.2020 09:04:39</t>
  </si>
  <si>
    <t>28.06.2020 09:57:01</t>
  </si>
  <si>
    <t>1360624</t>
  </si>
  <si>
    <t>TEKELİ DM 35-22-M00088_ESKİ AHMETBEYLİ-M06 M06</t>
  </si>
  <si>
    <t>29.06.2020 16:26:24</t>
  </si>
  <si>
    <t>29.06.2020 16:59:00</t>
  </si>
  <si>
    <t>1361126</t>
  </si>
  <si>
    <t>TEKELİ DM 35-22-M00088_ESKİ AHMETBEYLİ M06</t>
  </si>
  <si>
    <t>30.06.2020 12:54:51</t>
  </si>
  <si>
    <t>30.06.2020 13:56:00</t>
  </si>
  <si>
    <t>1356448</t>
  </si>
  <si>
    <t>22.06.2020 17:31:05</t>
  </si>
  <si>
    <t>22.06.2020 18:06:42</t>
  </si>
  <si>
    <t>1357597</t>
  </si>
  <si>
    <t>TEKELİ DM 35-22-M00088_HatBaşıAyırıcı_53140811 M04</t>
  </si>
  <si>
    <t>24.06.2020 06:49:09</t>
  </si>
  <si>
    <t>24.06.2020 06:57:00</t>
  </si>
  <si>
    <t>1358073</t>
  </si>
  <si>
    <t>24.06.2020 20:07:10</t>
  </si>
  <si>
    <t>24.06.2020 20:29:15</t>
  </si>
  <si>
    <t>1354925</t>
  </si>
  <si>
    <t>20.06.2020 08:20:38</t>
  </si>
  <si>
    <t>20.06.2020 08:46:28</t>
  </si>
  <si>
    <t>1354688</t>
  </si>
  <si>
    <t>19.06.2020 18:56:32</t>
  </si>
  <si>
    <t>19.06.2020 20:10:43</t>
  </si>
  <si>
    <t>1355463</t>
  </si>
  <si>
    <t>21.06.2020 09:15:52</t>
  </si>
  <si>
    <t>21.06.2020 09:45:15</t>
  </si>
  <si>
    <t>1355774</t>
  </si>
  <si>
    <t>SERA SOKAK TARIMSAL SULAMA TR 35-22-M00230_Ayırıcı H01</t>
  </si>
  <si>
    <t>21.06.2020 17:37:52</t>
  </si>
  <si>
    <t>21.06.2020 18:59:02</t>
  </si>
  <si>
    <t>1354080</t>
  </si>
  <si>
    <t>19.06.2020 07:44:59</t>
  </si>
  <si>
    <t>19.06.2020 07:53:09</t>
  </si>
  <si>
    <t>1323666</t>
  </si>
  <si>
    <t>TEKELİ ARITMA KÖK 35-22-M00090_ÇİLEME M04</t>
  </si>
  <si>
    <t>02.06.2020 07:28:26</t>
  </si>
  <si>
    <t>02.06.2020 08:31:53</t>
  </si>
  <si>
    <t>1323766</t>
  </si>
  <si>
    <t>02.06.2020 09:45:22</t>
  </si>
  <si>
    <t>02.06.2020 10:12:24</t>
  </si>
  <si>
    <t>1354342</t>
  </si>
  <si>
    <t>AHMETBEYLİ M-5 35-22-M00243_6901246</t>
  </si>
  <si>
    <t>19.06.2020 11:45:27</t>
  </si>
  <si>
    <t>19.06.2020 14:23:29</t>
  </si>
  <si>
    <t>1350105</t>
  </si>
  <si>
    <t>L-291 35-18-L00291_950453196</t>
  </si>
  <si>
    <t>12.06.2020 17:55:28</t>
  </si>
  <si>
    <t>12.06.2020 19:36:12</t>
  </si>
  <si>
    <t>1347969</t>
  </si>
  <si>
    <t>M-2196 KARAAĞAÇ TR-3 35-03-M02196_Ayırıcı H01</t>
  </si>
  <si>
    <t>09.06.2020 16:00:22</t>
  </si>
  <si>
    <t>09.06.2020 22:57:22</t>
  </si>
  <si>
    <t>1359170</t>
  </si>
  <si>
    <t>M-2189 KARAAĞAÇ TR-2 35-03-M02189_Ayırıcı H01</t>
  </si>
  <si>
    <t>26.06.2020 17:19:46</t>
  </si>
  <si>
    <t>26.06.2020 19:17:48</t>
  </si>
  <si>
    <t>1359822</t>
  </si>
  <si>
    <t>28.06.2020 05:21:42</t>
  </si>
  <si>
    <t>28.06.2020 05:33:38</t>
  </si>
  <si>
    <t>1360951</t>
  </si>
  <si>
    <t>ÖZBEY İM 35-26-A00005_ABALIOĞLU M07</t>
  </si>
  <si>
    <t>30.06.2020 09:24:03</t>
  </si>
  <si>
    <t>30.06.2020 09:35:00</t>
  </si>
  <si>
    <t>1333861</t>
  </si>
  <si>
    <t>ÖZBEY İM 35-26-A00005_KAPLANCIK-L03 L03</t>
  </si>
  <si>
    <t>02.06.2020 12:25:02</t>
  </si>
  <si>
    <t>02.06.2020 12:32:00</t>
  </si>
  <si>
    <t>1334013</t>
  </si>
  <si>
    <t>02.06.2020 16:01:32</t>
  </si>
  <si>
    <t>02.06.2020 18:18:40</t>
  </si>
  <si>
    <t>1348672</t>
  </si>
  <si>
    <t>TUZÇULLU TR-1 35-28-M00420_Ayırıcı H01</t>
  </si>
  <si>
    <t>10.06.2020 23:02:28</t>
  </si>
  <si>
    <t>11.06.2020 01:59:45</t>
  </si>
  <si>
    <t>1353670</t>
  </si>
  <si>
    <t>18.06.2020 15:51:12</t>
  </si>
  <si>
    <t>18.06.2020 16:10:00</t>
  </si>
  <si>
    <t>1355289</t>
  </si>
  <si>
    <t>ÖZBEY İM 35-26-A00005_TR-1-M06 M06</t>
  </si>
  <si>
    <t>20.06.2020 19:21:04</t>
  </si>
  <si>
    <t>20.06.2020 19:37:00</t>
  </si>
  <si>
    <t>1352907</t>
  </si>
  <si>
    <t>17.06.2020 15:09:26</t>
  </si>
  <si>
    <t>17.06.2020 15:44:50</t>
  </si>
  <si>
    <t>1323554</t>
  </si>
  <si>
    <t>01.06.2020 20:59:30</t>
  </si>
  <si>
    <t>01.06.2020 21:30:26</t>
  </si>
  <si>
    <t>1347275</t>
  </si>
  <si>
    <t>K-3513 35-02-K03513_G</t>
  </si>
  <si>
    <t>08.06.2020 15:54:02</t>
  </si>
  <si>
    <t>08.06.2020 17:24:54</t>
  </si>
  <si>
    <t>1348560</t>
  </si>
  <si>
    <t>10.06.2020 18:52:44</t>
  </si>
  <si>
    <t>10.06.2020 19:15:27</t>
  </si>
  <si>
    <t>1353917</t>
  </si>
  <si>
    <t>ÖZBEY İM 35-26-A00005_ÖZBEY YENİKÖY-L02 L02</t>
  </si>
  <si>
    <t>18.06.2020 19:50:31</t>
  </si>
  <si>
    <t>18.06.2020 19:57:00</t>
  </si>
  <si>
    <t>1353734</t>
  </si>
  <si>
    <t>ÖZBEY İM 35-26-A00005_AHMETLİ-L09 L09</t>
  </si>
  <si>
    <t>18.06.2020 16:58:27</t>
  </si>
  <si>
    <t>18.06.2020 17:28:00</t>
  </si>
  <si>
    <t>1353251</t>
  </si>
  <si>
    <t>K-3338 35-02-K03338_G</t>
  </si>
  <si>
    <t>18.06.2020 09:01:21</t>
  </si>
  <si>
    <t>18.06.2020 16:21:44</t>
  </si>
  <si>
    <t>1351836</t>
  </si>
  <si>
    <t>K-3338 35-02-K03338_913193681</t>
  </si>
  <si>
    <t>15.06.2020 18:20:44</t>
  </si>
  <si>
    <t>15.06.2020 19:14:02</t>
  </si>
  <si>
    <t>1355715</t>
  </si>
  <si>
    <t>21.06.2020 16:31:04</t>
  </si>
  <si>
    <t>21.06.2020 16:45:00</t>
  </si>
  <si>
    <t>1359355</t>
  </si>
  <si>
    <t>27.06.2020 03:20:17</t>
  </si>
  <si>
    <t>27.06.2020 03:44:02</t>
  </si>
  <si>
    <t>1359336</t>
  </si>
  <si>
    <t>DEMİRCİ KÖK 35-26-M00779_HatBaşıAyırıcı_53137928 M06</t>
  </si>
  <si>
    <t>27.06.2020 00:26:42</t>
  </si>
  <si>
    <t>27.06.2020 03:43:00</t>
  </si>
  <si>
    <t>1358248</t>
  </si>
  <si>
    <t>25.06.2020 09:04:00</t>
  </si>
  <si>
    <t>25.06.2020 14:13:35</t>
  </si>
  <si>
    <t>1354861</t>
  </si>
  <si>
    <t>ÖZBEY İM 35-26-A00005_ARAPKAHVE-L01 L01</t>
  </si>
  <si>
    <t>20.06.2020 04:34:31</t>
  </si>
  <si>
    <t>20.06.2020 04:49:46</t>
  </si>
  <si>
    <t>1334455</t>
  </si>
  <si>
    <t>03.06.2020 12:12:19</t>
  </si>
  <si>
    <t>03.06.2020 12:32:00</t>
  </si>
  <si>
    <t>1353006</t>
  </si>
  <si>
    <t>M-1740 BELENBAŞI 35-03-M01740_93555212</t>
  </si>
  <si>
    <t>17.06.2020 17:45:10</t>
  </si>
  <si>
    <t>17.06.2020 18:22:44</t>
  </si>
  <si>
    <t>1353044</t>
  </si>
  <si>
    <t>M-1740 BELENBAŞI 35-03-M01740_942120082</t>
  </si>
  <si>
    <t>17.06.2020 19:03:29</t>
  </si>
  <si>
    <t>17.06.2020 20:13:35</t>
  </si>
  <si>
    <t>1353793</t>
  </si>
  <si>
    <t>ÖZBEY İM 35-26-A00005_AHMETLİ L09</t>
  </si>
  <si>
    <t>18.06.2020 17:50:35</t>
  </si>
  <si>
    <t>18.06.2020 18:26:36</t>
  </si>
  <si>
    <t>1334430</t>
  </si>
  <si>
    <t>03.06.2020 11:26:42</t>
  </si>
  <si>
    <t>03.06.2020 11:38:00</t>
  </si>
  <si>
    <t>1344952</t>
  </si>
  <si>
    <t>ÖZBEY İM 35-26-A00005_ARSLANLAR/ÖLÇÜ M05</t>
  </si>
  <si>
    <t>04.06.2020 09:49:18</t>
  </si>
  <si>
    <t>04.06.2020 15:56:13</t>
  </si>
  <si>
    <t>1357099</t>
  </si>
  <si>
    <t>K-4347 35-01-K04347_A</t>
  </si>
  <si>
    <t>23.06.2020 13:18:31</t>
  </si>
  <si>
    <t>23.06.2020 17:18:10</t>
  </si>
  <si>
    <t>1334387</t>
  </si>
  <si>
    <t>YAŞAR SUHAN 35-26-L00073_Ayırıcı H01</t>
  </si>
  <si>
    <t>03.06.2020 10:14:58</t>
  </si>
  <si>
    <t>03.06.2020 12:44:59</t>
  </si>
  <si>
    <t>1359030</t>
  </si>
  <si>
    <t>26.06.2020 13:43:32</t>
  </si>
  <si>
    <t>26.06.2020 13:59:45</t>
  </si>
  <si>
    <t>1359046</t>
  </si>
  <si>
    <t>26.06.2020 14:02:30</t>
  </si>
  <si>
    <t>26.06.2020 14:38:21</t>
  </si>
  <si>
    <t>1352806</t>
  </si>
  <si>
    <t>HASAN HÜSEYİN ERBUDAK SULAMA GRUBU TR 35-22-M00216_Ayırıcı H01</t>
  </si>
  <si>
    <t>17.06.2020 09:19:57</t>
  </si>
  <si>
    <t>17.06.2020 13:38:35</t>
  </si>
  <si>
    <t>1354465</t>
  </si>
  <si>
    <t>TR-10 35-13-L00010_TR-12 - TR-13 L01</t>
  </si>
  <si>
    <t>19.06.2020 15:02:42</t>
  </si>
  <si>
    <t>20.06.2020 02:02:00</t>
  </si>
  <si>
    <t>1348898</t>
  </si>
  <si>
    <t>DM-3/29 45-71-M00083_953199157</t>
  </si>
  <si>
    <t>11.06.2020 11:48:16</t>
  </si>
  <si>
    <t>11.06.2020 13:57:10</t>
  </si>
  <si>
    <t>1360948</t>
  </si>
  <si>
    <t>DM-08/10-B 45-71-M00289_A</t>
  </si>
  <si>
    <t>30.06.2020 09:12:52</t>
  </si>
  <si>
    <t>30.06.2020 11:01:59</t>
  </si>
  <si>
    <t>1357414</t>
  </si>
  <si>
    <t>L-185 35-18-L00185_950442318</t>
  </si>
  <si>
    <t>23.06.2020 18:33:12</t>
  </si>
  <si>
    <t>23.06.2020 19:35:36</t>
  </si>
  <si>
    <t>1359069</t>
  </si>
  <si>
    <t>L-286 35-18-L00286_950464669</t>
  </si>
  <si>
    <t>26.06.2020 14:32:11</t>
  </si>
  <si>
    <t>26.06.2020 16:47:39</t>
  </si>
  <si>
    <t>1360774</t>
  </si>
  <si>
    <t>L-190 35-18-L00190_950442410</t>
  </si>
  <si>
    <t>29.06.2020 20:27:09</t>
  </si>
  <si>
    <t>29.06.2020 22:05:13</t>
  </si>
  <si>
    <t>1323253</t>
  </si>
  <si>
    <t>L-179 35-18-L00179_Ayırıcı H01</t>
  </si>
  <si>
    <t>01.06.2020 14:12:47</t>
  </si>
  <si>
    <t>01.06.2020 16:16:53</t>
  </si>
  <si>
    <t>1334189</t>
  </si>
  <si>
    <t>KARABAĞLAR TM 35-01-A00012_TR-D-M15 M15</t>
  </si>
  <si>
    <t>02.06.2020 21:24:32</t>
  </si>
  <si>
    <t>02.06.2020 21:48:13</t>
  </si>
  <si>
    <t>1346120</t>
  </si>
  <si>
    <t>KARABAĞLAR TM 35-01-A00012_KARABAĞLAR-13 K36</t>
  </si>
  <si>
    <t>06.06.2020 14:14:12</t>
  </si>
  <si>
    <t>06.06.2020 15:09:55</t>
  </si>
  <si>
    <t>1349805</t>
  </si>
  <si>
    <t>12.06.2020 14:12:38</t>
  </si>
  <si>
    <t>12.06.2020 16:28:43</t>
  </si>
  <si>
    <t>1348016</t>
  </si>
  <si>
    <t>K-1560 35-01-K01560_35-01-K01560</t>
  </si>
  <si>
    <t>10.06.2020 00:18:16</t>
  </si>
  <si>
    <t>10.06.2020 00:53:43</t>
  </si>
  <si>
    <t>1353856</t>
  </si>
  <si>
    <t>ÖZBEY TR-1 35-26-L00137_Ayırıcı H</t>
  </si>
  <si>
    <t>18.06.2020 16:13:10</t>
  </si>
  <si>
    <t>18.06.2020 20:07:49</t>
  </si>
  <si>
    <t>1354053</t>
  </si>
  <si>
    <t>ÖZBEY İM 35-26-A00005_ARAPKAHVE L01</t>
  </si>
  <si>
    <t>19.06.2020 06:24:17</t>
  </si>
  <si>
    <t>19.06.2020 07:19:17</t>
  </si>
  <si>
    <t>1357965</t>
  </si>
  <si>
    <t>K-2863 35-01-K02863_E</t>
  </si>
  <si>
    <t>24.06.2020 16:34:20</t>
  </si>
  <si>
    <t>24.06.2020 19:13:12</t>
  </si>
  <si>
    <t>1347268</t>
  </si>
  <si>
    <t>DM-08/10-A 45-71-M00288_93553916</t>
  </si>
  <si>
    <t>08.06.2020 16:20:05</t>
  </si>
  <si>
    <t>08.06.2020 17:40:27</t>
  </si>
  <si>
    <t>1358964</t>
  </si>
  <si>
    <t>ÖDEMİŞ İM 35-15-A00001_YENİCEKÖY-L24 L24</t>
  </si>
  <si>
    <t>26.06.2020 11:44:31</t>
  </si>
  <si>
    <t>26.06.2020 12:10:00</t>
  </si>
  <si>
    <t>1345406</t>
  </si>
  <si>
    <t>TR-22 35-13-L00022_C</t>
  </si>
  <si>
    <t>05.06.2020 08:39:39</t>
  </si>
  <si>
    <t>05.06.2020 09:55:04</t>
  </si>
  <si>
    <t>1344840</t>
  </si>
  <si>
    <t>04.06.2020 02:01:39</t>
  </si>
  <si>
    <t>04.06.2020 02:06:49</t>
  </si>
  <si>
    <t>1356849</t>
  </si>
  <si>
    <t>KARABAĞLAR TM 35-01-A00012_KARABAĞLAR-1-K18 K18</t>
  </si>
  <si>
    <t>23.06.2020 10:16:49</t>
  </si>
  <si>
    <t>23.06.2020 10:28:47</t>
  </si>
  <si>
    <t>1356225</t>
  </si>
  <si>
    <t>22.06.2020 12:02:43</t>
  </si>
  <si>
    <t>22.06.2020 12:25:20</t>
  </si>
  <si>
    <t>1344593</t>
  </si>
  <si>
    <t>L-191 35-18-L00191_35-18-L00191</t>
  </si>
  <si>
    <t>03.06.2020 15:35:32</t>
  </si>
  <si>
    <t>03.06.2020 19:17:25</t>
  </si>
  <si>
    <t>1360035</t>
  </si>
  <si>
    <t>TR-106 45-78-L00106_953259235</t>
  </si>
  <si>
    <t>28.06.2020 15:37:53</t>
  </si>
  <si>
    <t>28.06.2020 16:29:55</t>
  </si>
  <si>
    <t>1346985</t>
  </si>
  <si>
    <t>ÖDEMİŞ İM 35-15-A00001_TR-110 M17</t>
  </si>
  <si>
    <t>08.06.2020 09:09:44</t>
  </si>
  <si>
    <t>08.06.2020 10:12:34</t>
  </si>
  <si>
    <t>1349244</t>
  </si>
  <si>
    <t>11.06.2020 19:30:48</t>
  </si>
  <si>
    <t>11.06.2020 19:37:00</t>
  </si>
  <si>
    <t>1356104</t>
  </si>
  <si>
    <t>ÖDEMİŞ İM 35-15-A00001_YENİKENT L37</t>
  </si>
  <si>
    <t>22.06.2020 10:00:57</t>
  </si>
  <si>
    <t>22.06.2020 11:40:24</t>
  </si>
  <si>
    <t>1357296</t>
  </si>
  <si>
    <t>ÖDEMİŞ İM 35-15-A00001_ESKİ OVAKENT-L40 L40</t>
  </si>
  <si>
    <t>23.06.2020 16:35:03</t>
  </si>
  <si>
    <t>23.06.2020 16:52:17</t>
  </si>
  <si>
    <t>1348874</t>
  </si>
  <si>
    <t>ÖZBEY TR-1 35-26-L00137_C</t>
  </si>
  <si>
    <t>11.06.2020 10:53:14</t>
  </si>
  <si>
    <t>11.06.2020 12:10:34</t>
  </si>
  <si>
    <t>1348211</t>
  </si>
  <si>
    <t>L-438 35-18-L00438_950449067</t>
  </si>
  <si>
    <t>10.06.2020 09:33:52</t>
  </si>
  <si>
    <t>10.06.2020 11:20:53</t>
  </si>
  <si>
    <t>1346174</t>
  </si>
  <si>
    <t>06.06.2020 16:06:00</t>
  </si>
  <si>
    <t>06.06.2020 19:14:21</t>
  </si>
  <si>
    <t>1352271</t>
  </si>
  <si>
    <t>16.06.2020 13:26:27</t>
  </si>
  <si>
    <t>16.06.2020 13:36:34</t>
  </si>
  <si>
    <t>1349879</t>
  </si>
  <si>
    <t>K-823 35-03-K00823_C</t>
  </si>
  <si>
    <t>12.06.2020 14:55:16</t>
  </si>
  <si>
    <t>12.06.2020 15:49:42</t>
  </si>
  <si>
    <t>1350674</t>
  </si>
  <si>
    <t>AHMETBEYLİ MAYDANOZ M-8 35-22-M00246_Ayırıcı H01</t>
  </si>
  <si>
    <t>13.06.2020 12:02:06</t>
  </si>
  <si>
    <t>13.06.2020 15:06:54</t>
  </si>
  <si>
    <t>1371240</t>
  </si>
  <si>
    <t>K-3569 35-02-K03569_E</t>
  </si>
  <si>
    <t>30.06.2020 16:34:22</t>
  </si>
  <si>
    <t>30.06.2020 18:40:25</t>
  </si>
  <si>
    <t>1347640</t>
  </si>
  <si>
    <t>L-286 35-18-L00286_D</t>
  </si>
  <si>
    <t>09.06.2020 10:56:58</t>
  </si>
  <si>
    <t>09.06.2020 13:12:13</t>
  </si>
  <si>
    <t>1360682</t>
  </si>
  <si>
    <t>L-241 35-18-L00241_950440855</t>
  </si>
  <si>
    <t>29.06.2020 17:58:53</t>
  </si>
  <si>
    <t>29.06.2020 20:19:25</t>
  </si>
  <si>
    <t>1351790</t>
  </si>
  <si>
    <t>K-3338 35-02-K03338_913116785</t>
  </si>
  <si>
    <t>15.06.2020 16:46:58</t>
  </si>
  <si>
    <t>15.06.2020 18:54:56</t>
  </si>
  <si>
    <t>1352822</t>
  </si>
  <si>
    <t>K-3338 35-02-K03338_912836854</t>
  </si>
  <si>
    <t>17.06.2020 12:49:47</t>
  </si>
  <si>
    <t>17.06.2020 20:03:33</t>
  </si>
  <si>
    <t>1347895</t>
  </si>
  <si>
    <t>L-192 35-18-L00192_950442471</t>
  </si>
  <si>
    <t>09.06.2020 18:27:50</t>
  </si>
  <si>
    <t>09.06.2020 23:45:20</t>
  </si>
  <si>
    <t>1352429</t>
  </si>
  <si>
    <t>AHMETBEYLİ M-4 35-22-M00242_12260810</t>
  </si>
  <si>
    <t>16.06.2020 18:06:18</t>
  </si>
  <si>
    <t>16.06.2020 19:41:08</t>
  </si>
  <si>
    <t>1349943</t>
  </si>
  <si>
    <t>TR-111 ZEYTİNALANI 35-19-L00111_95000126665</t>
  </si>
  <si>
    <t>12.06.2020 15:56:40</t>
  </si>
  <si>
    <t>12.06.2020 17:04:37</t>
  </si>
  <si>
    <t>1334304</t>
  </si>
  <si>
    <t>03.06.2020 08:03:18</t>
  </si>
  <si>
    <t>03.06.2020 09:20:48</t>
  </si>
  <si>
    <t>1323655</t>
  </si>
  <si>
    <t>L-190 35-18-L00190_950442396</t>
  </si>
  <si>
    <t>02.06.2020 07:05:56</t>
  </si>
  <si>
    <t>02.06.2020 09:09:16</t>
  </si>
  <si>
    <t>1351691</t>
  </si>
  <si>
    <t>K-3338 35-02-K03338_914568500</t>
  </si>
  <si>
    <t>15.06.2020 13:38:11</t>
  </si>
  <si>
    <t>15.06.2020 14:27:35</t>
  </si>
  <si>
    <t>1352913</t>
  </si>
  <si>
    <t>K-3338 35-02-K03338_95000056136</t>
  </si>
  <si>
    <t>17.06.2020 15:02:21</t>
  </si>
  <si>
    <t>17.06.2020 17:04:38</t>
  </si>
  <si>
    <t>1352661</t>
  </si>
  <si>
    <t>K-3338 35-02-K03338_913017161</t>
  </si>
  <si>
    <t>17.06.2020 09:28:36</t>
  </si>
  <si>
    <t>17.06.2020 17:08:24</t>
  </si>
  <si>
    <t>1353027</t>
  </si>
  <si>
    <t>K-3338 35-02-K03338_913191728</t>
  </si>
  <si>
    <t>17.06.2020 18:36:41</t>
  </si>
  <si>
    <t>17.06.2020 19:43:51</t>
  </si>
  <si>
    <t>1352652</t>
  </si>
  <si>
    <t>K-1142 35-01-K01142_C</t>
  </si>
  <si>
    <t>17.06.2020 09:14:41</t>
  </si>
  <si>
    <t>17.06.2020 12:39:28</t>
  </si>
  <si>
    <t>1358544</t>
  </si>
  <si>
    <t>L-230 (45 KABİN) 35-18-L00230_950440739</t>
  </si>
  <si>
    <t>25.06.2020 18:55:11</t>
  </si>
  <si>
    <t>25.06.2020 21:05:22</t>
  </si>
  <si>
    <t>1357852</t>
  </si>
  <si>
    <t>L-433 ATİLLA BAYIR TRAFO 35-18-L00433_950440711</t>
  </si>
  <si>
    <t>24.06.2020 13:31:12</t>
  </si>
  <si>
    <t>24.06.2020 15:27:35</t>
  </si>
  <si>
    <t>1323824</t>
  </si>
  <si>
    <t>L-433 ATİLLA BAYIR TRAFO 35-18-L00433_950430595</t>
  </si>
  <si>
    <t>02.06.2020 11:03:31</t>
  </si>
  <si>
    <t>03.06.2020 17:24:02</t>
  </si>
  <si>
    <t>1352651</t>
  </si>
  <si>
    <t>K-1142 35-01-K01142_A</t>
  </si>
  <si>
    <t>17.06.2020 09:23:46</t>
  </si>
  <si>
    <t>17.06.2020 12:38:34</t>
  </si>
  <si>
    <t>1356228</t>
  </si>
  <si>
    <t>L-242 35-18-L00242_950441068</t>
  </si>
  <si>
    <t>22.06.2020 12:03:57</t>
  </si>
  <si>
    <t>22.06.2020 17:11:25</t>
  </si>
  <si>
    <t>1347390</t>
  </si>
  <si>
    <t>K-3097 35-01-K03097_911823453</t>
  </si>
  <si>
    <t>08.06.2020 20:06:48</t>
  </si>
  <si>
    <t>08.06.2020 21:24:55</t>
  </si>
  <si>
    <t>1348090</t>
  </si>
  <si>
    <t>L-192 35-18-L00192_950457316</t>
  </si>
  <si>
    <t>10.06.2020 06:35:42</t>
  </si>
  <si>
    <t>10.06.2020 16:47:59</t>
  </si>
  <si>
    <t>1349755</t>
  </si>
  <si>
    <t>L-192 35-18-L00192_950442474</t>
  </si>
  <si>
    <t>12.06.2020 13:30:00</t>
  </si>
  <si>
    <t>12.06.2020 14:15:51</t>
  </si>
  <si>
    <t>1351764</t>
  </si>
  <si>
    <t>M-1518 35-02-M01518_D</t>
  </si>
  <si>
    <t>15.06.2020 15:46:35</t>
  </si>
  <si>
    <t>15.06.2020 17:41:46</t>
  </si>
  <si>
    <t>1361059</t>
  </si>
  <si>
    <t>M-1518 35-02-M01518_E</t>
  </si>
  <si>
    <t>30.06.2020 11:11:32</t>
  </si>
  <si>
    <t>30.06.2020 12:40:55</t>
  </si>
  <si>
    <t>1345882</t>
  </si>
  <si>
    <t>06.06.2020 06:55:21</t>
  </si>
  <si>
    <t>06.06.2020 06:56:02</t>
  </si>
  <si>
    <t>1349861</t>
  </si>
  <si>
    <t>TR-115 ZEYTİNALANI 35-19-L00115_C</t>
  </si>
  <si>
    <t>12.06.2020 15:02:33</t>
  </si>
  <si>
    <t>12.06.2020 15:43:57</t>
  </si>
  <si>
    <t>1346114</t>
  </si>
  <si>
    <t>ATAKÖY TR-4 35-22-M00193_955269668</t>
  </si>
  <si>
    <t>06.06.2020 13:43:01</t>
  </si>
  <si>
    <t>06.06.2020 14:53:00</t>
  </si>
  <si>
    <t>1344573</t>
  </si>
  <si>
    <t>ATAKÖY TR-7 35-22-M00177_955269923</t>
  </si>
  <si>
    <t>03.06.2020 15:08:26</t>
  </si>
  <si>
    <t>03.06.2020 17:14:21</t>
  </si>
  <si>
    <t>1353614</t>
  </si>
  <si>
    <t>ATAKÖY TR-2 35-22-M00191_955269942</t>
  </si>
  <si>
    <t>18.06.2020 12:15:57</t>
  </si>
  <si>
    <t>18.06.2020 18:53:39</t>
  </si>
  <si>
    <t>1347195</t>
  </si>
  <si>
    <t>SEYREK TR-7 KÖK 35-28-M00379_HatBaşıAyırıcı_53132683 M13</t>
  </si>
  <si>
    <t>08.06.2020 14:21:38</t>
  </si>
  <si>
    <t>08.06.2020 14:45:03</t>
  </si>
  <si>
    <t>1349683</t>
  </si>
  <si>
    <t>SEYREK TR-6 35-28-M00373_B B01</t>
  </si>
  <si>
    <t>12.06.2020 12:10:51</t>
  </si>
  <si>
    <t>13.06.2020 02:35:01</t>
  </si>
  <si>
    <t>1360266</t>
  </si>
  <si>
    <t>SEYREK TR-6 35-28-M00373_Ayırıcı H01</t>
  </si>
  <si>
    <t>29.06.2020 06:34:27</t>
  </si>
  <si>
    <t>29.06.2020 07:03:58</t>
  </si>
  <si>
    <t>1359084</t>
  </si>
  <si>
    <t>GÖLOVA TR-1 35-22-M00248_945379844</t>
  </si>
  <si>
    <t>26.06.2020 15:00:21</t>
  </si>
  <si>
    <t>26.06.2020 18:13:36</t>
  </si>
  <si>
    <t>1359438</t>
  </si>
  <si>
    <t>GÖLOVA TR-1 35-22-M00248_955262617</t>
  </si>
  <si>
    <t>27.06.2020 09:19:45</t>
  </si>
  <si>
    <t>27.06.2020 09:55:36</t>
  </si>
  <si>
    <t>1359452</t>
  </si>
  <si>
    <t>GÖLOVA TR-1 35-22-M00248_9419533</t>
  </si>
  <si>
    <t>27.06.2020 10:10:37</t>
  </si>
  <si>
    <t>1361229</t>
  </si>
  <si>
    <t>M-1589 35-01-M01589_A</t>
  </si>
  <si>
    <t>30.06.2020 15:46:14</t>
  </si>
  <si>
    <t>30.06.2020 16:46:23</t>
  </si>
  <si>
    <t>1360253</t>
  </si>
  <si>
    <t>SEYREK TR-7 KÖK 35-28-M00379_SEYREK KÖY M13</t>
  </si>
  <si>
    <t>29.06.2020 05:27:24</t>
  </si>
  <si>
    <t>29.06.2020 06:13:29</t>
  </si>
  <si>
    <t>1358426</t>
  </si>
  <si>
    <t>SEYREK TR-2 35-28-M00376_D</t>
  </si>
  <si>
    <t>25.06.2020 13:31:52</t>
  </si>
  <si>
    <t>25.06.2020 18:54:41</t>
  </si>
  <si>
    <t>1348582</t>
  </si>
  <si>
    <t>SEYREK TR-7 KÖK 35-28-M00379_SÜZBEYLİ-TUZCULU-M04 M04</t>
  </si>
  <si>
    <t>10.06.2020 19:36:17</t>
  </si>
  <si>
    <t>10.06.2020 19:56:00</t>
  </si>
  <si>
    <t>1348656</t>
  </si>
  <si>
    <t>SEYREK TR-7 KÖK 35-28-M00379_SÜZBEYLİ-TUZCULU M04</t>
  </si>
  <si>
    <t>10.06.2020 21:54:00</t>
  </si>
  <si>
    <t>10.06.2020 22:34:06</t>
  </si>
  <si>
    <t>1334263</t>
  </si>
  <si>
    <t>03.06.2020 05:43:53</t>
  </si>
  <si>
    <t>03.06.2020 06:07:00</t>
  </si>
  <si>
    <t>1323774</t>
  </si>
  <si>
    <t>02.06.2020 10:00:42</t>
  </si>
  <si>
    <t>02.06.2020 11:57:04</t>
  </si>
  <si>
    <t>1323118</t>
  </si>
  <si>
    <t>01.06.2020 12:06:51</t>
  </si>
  <si>
    <t>01.06.2020 12:57:39</t>
  </si>
  <si>
    <t>1351535</t>
  </si>
  <si>
    <t>15.06.2020 09:24:46</t>
  </si>
  <si>
    <t>15.06.2020 14:03:45</t>
  </si>
  <si>
    <t>1356852</t>
  </si>
  <si>
    <t>SEYREK TR-7 KÖK 35-28-M00379_HatBaşıAyırıcı_53133646 M13</t>
  </si>
  <si>
    <t>23.06.2020 10:12:39</t>
  </si>
  <si>
    <t>23.06.2020 13:02:32</t>
  </si>
  <si>
    <t>1357092</t>
  </si>
  <si>
    <t>SEYREK TR-7 KÖK 35-28-M00379_HatBaşıAyırıcı_64536197 M04</t>
  </si>
  <si>
    <t>23.06.2020 12:58:12</t>
  </si>
  <si>
    <t>23.06.2020 15:39:30</t>
  </si>
  <si>
    <t>1358440</t>
  </si>
  <si>
    <t>SEYREK TR-8 35-28-M00377_960191888</t>
  </si>
  <si>
    <t>25.06.2020 13:39:14</t>
  </si>
  <si>
    <t>25.06.2020 19:03:45</t>
  </si>
  <si>
    <t>1359544</t>
  </si>
  <si>
    <t>SEYREK TR-7 KÖK 35-28-M00379_HatBaşıAyırıcı_53133679 M05</t>
  </si>
  <si>
    <t>27.06.2020 12:49:43</t>
  </si>
  <si>
    <t>27.06.2020 14:58:14</t>
  </si>
  <si>
    <t>1323789</t>
  </si>
  <si>
    <t>TR-112 ZEYTİNALANI 35-19-L00112_956665623</t>
  </si>
  <si>
    <t>02.06.2020 10:13:27</t>
  </si>
  <si>
    <t>02.06.2020 11:09:17</t>
  </si>
  <si>
    <t>1351378</t>
  </si>
  <si>
    <t>MUSTAFA ÖZ- ÖZ ÇIRÇIR FABRİKASI VE TARIM ÜR.TİC.ÖZEL 35-28-M00370Ö_Ayırıcı H01</t>
  </si>
  <si>
    <t>14.06.2020 19:47:57</t>
  </si>
  <si>
    <t>14.06.2020 21:43:35</t>
  </si>
  <si>
    <t>1360731</t>
  </si>
  <si>
    <t>DM-3/TR-14 35-13-L00052_952999652</t>
  </si>
  <si>
    <t>29.06.2020 19:07:51</t>
  </si>
  <si>
    <t>29.06.2020 22:10:27</t>
  </si>
  <si>
    <t>1334177</t>
  </si>
  <si>
    <t>K-1560 35-01-K01560_912201008</t>
  </si>
  <si>
    <t>02.06.2020 20:46:28</t>
  </si>
  <si>
    <t>02.06.2020 21:38:01</t>
  </si>
  <si>
    <t>1345270</t>
  </si>
  <si>
    <t>TR-113 ZEYTİNALANI 35-19-L00113_956663050</t>
  </si>
  <si>
    <t>04.06.2020 18:51:28</t>
  </si>
  <si>
    <t>04.06.2020 20:35:59</t>
  </si>
  <si>
    <t>1352467</t>
  </si>
  <si>
    <t>BURUNCUK TR-1 35-28-M00331_953381459</t>
  </si>
  <si>
    <t>16.06.2020 18:54:02</t>
  </si>
  <si>
    <t>16.06.2020 19:38:33</t>
  </si>
  <si>
    <t>1371315</t>
  </si>
  <si>
    <t>M-2705(YATIRIM REZERVE) 35-01-M02705_965652002</t>
  </si>
  <si>
    <t>30.06.2020 18:43:46</t>
  </si>
  <si>
    <t>30.06.2020 21:15:53</t>
  </si>
  <si>
    <t>1349967</t>
  </si>
  <si>
    <t>K-1210 35-01-K01210_912290215</t>
  </si>
  <si>
    <t>12.06.2020 15:47:15</t>
  </si>
  <si>
    <t>12.06.2020 17:11:02</t>
  </si>
  <si>
    <t>1344897</t>
  </si>
  <si>
    <t>TR-10 35-17-M00010_DAĞITIM TRAFO TR-10-M03 M03</t>
  </si>
  <si>
    <t>04.06.2020 09:10:00</t>
  </si>
  <si>
    <t>04.06.2020 10:05:43</t>
  </si>
  <si>
    <t>1346014</t>
  </si>
  <si>
    <t>ZEYTİNALANI  TR-117 35-19-L00117_956678156</t>
  </si>
  <si>
    <t>06.06.2020 09:52:05</t>
  </si>
  <si>
    <t>06.06.2020 12:18:43</t>
  </si>
  <si>
    <t>1334256</t>
  </si>
  <si>
    <t>03.06.2020 03:55:03</t>
  </si>
  <si>
    <t>03.06.2020 04:30:47</t>
  </si>
  <si>
    <t>1334001</t>
  </si>
  <si>
    <t>02.06.2020 15:28:42</t>
  </si>
  <si>
    <t>02.06.2020 16:17:10</t>
  </si>
  <si>
    <t>1344499</t>
  </si>
  <si>
    <t>03.06.2020 13:14:58</t>
  </si>
  <si>
    <t>03.06.2020 15:04:00</t>
  </si>
  <si>
    <t>1347916</t>
  </si>
  <si>
    <t>TR-104 ZEYTİNALANI 35-19-L00104_956664253</t>
  </si>
  <si>
    <t>09.06.2020 19:07:39</t>
  </si>
  <si>
    <t>09.06.2020 22:29:41</t>
  </si>
  <si>
    <t>1345313</t>
  </si>
  <si>
    <t>ASARLIK TR-8 35-28-M00182_10902933</t>
  </si>
  <si>
    <t>04.06.2020 20:54:28</t>
  </si>
  <si>
    <t>04.06.2020 22:36:49</t>
  </si>
  <si>
    <t>1360348</t>
  </si>
  <si>
    <t>K-1660MİMAR SİNAN ENDÜSTRİMES.LİSESİ 35-02-K01660Ö_-K02 K02</t>
  </si>
  <si>
    <t>29.06.2020 09:20:44</t>
  </si>
  <si>
    <t>29.06.2020 09:52:16</t>
  </si>
  <si>
    <t>1347402</t>
  </si>
  <si>
    <t>K-4161 35-02-K04161_A</t>
  </si>
  <si>
    <t>08.06.2020 20:35:16</t>
  </si>
  <si>
    <t>08.06.2020 22:13:34</t>
  </si>
  <si>
    <t>1349721</t>
  </si>
  <si>
    <t>K-240 35-01-K00240_911713891</t>
  </si>
  <si>
    <t>12.06.2020 12:56:14</t>
  </si>
  <si>
    <t>12.06.2020 13:39:27</t>
  </si>
  <si>
    <t>1334262</t>
  </si>
  <si>
    <t>K-4161 35-02-K04161_TRAFO K03</t>
  </si>
  <si>
    <t>03.06.2020 05:44:00</t>
  </si>
  <si>
    <t>03.06.2020 05:58:34</t>
  </si>
  <si>
    <t>1350673</t>
  </si>
  <si>
    <t>K-718 35-01-K00718_911380358</t>
  </si>
  <si>
    <t>13.06.2020 13:27:34</t>
  </si>
  <si>
    <t>13.06.2020 16:13:53</t>
  </si>
  <si>
    <t>1352240</t>
  </si>
  <si>
    <t>K-718 35-01-K00718_912127739</t>
  </si>
  <si>
    <t>16.06.2020 12:46:50</t>
  </si>
  <si>
    <t>16.06.2020 16:47:08</t>
  </si>
  <si>
    <t>1352304</t>
  </si>
  <si>
    <t>M-1781 35-02-M01781_913211006</t>
  </si>
  <si>
    <t>16.06.2020 14:22:00</t>
  </si>
  <si>
    <t>16.06.2020 18:09:49</t>
  </si>
  <si>
    <t>1352922</t>
  </si>
  <si>
    <t>K-2967 35-02-K02967_B B5B</t>
  </si>
  <si>
    <t>17.06.2020 15:25:36</t>
  </si>
  <si>
    <t>17.06.2020 19:12:02</t>
  </si>
  <si>
    <t>1352838</t>
  </si>
  <si>
    <t>K-4036 35-02-K04036_910174363</t>
  </si>
  <si>
    <t>17.06.2020 13:11:01</t>
  </si>
  <si>
    <t>17.06.2020 15:26:57</t>
  </si>
  <si>
    <t>1355230</t>
  </si>
  <si>
    <t>K-4036 35-02-K04036_E</t>
  </si>
  <si>
    <t>20.06.2020 17:41:36</t>
  </si>
  <si>
    <t>20.06.2020 18:59:43</t>
  </si>
  <si>
    <t>1356068</t>
  </si>
  <si>
    <t>TR-11 45-78-L00011_49382013</t>
  </si>
  <si>
    <t>22.06.2020 09:27:56</t>
  </si>
  <si>
    <t>22.06.2020 16:37:27</t>
  </si>
  <si>
    <t>1345196</t>
  </si>
  <si>
    <t>TR-70 45-78-M00070_953265189</t>
  </si>
  <si>
    <t>04.06.2020 16:12:05</t>
  </si>
  <si>
    <t>04.06.2020 17:38:19</t>
  </si>
  <si>
    <t>1346280</t>
  </si>
  <si>
    <t>TR-14 45-78-L00014_49382147</t>
  </si>
  <si>
    <t>06.06.2020 19:11:55</t>
  </si>
  <si>
    <t>06.06.2020 20:15:18</t>
  </si>
  <si>
    <t>1346240</t>
  </si>
  <si>
    <t>TR-14 45-78-L00014_953264476</t>
  </si>
  <si>
    <t>06.06.2020 17:59:27</t>
  </si>
  <si>
    <t>06.06.2020 19:02:41</t>
  </si>
  <si>
    <t>1347413</t>
  </si>
  <si>
    <t>DM-2/8 BAŞKENT TR 35-18-L00588_950461239</t>
  </si>
  <si>
    <t>08.06.2020 21:28:19</t>
  </si>
  <si>
    <t>08.06.2020 23:47:16</t>
  </si>
  <si>
    <t>1359510</t>
  </si>
  <si>
    <t>DM-2/3 ESKİ ANIT YANI 35-18-L00581_950462851</t>
  </si>
  <si>
    <t>27.06.2020 11:51:54</t>
  </si>
  <si>
    <t>27.06.2020 13:12:11</t>
  </si>
  <si>
    <t>1345965</t>
  </si>
  <si>
    <t>M-980 35-03-M00980_910728809</t>
  </si>
  <si>
    <t>06.06.2020 09:38:18</t>
  </si>
  <si>
    <t>06.06.2020 10:41:31</t>
  </si>
  <si>
    <t>1355157</t>
  </si>
  <si>
    <t>K-3625 35-01-K03625_35-01-K03625</t>
  </si>
  <si>
    <t>20.06.2020 15:23:25</t>
  </si>
  <si>
    <t>20.06.2020 18:27:50</t>
  </si>
  <si>
    <t>1354807</t>
  </si>
  <si>
    <t>19.06.2020 23:01:54</t>
  </si>
  <si>
    <t>20.06.2020 00:49:47</t>
  </si>
  <si>
    <t>1356925</t>
  </si>
  <si>
    <t>23.06.2020 11:10:43</t>
  </si>
  <si>
    <t>23.06.2020 11:39:59</t>
  </si>
  <si>
    <t>1356490</t>
  </si>
  <si>
    <t>22.06.2020 18:20:27</t>
  </si>
  <si>
    <t>22.06.2020 22:36:20</t>
  </si>
  <si>
    <t>1356595</t>
  </si>
  <si>
    <t>TR-1/53B 45-71-M02141_E E03</t>
  </si>
  <si>
    <t>22.06.2020 21:53:40</t>
  </si>
  <si>
    <t>23.06.2020 00:10:27</t>
  </si>
  <si>
    <t>1354491</t>
  </si>
  <si>
    <t>19.06.2020 15:38:42</t>
  </si>
  <si>
    <t>19.06.2020 16:00:59</t>
  </si>
  <si>
    <t>1352965</t>
  </si>
  <si>
    <t>DM-1/52 45-71-M00325_C C02</t>
  </si>
  <si>
    <t>17.06.2020 16:52:33</t>
  </si>
  <si>
    <t>17.06.2020 18:16:58</t>
  </si>
  <si>
    <t>1354086</t>
  </si>
  <si>
    <t>MANİSA TM-1 45-71-A00001_MÜESSESE-2 M22</t>
  </si>
  <si>
    <t>19.06.2020 07:49:19</t>
  </si>
  <si>
    <t>1352058</t>
  </si>
  <si>
    <t>MANİSA TM-1 45-71-A00001_TURGUTLU-2 M18</t>
  </si>
  <si>
    <t>16.06.2020 09:02:15</t>
  </si>
  <si>
    <t>1346677</t>
  </si>
  <si>
    <t>TR-1/53B 45-71-M02141_953188098</t>
  </si>
  <si>
    <t>07.06.2020 15:24:31</t>
  </si>
  <si>
    <t>07.06.2020 16:09:36</t>
  </si>
  <si>
    <t>1348008</t>
  </si>
  <si>
    <t>10.06.2020 00:00:10</t>
  </si>
  <si>
    <t>10.06.2020 00:13:00</t>
  </si>
  <si>
    <t>1350901</t>
  </si>
  <si>
    <t>K-4161 35-02-K04161_99472893</t>
  </si>
  <si>
    <t>13.06.2020 19:40:00</t>
  </si>
  <si>
    <t>13.06.2020 20:44:54</t>
  </si>
  <si>
    <t>1333973</t>
  </si>
  <si>
    <t>MANİSA TM-1 45-71-A00001_TURGUTLU-1-M10 M10</t>
  </si>
  <si>
    <t>02.06.2020 15:03:37</t>
  </si>
  <si>
    <t>02.06.2020 16:11:41</t>
  </si>
  <si>
    <t>1371324</t>
  </si>
  <si>
    <t>TR-1/53B 45-71-M02141_953240006</t>
  </si>
  <si>
    <t>30.06.2020 18:02:35</t>
  </si>
  <si>
    <t>30.06.2020 19:47:53</t>
  </si>
  <si>
    <t>1359386</t>
  </si>
  <si>
    <t>27.06.2020 07:13:17</t>
  </si>
  <si>
    <t>27.06.2020 07:26:47</t>
  </si>
  <si>
    <t>1345461</t>
  </si>
  <si>
    <t>L-174 35-18-L00174_49976487 B01b</t>
  </si>
  <si>
    <t>05.06.2020 11:20:21</t>
  </si>
  <si>
    <t>05.06.2020 13:56:27</t>
  </si>
  <si>
    <t>1353591</t>
  </si>
  <si>
    <t>L-175 35-18-L00175_950437509</t>
  </si>
  <si>
    <t>22.06.2020 15:04:33</t>
  </si>
  <si>
    <t>22.06.2020 19:06:16</t>
  </si>
  <si>
    <t>1357745</t>
  </si>
  <si>
    <t>DM-25/18 45-71-M00366_DM-25/17A-M02 M02</t>
  </si>
  <si>
    <t>24.06.2020 09:38:44</t>
  </si>
  <si>
    <t>24.06.2020 15:57:00</t>
  </si>
  <si>
    <t>1345255</t>
  </si>
  <si>
    <t>DM-25/17 45-71-M00049_A</t>
  </si>
  <si>
    <t>04.06.2020 18:39:00</t>
  </si>
  <si>
    <t>04.06.2020 19:51:46</t>
  </si>
  <si>
    <t>1323842</t>
  </si>
  <si>
    <t>TR-1/45 (25/17b) ÇIRÇIR 45-71-M00148_45-71-M00148</t>
  </si>
  <si>
    <t>02.06.2020 11:30:56</t>
  </si>
  <si>
    <t>02.06.2020 12:37:08</t>
  </si>
  <si>
    <t>1350175</t>
  </si>
  <si>
    <t>DM-25/17 45-71-M00049_953195361</t>
  </si>
  <si>
    <t>12.06.2020 19:05:25</t>
  </si>
  <si>
    <t>12.06.2020 19:45:01</t>
  </si>
  <si>
    <t>1360221</t>
  </si>
  <si>
    <t>DM-25/18 45-71-M00366_953195848</t>
  </si>
  <si>
    <t>29.06.2020 00:27:36</t>
  </si>
  <si>
    <t>29.06.2020 01:39:35</t>
  </si>
  <si>
    <t>1348368</t>
  </si>
  <si>
    <t>10.06.2020 13:32:23</t>
  </si>
  <si>
    <t>10.06.2020 13:51:00</t>
  </si>
  <si>
    <t>1347543</t>
  </si>
  <si>
    <t>DM-1/52 45-71-M00325_SA</t>
  </si>
  <si>
    <t>09.06.2020 09:06:51</t>
  </si>
  <si>
    <t>09.06.2020 09:48:44</t>
  </si>
  <si>
    <t>1347101</t>
  </si>
  <si>
    <t>TR-1/59A 45-71-M02142_Ayırıcı H</t>
  </si>
  <si>
    <t>08.06.2020 11:44:38</t>
  </si>
  <si>
    <t>1344821</t>
  </si>
  <si>
    <t>K-4854 35-01-K04854_911362048</t>
  </si>
  <si>
    <t>03.06.2020 23:50:53</t>
  </si>
  <si>
    <t>04.06.2020 00:46:36</t>
  </si>
  <si>
    <t>1358097</t>
  </si>
  <si>
    <t>M-1686 35-02-M01686_B</t>
  </si>
  <si>
    <t>24.06.2020 20:52:01</t>
  </si>
  <si>
    <t>24.06.2020 22:00:32</t>
  </si>
  <si>
    <t>1355048</t>
  </si>
  <si>
    <t>TR-125 ZEYTİNALANI 35-19-L00125_956679656</t>
  </si>
  <si>
    <t>20.06.2020 11:57:51</t>
  </si>
  <si>
    <t>20.06.2020 13:49:17</t>
  </si>
  <si>
    <t>1356154</t>
  </si>
  <si>
    <t>TR-125 ZEYTİNALANI 35-19-L00125_956679337</t>
  </si>
  <si>
    <t>22.06.2020 10:35:28</t>
  </si>
  <si>
    <t>22.06.2020 12:50:45</t>
  </si>
  <si>
    <t>1348531</t>
  </si>
  <si>
    <t>L-178 35-18-L00178_35-18-L00178</t>
  </si>
  <si>
    <t>10.06.2020 17:40:48</t>
  </si>
  <si>
    <t>10.06.2020 19:20:35</t>
  </si>
  <si>
    <t>1356280</t>
  </si>
  <si>
    <t>L-181 TAN SİTESİ 35-18-L00181_950437573</t>
  </si>
  <si>
    <t>22.06.2020 13:24:23</t>
  </si>
  <si>
    <t>22.06.2020 19:24:58</t>
  </si>
  <si>
    <t>1353585</t>
  </si>
  <si>
    <t>NİLSAN KÖK 35-26-M00725_HASUN SULAMA M06</t>
  </si>
  <si>
    <t>18.06.2020 14:13:39</t>
  </si>
  <si>
    <t>18.06.2020 15:16:15</t>
  </si>
  <si>
    <t>1351341</t>
  </si>
  <si>
    <t>TR-1/7 45-72-M00007_956503119</t>
  </si>
  <si>
    <t>14.06.2020 18:23:11</t>
  </si>
  <si>
    <t>14.06.2020 19:12:01</t>
  </si>
  <si>
    <t>1358629</t>
  </si>
  <si>
    <t>YENİCEKÖY TR-4 35-15-L00429_35-15-L00429</t>
  </si>
  <si>
    <t>25.06.2020 20:19:51</t>
  </si>
  <si>
    <t>1352357</t>
  </si>
  <si>
    <t>TR-125 ZEYTİNALANI 35-19-L00125_956671267</t>
  </si>
  <si>
    <t>16.06.2020 15:50:52</t>
  </si>
  <si>
    <t>16.06.2020 17:12:06</t>
  </si>
  <si>
    <t>1353662</t>
  </si>
  <si>
    <t>TR-155 ZEYTİNALANI 35-19-L00155_956675822</t>
  </si>
  <si>
    <t>18.06.2020 15:05:43</t>
  </si>
  <si>
    <t>18.06.2020 21:11:51</t>
  </si>
  <si>
    <t>1355498</t>
  </si>
  <si>
    <t>DM-25/17 45-71-M00049_B</t>
  </si>
  <si>
    <t>21.06.2020 10:50:43</t>
  </si>
  <si>
    <t>21.06.2020 11:23:54</t>
  </si>
  <si>
    <t>1322973</t>
  </si>
  <si>
    <t>DM-14/22 45-71-M00545_45089936</t>
  </si>
  <si>
    <t>01.06.2020 09:03:32</t>
  </si>
  <si>
    <t>01.06.2020 10:32:13</t>
  </si>
  <si>
    <t>1345826</t>
  </si>
  <si>
    <t>TR-1/46 (25/17c) 45-71-M00146_953241109</t>
  </si>
  <si>
    <t>05.06.2020 21:35:59</t>
  </si>
  <si>
    <t>05.06.2020 22:51:17</t>
  </si>
  <si>
    <t>1349137</t>
  </si>
  <si>
    <t>TR-1/3G (HEKİMOĞLU) 45-71-M01860_C</t>
  </si>
  <si>
    <t>11.06.2020 17:31:02</t>
  </si>
  <si>
    <t>11.06.2020 18:30:20</t>
  </si>
  <si>
    <t>1356071</t>
  </si>
  <si>
    <t>TR-1/3G (HEKİMOĞLU) 45-71-M01860_D</t>
  </si>
  <si>
    <t>22.06.2020 09:28:00</t>
  </si>
  <si>
    <t>22.06.2020 11:20:37</t>
  </si>
  <si>
    <t>1354291</t>
  </si>
  <si>
    <t>TR-125 ZEYTİNALANI 35-19-L00125_956679634</t>
  </si>
  <si>
    <t>19.06.2020 09:56:27</t>
  </si>
  <si>
    <t>19.06.2020 15:04:03</t>
  </si>
  <si>
    <t>1360620</t>
  </si>
  <si>
    <t>K-4161 35-02-K04161_C</t>
  </si>
  <si>
    <t>29.06.2020 16:25:25</t>
  </si>
  <si>
    <t>29.06.2020 19:50:58</t>
  </si>
  <si>
    <t>1351166</t>
  </si>
  <si>
    <t>L-182 35-18-L00182_950442333</t>
  </si>
  <si>
    <t>14.06.2020 12:16:54</t>
  </si>
  <si>
    <t>14.06.2020 16:00:13</t>
  </si>
  <si>
    <t>1348115</t>
  </si>
  <si>
    <t>L-175 35-18-L00175_49990595 A01</t>
  </si>
  <si>
    <t>10.06.2020 08:01:56</t>
  </si>
  <si>
    <t>10.06.2020 19:37:13</t>
  </si>
  <si>
    <t>1323357</t>
  </si>
  <si>
    <t>M-2748(YATIRIM REZERVE) 35-01-M02748_912352489</t>
  </si>
  <si>
    <t>01.06.2020 15:45:22</t>
  </si>
  <si>
    <t>01.06.2020 17:19:17</t>
  </si>
  <si>
    <t>1323596</t>
  </si>
  <si>
    <t>L-182 35-18-L00182_950442642</t>
  </si>
  <si>
    <t>01.06.2020 23:27:54</t>
  </si>
  <si>
    <t>02.06.2020 00:47:37</t>
  </si>
  <si>
    <t>1347823</t>
  </si>
  <si>
    <t>K-4589 35-01-K04589_C</t>
  </si>
  <si>
    <t>09.06.2020 16:20:11</t>
  </si>
  <si>
    <t>09.06.2020 16:55:16</t>
  </si>
  <si>
    <t>1348123</t>
  </si>
  <si>
    <t>DM-25/17 45-71-M00049_DM-25/17A-M06 M06</t>
  </si>
  <si>
    <t>10.06.2020 08:06:38</t>
  </si>
  <si>
    <t>10.06.2020 10:23:45</t>
  </si>
  <si>
    <t>1348067</t>
  </si>
  <si>
    <t>DM-14/22 45-71-M00545_45-71-M00545</t>
  </si>
  <si>
    <t>10.06.2020 05:26:12</t>
  </si>
  <si>
    <t>10.06.2020 07:05:18</t>
  </si>
  <si>
    <t>1360400</t>
  </si>
  <si>
    <t>DM-25/17 45-71-M00049_TR-1/45-M04 M04</t>
  </si>
  <si>
    <t>29.06.2020 10:15:39</t>
  </si>
  <si>
    <t>29.06.2020 11:14:00</t>
  </si>
  <si>
    <t>1361136</t>
  </si>
  <si>
    <t>TR-125 ZEYTİNALANI 35-19-L00125_956684194</t>
  </si>
  <si>
    <t>30.06.2020 13:09:39</t>
  </si>
  <si>
    <t>30.06.2020 15:34:21</t>
  </si>
  <si>
    <t>1357797</t>
  </si>
  <si>
    <t>24.06.2020 11:06:47</t>
  </si>
  <si>
    <t>24.06.2020 15:18:08</t>
  </si>
  <si>
    <t>1359074</t>
  </si>
  <si>
    <t>TR-125 ZEYTİNALANI 35-19-L00125_956681219</t>
  </si>
  <si>
    <t>26.06.2020 14:52:02</t>
  </si>
  <si>
    <t>26.06.2020 18:42:17</t>
  </si>
  <si>
    <t>1354548</t>
  </si>
  <si>
    <t>TR-125 ZEYTİNALANI 35-19-L00125_D</t>
  </si>
  <si>
    <t>19.06.2020 15:06:53</t>
  </si>
  <si>
    <t>19.06.2020 20:49:43</t>
  </si>
  <si>
    <t>1353605</t>
  </si>
  <si>
    <t>TR-125 ZEYTİNALANI 35-19-L00125_956679992</t>
  </si>
  <si>
    <t>18.06.2020 13:29:42</t>
  </si>
  <si>
    <t>18.06.2020 21:28:37</t>
  </si>
  <si>
    <t>1353245</t>
  </si>
  <si>
    <t>18.06.2020 08:50:00</t>
  </si>
  <si>
    <t>18.06.2020 10:17:01</t>
  </si>
  <si>
    <t>1355611</t>
  </si>
  <si>
    <t>TR-125 ZEYTİNALANI 35-19-L00125_956665126</t>
  </si>
  <si>
    <t>21.06.2020 13:06:47</t>
  </si>
  <si>
    <t>21.06.2020 15:41:03</t>
  </si>
  <si>
    <t>1357109</t>
  </si>
  <si>
    <t>K-905 35-02-K00905_912567427</t>
  </si>
  <si>
    <t>23.06.2020 11:12:24</t>
  </si>
  <si>
    <t>23.06.2020 17:43:12</t>
  </si>
  <si>
    <t>1344947</t>
  </si>
  <si>
    <t>TR-8 35-17-M00008_DAĞITIM TRAFO TR-8-M03 M03</t>
  </si>
  <si>
    <t>04.06.2020 10:32:59</t>
  </si>
  <si>
    <t>04.06.2020 11:30:07</t>
  </si>
  <si>
    <t>1350638</t>
  </si>
  <si>
    <t>TR-125 ZEYTİNALANI 35-19-L00125_C</t>
  </si>
  <si>
    <t>13.06.2020 11:47:06</t>
  </si>
  <si>
    <t>13.06.2020 14:08:10</t>
  </si>
  <si>
    <t>1351617</t>
  </si>
  <si>
    <t>TR-125 ZEYTİNALANI 35-19-L00125_956684699</t>
  </si>
  <si>
    <t>15.06.2020 11:12:33</t>
  </si>
  <si>
    <t>15.06.2020 19:10:23</t>
  </si>
  <si>
    <t>1354141</t>
  </si>
  <si>
    <t>_D</t>
  </si>
  <si>
    <t>19.06.2020 09:11:17</t>
  </si>
  <si>
    <t>19.06.2020 17:22:35</t>
  </si>
  <si>
    <t>1323707</t>
  </si>
  <si>
    <t>M-2757(YATIRIM REZERVE) 35-02-M02757_35-02-M02757</t>
  </si>
  <si>
    <t>02.06.2020 09:00:18</t>
  </si>
  <si>
    <t>02.06.2020 13:08:34</t>
  </si>
  <si>
    <t>1323018</t>
  </si>
  <si>
    <t>01.06.2020 11:45:42</t>
  </si>
  <si>
    <t>01.06.2020 17:04:24</t>
  </si>
  <si>
    <t>1347004</t>
  </si>
  <si>
    <t>08.06.2020 09:23:00</t>
  </si>
  <si>
    <t>08.06.2020 16:50:00</t>
  </si>
  <si>
    <t>1349524</t>
  </si>
  <si>
    <t>12.06.2020 09:35:40</t>
  </si>
  <si>
    <t>12.06.2020 13:20:33</t>
  </si>
  <si>
    <t>1350485</t>
  </si>
  <si>
    <t>13.06.2020 13:28:21</t>
  </si>
  <si>
    <t>13.06.2020 16:31:08</t>
  </si>
  <si>
    <t>1360373</t>
  </si>
  <si>
    <t>29.06.2020 09:44:56</t>
  </si>
  <si>
    <t>29.06.2020 16:54:00</t>
  </si>
  <si>
    <t>1360327</t>
  </si>
  <si>
    <t>K-4376 35-02-K04376_D</t>
  </si>
  <si>
    <t>29.06.2020 09:11:43</t>
  </si>
  <si>
    <t>29.06.2020 11:16:42</t>
  </si>
  <si>
    <t>1359580</t>
  </si>
  <si>
    <t>K-579 35-02-K00579_99844505</t>
  </si>
  <si>
    <t>27.06.2020 14:35:13</t>
  </si>
  <si>
    <t>27.06.2020 16:31:56</t>
  </si>
  <si>
    <t>1323009</t>
  </si>
  <si>
    <t>K-4163 35-02-K04163_C</t>
  </si>
  <si>
    <t>01.06.2020 11:38:32</t>
  </si>
  <si>
    <t>01.06.2020 13:02:34</t>
  </si>
  <si>
    <t>1350214</t>
  </si>
  <si>
    <t>K-3874 35-01-K03874_911945105</t>
  </si>
  <si>
    <t>12.06.2020 18:40:24</t>
  </si>
  <si>
    <t>12.06.2020 22:19:08</t>
  </si>
  <si>
    <t>1358694</t>
  </si>
  <si>
    <t>MALTEPE TR-3 35-28-M00446_35-28-M00446</t>
  </si>
  <si>
    <t>25.06.2020 22:45:35</t>
  </si>
  <si>
    <t>25.06.2020 23:01:57</t>
  </si>
  <si>
    <t>1354481</t>
  </si>
  <si>
    <t>K-4283 GÖRECE 35-22-K04283_Ayırıcı H01</t>
  </si>
  <si>
    <t>19.06.2020 14:06:00</t>
  </si>
  <si>
    <t>19.06.2020 15:51:37</t>
  </si>
  <si>
    <t>1357812</t>
  </si>
  <si>
    <t>24.06.2020 11:52:42</t>
  </si>
  <si>
    <t>24.06.2020 12:40:04</t>
  </si>
  <si>
    <t>1334305</t>
  </si>
  <si>
    <t>L-164 35-18-L00164_950444026</t>
  </si>
  <si>
    <t>03.06.2020 08:07:05</t>
  </si>
  <si>
    <t>03.06.2020 14:30:00</t>
  </si>
  <si>
    <t>1344891</t>
  </si>
  <si>
    <t>04.06.2020 08:58:58</t>
  </si>
  <si>
    <t>04.06.2020 17:34:07</t>
  </si>
  <si>
    <t>1356201</t>
  </si>
  <si>
    <t>L-164 35-18-L00164_950444070</t>
  </si>
  <si>
    <t>22.06.2020 11:30:48</t>
  </si>
  <si>
    <t>22.06.2020 17:49:49</t>
  </si>
  <si>
    <t>1359474</t>
  </si>
  <si>
    <t>L-163 35-18-L00163_950444301</t>
  </si>
  <si>
    <t>27.06.2020 10:31:10</t>
  </si>
  <si>
    <t>27.06.2020 11:58:42</t>
  </si>
  <si>
    <t>1347180</t>
  </si>
  <si>
    <t>ARITMA VE DERİCİLER ÖZEL KÖK 45-71-M02304Ö_TURGUTLU-2 (DERİCİLER)-M01 M01</t>
  </si>
  <si>
    <t>08.06.2020 13:50:00</t>
  </si>
  <si>
    <t>08.06.2020 14:56:56</t>
  </si>
  <si>
    <t>1348035</t>
  </si>
  <si>
    <t>ARITMA VE DERİCİLER ÖZEL KÖK 45-71-M02304Ö_TURGUTLU-2 (DERİCİLER) M01</t>
  </si>
  <si>
    <t>10.06.2020 01:33:50</t>
  </si>
  <si>
    <t>10.06.2020 02:08:59</t>
  </si>
  <si>
    <t>1354573</t>
  </si>
  <si>
    <t>TR-155 ZEYTİNALANI 35-19-L00155_956673103</t>
  </si>
  <si>
    <t>19.06.2020 16:49:24</t>
  </si>
  <si>
    <t>19.06.2020 18:26:21</t>
  </si>
  <si>
    <t>1351492</t>
  </si>
  <si>
    <t>15.06.2020 08:55:13</t>
  </si>
  <si>
    <t>15.06.2020 15:50:54</t>
  </si>
  <si>
    <t>1345975</t>
  </si>
  <si>
    <t>L-164 35-18-L00164_950467153</t>
  </si>
  <si>
    <t>06.06.2020 10:02:00</t>
  </si>
  <si>
    <t>06.06.2020 10:59:17</t>
  </si>
  <si>
    <t>1347703</t>
  </si>
  <si>
    <t>M-1484 35-01-M01484_56369756</t>
  </si>
  <si>
    <t>09.06.2020 12:47:46</t>
  </si>
  <si>
    <t>09.06.2020 13:57:58</t>
  </si>
  <si>
    <t>1360856</t>
  </si>
  <si>
    <t>K-2984 35-03-K02984_K-737-K03 K03</t>
  </si>
  <si>
    <t>30.06.2020 02:09:00</t>
  </si>
  <si>
    <t>30.06.2020 02:13:15</t>
  </si>
  <si>
    <t>1345174</t>
  </si>
  <si>
    <t>M-1272 35-02-M01272_913212527</t>
  </si>
  <si>
    <t>04.06.2020 15:14:13</t>
  </si>
  <si>
    <t>04.06.2020 16:32:03</t>
  </si>
  <si>
    <t>1334068</t>
  </si>
  <si>
    <t>K-175 35-02-K00175_910159797</t>
  </si>
  <si>
    <t>02.06.2020 16:28:46</t>
  </si>
  <si>
    <t>02.06.2020 19:27:32</t>
  </si>
  <si>
    <t>1356536</t>
  </si>
  <si>
    <t>22.06.2020 20:06:03</t>
  </si>
  <si>
    <t>22.06.2020 21:46:34</t>
  </si>
  <si>
    <t>1358535</t>
  </si>
  <si>
    <t>L-163 35-18-L00163_950444214</t>
  </si>
  <si>
    <t>25.06.2020 16:44:03</t>
  </si>
  <si>
    <t>25.06.2020 17:05:35</t>
  </si>
  <si>
    <t>1348446</t>
  </si>
  <si>
    <t>K-3759 35-02-K03759_35-02-K03759</t>
  </si>
  <si>
    <t>10.06.2020 14:54:10</t>
  </si>
  <si>
    <t>10.06.2020 16:56:27</t>
  </si>
  <si>
    <t>1344823</t>
  </si>
  <si>
    <t>K-905 35-02-K00905_912585284</t>
  </si>
  <si>
    <t>04.06.2020 00:01:42</t>
  </si>
  <si>
    <t>04.06.2020 00:56:28</t>
  </si>
  <si>
    <t>1355242</t>
  </si>
  <si>
    <t>L-158 ONTUR 35-18-L00158_950443977</t>
  </si>
  <si>
    <t>20.06.2020 17:50:09</t>
  </si>
  <si>
    <t>20.06.2020 18:34:43</t>
  </si>
  <si>
    <t>1358904</t>
  </si>
  <si>
    <t>K-866 35-03-K00866_35-03-K00866</t>
  </si>
  <si>
    <t>26.06.2020 10:28:10</t>
  </si>
  <si>
    <t>26.06.2020 10:41:09</t>
  </si>
  <si>
    <t>1360647</t>
  </si>
  <si>
    <t>TR-94 35-17-M00094_G G01</t>
  </si>
  <si>
    <t>29.06.2020 17:07:00</t>
  </si>
  <si>
    <t>29.06.2020 22:51:00</t>
  </si>
  <si>
    <t>1348954</t>
  </si>
  <si>
    <t>K-3335 35-02-K03335_35-02-K03335</t>
  </si>
  <si>
    <t>11.06.2020 12:39:51</t>
  </si>
  <si>
    <t>11.06.2020 14:09:00</t>
  </si>
  <si>
    <t>1348184</t>
  </si>
  <si>
    <t>L-181 TAN SİTESİ 35-18-L00181_950437320</t>
  </si>
  <si>
    <t>10.06.2020 09:14:17</t>
  </si>
  <si>
    <t>10.06.2020 20:56:19</t>
  </si>
  <si>
    <t>1360452</t>
  </si>
  <si>
    <t>TR-66 45-78-L00066_953260563</t>
  </si>
  <si>
    <t>29.06.2020 11:44:07</t>
  </si>
  <si>
    <t>29.06.2020 13:03:08</t>
  </si>
  <si>
    <t>1349375</t>
  </si>
  <si>
    <t>12.06.2020 02:00:00</t>
  </si>
  <si>
    <t>12.06.2020 02:12:48</t>
  </si>
  <si>
    <t>1345373</t>
  </si>
  <si>
    <t>05.06.2020 07:05:40</t>
  </si>
  <si>
    <t>05.06.2020 07:06:13</t>
  </si>
  <si>
    <t>1358883</t>
  </si>
  <si>
    <t>35-03-M00980_35-03-M00980</t>
  </si>
  <si>
    <t>26.06.2020 11:47:30</t>
  </si>
  <si>
    <t>26.06.2020 13:49:00</t>
  </si>
  <si>
    <t>1351241</t>
  </si>
  <si>
    <t>DM-5/8 35-26-M00806_956630291</t>
  </si>
  <si>
    <t>14.06.2020 14:29:04</t>
  </si>
  <si>
    <t>14.06.2020 15:37:09</t>
  </si>
  <si>
    <t>1346737</t>
  </si>
  <si>
    <t>SCR  KÖK 35-17-M00643_EGE GÜBRE-2 DİREK-11 M05</t>
  </si>
  <si>
    <t>07.06.2020 17:14:00</t>
  </si>
  <si>
    <t>07.06.2020 17:41:59</t>
  </si>
  <si>
    <t>1360308</t>
  </si>
  <si>
    <t>TR-1/46 (25/17c) 45-71-M00146_Ayırıcı H01</t>
  </si>
  <si>
    <t>29.06.2020 08:42:23</t>
  </si>
  <si>
    <t>29.06.2020 11:08:42</t>
  </si>
  <si>
    <t>1348414</t>
  </si>
  <si>
    <t>DM-14/08 45-71-M00385_ c1b</t>
  </si>
  <si>
    <t>10.06.2020 14:50:29</t>
  </si>
  <si>
    <t>10.06.2020 16:20:07</t>
  </si>
  <si>
    <t>1349571</t>
  </si>
  <si>
    <t>DM-14/3 45-71-M00387_953197247</t>
  </si>
  <si>
    <t>12.06.2020 10:22:00</t>
  </si>
  <si>
    <t>12.06.2020 16:53:55</t>
  </si>
  <si>
    <t>1350209</t>
  </si>
  <si>
    <t>DM-14/3 45-71-M00387_B</t>
  </si>
  <si>
    <t>12.06.2020 19:38:43</t>
  </si>
  <si>
    <t>12.06.2020 20:46:48</t>
  </si>
  <si>
    <t>1350283</t>
  </si>
  <si>
    <t>DM-14/3B(YATIRIM REZERVE) 45-71-M02250_972165536</t>
  </si>
  <si>
    <t>12.06.2020 21:39:29</t>
  </si>
  <si>
    <t>12.06.2020 22:29:16</t>
  </si>
  <si>
    <t>1345163</t>
  </si>
  <si>
    <t>DM-14/2 45-71-M00373_ a1b</t>
  </si>
  <si>
    <t>04.06.2020 15:00:30</t>
  </si>
  <si>
    <t>04.06.2020 17:50:36</t>
  </si>
  <si>
    <t>1346442</t>
  </si>
  <si>
    <t>DM-14/3 45-71-M00387_MAĞRA BAHÇE-M03 M03</t>
  </si>
  <si>
    <t>07.06.2020 08:50:13</t>
  </si>
  <si>
    <t>07.06.2020 09:11:31</t>
  </si>
  <si>
    <t>1334349</t>
  </si>
  <si>
    <t>DM-14/4 45-71-M00544_B</t>
  </si>
  <si>
    <t>03.06.2020 09:17:23</t>
  </si>
  <si>
    <t>03.06.2020 12:16:02</t>
  </si>
  <si>
    <t>1334237</t>
  </si>
  <si>
    <t>DM-14/4 45-71-M00544_45-71-M00544</t>
  </si>
  <si>
    <t>02.06.2020 23:57:09</t>
  </si>
  <si>
    <t>03.06.2020 01:41:58</t>
  </si>
  <si>
    <t>1350850</t>
  </si>
  <si>
    <t>DM-14/3 45-71-M00387_953183388</t>
  </si>
  <si>
    <t>13.06.2020 17:47:01</t>
  </si>
  <si>
    <t>13.06.2020 19:02:58</t>
  </si>
  <si>
    <t>1354126</t>
  </si>
  <si>
    <t>DM-14/24 45-71-M00365_DAĞITIM TRAFOSU-M03 M03</t>
  </si>
  <si>
    <t>19.06.2020 08:50:37</t>
  </si>
  <si>
    <t>19.06.2020 10:33:17</t>
  </si>
  <si>
    <t>1354531</t>
  </si>
  <si>
    <t>DM-14/16-A 45-71-M00552_954728654</t>
  </si>
  <si>
    <t>19.06.2020 16:05:35</t>
  </si>
  <si>
    <t>19.06.2020 17:31:11</t>
  </si>
  <si>
    <t>1355747</t>
  </si>
  <si>
    <t>DM-25/15 45-71-M00394_D</t>
  </si>
  <si>
    <t>21.06.2020 17:17:00</t>
  </si>
  <si>
    <t>21.06.2020 17:38:22</t>
  </si>
  <si>
    <t>1351432</t>
  </si>
  <si>
    <t>15.06.2020 01:16:55</t>
  </si>
  <si>
    <t>15.06.2020 06:41:40</t>
  </si>
  <si>
    <t>1346239</t>
  </si>
  <si>
    <t>L-174 35-18-L00174_950437369</t>
  </si>
  <si>
    <t>06.06.2020 17:56:03</t>
  </si>
  <si>
    <t>06.06.2020 22:29:11</t>
  </si>
  <si>
    <t>1346019</t>
  </si>
  <si>
    <t>L-174 35-18-L00174_950437356</t>
  </si>
  <si>
    <t>06.06.2020 11:14:18</t>
  </si>
  <si>
    <t>06.06.2020 11:36:34</t>
  </si>
  <si>
    <t>1346052</t>
  </si>
  <si>
    <t>06.06.2020 11:58:08</t>
  </si>
  <si>
    <t>06.06.2020 12:56:49</t>
  </si>
  <si>
    <t>1348281</t>
  </si>
  <si>
    <t>ÜRKMEZ M-7 35-25-M00144_11220679</t>
  </si>
  <si>
    <t>10.06.2020 11:13:00</t>
  </si>
  <si>
    <t>10.06.2020 11:59:45</t>
  </si>
  <si>
    <t>1348912</t>
  </si>
  <si>
    <t>L-174 35-18-L00174_950437421</t>
  </si>
  <si>
    <t>11.06.2020 12:11:37</t>
  </si>
  <si>
    <t>11.06.2020 17:26:22</t>
  </si>
  <si>
    <t>1349103</t>
  </si>
  <si>
    <t>L-174 35-18-L00174_49976481 a1</t>
  </si>
  <si>
    <t>11.06.2020 17:08:00</t>
  </si>
  <si>
    <t>11.06.2020 17:31:18</t>
  </si>
  <si>
    <t>1352364</t>
  </si>
  <si>
    <t>K-1579 35-01-K01579_910510173</t>
  </si>
  <si>
    <t>16.06.2020 16:08:03</t>
  </si>
  <si>
    <t>16.06.2020 16:41:44</t>
  </si>
  <si>
    <t>1351683</t>
  </si>
  <si>
    <t>YENİ ŞAKRAN TR-9 35-17-M00209_950308447</t>
  </si>
  <si>
    <t>15.06.2020 13:30:22</t>
  </si>
  <si>
    <t>15.06.2020 14:44:25</t>
  </si>
  <si>
    <t>1351771</t>
  </si>
  <si>
    <t>16.06.2020 13:09:04</t>
  </si>
  <si>
    <t>1349581</t>
  </si>
  <si>
    <t>K-3163 35-10-K03163_912598703</t>
  </si>
  <si>
    <t>12.06.2020 09:47:27</t>
  </si>
  <si>
    <t>12.06.2020 12:23:56</t>
  </si>
  <si>
    <t>1346874</t>
  </si>
  <si>
    <t>DM-8/10 45-71-M00287_915811230</t>
  </si>
  <si>
    <t>07.06.2020 21:46:46</t>
  </si>
  <si>
    <t>07.06.2020 22:35:54</t>
  </si>
  <si>
    <t>1348335</t>
  </si>
  <si>
    <t>DM-14/3 45-71-M00387_A A05b</t>
  </si>
  <si>
    <t>10.06.2020 12:41:10</t>
  </si>
  <si>
    <t>10.06.2020 13:11:21</t>
  </si>
  <si>
    <t>1346346</t>
  </si>
  <si>
    <t>DM-14/05 (TR-14/19) 45-71-M00547_Ayırıcı H01</t>
  </si>
  <si>
    <t>06.06.2020 22:08:32</t>
  </si>
  <si>
    <t>06.06.2020 23:56:26</t>
  </si>
  <si>
    <t>1346490</t>
  </si>
  <si>
    <t>DM-14/24 45-71-M00365_72410542</t>
  </si>
  <si>
    <t>07.06.2020 09:56:21</t>
  </si>
  <si>
    <t>07.06.2020 10:51:22</t>
  </si>
  <si>
    <t>1351172</t>
  </si>
  <si>
    <t>DM-14/2 45-71-M00373_953183395</t>
  </si>
  <si>
    <t>14.06.2020 11:59:54</t>
  </si>
  <si>
    <t>14.06.2020 14:25:26</t>
  </si>
  <si>
    <t>1358755</t>
  </si>
  <si>
    <t>26.06.2020 06:33:21</t>
  </si>
  <si>
    <t>26.06.2020 07:10:00</t>
  </si>
  <si>
    <t>1358654</t>
  </si>
  <si>
    <t>MALTEPE TR-3 35-28-M00446_953382335</t>
  </si>
  <si>
    <t>25.06.2020 20:52:57</t>
  </si>
  <si>
    <t>25.06.2020 22:59:31</t>
  </si>
  <si>
    <t>1351255</t>
  </si>
  <si>
    <t>TR-54 35-30-L00054_955334041</t>
  </si>
  <si>
    <t>14.06.2020 15:08:54</t>
  </si>
  <si>
    <t>16.06.2020 11:57:13</t>
  </si>
  <si>
    <t>1349075</t>
  </si>
  <si>
    <t>L-158 ONTUR 35-18-L00158_L-145 L01</t>
  </si>
  <si>
    <t>11.06.2020 16:30:20</t>
  </si>
  <si>
    <t>11.06.2020 17:48:25</t>
  </si>
  <si>
    <t>1334401</t>
  </si>
  <si>
    <t>L-145 DALYAN DM 35-18-L00145_8634283</t>
  </si>
  <si>
    <t>03.06.2020 10:45:37</t>
  </si>
  <si>
    <t>03.06.2020 12:47:49</t>
  </si>
  <si>
    <t>1361011</t>
  </si>
  <si>
    <t>M-147 SAKIZLIKOY 35-18-M00147_950443608</t>
  </si>
  <si>
    <t>30.06.2020 10:09:38</t>
  </si>
  <si>
    <t>30.06.2020 13:43:09</t>
  </si>
  <si>
    <t>1360738</t>
  </si>
  <si>
    <t>K-195 35-03-K00195_K K4</t>
  </si>
  <si>
    <t>29.06.2020 16:42:49</t>
  </si>
  <si>
    <t>29.06.2020 20:57:19</t>
  </si>
  <si>
    <t>1350739</t>
  </si>
  <si>
    <t>L-166 35-18-L00166_950443267</t>
  </si>
  <si>
    <t>13.06.2020 14:45:24</t>
  </si>
  <si>
    <t>13.06.2020 20:15:22</t>
  </si>
  <si>
    <t>1323437</t>
  </si>
  <si>
    <t>K-1081 35-02-K01081_97866408</t>
  </si>
  <si>
    <t>01.06.2020 16:12:01</t>
  </si>
  <si>
    <t>01.06.2020 19:25:03</t>
  </si>
  <si>
    <t>1358271</t>
  </si>
  <si>
    <t>K-646 35-01-K00646_913437370</t>
  </si>
  <si>
    <t>25.06.2020 09:28:00</t>
  </si>
  <si>
    <t>25.06.2020 14:43:03</t>
  </si>
  <si>
    <t>1349036</t>
  </si>
  <si>
    <t>K-3097 35-01-K03097_B</t>
  </si>
  <si>
    <t>11.06.2020 15:49:49</t>
  </si>
  <si>
    <t>11.06.2020 17:26:24</t>
  </si>
  <si>
    <t>1347304</t>
  </si>
  <si>
    <t>08.06.2020 17:18:47</t>
  </si>
  <si>
    <t>08.06.2020 18:00:33</t>
  </si>
  <si>
    <t>1349759</t>
  </si>
  <si>
    <t>L-143 35-18-L00143_958203369</t>
  </si>
  <si>
    <t>12.06.2020 13:21:54</t>
  </si>
  <si>
    <t>12.06.2020 15:24:41</t>
  </si>
  <si>
    <t>1323855</t>
  </si>
  <si>
    <t>L-143 35-18-L00143_950461197</t>
  </si>
  <si>
    <t>02.06.2020 11:57:33</t>
  </si>
  <si>
    <t>02.06.2020 22:24:47</t>
  </si>
  <si>
    <t>1345282</t>
  </si>
  <si>
    <t>M-147 SAKIZLIKOY 35-18-M00147_950461132</t>
  </si>
  <si>
    <t>04.06.2020 19:39:17</t>
  </si>
  <si>
    <t>04.06.2020 21:11:38</t>
  </si>
  <si>
    <t>1355114</t>
  </si>
  <si>
    <t>K-783 35-01-K00783_911476185</t>
  </si>
  <si>
    <t>20.06.2020 13:59:01</t>
  </si>
  <si>
    <t>20.06.2020 14:49:49</t>
  </si>
  <si>
    <t>1357278</t>
  </si>
  <si>
    <t>K-783 35-01-K00783_911249730</t>
  </si>
  <si>
    <t>23.06.2020 15:52:22</t>
  </si>
  <si>
    <t>23.06.2020 17:28:59</t>
  </si>
  <si>
    <t>1355204</t>
  </si>
  <si>
    <t>K-3004 35-01-K03004_K k3004/k1</t>
  </si>
  <si>
    <t>20.06.2020 18:44:53</t>
  </si>
  <si>
    <t>1360433</t>
  </si>
  <si>
    <t>K-773 35-01-K00773_35-01-K00773</t>
  </si>
  <si>
    <t>29.06.2020 11:22:00</t>
  </si>
  <si>
    <t>29.06.2020 12:27:29</t>
  </si>
  <si>
    <t>1361189</t>
  </si>
  <si>
    <t>K-4385 35-03-K04385_C</t>
  </si>
  <si>
    <t>30.06.2020 14:47:11</t>
  </si>
  <si>
    <t>30.06.2020 20:39:29</t>
  </si>
  <si>
    <t>1358103</t>
  </si>
  <si>
    <t>K-4385 35-03-K04385_B</t>
  </si>
  <si>
    <t>24.06.2020 21:27:02</t>
  </si>
  <si>
    <t>24.06.2020 22:26:15</t>
  </si>
  <si>
    <t>1371419</t>
  </si>
  <si>
    <t>ÇAYBAŞI DM-1/10 35-26-L00214_956605806</t>
  </si>
  <si>
    <t>30.06.2020 21:17:31</t>
  </si>
  <si>
    <t>30.06.2020 21:59:57</t>
  </si>
  <si>
    <t>1359662</t>
  </si>
  <si>
    <t>K-632 35-02-K00632_913208883</t>
  </si>
  <si>
    <t>27.06.2020 17:36:09</t>
  </si>
  <si>
    <t>27.06.2020 20:04:11</t>
  </si>
  <si>
    <t>1345489</t>
  </si>
  <si>
    <t>K-2877 35-02-K02877_910257556</t>
  </si>
  <si>
    <t>05.06.2020 10:08:34</t>
  </si>
  <si>
    <t>05.06.2020 12:37:14</t>
  </si>
  <si>
    <t>1347948</t>
  </si>
  <si>
    <t>K-4630 35-02-K04630_912735132</t>
  </si>
  <si>
    <t>09.06.2020 19:57:23</t>
  </si>
  <si>
    <t>10.06.2020 00:50:48</t>
  </si>
  <si>
    <t>1346845</t>
  </si>
  <si>
    <t>K-632 35-02-K00632_A A3B</t>
  </si>
  <si>
    <t>07.06.2020 19:31:10</t>
  </si>
  <si>
    <t>07.06.2020 21:05:00</t>
  </si>
  <si>
    <t>1345636</t>
  </si>
  <si>
    <t>ÜRKMEZ M-11 35-25-M00148_956639159</t>
  </si>
  <si>
    <t>05.06.2020 14:15:39</t>
  </si>
  <si>
    <t>05.06.2020 15:35:48</t>
  </si>
  <si>
    <t>1350907</t>
  </si>
  <si>
    <t>K-1222 35-01-K01222_A</t>
  </si>
  <si>
    <t>13.06.2020 19:40:57</t>
  </si>
  <si>
    <t>13.06.2020 20:19:38</t>
  </si>
  <si>
    <t>1346883</t>
  </si>
  <si>
    <t>K-632 35-02-K00632_913087507</t>
  </si>
  <si>
    <t>07.06.2020 22:48:04</t>
  </si>
  <si>
    <t>07.06.2020 23:58:30</t>
  </si>
  <si>
    <t>1358875</t>
  </si>
  <si>
    <t>26.06.2020 09:59:35</t>
  </si>
  <si>
    <t>26.06.2020 17:05:14</t>
  </si>
  <si>
    <t>1348909</t>
  </si>
  <si>
    <t>K-1025 35-01-K01025_35-01-K01025</t>
  </si>
  <si>
    <t>11.06.2020 12:00:08</t>
  </si>
  <si>
    <t>11.06.2020 13:00:10</t>
  </si>
  <si>
    <t>1357710</t>
  </si>
  <si>
    <t>24.06.2020 09:16:00</t>
  </si>
  <si>
    <t>24.06.2020 18:00:00</t>
  </si>
  <si>
    <t>1357666</t>
  </si>
  <si>
    <t>24.06.2020 09:04:54</t>
  </si>
  <si>
    <t>1358292</t>
  </si>
  <si>
    <t>25.06.2020 09:49:28</t>
  </si>
  <si>
    <t>25.06.2020 16:04:09</t>
  </si>
  <si>
    <t>1358867</t>
  </si>
  <si>
    <t>26.06.2020 09:32:51</t>
  </si>
  <si>
    <t>26.06.2020 16:59:36</t>
  </si>
  <si>
    <t>1323223</t>
  </si>
  <si>
    <t>K-3627 35-01-K03627_60984812</t>
  </si>
  <si>
    <t>01.06.2020 13:50:11</t>
  </si>
  <si>
    <t>01.06.2020 16:54:39</t>
  </si>
  <si>
    <t>1344590</t>
  </si>
  <si>
    <t>DM-25/37 45-71-M00058_953215487</t>
  </si>
  <si>
    <t>03.06.2020 15:37:28</t>
  </si>
  <si>
    <t>03.06.2020 16:28:02</t>
  </si>
  <si>
    <t>1358429</t>
  </si>
  <si>
    <t>M-2431 35-02-M02431_35-02-M02431</t>
  </si>
  <si>
    <t>25.06.2020 13:01:29</t>
  </si>
  <si>
    <t>25.06.2020 14:23:40</t>
  </si>
  <si>
    <t>1358845</t>
  </si>
  <si>
    <t>26.06.2020 09:30:01</t>
  </si>
  <si>
    <t>26.06.2020 16:57:24</t>
  </si>
  <si>
    <t>1354958</t>
  </si>
  <si>
    <t>DM-13/02 45-71-M00330_A a1b</t>
  </si>
  <si>
    <t>20.06.2020 10:13:43</t>
  </si>
  <si>
    <t>20.06.2020 11:03:54</t>
  </si>
  <si>
    <t>1360745</t>
  </si>
  <si>
    <t>K-2865 35-03-K02865_914633980</t>
  </si>
  <si>
    <t>29.06.2020 19:33:00</t>
  </si>
  <si>
    <t>29.06.2020 20:31:35</t>
  </si>
  <si>
    <t>1360367</t>
  </si>
  <si>
    <t>K-2865 35-03-K02865_35-03-K02865</t>
  </si>
  <si>
    <t>29.06.2020 09:29:38</t>
  </si>
  <si>
    <t>29.06.2020 20:02:51</t>
  </si>
  <si>
    <t>1348424</t>
  </si>
  <si>
    <t>DM-13/02 45-71-M00330_B b1</t>
  </si>
  <si>
    <t>10.06.2020 14:57:04</t>
  </si>
  <si>
    <t>10.06.2020 15:52:21</t>
  </si>
  <si>
    <t>1346306</t>
  </si>
  <si>
    <t>DM-13/14-D 45-71-M02183_953219696</t>
  </si>
  <si>
    <t>06.06.2020 20:24:40</t>
  </si>
  <si>
    <t>06.06.2020 21:22:04</t>
  </si>
  <si>
    <t>1357983</t>
  </si>
  <si>
    <t>DM-13/14-D 45-71-M02183_953219698</t>
  </si>
  <si>
    <t>24.06.2020 17:20:47</t>
  </si>
  <si>
    <t>24.06.2020 18:37:45</t>
  </si>
  <si>
    <t>1353408</t>
  </si>
  <si>
    <t>DM-13/14-D 45-71-M02183_953219702</t>
  </si>
  <si>
    <t>18.06.2020 11:41:50</t>
  </si>
  <si>
    <t>18.06.2020 12:16:54</t>
  </si>
  <si>
    <t>1353349</t>
  </si>
  <si>
    <t>DM-13/14-B 45-71-M00555_953114894</t>
  </si>
  <si>
    <t>18.06.2020 10:43:47</t>
  </si>
  <si>
    <t>18.06.2020 11:29:45</t>
  </si>
  <si>
    <t>1354853</t>
  </si>
  <si>
    <t>20.06.2020 02:49:39</t>
  </si>
  <si>
    <t>20.06.2020 06:00:05</t>
  </si>
  <si>
    <t>1354835</t>
  </si>
  <si>
    <t>DM-13/02 45-71-M00330_ A2</t>
  </si>
  <si>
    <t>20.06.2020 01:13:40</t>
  </si>
  <si>
    <t>20.06.2020 02:09:34</t>
  </si>
  <si>
    <t>1352115</t>
  </si>
  <si>
    <t>16.06.2020 09:18:54</t>
  </si>
  <si>
    <t>16.06.2020 17:08:44</t>
  </si>
  <si>
    <t>1350882</t>
  </si>
  <si>
    <t>K-2910 35-01-K02910_911803218</t>
  </si>
  <si>
    <t>13.06.2020 18:50:40</t>
  </si>
  <si>
    <t>13.06.2020 20:02:46</t>
  </si>
  <si>
    <t>1360988</t>
  </si>
  <si>
    <t>DM-21/20(TARIK ALMIŞ) 45-71-M00477_953208169</t>
  </si>
  <si>
    <t>30.06.2020 09:39:47</t>
  </si>
  <si>
    <t>30.06.2020 12:04:51</t>
  </si>
  <si>
    <t>1347082</t>
  </si>
  <si>
    <t>DM-13/15 45-71-M00322_A</t>
  </si>
  <si>
    <t>08.06.2020 11:18:00</t>
  </si>
  <si>
    <t>08.06.2020 11:30:54</t>
  </si>
  <si>
    <t>1356535</t>
  </si>
  <si>
    <t>M-1394 35-01-M01394_911466580</t>
  </si>
  <si>
    <t>22.06.2020 19:50:06</t>
  </si>
  <si>
    <t>23.06.2020 01:40:20</t>
  </si>
  <si>
    <t>1357504</t>
  </si>
  <si>
    <t>23.06.2020 21:11:12</t>
  </si>
  <si>
    <t>23.06.2020 22:00:33</t>
  </si>
  <si>
    <t>1350278</t>
  </si>
  <si>
    <t>K-1142 35-01-K01142_912006218</t>
  </si>
  <si>
    <t>12.06.2020 20:39:27</t>
  </si>
  <si>
    <t>12.06.2020 22:56:04</t>
  </si>
  <si>
    <t>1348433</t>
  </si>
  <si>
    <t>10.06.2020 14:16:00</t>
  </si>
  <si>
    <t>10.06.2020 15:45:00</t>
  </si>
  <si>
    <t>1345222</t>
  </si>
  <si>
    <t>K-1142 35-01-K01142_911381990</t>
  </si>
  <si>
    <t>04.06.2020 17:07:07</t>
  </si>
  <si>
    <t>04.06.2020 18:19:34</t>
  </si>
  <si>
    <t>1356533</t>
  </si>
  <si>
    <t>K-1142 35-01-K01142_911567936</t>
  </si>
  <si>
    <t>22.06.2020 19:32:57</t>
  </si>
  <si>
    <t>22.06.2020 21:06:48</t>
  </si>
  <si>
    <t>1356216</t>
  </si>
  <si>
    <t>22.06.2020 12:46:04</t>
  </si>
  <si>
    <t>22.06.2020 17:32:40</t>
  </si>
  <si>
    <t>1354588</t>
  </si>
  <si>
    <t>M-1227 35-01-M01227_D</t>
  </si>
  <si>
    <t>19.06.2020 17:16:36</t>
  </si>
  <si>
    <t>19.06.2020 18:03:41</t>
  </si>
  <si>
    <t>1358593</t>
  </si>
  <si>
    <t>K-1142 35-01-K01142_912399270</t>
  </si>
  <si>
    <t>25.06.2020 18:20:11</t>
  </si>
  <si>
    <t>25.06.2020 19:51:52</t>
  </si>
  <si>
    <t>1346921</t>
  </si>
  <si>
    <t>K-2831 35-03-K02831_910595488</t>
  </si>
  <si>
    <t>08.06.2020 06:21:11</t>
  </si>
  <si>
    <t>08.06.2020 08:44:53</t>
  </si>
  <si>
    <t>1357493</t>
  </si>
  <si>
    <t>K-1174 35-01-K01174_E</t>
  </si>
  <si>
    <t>23.06.2020 20:37:02</t>
  </si>
  <si>
    <t>23.06.2020 22:16:01</t>
  </si>
  <si>
    <t>1357149</t>
  </si>
  <si>
    <t>K-549 35-01-K00549_912081107</t>
  </si>
  <si>
    <t>23.06.2020 13:43:10</t>
  </si>
  <si>
    <t>23.06.2020 14:25:13</t>
  </si>
  <si>
    <t>1355087</t>
  </si>
  <si>
    <t>20.06.2020 13:08:48</t>
  </si>
  <si>
    <t>20.06.2020 13:50:14</t>
  </si>
  <si>
    <t>1357001</t>
  </si>
  <si>
    <t>23.06.2020 12:08:43</t>
  </si>
  <si>
    <t>23.06.2020 13:04:16</t>
  </si>
  <si>
    <t>1352832</t>
  </si>
  <si>
    <t>SÜLEYMANLI TR-8 45-72-L00306_49584561</t>
  </si>
  <si>
    <t>17.06.2020 13:16:50</t>
  </si>
  <si>
    <t>17.06.2020 14:04:03</t>
  </si>
  <si>
    <t>1353471</t>
  </si>
  <si>
    <t>AKHİSAR TM 45-72-A00006_KAPAKLI-1-M16 M16</t>
  </si>
  <si>
    <t>18.06.2020 12:52:49</t>
  </si>
  <si>
    <t>18.06.2020 12:54:00</t>
  </si>
  <si>
    <t>1349658</t>
  </si>
  <si>
    <t>SÜLEYMAN TR-3/A 45-72-L00316_Ayırıcı H01</t>
  </si>
  <si>
    <t>12.06.2020 11:40:43</t>
  </si>
  <si>
    <t>12.06.2020 13:32:13</t>
  </si>
  <si>
    <t>1349078</t>
  </si>
  <si>
    <t>SÜLEYMANLI KÖK 45-72-L00299_SÜLEYMANLI PETROL TR KUZEY SAĞ ÇIKIŞI L04</t>
  </si>
  <si>
    <t>11.06.2020 16:48:38</t>
  </si>
  <si>
    <t>11.06.2020 17:56:43</t>
  </si>
  <si>
    <t>1359314</t>
  </si>
  <si>
    <t>26.06.2020 22:34:57</t>
  </si>
  <si>
    <t>26.06.2020 23:21:00</t>
  </si>
  <si>
    <t>1357577</t>
  </si>
  <si>
    <t>24.06.2020 05:27:39</t>
  </si>
  <si>
    <t>24.06.2020 05:37:10</t>
  </si>
  <si>
    <t>1347053</t>
  </si>
  <si>
    <t>08.06.2020 10:35:42</t>
  </si>
  <si>
    <t>08.06.2020 11:26:40</t>
  </si>
  <si>
    <t>1347414</t>
  </si>
  <si>
    <t>ÇUKURKÖY KÖK 35-29-L00034_HALİM İNMEZ-L04 L04</t>
  </si>
  <si>
    <t>08.06.2020 21:31:11</t>
  </si>
  <si>
    <t>08.06.2020 23:29:09</t>
  </si>
  <si>
    <t>1347384</t>
  </si>
  <si>
    <t>08.06.2020 19:45:34</t>
  </si>
  <si>
    <t>08.06.2020 20:58:00</t>
  </si>
  <si>
    <t>1347175</t>
  </si>
  <si>
    <t>HALİM İNMEZ SULAMA GRUBU 35-29-L00231_35-29-L00231</t>
  </si>
  <si>
    <t>08.06.2020 13:29:17</t>
  </si>
  <si>
    <t>08.06.2020 14:41:03</t>
  </si>
  <si>
    <t>1349572</t>
  </si>
  <si>
    <t>12.06.2020 10:35:29</t>
  </si>
  <si>
    <t>12.06.2020 11:47:17</t>
  </si>
  <si>
    <t>1349460</t>
  </si>
  <si>
    <t>REFIK AYBAR SULAMA GRUBU 35-29-L00158_950346187</t>
  </si>
  <si>
    <t>12.06.2020 15:31:38</t>
  </si>
  <si>
    <t>12.06.2020 16:13:04</t>
  </si>
  <si>
    <t>1355958</t>
  </si>
  <si>
    <t>ÇUKURKÖY KÖK 35-29-L00034_AKÇAŞEHİR-2-L07 L07</t>
  </si>
  <si>
    <t>22.06.2020 06:34:02</t>
  </si>
  <si>
    <t>22.06.2020 07:15:00</t>
  </si>
  <si>
    <t>1360177</t>
  </si>
  <si>
    <t>ÇUKURKÖY KÖK 35-29-L00034_HALİM İNMEZ L04</t>
  </si>
  <si>
    <t>28.06.2020 20:35:58</t>
  </si>
  <si>
    <t>28.06.2020 22:16:18</t>
  </si>
  <si>
    <t>1359730</t>
  </si>
  <si>
    <t>KAYMAKÇI TR-12 35-15-M00249_950400388</t>
  </si>
  <si>
    <t>27.06.2020 19:26:52</t>
  </si>
  <si>
    <t>27.06.2020 22:01:37</t>
  </si>
  <si>
    <t>1359628</t>
  </si>
  <si>
    <t>KAYMAKÇI İM 35-15-A00004_ORHANGAZİ L11</t>
  </si>
  <si>
    <t>23.06.2020 10:37:00</t>
  </si>
  <si>
    <t>23.06.2020 15:21:00</t>
  </si>
  <si>
    <t>1350547</t>
  </si>
  <si>
    <t>KAYMAKÇI DM 35-15-M00254_TR-14 M02</t>
  </si>
  <si>
    <t>13.06.2020 10:16:00</t>
  </si>
  <si>
    <t>13.06.2020 10:59:24</t>
  </si>
  <si>
    <t>1351149</t>
  </si>
  <si>
    <t>KAYMAKÇI TR-10 35-15-M00244_950387536</t>
  </si>
  <si>
    <t>14.06.2020 11:46:59</t>
  </si>
  <si>
    <t>14.06.2020 13:18:56</t>
  </si>
  <si>
    <t>1346614</t>
  </si>
  <si>
    <t>KAYMAKÇI TR-37 35-15-L00231_B</t>
  </si>
  <si>
    <t>07.06.2020 13:27:23</t>
  </si>
  <si>
    <t>07.06.2020 15:05:45</t>
  </si>
  <si>
    <t>1323015</t>
  </si>
  <si>
    <t>01.06.2020 09:36:51</t>
  </si>
  <si>
    <t>01.06.2020 11:16:00</t>
  </si>
  <si>
    <t>1323634</t>
  </si>
  <si>
    <t>02.06.2020 06:06:47</t>
  </si>
  <si>
    <t>02.06.2020 06:31:37</t>
  </si>
  <si>
    <t>1346440</t>
  </si>
  <si>
    <t>AKGEDİK KÖK-1 45-71-M00162_EMLAKDERE M03</t>
  </si>
  <si>
    <t>07.06.2020 08:44:34</t>
  </si>
  <si>
    <t>07.06.2020 09:42:05</t>
  </si>
  <si>
    <t>1346385</t>
  </si>
  <si>
    <t>KARAALİ DM 45-71-M02127_MURADİYE ÇIKIŞ-M04 M04</t>
  </si>
  <si>
    <t>07.06.2020 05:59:23</t>
  </si>
  <si>
    <t>07.06.2020 06:35:00</t>
  </si>
  <si>
    <t>1347242</t>
  </si>
  <si>
    <t>08.06.2020 15:32:54</t>
  </si>
  <si>
    <t>08.06.2020 16:03:00</t>
  </si>
  <si>
    <t>1352323</t>
  </si>
  <si>
    <t>KAYAPINAR KÖK 45-71-M02146_AŞAĞIKAYAPINAR KÖYÜ ÇIKIŞI M03</t>
  </si>
  <si>
    <t>16.06.2020 14:45:19</t>
  </si>
  <si>
    <t>16.06.2020 15:33:17</t>
  </si>
  <si>
    <t>1352392</t>
  </si>
  <si>
    <t>16.06.2020 17:03:33</t>
  </si>
  <si>
    <t>16.06.2020 17:58:00</t>
  </si>
  <si>
    <t>1354052</t>
  </si>
  <si>
    <t>19.06.2020 06:21:49</t>
  </si>
  <si>
    <t>19.06.2020 07:14:49</t>
  </si>
  <si>
    <t>1354284</t>
  </si>
  <si>
    <t>ADALA TR-7 45-78-M00291_953282851</t>
  </si>
  <si>
    <t>19.06.2020 11:31:19</t>
  </si>
  <si>
    <t>19.06.2020 14:40:51</t>
  </si>
  <si>
    <t>1351629</t>
  </si>
  <si>
    <t>15.06.2020 11:50:33</t>
  </si>
  <si>
    <t>15.06.2020 12:46:51</t>
  </si>
  <si>
    <t>1351218</t>
  </si>
  <si>
    <t>ADALA DM 45-78-M00827_KIRDAMLARI GES M07</t>
  </si>
  <si>
    <t>14.06.2020 13:24:05</t>
  </si>
  <si>
    <t>14.06.2020 14:03:46</t>
  </si>
  <si>
    <t>1351409</t>
  </si>
  <si>
    <t>ADALA DM 45-78-M00827_KIRDAMLARI GES-M07 M07</t>
  </si>
  <si>
    <t>14.06.2020 22:18:00</t>
  </si>
  <si>
    <t>14.06.2020 22:49:25</t>
  </si>
  <si>
    <t>1351419</t>
  </si>
  <si>
    <t>14.06.2020 22:53:00</t>
  </si>
  <si>
    <t>14.06.2020 23:01:26</t>
  </si>
  <si>
    <t>1350955</t>
  </si>
  <si>
    <t>ADALA DM 45-78-M00827_MBK GES ÇIKIŞ M06</t>
  </si>
  <si>
    <t>13.06.2020 23:17:00</t>
  </si>
  <si>
    <t>13.06.2020 23:51:38</t>
  </si>
  <si>
    <t>1354478</t>
  </si>
  <si>
    <t>19.06.2020 15:24:32</t>
  </si>
  <si>
    <t>19.06.2020 15:34:04</t>
  </si>
  <si>
    <t>1357635</t>
  </si>
  <si>
    <t>SARICALAR TR-1 45-78-M00493_Ayırıcı H01</t>
  </si>
  <si>
    <t>24.06.2020 08:31:29</t>
  </si>
  <si>
    <t>24.06.2020 10:38:46</t>
  </si>
  <si>
    <t>1356516</t>
  </si>
  <si>
    <t>22.06.2020 18:59:50</t>
  </si>
  <si>
    <t>22.06.2020 21:11:17</t>
  </si>
  <si>
    <t>1347359</t>
  </si>
  <si>
    <t>08.06.2020 19:08:37</t>
  </si>
  <si>
    <t>08.06.2020 19:47:55</t>
  </si>
  <si>
    <t>1358553</t>
  </si>
  <si>
    <t>ADALA TR-1 45-78-M00284_56390431</t>
  </si>
  <si>
    <t>25.06.2020 17:15:27</t>
  </si>
  <si>
    <t>25.06.2020 18:03:49</t>
  </si>
  <si>
    <t>1358499</t>
  </si>
  <si>
    <t>ADALA TR-1 45-78-M00284_HatBaşıAyırıcı_53140414 M04</t>
  </si>
  <si>
    <t>25.06.2020 15:30:00</t>
  </si>
  <si>
    <t>25.06.2020 15:58:18</t>
  </si>
  <si>
    <t>1347290</t>
  </si>
  <si>
    <t>ADALA TR-1 45-78-M00284_-M04 M04</t>
  </si>
  <si>
    <t>08.06.2020 17:07:14</t>
  </si>
  <si>
    <t>08.06.2020 17:29:00</t>
  </si>
  <si>
    <t>1333995</t>
  </si>
  <si>
    <t>DEMİRKÖPRÜ TM 45-78-A00005_KÖPRÜBAŞI-M07 M07</t>
  </si>
  <si>
    <t>02.06.2020 15:41:57</t>
  </si>
  <si>
    <t>02.06.2020 16:03:00</t>
  </si>
  <si>
    <t>1357339</t>
  </si>
  <si>
    <t>23.06.2020 17:00:41</t>
  </si>
  <si>
    <t>23.06.2020 20:15:16</t>
  </si>
  <si>
    <t>1357429</t>
  </si>
  <si>
    <t>23.06.2020 19:08:29</t>
  </si>
  <si>
    <t>23.06.2020 19:57:00</t>
  </si>
  <si>
    <t>1354541</t>
  </si>
  <si>
    <t>ADALA TR-7 45-78-M00291_953282860</t>
  </si>
  <si>
    <t>19.06.2020 16:17:16</t>
  </si>
  <si>
    <t>19.06.2020 18:37:12</t>
  </si>
  <si>
    <t>1349592</t>
  </si>
  <si>
    <t>12.06.2020 10:38:25</t>
  </si>
  <si>
    <t>12.06.2020 11:35:35</t>
  </si>
  <si>
    <t>1347798</t>
  </si>
  <si>
    <t>DM-14/16 45-71-M00397_45-71-M00397</t>
  </si>
  <si>
    <t>09.06.2020 15:08:52</t>
  </si>
  <si>
    <t>09.06.2020 17:18:19</t>
  </si>
  <si>
    <t>1357120</t>
  </si>
  <si>
    <t>L-246 35-18-L00246_950441176</t>
  </si>
  <si>
    <t>23.06.2020 13:28:38</t>
  </si>
  <si>
    <t>23.06.2020 20:27:00</t>
  </si>
  <si>
    <t>1344487</t>
  </si>
  <si>
    <t>K-471 35-02-K00471_99607053</t>
  </si>
  <si>
    <t>03.06.2020 13:05:03</t>
  </si>
  <si>
    <t>03.06.2020 14:40:49</t>
  </si>
  <si>
    <t>1350335</t>
  </si>
  <si>
    <t>M-2224 KIRIKLAR TR-1 35-03-M02224_Ayırıcı H</t>
  </si>
  <si>
    <t>13.06.2020 00:58:03</t>
  </si>
  <si>
    <t>13.06.2020 03:16:31</t>
  </si>
  <si>
    <t>1351610</t>
  </si>
  <si>
    <t>15.06.2020 11:11:32</t>
  </si>
  <si>
    <t>1352155</t>
  </si>
  <si>
    <t>PAYAMLI M-1 KÖK 35-25-M00175_8916646</t>
  </si>
  <si>
    <t>16.06.2020 10:29:00</t>
  </si>
  <si>
    <t>16.06.2020 11:51:29</t>
  </si>
  <si>
    <t>1350347</t>
  </si>
  <si>
    <t>PAYAMLI M-1 KÖK 35-25-M00175_GÜMÜLDÜR DM(SEFERİHİSAR HATTI) M06</t>
  </si>
  <si>
    <t>13.06.2020 02:51:13</t>
  </si>
  <si>
    <t>13.06.2020 03:29:47</t>
  </si>
  <si>
    <t>1344533</t>
  </si>
  <si>
    <t>03.06.2020 14:18:08</t>
  </si>
  <si>
    <t>03.06.2020 14:38:00</t>
  </si>
  <si>
    <t>1323755</t>
  </si>
  <si>
    <t>02.06.2020 09:45:12</t>
  </si>
  <si>
    <t>02.06.2020 09:59:00</t>
  </si>
  <si>
    <t>1356563</t>
  </si>
  <si>
    <t>SÜZBEYLİ TR-1 35-28-M00421_A</t>
  </si>
  <si>
    <t>22.06.2020 20:50:19</t>
  </si>
  <si>
    <t>22.06.2020 22:01:52</t>
  </si>
  <si>
    <t>1347866</t>
  </si>
  <si>
    <t>GÖRECE M-1130 35-22-M00187_GÖRECE TR-1-M04 M04</t>
  </si>
  <si>
    <t>09.06.2020 18:17:09</t>
  </si>
  <si>
    <t>1323144</t>
  </si>
  <si>
    <t>PAYAMLI M-9 35-25-M00165_956637743</t>
  </si>
  <si>
    <t>01.06.2020 12:31:50</t>
  </si>
  <si>
    <t>01.06.2020 14:17:26</t>
  </si>
  <si>
    <t>1346152</t>
  </si>
  <si>
    <t>PAYAMLI M-7 35-25-M00179_956637310</t>
  </si>
  <si>
    <t>06.06.2020 14:58:25</t>
  </si>
  <si>
    <t>06.06.2020 17:08:45</t>
  </si>
  <si>
    <t>1346154</t>
  </si>
  <si>
    <t>DM-14/08 45-71-M00385_953209050</t>
  </si>
  <si>
    <t>06.06.2020 15:31:48</t>
  </si>
  <si>
    <t>06.06.2020 17:30:38</t>
  </si>
  <si>
    <t>1357116</t>
  </si>
  <si>
    <t>DM-14/3 45-71-M00387_966704463</t>
  </si>
  <si>
    <t>23.06.2020 13:21:11</t>
  </si>
  <si>
    <t>23.06.2020 14:05:33</t>
  </si>
  <si>
    <t>1356537</t>
  </si>
  <si>
    <t>HALİL TAŞPINAR VE ARK. T-SULAMA GRB. 35-13-L00092_Ayırıcı H01</t>
  </si>
  <si>
    <t>22.06.2020 20:04:46</t>
  </si>
  <si>
    <t>22.06.2020 22:01:09</t>
  </si>
  <si>
    <t>1347062</t>
  </si>
  <si>
    <t>L-230 (45 KABİN) 35-18-L00230_950440707</t>
  </si>
  <si>
    <t>08.06.2020 10:17:01</t>
  </si>
  <si>
    <t>10.06.2020 10:41:06</t>
  </si>
  <si>
    <t>1356021</t>
  </si>
  <si>
    <t>22.06.2020 08:08:32</t>
  </si>
  <si>
    <t>22.06.2020 10:21:00</t>
  </si>
  <si>
    <t>1356983</t>
  </si>
  <si>
    <t>TR-49 35-26-M00049_E</t>
  </si>
  <si>
    <t>23.06.2020 11:31:42</t>
  </si>
  <si>
    <t>23.06.2020 15:43:25</t>
  </si>
  <si>
    <t>1350991</t>
  </si>
  <si>
    <t>TORBALI İM 35-26-A00001_İZMİR YOLU-L02 L02</t>
  </si>
  <si>
    <t>14.06.2020 06:17:24</t>
  </si>
  <si>
    <t>14.06.2020 06:33:59</t>
  </si>
  <si>
    <t>1351188</t>
  </si>
  <si>
    <t>TOPRAK SULAMA-2 35-26-L00003_35-26-L00003</t>
  </si>
  <si>
    <t>14.06.2020 12:50:31</t>
  </si>
  <si>
    <t>14.06.2020 14:17:44</t>
  </si>
  <si>
    <t>1357494</t>
  </si>
  <si>
    <t>23.06.2020 21:04:31</t>
  </si>
  <si>
    <t>23.06.2020 21:22:30</t>
  </si>
  <si>
    <t>1356117</t>
  </si>
  <si>
    <t>22.06.2020 10:17:32</t>
  </si>
  <si>
    <t>22.06.2020 10:18:00</t>
  </si>
  <si>
    <t>1359670</t>
  </si>
  <si>
    <t>M-2224 KIRIKLAR TR-1 35-03-M02224_910683946</t>
  </si>
  <si>
    <t>27.06.2020 17:45:44</t>
  </si>
  <si>
    <t>27.06.2020 20:15:19</t>
  </si>
  <si>
    <t>1351599</t>
  </si>
  <si>
    <t>L-236 35-18-L00236_950441360</t>
  </si>
  <si>
    <t>15.06.2020 10:47:08</t>
  </si>
  <si>
    <t>15.06.2020 17:06:22</t>
  </si>
  <si>
    <t>1359112</t>
  </si>
  <si>
    <t>ÇINARKÖY TR-33 35-27-M00033_910295135</t>
  </si>
  <si>
    <t>26.06.2020 16:00:38</t>
  </si>
  <si>
    <t>26.06.2020 18:43:04</t>
  </si>
  <si>
    <t>1360231</t>
  </si>
  <si>
    <t>L-236 35-18-L00236_950441345</t>
  </si>
  <si>
    <t>29.06.2020 02:00:07</t>
  </si>
  <si>
    <t>29.06.2020 03:23:53</t>
  </si>
  <si>
    <t>1361165</t>
  </si>
  <si>
    <t>L-236 35-18-L00236_950459577</t>
  </si>
  <si>
    <t>30.06.2020 14:04:27</t>
  </si>
  <si>
    <t>30.06.2020 16:58:11</t>
  </si>
  <si>
    <t>1350212</t>
  </si>
  <si>
    <t>12.06.2020 19:50:22</t>
  </si>
  <si>
    <t>12.06.2020 20:18:00</t>
  </si>
  <si>
    <t>1344604</t>
  </si>
  <si>
    <t>M-2224 KIRIKLAR TR-1 35-03-M02224_910771739</t>
  </si>
  <si>
    <t>03.06.2020 15:55:22</t>
  </si>
  <si>
    <t>03.06.2020 19:27:10</t>
  </si>
  <si>
    <t>1357519</t>
  </si>
  <si>
    <t>23.06.2020 21:44:26</t>
  </si>
  <si>
    <t>23.06.2020 21:54:46</t>
  </si>
  <si>
    <t>1357719</t>
  </si>
  <si>
    <t>24.06.2020 10:01:49</t>
  </si>
  <si>
    <t>24.06.2020 10:03:00</t>
  </si>
  <si>
    <t>1346263</t>
  </si>
  <si>
    <t>TR-131 35-19-L00131_A</t>
  </si>
  <si>
    <t>06.06.2020 18:54:31</t>
  </si>
  <si>
    <t>06.06.2020 20:03:31</t>
  </si>
  <si>
    <t>1351847</t>
  </si>
  <si>
    <t>YANIKKÖY TR-1 35-28-M00215_C</t>
  </si>
  <si>
    <t>15.06.2020 18:39:38</t>
  </si>
  <si>
    <t>15.06.2020 20:35:12</t>
  </si>
  <si>
    <t>1347704</t>
  </si>
  <si>
    <t>KUŞÇUBURUN-3 35-26-M00538_Ayırıcı H01</t>
  </si>
  <si>
    <t>09.06.2020 12:52:20</t>
  </si>
  <si>
    <t>09.06.2020 14:04:55</t>
  </si>
  <si>
    <t>1352043</t>
  </si>
  <si>
    <t>TR-21 35-13-L00021_B</t>
  </si>
  <si>
    <t>16.06.2020 08:46:00</t>
  </si>
  <si>
    <t>16.06.2020 09:46:09</t>
  </si>
  <si>
    <t>1357075</t>
  </si>
  <si>
    <t>K-3836 35-01-K03836_35-01-K03836</t>
  </si>
  <si>
    <t>23.06.2020 12:58:59</t>
  </si>
  <si>
    <t>23.06.2020 14:35:00</t>
  </si>
  <si>
    <t>1357248</t>
  </si>
  <si>
    <t>TR-51 35-22-M00051_955256387</t>
  </si>
  <si>
    <t>23.06.2020 15:29:54</t>
  </si>
  <si>
    <t>23.06.2020 16:23:11</t>
  </si>
  <si>
    <t>1348683</t>
  </si>
  <si>
    <t>TR-57 35-22-M00057_95000128083</t>
  </si>
  <si>
    <t>11.06.2020 00:09:52</t>
  </si>
  <si>
    <t>11.06.2020 01:35:18</t>
  </si>
  <si>
    <t>1347869</t>
  </si>
  <si>
    <t>TR-131 35-19-L00131_95000138553</t>
  </si>
  <si>
    <t>09.06.2020 17:39:19</t>
  </si>
  <si>
    <t>09.06.2020 21:06:06</t>
  </si>
  <si>
    <t>1352249</t>
  </si>
  <si>
    <t>TR-46 35-26-M00046_56358961</t>
  </si>
  <si>
    <t>16.06.2020 12:46:07</t>
  </si>
  <si>
    <t>16.06.2020 13:37:47</t>
  </si>
  <si>
    <t>1350664</t>
  </si>
  <si>
    <t>13.06.2020 12:45:12</t>
  </si>
  <si>
    <t>13.06.2020 15:10:38</t>
  </si>
  <si>
    <t>1349671</t>
  </si>
  <si>
    <t>L-236 35-18-L00236_950441358</t>
  </si>
  <si>
    <t>12.06.2020 11:44:30</t>
  </si>
  <si>
    <t>12.06.2020 18:24:26</t>
  </si>
  <si>
    <t>1323823</t>
  </si>
  <si>
    <t>L-252 SİSSUS HASTANE 35-18-L00252_950429099</t>
  </si>
  <si>
    <t>02.06.2020 10:58:32</t>
  </si>
  <si>
    <t>02.06.2020 21:30:15</t>
  </si>
  <si>
    <t>1355999</t>
  </si>
  <si>
    <t>K-4304 35-01-K04304_35-01-K04304</t>
  </si>
  <si>
    <t>22.06.2020 08:35:41</t>
  </si>
  <si>
    <t>22.06.2020 11:45:08</t>
  </si>
  <si>
    <t>1346732</t>
  </si>
  <si>
    <t>DM-14/16 45-71-M00397_ c1</t>
  </si>
  <si>
    <t>07.06.2020 17:08:00</t>
  </si>
  <si>
    <t>07.06.2020 17:52:05</t>
  </si>
  <si>
    <t>1352710</t>
  </si>
  <si>
    <t>K-4042 35-02-K04042_910046221</t>
  </si>
  <si>
    <t>17.06.2020 10:13:44</t>
  </si>
  <si>
    <t>17.06.2020 15:08:23</t>
  </si>
  <si>
    <t>1353845</t>
  </si>
  <si>
    <t>GÖRECE M-1130 35-22-M00187_35-22-M00187</t>
  </si>
  <si>
    <t>18.06.2020 16:15:18</t>
  </si>
  <si>
    <t>18.06.2020 19:22:11</t>
  </si>
  <si>
    <t>1345526</t>
  </si>
  <si>
    <t>DM-21/20(TARIK ALMIŞ) 45-71-M00477_953177267</t>
  </si>
  <si>
    <t>05.06.2020 11:43:55</t>
  </si>
  <si>
    <t>05.06.2020 13:25:18</t>
  </si>
  <si>
    <t>1354827</t>
  </si>
  <si>
    <t>K-4309 35-02-K04309_910240624</t>
  </si>
  <si>
    <t>20.06.2020 00:29:37</t>
  </si>
  <si>
    <t>20.06.2020 01:20:56</t>
  </si>
  <si>
    <t>1347836</t>
  </si>
  <si>
    <t>L-246 35-18-L00246_950441147</t>
  </si>
  <si>
    <t>10.06.2020 10:45:03</t>
  </si>
  <si>
    <t>18.06.2020 11:33:00</t>
  </si>
  <si>
    <t>1359815</t>
  </si>
  <si>
    <t>L-247 35-18-L00247_5798884 c1b</t>
  </si>
  <si>
    <t>28.06.2020 01:56:26</t>
  </si>
  <si>
    <t>28.06.2020 03:16:18</t>
  </si>
  <si>
    <t>1346652</t>
  </si>
  <si>
    <t>K-335 35-03-K00335_35-03-K00335</t>
  </si>
  <si>
    <t>07.06.2020 14:37:09</t>
  </si>
  <si>
    <t>07.06.2020 17:21:43</t>
  </si>
  <si>
    <t>1358994</t>
  </si>
  <si>
    <t>L-247 35-18-L00247_950429012</t>
  </si>
  <si>
    <t>26.06.2020 12:03:29</t>
  </si>
  <si>
    <t>26.06.2020 14:15:33</t>
  </si>
  <si>
    <t>1361018</t>
  </si>
  <si>
    <t>L-247 35-18-L00247_950463593</t>
  </si>
  <si>
    <t>30.06.2020 10:13:49</t>
  </si>
  <si>
    <t>30.06.2020 11:16:54</t>
  </si>
  <si>
    <t>1371455</t>
  </si>
  <si>
    <t>PAYAMLI M-9 35-25-M00165_B</t>
  </si>
  <si>
    <t>30.06.2020 23:20:12</t>
  </si>
  <si>
    <t>01.07.2020 00:43:07</t>
  </si>
  <si>
    <t>1344866</t>
  </si>
  <si>
    <t>L-247 35-18-L00247_A a1b</t>
  </si>
  <si>
    <t>04.06.2020 07:54:20</t>
  </si>
  <si>
    <t>04.06.2020 20:02:58</t>
  </si>
  <si>
    <t>1333944</t>
  </si>
  <si>
    <t>L-247 35-18-L00247_8146450 a6b</t>
  </si>
  <si>
    <t>02.06.2020 15:20:42</t>
  </si>
  <si>
    <t>02.06.2020 17:07:17</t>
  </si>
  <si>
    <t>1346718</t>
  </si>
  <si>
    <t>L-247 35-18-L00247_950440984</t>
  </si>
  <si>
    <t>07.06.2020 16:42:28</t>
  </si>
  <si>
    <t>07.06.2020 17:48:50</t>
  </si>
  <si>
    <t>1351206</t>
  </si>
  <si>
    <t>14.06.2020 13:23:59</t>
  </si>
  <si>
    <t>14.06.2020 15:12:17</t>
  </si>
  <si>
    <t>1351291</t>
  </si>
  <si>
    <t>L-337 35-18-L00337_972082116</t>
  </si>
  <si>
    <t>14.06.2020 16:16:32</t>
  </si>
  <si>
    <t>14.06.2020 19:46:07</t>
  </si>
  <si>
    <t>1351870</t>
  </si>
  <si>
    <t>L-266 35-18-L00266_950445487</t>
  </si>
  <si>
    <t>15.06.2020 19:29:29</t>
  </si>
  <si>
    <t>15.06.2020 20:07:26</t>
  </si>
  <si>
    <t>1354638</t>
  </si>
  <si>
    <t>L-263 TANSAŞ YANI 35-18-L00263_950450848</t>
  </si>
  <si>
    <t>19.06.2020 18:03:27</t>
  </si>
  <si>
    <t>19.06.2020 18:53:14</t>
  </si>
  <si>
    <t>1354624</t>
  </si>
  <si>
    <t>L-263 TANSAŞ YANI 35-18-L00263_5718527 b1b</t>
  </si>
  <si>
    <t>19.06.2020 17:41:46</t>
  </si>
  <si>
    <t>19.06.2020 18:49:35</t>
  </si>
  <si>
    <t>1354426</t>
  </si>
  <si>
    <t>L-263 TANSAŞ YANI 35-18-L00263_6197798 c1b</t>
  </si>
  <si>
    <t>19.06.2020 14:31:00</t>
  </si>
  <si>
    <t>19.06.2020 14:50:39</t>
  </si>
  <si>
    <t>1355492</t>
  </si>
  <si>
    <t>L-266 35-18-L00266_950445475</t>
  </si>
  <si>
    <t>21.06.2020 09:51:08</t>
  </si>
  <si>
    <t>21.06.2020 15:08:34</t>
  </si>
  <si>
    <t>1347747</t>
  </si>
  <si>
    <t>L-266 35-18-L00266_950459849</t>
  </si>
  <si>
    <t>09.06.2020 13:57:12</t>
  </si>
  <si>
    <t>10.06.2020 17:53:04</t>
  </si>
  <si>
    <t>1348638</t>
  </si>
  <si>
    <t>L-239 BAYKAL 35-18-L00239_950444589</t>
  </si>
  <si>
    <t>10.06.2020 21:15:00</t>
  </si>
  <si>
    <t>11.06.2020 21:26:41</t>
  </si>
  <si>
    <t>1349535</t>
  </si>
  <si>
    <t>L-239 BAYKAL 35-18-L00239_950444596</t>
  </si>
  <si>
    <t>12.06.2020 09:02:08</t>
  </si>
  <si>
    <t>12.06.2020 11:37:52</t>
  </si>
  <si>
    <t>1323795</t>
  </si>
  <si>
    <t>L-257 35-18-L00257_11160203 b4b</t>
  </si>
  <si>
    <t>02.06.2020 10:20:12</t>
  </si>
  <si>
    <t>02.06.2020 15:13:26</t>
  </si>
  <si>
    <t>1345513</t>
  </si>
  <si>
    <t>L-261 SİTESPOR 35-18-L00261_950450690</t>
  </si>
  <si>
    <t>05.06.2020 11:14:22</t>
  </si>
  <si>
    <t>05.06.2020 22:30:14</t>
  </si>
  <si>
    <t>1359655</t>
  </si>
  <si>
    <t>27.06.2020 17:41:28</t>
  </si>
  <si>
    <t>27.06.2020 18:20:00</t>
  </si>
  <si>
    <t>1323656</t>
  </si>
  <si>
    <t>L-240 PTT TRAFO 35-18-L00240_11512936 a3b</t>
  </si>
  <si>
    <t>02.06.2020 07:06:17</t>
  </si>
  <si>
    <t>02.06.2020 10:24:30</t>
  </si>
  <si>
    <t>1344850</t>
  </si>
  <si>
    <t>04.06.2020 06:18:25</t>
  </si>
  <si>
    <t>04.06.2020 07:41:06</t>
  </si>
  <si>
    <t>1350696</t>
  </si>
  <si>
    <t>PAYAMLI M-5 35-25-M00161_956657785</t>
  </si>
  <si>
    <t>13.06.2020 12:32:14</t>
  </si>
  <si>
    <t>13.06.2020 17:51:19</t>
  </si>
  <si>
    <t>1355260</t>
  </si>
  <si>
    <t>HASAN VARLIK 35-26-M00535_956630905</t>
  </si>
  <si>
    <t>20.06.2020 18:18:59</t>
  </si>
  <si>
    <t>20.06.2020 19:21:39</t>
  </si>
  <si>
    <t>1322970</t>
  </si>
  <si>
    <t>01.06.2020 08:33:46</t>
  </si>
  <si>
    <t>01.06.2020 12:14:42</t>
  </si>
  <si>
    <t>1346206</t>
  </si>
  <si>
    <t>L-231 35-18-L00231_950440561</t>
  </si>
  <si>
    <t>06.06.2020 16:38:09</t>
  </si>
  <si>
    <t>06.06.2020 18:03:19</t>
  </si>
  <si>
    <t>1345069</t>
  </si>
  <si>
    <t>04.06.2020 12:43:00</t>
  </si>
  <si>
    <t>04.06.2020 15:33:11</t>
  </si>
  <si>
    <t>1344511</t>
  </si>
  <si>
    <t>L-242 35-18-L00242_950441216</t>
  </si>
  <si>
    <t>03.06.2020 13:29:06</t>
  </si>
  <si>
    <t>03.06.2020 19:38:52</t>
  </si>
  <si>
    <t>1345211</t>
  </si>
  <si>
    <t>PAYAMLI M-2 35-25-M00177_B</t>
  </si>
  <si>
    <t>04.06.2020 15:39:03</t>
  </si>
  <si>
    <t>04.06.2020 17:29:14</t>
  </si>
  <si>
    <t>1347174</t>
  </si>
  <si>
    <t>L-241 35-18-L00241_950441036</t>
  </si>
  <si>
    <t>08.06.2020 13:33:25</t>
  </si>
  <si>
    <t>08.06.2020 18:24:16</t>
  </si>
  <si>
    <t>1360942</t>
  </si>
  <si>
    <t>GÖLMARMARA TR-6 45-85-L00006_B</t>
  </si>
  <si>
    <t>30.06.2020 09:14:48</t>
  </si>
  <si>
    <t>30.06.2020 11:21:38</t>
  </si>
  <si>
    <t>1354934</t>
  </si>
  <si>
    <t>İZSU GERENKÖY İÇME SUYU ÖZEL 35-23-M00159Ö_Ayırıcı H01</t>
  </si>
  <si>
    <t>20.06.2020 08:16:38</t>
  </si>
  <si>
    <t>20.06.2020 11:22:12</t>
  </si>
  <si>
    <t>1344977</t>
  </si>
  <si>
    <t>VİLLAKENT TR-12 35-28-M00387_ h3b</t>
  </si>
  <si>
    <t>04.06.2020 10:29:35</t>
  </si>
  <si>
    <t>04.06.2020 13:22:36</t>
  </si>
  <si>
    <t>1349627</t>
  </si>
  <si>
    <t>K-4042 35-02-K04042_B</t>
  </si>
  <si>
    <t>12.06.2020 11:10:50</t>
  </si>
  <si>
    <t>12.06.2020 12:46:13</t>
  </si>
  <si>
    <t>1346044</t>
  </si>
  <si>
    <t>DM-13/14-A 45-71-M00556_953208136</t>
  </si>
  <si>
    <t>06.06.2020 11:55:29</t>
  </si>
  <si>
    <t>06.06.2020 19:36:26</t>
  </si>
  <si>
    <t>1348413</t>
  </si>
  <si>
    <t>TR-81 45-78-L00081_953262845</t>
  </si>
  <si>
    <t>10.06.2020 14:49:38</t>
  </si>
  <si>
    <t>10.06.2020 15:55:25</t>
  </si>
  <si>
    <t>1346387</t>
  </si>
  <si>
    <t>SALİHLİ İM 45-78-A00001_ŞEHİR-4 L024</t>
  </si>
  <si>
    <t>07.06.2020 06:02:53</t>
  </si>
  <si>
    <t>07.06.2020 06:11:03</t>
  </si>
  <si>
    <t>1358062</t>
  </si>
  <si>
    <t>K-2380 35-08-K02380_K-1522-K03 K03</t>
  </si>
  <si>
    <t>24.06.2020 19:40:00</t>
  </si>
  <si>
    <t>24.06.2020 20:16:06</t>
  </si>
  <si>
    <t>1356399</t>
  </si>
  <si>
    <t>SEYDİKÖY İM 35-08-A00002_DONANIMLI YEDEK M20</t>
  </si>
  <si>
    <t>12.06.2020 16:02:00</t>
  </si>
  <si>
    <t>12.06.2020 16:07:00</t>
  </si>
  <si>
    <t>1352765</t>
  </si>
  <si>
    <t>EKİNCİ GRUP ÖZEL TR 35-22-M00801Ö_Ayırıcı H01</t>
  </si>
  <si>
    <t>17.06.2020 08:53:58</t>
  </si>
  <si>
    <t>17.06.2020 14:13:25</t>
  </si>
  <si>
    <t>1345840</t>
  </si>
  <si>
    <t>L-231 35-18-L00231_950440545</t>
  </si>
  <si>
    <t>05.06.2020 23:02:34</t>
  </si>
  <si>
    <t>06.06.2020 01:01:56</t>
  </si>
  <si>
    <t>1345302</t>
  </si>
  <si>
    <t>04.06.2020 19:58:57</t>
  </si>
  <si>
    <t>05.06.2020 01:27:58</t>
  </si>
  <si>
    <t>1358858</t>
  </si>
  <si>
    <t>K-3995 35-03-K03995_35-03-K03995</t>
  </si>
  <si>
    <t>26.06.2020 09:40:41</t>
  </si>
  <si>
    <t>26.06.2020 09:53:55</t>
  </si>
  <si>
    <t>1358532</t>
  </si>
  <si>
    <t>L-228 ILICA GARAJ 35-18-L00228_950440602</t>
  </si>
  <si>
    <t>25.06.2020 16:34:12</t>
  </si>
  <si>
    <t>25.06.2020 19:05:11</t>
  </si>
  <si>
    <t>1353928</t>
  </si>
  <si>
    <t>L-228 ILICA GARAJ 35-18-L00228_9588303 a1b</t>
  </si>
  <si>
    <t>18.06.2020 19:57:20</t>
  </si>
  <si>
    <t>18.06.2020 23:57:55</t>
  </si>
  <si>
    <t>1357682</t>
  </si>
  <si>
    <t>L-228 ILICA GARAJ 35-18-L00228_950440598</t>
  </si>
  <si>
    <t>24.06.2020 09:21:16</t>
  </si>
  <si>
    <t>24.06.2020 14:21:00</t>
  </si>
  <si>
    <t>1345256</t>
  </si>
  <si>
    <t>K-4432 35-01-K04432_911403765</t>
  </si>
  <si>
    <t>04.06.2020 18:39:35</t>
  </si>
  <si>
    <t>04.06.2020 19:38:07</t>
  </si>
  <si>
    <t>1359147</t>
  </si>
  <si>
    <t>SALİHLİ İM 45-78-A00001_ŞEHİR-2 L028</t>
  </si>
  <si>
    <t>26.06.2020 17:27:12</t>
  </si>
  <si>
    <t>26.06.2020 17:30:00</t>
  </si>
  <si>
    <t>1358394</t>
  </si>
  <si>
    <t>KUŞÇUBURUN-3 35-26-M00538_9643433</t>
  </si>
  <si>
    <t>25.06.2020 11:54:40</t>
  </si>
  <si>
    <t>25.06.2020 12:33:43</t>
  </si>
  <si>
    <t>1371235</t>
  </si>
  <si>
    <t>K-4630 35-02-K04630_912888584</t>
  </si>
  <si>
    <t>30.06.2020 16:10:02</t>
  </si>
  <si>
    <t>30.06.2020 18:10:30</t>
  </si>
  <si>
    <t>1348622</t>
  </si>
  <si>
    <t>K-4459 35-01-K04459_56354877</t>
  </si>
  <si>
    <t>AG Pano Faz Sigorta Atığı</t>
  </si>
  <si>
    <t>10.06.2020 20:32:33</t>
  </si>
  <si>
    <t>10.06.2020 21:29:45</t>
  </si>
  <si>
    <t>1350117</t>
  </si>
  <si>
    <t>12.06.2020 18:08:00</t>
  </si>
  <si>
    <t>12.06.2020 21:30:41</t>
  </si>
  <si>
    <t>1350288</t>
  </si>
  <si>
    <t>12.06.2020 21:50:25</t>
  </si>
  <si>
    <t>13.06.2020 02:40:55</t>
  </si>
  <si>
    <t>1323796</t>
  </si>
  <si>
    <t>K-4432 35-01-K04432_912078167</t>
  </si>
  <si>
    <t>02.06.2020 09:21:47</t>
  </si>
  <si>
    <t>02.06.2020 11:18:39</t>
  </si>
  <si>
    <t>1355907</t>
  </si>
  <si>
    <t>L-242 35-18-L00242_950441123</t>
  </si>
  <si>
    <t>22.06.2020 00:15:32</t>
  </si>
  <si>
    <t>22.06.2020 01:59:02</t>
  </si>
  <si>
    <t>1358350</t>
  </si>
  <si>
    <t>L-242 35-18-L00242_950441111</t>
  </si>
  <si>
    <t>25.06.2020 11:02:57</t>
  </si>
  <si>
    <t>25.06.2020 15:22:34</t>
  </si>
  <si>
    <t>1354789</t>
  </si>
  <si>
    <t>L-262 ÇİÇEKÇİ PARKI 35-18-L00262_950464095</t>
  </si>
  <si>
    <t>19.06.2020 21:36:15</t>
  </si>
  <si>
    <t>19.06.2020 22:55:46</t>
  </si>
  <si>
    <t>1323084</t>
  </si>
  <si>
    <t>L-239 BAYKAL 35-18-L00239_950444591</t>
  </si>
  <si>
    <t>01.06.2020 10:46:49</t>
  </si>
  <si>
    <t>01.06.2020 19:16:01</t>
  </si>
  <si>
    <t>1347225</t>
  </si>
  <si>
    <t>L-262 ÇİÇEKÇİ PARKI 35-18-L00262_9873589 b1b</t>
  </si>
  <si>
    <t>08.06.2020 15:19:00</t>
  </si>
  <si>
    <t>08.06.2020 17:29:10</t>
  </si>
  <si>
    <t>1347057</t>
  </si>
  <si>
    <t>L-262 ÇİÇEKÇİ PARKI 35-18-L00262_5718748 c1b</t>
  </si>
  <si>
    <t>08.06.2020 10:39:00</t>
  </si>
  <si>
    <t>08.06.2020 12:33:00</t>
  </si>
  <si>
    <t>1346692</t>
  </si>
  <si>
    <t>L-263 TANSAŞ YANI 35-18-L00263_950450869</t>
  </si>
  <si>
    <t>07.06.2020 15:53:13</t>
  </si>
  <si>
    <t>07.06.2020 18:13:59</t>
  </si>
  <si>
    <t>1354676</t>
  </si>
  <si>
    <t>L-263 TANSAŞ YANI 35-18-L00263_950450857</t>
  </si>
  <si>
    <t>19.06.2020 18:51:33</t>
  </si>
  <si>
    <t>19.06.2020 22:09:14</t>
  </si>
  <si>
    <t>1355043</t>
  </si>
  <si>
    <t>L-337 35-18-L00337_DAĞITIM TRAFO L-337 L03</t>
  </si>
  <si>
    <t>20.06.2020 11:45:00</t>
  </si>
  <si>
    <t>20.06.2020 11:48:00</t>
  </si>
  <si>
    <t>1346085</t>
  </si>
  <si>
    <t>PAYAMLI M-15 35-25-M00180_956637592</t>
  </si>
  <si>
    <t>06.06.2020 12:32:24</t>
  </si>
  <si>
    <t>06.06.2020 17:34:16</t>
  </si>
  <si>
    <t>1346654</t>
  </si>
  <si>
    <t>DOĞANBEY M-40 (YATIRIM REZERVE) 35-25-M00355_966445515</t>
  </si>
  <si>
    <t>07.06.2020 14:18:44</t>
  </si>
  <si>
    <t>07.06.2020 15:50:25</t>
  </si>
  <si>
    <t>1356001</t>
  </si>
  <si>
    <t>L-263 TANSAŞ YANI 35-18-L00263_950463999</t>
  </si>
  <si>
    <t>22.06.2020 08:02:03</t>
  </si>
  <si>
    <t>22.06.2020 10:25:37</t>
  </si>
  <si>
    <t>1352802</t>
  </si>
  <si>
    <t>L-261 SİTESPOR 35-18-L00261_950450717</t>
  </si>
  <si>
    <t>17.06.2020 12:35:46</t>
  </si>
  <si>
    <t>17.06.2020 22:19:28</t>
  </si>
  <si>
    <t>1353459</t>
  </si>
  <si>
    <t>L-266 35-18-L00266_950445514</t>
  </si>
  <si>
    <t>18.06.2020 12:20:12</t>
  </si>
  <si>
    <t>18.06.2020 16:30:59</t>
  </si>
  <si>
    <t>1359720</t>
  </si>
  <si>
    <t>L-261 SİTESPOR 35-18-L00261_950444527</t>
  </si>
  <si>
    <t>27.06.2020 19:35:09</t>
  </si>
  <si>
    <t>30.06.2020 14:11:09</t>
  </si>
  <si>
    <t>1358518</t>
  </si>
  <si>
    <t>L-226 ARITMA 35-18-L00226_950444600</t>
  </si>
  <si>
    <t>25.06.2020 15:53:59</t>
  </si>
  <si>
    <t>25.06.2020 20:38:36</t>
  </si>
  <si>
    <t>1356289</t>
  </si>
  <si>
    <t>L-260 35-18-L00260_950444481</t>
  </si>
  <si>
    <t>22.06.2020 13:36:56</t>
  </si>
  <si>
    <t>22.06.2020 17:08:58</t>
  </si>
  <si>
    <t>1347094</t>
  </si>
  <si>
    <t>L-278 35-18-L00278_L-279 L04</t>
  </si>
  <si>
    <t>08.06.2020 12:01:19</t>
  </si>
  <si>
    <t>08.06.2020 12:31:31</t>
  </si>
  <si>
    <t>1333940</t>
  </si>
  <si>
    <t>L-239 BAYKAL 35-18-L00239_950444582</t>
  </si>
  <si>
    <t>02.06.2020 14:03:21</t>
  </si>
  <si>
    <t>02.06.2020 17:54:42</t>
  </si>
  <si>
    <t>1323361</t>
  </si>
  <si>
    <t>K-1723 35-08-K01723_C</t>
  </si>
  <si>
    <t>01.06.2020 15:49:49</t>
  </si>
  <si>
    <t>01.06.2020 17:36:46</t>
  </si>
  <si>
    <t>1361107</t>
  </si>
  <si>
    <t>PAYAMLI M-19 35-25-M00172_956641169</t>
  </si>
  <si>
    <t>30.06.2020 11:49:50</t>
  </si>
  <si>
    <t>30.06.2020 13:35:41</t>
  </si>
  <si>
    <t>1345260</t>
  </si>
  <si>
    <t>TR-46 35-26-M00046_5674707 A1b</t>
  </si>
  <si>
    <t>04.06.2020 18:44:50</t>
  </si>
  <si>
    <t>04.06.2020 19:23:53</t>
  </si>
  <si>
    <t>1345136</t>
  </si>
  <si>
    <t>TR-70 45-78-M00070_953265351</t>
  </si>
  <si>
    <t>04.06.2020 14:02:51</t>
  </si>
  <si>
    <t>04.06.2020 14:54:09</t>
  </si>
  <si>
    <t>1346742</t>
  </si>
  <si>
    <t>SALİHLİ TR-73 45-78-M00073_B B02</t>
  </si>
  <si>
    <t>07.06.2020 17:15:01</t>
  </si>
  <si>
    <t>07.06.2020 19:10:34</t>
  </si>
  <si>
    <t>1351330</t>
  </si>
  <si>
    <t>L-226 ARITMA 35-18-L00226_950451051</t>
  </si>
  <si>
    <t>14.06.2020 07:44:54</t>
  </si>
  <si>
    <t>14.06.2020 19:22:00</t>
  </si>
  <si>
    <t>1351560</t>
  </si>
  <si>
    <t>15.06.2020 09:53:30</t>
  </si>
  <si>
    <t>15.06.2020 17:30:11</t>
  </si>
  <si>
    <t>1346695</t>
  </si>
  <si>
    <t>L-257 35-18-L00257_7491584 a1b</t>
  </si>
  <si>
    <t>07.06.2020 15:59:52</t>
  </si>
  <si>
    <t>07.06.2020 18:03:40</t>
  </si>
  <si>
    <t>1345035</t>
  </si>
  <si>
    <t>04.06.2020 12:59:30</t>
  </si>
  <si>
    <t>04.06.2020 13:19:34</t>
  </si>
  <si>
    <t>1334350</t>
  </si>
  <si>
    <t>03.06.2020 09:41:19</t>
  </si>
  <si>
    <t>03.06.2020 12:54:59</t>
  </si>
  <si>
    <t>1351563</t>
  </si>
  <si>
    <t>ZEYTİNALANI TR-116 35-19-L00116_956676786</t>
  </si>
  <si>
    <t>15.06.2020 09:52:07</t>
  </si>
  <si>
    <t>1361144</t>
  </si>
  <si>
    <t>K-1723 35-08-K01723_912415637</t>
  </si>
  <si>
    <t>30.06.2020 13:31:16</t>
  </si>
  <si>
    <t>30.06.2020 14:27:50</t>
  </si>
  <si>
    <t>1358825</t>
  </si>
  <si>
    <t>K-2314 35-03-K02314_35-03-K02314</t>
  </si>
  <si>
    <t>26.06.2020 09:15:33</t>
  </si>
  <si>
    <t>26.06.2020 09:34:33</t>
  </si>
  <si>
    <t>1358355</t>
  </si>
  <si>
    <t>ARDIÇ MAHALLESİ TR-17 35-21-L00128_A</t>
  </si>
  <si>
    <t>25.06.2020 11:14:48</t>
  </si>
  <si>
    <t>25.06.2020 13:06:57</t>
  </si>
  <si>
    <t>1358310</t>
  </si>
  <si>
    <t>MORDOĞAN TR-1 35-21-L00201_953361480</t>
  </si>
  <si>
    <t>25.06.2020 09:57:48</t>
  </si>
  <si>
    <t>25.06.2020 13:10:11</t>
  </si>
  <si>
    <t>1358305</t>
  </si>
  <si>
    <t>ARDIÇ MAHALLESİ TR-17 35-21-L00128_953366764</t>
  </si>
  <si>
    <t>25.06.2020 09:50:54</t>
  </si>
  <si>
    <t>25.06.2020 12:11:32</t>
  </si>
  <si>
    <t>1359100</t>
  </si>
  <si>
    <t>MORDOĞAN TR-28 35-21-L00156_953358360</t>
  </si>
  <si>
    <t>26.06.2020 15:41:32</t>
  </si>
  <si>
    <t>26.06.2020 17:35:16</t>
  </si>
  <si>
    <t>1360964</t>
  </si>
  <si>
    <t>MORDOĞAN TR-41 35-21-L00164_953358493</t>
  </si>
  <si>
    <t>30.06.2020 09:24:20</t>
  </si>
  <si>
    <t>30.06.2020 16:27:44</t>
  </si>
  <si>
    <t>1360347</t>
  </si>
  <si>
    <t>MORDOĞAN TR-35 35-21-L00147_35-21-L00147</t>
  </si>
  <si>
    <t>29.06.2020 09:08:19</t>
  </si>
  <si>
    <t>29.06.2020 15:33:04</t>
  </si>
  <si>
    <t>1352236</t>
  </si>
  <si>
    <t>ARDIÇ MAHALLESİ TR-12 35-21-L00134_TR-8 - TR-9 - TR-17-L01 L01</t>
  </si>
  <si>
    <t>16.06.2020 12:46:54</t>
  </si>
  <si>
    <t>16.06.2020 16:53:44</t>
  </si>
  <si>
    <t>1352113</t>
  </si>
  <si>
    <t>ARDIÇ MAHALLESİ TR-12 35-21-L00134_35-21-L00134</t>
  </si>
  <si>
    <t>16.06.2020 09:54:01</t>
  </si>
  <si>
    <t>16.06.2020 16:03:01</t>
  </si>
  <si>
    <t>1350943</t>
  </si>
  <si>
    <t>MORDOĞAN TR-1 35-21-L00201_953356723</t>
  </si>
  <si>
    <t>13.06.2020 21:46:15</t>
  </si>
  <si>
    <t>14.06.2020 01:11:29</t>
  </si>
  <si>
    <t>1352758</t>
  </si>
  <si>
    <t>ÇATALKAYA TR-4 35-21-L00194_953366131</t>
  </si>
  <si>
    <t>17.06.2020 14:08:59</t>
  </si>
  <si>
    <t>1354387</t>
  </si>
  <si>
    <t>MORDOĞAN TR-35 35-21-L00147_B</t>
  </si>
  <si>
    <t>19.06.2020 13:41:00</t>
  </si>
  <si>
    <t>19.06.2020 14:03:55</t>
  </si>
  <si>
    <t>1355772</t>
  </si>
  <si>
    <t>MORDOĞAN TR-38 35-21-L00165_C</t>
  </si>
  <si>
    <t>21.06.2020 17:44:42</t>
  </si>
  <si>
    <t>21.06.2020 19:35:07</t>
  </si>
  <si>
    <t>1355809</t>
  </si>
  <si>
    <t>MORDOĞAN TR-24 35-21-L00210_953365286</t>
  </si>
  <si>
    <t>21.06.2020 18:49:46</t>
  </si>
  <si>
    <t>21.06.2020 19:59:37</t>
  </si>
  <si>
    <t>1355856</t>
  </si>
  <si>
    <t>MORDOĞAN TR-24 35-21-L00210_50054632 B1</t>
  </si>
  <si>
    <t>21.06.2020 20:26:12</t>
  </si>
  <si>
    <t>21.06.2020 22:56:18</t>
  </si>
  <si>
    <t>1355347</t>
  </si>
  <si>
    <t>MORDOĞAN TR-24 35-21-L00210_953365280</t>
  </si>
  <si>
    <t>20.06.2020 22:20:27</t>
  </si>
  <si>
    <t>20.06.2020 23:22:04</t>
  </si>
  <si>
    <t>1354654</t>
  </si>
  <si>
    <t>MORDOĞAN TR-35 35-21-L00147_953356922</t>
  </si>
  <si>
    <t>19.06.2020 18:15:12</t>
  </si>
  <si>
    <t>20.06.2020 03:57:13</t>
  </si>
  <si>
    <t>1354758</t>
  </si>
  <si>
    <t>19.06.2020 21:04:00</t>
  </si>
  <si>
    <t>19.06.2020 22:23:29</t>
  </si>
  <si>
    <t>1354848</t>
  </si>
  <si>
    <t>20.06.2020 02:32:29</t>
  </si>
  <si>
    <t>20.06.2020 02:34:00</t>
  </si>
  <si>
    <t>1354843</t>
  </si>
  <si>
    <t>20.06.2020 02:03:58</t>
  </si>
  <si>
    <t>20.06.2020 02:07:00</t>
  </si>
  <si>
    <t>1358083</t>
  </si>
  <si>
    <t>ARDIÇ MAHALLESİ TR-52 35-21-L00132_953366350</t>
  </si>
  <si>
    <t>24.06.2020 20:20:14</t>
  </si>
  <si>
    <t>24.06.2020 21:52:39</t>
  </si>
  <si>
    <t>1357440</t>
  </si>
  <si>
    <t>MORDOĞAN TR-35 35-21-L00147_E e1b</t>
  </si>
  <si>
    <t>23.06.2020 19:21:29</t>
  </si>
  <si>
    <t>23.06.2020 22:32:00</t>
  </si>
  <si>
    <t>1356589</t>
  </si>
  <si>
    <t>ARDIÇ MAHALLESİ TR-9 35-21-L00130_B</t>
  </si>
  <si>
    <t>22.06.2020 21:44:22</t>
  </si>
  <si>
    <t>23.06.2020 02:05:11</t>
  </si>
  <si>
    <t>1356800</t>
  </si>
  <si>
    <t>MORDOĞAN TR-38 35-21-L00165_AKŞEN-TURSİTE-YUVAM L03</t>
  </si>
  <si>
    <t>23.06.2020 09:34:38</t>
  </si>
  <si>
    <t>23.06.2020 17:01:00</t>
  </si>
  <si>
    <t>1356819</t>
  </si>
  <si>
    <t>ARDIÇ MAHALLESİ TR-9 35-21-L00130_953366538</t>
  </si>
  <si>
    <t>23.06.2020 09:39:34</t>
  </si>
  <si>
    <t>23.06.2020 13:00:39</t>
  </si>
  <si>
    <t>1333905</t>
  </si>
  <si>
    <t>MORDOĞAN TR-23 35-21-L00152_953357085</t>
  </si>
  <si>
    <t>02.06.2020 13:37:54</t>
  </si>
  <si>
    <t>02.06.2020 14:20:38</t>
  </si>
  <si>
    <t>1333994</t>
  </si>
  <si>
    <t>MORDOĞAN TR-26 35-21-L00209_953356744</t>
  </si>
  <si>
    <t>02.06.2020 18:22:34</t>
  </si>
  <si>
    <t>03.06.2020 14:05:08</t>
  </si>
  <si>
    <t>1334451</t>
  </si>
  <si>
    <t>MORDOĞAN TR-35 35-21-L00147_953356930</t>
  </si>
  <si>
    <t>03.06.2020 12:00:55</t>
  </si>
  <si>
    <t>03.06.2020 14:36:19</t>
  </si>
  <si>
    <t>1344770</t>
  </si>
  <si>
    <t>MORDOĞAN KÖYÜ TR-2 35-21-L00137_D</t>
  </si>
  <si>
    <t>03.06.2020 20:27:00</t>
  </si>
  <si>
    <t>03.06.2020 22:43:25</t>
  </si>
  <si>
    <t>1344615</t>
  </si>
  <si>
    <t>MORDOĞAN TR-3 35-21-L00141_953356805</t>
  </si>
  <si>
    <t>03.06.2020 15:55:02</t>
  </si>
  <si>
    <t>03.06.2020 20:29:40</t>
  </si>
  <si>
    <t>1344733</t>
  </si>
  <si>
    <t>MORDOĞAN TR-23 35-21-L00152_953357078</t>
  </si>
  <si>
    <t>03.06.2020 19:05:44</t>
  </si>
  <si>
    <t>03.06.2020 23:18:20</t>
  </si>
  <si>
    <t>1323105</t>
  </si>
  <si>
    <t>MORDOĞAN İM 35-21-A00002_SAĞLIK OCAĞI L13</t>
  </si>
  <si>
    <t>01.06.2020 11:47:06</t>
  </si>
  <si>
    <t>01.06.2020 11:51:00</t>
  </si>
  <si>
    <t>1323022</t>
  </si>
  <si>
    <t>MORDOĞAN İM 35-21-A00002_KARABURUN M04</t>
  </si>
  <si>
    <t>01.06.2020 09:43:51</t>
  </si>
  <si>
    <t>01.06.2020 10:57:00</t>
  </si>
  <si>
    <t>1345540</t>
  </si>
  <si>
    <t>MORDOĞAN MANAL TR-49 35-21-L00176_35-21-L00176</t>
  </si>
  <si>
    <t>05.06.2020 12:27:39</t>
  </si>
  <si>
    <t>05.06.2020 12:59:42</t>
  </si>
  <si>
    <t>1345533</t>
  </si>
  <si>
    <t>MORDOĞAN TR-23 35-21-L00152_953365741</t>
  </si>
  <si>
    <t>05.06.2020 12:06:10</t>
  </si>
  <si>
    <t>08.06.2020 23:17:23</t>
  </si>
  <si>
    <t>1345620</t>
  </si>
  <si>
    <t>MORDOĞAN TR-3 35-21-L00141_953358282</t>
  </si>
  <si>
    <t>05.06.2020 17:17:27</t>
  </si>
  <si>
    <t>05.06.2020 19:08:21</t>
  </si>
  <si>
    <t>1346083</t>
  </si>
  <si>
    <t>MORDOĞAN TR-27 35-21-L00154_953365555</t>
  </si>
  <si>
    <t>06.06.2020 13:05:12</t>
  </si>
  <si>
    <t>06.06.2020 14:40:32</t>
  </si>
  <si>
    <t>1347575</t>
  </si>
  <si>
    <t>MORDOĞAN TR-23 35-21-L00152_953357064</t>
  </si>
  <si>
    <t>09.06.2020 09:37:00</t>
  </si>
  <si>
    <t>12.06.2020 01:04:46</t>
  </si>
  <si>
    <t>1347613</t>
  </si>
  <si>
    <t>ARDIÇ MAHALLESİ TR-12 35-21-L00134_C</t>
  </si>
  <si>
    <t>09.06.2020 14:00:03</t>
  </si>
  <si>
    <t>1348404</t>
  </si>
  <si>
    <t>MORDOĞAN TR-5 35-21-L00146_E tr5 e1b</t>
  </si>
  <si>
    <t>10.06.2020 14:36:00</t>
  </si>
  <si>
    <t>10.06.2020 22:37:52</t>
  </si>
  <si>
    <t>1348360</t>
  </si>
  <si>
    <t>10.06.2020 12:59:31</t>
  </si>
  <si>
    <t>10.06.2020 15:58:55</t>
  </si>
  <si>
    <t>1348341</t>
  </si>
  <si>
    <t>MORDOĞAN İM 35-21-A00002_PETLİNE BENZİNLİK-L14 L14</t>
  </si>
  <si>
    <t>10.06.2020 12:52:28</t>
  </si>
  <si>
    <t>1348300</t>
  </si>
  <si>
    <t>MORDOĞAN TR-24 35-21-L00210_ C3</t>
  </si>
  <si>
    <t>10.06.2020 11:36:40</t>
  </si>
  <si>
    <t>10.06.2020 15:41:30</t>
  </si>
  <si>
    <t>1347650</t>
  </si>
  <si>
    <t>MORDOĞAN TR-24 35-21-L00210_953368495</t>
  </si>
  <si>
    <t>09.06.2020 11:20:18</t>
  </si>
  <si>
    <t>09.06.2020 17:55:00</t>
  </si>
  <si>
    <t>1347842</t>
  </si>
  <si>
    <t>ORDOĞAN AKŞEN SİTESİ TR 35-21-L00170_953365720</t>
  </si>
  <si>
    <t>09.06.2020 16:36:02</t>
  </si>
  <si>
    <t>09.06.2020 19:49:36</t>
  </si>
  <si>
    <t>1347853</t>
  </si>
  <si>
    <t>MORDOĞAN TR-29 35-21-L00157_953364908</t>
  </si>
  <si>
    <t>09.06.2020 17:19:19</t>
  </si>
  <si>
    <t>09.06.2020 18:54:17</t>
  </si>
  <si>
    <t>1347898</t>
  </si>
  <si>
    <t>MORDOĞAN TR-29 35-21-L00157_953364905</t>
  </si>
  <si>
    <t>09.06.2020 18:24:57</t>
  </si>
  <si>
    <t>09.06.2020 19:52:40</t>
  </si>
  <si>
    <t>1350227</t>
  </si>
  <si>
    <t>MORDOĞAN TR-3 35-21-L00141_953361471</t>
  </si>
  <si>
    <t>12.06.2020 19:58:59</t>
  </si>
  <si>
    <t>12.06.2020 21:22:21</t>
  </si>
  <si>
    <t>1350257</t>
  </si>
  <si>
    <t>MORDOĞAN TR-3 35-21-L00141_C</t>
  </si>
  <si>
    <t>12.06.2020 20:48:49</t>
  </si>
  <si>
    <t>12.06.2020 21:09:15</t>
  </si>
  <si>
    <t>1356452</t>
  </si>
  <si>
    <t>22.06.2020 17:46:12</t>
  </si>
  <si>
    <t>22.06.2020 18:18:00</t>
  </si>
  <si>
    <t>1355219</t>
  </si>
  <si>
    <t>K-1215 35-01-K01215_912262397</t>
  </si>
  <si>
    <t>20.06.2020 17:29:12</t>
  </si>
  <si>
    <t>20.06.2020 18:00:17</t>
  </si>
  <si>
    <t>1352640</t>
  </si>
  <si>
    <t>M-52 DOĞANKENT SİTESİ 35-14-M00052_35-14-M00052</t>
  </si>
  <si>
    <t>17.06.2020 09:04:28</t>
  </si>
  <si>
    <t>17.06.2020 16:43:09</t>
  </si>
  <si>
    <t>1360020</t>
  </si>
  <si>
    <t>PAYAMLI M-28 35-25-M00195_Ayırıcı H01</t>
  </si>
  <si>
    <t>28.06.2020 15:04:46</t>
  </si>
  <si>
    <t>28.06.2020 17:14:04</t>
  </si>
  <si>
    <t>1354999</t>
  </si>
  <si>
    <t>L-260 35-18-L00260_950436671</t>
  </si>
  <si>
    <t>20.06.2020 10:33:00</t>
  </si>
  <si>
    <t>20.06.2020 13:09:53</t>
  </si>
  <si>
    <t>1354847</t>
  </si>
  <si>
    <t>L-260 35-18-L00260_950451090</t>
  </si>
  <si>
    <t>20.06.2020 02:01:26</t>
  </si>
  <si>
    <t>20.06.2020 03:34:37</t>
  </si>
  <si>
    <t>1350199</t>
  </si>
  <si>
    <t>L-259 35-18-L00259_950450484</t>
  </si>
  <si>
    <t>12.06.2020 19:36:18</t>
  </si>
  <si>
    <t>13.06.2020 02:59:45</t>
  </si>
  <si>
    <t>1346969</t>
  </si>
  <si>
    <t>L-256 (18 KABİN) 35-18-L00256_6786593 d1b</t>
  </si>
  <si>
    <t>08.06.2020 12:28:24</t>
  </si>
  <si>
    <t>1352116</t>
  </si>
  <si>
    <t>TR-286 35-19-L00286_50075559 C3</t>
  </si>
  <si>
    <t>16.06.2020 09:44:25</t>
  </si>
  <si>
    <t>16.06.2020 14:27:26</t>
  </si>
  <si>
    <t>1347480</t>
  </si>
  <si>
    <t>DM-2/2 ESKİ KUYUYANI 35-18-L00583_950454420</t>
  </si>
  <si>
    <t>09.06.2020 10:46:29</t>
  </si>
  <si>
    <t>09.06.2020 16:42:56</t>
  </si>
  <si>
    <t>1346027</t>
  </si>
  <si>
    <t>K-593 35-01-K00593_F</t>
  </si>
  <si>
    <t>06.06.2020 12:11:24</t>
  </si>
  <si>
    <t>06.06.2020 14:20:43</t>
  </si>
  <si>
    <t>1346222</t>
  </si>
  <si>
    <t>K-593 35-01-K00593_911403867</t>
  </si>
  <si>
    <t>06.06.2020 15:13:51</t>
  </si>
  <si>
    <t>06.06.2020 21:49:10</t>
  </si>
  <si>
    <t>1346025</t>
  </si>
  <si>
    <t>K-593 35-01-K00593_E</t>
  </si>
  <si>
    <t>06.06.2020 12:04:23</t>
  </si>
  <si>
    <t>06.06.2020 14:16:19</t>
  </si>
  <si>
    <t>1345836</t>
  </si>
  <si>
    <t>ORDOĞAN AKŞEN SİTESİ TR 35-21-L00170_953365661</t>
  </si>
  <si>
    <t>05.06.2020 22:42:10</t>
  </si>
  <si>
    <t>06.06.2020 00:35:18</t>
  </si>
  <si>
    <t>1323598</t>
  </si>
  <si>
    <t>ARDIÇ MAHALLESİ TR-9 35-21-L00130_953366721</t>
  </si>
  <si>
    <t>01.06.2020 22:22:15</t>
  </si>
  <si>
    <t>02.06.2020 01:47:03</t>
  </si>
  <si>
    <t>1352161</t>
  </si>
  <si>
    <t>MORDOĞAN TR-24 35-21-L00210_50054633 C1</t>
  </si>
  <si>
    <t>16.06.2020 10:36:03</t>
  </si>
  <si>
    <t>16.06.2020 12:39:08</t>
  </si>
  <si>
    <t>1354810</t>
  </si>
  <si>
    <t>19.06.2020 20:32:14</t>
  </si>
  <si>
    <t>20.06.2020 02:35:00</t>
  </si>
  <si>
    <t>1356551</t>
  </si>
  <si>
    <t>22.06.2020 20:27:00</t>
  </si>
  <si>
    <t>22.06.2020 21:42:08</t>
  </si>
  <si>
    <t>1359169</t>
  </si>
  <si>
    <t>MORDOĞAN TR-35 35-21-L00147_953365032</t>
  </si>
  <si>
    <t>26.06.2020 17:58:06</t>
  </si>
  <si>
    <t>26.06.2020 19:24:33</t>
  </si>
  <si>
    <t>1359650</t>
  </si>
  <si>
    <t>27.06.2020 17:25:10</t>
  </si>
  <si>
    <t>28.06.2020 13:48:16</t>
  </si>
  <si>
    <t>1347766</t>
  </si>
  <si>
    <t>L-261 SİTESPOR 35-18-L00261_E e1b</t>
  </si>
  <si>
    <t>09.06.2020 14:25:00</t>
  </si>
  <si>
    <t>09.06.2020 17:41:00</t>
  </si>
  <si>
    <t>1334061</t>
  </si>
  <si>
    <t>DM-13/08 TRAFİK TESCİL 45-71-M00350_F</t>
  </si>
  <si>
    <t>02.06.2020 17:10:41</t>
  </si>
  <si>
    <t>02.06.2020 18:18:32</t>
  </si>
  <si>
    <t>1351531</t>
  </si>
  <si>
    <t>M-1288 35-02-M01288_910059517</t>
  </si>
  <si>
    <t>15.06.2020 09:10:52</t>
  </si>
  <si>
    <t>15.06.2020 11:12:56</t>
  </si>
  <si>
    <t>1349919</t>
  </si>
  <si>
    <t>DM-13/05 45-71-M00340_953177730</t>
  </si>
  <si>
    <t>12.06.2020 15:40:37</t>
  </si>
  <si>
    <t>1323374</t>
  </si>
  <si>
    <t>VİLLAKENT TR-1 35-28-M00391_95000151807</t>
  </si>
  <si>
    <t>01.06.2020 16:08:49</t>
  </si>
  <si>
    <t>01.06.2020 17:46:43</t>
  </si>
  <si>
    <t>1347992</t>
  </si>
  <si>
    <t>K-901 35-02-K00901_910091783</t>
  </si>
  <si>
    <t>09.06.2020 22:20:07</t>
  </si>
  <si>
    <t>10.06.2020 00:15:23</t>
  </si>
  <si>
    <t>1322971</t>
  </si>
  <si>
    <t>DM-16/02 (BORU FABRİKASI KABİN) 45-71-M00267_KEÇİLİKÖY M05</t>
  </si>
  <si>
    <t>01.06.2020 08:33:50</t>
  </si>
  <si>
    <t>01.06.2020 09:26:39</t>
  </si>
  <si>
    <t>1334458</t>
  </si>
  <si>
    <t>DM-20/08 45-71-M00419_953244762</t>
  </si>
  <si>
    <t>03.06.2020 11:35:36</t>
  </si>
  <si>
    <t>03.06.2020 13:03:39</t>
  </si>
  <si>
    <t>1344521</t>
  </si>
  <si>
    <t>DM-20/07 (VEZİROĞLU) 45-71-M00274_MİGE MÜH. HİZMET İNŞ. SAN. TİC. M01</t>
  </si>
  <si>
    <t>03.06.2020 13:27:44</t>
  </si>
  <si>
    <t>03.06.2020 14:13:47</t>
  </si>
  <si>
    <t>1345451</t>
  </si>
  <si>
    <t>DM-20/13 (ÇAPRA KABİN) 45-71-M00272_TR-90-91-92-93 M02</t>
  </si>
  <si>
    <t>05.06.2020 09:31:29</t>
  </si>
  <si>
    <t>05.06.2020 10:25:11</t>
  </si>
  <si>
    <t>1350827</t>
  </si>
  <si>
    <t>DM-20/02 (DOĞU KABİN) 45-71-M00421_TR-79 BAYINDIRLIK M02</t>
  </si>
  <si>
    <t>13.06.2020 17:02:11</t>
  </si>
  <si>
    <t>13.06.2020 18:27:34</t>
  </si>
  <si>
    <t>1351267</t>
  </si>
  <si>
    <t>ZEYTİNALAN TR-110 35-19-M00110_956670157</t>
  </si>
  <si>
    <t>14.06.2020 15:26:33</t>
  </si>
  <si>
    <t>14.06.2020 18:00:15</t>
  </si>
  <si>
    <t>1351880</t>
  </si>
  <si>
    <t>L-262 ÇİÇEKÇİ PARKI 35-18-L00262_9873589 b2b</t>
  </si>
  <si>
    <t>15.06.2020 20:00:12</t>
  </si>
  <si>
    <t>15.06.2020 20:27:21</t>
  </si>
  <si>
    <t>1347550</t>
  </si>
  <si>
    <t>L-263 TANSAŞ YANI 35-18-L00263_9224812 a2b</t>
  </si>
  <si>
    <t>09.06.2020 09:13:00</t>
  </si>
  <si>
    <t>09.06.2020 12:06:00</t>
  </si>
  <si>
    <t>1347189</t>
  </si>
  <si>
    <t>L-263 TANSAŞ YANI 35-18-L00263_950464057</t>
  </si>
  <si>
    <t>08.06.2020 14:03:27</t>
  </si>
  <si>
    <t>08.06.2020 18:04:37</t>
  </si>
  <si>
    <t>1346989</t>
  </si>
  <si>
    <t>08.06.2020 09:13:41</t>
  </si>
  <si>
    <t>08.06.2020 12:32:14</t>
  </si>
  <si>
    <t>1347877</t>
  </si>
  <si>
    <t>L-262 ÇİÇEKÇİ PARKI 35-18-L00262_950464047</t>
  </si>
  <si>
    <t>09.06.2020 17:56:05</t>
  </si>
  <si>
    <t>09.06.2020 21:19:23</t>
  </si>
  <si>
    <t>1353344</t>
  </si>
  <si>
    <t>L-263 TANSAŞ YANI 35-18-L00263_950450856</t>
  </si>
  <si>
    <t>18.06.2020 10:31:29</t>
  </si>
  <si>
    <t>18.06.2020 14:14:47</t>
  </si>
  <si>
    <t>1354371</t>
  </si>
  <si>
    <t>L-263 TANSAŞ YANI 35-18-L00263_950464054</t>
  </si>
  <si>
    <t>19.06.2020 13:04:13</t>
  </si>
  <si>
    <t>19.06.2020 14:48:21</t>
  </si>
  <si>
    <t>1354287</t>
  </si>
  <si>
    <t>19.06.2020 11:09:13</t>
  </si>
  <si>
    <t>19.06.2020 12:42:11</t>
  </si>
  <si>
    <t>1356708</t>
  </si>
  <si>
    <t>L-263 TANSAŞ YANI 35-18-L00263_950450853</t>
  </si>
  <si>
    <t>23.06.2020 07:52:01</t>
  </si>
  <si>
    <t>23.06.2020 08:45:00</t>
  </si>
  <si>
    <t>1347556</t>
  </si>
  <si>
    <t>L-262 ÇİÇEKÇİ PARKI 35-18-L00262_10725230 f1b</t>
  </si>
  <si>
    <t>09.06.2020 09:16:00</t>
  </si>
  <si>
    <t>09.06.2020 12:07:00</t>
  </si>
  <si>
    <t>1352729</t>
  </si>
  <si>
    <t>L-261 SİTESPOR 35-18-L00261_950450909</t>
  </si>
  <si>
    <t>17.06.2020 10:47:30</t>
  </si>
  <si>
    <t>17.06.2020 19:28:35</t>
  </si>
  <si>
    <t>1346059</t>
  </si>
  <si>
    <t>L-261 SİTESPOR 35-18-L00261_B b5b</t>
  </si>
  <si>
    <t>06.06.2020 12:27:59</t>
  </si>
  <si>
    <t>06.06.2020 19:35:27</t>
  </si>
  <si>
    <t>1346217</t>
  </si>
  <si>
    <t>L-261 SİTESPOR 35-18-L00261_C c2b</t>
  </si>
  <si>
    <t>06.06.2020 16:41:52</t>
  </si>
  <si>
    <t>06.06.2020 18:23:48</t>
  </si>
  <si>
    <t>1345045</t>
  </si>
  <si>
    <t>MORDOĞAN TR-5 35-21-L00146_953356654</t>
  </si>
  <si>
    <t>04.06.2020 11:54:07</t>
  </si>
  <si>
    <t>04.06.2020 16:45:38</t>
  </si>
  <si>
    <t>1352723</t>
  </si>
  <si>
    <t>MORDOĞAN TR-54 35-21-L00195_953366934</t>
  </si>
  <si>
    <t>17.06.2020 10:44:03</t>
  </si>
  <si>
    <t>17.06.2020 23:47:49</t>
  </si>
  <si>
    <t>1350953</t>
  </si>
  <si>
    <t>13.06.2020 23:04:44</t>
  </si>
  <si>
    <t>13.06.2020 23:38:44</t>
  </si>
  <si>
    <t>1356246</t>
  </si>
  <si>
    <t>MORDOĞAN TR-2 35-21-L00140_ARDIÇ MAHALLESİ TR-12 L01</t>
  </si>
  <si>
    <t>22.06.2020 12:44:32</t>
  </si>
  <si>
    <t>22.06.2020 13:22:00</t>
  </si>
  <si>
    <t>1356062</t>
  </si>
  <si>
    <t>ARDIÇ MAHALLESİ TR-17 35-21-L00128_953366768</t>
  </si>
  <si>
    <t>22.06.2020 09:13:58</t>
  </si>
  <si>
    <t>22.06.2020 17:21:36</t>
  </si>
  <si>
    <t>1358843</t>
  </si>
  <si>
    <t>ARDIÇ MAHALLESİ TR-12 35-21-L00134_945377960</t>
  </si>
  <si>
    <t>26.06.2020 09:18:16</t>
  </si>
  <si>
    <t>26.06.2020 15:19:53</t>
  </si>
  <si>
    <t>1360586</t>
  </si>
  <si>
    <t>L-277 35-18-L00277_950429635</t>
  </si>
  <si>
    <t>29.06.2020 15:40:28</t>
  </si>
  <si>
    <t>29.06.2020 19:44:25</t>
  </si>
  <si>
    <t>1323006</t>
  </si>
  <si>
    <t>L-277 35-18-L00277_950444766</t>
  </si>
  <si>
    <t>01.06.2020 08:58:01</t>
  </si>
  <si>
    <t>01.06.2020 10:49:37</t>
  </si>
  <si>
    <t>1345469</t>
  </si>
  <si>
    <t>L-274 35-18-L00274_6980437 a1b</t>
  </si>
  <si>
    <t>05.06.2020 09:59:56</t>
  </si>
  <si>
    <t>05.06.2020 12:22:30</t>
  </si>
  <si>
    <t>1348440</t>
  </si>
  <si>
    <t>L-274 35-18-L00274_950444845</t>
  </si>
  <si>
    <t>10.06.2020 15:14:26</t>
  </si>
  <si>
    <t>13.06.2020 09:55:58</t>
  </si>
  <si>
    <t>1346938</t>
  </si>
  <si>
    <t>08.06.2020 07:52:24</t>
  </si>
  <si>
    <t>08.06.2020 08:24:45</t>
  </si>
  <si>
    <t>1346637</t>
  </si>
  <si>
    <t>ASARLIK TR-16 35-28-M00174_ASARLIK TR-3 M01</t>
  </si>
  <si>
    <t>07.06.2020 14:17:28</t>
  </si>
  <si>
    <t>07.06.2020 14:52:17</t>
  </si>
  <si>
    <t>1346167</t>
  </si>
  <si>
    <t>MORDOĞAN TR-29 35-21-L00157_A</t>
  </si>
  <si>
    <t>06.06.2020 15:43:08</t>
  </si>
  <si>
    <t>06.06.2020 18:05:05</t>
  </si>
  <si>
    <t>1323429</t>
  </si>
  <si>
    <t>MORDOĞAN TR-25 35-21-L00153_953356728</t>
  </si>
  <si>
    <t>01.06.2020 17:12:19</t>
  </si>
  <si>
    <t>01.06.2020 18:52:42</t>
  </si>
  <si>
    <t>1346715</t>
  </si>
  <si>
    <t>MORDOĞAN TR-1 35-21-L00201_953362546</t>
  </si>
  <si>
    <t>07.06.2020 16:34:47</t>
  </si>
  <si>
    <t>08.06.2020 21:28:25</t>
  </si>
  <si>
    <t>1356277</t>
  </si>
  <si>
    <t>ARDIÇ MAHALLESİ TR-12 35-21-L00134_TR-8 - TR-9 - TR-17 L01</t>
  </si>
  <si>
    <t>22.06.2020 10:59:28</t>
  </si>
  <si>
    <t>22.06.2020 20:23:59</t>
  </si>
  <si>
    <t>1355572</t>
  </si>
  <si>
    <t>MORDOĞAN TR-28 35-21-L00156_953357071</t>
  </si>
  <si>
    <t>21.06.2020 11:50:39</t>
  </si>
  <si>
    <t>21.06.2020 13:05:14</t>
  </si>
  <si>
    <t>1354926</t>
  </si>
  <si>
    <t>MORDOĞAN TR-25 35-21-L00153_953357089</t>
  </si>
  <si>
    <t>20.06.2020 08:30:43</t>
  </si>
  <si>
    <t>20.06.2020 11:33:01</t>
  </si>
  <si>
    <t>1357531</t>
  </si>
  <si>
    <t>MORDOĞAN TR-38 35-21-L00165_E</t>
  </si>
  <si>
    <t>23.06.2020 21:10:58</t>
  </si>
  <si>
    <t>24.06.2020 01:40:44</t>
  </si>
  <si>
    <t>1350837</t>
  </si>
  <si>
    <t>MORDOĞAN TR-33 35-21-L00150_953363139</t>
  </si>
  <si>
    <t>13.06.2020 17:21:03</t>
  </si>
  <si>
    <t>13.06.2020 20:33:13</t>
  </si>
  <si>
    <t>1353015</t>
  </si>
  <si>
    <t>MORDOĞAN TR-29 35-21-L00157_953364915</t>
  </si>
  <si>
    <t>17.06.2020 17:16:29</t>
  </si>
  <si>
    <t>17.06.2020 19:50:30</t>
  </si>
  <si>
    <t>1354231</t>
  </si>
  <si>
    <t>MORDOĞAN TR-35 35-21-L00147_953365365</t>
  </si>
  <si>
    <t>19.06.2020 10:08:48</t>
  </si>
  <si>
    <t>19.06.2020 22:26:59</t>
  </si>
  <si>
    <t>1360810</t>
  </si>
  <si>
    <t>MORDOĞAN TR-25 35-21-L00153_953356724</t>
  </si>
  <si>
    <t>29.06.2020 21:23:51</t>
  </si>
  <si>
    <t>29.06.2020 23:54:33</t>
  </si>
  <si>
    <t>1360040</t>
  </si>
  <si>
    <t>AZMAK MAHALLESİ TR-22 35-21-L00127_35-21-L00127</t>
  </si>
  <si>
    <t>28.06.2020 15:39:23</t>
  </si>
  <si>
    <t>28.06.2020 19:05:10</t>
  </si>
  <si>
    <t>1360917</t>
  </si>
  <si>
    <t>30.06.2020 08:58:01</t>
  </si>
  <si>
    <t>30.06.2020 10:45:01</t>
  </si>
  <si>
    <t>1361152</t>
  </si>
  <si>
    <t>MORDOĞAN KÖYÜ TR-2 35-21-L00137_953357190</t>
  </si>
  <si>
    <t>30.06.2020 13:43:29</t>
  </si>
  <si>
    <t>30.06.2020 18:55:12</t>
  </si>
  <si>
    <t>1358906</t>
  </si>
  <si>
    <t>MORDOĞAN TR-38 35-21-L00165_MORDOĞAN TR-41-L04 L04</t>
  </si>
  <si>
    <t>26.06.2020 10:33:41</t>
  </si>
  <si>
    <t>26.06.2020 12:17:00</t>
  </si>
  <si>
    <t>1359900</t>
  </si>
  <si>
    <t>28.06.2020 10:12:08</t>
  </si>
  <si>
    <t>28.06.2020 11:09:40</t>
  </si>
  <si>
    <t>1351818</t>
  </si>
  <si>
    <t>15.06.2020 18:07:06</t>
  </si>
  <si>
    <t>15.06.2020 20:01:35</t>
  </si>
  <si>
    <t>1351638</t>
  </si>
  <si>
    <t>ASARLIK TR-16 35-28-M00174_DAĞITIM TRAFO ASARLIK TR-16-M04 M04</t>
  </si>
  <si>
    <t>15.06.2020 12:03:47</t>
  </si>
  <si>
    <t>15.06.2020 15:13:05</t>
  </si>
  <si>
    <t>1347618</t>
  </si>
  <si>
    <t>PAYAMLI M-19 35-25-M00172_72374033</t>
  </si>
  <si>
    <t>09.06.2020 11:55:33</t>
  </si>
  <si>
    <t>09.06.2020 12:43:34</t>
  </si>
  <si>
    <t>1353903</t>
  </si>
  <si>
    <t>K-421 35-01-K00421_35-01-K00421</t>
  </si>
  <si>
    <t>18.06.2020 19:17:11</t>
  </si>
  <si>
    <t>18.06.2020 19:45:00</t>
  </si>
  <si>
    <t>1345093</t>
  </si>
  <si>
    <t>PAYAMLI M-15 35-25-M00180_956641355</t>
  </si>
  <si>
    <t>04.06.2020 13:05:27</t>
  </si>
  <si>
    <t>04.06.2020 22:08:43</t>
  </si>
  <si>
    <t>1346825</t>
  </si>
  <si>
    <t>PAYAMLI M-21 35-25-M00171_956642408</t>
  </si>
  <si>
    <t>07.06.2020 19:07:01</t>
  </si>
  <si>
    <t>07.06.2020 20:34:48</t>
  </si>
  <si>
    <t>1361117</t>
  </si>
  <si>
    <t>K-4518 35-01-K04518_35-01-K04518</t>
  </si>
  <si>
    <t>30.06.2020 12:49:39</t>
  </si>
  <si>
    <t>30.06.2020 14:21:20</t>
  </si>
  <si>
    <t>1354601</t>
  </si>
  <si>
    <t>PAYAMLI M-19 35-25-M00172_966866521</t>
  </si>
  <si>
    <t>19.06.2020 16:51:24</t>
  </si>
  <si>
    <t>19.06.2020 19:14:32</t>
  </si>
  <si>
    <t>1356995</t>
  </si>
  <si>
    <t>FOÇA TR-31 35-23-L00031_950422159</t>
  </si>
  <si>
    <t>23.06.2020 11:05:01</t>
  </si>
  <si>
    <t>23.06.2020 13:34:43</t>
  </si>
  <si>
    <t>1356088</t>
  </si>
  <si>
    <t>22.06.2020 09:32:22</t>
  </si>
  <si>
    <t>22.06.2020 10:56:27</t>
  </si>
  <si>
    <t>1354199</t>
  </si>
  <si>
    <t>DM-20/07 (VEZİROĞLU) 45-71-M00274_953200332</t>
  </si>
  <si>
    <t>19.06.2020 09:46:26</t>
  </si>
  <si>
    <t>19.06.2020 11:09:53</t>
  </si>
  <si>
    <t>1352958</t>
  </si>
  <si>
    <t>DM-20/07 (VEZİROĞLU) 45-71-M00274_953244680</t>
  </si>
  <si>
    <t>17.06.2020 16:42:28</t>
  </si>
  <si>
    <t>17.06.2020 17:35:57</t>
  </si>
  <si>
    <t>1351099</t>
  </si>
  <si>
    <t>DM-16 45-71-M00309_TR-16/15-M04 M04</t>
  </si>
  <si>
    <t>14.06.2020 10:11:01</t>
  </si>
  <si>
    <t>14.06.2020 10:34:18</t>
  </si>
  <si>
    <t>1346909</t>
  </si>
  <si>
    <t>08.06.2020 06:14:49</t>
  </si>
  <si>
    <t>08.06.2020 06:43:55</t>
  </si>
  <si>
    <t>1346796</t>
  </si>
  <si>
    <t>DM-20/13 (ÇAPRA KABİN) 45-71-M00272_TR-90-91-92-93-M02 M02</t>
  </si>
  <si>
    <t>07.06.2020 18:12:27</t>
  </si>
  <si>
    <t>07.06.2020 20:08:15</t>
  </si>
  <si>
    <t>1347923</t>
  </si>
  <si>
    <t>DM-20/09 45-71-M00589_953244679</t>
  </si>
  <si>
    <t>09.06.2020 19:32:44</t>
  </si>
  <si>
    <t>09.06.2020 20:51:48</t>
  </si>
  <si>
    <t>1371406</t>
  </si>
  <si>
    <t>DM-16/02 (BORU FABRİKASI KABİN) 45-71-M00267_TR-86-87-88 M03</t>
  </si>
  <si>
    <t>30.06.2020 20:48:03</t>
  </si>
  <si>
    <t>30.06.2020 22:08:29</t>
  </si>
  <si>
    <t>1361208</t>
  </si>
  <si>
    <t>DM-20/09 45-71-M00589_953244715</t>
  </si>
  <si>
    <t>30.06.2020 15:19:51</t>
  </si>
  <si>
    <t>30.06.2020 21:44:42</t>
  </si>
  <si>
    <t>1347018</t>
  </si>
  <si>
    <t>DM-12/04 45-71-M00578_Ayırıcı H01</t>
  </si>
  <si>
    <t>08.06.2020 09:32:38</t>
  </si>
  <si>
    <t>08.06.2020 10:42:02</t>
  </si>
  <si>
    <t>1347076</t>
  </si>
  <si>
    <t>DM-12/04-D 45-71-M00583_953200335</t>
  </si>
  <si>
    <t>08.06.2020 11:11:00</t>
  </si>
  <si>
    <t>08.06.2020 11:17:33</t>
  </si>
  <si>
    <t>1323397</t>
  </si>
  <si>
    <t>K-526 35-02-K00526_910125869</t>
  </si>
  <si>
    <t>01.06.2020 15:30:32</t>
  </si>
  <si>
    <t>01.06.2020 17:59:54</t>
  </si>
  <si>
    <t>1333939</t>
  </si>
  <si>
    <t>K-526 35-02-K00526_910036760</t>
  </si>
  <si>
    <t>02.06.2020 13:55:58</t>
  </si>
  <si>
    <t>02.06.2020 18:42:33</t>
  </si>
  <si>
    <t>1347084</t>
  </si>
  <si>
    <t>08.06.2020 11:36:59</t>
  </si>
  <si>
    <t>08.06.2020 11:50:50</t>
  </si>
  <si>
    <t>1356482</t>
  </si>
  <si>
    <t>DM-20/07 (VEZİROĞLU) 45-71-M00274_TR-63-64-65 M04</t>
  </si>
  <si>
    <t>22.06.2020 18:22:06</t>
  </si>
  <si>
    <t>22.06.2020 19:27:13</t>
  </si>
  <si>
    <t>1351469</t>
  </si>
  <si>
    <t>15.06.2020 08:06:46</t>
  </si>
  <si>
    <t>15.06.2020 08:46:04</t>
  </si>
  <si>
    <t>1347107</t>
  </si>
  <si>
    <t>08.06.2020 11:48:34</t>
  </si>
  <si>
    <t>08.06.2020 12:16:00</t>
  </si>
  <si>
    <t>1347426</t>
  </si>
  <si>
    <t>AKGEDİK KÖK-3 45-71-M00164_HatBaşıAyırıcı_53135930 M02</t>
  </si>
  <si>
    <t>08.06.2020 22:55:58</t>
  </si>
  <si>
    <t>08.06.2020 23:07:00</t>
  </si>
  <si>
    <t>1347437</t>
  </si>
  <si>
    <t>09.06.2020 00:46:17</t>
  </si>
  <si>
    <t>09.06.2020 01:25:58</t>
  </si>
  <si>
    <t>1347794</t>
  </si>
  <si>
    <t>09.06.2020 15:47:22</t>
  </si>
  <si>
    <t>09.06.2020 15:56:02</t>
  </si>
  <si>
    <t>1349432</t>
  </si>
  <si>
    <t>12.06.2020 06:49:17</t>
  </si>
  <si>
    <t>12.06.2020 07:39:21</t>
  </si>
  <si>
    <t>1323632</t>
  </si>
  <si>
    <t>02.06.2020 06:06:37</t>
  </si>
  <si>
    <t>02.06.2020 06:26:00</t>
  </si>
  <si>
    <t>1346028</t>
  </si>
  <si>
    <t>06.06.2020 11:33:42</t>
  </si>
  <si>
    <t>06.06.2020 12:08:00</t>
  </si>
  <si>
    <t>1346526</t>
  </si>
  <si>
    <t>PAYAMLI M-29 35-25-M00173_95000086197</t>
  </si>
  <si>
    <t>07.06.2020 10:44:30</t>
  </si>
  <si>
    <t>07.06.2020 13:57:10</t>
  </si>
  <si>
    <t>1359425</t>
  </si>
  <si>
    <t>K-421 35-01-K00421_910472521</t>
  </si>
  <si>
    <t>27.06.2020 08:09:33</t>
  </si>
  <si>
    <t>27.06.2020 11:18:23</t>
  </si>
  <si>
    <t>1345502</t>
  </si>
  <si>
    <t>SALİHLİ İM 45-78-A00001_ŞEHİR-1 L030</t>
  </si>
  <si>
    <t>05.06.2020 11:03:21</t>
  </si>
  <si>
    <t>05.06.2020 11:14:00</t>
  </si>
  <si>
    <t>1349843</t>
  </si>
  <si>
    <t>GÖLMARMARA TR-19 45-85-L00019_A</t>
  </si>
  <si>
    <t>12.06.2020 14:33:35</t>
  </si>
  <si>
    <t>12.06.2020 15:22:59</t>
  </si>
  <si>
    <t>1353134</t>
  </si>
  <si>
    <t>M-2373 35-02-M02373_D D4B</t>
  </si>
  <si>
    <t>17.06.2020 22:56:14</t>
  </si>
  <si>
    <t>17.06.2020 23:55:48</t>
  </si>
  <si>
    <t>1353881</t>
  </si>
  <si>
    <t>K-570 35-01-K00570_C</t>
  </si>
  <si>
    <t>18.06.2020 18:55:47</t>
  </si>
  <si>
    <t>18.06.2020 20:16:13</t>
  </si>
  <si>
    <t>1353559</t>
  </si>
  <si>
    <t>EŞREFPAŞA İM 35-01-A00002_YAĞHANELER-M12 M12</t>
  </si>
  <si>
    <t>18.06.2020 14:10:51</t>
  </si>
  <si>
    <t>18.06.2020 14:49:00</t>
  </si>
  <si>
    <t>1323141</t>
  </si>
  <si>
    <t>01.06.2020 12:36:09</t>
  </si>
  <si>
    <t>01.06.2020 13:21:56</t>
  </si>
  <si>
    <t>1348419</t>
  </si>
  <si>
    <t>TR-135/1 35-19-L00362_956662839</t>
  </si>
  <si>
    <t>10.06.2020 14:49:00</t>
  </si>
  <si>
    <t>10.06.2020 19:02:14</t>
  </si>
  <si>
    <t>1347166</t>
  </si>
  <si>
    <t>K-3597 35-01-K03597_D</t>
  </si>
  <si>
    <t>08.06.2020 13:20:03</t>
  </si>
  <si>
    <t>08.06.2020 14:44:32</t>
  </si>
  <si>
    <t>1347271</t>
  </si>
  <si>
    <t>PAYAMLI M-19 35-25-M00172_72374034</t>
  </si>
  <si>
    <t>08.06.2020 15:52:21</t>
  </si>
  <si>
    <t>08.06.2020 18:28:36</t>
  </si>
  <si>
    <t>1356447</t>
  </si>
  <si>
    <t>PAYAMLI M-19 35-25-M00172_956642191</t>
  </si>
  <si>
    <t>22.06.2020 17:24:05</t>
  </si>
  <si>
    <t>22.06.2020 18:48:09</t>
  </si>
  <si>
    <t>1345029</t>
  </si>
  <si>
    <t>K-3558 35-02-K03558_35-02-K03558</t>
  </si>
  <si>
    <t>04.06.2020 11:33:46</t>
  </si>
  <si>
    <t>04.06.2020 12:42:26</t>
  </si>
  <si>
    <t>1347648</t>
  </si>
  <si>
    <t>K-4731 35-01-K04731_911235683</t>
  </si>
  <si>
    <t>09.06.2020 11:15:03</t>
  </si>
  <si>
    <t>09.06.2020 12:56:55</t>
  </si>
  <si>
    <t>1346431</t>
  </si>
  <si>
    <t>K-3193 35-03-K03193_98593460</t>
  </si>
  <si>
    <t>07.06.2020 07:55:02</t>
  </si>
  <si>
    <t>07.06.2020 09:15:04</t>
  </si>
  <si>
    <t>1356541</t>
  </si>
  <si>
    <t>L-267 35-18-L00267_-L03 L03</t>
  </si>
  <si>
    <t>22.06.2020 20:14:00</t>
  </si>
  <si>
    <t>22.06.2020 20:27:18</t>
  </si>
  <si>
    <t>1351989</t>
  </si>
  <si>
    <t>L-275 35-18-L00275_950444953</t>
  </si>
  <si>
    <t>16.06.2020 05:26:38</t>
  </si>
  <si>
    <t>16.06.2020 12:16:16</t>
  </si>
  <si>
    <t>1358598</t>
  </si>
  <si>
    <t>L-499 35-18-L00499_950444884</t>
  </si>
  <si>
    <t>25.06.2020 18:38:40</t>
  </si>
  <si>
    <t>25.06.2020 19:53:40</t>
  </si>
  <si>
    <t>1349388</t>
  </si>
  <si>
    <t>L-499 35-18-L00499_9108763</t>
  </si>
  <si>
    <t>12.06.2020 02:13:00</t>
  </si>
  <si>
    <t>12.06.2020 02:52:37</t>
  </si>
  <si>
    <t>1350812</t>
  </si>
  <si>
    <t>L-272 35-18-L00272_950445148</t>
  </si>
  <si>
    <t>13.06.2020 16:51:29</t>
  </si>
  <si>
    <t>13.06.2020 17:53:50</t>
  </si>
  <si>
    <t>1323667</t>
  </si>
  <si>
    <t>L-270 35-18-L00270_950444748</t>
  </si>
  <si>
    <t>02.06.2020 07:41:54</t>
  </si>
  <si>
    <t>02.06.2020 12:20:09</t>
  </si>
  <si>
    <t>1354417</t>
  </si>
  <si>
    <t>K-583 35-02-K00583_913049948</t>
  </si>
  <si>
    <t>19.06.2020 14:15:55</t>
  </si>
  <si>
    <t>19.06.2020 16:29:16</t>
  </si>
  <si>
    <t>1322989</t>
  </si>
  <si>
    <t>M-1336 35-08-M01336_97673606</t>
  </si>
  <si>
    <t>01.06.2020 08:42:41</t>
  </si>
  <si>
    <t>01.06.2020 10:11:33</t>
  </si>
  <si>
    <t>1354935</t>
  </si>
  <si>
    <t>DM-18/04 45-71-M00259_DM-18/08-M01 M01</t>
  </si>
  <si>
    <t>20.06.2020 08:28:43</t>
  </si>
  <si>
    <t>20.06.2020 10:09:21</t>
  </si>
  <si>
    <t>1356886</t>
  </si>
  <si>
    <t>DM-18/08 45-71-M02221_TURGUTALP KÖK M03</t>
  </si>
  <si>
    <t>23.06.2020 10:58:00</t>
  </si>
  <si>
    <t>1351732</t>
  </si>
  <si>
    <t>15.06.2020 14:55:13</t>
  </si>
  <si>
    <t>15.06.2020 16:27:51</t>
  </si>
  <si>
    <t>1354305</t>
  </si>
  <si>
    <t>K-583 35-02-K00583_A</t>
  </si>
  <si>
    <t>19.06.2020 11:48:29</t>
  </si>
  <si>
    <t>19.06.2020 13:07:05</t>
  </si>
  <si>
    <t>1353317</t>
  </si>
  <si>
    <t>K-4439 35-02-K04439_99622765</t>
  </si>
  <si>
    <t>18.06.2020 09:19:39</t>
  </si>
  <si>
    <t>18.06.2020 10:55:12</t>
  </si>
  <si>
    <t>1354575</t>
  </si>
  <si>
    <t>K-583 35-02-K00583_910207978</t>
  </si>
  <si>
    <t>19.06.2020 15:35:20</t>
  </si>
  <si>
    <t>19.06.2020 18:26:10</t>
  </si>
  <si>
    <t>1345483</t>
  </si>
  <si>
    <t>M-50 DOĞANKENT SİTESİ 35-14-M00050_Ayırıcı H01</t>
  </si>
  <si>
    <t>05.06.2020 10:30:09</t>
  </si>
  <si>
    <t>05.06.2020 13:53:34</t>
  </si>
  <si>
    <t>1353042</t>
  </si>
  <si>
    <t>K-4439 35-02-K04439_910172355</t>
  </si>
  <si>
    <t>17.06.2020 18:40:00</t>
  </si>
  <si>
    <t>17.06.2020 21:01:23</t>
  </si>
  <si>
    <t>1352655</t>
  </si>
  <si>
    <t>17.06.2020 09:22:04</t>
  </si>
  <si>
    <t>17.06.2020 19:02:08</t>
  </si>
  <si>
    <t>1355231</t>
  </si>
  <si>
    <t>DM-18 (UNCU BOZKÖY) 45-71-M00213_DM-18/04 M05</t>
  </si>
  <si>
    <t>20.06.2020 17:46:01</t>
  </si>
  <si>
    <t>20.06.2020 18:07:23</t>
  </si>
  <si>
    <t>1355344</t>
  </si>
  <si>
    <t>DM-18/04 45-71-M00259_72373092</t>
  </si>
  <si>
    <t>20.06.2020 22:17:04</t>
  </si>
  <si>
    <t>20.06.2020 23:15:08</t>
  </si>
  <si>
    <t>1345600</t>
  </si>
  <si>
    <t>05.06.2020 13:53:21</t>
  </si>
  <si>
    <t>05.06.2020 17:09:55</t>
  </si>
  <si>
    <t>1346082</t>
  </si>
  <si>
    <t>M-51 DOĞAKENT SİTESİ 35-14-M00051_956645152</t>
  </si>
  <si>
    <t>06.06.2020 12:29:46</t>
  </si>
  <si>
    <t>06.06.2020 15:13:09</t>
  </si>
  <si>
    <t>1345761</t>
  </si>
  <si>
    <t>ATAKÖY TR-3 35-22-M00192_915946593</t>
  </si>
  <si>
    <t>05.06.2020 19:07:18</t>
  </si>
  <si>
    <t>05.06.2020 20:04:31</t>
  </si>
  <si>
    <t>1345745</t>
  </si>
  <si>
    <t>ATAKÖY TR-4 35-22-M00193_955269669</t>
  </si>
  <si>
    <t>05.06.2020 18:21:16</t>
  </si>
  <si>
    <t>05.06.2020 19:04:18</t>
  </si>
  <si>
    <t>1346618</t>
  </si>
  <si>
    <t>TR-111 35-26-M00111_TR-112/113/TR-109/110 M03</t>
  </si>
  <si>
    <t>07.06.2020 13:49:23</t>
  </si>
  <si>
    <t>07.06.2020 16:53:47</t>
  </si>
  <si>
    <t>1357495</t>
  </si>
  <si>
    <t>23.06.2020 21:05:39</t>
  </si>
  <si>
    <t>23.06.2020 21:19:00</t>
  </si>
  <si>
    <t>1355238</t>
  </si>
  <si>
    <t>20.06.2020 17:59:21</t>
  </si>
  <si>
    <t>1349237</t>
  </si>
  <si>
    <t>11.06.2020 19:11:38</t>
  </si>
  <si>
    <t>11.06.2020 19:58:36</t>
  </si>
  <si>
    <t>1347162</t>
  </si>
  <si>
    <t>K-4707 35-02-K04707_910152150</t>
  </si>
  <si>
    <t>08.06.2020 13:23:30</t>
  </si>
  <si>
    <t>08.06.2020 19:43:57</t>
  </si>
  <si>
    <t>1347083</t>
  </si>
  <si>
    <t>HASAN GÜLLER SULAMA 35-26-L00196_Ayırıcı H01</t>
  </si>
  <si>
    <t>08.06.2020 11:05:48</t>
  </si>
  <si>
    <t>08.06.2020 11:48:28</t>
  </si>
  <si>
    <t>1350290</t>
  </si>
  <si>
    <t>KAYAPINAR TR-1 45-71-M00963_953211706</t>
  </si>
  <si>
    <t>12.06.2020 21:59:44</t>
  </si>
  <si>
    <t>13.06.2020 02:57:49</t>
  </si>
  <si>
    <t>1351125</t>
  </si>
  <si>
    <t>KAYAPINAR TR-1 45-71-M00963_953244556</t>
  </si>
  <si>
    <t>14.06.2020 10:39:26</t>
  </si>
  <si>
    <t>14.06.2020 12:35:41</t>
  </si>
  <si>
    <t>1352444</t>
  </si>
  <si>
    <t>TR-107 35-26-M00107_956600990</t>
  </si>
  <si>
    <t>16.06.2020 18:13:19</t>
  </si>
  <si>
    <t>16.06.2020 19:10:27</t>
  </si>
  <si>
    <t>1347868</t>
  </si>
  <si>
    <t>K-2496 35-08-K02496_97499739</t>
  </si>
  <si>
    <t>09.06.2020 17:53:00</t>
  </si>
  <si>
    <t>09.06.2020 18:22:39</t>
  </si>
  <si>
    <t>1349203</t>
  </si>
  <si>
    <t>TR-114 35-26-M00114_CANET/TORBALI DEVLET HASTANESİ M01</t>
  </si>
  <si>
    <t>11.06.2020 18:08:10</t>
  </si>
  <si>
    <t>11.06.2020 19:24:47</t>
  </si>
  <si>
    <t>1348499</t>
  </si>
  <si>
    <t>TR-135 35-19-L00135_961002708</t>
  </si>
  <si>
    <t>10.06.2020 17:08:00</t>
  </si>
  <si>
    <t>10.06.2020 17:44:42</t>
  </si>
  <si>
    <t>1347533</t>
  </si>
  <si>
    <t>M-51 DOĞAKENT SİTESİ 35-14-M00051_8218989</t>
  </si>
  <si>
    <t>09.06.2020 09:10:17</t>
  </si>
  <si>
    <t>09.06.2020 17:50:59</t>
  </si>
  <si>
    <t>1323450</t>
  </si>
  <si>
    <t>K-342 35-02-K00342_910187436</t>
  </si>
  <si>
    <t>01.06.2020 16:13:46</t>
  </si>
  <si>
    <t>01.06.2020 20:29:22</t>
  </si>
  <si>
    <t>1347708</t>
  </si>
  <si>
    <t>M-1825 35-01-M01825_ M04</t>
  </si>
  <si>
    <t>09.06.2020 13:27:00</t>
  </si>
  <si>
    <t>09.06.2020 17:47:38</t>
  </si>
  <si>
    <t>1347291</t>
  </si>
  <si>
    <t>K-4542 35-01-K04542_B</t>
  </si>
  <si>
    <t>08.06.2020 17:01:54</t>
  </si>
  <si>
    <t>08.06.2020 19:22:47</t>
  </si>
  <si>
    <t>1352225</t>
  </si>
  <si>
    <t>PAYAMLI M-25 35-25-M00189_956633581</t>
  </si>
  <si>
    <t>16.06.2020 12:25:58</t>
  </si>
  <si>
    <t>16.06.2020 14:51:32</t>
  </si>
  <si>
    <t>1323830</t>
  </si>
  <si>
    <t>K-971 35-08-K00971_97662935</t>
  </si>
  <si>
    <t>02.06.2020 10:24:31</t>
  </si>
  <si>
    <t>02.06.2020 12:36:57</t>
  </si>
  <si>
    <t>1353613</t>
  </si>
  <si>
    <t>M-1407 35-01-M01407_M-1825-M02 M02</t>
  </si>
  <si>
    <t>18.06.2020 14:44:20</t>
  </si>
  <si>
    <t>18.06.2020 15:32:00</t>
  </si>
  <si>
    <t>1347785</t>
  </si>
  <si>
    <t>TR-35 35-26-M00035_35-26-M00035</t>
  </si>
  <si>
    <t>09.06.2020 14:15:38</t>
  </si>
  <si>
    <t>09.06.2020 17:34:52</t>
  </si>
  <si>
    <t>1358789</t>
  </si>
  <si>
    <t>TORBALI DM-5/TR-1 (TR-101) 35-26-M00101_ORMAN FİD. (TR-103-104-105) M07</t>
  </si>
  <si>
    <t>26.06.2020 08:34:44</t>
  </si>
  <si>
    <t>26.06.2020 09:06:36</t>
  </si>
  <si>
    <t>1360407</t>
  </si>
  <si>
    <t>ATAKÖY OVA TR-3 35-22-M00181_Ayırıcı H01</t>
  </si>
  <si>
    <t>29.06.2020 08:56:10</t>
  </si>
  <si>
    <t>29.06.2020 12:17:42</t>
  </si>
  <si>
    <t>1361108</t>
  </si>
  <si>
    <t>K-3726 35-02-K03726_K-3335-K01 K01</t>
  </si>
  <si>
    <t>30.06.2020 12:18:23</t>
  </si>
  <si>
    <t>30.06.2020 14:07:08</t>
  </si>
  <si>
    <t>1357487</t>
  </si>
  <si>
    <t>ATAKÖY TR-2 35-22-M00191_955269938</t>
  </si>
  <si>
    <t>23.06.2020 20:46:50</t>
  </si>
  <si>
    <t>23.06.2020 22:00:54</t>
  </si>
  <si>
    <t>1357240</t>
  </si>
  <si>
    <t>ATAKÖY OVA TR-3 35-22-M00181_957754875</t>
  </si>
  <si>
    <t>23.06.2020 14:41:11</t>
  </si>
  <si>
    <t>23.06.2020 16:46:59</t>
  </si>
  <si>
    <t>1357945</t>
  </si>
  <si>
    <t>ATAKÖY TR-3 35-22-M00192_955270166</t>
  </si>
  <si>
    <t>24.06.2020 16:07:55</t>
  </si>
  <si>
    <t>24.06.2020 17:59:02</t>
  </si>
  <si>
    <t>1346602</t>
  </si>
  <si>
    <t>ATAKÖY TR-4 35-22-M00193_955270509</t>
  </si>
  <si>
    <t>07.06.2020 13:17:57</t>
  </si>
  <si>
    <t>07.06.2020 14:02:45</t>
  </si>
  <si>
    <t>1352999</t>
  </si>
  <si>
    <t>TR-23 35-22-M00023_955283474</t>
  </si>
  <si>
    <t>17.06.2020 17:23:22</t>
  </si>
  <si>
    <t>17.06.2020 20:02:38</t>
  </si>
  <si>
    <t>1354220</t>
  </si>
  <si>
    <t>DM-2/TR-20 35-22-M00853_TR-51 (ALTINTEPE) M01</t>
  </si>
  <si>
    <t>19.06.2020 09:18:02</t>
  </si>
  <si>
    <t>19.06.2020 10:32:43</t>
  </si>
  <si>
    <t>1352045</t>
  </si>
  <si>
    <t>16.06.2020 08:51:04</t>
  </si>
  <si>
    <t>16.06.2020 09:17:46</t>
  </si>
  <si>
    <t>1351407</t>
  </si>
  <si>
    <t>DM-2/TR-13 MENDERES 35-22-M00822_DM-2/TR-14 PTT ÖZEL-M02 M02</t>
  </si>
  <si>
    <t>14.06.2020 21:48:46</t>
  </si>
  <si>
    <t>14.06.2020 22:44:50</t>
  </si>
  <si>
    <t>1357979</t>
  </si>
  <si>
    <t>MENDERES DM-2/TR-1 35-22-M00300_HatBaşıAyırıcı_66074690 M15</t>
  </si>
  <si>
    <t>24.06.2020 16:54:24</t>
  </si>
  <si>
    <t>24.06.2020 18:14:24</t>
  </si>
  <si>
    <t>1358012</t>
  </si>
  <si>
    <t>24.06.2020 18:09:00</t>
  </si>
  <si>
    <t>24.06.2020 18:12:40</t>
  </si>
  <si>
    <t>1356546</t>
  </si>
  <si>
    <t>22.06.2020 20:20:36</t>
  </si>
  <si>
    <t>22.06.2020 20:32:00</t>
  </si>
  <si>
    <t>1355107</t>
  </si>
  <si>
    <t>20.06.2020 13:58:37</t>
  </si>
  <si>
    <t>20.06.2020 14:07:15</t>
  </si>
  <si>
    <t>1355071</t>
  </si>
  <si>
    <t>20.06.2020 12:17:14</t>
  </si>
  <si>
    <t>20.06.2020 12:40:43</t>
  </si>
  <si>
    <t>1356256</t>
  </si>
  <si>
    <t>22.06.2020 12:55:02</t>
  </si>
  <si>
    <t>22.06.2020 13:07:39</t>
  </si>
  <si>
    <t>1346301</t>
  </si>
  <si>
    <t>06.06.2020 20:16:02</t>
  </si>
  <si>
    <t>06.06.2020 20:21:00</t>
  </si>
  <si>
    <t>1348475</t>
  </si>
  <si>
    <t>10.06.2020 16:20:50</t>
  </si>
  <si>
    <t>10.06.2020 16:30:00</t>
  </si>
  <si>
    <t>1346934</t>
  </si>
  <si>
    <t>08.06.2020 07:45:07</t>
  </si>
  <si>
    <t>08.06.2020 07:59:00</t>
  </si>
  <si>
    <t>1349429</t>
  </si>
  <si>
    <t>MENDERES DM-2/TR-1 35-22-M00300_PERLİT-M18 M18</t>
  </si>
  <si>
    <t>12.06.2020 06:58:59</t>
  </si>
  <si>
    <t>12.06.2020 07:41:28</t>
  </si>
  <si>
    <t>1371290</t>
  </si>
  <si>
    <t>DM-2/TR-4 35-22-M00003_955265207</t>
  </si>
  <si>
    <t>30.06.2020 17:49:22</t>
  </si>
  <si>
    <t>30.06.2020 19:07:48</t>
  </si>
  <si>
    <t>1358159</t>
  </si>
  <si>
    <t>25.06.2020 06:19:55</t>
  </si>
  <si>
    <t>25.06.2020 06:29:23</t>
  </si>
  <si>
    <t>1359837</t>
  </si>
  <si>
    <t>28.06.2020 07:05:03</t>
  </si>
  <si>
    <t>28.06.2020 08:23:06</t>
  </si>
  <si>
    <t>1359828</t>
  </si>
  <si>
    <t>MENDERES DM-2/TR-1 35-22-M00300_HatBaşıAyırıcı_53096775 M15</t>
  </si>
  <si>
    <t>28.06.2020 05:47:18</t>
  </si>
  <si>
    <t>28.06.2020 07:58:10</t>
  </si>
  <si>
    <t>1358126</t>
  </si>
  <si>
    <t>M-2044 35-08-M02044_MENDERES M01</t>
  </si>
  <si>
    <t>24.06.2020 23:25:32</t>
  </si>
  <si>
    <t>24.06.2020 23:31:23</t>
  </si>
  <si>
    <t>1360290</t>
  </si>
  <si>
    <t>SEYDİKÖY İM 35-08-A00002_DONANIMLI YEDEK-K25 K25</t>
  </si>
  <si>
    <t>29.06.2020 08:11:25</t>
  </si>
  <si>
    <t>29.06.2020 09:17:54</t>
  </si>
  <si>
    <t>1347343</t>
  </si>
  <si>
    <t>08.06.2020 18:13:40</t>
  </si>
  <si>
    <t>08.06.2020 19:45:07</t>
  </si>
  <si>
    <t>1347884</t>
  </si>
  <si>
    <t>DM-19/02 45-71-M00713_HALİT MORALIOĞLU ÖZEL M01</t>
  </si>
  <si>
    <t>09.06.2020 17:50:23</t>
  </si>
  <si>
    <t>09.06.2020 20:30:06</t>
  </si>
  <si>
    <t>1344749</t>
  </si>
  <si>
    <t>DM-23/05 45-71-M00455_MANİSA BÜYÜKŞEHİR BELEDİYESİ YÜZME HAVUZU-M04 M04</t>
  </si>
  <si>
    <t>03.06.2020 19:51:49</t>
  </si>
  <si>
    <t>03.06.2020 21:18:00</t>
  </si>
  <si>
    <t>1348402</t>
  </si>
  <si>
    <t>DM-22/5 45-71-M01754_45-71-M01754</t>
  </si>
  <si>
    <t>10.06.2020 14:31:07</t>
  </si>
  <si>
    <t>10.06.2020 17:59:48</t>
  </si>
  <si>
    <t>1349657</t>
  </si>
  <si>
    <t>DM-22/08 GÖÇMEN EVLERİ 45-71-M00647_953190351</t>
  </si>
  <si>
    <t>12.06.2020 11:43:55</t>
  </si>
  <si>
    <t>12.06.2020 15:12:28</t>
  </si>
  <si>
    <t>1358695</t>
  </si>
  <si>
    <t>DM-21/15 45-71-M00483_953247103</t>
  </si>
  <si>
    <t>25.06.2020 22:35:26</t>
  </si>
  <si>
    <t>25.06.2020 23:42:23</t>
  </si>
  <si>
    <t>1352008</t>
  </si>
  <si>
    <t>DM-19/02A 45-71-M02184_SPEK ELEKTRONİK O-02 DİREK M05</t>
  </si>
  <si>
    <t>16.06.2020 06:45:21</t>
  </si>
  <si>
    <t>16.06.2020 07:15:27</t>
  </si>
  <si>
    <t>1354259</t>
  </si>
  <si>
    <t>K-1772 35-01-K01772_911848289</t>
  </si>
  <si>
    <t>19.06.2020 10:55:43</t>
  </si>
  <si>
    <t>19.06.2020 12:13:15</t>
  </si>
  <si>
    <t>1348709</t>
  </si>
  <si>
    <t>DM-23/07 45-71-M00494_-M04 M04</t>
  </si>
  <si>
    <t>11.06.2020 05:37:48</t>
  </si>
  <si>
    <t>11.06.2020 06:23:06</t>
  </si>
  <si>
    <t>1359165</t>
  </si>
  <si>
    <t>TR-90 35-17-M00090_B B01</t>
  </si>
  <si>
    <t>26.06.2020 17:55:15</t>
  </si>
  <si>
    <t>26.06.2020 18:06:27</t>
  </si>
  <si>
    <t>1355494</t>
  </si>
  <si>
    <t>K-434 35-02-K00434_913213337</t>
  </si>
  <si>
    <t>21.06.2020 09:49:23</t>
  </si>
  <si>
    <t>21.06.2020 10:32:54</t>
  </si>
  <si>
    <t>1359648</t>
  </si>
  <si>
    <t>K-217 35-01-K00217_911323707</t>
  </si>
  <si>
    <t>27.06.2020 17:07:12</t>
  </si>
  <si>
    <t>27.06.2020 18:00:18</t>
  </si>
  <si>
    <t>1358977</t>
  </si>
  <si>
    <t>K-217 35-01-K00217_910907858</t>
  </si>
  <si>
    <t>26.06.2020 11:58:10</t>
  </si>
  <si>
    <t>26.06.2020 12:48:19</t>
  </si>
  <si>
    <t>1354147</t>
  </si>
  <si>
    <t>K-571 35-01-K00571_C</t>
  </si>
  <si>
    <t>19.06.2020 09:18:31</t>
  </si>
  <si>
    <t>19.06.2020 10:07:08</t>
  </si>
  <si>
    <t>1350423</t>
  </si>
  <si>
    <t>13.06.2020 07:45:46</t>
  </si>
  <si>
    <t>13.06.2020 08:42:17</t>
  </si>
  <si>
    <t>1360303</t>
  </si>
  <si>
    <t>K-501 35-01-K00501_C C3</t>
  </si>
  <si>
    <t>29.06.2020 08:10:19</t>
  </si>
  <si>
    <t>29.06.2020 09:52:43</t>
  </si>
  <si>
    <t>1360534</t>
  </si>
  <si>
    <t>K-501 35-01-K00501_911911927</t>
  </si>
  <si>
    <t>29.06.2020 13:21:37</t>
  </si>
  <si>
    <t>29.06.2020 20:23:17</t>
  </si>
  <si>
    <t>1345151</t>
  </si>
  <si>
    <t>K-1031 35-01-K01031_911960478</t>
  </si>
  <si>
    <t>04.06.2020 14:16:20</t>
  </si>
  <si>
    <t>04.06.2020 16:50:04</t>
  </si>
  <si>
    <t>1359349</t>
  </si>
  <si>
    <t>K-1408 35-01-K01408_C</t>
  </si>
  <si>
    <t>27.06.2020 02:27:00</t>
  </si>
  <si>
    <t>27.06.2020 03:58:48</t>
  </si>
  <si>
    <t>1352197</t>
  </si>
  <si>
    <t>K-2509 35-02-K02509_913642635</t>
  </si>
  <si>
    <t>16.06.2020 11:13:03</t>
  </si>
  <si>
    <t>16.06.2020 15:04:03</t>
  </si>
  <si>
    <t>1371266</t>
  </si>
  <si>
    <t>M-50 DOĞANKENT SİTESİ 35-14-M00050_956645140</t>
  </si>
  <si>
    <t>30.06.2020 17:21:05</t>
  </si>
  <si>
    <t>30.06.2020 22:49:01</t>
  </si>
  <si>
    <t>1350245</t>
  </si>
  <si>
    <t>K-4431 35-01-K04431_911701667</t>
  </si>
  <si>
    <t>12.06.2020 18:50:38</t>
  </si>
  <si>
    <t>12.06.2020 22:02:47</t>
  </si>
  <si>
    <t>1346580</t>
  </si>
  <si>
    <t>M-51 DOĞAKENT SİTESİ 35-14-M00051_956645223</t>
  </si>
  <si>
    <t>07.06.2020 12:17:58</t>
  </si>
  <si>
    <t>1352124</t>
  </si>
  <si>
    <t>16.06.2020 17:13:00</t>
  </si>
  <si>
    <t>1355137</t>
  </si>
  <si>
    <t>K-3149 35-01-K03149_B</t>
  </si>
  <si>
    <t>20.06.2020 14:34:02</t>
  </si>
  <si>
    <t>20.06.2020 16:11:06</t>
  </si>
  <si>
    <t>1354679</t>
  </si>
  <si>
    <t>K-1913 35-10-K01913_910182581</t>
  </si>
  <si>
    <t>19.06.2020 18:56:38</t>
  </si>
  <si>
    <t>19.06.2020 19:41:18</t>
  </si>
  <si>
    <t>1349166</t>
  </si>
  <si>
    <t>K-1418 35-01-K01418_912242951</t>
  </si>
  <si>
    <t>11.06.2020 16:49:30</t>
  </si>
  <si>
    <t>11.06.2020 19:51:44</t>
  </si>
  <si>
    <t>1360577</t>
  </si>
  <si>
    <t>DM-14/4b 45-71-M00543_B</t>
  </si>
  <si>
    <t>29.06.2020 15:23:14</t>
  </si>
  <si>
    <t>29.06.2020 16:05:25</t>
  </si>
  <si>
    <t>1348401</t>
  </si>
  <si>
    <t>K-1400 35-01-K01400_911513296</t>
  </si>
  <si>
    <t>10.06.2020 14:12:32</t>
  </si>
  <si>
    <t>10.06.2020 16:47:32</t>
  </si>
  <si>
    <t>1348002</t>
  </si>
  <si>
    <t>09.06.2020 23:25:12</t>
  </si>
  <si>
    <t>10.06.2020 01:05:27</t>
  </si>
  <si>
    <t>1347508</t>
  </si>
  <si>
    <t>09.06.2020 08:25:27</t>
  </si>
  <si>
    <t>09.06.2020 09:31:52</t>
  </si>
  <si>
    <t>1350705</t>
  </si>
  <si>
    <t>DM-14/2 45-71-M00373_953197341</t>
  </si>
  <si>
    <t>13.06.2020 14:13:40</t>
  </si>
  <si>
    <t>13.06.2020 15:02:10</t>
  </si>
  <si>
    <t>1358462</t>
  </si>
  <si>
    <t>K-2985 35-01-K02985_E E1</t>
  </si>
  <si>
    <t>25.06.2020 14:13:20</t>
  </si>
  <si>
    <t>25.06.2020 17:02:22</t>
  </si>
  <si>
    <t>1346060</t>
  </si>
  <si>
    <t>MURADİYE DM-5/6 KÖK 45-71-M00245_TELAS-M05 M05</t>
  </si>
  <si>
    <t>06.06.2020 12:32:09</t>
  </si>
  <si>
    <t>06.06.2020 12:42:00</t>
  </si>
  <si>
    <t>1334283</t>
  </si>
  <si>
    <t>MURADİYE DM-5/6 KÖK 45-71-M00245_TELAS M05</t>
  </si>
  <si>
    <t>03.06.2020 07:44:02</t>
  </si>
  <si>
    <t>03.06.2020 10:42:42</t>
  </si>
  <si>
    <t>1345310</t>
  </si>
  <si>
    <t>DM-14/11 45-71-M00561_A</t>
  </si>
  <si>
    <t>04.06.2020 20:31:35</t>
  </si>
  <si>
    <t>04.06.2020 23:19:21</t>
  </si>
  <si>
    <t>1358396</t>
  </si>
  <si>
    <t>DM-14/10 45-71-M00559_C</t>
  </si>
  <si>
    <t>25.06.2020 12:14:30</t>
  </si>
  <si>
    <t>25.06.2020 15:50:25</t>
  </si>
  <si>
    <t>1345269</t>
  </si>
  <si>
    <t>04.06.2020 19:07:24</t>
  </si>
  <si>
    <t>04.06.2020 20:04:45</t>
  </si>
  <si>
    <t>1352367</t>
  </si>
  <si>
    <t>K-1582 35-08-K01582_97639289</t>
  </si>
  <si>
    <t>16.06.2020 16:16:31</t>
  </si>
  <si>
    <t>16.06.2020 20:08:46</t>
  </si>
  <si>
    <t>1355547</t>
  </si>
  <si>
    <t>TR-136 35-16-L00136_D d1</t>
  </si>
  <si>
    <t>21.06.2020 10:49:12</t>
  </si>
  <si>
    <t>21.06.2020 13:38:49</t>
  </si>
  <si>
    <t>1344775</t>
  </si>
  <si>
    <t>03.06.2020 20:31:15</t>
  </si>
  <si>
    <t>03.06.2020 21:10:53</t>
  </si>
  <si>
    <t>1347103</t>
  </si>
  <si>
    <t>08.06.2020 11:38:55</t>
  </si>
  <si>
    <t>08.06.2020 13:28:03</t>
  </si>
  <si>
    <t>1347288</t>
  </si>
  <si>
    <t>TR-64 GERENLİKUYU 35-15-L00064_35-15-L00064</t>
  </si>
  <si>
    <t>08.06.2020 17:02:51</t>
  </si>
  <si>
    <t>08.06.2020 19:49:01</t>
  </si>
  <si>
    <t>1371401</t>
  </si>
  <si>
    <t>K-232 35-01-K00232_35-01-K00232</t>
  </si>
  <si>
    <t>30.06.2020 20:54:53</t>
  </si>
  <si>
    <t>30.06.2020 21:41:52</t>
  </si>
  <si>
    <t>1349318</t>
  </si>
  <si>
    <t>K-4343 35-01-K04343_35-01-K04343</t>
  </si>
  <si>
    <t>11.06.2020 20:47:00</t>
  </si>
  <si>
    <t>11.06.2020 21:35:45</t>
  </si>
  <si>
    <t>1351704</t>
  </si>
  <si>
    <t>K-2732 35-04-K02732_99147711</t>
  </si>
  <si>
    <t>15.06.2020 14:00:41</t>
  </si>
  <si>
    <t>15.06.2020 16:27:10</t>
  </si>
  <si>
    <t>1354257</t>
  </si>
  <si>
    <t>ÖZBEK TR-4 35-19-M00233_95000075137</t>
  </si>
  <si>
    <t>19.06.2020 11:01:00</t>
  </si>
  <si>
    <t>19.06.2020 11:40:24</t>
  </si>
  <si>
    <t>1349697</t>
  </si>
  <si>
    <t>ÖZBEK DM (TR-315) 35-19-M00044_EĞRİLİMAN M04</t>
  </si>
  <si>
    <t>12.06.2020 12:19:29</t>
  </si>
  <si>
    <t>12.06.2020 14:16:57</t>
  </si>
  <si>
    <t>1350068</t>
  </si>
  <si>
    <t>L-281 35-18-L00281_35-18-L00281</t>
  </si>
  <si>
    <t>12.06.2020 17:24:05</t>
  </si>
  <si>
    <t>12.06.2020 18:37:54</t>
  </si>
  <si>
    <t>1345561</t>
  </si>
  <si>
    <t>L-280 35-18-L00280_950438500</t>
  </si>
  <si>
    <t>05.06.2020 12:52:29</t>
  </si>
  <si>
    <t>05.06.2020 20:18:26</t>
  </si>
  <si>
    <t>1346166</t>
  </si>
  <si>
    <t>L-310 35-18-L00310_950463297</t>
  </si>
  <si>
    <t>06.06.2020 14:53:12</t>
  </si>
  <si>
    <t>06.06.2020 17:00:44</t>
  </si>
  <si>
    <t>1346299</t>
  </si>
  <si>
    <t>L-371 35-18-L00371_35-18-L00371</t>
  </si>
  <si>
    <t>06.06.2020 19:36:00</t>
  </si>
  <si>
    <t>07.06.2020 00:06:44</t>
  </si>
  <si>
    <t>1352376</t>
  </si>
  <si>
    <t>L-386 TARABYA EVLERİ 35-18-L00386_950438110</t>
  </si>
  <si>
    <t>16.06.2020 16:25:43</t>
  </si>
  <si>
    <t>16.06.2020 21:46:37</t>
  </si>
  <si>
    <t>1354760</t>
  </si>
  <si>
    <t>L-280 35-18-L00280_950438177</t>
  </si>
  <si>
    <t>19.06.2020 20:58:43</t>
  </si>
  <si>
    <t>19.06.2020 21:49:52</t>
  </si>
  <si>
    <t>1371241</t>
  </si>
  <si>
    <t>L-280 35-18-L00280_950466274</t>
  </si>
  <si>
    <t>30.06.2020 16:37:54</t>
  </si>
  <si>
    <t>30.06.2020 18:33:33</t>
  </si>
  <si>
    <t>1359620</t>
  </si>
  <si>
    <t>L-280 35-18-L00280_35-18-L00280</t>
  </si>
  <si>
    <t>27.06.2020 16:17:35</t>
  </si>
  <si>
    <t>27.06.2020 18:16:08</t>
  </si>
  <si>
    <t>1359348</t>
  </si>
  <si>
    <t>L-329 35-18-L00329_950436845</t>
  </si>
  <si>
    <t>27.06.2020 01:42:19</t>
  </si>
  <si>
    <t>27.06.2020 02:25:52</t>
  </si>
  <si>
    <t>1359315</t>
  </si>
  <si>
    <t>L-329 35-18-L00329_950437042</t>
  </si>
  <si>
    <t>26.06.2020 23:02:58</t>
  </si>
  <si>
    <t>27.06.2020 15:23:02</t>
  </si>
  <si>
    <t>1360930</t>
  </si>
  <si>
    <t>L-329 35-18-L00329_10446282 b1b</t>
  </si>
  <si>
    <t>30.06.2020 09:08:00</t>
  </si>
  <si>
    <t>30.06.2020 14:09:00</t>
  </si>
  <si>
    <t>1360360</t>
  </si>
  <si>
    <t>L-329 35-18-L00329_7821573 a1b</t>
  </si>
  <si>
    <t>29.06.2020 09:33:00</t>
  </si>
  <si>
    <t>29.06.2020 13:00:00</t>
  </si>
  <si>
    <t>1354176</t>
  </si>
  <si>
    <t>L-329 35-18-L00329_8485784</t>
  </si>
  <si>
    <t>19.06.2020 09:36:26</t>
  </si>
  <si>
    <t>19.06.2020 12:34:02</t>
  </si>
  <si>
    <t>1323684</t>
  </si>
  <si>
    <t>02.06.2020 08:21:25</t>
  </si>
  <si>
    <t>02.06.2020 12:30:54</t>
  </si>
  <si>
    <t>1349250</t>
  </si>
  <si>
    <t>L-329 35-18-L00329_950436929</t>
  </si>
  <si>
    <t>11.06.2020 19:34:27</t>
  </si>
  <si>
    <t>11.06.2020 20:31:58</t>
  </si>
  <si>
    <t>1349536</t>
  </si>
  <si>
    <t>L-329 35-18-L00329_950437034</t>
  </si>
  <si>
    <t>12.06.2020 09:11:53</t>
  </si>
  <si>
    <t>15.06.2020 13:09:32</t>
  </si>
  <si>
    <t>1348848</t>
  </si>
  <si>
    <t>L-329 35-18-L00329_950436854</t>
  </si>
  <si>
    <t>11.06.2020 10:12:43</t>
  </si>
  <si>
    <t>11.06.2020 17:17:38</t>
  </si>
  <si>
    <t>1347382</t>
  </si>
  <si>
    <t>ÇUKURKÖY TR-1 35-28-M00212_953369464</t>
  </si>
  <si>
    <t>08.06.2020 19:58:00</t>
  </si>
  <si>
    <t>08.06.2020 20:40:57</t>
  </si>
  <si>
    <t>1346486</t>
  </si>
  <si>
    <t>TR-136 TORASAN 35-19-L00136_9154197</t>
  </si>
  <si>
    <t>07.06.2020 09:39:49</t>
  </si>
  <si>
    <t>07.06.2020 13:38:39</t>
  </si>
  <si>
    <t>1334063</t>
  </si>
  <si>
    <t>L-336 REİSDERE 35-18-L00336_950428669</t>
  </si>
  <si>
    <t>02.06.2020 16:46:26</t>
  </si>
  <si>
    <t>03.06.2020 00:38:11</t>
  </si>
  <si>
    <t>1348732</t>
  </si>
  <si>
    <t>L-335 35-18-L00335_L-512 L-513 L02</t>
  </si>
  <si>
    <t>11.06.2020 06:27:47</t>
  </si>
  <si>
    <t>11.06.2020 07:04:36</t>
  </si>
  <si>
    <t>1349766</t>
  </si>
  <si>
    <t>L-336 REİSDERE 35-18-L00336_950439116</t>
  </si>
  <si>
    <t>12.06.2020 13:35:22</t>
  </si>
  <si>
    <t>12.06.2020 22:55:21</t>
  </si>
  <si>
    <t>1352920</t>
  </si>
  <si>
    <t>L-335 35-18-L00335_950439018</t>
  </si>
  <si>
    <t>17.06.2020 15:24:47</t>
  </si>
  <si>
    <t>17.06.2020 18:11:12</t>
  </si>
  <si>
    <t>1354560</t>
  </si>
  <si>
    <t>L-513 REİSDERE 35-18-L00513_950460730</t>
  </si>
  <si>
    <t>19.06.2020 16:50:00</t>
  </si>
  <si>
    <t>19.06.2020 18:42:58</t>
  </si>
  <si>
    <t>1353048</t>
  </si>
  <si>
    <t>M-2212 DOĞANCILAR TR-1 35-03-M02212_915127793</t>
  </si>
  <si>
    <t>17.06.2020 19:10:47</t>
  </si>
  <si>
    <t>17.06.2020 21:24:23</t>
  </si>
  <si>
    <t>1348132</t>
  </si>
  <si>
    <t>ÇUKURKÖY TR-1 35-28-M00212_35-28-M00212</t>
  </si>
  <si>
    <t>10.06.2020 08:40:34</t>
  </si>
  <si>
    <t>10.06.2020 09:53:36</t>
  </si>
  <si>
    <t>1349022</t>
  </si>
  <si>
    <t>K-1411 35-04-K01411_D</t>
  </si>
  <si>
    <t>11.06.2020 15:31:29</t>
  </si>
  <si>
    <t>11.06.2020 16:25:48</t>
  </si>
  <si>
    <t>1345349</t>
  </si>
  <si>
    <t>05.06.2020 05:36:10</t>
  </si>
  <si>
    <t>05.06.2020 06:17:10</t>
  </si>
  <si>
    <t>1356766</t>
  </si>
  <si>
    <t>MENDERES DM-2/TR-1 35-22-M00300_MENDERES-1-M17 M17</t>
  </si>
  <si>
    <t>23.06.2020 09:17:23</t>
  </si>
  <si>
    <t>23.06.2020 15:21:19</t>
  </si>
  <si>
    <t>1357600</t>
  </si>
  <si>
    <t>24.06.2020 07:06:59</t>
  </si>
  <si>
    <t>24.06.2020 07:38:00</t>
  </si>
  <si>
    <t>1352876</t>
  </si>
  <si>
    <t>L-336 REİSDERE 35-18-L00336_950439079</t>
  </si>
  <si>
    <t>17.06.2020 14:07:13</t>
  </si>
  <si>
    <t>17.06.2020 14:54:25</t>
  </si>
  <si>
    <t>1360323</t>
  </si>
  <si>
    <t>29.06.2020 08:37:29</t>
  </si>
  <si>
    <t>29.06.2020 09:55:46</t>
  </si>
  <si>
    <t>1345954</t>
  </si>
  <si>
    <t>ÖZBEK TR-2 35-19-M00232_Ayırıcı H01</t>
  </si>
  <si>
    <t>06.06.2020 08:34:26</t>
  </si>
  <si>
    <t>06.06.2020 09:59:14</t>
  </si>
  <si>
    <t>1360198</t>
  </si>
  <si>
    <t>L-510 REİSDERE 35-18-L00510_950439042</t>
  </si>
  <si>
    <t>28.06.2020 21:57:27</t>
  </si>
  <si>
    <t>28.06.2020 23:17:52</t>
  </si>
  <si>
    <t>1371369</t>
  </si>
  <si>
    <t>L-336 REİSDERE 35-18-L00336_950428654</t>
  </si>
  <si>
    <t>30.06.2020 19:54:11</t>
  </si>
  <si>
    <t>30.06.2020 22:57:01</t>
  </si>
  <si>
    <t>1347743</t>
  </si>
  <si>
    <t>TORBALI DM 35-26-M00001_TR-31 M10</t>
  </si>
  <si>
    <t>09.06.2020 14:12:25</t>
  </si>
  <si>
    <t>1353114</t>
  </si>
  <si>
    <t>L-512 REİSDERE 35-18-L00512_950439179</t>
  </si>
  <si>
    <t>17.06.2020 21:22:50</t>
  </si>
  <si>
    <t>17.06.2020 22:35:16</t>
  </si>
  <si>
    <t>1352689</t>
  </si>
  <si>
    <t>DM-2/TR-4 35-22-M00003_955265295</t>
  </si>
  <si>
    <t>17.06.2020 08:38:47</t>
  </si>
  <si>
    <t>17.06.2020 10:19:58</t>
  </si>
  <si>
    <t>1347307</t>
  </si>
  <si>
    <t>08.06.2020 17:36:34</t>
  </si>
  <si>
    <t>08.06.2020 18:07:00</t>
  </si>
  <si>
    <t>1345293</t>
  </si>
  <si>
    <t>M-1175 35-04-M01175_E</t>
  </si>
  <si>
    <t>04.06.2020 19:58:55</t>
  </si>
  <si>
    <t>04.06.2020 20:58:14</t>
  </si>
  <si>
    <t>1352734</t>
  </si>
  <si>
    <t>17.06.2020 10:28:18</t>
  </si>
  <si>
    <t>17.06.2020 11:28:42</t>
  </si>
  <si>
    <t>1360956</t>
  </si>
  <si>
    <t>30.06.2020 09:13:15</t>
  </si>
  <si>
    <t>30.06.2020 17:47:01</t>
  </si>
  <si>
    <t>1349040</t>
  </si>
  <si>
    <t>L-309 35-18-L00309_950456159</t>
  </si>
  <si>
    <t>11.06.2020 15:58:18</t>
  </si>
  <si>
    <t>11.06.2020 22:58:27</t>
  </si>
  <si>
    <t>1351591</t>
  </si>
  <si>
    <t>15.06.2020 10:44:56</t>
  </si>
  <si>
    <t>15.06.2020 10:55:05</t>
  </si>
  <si>
    <t>1358293</t>
  </si>
  <si>
    <t>DM-2/TR-4 35-22-M00003_955280363</t>
  </si>
  <si>
    <t>25.06.2020 08:26:52</t>
  </si>
  <si>
    <t>25.06.2020 22:04:35</t>
  </si>
  <si>
    <t>1360181</t>
  </si>
  <si>
    <t>GÖLMARMARA TR-20 45-85-L00020_B</t>
  </si>
  <si>
    <t>28.06.2020 20:55:12</t>
  </si>
  <si>
    <t>28.06.2020 21:47:08</t>
  </si>
  <si>
    <t>1346593</t>
  </si>
  <si>
    <t>ÖZBEK TR-9 35-19-M00090_7532040</t>
  </si>
  <si>
    <t>07.06.2020 11:59:13</t>
  </si>
  <si>
    <t>07.06.2020 15:14:08</t>
  </si>
  <si>
    <t>1346430</t>
  </si>
  <si>
    <t>M-516 METAŞ KÖK 35-02-M00516_M-41 M05</t>
  </si>
  <si>
    <t>07.06.2020 08:23:06</t>
  </si>
  <si>
    <t>07.06.2020 09:09:41</t>
  </si>
  <si>
    <t>1354270</t>
  </si>
  <si>
    <t>M-443 35-02-M00443_914617499</t>
  </si>
  <si>
    <t>19.06.2020 10:49:29</t>
  </si>
  <si>
    <t>19.06.2020 12:40:35</t>
  </si>
  <si>
    <t>1355828</t>
  </si>
  <si>
    <t>IŞIKLAR TM 35-02-A00006_BATIÇİM-1 M24</t>
  </si>
  <si>
    <t>21.06.2020 19:34:51</t>
  </si>
  <si>
    <t>21.06.2020 20:00:00</t>
  </si>
  <si>
    <t>1360375</t>
  </si>
  <si>
    <t>K-68 GEÇİT 35-02-K00068_K-4162 K06</t>
  </si>
  <si>
    <t>29.06.2020 09:53:00</t>
  </si>
  <si>
    <t>29.06.2020 17:45:50</t>
  </si>
  <si>
    <t>1359413</t>
  </si>
  <si>
    <t>K-4482 35-02-K04482_K-2642-K01 K01</t>
  </si>
  <si>
    <t>27.06.2020 08:27:52</t>
  </si>
  <si>
    <t>27.06.2020 08:53:12</t>
  </si>
  <si>
    <t>1350856</t>
  </si>
  <si>
    <t>13.06.2020 18:15:21</t>
  </si>
  <si>
    <t>13.06.2020 18:27:00</t>
  </si>
  <si>
    <t>1353582</t>
  </si>
  <si>
    <t>IŞIKLAR TM 35-02-A00006_KEMALPAŞA-1 M18</t>
  </si>
  <si>
    <t>18.06.2020 14:26:12</t>
  </si>
  <si>
    <t>18.06.2020 15:53:11</t>
  </si>
  <si>
    <t>1353716</t>
  </si>
  <si>
    <t>M-1629 35-02-M01629_962657237</t>
  </si>
  <si>
    <t>18.06.2020 16:20:37</t>
  </si>
  <si>
    <t>18.06.2020 23:21:26</t>
  </si>
  <si>
    <t>1353339</t>
  </si>
  <si>
    <t>M-423 35-02-M00423_A A1</t>
  </si>
  <si>
    <t>18.06.2020 10:45:53</t>
  </si>
  <si>
    <t>18.06.2020 12:28:06</t>
  </si>
  <si>
    <t>1353451</t>
  </si>
  <si>
    <t>IŞIKLAR TM 35-02-A00006_CUMAOVASI-1 M06</t>
  </si>
  <si>
    <t>18.06.2020 12:33:53</t>
  </si>
  <si>
    <t>18.06.2020 12:47:29</t>
  </si>
  <si>
    <t>1355209</t>
  </si>
  <si>
    <t>20.06.2020 17:01:01</t>
  </si>
  <si>
    <t>20.06.2020 18:09:47</t>
  </si>
  <si>
    <t>1355206</t>
  </si>
  <si>
    <t>IŞIKLAR TM 35-02-A00006_BATIÇİM-2 M17</t>
  </si>
  <si>
    <t>20.06.2020 16:54:19</t>
  </si>
  <si>
    <t>20.06.2020 18:08:45</t>
  </si>
  <si>
    <t>1346401</t>
  </si>
  <si>
    <t>07.06.2020 06:22:43</t>
  </si>
  <si>
    <t>07.06.2020 07:36:26</t>
  </si>
  <si>
    <t>1345702</t>
  </si>
  <si>
    <t>K-2964 35-02-K02964_911928906</t>
  </si>
  <si>
    <t>05.06.2020 17:15:38</t>
  </si>
  <si>
    <t>05.06.2020 17:58:25</t>
  </si>
  <si>
    <t>1346785</t>
  </si>
  <si>
    <t>IŞIKLAR TM 35-02-A00006_CUMAOVASI-2 M05</t>
  </si>
  <si>
    <t>07.06.2020 18:37:33</t>
  </si>
  <si>
    <t>07.06.2020 20:40:47</t>
  </si>
  <si>
    <t>1355753</t>
  </si>
  <si>
    <t>K-2323 35-04-K02323_912467317</t>
  </si>
  <si>
    <t>21.06.2020 17:08:21</t>
  </si>
  <si>
    <t>21.06.2020 21:27:07</t>
  </si>
  <si>
    <t>1357582</t>
  </si>
  <si>
    <t>24.06.2020 05:42:46</t>
  </si>
  <si>
    <t>24.06.2020 05:53:59</t>
  </si>
  <si>
    <t>1353220</t>
  </si>
  <si>
    <t>18.06.2020 08:39:50</t>
  </si>
  <si>
    <t>18.06.2020 08:50:21</t>
  </si>
  <si>
    <t>1353030</t>
  </si>
  <si>
    <t>M-377 35-02-M00377_M-47-M02 M02</t>
  </si>
  <si>
    <t>17.06.2020 18:53:45</t>
  </si>
  <si>
    <t>17.06.2020 20:31:33</t>
  </si>
  <si>
    <t>1353567</t>
  </si>
  <si>
    <t>18.06.2020 14:20:21</t>
  </si>
  <si>
    <t>18.06.2020 14:31:00</t>
  </si>
  <si>
    <t>1351348</t>
  </si>
  <si>
    <t>IŞIKLAR TM 35-02-A00006_ESHOT-1 M22</t>
  </si>
  <si>
    <t>14.06.2020 18:43:05</t>
  </si>
  <si>
    <t>14.06.2020 19:18:52</t>
  </si>
  <si>
    <t>1351364</t>
  </si>
  <si>
    <t>IŞIKLAR TM 35-02-A00006_TR-A-M20 M20</t>
  </si>
  <si>
    <t>14.06.2020 19:19:52</t>
  </si>
  <si>
    <t>14.06.2020 19:55:00</t>
  </si>
  <si>
    <t>1351379</t>
  </si>
  <si>
    <t>IŞIKLAR TM 35-02-A00006_KEMALPAŞA-2 M23</t>
  </si>
  <si>
    <t>14.06.2020 19:55:01</t>
  </si>
  <si>
    <t>14.06.2020 21:22:53</t>
  </si>
  <si>
    <t>1323216</t>
  </si>
  <si>
    <t>IŞIKLAR TM 35-02-A00006_KEMALPAŞA-2-M23 M23</t>
  </si>
  <si>
    <t>01.06.2020 13:49:36</t>
  </si>
  <si>
    <t>01.06.2020 14:03:00</t>
  </si>
  <si>
    <t>1360607</t>
  </si>
  <si>
    <t>M-1309 35-02-M01309_M-338 RASATANE M04</t>
  </si>
  <si>
    <t>29.06.2020 16:10:18</t>
  </si>
  <si>
    <t>29.06.2020 16:38:55</t>
  </si>
  <si>
    <t>1360613</t>
  </si>
  <si>
    <t>K-68 GEÇİT 35-02-K00068_K-1660 K05</t>
  </si>
  <si>
    <t>29.06.2020 16:15:00</t>
  </si>
  <si>
    <t>29.06.2020 16:25:36</t>
  </si>
  <si>
    <t>1360676</t>
  </si>
  <si>
    <t>M-510 GEÇİT 35-02-M00510_-M02 M02</t>
  </si>
  <si>
    <t>29.06.2020 17:54:11</t>
  </si>
  <si>
    <t>29.06.2020 18:43:17</t>
  </si>
  <si>
    <t>1360909</t>
  </si>
  <si>
    <t>IŞIKLAR TM 35-02-A00006_HatBaşıAyırıcı_53135750 M23</t>
  </si>
  <si>
    <t>30.06.2020 08:43:18</t>
  </si>
  <si>
    <t>30.06.2020 11:03:44</t>
  </si>
  <si>
    <t>1346774</t>
  </si>
  <si>
    <t>07.06.2020 18:19:07</t>
  </si>
  <si>
    <t>07.06.2020 18:36:14</t>
  </si>
  <si>
    <t>1348782</t>
  </si>
  <si>
    <t>IŞIKLAR TM 35-02-A00006_BATIÇİM-2-M17 M17</t>
  </si>
  <si>
    <t>11.06.2020 09:06:52</t>
  </si>
  <si>
    <t>11.06.2020 09:37:28</t>
  </si>
  <si>
    <t>1353579</t>
  </si>
  <si>
    <t>18.06.2020 14:25:00</t>
  </si>
  <si>
    <t>1353007</t>
  </si>
  <si>
    <t>17.06.2020 17:57:30</t>
  </si>
  <si>
    <t>17.06.2020 18:49:28</t>
  </si>
  <si>
    <t>1353400</t>
  </si>
  <si>
    <t>M-442 35-02-M00442_M-48 M04</t>
  </si>
  <si>
    <t>18.06.2020 11:35:00</t>
  </si>
  <si>
    <t>18.06.2020 13:17:50</t>
  </si>
  <si>
    <t>1352590</t>
  </si>
  <si>
    <t>17.06.2020 07:41:24</t>
  </si>
  <si>
    <t>17.06.2020 07:43:49</t>
  </si>
  <si>
    <t>1355476</t>
  </si>
  <si>
    <t>IŞIKLAR TM 35-02-A00006_CUMAOVASI-2-M05 M05</t>
  </si>
  <si>
    <t>21.06.2020 09:37:24</t>
  </si>
  <si>
    <t>21.06.2020 09:57:44</t>
  </si>
  <si>
    <t>1351490</t>
  </si>
  <si>
    <t>M-765 ARSPET LOJİSTİK ÖZEL TR (NAKİL) 35-02-M00765Ö_HatBaşıAyırıcı_53135751 H</t>
  </si>
  <si>
    <t>15.06.2020 08:25:16</t>
  </si>
  <si>
    <t>15.06.2020 14:31:22</t>
  </si>
  <si>
    <t>1353189</t>
  </si>
  <si>
    <t>18.06.2020 07:08:38</t>
  </si>
  <si>
    <t>18.06.2020 07:34:53</t>
  </si>
  <si>
    <t>1358411</t>
  </si>
  <si>
    <t>MENDERES DM-2/TR-1 35-22-M00300_DM-2/TR-16 M07</t>
  </si>
  <si>
    <t>25.06.2020 12:51:45</t>
  </si>
  <si>
    <t>25.06.2020 13:20:48</t>
  </si>
  <si>
    <t>1349344</t>
  </si>
  <si>
    <t>K-3594 35-01-K03594_D</t>
  </si>
  <si>
    <t>11.06.2020 22:04:47</t>
  </si>
  <si>
    <t>11.06.2020 23:56:11</t>
  </si>
  <si>
    <t>1348541</t>
  </si>
  <si>
    <t>ATALAN KÖK 35-26-L00247_YENİ ÇİFTLİK L04</t>
  </si>
  <si>
    <t>10.06.2020 17:51:38</t>
  </si>
  <si>
    <t>10.06.2020 18:42:40</t>
  </si>
  <si>
    <t>1359272</t>
  </si>
  <si>
    <t>26.06.2020 20:59:00</t>
  </si>
  <si>
    <t>1359441</t>
  </si>
  <si>
    <t>ÜRKMEZ DM-4 (ÜRKMEZ M-21) 35-25-M00155_ÜRKMEZ M-20 M03</t>
  </si>
  <si>
    <t>27.06.2020 09:26:07</t>
  </si>
  <si>
    <t>27.06.2020 09:28:17</t>
  </si>
  <si>
    <t>1347408</t>
  </si>
  <si>
    <t>L-512 REİSDERE 35-18-L00512_950467086</t>
  </si>
  <si>
    <t>08.06.2020 21:11:35</t>
  </si>
  <si>
    <t>09.06.2020 02:36:44</t>
  </si>
  <si>
    <t>1349178</t>
  </si>
  <si>
    <t>ŞEMİKLER TM 35-04-A00003_VADİ EVLERİ M02</t>
  </si>
  <si>
    <t>11.06.2020 18:17:41</t>
  </si>
  <si>
    <t>11.06.2020 18:26:21</t>
  </si>
  <si>
    <t>1349061</t>
  </si>
  <si>
    <t>11.06.2020 16:35:30</t>
  </si>
  <si>
    <t>11.06.2020 16:46:21</t>
  </si>
  <si>
    <t>1346592</t>
  </si>
  <si>
    <t>07.06.2020 13:18:14</t>
  </si>
  <si>
    <t>07.06.2020 13:22:00</t>
  </si>
  <si>
    <t>1356635</t>
  </si>
  <si>
    <t>ŞEMİKLER TM 35-04-A00003_ŞEMİKLER-10 K39</t>
  </si>
  <si>
    <t>23.06.2020 02:37:00</t>
  </si>
  <si>
    <t>23.06.2020 02:42:17</t>
  </si>
  <si>
    <t>1357959</t>
  </si>
  <si>
    <t>L-308 35-18-L00308_950456813</t>
  </si>
  <si>
    <t>24.06.2020 16:43:06</t>
  </si>
  <si>
    <t>25.06.2020 11:23:18</t>
  </si>
  <si>
    <t>1344701</t>
  </si>
  <si>
    <t>K-4145 35-01-K04145_35-01-K04145</t>
  </si>
  <si>
    <t>03.06.2020 18:31:53</t>
  </si>
  <si>
    <t>03.06.2020 19:26:42</t>
  </si>
  <si>
    <t>1353733</t>
  </si>
  <si>
    <t>_A</t>
  </si>
  <si>
    <t>18.06.2020 16:32:08</t>
  </si>
  <si>
    <t>18.06.2020 17:20:31</t>
  </si>
  <si>
    <t>1359090</t>
  </si>
  <si>
    <t>_953200376</t>
  </si>
  <si>
    <t>26.06.2020 15:21:31</t>
  </si>
  <si>
    <t>26.06.2020 18:35:54</t>
  </si>
  <si>
    <t>1360543</t>
  </si>
  <si>
    <t>DM-14/3A (TR-14/13) 45-71-M00549_93554287</t>
  </si>
  <si>
    <t>29.06.2020 14:08:46</t>
  </si>
  <si>
    <t>29.06.2020 15:27:31</t>
  </si>
  <si>
    <t>1360047</t>
  </si>
  <si>
    <t>_915879067</t>
  </si>
  <si>
    <t>28.06.2020 16:08:55</t>
  </si>
  <si>
    <t>28.06.2020 16:45:58</t>
  </si>
  <si>
    <t>1354263</t>
  </si>
  <si>
    <t>_941906087</t>
  </si>
  <si>
    <t>19.06.2020 11:03:11</t>
  </si>
  <si>
    <t>19.06.2020 13:37:05</t>
  </si>
  <si>
    <t>1357828</t>
  </si>
  <si>
    <t>_915803368</t>
  </si>
  <si>
    <t>24.06.2020 12:19:01</t>
  </si>
  <si>
    <t>24.06.2020 13:50:18</t>
  </si>
  <si>
    <t>1347914</t>
  </si>
  <si>
    <t>AHMETLİ TR-4 35-26-L00128_5673734</t>
  </si>
  <si>
    <t>09.06.2020 18:58:41</t>
  </si>
  <si>
    <t>09.06.2020 20:08:14</t>
  </si>
  <si>
    <t>1348617</t>
  </si>
  <si>
    <t>HATUNDERE TR-3 35-28-M00568_Ayırıcı H01</t>
  </si>
  <si>
    <t>10.06.2020 20:24:47</t>
  </si>
  <si>
    <t>10.06.2020 21:50:29</t>
  </si>
  <si>
    <t>1359865</t>
  </si>
  <si>
    <t>HATUNDERE TR-1 35-28-M00471_A</t>
  </si>
  <si>
    <t>28.06.2020 08:48:00</t>
  </si>
  <si>
    <t>28.06.2020 09:49:17</t>
  </si>
  <si>
    <t>1350498</t>
  </si>
  <si>
    <t>KANALYANI TR-1 45-71-M02187_-H H</t>
  </si>
  <si>
    <t>13.06.2020 09:06:26</t>
  </si>
  <si>
    <t>13.06.2020 12:10:56</t>
  </si>
  <si>
    <t>1357898</t>
  </si>
  <si>
    <t>24.06.2020 14:44:58</t>
  </si>
  <si>
    <t>24.06.2020 15:48:29</t>
  </si>
  <si>
    <t>1356236</t>
  </si>
  <si>
    <t>22.06.2020 13:32:34</t>
  </si>
  <si>
    <t>22.06.2020 19:31:04</t>
  </si>
  <si>
    <t>1344517</t>
  </si>
  <si>
    <t>M-427 35-02-M00427_912571891</t>
  </si>
  <si>
    <t>03.06.2020 13:36:06</t>
  </si>
  <si>
    <t>03.06.2020 20:10:19</t>
  </si>
  <si>
    <t>1345923</t>
  </si>
  <si>
    <t>M-1885 35-02-M01885_965662548</t>
  </si>
  <si>
    <t>06.06.2020 08:34:47</t>
  </si>
  <si>
    <t>06.06.2020 10:24:30</t>
  </si>
  <si>
    <t>1361029</t>
  </si>
  <si>
    <t>M-1137 35-02-M01137_M-1137 DİREK(KEMALPAŞA-2)-M04 M04</t>
  </si>
  <si>
    <t>30.06.2020 10:43:45</t>
  </si>
  <si>
    <t>30.06.2020 10:57:15</t>
  </si>
  <si>
    <t>1348867</t>
  </si>
  <si>
    <t>M-2740(YATIRIM REZERVE) 35-02-M02740_Ayırıcı H</t>
  </si>
  <si>
    <t>11.06.2020 10:37:15</t>
  </si>
  <si>
    <t>11.06.2020 12:12:19</t>
  </si>
  <si>
    <t>1323217</t>
  </si>
  <si>
    <t>M-1053 35-02-M01053_M-1-M02 M02</t>
  </si>
  <si>
    <t>01.06.2020 13:49:51</t>
  </si>
  <si>
    <t>01.06.2020 14:31:00</t>
  </si>
  <si>
    <t>1351702</t>
  </si>
  <si>
    <t>M-1269 35-02-M01269_KEMALPAŞA-2 HAVAYİ HAT Gİ-M01 M01</t>
  </si>
  <si>
    <t>15.06.2020 14:04:33</t>
  </si>
  <si>
    <t>15.06.2020 14:20:01</t>
  </si>
  <si>
    <t>1352446</t>
  </si>
  <si>
    <t>M-1138 35-02-M01138_913315558</t>
  </si>
  <si>
    <t>16.06.2020 18:15:13</t>
  </si>
  <si>
    <t>16.06.2020 19:52:04</t>
  </si>
  <si>
    <t>1353609</t>
  </si>
  <si>
    <t>M-1269 35-02-M01269_M-427-M03 M03</t>
  </si>
  <si>
    <t>18.06.2020 14:28:19</t>
  </si>
  <si>
    <t>18.06.2020 15:35:13</t>
  </si>
  <si>
    <t>1353834</t>
  </si>
  <si>
    <t>18.06.2020 18:10:51</t>
  </si>
  <si>
    <t>18.06.2020 20:00:00</t>
  </si>
  <si>
    <t>1323246</t>
  </si>
  <si>
    <t>01.06.2020 14:15:01</t>
  </si>
  <si>
    <t>01.06.2020 14:46:26</t>
  </si>
  <si>
    <t>1346453</t>
  </si>
  <si>
    <t>M-235 35-02-M00235_A</t>
  </si>
  <si>
    <t>07.06.2020 09:06:36</t>
  </si>
  <si>
    <t>07.06.2020 09:27:13</t>
  </si>
  <si>
    <t>1344988</t>
  </si>
  <si>
    <t>M-228 35-02-M00228_910092443</t>
  </si>
  <si>
    <t>04.06.2020 10:35:03</t>
  </si>
  <si>
    <t>04.06.2020 13:16:36</t>
  </si>
  <si>
    <t>1351058</t>
  </si>
  <si>
    <t>M-195 35-02-M00195_TRF M01</t>
  </si>
  <si>
    <t>14.06.2020 09:15:25</t>
  </si>
  <si>
    <t>14.06.2020 18:05:29</t>
  </si>
  <si>
    <t>1355838</t>
  </si>
  <si>
    <t>M-246 35-02-M00246_910305211</t>
  </si>
  <si>
    <t>21.06.2020 19:37:10</t>
  </si>
  <si>
    <t>21.06.2020 22:18:05</t>
  </si>
  <si>
    <t>1361104</t>
  </si>
  <si>
    <t>M-239 35-02-M00239_D</t>
  </si>
  <si>
    <t>30.06.2020 12:26:01</t>
  </si>
  <si>
    <t>30.06.2020 13:22:32</t>
  </si>
  <si>
    <t>1359129</t>
  </si>
  <si>
    <t>K-1338 35-03-K01338_35-03-K01338</t>
  </si>
  <si>
    <t>26.06.2020 16:42:12</t>
  </si>
  <si>
    <t>26.06.2020 21:37:37</t>
  </si>
  <si>
    <t>1359222</t>
  </si>
  <si>
    <t>M-516 METAŞ KÖK 35-02-M00516_M-1151 M04</t>
  </si>
  <si>
    <t>26.06.2020 18:56:23</t>
  </si>
  <si>
    <t>26.06.2020 21:46:11</t>
  </si>
  <si>
    <t>1347515</t>
  </si>
  <si>
    <t>L-307 35-18-L00307_950447079</t>
  </si>
  <si>
    <t>09.06.2020 08:43:24</t>
  </si>
  <si>
    <t>09.06.2020 18:27:37</t>
  </si>
  <si>
    <t>1347787</t>
  </si>
  <si>
    <t>09.06.2020 12:06:25</t>
  </si>
  <si>
    <t>09.06.2020 22:27:20</t>
  </si>
  <si>
    <t>1345594</t>
  </si>
  <si>
    <t>M-1621 35-02-M01621_D D2B</t>
  </si>
  <si>
    <t>05.06.2020 13:47:49</t>
  </si>
  <si>
    <t>05.06.2020 17:42:41</t>
  </si>
  <si>
    <t>1345972</t>
  </si>
  <si>
    <t>M-1622 35-02-M01622_962670663</t>
  </si>
  <si>
    <t>06.06.2020 09:46:15</t>
  </si>
  <si>
    <t>06.06.2020 11:12:10</t>
  </si>
  <si>
    <t>1334337</t>
  </si>
  <si>
    <t>K-3083 35-04-K03083_35-04-K03083</t>
  </si>
  <si>
    <t>03.06.2020 08:52:56</t>
  </si>
  <si>
    <t>03.06.2020 10:33:17</t>
  </si>
  <si>
    <t>1358389</t>
  </si>
  <si>
    <t>M-421 35-02-M00421_35-02-M00421</t>
  </si>
  <si>
    <t>25.06.2020 11:46:47</t>
  </si>
  <si>
    <t>25.06.2020 13:43:21</t>
  </si>
  <si>
    <t>1358900</t>
  </si>
  <si>
    <t>26.06.2020 10:03:55</t>
  </si>
  <si>
    <t>26.06.2020 12:06:47</t>
  </si>
  <si>
    <t>1359250</t>
  </si>
  <si>
    <t>26.06.2020 20:33:27</t>
  </si>
  <si>
    <t>26.06.2020 20:54:00</t>
  </si>
  <si>
    <t>1360941</t>
  </si>
  <si>
    <t>ARSLANLAR TM 35-26-A00004_SANAYİ-1 M13</t>
  </si>
  <si>
    <t>30.06.2020 09:01:46</t>
  </si>
  <si>
    <t>30.06.2020 09:47:00</t>
  </si>
  <si>
    <t>1344607</t>
  </si>
  <si>
    <t>ARSLANLAR TM 35-26-A00004_SANAYİ-2 M11</t>
  </si>
  <si>
    <t>03.06.2020 16:14:38</t>
  </si>
  <si>
    <t>03.06.2020 16:30:00</t>
  </si>
  <si>
    <t>1346641</t>
  </si>
  <si>
    <t>ARSLANLAR TM 35-26-A00004_TORBALI M20</t>
  </si>
  <si>
    <t>07.06.2020 14:37:49</t>
  </si>
  <si>
    <t>07.06.2020 15:03:00</t>
  </si>
  <si>
    <t>1344928</t>
  </si>
  <si>
    <t>ARSLANLAR TM 35-26-A00004_ÖZBEY-M15 M15</t>
  </si>
  <si>
    <t>04.06.2020 09:44:19</t>
  </si>
  <si>
    <t>04.06.2020 09:55:00</t>
  </si>
  <si>
    <t>1353504</t>
  </si>
  <si>
    <t>18.06.2020 12:53:39</t>
  </si>
  <si>
    <t>18.06.2020 13:48:00</t>
  </si>
  <si>
    <t>1349921</t>
  </si>
  <si>
    <t>K-2964 35-02-K02964_A</t>
  </si>
  <si>
    <t>12.06.2020 15:45:11</t>
  </si>
  <si>
    <t>12.06.2020 17:19:07</t>
  </si>
  <si>
    <t>1349453</t>
  </si>
  <si>
    <t>M-247 35-02-M00247_E</t>
  </si>
  <si>
    <t>12.06.2020 08:13:40</t>
  </si>
  <si>
    <t>12.06.2020 11:12:08</t>
  </si>
  <si>
    <t>1359504</t>
  </si>
  <si>
    <t>K-4482 35-02-K04482_910064370</t>
  </si>
  <si>
    <t>27.06.2020 11:36:16</t>
  </si>
  <si>
    <t>27.06.2020 13:15:21</t>
  </si>
  <si>
    <t>1355378</t>
  </si>
  <si>
    <t>M-1660 NİĞDESAN 35-02-M01660Ö_Ayırıcı H01</t>
  </si>
  <si>
    <t>21.06.2020 03:07:00</t>
  </si>
  <si>
    <t>21.06.2020 04:13:23</t>
  </si>
  <si>
    <t>1345200</t>
  </si>
  <si>
    <t>M-1563 35-02-M01563_95000161574</t>
  </si>
  <si>
    <t>04.06.2020 16:19:24</t>
  </si>
  <si>
    <t>04.06.2020 18:08:36</t>
  </si>
  <si>
    <t>1344930</t>
  </si>
  <si>
    <t>M-10 35-02-M00010_M-1344-M03 M03</t>
  </si>
  <si>
    <t>04.06.2020 09:43:14</t>
  </si>
  <si>
    <t>04.06.2020 10:17:00</t>
  </si>
  <si>
    <t>1323335</t>
  </si>
  <si>
    <t>M-249 35-02-M00249_M-158 M04</t>
  </si>
  <si>
    <t>01.06.2020 15:09:05</t>
  </si>
  <si>
    <t>01.06.2020 17:13:43</t>
  </si>
  <si>
    <t>1347373</t>
  </si>
  <si>
    <t>08.06.2020 19:45:00</t>
  </si>
  <si>
    <t>08.06.2020 20:05:43</t>
  </si>
  <si>
    <t>1353669</t>
  </si>
  <si>
    <t>M-236 35-02-M00236_M-279-M04 M04</t>
  </si>
  <si>
    <t>18.06.2020 16:03:33</t>
  </si>
  <si>
    <t>18.06.2020 16:44:52</t>
  </si>
  <si>
    <t>1354366</t>
  </si>
  <si>
    <t>M-30 35-02-M00030_M-575-M04 M04</t>
  </si>
  <si>
    <t>19.06.2020 13:06:20</t>
  </si>
  <si>
    <t>19.06.2020 13:41:10</t>
  </si>
  <si>
    <t>1354385</t>
  </si>
  <si>
    <t>M-236 35-02-M00236_M-630 M03</t>
  </si>
  <si>
    <t>19.06.2020 13:39:00</t>
  </si>
  <si>
    <t>19.06.2020 13:54:53</t>
  </si>
  <si>
    <t>1354069</t>
  </si>
  <si>
    <t>M-286 35-02-M00286_M-1558 M02</t>
  </si>
  <si>
    <t>19.06.2020 07:15:52</t>
  </si>
  <si>
    <t>19.06.2020 11:21:49</t>
  </si>
  <si>
    <t>1353543</t>
  </si>
  <si>
    <t>18.06.2020 13:29:53</t>
  </si>
  <si>
    <t>18.06.2020 16:31:59</t>
  </si>
  <si>
    <t>1348739</t>
  </si>
  <si>
    <t>11.06.2020 06:42:48</t>
  </si>
  <si>
    <t>11.06.2020 10:16:37</t>
  </si>
  <si>
    <t>1333930</t>
  </si>
  <si>
    <t>M-10 35-02-M00010_M-280 M06</t>
  </si>
  <si>
    <t>02.06.2020 14:09:30</t>
  </si>
  <si>
    <t>02.06.2020 18:11:00</t>
  </si>
  <si>
    <t>1360049</t>
  </si>
  <si>
    <t>28.06.2020 16:24:33</t>
  </si>
  <si>
    <t>28.06.2020 16:33:24</t>
  </si>
  <si>
    <t>1360428</t>
  </si>
  <si>
    <t>M-37 35-02-M00037_M-9-M05 M05</t>
  </si>
  <si>
    <t>29.06.2020 09:40:30</t>
  </si>
  <si>
    <t>29.06.2020 12:30:48</t>
  </si>
  <si>
    <t>1349808</t>
  </si>
  <si>
    <t>K-4482 35-02-K04482_910029413</t>
  </si>
  <si>
    <t>12.06.2020 14:06:10</t>
  </si>
  <si>
    <t>12.06.2020 17:02:46</t>
  </si>
  <si>
    <t>1353610</t>
  </si>
  <si>
    <t>M-1262 35-02-M01262_A</t>
  </si>
  <si>
    <t>18.06.2020 10:50:10</t>
  </si>
  <si>
    <t>18.06.2020 19:09:42</t>
  </si>
  <si>
    <t>1353282</t>
  </si>
  <si>
    <t>18.06.2020 09:48:57</t>
  </si>
  <si>
    <t>18.06.2020 09:58:58</t>
  </si>
  <si>
    <t>1352273</t>
  </si>
  <si>
    <t>K-2964 35-02-K02964_912052658</t>
  </si>
  <si>
    <t>16.06.2020 13:19:09</t>
  </si>
  <si>
    <t>16.06.2020 14:31:11</t>
  </si>
  <si>
    <t>1354027</t>
  </si>
  <si>
    <t>TR-2/13 45-72-L00013_49726850</t>
  </si>
  <si>
    <t>19.06.2020 02:25:57</t>
  </si>
  <si>
    <t>19.06.2020 04:29:06</t>
  </si>
  <si>
    <t>1347585</t>
  </si>
  <si>
    <t>K-4482 35-02-K04482_910105313</t>
  </si>
  <si>
    <t>09.06.2020 09:34:42</t>
  </si>
  <si>
    <t>09.06.2020 10:59:31</t>
  </si>
  <si>
    <t>1344546</t>
  </si>
  <si>
    <t>K-4482 35-02-K04482_913470949</t>
  </si>
  <si>
    <t>03.06.2020 14:28:27</t>
  </si>
  <si>
    <t>03.06.2020 16:05:45</t>
  </si>
  <si>
    <t>1345114</t>
  </si>
  <si>
    <t>M-1921 35-02-M01921_B B1b</t>
  </si>
  <si>
    <t>04.06.2020 13:39:36</t>
  </si>
  <si>
    <t>04.06.2020 14:38:29</t>
  </si>
  <si>
    <t>1358835</t>
  </si>
  <si>
    <t>26.06.2020 09:21:19</t>
  </si>
  <si>
    <t>26.06.2020 14:10:22</t>
  </si>
  <si>
    <t>1344514</t>
  </si>
  <si>
    <t>L-331 DENİZKENT 35-18-L00331_950436972</t>
  </si>
  <si>
    <t>03.06.2020 13:40:23</t>
  </si>
  <si>
    <t>03.06.2020 20:08:55</t>
  </si>
  <si>
    <t>1352313</t>
  </si>
  <si>
    <t>L-321 35-18-L00321_L-317 - L-319 BAHÇELİEVLER L04</t>
  </si>
  <si>
    <t>16.06.2020 14:31:35</t>
  </si>
  <si>
    <t>16.06.2020 15:12:10</t>
  </si>
  <si>
    <t>1356035</t>
  </si>
  <si>
    <t>22.06.2020 09:30:11</t>
  </si>
  <si>
    <t>22.06.2020 15:07:46</t>
  </si>
  <si>
    <t>1356804</t>
  </si>
  <si>
    <t>23.06.2020 09:41:14</t>
  </si>
  <si>
    <t>23.06.2020 15:01:56</t>
  </si>
  <si>
    <t>1353760</t>
  </si>
  <si>
    <t>L-332 SERKANKENT 35-18-L00332_950436801</t>
  </si>
  <si>
    <t>18.06.2020 17:21:09</t>
  </si>
  <si>
    <t>18.06.2020 21:38:02</t>
  </si>
  <si>
    <t>1357940</t>
  </si>
  <si>
    <t>BOZKÖY-1 35-26-M00480_956610921</t>
  </si>
  <si>
    <t>24.06.2020 15:30:54</t>
  </si>
  <si>
    <t>24.06.2020 17:21:43</t>
  </si>
  <si>
    <t>1350431</t>
  </si>
  <si>
    <t>BOZKÖY-1 35-26-M00480_5672384</t>
  </si>
  <si>
    <t>13.06.2020 08:01:58</t>
  </si>
  <si>
    <t>13.06.2020 10:04:36</t>
  </si>
  <si>
    <t>1350605</t>
  </si>
  <si>
    <t>L-386 TARABYA EVLERİ 35-18-L00386_950438145</t>
  </si>
  <si>
    <t>13.06.2020 11:22:58</t>
  </si>
  <si>
    <t>13.06.2020 22:28:00</t>
  </si>
  <si>
    <t>1357777</t>
  </si>
  <si>
    <t>BOZKÖY-1 35-26-M00480_915123496</t>
  </si>
  <si>
    <t>24.06.2020 10:54:02</t>
  </si>
  <si>
    <t>24.06.2020 13:50:01</t>
  </si>
  <si>
    <t>1345651</t>
  </si>
  <si>
    <t>BOZKÖY-1 35-26-M00480_947175031</t>
  </si>
  <si>
    <t>05.06.2020 15:28:32</t>
  </si>
  <si>
    <t>05.06.2020 18:50:58</t>
  </si>
  <si>
    <t>1345775</t>
  </si>
  <si>
    <t>K-4024 35-01-K04024_35-01-K04024</t>
  </si>
  <si>
    <t>05.06.2020 19:24:29</t>
  </si>
  <si>
    <t>05.06.2020 20:12:12</t>
  </si>
  <si>
    <t>1347078</t>
  </si>
  <si>
    <t>L-329 35-18-L00329_950436825</t>
  </si>
  <si>
    <t>08.06.2020 10:32:27</t>
  </si>
  <si>
    <t>08.06.2020 21:16:06</t>
  </si>
  <si>
    <t>1360209</t>
  </si>
  <si>
    <t>L-258/1 35-18-L00608_950464459</t>
  </si>
  <si>
    <t>28.06.2020 22:58:00</t>
  </si>
  <si>
    <t>28.06.2020 23:42:37</t>
  </si>
  <si>
    <t>1360004</t>
  </si>
  <si>
    <t>L-329 35-18-L00329_950463269</t>
  </si>
  <si>
    <t>28.06.2020 14:08:24</t>
  </si>
  <si>
    <t>28.06.2020 17:07:34</t>
  </si>
  <si>
    <t>1360449</t>
  </si>
  <si>
    <t>29.06.2020 11:32:01</t>
  </si>
  <si>
    <t>29.06.2020 13:05:38</t>
  </si>
  <si>
    <t>1361030</t>
  </si>
  <si>
    <t>30.06.2020 10:24:01</t>
  </si>
  <si>
    <t>01.07.2020 15:01:45</t>
  </si>
  <si>
    <t>1359494</t>
  </si>
  <si>
    <t>L-329 35-18-L00329_8485784 d17/1</t>
  </si>
  <si>
    <t>27.06.2020 11:12:45</t>
  </si>
  <si>
    <t>27.06.2020 12:27:48</t>
  </si>
  <si>
    <t>1359539</t>
  </si>
  <si>
    <t>27.06.2020 13:01:06</t>
  </si>
  <si>
    <t>27.06.2020 13:38:41</t>
  </si>
  <si>
    <t>1359558</t>
  </si>
  <si>
    <t>27.06.2020 13:42:49</t>
  </si>
  <si>
    <t>27.06.2020 15:27:31</t>
  </si>
  <si>
    <t>1345087</t>
  </si>
  <si>
    <t>L-434 MENDERES BP 35-18-L00434_950462169</t>
  </si>
  <si>
    <t>04.06.2020 13:04:00</t>
  </si>
  <si>
    <t>10.06.2020 20:50:57</t>
  </si>
  <si>
    <t>1346092</t>
  </si>
  <si>
    <t>K-4131 35-04-K04131_A A1B</t>
  </si>
  <si>
    <t>06.06.2020 13:25:14</t>
  </si>
  <si>
    <t>06.06.2020 15:01:37</t>
  </si>
  <si>
    <t>1352065</t>
  </si>
  <si>
    <t>K-215 35-04-K00215_912494945</t>
  </si>
  <si>
    <t>16.06.2020 09:00:04</t>
  </si>
  <si>
    <t>16.06.2020 11:34:31</t>
  </si>
  <si>
    <t>1358465</t>
  </si>
  <si>
    <t>TR-30 35-27-M00030_914009437</t>
  </si>
  <si>
    <t>25.06.2020 14:07:56</t>
  </si>
  <si>
    <t>25.06.2020 19:23:37</t>
  </si>
  <si>
    <t>1360206</t>
  </si>
  <si>
    <t>ALANİÇİ TR-2 35-28-M00265_953396090</t>
  </si>
  <si>
    <t>28.06.2020 22:47:53</t>
  </si>
  <si>
    <t>29.06.2020 00:55:14</t>
  </si>
  <si>
    <t>1358543</t>
  </si>
  <si>
    <t>25.06.2020 16:43:27</t>
  </si>
  <si>
    <t>25.06.2020 20:26:55</t>
  </si>
  <si>
    <t>1358542</t>
  </si>
  <si>
    <t>DM-14/10 45-71-M00559_953208991</t>
  </si>
  <si>
    <t>25.06.2020 19:56:37</t>
  </si>
  <si>
    <t>25.06.2020 21:07:25</t>
  </si>
  <si>
    <t>1360272</t>
  </si>
  <si>
    <t>29.06.2020 07:13:39</t>
  </si>
  <si>
    <t>29.06.2020 07:50:37</t>
  </si>
  <si>
    <t>1350393</t>
  </si>
  <si>
    <t>ÜRKMEZ DM-4 (ÜRKMEZ M-21) 35-25-M00155_ÜRKMEZ M-14 M04</t>
  </si>
  <si>
    <t>13.06.2020 06:46:43</t>
  </si>
  <si>
    <t>13.06.2020 07:36:58</t>
  </si>
  <si>
    <t>1353295</t>
  </si>
  <si>
    <t>DAĞKIZILCA-2 35-26-M00500_Ayırıcı H01</t>
  </si>
  <si>
    <t>18.06.2020 09:53:58</t>
  </si>
  <si>
    <t>18.06.2020 15:17:00</t>
  </si>
  <si>
    <t>1344960</t>
  </si>
  <si>
    <t>İZSU DAĞKIZILCA İÇME SUYU ÖZEL TR 35-26-M00503Ö_Ayırıcı H01</t>
  </si>
  <si>
    <t>04.06.2020 10:29:00</t>
  </si>
  <si>
    <t>04.06.2020 13:50:30</t>
  </si>
  <si>
    <t>1334117</t>
  </si>
  <si>
    <t>GÜMÜLDÜR M-19 35-25-M00019_ m19/d2b</t>
  </si>
  <si>
    <t>02.06.2020 18:17:36</t>
  </si>
  <si>
    <t>02.06.2020 19:25:25</t>
  </si>
  <si>
    <t>1346179</t>
  </si>
  <si>
    <t>ÖZBEK TR-4 35-19-M00233_B</t>
  </si>
  <si>
    <t>06.06.2020 15:51:23</t>
  </si>
  <si>
    <t>06.06.2020 19:24:49</t>
  </si>
  <si>
    <t>1359565</t>
  </si>
  <si>
    <t>GÜMÜLDÜR M-20 35-25-M00020_955263918</t>
  </si>
  <si>
    <t>27.06.2020 14:04:28</t>
  </si>
  <si>
    <t>27.06.2020 15:01:09</t>
  </si>
  <si>
    <t>1359139</t>
  </si>
  <si>
    <t>GÜMÜLDÜR M-18 35-25-M00018_955264009</t>
  </si>
  <si>
    <t>26.06.2020 17:14:00</t>
  </si>
  <si>
    <t>27.06.2020 11:48:00</t>
  </si>
  <si>
    <t>1347669</t>
  </si>
  <si>
    <t>L-317 BAHÇELİEVLER-1 35-18-L00317_950463215</t>
  </si>
  <si>
    <t>09.06.2020 12:00:15</t>
  </si>
  <si>
    <t>09.06.2020 17:57:14</t>
  </si>
  <si>
    <t>1348644</t>
  </si>
  <si>
    <t>K-4628 35-04-K4628_913134610</t>
  </si>
  <si>
    <t>10.06.2020 21:22:00</t>
  </si>
  <si>
    <t>11.06.2020 00:26:59</t>
  </si>
  <si>
    <t>1358707</t>
  </si>
  <si>
    <t>25.06.2020 23:33:58</t>
  </si>
  <si>
    <t>26.06.2020 01:03:40</t>
  </si>
  <si>
    <t>1351845</t>
  </si>
  <si>
    <t>DM-23/03 TOKİ OKUL 45-71-M00518_72410767</t>
  </si>
  <si>
    <t>15.06.2020 18:55:17</t>
  </si>
  <si>
    <t>15.06.2020 22:15:16</t>
  </si>
  <si>
    <t>1356255</t>
  </si>
  <si>
    <t>L-319 BAHÇELİEVLER-2 35-18-L00319_950449510</t>
  </si>
  <si>
    <t>22.06.2020 12:42:10</t>
  </si>
  <si>
    <t>22.06.2020 13:35:58</t>
  </si>
  <si>
    <t>1355324</t>
  </si>
  <si>
    <t>L-319 BAHÇELİEVLER-2 35-18-L00319_950449520</t>
  </si>
  <si>
    <t>20.06.2020 20:53:20</t>
  </si>
  <si>
    <t>1351141</t>
  </si>
  <si>
    <t>K-217 35-01-K00217_E</t>
  </si>
  <si>
    <t>14.06.2020 11:17:26</t>
  </si>
  <si>
    <t>14.06.2020 12:15:14</t>
  </si>
  <si>
    <t>1347309</t>
  </si>
  <si>
    <t>08.06.2020 17:36:03</t>
  </si>
  <si>
    <t>08.06.2020 19:37:41</t>
  </si>
  <si>
    <t>1353431</t>
  </si>
  <si>
    <t>L-317 BAHÇELİEVLER-1 35-18-L00317_950463211</t>
  </si>
  <si>
    <t>18.06.2020 12:15:00</t>
  </si>
  <si>
    <t>1345142</t>
  </si>
  <si>
    <t>K-4360 35-02-K04360_910365875</t>
  </si>
  <si>
    <t>04.06.2020 15:52:02</t>
  </si>
  <si>
    <t>1345304</t>
  </si>
  <si>
    <t>K-4360 35-02-K04360_99875335</t>
  </si>
  <si>
    <t>04.06.2020 20:21:07</t>
  </si>
  <si>
    <t>04.06.2020 21:09:33</t>
  </si>
  <si>
    <t>1347035</t>
  </si>
  <si>
    <t>DEMİRCİ KÖK 35-26-M00779_HatBaşıAyırıcı_53132622 M01</t>
  </si>
  <si>
    <t>08.06.2020 09:40:37</t>
  </si>
  <si>
    <t>08.06.2020 13:06:44</t>
  </si>
  <si>
    <t>1351640</t>
  </si>
  <si>
    <t>15.06.2020 12:08:36</t>
  </si>
  <si>
    <t>15.06.2020 12:36:00</t>
  </si>
  <si>
    <t>1347150</t>
  </si>
  <si>
    <t>DEMİRCİ KÖK 35-26-M00779_YEŞİLKÖY ENH M01</t>
  </si>
  <si>
    <t>08.06.2020 12:58:45</t>
  </si>
  <si>
    <t>08.06.2020 13:10:11</t>
  </si>
  <si>
    <t>1346725</t>
  </si>
  <si>
    <t>M-1581 35-04-M01581_DAĞITIM TRAFOSU-M01 M01</t>
  </si>
  <si>
    <t>07.06.2020 14:44:47</t>
  </si>
  <si>
    <t>07.06.2020 17:48:14</t>
  </si>
  <si>
    <t>1355926</t>
  </si>
  <si>
    <t>BOSTANLI GIS TM 35-04-A00001_Bostanlı-7 K14</t>
  </si>
  <si>
    <t>22.06.2020 02:18:55</t>
  </si>
  <si>
    <t>22.06.2020 02:23:47</t>
  </si>
  <si>
    <t>1357560</t>
  </si>
  <si>
    <t>BOSTANLI GIS TM 35-04-A00001_Bostanlı-5 K05</t>
  </si>
  <si>
    <t>24.06.2020 01:12:00</t>
  </si>
  <si>
    <t>24.06.2020 01:13:17</t>
  </si>
  <si>
    <t>1356637</t>
  </si>
  <si>
    <t>23.06.2020 03:12:06</t>
  </si>
  <si>
    <t>23.06.2020 03:13:21</t>
  </si>
  <si>
    <t>1351063</t>
  </si>
  <si>
    <t>14.06.2020 09:19:35</t>
  </si>
  <si>
    <t>14.06.2020 09:45:00</t>
  </si>
  <si>
    <t>1350183</t>
  </si>
  <si>
    <t>12.06.2020 19:21:24</t>
  </si>
  <si>
    <t>12.06.2020 19:33:00</t>
  </si>
  <si>
    <t>1350052</t>
  </si>
  <si>
    <t>12.06.2020 17:19:49</t>
  </si>
  <si>
    <t>12.06.2020 17:54:00</t>
  </si>
  <si>
    <t>1345868</t>
  </si>
  <si>
    <t>06.06.2020 06:37:02</t>
  </si>
  <si>
    <t>1359442</t>
  </si>
  <si>
    <t>27.06.2020 09:26:26</t>
  </si>
  <si>
    <t>27.06.2020 09:37:00</t>
  </si>
  <si>
    <t>1359081</t>
  </si>
  <si>
    <t>26.06.2020 14:53:57</t>
  </si>
  <si>
    <t>26.06.2020 17:21:00</t>
  </si>
  <si>
    <t>1345152</t>
  </si>
  <si>
    <t>04.06.2020 14:16:50</t>
  </si>
  <si>
    <t>04.06.2020 16:23:00</t>
  </si>
  <si>
    <t>1323689</t>
  </si>
  <si>
    <t>02.06.2020 09:27:00</t>
  </si>
  <si>
    <t>1346281</t>
  </si>
  <si>
    <t>K-4024 35-01-K04024_D</t>
  </si>
  <si>
    <t>06.06.2020 18:53:48</t>
  </si>
  <si>
    <t>06.06.2020 19:56:52</t>
  </si>
  <si>
    <t>1347619</t>
  </si>
  <si>
    <t>K-1482 35-04-K01482_912495296</t>
  </si>
  <si>
    <t>09.06.2020 10:48:25</t>
  </si>
  <si>
    <t>09.06.2020 11:33:51</t>
  </si>
  <si>
    <t>1344934</t>
  </si>
  <si>
    <t>ÜRKMEZ M-25 35-25-M00159_11750724 c5b</t>
  </si>
  <si>
    <t>04.06.2020 09:46:53</t>
  </si>
  <si>
    <t>04.06.2020 13:39:39</t>
  </si>
  <si>
    <t>1352110</t>
  </si>
  <si>
    <t>L-469 35-18-L00469_950430318</t>
  </si>
  <si>
    <t>16.06.2020 09:33:42</t>
  </si>
  <si>
    <t>16.06.2020 15:31:54</t>
  </si>
  <si>
    <t>1360164</t>
  </si>
  <si>
    <t>K-4763 35-01-K04763_Ayırıcı H01</t>
  </si>
  <si>
    <t>28.06.2020 20:12:37</t>
  </si>
  <si>
    <t>28.06.2020 22:21:41</t>
  </si>
  <si>
    <t>1360410</t>
  </si>
  <si>
    <t>K-822 35-01-K00822_911756912</t>
  </si>
  <si>
    <t>29.06.2020 10:19:29</t>
  </si>
  <si>
    <t>29.06.2020 12:11:52</t>
  </si>
  <si>
    <t>1360443</t>
  </si>
  <si>
    <t>K-822 35-01-K00822_35-01-K00822</t>
  </si>
  <si>
    <t>29.06.2020 11:28:22</t>
  </si>
  <si>
    <t>29.06.2020 12:15:45</t>
  </si>
  <si>
    <t>1361105</t>
  </si>
  <si>
    <t>K-1450 35-04-K01450_A</t>
  </si>
  <si>
    <t>30.06.2020 12:34:54</t>
  </si>
  <si>
    <t>30.06.2020 12:44:23</t>
  </si>
  <si>
    <t>1356636</t>
  </si>
  <si>
    <t>23.06.2020 02:39:01</t>
  </si>
  <si>
    <t>23.06.2020 02:41:14</t>
  </si>
  <si>
    <t>1357555</t>
  </si>
  <si>
    <t>BOSTANLI GIS TM 35-04-A00001_Bostanlı-2-K02 K02</t>
  </si>
  <si>
    <t>24.06.2020 00:47:00</t>
  </si>
  <si>
    <t>24.06.2020 00:48:58</t>
  </si>
  <si>
    <t>1350775</t>
  </si>
  <si>
    <t>13.06.2020 15:46:29</t>
  </si>
  <si>
    <t>13.06.2020 16:41:18</t>
  </si>
  <si>
    <t>1353098</t>
  </si>
  <si>
    <t>17.06.2020 20:28:43</t>
  </si>
  <si>
    <t>17.06.2020 21:42:47</t>
  </si>
  <si>
    <t>1350515</t>
  </si>
  <si>
    <t>L-325 (ALBAYRAK) 35-18-L00325_950460095</t>
  </si>
  <si>
    <t>13.06.2020 09:38:29</t>
  </si>
  <si>
    <t>13.06.2020 12:02:05</t>
  </si>
  <si>
    <t>1345220</t>
  </si>
  <si>
    <t>YAHŞELLİ TR-8 35-28-M00731_C</t>
  </si>
  <si>
    <t>04.06.2020 17:04:59</t>
  </si>
  <si>
    <t>04.06.2020 17:49:01</t>
  </si>
  <si>
    <t>1333977</t>
  </si>
  <si>
    <t>YAHŞELLİ DM-5 35-28-M00882_EMİRALEM SULAMA ÇIKIŞ-M08 M08</t>
  </si>
  <si>
    <t>02.06.2020 15:10:30</t>
  </si>
  <si>
    <t>02.06.2020 15:32:38</t>
  </si>
  <si>
    <t>1359270</t>
  </si>
  <si>
    <t>YAHŞELLİ TR-2 35-28-M00188_72538692</t>
  </si>
  <si>
    <t>26.06.2020 20:46:28</t>
  </si>
  <si>
    <t>26.06.2020 21:18:23</t>
  </si>
  <si>
    <t>1352415</t>
  </si>
  <si>
    <t>M-1676 35-04-M01676_912567439</t>
  </si>
  <si>
    <t>16.06.2020 17:32:12</t>
  </si>
  <si>
    <t>16.06.2020 19:43:23</t>
  </si>
  <si>
    <t>1359694</t>
  </si>
  <si>
    <t>YAHŞELLİ TR-3 35-28-M00495_Ayırıcı H01</t>
  </si>
  <si>
    <t>27.06.2020 18:51:20</t>
  </si>
  <si>
    <t>27.06.2020 20:47:22</t>
  </si>
  <si>
    <t>1359214</t>
  </si>
  <si>
    <t>YAHŞELLİ TR-2 35-28-M00188_953384875</t>
  </si>
  <si>
    <t>26.06.2020 19:12:10</t>
  </si>
  <si>
    <t>26.06.2020 21:11:40</t>
  </si>
  <si>
    <t>1357289</t>
  </si>
  <si>
    <t>K-3872 35-04-K03872_A A1B</t>
  </si>
  <si>
    <t>23.06.2020 16:21:14</t>
  </si>
  <si>
    <t>23.06.2020 18:00:17</t>
  </si>
  <si>
    <t>1359910</t>
  </si>
  <si>
    <t>K-1664 35-04-K01664_A</t>
  </si>
  <si>
    <t>28.06.2020 10:21:02</t>
  </si>
  <si>
    <t>28.06.2020 11:29:48</t>
  </si>
  <si>
    <t>1359401</t>
  </si>
  <si>
    <t>M-1186 35-04-M01186_99147139</t>
  </si>
  <si>
    <t>27.06.2020 07:38:22</t>
  </si>
  <si>
    <t>27.06.2020 11:16:12</t>
  </si>
  <si>
    <t>1359049</t>
  </si>
  <si>
    <t>26.06.2020 13:59:15</t>
  </si>
  <si>
    <t>26.06.2020 17:44:22</t>
  </si>
  <si>
    <t>1333972</t>
  </si>
  <si>
    <t>L-332 SERKANKENT 35-18-L00332_950462530</t>
  </si>
  <si>
    <t>02.06.2020 14:59:30</t>
  </si>
  <si>
    <t>1322959</t>
  </si>
  <si>
    <t>L-322 AKKENT SİTESİ 35-18-L00322_950458136</t>
  </si>
  <si>
    <t>01.06.2020 07:59:23</t>
  </si>
  <si>
    <t>01.06.2020 10:14:04</t>
  </si>
  <si>
    <t>1345544</t>
  </si>
  <si>
    <t>L-332 SERKANKENT 35-18-L00332_949180902</t>
  </si>
  <si>
    <t>05.06.2020 12:05:20</t>
  </si>
  <si>
    <t>05.06.2020 14:54:19</t>
  </si>
  <si>
    <t>1359253</t>
  </si>
  <si>
    <t>26.06.2020 20:16:18</t>
  </si>
  <si>
    <t>26.06.2020 21:26:00</t>
  </si>
  <si>
    <t>1356122</t>
  </si>
  <si>
    <t>L-372 35-18-L00372_948417208</t>
  </si>
  <si>
    <t>22.06.2020 10:20:08</t>
  </si>
  <si>
    <t>22.06.2020 11:11:26</t>
  </si>
  <si>
    <t>1356127</t>
  </si>
  <si>
    <t>L-372 35-18-L00372_954766107</t>
  </si>
  <si>
    <t>22.06.2020 10:22:54</t>
  </si>
  <si>
    <t>22.06.2020 11:40:53</t>
  </si>
  <si>
    <t>1356130</t>
  </si>
  <si>
    <t>L-310 35-18-L00310_950437976</t>
  </si>
  <si>
    <t>22.06.2020 10:26:56</t>
  </si>
  <si>
    <t>22.06.2020 11:33:14</t>
  </si>
  <si>
    <t>1352204</t>
  </si>
  <si>
    <t>L-281 35-18-L00281_950459532</t>
  </si>
  <si>
    <t>16.06.2020 11:29:36</t>
  </si>
  <si>
    <t>16.06.2020 18:08:34</t>
  </si>
  <si>
    <t>1355587</t>
  </si>
  <si>
    <t>L-310 35-18-L00310_6027451</t>
  </si>
  <si>
    <t>21.06.2020 12:25:04</t>
  </si>
  <si>
    <t>21.06.2020 16:00:55</t>
  </si>
  <si>
    <t>1357472</t>
  </si>
  <si>
    <t>L-280 35-18-L00280_950438173</t>
  </si>
  <si>
    <t>23.06.2020 20:18:33</t>
  </si>
  <si>
    <t>23.06.2020 22:07:56</t>
  </si>
  <si>
    <t>1360073</t>
  </si>
  <si>
    <t>L-279 ERDİL SİTESİ 35-18-L00279_950438591</t>
  </si>
  <si>
    <t>28.06.2020 16:59:28</t>
  </si>
  <si>
    <t>28.06.2020 17:24:10</t>
  </si>
  <si>
    <t>1346088</t>
  </si>
  <si>
    <t>L-332 SERKANKENT 35-18-L00332_9089624</t>
  </si>
  <si>
    <t>06.06.2020 13:13:41</t>
  </si>
  <si>
    <t>06.06.2020 15:58:16</t>
  </si>
  <si>
    <t>1349798</t>
  </si>
  <si>
    <t>L-332 SERKANKENT 35-18-L00332_950436992</t>
  </si>
  <si>
    <t>12.06.2020 14:01:02</t>
  </si>
  <si>
    <t>12.06.2020 23:14:13</t>
  </si>
  <si>
    <t>1361121</t>
  </si>
  <si>
    <t>GÜMÜLDÜR M-21 35-25-M00021_955262172</t>
  </si>
  <si>
    <t>30.06.2020 12:46:28</t>
  </si>
  <si>
    <t>30.06.2020 21:41:35</t>
  </si>
  <si>
    <t>1351137</t>
  </si>
  <si>
    <t>K-4731 35-01-K04731_911451160</t>
  </si>
  <si>
    <t>14.06.2020 11:17:02</t>
  </si>
  <si>
    <t>14.06.2020 11:58:06</t>
  </si>
  <si>
    <t>1352305</t>
  </si>
  <si>
    <t>K-1658 35-03-K01658_C</t>
  </si>
  <si>
    <t>16.06.2020 14:19:30</t>
  </si>
  <si>
    <t>16.06.2020 15:30:00</t>
  </si>
  <si>
    <t>1355387</t>
  </si>
  <si>
    <t>21.06.2020 05:40:44</t>
  </si>
  <si>
    <t>21.06.2020 07:00:26</t>
  </si>
  <si>
    <t>1347791</t>
  </si>
  <si>
    <t>K-1478 35-03-K01478_910027268</t>
  </si>
  <si>
    <t>09.06.2020 15:32:00</t>
  </si>
  <si>
    <t>09.06.2020 18:22:28</t>
  </si>
  <si>
    <t>1355617</t>
  </si>
  <si>
    <t>K-1467 35-03-K01467_912698807</t>
  </si>
  <si>
    <t>21.06.2020 13:18:29</t>
  </si>
  <si>
    <t>21.06.2020 19:12:39</t>
  </si>
  <si>
    <t>1355363</t>
  </si>
  <si>
    <t>21.06.2020 00:12:25</t>
  </si>
  <si>
    <t>21.06.2020 01:34:51</t>
  </si>
  <si>
    <t>1357454</t>
  </si>
  <si>
    <t>K-2711 35-03-K02711_910055204</t>
  </si>
  <si>
    <t>23.06.2020 19:50:37</t>
  </si>
  <si>
    <t>24.06.2020 00:54:28</t>
  </si>
  <si>
    <t>1352106</t>
  </si>
  <si>
    <t>L-371 35-18-L00371_950438124</t>
  </si>
  <si>
    <t>16.06.2020 09:25:52</t>
  </si>
  <si>
    <t>16.06.2020 12:08:27</t>
  </si>
  <si>
    <t>1348850</t>
  </si>
  <si>
    <t>L-371 35-18-L00371_10566233 C1</t>
  </si>
  <si>
    <t>11.06.2020 10:14:04</t>
  </si>
  <si>
    <t>11.06.2020 16:54:59</t>
  </si>
  <si>
    <t>1348743</t>
  </si>
  <si>
    <t>L-386 TARABYA EVLERİ 35-18-L00386_35-18-L00386</t>
  </si>
  <si>
    <t>11.06.2020 07:14:56</t>
  </si>
  <si>
    <t>11.06.2020 08:53:13</t>
  </si>
  <si>
    <t>1349265</t>
  </si>
  <si>
    <t>K-4378 35-03-K04378_C</t>
  </si>
  <si>
    <t>11.06.2020 19:51:39</t>
  </si>
  <si>
    <t>11.06.2020 21:26:49</t>
  </si>
  <si>
    <t>1350950</t>
  </si>
  <si>
    <t>13.06.2020 22:23:11</t>
  </si>
  <si>
    <t>13.06.2020 22:54:47</t>
  </si>
  <si>
    <t>1357928</t>
  </si>
  <si>
    <t>L-330 DENİZKIZI-1 35-18-L00330_950437846</t>
  </si>
  <si>
    <t>24.06.2020 15:25:38</t>
  </si>
  <si>
    <t>24.06.2020 22:08:27</t>
  </si>
  <si>
    <t>1354913</t>
  </si>
  <si>
    <t>L-386 TARABYA EVLERİ 35-18-L00386_950438144</t>
  </si>
  <si>
    <t>20.06.2020 08:14:41</t>
  </si>
  <si>
    <t>20.06.2020 11:19:32</t>
  </si>
  <si>
    <t>1344826</t>
  </si>
  <si>
    <t>ABDÜLKADİR ÖZÜÇALIŞIR 35-13-L00486Ö_Ayırıcı H</t>
  </si>
  <si>
    <t>03.06.2020 23:55:43</t>
  </si>
  <si>
    <t>04.06.2020 01:20:58</t>
  </si>
  <si>
    <t>1351604</t>
  </si>
  <si>
    <t>L-372 35-18-L00372_955012020</t>
  </si>
  <si>
    <t>15.06.2020 11:00:19</t>
  </si>
  <si>
    <t>15.06.2020 12:12:18</t>
  </si>
  <si>
    <t>1347114</t>
  </si>
  <si>
    <t>OSMAN KARAASLAN SLM TR 35-26-L00365_Ayırıcı H01</t>
  </si>
  <si>
    <t>08.06.2020 11:31:16</t>
  </si>
  <si>
    <t>08.06.2020 14:18:18</t>
  </si>
  <si>
    <t>1358414</t>
  </si>
  <si>
    <t>L-310 35-18-L00310_950437991</t>
  </si>
  <si>
    <t>25.06.2020 12:55:11</t>
  </si>
  <si>
    <t>25.06.2020 14:04:28</t>
  </si>
  <si>
    <t>1352231</t>
  </si>
  <si>
    <t>L-330 DENİZKIZI-1 35-18-L00330_950437829</t>
  </si>
  <si>
    <t>16.06.2020 12:25:13</t>
  </si>
  <si>
    <t>16.06.2020 16:08:22</t>
  </si>
  <si>
    <t>1353140</t>
  </si>
  <si>
    <t>GÜMÜLDÜR M-32 35-25-M00032_955263342</t>
  </si>
  <si>
    <t>17.06.2020 23:23:00</t>
  </si>
  <si>
    <t>18.06.2020 00:53:21</t>
  </si>
  <si>
    <t>1353417</t>
  </si>
  <si>
    <t>GÜMÜLDÜR M-32 35-25-M00032_95000034040</t>
  </si>
  <si>
    <t>18.06.2020 13:17:28</t>
  </si>
  <si>
    <t>1352914</t>
  </si>
  <si>
    <t>K-1717 35-03-K01717_910823284</t>
  </si>
  <si>
    <t>17.06.2020 14:34:13</t>
  </si>
  <si>
    <t>17.06.2020 18:23:17</t>
  </si>
  <si>
    <t>1357133</t>
  </si>
  <si>
    <t>KARAPINAR İM 45-78-A00002_PAZARKÖY-M01 M01</t>
  </si>
  <si>
    <t>23.06.2020 12:56:22</t>
  </si>
  <si>
    <t>23.06.2020 14:33:44</t>
  </si>
  <si>
    <t>1346348</t>
  </si>
  <si>
    <t>GÜMÜLDÜR M-33 35-25-M00033_72374049</t>
  </si>
  <si>
    <t>06.06.2020 22:08:07</t>
  </si>
  <si>
    <t>06.06.2020 22:52:11</t>
  </si>
  <si>
    <t>1359529</t>
  </si>
  <si>
    <t>L-281 35-18-L00281_950462575</t>
  </si>
  <si>
    <t>27.06.2020 12:38:59</t>
  </si>
  <si>
    <t>27.06.2020 13:07:18</t>
  </si>
  <si>
    <t>1357927</t>
  </si>
  <si>
    <t>L-280 35-18-L00280_950438267</t>
  </si>
  <si>
    <t>24.06.2020 12:42:25</t>
  </si>
  <si>
    <t>24.06.2020 22:22:07</t>
  </si>
  <si>
    <t>1347024</t>
  </si>
  <si>
    <t>08.06.2020 09:43:38</t>
  </si>
  <si>
    <t>08.06.2020 12:52:13</t>
  </si>
  <si>
    <t>1347638</t>
  </si>
  <si>
    <t>L-281 35-18-L00281_72373024</t>
  </si>
  <si>
    <t>09.06.2020 11:00:25</t>
  </si>
  <si>
    <t>09.06.2020 12:02:28</t>
  </si>
  <si>
    <t>1354823</t>
  </si>
  <si>
    <t>L-281 35-18-L00281_950438324</t>
  </si>
  <si>
    <t>20.06.2020 00:13:01</t>
  </si>
  <si>
    <t>20.06.2020 01:55:53</t>
  </si>
  <si>
    <t>1358554</t>
  </si>
  <si>
    <t>L-281 35-18-L00281_950438319</t>
  </si>
  <si>
    <t>25.06.2020 17:43:14</t>
  </si>
  <si>
    <t>25.06.2020 18:23:36</t>
  </si>
  <si>
    <t>1346181</t>
  </si>
  <si>
    <t>K-3499 35-03-K03499_910933946</t>
  </si>
  <si>
    <t>06.06.2020 16:02:18</t>
  </si>
  <si>
    <t>06.06.2020 19:07:12</t>
  </si>
  <si>
    <t>1346199</t>
  </si>
  <si>
    <t>L-280 35-18-L00280_950460404</t>
  </si>
  <si>
    <t>06.06.2020 16:18:27</t>
  </si>
  <si>
    <t>06.06.2020 17:45:08</t>
  </si>
  <si>
    <t>1347582</t>
  </si>
  <si>
    <t>L-279 ERDİL SİTESİ 35-18-L00279_950460461</t>
  </si>
  <si>
    <t>09.06.2020 09:31:14</t>
  </si>
  <si>
    <t>09.06.2020 12:05:08</t>
  </si>
  <si>
    <t>1348234</t>
  </si>
  <si>
    <t>K-3022 35-04-K03022_A</t>
  </si>
  <si>
    <t>10.06.2020 10:08:15</t>
  </si>
  <si>
    <t>10.06.2020 11:35:54</t>
  </si>
  <si>
    <t>1353203</t>
  </si>
  <si>
    <t>K-4530 35-01-K04530_35-01-K04530</t>
  </si>
  <si>
    <t>18.06.2020 07:58:57</t>
  </si>
  <si>
    <t>18.06.2020 09:08:12</t>
  </si>
  <si>
    <t>1355481</t>
  </si>
  <si>
    <t>SEYDİKÖY İM 35-08-A00002_GAZİEMİR TM SEYDİKÖY GİRİŞ-M19 M19</t>
  </si>
  <si>
    <t>21.06.2020 09:41:33</t>
  </si>
  <si>
    <t>21.06.2020 10:50:23</t>
  </si>
  <si>
    <t>1359086</t>
  </si>
  <si>
    <t>TR-80 35-17-M00080_950307410</t>
  </si>
  <si>
    <t>26.06.2020 15:17:22</t>
  </si>
  <si>
    <t>26.06.2020 15:42:14</t>
  </si>
  <si>
    <t>1358873</t>
  </si>
  <si>
    <t>M-1089 35-09-M01089_F f1b</t>
  </si>
  <si>
    <t>26.06.2020 11:02:23</t>
  </si>
  <si>
    <t>26.06.2020 14:52:08</t>
  </si>
  <si>
    <t>1323576</t>
  </si>
  <si>
    <t>K-1001 35-03-K01001_912899487</t>
  </si>
  <si>
    <t>01.06.2020 21:34:27</t>
  </si>
  <si>
    <t>02.06.2020 01:05:20</t>
  </si>
  <si>
    <t>1344750</t>
  </si>
  <si>
    <t>K-1241 35-03-K01241_912594500</t>
  </si>
  <si>
    <t>03.06.2020 19:16:55</t>
  </si>
  <si>
    <t>03.06.2020 20:49:06</t>
  </si>
  <si>
    <t>1333958</t>
  </si>
  <si>
    <t>TR-29 35-27-M00029_912761546</t>
  </si>
  <si>
    <t>02.06.2020 14:16:32</t>
  </si>
  <si>
    <t>02.06.2020 17:37:46</t>
  </si>
  <si>
    <t>1346849</t>
  </si>
  <si>
    <t>K-244 35-04-K00244_A</t>
  </si>
  <si>
    <t>07.06.2020 20:37:04</t>
  </si>
  <si>
    <t>07.06.2020 21:48:00</t>
  </si>
  <si>
    <t>1349172</t>
  </si>
  <si>
    <t>M-1738 GEÇİT 35-04-M01738_M-2649-M02 M02</t>
  </si>
  <si>
    <t>11.06.2020 18:14:09</t>
  </si>
  <si>
    <t>11.06.2020 19:17:58</t>
  </si>
  <si>
    <t>1349062</t>
  </si>
  <si>
    <t>ŞEMİKLER TM 35-04-A00003_İMBAT M03</t>
  </si>
  <si>
    <t>11.06.2020 16:35:37</t>
  </si>
  <si>
    <t>11.06.2020 18:06:00</t>
  </si>
  <si>
    <t>1355928</t>
  </si>
  <si>
    <t>22.06.2020 02:21:00</t>
  </si>
  <si>
    <t>22.06.2020 02:24:51</t>
  </si>
  <si>
    <t>1355371</t>
  </si>
  <si>
    <t>21.06.2020 02:25:46</t>
  </si>
  <si>
    <t>21.06.2020 02:29:00</t>
  </si>
  <si>
    <t>1352023</t>
  </si>
  <si>
    <t>M-2404 35-04-M02404_963001494</t>
  </si>
  <si>
    <t>16.06.2020 08:05:25</t>
  </si>
  <si>
    <t>16.06.2020 09:16:11</t>
  </si>
  <si>
    <t>1371360</t>
  </si>
  <si>
    <t>30.06.2020 19:38:53</t>
  </si>
  <si>
    <t>30.06.2020 20:21:28</t>
  </si>
  <si>
    <t>1371438</t>
  </si>
  <si>
    <t>ŞEMİKLER TM 35-04-A00003_ATAKENT-1 M09</t>
  </si>
  <si>
    <t>30.06.2020 21:49:07</t>
  </si>
  <si>
    <t>30.06.2020 22:07:46</t>
  </si>
  <si>
    <t>1333876</t>
  </si>
  <si>
    <t>02.06.2020 12:55:03</t>
  </si>
  <si>
    <t>02.06.2020 13:11:22</t>
  </si>
  <si>
    <t>1333863</t>
  </si>
  <si>
    <t>02.06.2020 12:38:02</t>
  </si>
  <si>
    <t>02.06.2020 12:55:00</t>
  </si>
  <si>
    <t>1349232</t>
  </si>
  <si>
    <t>11.06.2020 19:18:48</t>
  </si>
  <si>
    <t>11.06.2020 20:04:08</t>
  </si>
  <si>
    <t>1371344</t>
  </si>
  <si>
    <t>30.06.2020 19:30:01</t>
  </si>
  <si>
    <t>30.06.2020 19:38:00</t>
  </si>
  <si>
    <t>1358190</t>
  </si>
  <si>
    <t>25.06.2020 07:44:25</t>
  </si>
  <si>
    <t>1323449</t>
  </si>
  <si>
    <t>K-2312 35-03-K02312_910424370</t>
  </si>
  <si>
    <t>01.06.2020 17:31:14</t>
  </si>
  <si>
    <t>01.06.2020 20:18:33</t>
  </si>
  <si>
    <t>1360168</t>
  </si>
  <si>
    <t>DEVELİ TR-5 35-22-M00287_10441079</t>
  </si>
  <si>
    <t>28.06.2020 20:19:16</t>
  </si>
  <si>
    <t>28.06.2020 22:12:03</t>
  </si>
  <si>
    <t>1350636</t>
  </si>
  <si>
    <t>K-1477 35-03-K01477_910445423</t>
  </si>
  <si>
    <t>13.06.2020 12:12:44</t>
  </si>
  <si>
    <t>13.06.2020 14:32:13</t>
  </si>
  <si>
    <t>1352099</t>
  </si>
  <si>
    <t>K-2451 35-03-K02451_942909336</t>
  </si>
  <si>
    <t>16.06.2020 09:32:49</t>
  </si>
  <si>
    <t>16.06.2020 10:20:16</t>
  </si>
  <si>
    <t>1354702</t>
  </si>
  <si>
    <t>K-178 35-03-K00178_910053368</t>
  </si>
  <si>
    <t>19.06.2020 18:53:37</t>
  </si>
  <si>
    <t>19.06.2020 21:04:56</t>
  </si>
  <si>
    <t>1351071</t>
  </si>
  <si>
    <t>PANCAR OSB DM-1 35-26-M00869_TAHTALI-1 M36</t>
  </si>
  <si>
    <t>14.06.2020 09:30:52</t>
  </si>
  <si>
    <t>14.06.2020 15:38:05</t>
  </si>
  <si>
    <t>1353438</t>
  </si>
  <si>
    <t>18.06.2020 11:53:51</t>
  </si>
  <si>
    <t>18.06.2020 12:34:59</t>
  </si>
  <si>
    <t>1322925</t>
  </si>
  <si>
    <t>PANCAR OSB DM-1 35-26-M00869_PANCAR-1-M27 M27</t>
  </si>
  <si>
    <t>01.06.2020 06:00:20</t>
  </si>
  <si>
    <t>01.06.2020 06:40:47</t>
  </si>
  <si>
    <t>1345138</t>
  </si>
  <si>
    <t>04.06.2020 14:15:41</t>
  </si>
  <si>
    <t>04.06.2020 14:45:00</t>
  </si>
  <si>
    <t>1347617</t>
  </si>
  <si>
    <t>09.06.2020 10:56:37</t>
  </si>
  <si>
    <t>09.06.2020 14:06:00</t>
  </si>
  <si>
    <t>1347746</t>
  </si>
  <si>
    <t>09.06.2020 14:15:23</t>
  </si>
  <si>
    <t>09.06.2020 14:27:00</t>
  </si>
  <si>
    <t>1358143</t>
  </si>
  <si>
    <t>25.06.2020 01:55:37</t>
  </si>
  <si>
    <t>25.06.2020 02:22:48</t>
  </si>
  <si>
    <t>1334138</t>
  </si>
  <si>
    <t>K-243 35-04-K00243_912610340</t>
  </si>
  <si>
    <t>02.06.2020 19:06:57</t>
  </si>
  <si>
    <t>02.06.2020 20:12:21</t>
  </si>
  <si>
    <t>1345555</t>
  </si>
  <si>
    <t>M-1027 35-04-M01027_911967813</t>
  </si>
  <si>
    <t>05.06.2020 12:35:35</t>
  </si>
  <si>
    <t>05.06.2020 14:06:37</t>
  </si>
  <si>
    <t>1353356</t>
  </si>
  <si>
    <t>M-1684 35-04-M01684_35-04-M01684</t>
  </si>
  <si>
    <t>18.06.2020 10:52:00</t>
  </si>
  <si>
    <t>18.06.2020 11:56:31</t>
  </si>
  <si>
    <t>1353967</t>
  </si>
  <si>
    <t>M-2346 35-03-M02346_910699568</t>
  </si>
  <si>
    <t>18.06.2020 21:16:39</t>
  </si>
  <si>
    <t>18.06.2020 22:18:12</t>
  </si>
  <si>
    <t>1356162</t>
  </si>
  <si>
    <t>K-1465 35-03-K01465_910436854</t>
  </si>
  <si>
    <t>22.06.2020 10:57:07</t>
  </si>
  <si>
    <t>22.06.2020 13:20:09</t>
  </si>
  <si>
    <t>1358685</t>
  </si>
  <si>
    <t>M-2466 35-04-M02466_912448856</t>
  </si>
  <si>
    <t>25.06.2020 21:45:49</t>
  </si>
  <si>
    <t>26.06.2020 01:47:03</t>
  </si>
  <si>
    <t>1355004</t>
  </si>
  <si>
    <t>K-1144 35-04-K01144_912590624</t>
  </si>
  <si>
    <t>20.06.2020 10:23:55</t>
  </si>
  <si>
    <t>20.06.2020 12:24:23</t>
  </si>
  <si>
    <t>1361161</t>
  </si>
  <si>
    <t>K-2447 35-04-K02447_93561810</t>
  </si>
  <si>
    <t>30.06.2020 13:39:31</t>
  </si>
  <si>
    <t>30.06.2020 16:02:08</t>
  </si>
  <si>
    <t>1334407</t>
  </si>
  <si>
    <t>03.06.2020 10:57:38</t>
  </si>
  <si>
    <t>03.06.2020 11:13:00</t>
  </si>
  <si>
    <t>1354216</t>
  </si>
  <si>
    <t>K-3625 35-01-K03625_C</t>
  </si>
  <si>
    <t>19.06.2020 10:09:39</t>
  </si>
  <si>
    <t>19.06.2020 16:20:22</t>
  </si>
  <si>
    <t>1345462</t>
  </si>
  <si>
    <t>M-1950 35-09-M01950_914600533</t>
  </si>
  <si>
    <t>05.06.2020 09:41:07</t>
  </si>
  <si>
    <t>05.06.2020 11:19:23</t>
  </si>
  <si>
    <t>1356709</t>
  </si>
  <si>
    <t>K-1954 35-09-K01954_E</t>
  </si>
  <si>
    <t>23.06.2020 07:59:42</t>
  </si>
  <si>
    <t>23.06.2020 09:48:50</t>
  </si>
  <si>
    <t>1350878</t>
  </si>
  <si>
    <t>K-4625 35-03-K04625_910160700</t>
  </si>
  <si>
    <t>13.06.2020 18:41:03</t>
  </si>
  <si>
    <t>13.06.2020 20:23:03</t>
  </si>
  <si>
    <t>1352917</t>
  </si>
  <si>
    <t>K-4624 35-03-K04624_B</t>
  </si>
  <si>
    <t>17.06.2020 15:01:09</t>
  </si>
  <si>
    <t>17.06.2020 16:28:15</t>
  </si>
  <si>
    <t>1358961</t>
  </si>
  <si>
    <t>K-178 35-03-K00178_910500802</t>
  </si>
  <si>
    <t>26.06.2020 11:22:15</t>
  </si>
  <si>
    <t>26.06.2020 12:39:57</t>
  </si>
  <si>
    <t>1347056</t>
  </si>
  <si>
    <t>K-2451 35-03-K02451_910873305</t>
  </si>
  <si>
    <t>08.06.2020 10:33:42</t>
  </si>
  <si>
    <t>08.06.2020 12:42:42</t>
  </si>
  <si>
    <t>1347096</t>
  </si>
  <si>
    <t>K-2451 35-03-K02451_A</t>
  </si>
  <si>
    <t>08.06.2020 12:07:34</t>
  </si>
  <si>
    <t>08.06.2020 12:45:06</t>
  </si>
  <si>
    <t>1323418</t>
  </si>
  <si>
    <t>K-738 35-03-K00738_910502749</t>
  </si>
  <si>
    <t>01.06.2020 17:11:00</t>
  </si>
  <si>
    <t>01.06.2020 21:50:59</t>
  </si>
  <si>
    <t>1350604</t>
  </si>
  <si>
    <t>K-1112 35-03-K01112_910251418</t>
  </si>
  <si>
    <t>13.06.2020 10:58:08</t>
  </si>
  <si>
    <t>13.06.2020 15:56:27</t>
  </si>
  <si>
    <t>1352843</t>
  </si>
  <si>
    <t>TR-30 35-27-M00030_97447627</t>
  </si>
  <si>
    <t>17.06.2020 13:28:16</t>
  </si>
  <si>
    <t>17.06.2020 19:05:53</t>
  </si>
  <si>
    <t>1350226</t>
  </si>
  <si>
    <t>TR-31 35-27-M00031_35-27-M00031</t>
  </si>
  <si>
    <t>12.06.2020 19:56:03</t>
  </si>
  <si>
    <t>12.06.2020 21:57:35</t>
  </si>
  <si>
    <t>1345097</t>
  </si>
  <si>
    <t>BULGURCA-3 35-22-M00253_DAĞITIM TRAFOSU TR-3-M01 M01</t>
  </si>
  <si>
    <t>04.06.2020 13:25:00</t>
  </si>
  <si>
    <t>04.06.2020 14:02:18</t>
  </si>
  <si>
    <t>1334246</t>
  </si>
  <si>
    <t>K-4731 35-01-K04731_911214953</t>
  </si>
  <si>
    <t>03.06.2020 00:37:55</t>
  </si>
  <si>
    <t>03.06.2020 01:34:59</t>
  </si>
  <si>
    <t>1371257</t>
  </si>
  <si>
    <t>M-1983 35-09-M01983_97780531</t>
  </si>
  <si>
    <t>30.06.2020 17:10:16</t>
  </si>
  <si>
    <t>30.06.2020 17:50:15</t>
  </si>
  <si>
    <t>1323319</t>
  </si>
  <si>
    <t>K-1873 35-09-K01873_912768480</t>
  </si>
  <si>
    <t>01.06.2020 14:42:42</t>
  </si>
  <si>
    <t>01.06.2020 18:07:45</t>
  </si>
  <si>
    <t>1346513</t>
  </si>
  <si>
    <t>M-2127 35-03-M02127_9117487</t>
  </si>
  <si>
    <t>07.06.2020 10:31:08</t>
  </si>
  <si>
    <t>07.06.2020 11:44:15</t>
  </si>
  <si>
    <t>1344798</t>
  </si>
  <si>
    <t>K-1128 35-03-K01128_B</t>
  </si>
  <si>
    <t>03.06.2020 20:56:07</t>
  </si>
  <si>
    <t>04.06.2020 00:43:57</t>
  </si>
  <si>
    <t>1350870</t>
  </si>
  <si>
    <t>K-4526 35-03-K04526_910422358</t>
  </si>
  <si>
    <t>13.06.2020 17:54:46</t>
  </si>
  <si>
    <t>13.06.2020 21:51:21</t>
  </si>
  <si>
    <t>1349887</t>
  </si>
  <si>
    <t>K-1478 35-03-K01478_910135955</t>
  </si>
  <si>
    <t>12.06.2020 14:55:31</t>
  </si>
  <si>
    <t>12.06.2020 16:50:49</t>
  </si>
  <si>
    <t>1359279</t>
  </si>
  <si>
    <t>K-1338 35-03-K01338_910340190</t>
  </si>
  <si>
    <t>26.06.2020 20:44:06</t>
  </si>
  <si>
    <t>26.06.2020 22:54:36</t>
  </si>
  <si>
    <t>1347756</t>
  </si>
  <si>
    <t>09.06.2020 14:30:03</t>
  </si>
  <si>
    <t>09.06.2020 14:50:00</t>
  </si>
  <si>
    <t>1348653</t>
  </si>
  <si>
    <t>İNCİ KÖK 35-26-M00912_ÇALIŞIRLAR PANCARA DOĞRU M02</t>
  </si>
  <si>
    <t>10.06.2020 21:49:25</t>
  </si>
  <si>
    <t>10.06.2020 22:40:53</t>
  </si>
  <si>
    <t>1347462</t>
  </si>
  <si>
    <t>09.06.2020 06:18:52</t>
  </si>
  <si>
    <t>09.06.2020 06:53:16</t>
  </si>
  <si>
    <t>1355433</t>
  </si>
  <si>
    <t>PANCAR OSB DM-13 35-26-M00911_YATSAN M04</t>
  </si>
  <si>
    <t>21.06.2020 07:44:33</t>
  </si>
  <si>
    <t>21.06.2020 09:40:24</t>
  </si>
  <si>
    <t>1358084</t>
  </si>
  <si>
    <t>24.06.2020 20:09:53</t>
  </si>
  <si>
    <t>24.06.2020 21:41:15</t>
  </si>
  <si>
    <t>1323688</t>
  </si>
  <si>
    <t>02.06.2020 08:40:49</t>
  </si>
  <si>
    <t>02.06.2020 09:11:30</t>
  </si>
  <si>
    <t>1350760</t>
  </si>
  <si>
    <t>K-2711 35-03-K02711_911939212</t>
  </si>
  <si>
    <t>13.06.2020 14:43:50</t>
  </si>
  <si>
    <t>13.06.2020 16:16:38</t>
  </si>
  <si>
    <t>1323747</t>
  </si>
  <si>
    <t>K-3195 35-03-K03195_910123878</t>
  </si>
  <si>
    <t>02.06.2020 09:19:16</t>
  </si>
  <si>
    <t>02.06.2020 14:19:30</t>
  </si>
  <si>
    <t>1345507</t>
  </si>
  <si>
    <t>K-1129 35-03-K01129_B</t>
  </si>
  <si>
    <t>05.06.2020 10:35:46</t>
  </si>
  <si>
    <t>05.06.2020 13:08:03</t>
  </si>
  <si>
    <t>1350637</t>
  </si>
  <si>
    <t>K-3594 35-01-K03594_911377910</t>
  </si>
  <si>
    <t>13.06.2020 12:12:23</t>
  </si>
  <si>
    <t>13.06.2020 13:29:28</t>
  </si>
  <si>
    <t>1347137</t>
  </si>
  <si>
    <t>K-3428 35-08-K03428_947771857</t>
  </si>
  <si>
    <t>08.06.2020 12:32:42</t>
  </si>
  <si>
    <t>08.06.2020 14:50:36</t>
  </si>
  <si>
    <t>1355546</t>
  </si>
  <si>
    <t>K-4534 35-01-K04534_911107875</t>
  </si>
  <si>
    <t>21.06.2020 10:55:18</t>
  </si>
  <si>
    <t>21.06.2020 12:06:50</t>
  </si>
  <si>
    <t>1350253</t>
  </si>
  <si>
    <t>K-4720 35-03-K04720_910694597</t>
  </si>
  <si>
    <t>12.06.2020 20:47:00</t>
  </si>
  <si>
    <t>12.06.2020 21:23:44</t>
  </si>
  <si>
    <t>1358717</t>
  </si>
  <si>
    <t>K-3597 35-01-K03597_F</t>
  </si>
  <si>
    <t>26.06.2020 00:18:13</t>
  </si>
  <si>
    <t>26.06.2020 01:01:39</t>
  </si>
  <si>
    <t>1358614</t>
  </si>
  <si>
    <t>SARUHANLI TR-6 45-80-M00006_B TR6B1b</t>
  </si>
  <si>
    <t>25.06.2020 19:04:38</t>
  </si>
  <si>
    <t>25.06.2020 19:50:35</t>
  </si>
  <si>
    <t>1358210</t>
  </si>
  <si>
    <t>SARUHANLI TR-25 45-80-M00025_TR-135 PAĞMAT ÖZEL M03</t>
  </si>
  <si>
    <t>25.06.2020 08:11:14</t>
  </si>
  <si>
    <t>25.06.2020 08:40:07</t>
  </si>
  <si>
    <t>1360474</t>
  </si>
  <si>
    <t>_7566298</t>
  </si>
  <si>
    <t>29.06.2020 12:30:43</t>
  </si>
  <si>
    <t>29.06.2020 13:53:19</t>
  </si>
  <si>
    <t>1323647</t>
  </si>
  <si>
    <t>02.06.2020 06:50:12</t>
  </si>
  <si>
    <t>02.06.2020 06:53:00</t>
  </si>
  <si>
    <t>1356279</t>
  </si>
  <si>
    <t>22.06.2020 13:26:00</t>
  </si>
  <si>
    <t>22.06.2020 13:38:43</t>
  </si>
  <si>
    <t>1354586</t>
  </si>
  <si>
    <t>_956567981</t>
  </si>
  <si>
    <t>19.06.2020 17:10:34</t>
  </si>
  <si>
    <t>19.06.2020 18:07:01</t>
  </si>
  <si>
    <t>1358028</t>
  </si>
  <si>
    <t>SARUHANLI TR-25 45-80-M00025_HatBaşıAyırıcı_53135154 M03</t>
  </si>
  <si>
    <t>24.06.2020 18:28:33</t>
  </si>
  <si>
    <t>24.06.2020 19:27:22</t>
  </si>
  <si>
    <t>1356976</t>
  </si>
  <si>
    <t>23.06.2020 11:42:37</t>
  </si>
  <si>
    <t>23.06.2020 12:07:28</t>
  </si>
  <si>
    <t>1356912</t>
  </si>
  <si>
    <t>SARUHANLI DM 45-80-M00001_BEYDERE M08</t>
  </si>
  <si>
    <t>23.06.2020 10:52:39</t>
  </si>
  <si>
    <t>23.06.2020 11:21:01</t>
  </si>
  <si>
    <t>1323779</t>
  </si>
  <si>
    <t>ERGENEKON TR-3 45-83-L00140_72410967</t>
  </si>
  <si>
    <t>02.06.2020 10:09:00</t>
  </si>
  <si>
    <t>02.06.2020 10:33:37</t>
  </si>
  <si>
    <t>1347959</t>
  </si>
  <si>
    <t>TR-2/29 45-83-L00029_72373860</t>
  </si>
  <si>
    <t>09.06.2020 20:35:33</t>
  </si>
  <si>
    <t>09.06.2020 21:14:08</t>
  </si>
  <si>
    <t>1348032</t>
  </si>
  <si>
    <t>TR-2/113 45-83-L00113_Ayırıcı H01</t>
  </si>
  <si>
    <t>10.06.2020 01:24:46</t>
  </si>
  <si>
    <t>10.06.2020 01:48:32</t>
  </si>
  <si>
    <t>1351879</t>
  </si>
  <si>
    <t>TR-2/80-A 45-83-L00306_955147336</t>
  </si>
  <si>
    <t>15.06.2020 19:57:53</t>
  </si>
  <si>
    <t>15.06.2020 20:19:30</t>
  </si>
  <si>
    <t>1354215</t>
  </si>
  <si>
    <t>TR-2/29 45-83-L00029_G G03</t>
  </si>
  <si>
    <t>19.06.2020 10:09:00</t>
  </si>
  <si>
    <t>19.06.2020 11:11:50</t>
  </si>
  <si>
    <t>1347917</t>
  </si>
  <si>
    <t>TR-2/82-A 45-83-L00308_C C02</t>
  </si>
  <si>
    <t>09.06.2020 19:07:16</t>
  </si>
  <si>
    <t>09.06.2020 19:45:55</t>
  </si>
  <si>
    <t>1348482</t>
  </si>
  <si>
    <t>TR-2/99 45-83-L00099_955153663</t>
  </si>
  <si>
    <t>10.06.2020 16:33:05</t>
  </si>
  <si>
    <t>10.06.2020 17:56:20</t>
  </si>
  <si>
    <t>1358383</t>
  </si>
  <si>
    <t>BAĞARASI TR-12 35-23-M00181_42067217</t>
  </si>
  <si>
    <t>25.06.2020 11:59:48</t>
  </si>
  <si>
    <t>25.06.2020 19:44:47</t>
  </si>
  <si>
    <t>1354957</t>
  </si>
  <si>
    <t>DM-8/25 DOĞU KIŞLA KABİN 45-71-M01317_DAĞITIM TRAFOSU-M04 M04</t>
  </si>
  <si>
    <t>20.06.2020 09:09:59</t>
  </si>
  <si>
    <t>20.06.2020 10:18:16</t>
  </si>
  <si>
    <t>1354665</t>
  </si>
  <si>
    <t>K-4326 35-04-K04326_915026652</t>
  </si>
  <si>
    <t>19.06.2020 18:37:08</t>
  </si>
  <si>
    <t>19.06.2020 20:58:38</t>
  </si>
  <si>
    <t>1357643</t>
  </si>
  <si>
    <t>M-2728 (YATIRIM REZERVE) 35-04-M02728_948485604</t>
  </si>
  <si>
    <t>24.06.2020 08:31:02</t>
  </si>
  <si>
    <t>24.06.2020 09:25:54</t>
  </si>
  <si>
    <t>1357419</t>
  </si>
  <si>
    <t>K-522 35-04-K00522_960604770</t>
  </si>
  <si>
    <t>23.06.2020 17:53:02</t>
  </si>
  <si>
    <t>23.06.2020 20:17:09</t>
  </si>
  <si>
    <t>1334154</t>
  </si>
  <si>
    <t>K-4325 35-04-K04325_910389385</t>
  </si>
  <si>
    <t>02.06.2020 19:42:29</t>
  </si>
  <si>
    <t>03.06.2020 00:24:29</t>
  </si>
  <si>
    <t>1347301</t>
  </si>
  <si>
    <t>L-525 SAĞLIKÇILAR 35-18-L00525_950467127</t>
  </si>
  <si>
    <t>08.06.2020 17:14:33</t>
  </si>
  <si>
    <t>08.06.2020 20:40:45</t>
  </si>
  <si>
    <t>1349346</t>
  </si>
  <si>
    <t>L-112 OVACIK 35-18-L00112_950439411</t>
  </si>
  <si>
    <t>11.06.2020 22:40:10</t>
  </si>
  <si>
    <t>11.06.2020 23:39:25</t>
  </si>
  <si>
    <t>1359643</t>
  </si>
  <si>
    <t>L-114 OVACIK 35-18-L00114_950439342</t>
  </si>
  <si>
    <t>27.06.2020 17:11:53</t>
  </si>
  <si>
    <t>27.06.2020 18:50:00</t>
  </si>
  <si>
    <t>1334348</t>
  </si>
  <si>
    <t>K-522 35-04-K00522_912716987</t>
  </si>
  <si>
    <t>03.06.2020 09:27:07</t>
  </si>
  <si>
    <t>03.06.2020 10:27:38</t>
  </si>
  <si>
    <t>1345455</t>
  </si>
  <si>
    <t>K-522 35-04-K00522_99711080</t>
  </si>
  <si>
    <t>05.06.2020 09:17:25</t>
  </si>
  <si>
    <t>05.06.2020 12:52:54</t>
  </si>
  <si>
    <t>1345167</t>
  </si>
  <si>
    <t>M-2728 (YATIRIM REZERVE) 35-04-M02728_953047016</t>
  </si>
  <si>
    <t>04.06.2020 14:14:24</t>
  </si>
  <si>
    <t>04.06.2020 16:27:01</t>
  </si>
  <si>
    <t>1347931</t>
  </si>
  <si>
    <t>M-2728 (YATIRIM REZERVE) 35-04-M02728_913622060</t>
  </si>
  <si>
    <t>09.06.2020 19:50:24</t>
  </si>
  <si>
    <t>09.06.2020 20:51:56</t>
  </si>
  <si>
    <t>1359324</t>
  </si>
  <si>
    <t>K-4326 35-04-K04326_98954728</t>
  </si>
  <si>
    <t>26.06.2020 23:31:36</t>
  </si>
  <si>
    <t>27.06.2020 02:00:15</t>
  </si>
  <si>
    <t>1359599</t>
  </si>
  <si>
    <t>BARBAROS TR-2 35-19-M00200_956664757</t>
  </si>
  <si>
    <t>27.06.2020 15:19:19</t>
  </si>
  <si>
    <t>27.06.2020 18:09:44</t>
  </si>
  <si>
    <t>1359651</t>
  </si>
  <si>
    <t>OĞLANANASI TR-3 35-22-M00257_A</t>
  </si>
  <si>
    <t>27.06.2020 16:25:12</t>
  </si>
  <si>
    <t>27.06.2020 19:00:11</t>
  </si>
  <si>
    <t>1360895</t>
  </si>
  <si>
    <t>30.06.2020 07:39:10</t>
  </si>
  <si>
    <t>30.06.2020 08:38:00</t>
  </si>
  <si>
    <t>1355968</t>
  </si>
  <si>
    <t>22.06.2020 06:51:25</t>
  </si>
  <si>
    <t>22.06.2020 07:23:39</t>
  </si>
  <si>
    <t>1355911</t>
  </si>
  <si>
    <t>M-1814 KISIK DM-1 35-22-M00095_IŞIKLAR-1 M015</t>
  </si>
  <si>
    <t>22.06.2020 01:02:26</t>
  </si>
  <si>
    <t>22.06.2020 01:05:07</t>
  </si>
  <si>
    <t>1355366</t>
  </si>
  <si>
    <t>21.06.2020 01:40:21</t>
  </si>
  <si>
    <t>21.06.2020 01:40:51</t>
  </si>
  <si>
    <t>1351937</t>
  </si>
  <si>
    <t>15.06.2020 22:00:33</t>
  </si>
  <si>
    <t>15.06.2020 22:07:08</t>
  </si>
  <si>
    <t>1349445</t>
  </si>
  <si>
    <t>12.06.2020 06:54:58</t>
  </si>
  <si>
    <t>12.06.2020 08:24:51</t>
  </si>
  <si>
    <t>1358599</t>
  </si>
  <si>
    <t>25.06.2020 18:53:02</t>
  </si>
  <si>
    <t>25.06.2020 19:04:57</t>
  </si>
  <si>
    <t>1350389</t>
  </si>
  <si>
    <t>M-2728 (YATIRIM REZERVE) 35-04-M02728_913273613</t>
  </si>
  <si>
    <t>13.06.2020 05:36:00</t>
  </si>
  <si>
    <t>13.06.2020 17:26:31</t>
  </si>
  <si>
    <t>1349944</t>
  </si>
  <si>
    <t>12.06.2020 16:05:00</t>
  </si>
  <si>
    <t>12.06.2020 16:43:54</t>
  </si>
  <si>
    <t>1348004</t>
  </si>
  <si>
    <t>09.06.2020 23:44:15</t>
  </si>
  <si>
    <t>10.06.2020 00:30:51</t>
  </si>
  <si>
    <t>1348163</t>
  </si>
  <si>
    <t>K-3965 35-04-K03965_98948514</t>
  </si>
  <si>
    <t>10.06.2020 09:06:12</t>
  </si>
  <si>
    <t>10.06.2020 10:41:47</t>
  </si>
  <si>
    <t>1348432</t>
  </si>
  <si>
    <t>M-2728 (YATIRIM REZERVE) 35-04-M02728_B</t>
  </si>
  <si>
    <t>10.06.2020 15:00:38</t>
  </si>
  <si>
    <t>10.06.2020 16:05:58</t>
  </si>
  <si>
    <t>1348643</t>
  </si>
  <si>
    <t>10.06.2020 21:27:00</t>
  </si>
  <si>
    <t>10.06.2020 22:11:09</t>
  </si>
  <si>
    <t>1356618</t>
  </si>
  <si>
    <t>23.06.2020 00:58:16</t>
  </si>
  <si>
    <t>23.06.2020 01:09:37</t>
  </si>
  <si>
    <t>1360944</t>
  </si>
  <si>
    <t>30.06.2020 09:22:11</t>
  </si>
  <si>
    <t>30.06.2020 09:50:24</t>
  </si>
  <si>
    <t>1358575</t>
  </si>
  <si>
    <t>M-1814 KISIK DM-1 35-22-M00095_IŞIKLAR-1-M015 M015</t>
  </si>
  <si>
    <t>25.06.2020 18:20:31</t>
  </si>
  <si>
    <t>25.06.2020 18:40:00</t>
  </si>
  <si>
    <t>1347501</t>
  </si>
  <si>
    <t>BARBAROS TR-1 35-19-M00199_C</t>
  </si>
  <si>
    <t>09.06.2020 08:26:10</t>
  </si>
  <si>
    <t>09.06.2020 09:59:09</t>
  </si>
  <si>
    <t>1360126</t>
  </si>
  <si>
    <t>28.06.2020 18:34:27</t>
  </si>
  <si>
    <t>28.06.2020 19:45:17</t>
  </si>
  <si>
    <t>1344598</t>
  </si>
  <si>
    <t>K-4358 35-02-K04358_915089001</t>
  </si>
  <si>
    <t>03.06.2020 15:40:24</t>
  </si>
  <si>
    <t>03.06.2020 17:25:52</t>
  </si>
  <si>
    <t>1349283</t>
  </si>
  <si>
    <t>K-3857 35-04-K03857_35-04-K03857</t>
  </si>
  <si>
    <t>11.06.2020 20:13:31</t>
  </si>
  <si>
    <t>11.06.2020 21:45:41</t>
  </si>
  <si>
    <t>1334071</t>
  </si>
  <si>
    <t>DOĞANÇAY İM 35-04-A00004_TRAFO-2 K06</t>
  </si>
  <si>
    <t>02.06.2020 17:27:57</t>
  </si>
  <si>
    <t>02.06.2020 17:37:51</t>
  </si>
  <si>
    <t>1323618</t>
  </si>
  <si>
    <t>DOĞANÇAY İM 35-04-A00004_OĞUZHAN K011</t>
  </si>
  <si>
    <t>02.06.2020 02:19:00</t>
  </si>
  <si>
    <t>02.06.2020 02:26:35</t>
  </si>
  <si>
    <t>1323615</t>
  </si>
  <si>
    <t>DOĞANÇAY İM 35-04-A00004_ALPARSLAN K04</t>
  </si>
  <si>
    <t>02.06.2020 02:03:27</t>
  </si>
  <si>
    <t>02.06.2020 02:09:07</t>
  </si>
  <si>
    <t>1323585</t>
  </si>
  <si>
    <t>K-1032 35-04-K01032_912466251</t>
  </si>
  <si>
    <t>01.06.2020 21:59:35</t>
  </si>
  <si>
    <t>02.06.2020 00:14:56</t>
  </si>
  <si>
    <t>1360299</t>
  </si>
  <si>
    <t>DOĞANÇAY İM 35-04-A00004_ANITTEPE M08</t>
  </si>
  <si>
    <t>29.06.2020 08:30:19</t>
  </si>
  <si>
    <t>29.06.2020 09:27:00</t>
  </si>
  <si>
    <t>1360006</t>
  </si>
  <si>
    <t>DOĞANÇAY İM 35-04-A00004_KÖRFEZ EVLERİ-K010 K010</t>
  </si>
  <si>
    <t>28.06.2020 14:33:19</t>
  </si>
  <si>
    <t>28.06.2020 15:45:00</t>
  </si>
  <si>
    <t>1323622</t>
  </si>
  <si>
    <t>DOĞANÇAY İM 35-04-A00004_OĞUZHAN-K011 K011</t>
  </si>
  <si>
    <t>02.06.2020 02:43:00</t>
  </si>
  <si>
    <t>02.06.2020 02:48:12</t>
  </si>
  <si>
    <t>1360742</t>
  </si>
  <si>
    <t>29.06.2020 19:10:00</t>
  </si>
  <si>
    <t>29.06.2020 19:32:17</t>
  </si>
  <si>
    <t>1345259</t>
  </si>
  <si>
    <t>K-522 35-04-K00522_912408059</t>
  </si>
  <si>
    <t>04.06.2020 18:46:12</t>
  </si>
  <si>
    <t>04.06.2020 21:23:42</t>
  </si>
  <si>
    <t>1356489</t>
  </si>
  <si>
    <t>BARBAROS TR-1 35-19-M00199_956697093</t>
  </si>
  <si>
    <t>22.06.2020 18:36:09</t>
  </si>
  <si>
    <t>22.06.2020 20:25:03</t>
  </si>
  <si>
    <t>1356185</t>
  </si>
  <si>
    <t>BARBAROS TR-1 35-19-M00199_956671143</t>
  </si>
  <si>
    <t>22.06.2020 10:55:14</t>
  </si>
  <si>
    <t>22.06.2020 15:41:00</t>
  </si>
  <si>
    <t>1355148</t>
  </si>
  <si>
    <t>BELEN TR-1 35-28-M00205_A</t>
  </si>
  <si>
    <t>20.06.2020 15:15:00</t>
  </si>
  <si>
    <t>20.06.2020 15:38:11</t>
  </si>
  <si>
    <t>1348497</t>
  </si>
  <si>
    <t>K-364 35-04-K00364_D</t>
  </si>
  <si>
    <t>10.06.2020 16:39:52</t>
  </si>
  <si>
    <t>10.06.2020 19:05:12</t>
  </si>
  <si>
    <t>1352588</t>
  </si>
  <si>
    <t>17.06.2020 06:29:05</t>
  </si>
  <si>
    <t>17.06.2020 07:44:05</t>
  </si>
  <si>
    <t>1358609</t>
  </si>
  <si>
    <t>25.06.2020 18:58:19</t>
  </si>
  <si>
    <t>25.06.2020 20:58:38</t>
  </si>
  <si>
    <t>1348180</t>
  </si>
  <si>
    <t>M-921 35-02-M00921_99889518</t>
  </si>
  <si>
    <t>10.06.2020 09:18:49</t>
  </si>
  <si>
    <t>10.06.2020 18:42:19</t>
  </si>
  <si>
    <t>1345894</t>
  </si>
  <si>
    <t>06.06.2020 07:16:42</t>
  </si>
  <si>
    <t>06.06.2020 09:02:38</t>
  </si>
  <si>
    <t>1360871</t>
  </si>
  <si>
    <t>30.06.2020 05:45:25</t>
  </si>
  <si>
    <t>30.06.2020 07:26:43</t>
  </si>
  <si>
    <t>1359275</t>
  </si>
  <si>
    <t>OĞLANANASI TR-13 35-22-M00296_955290615</t>
  </si>
  <si>
    <t>26.06.2020 20:55:27</t>
  </si>
  <si>
    <t>26.06.2020 22:06:07</t>
  </si>
  <si>
    <t>1346889</t>
  </si>
  <si>
    <t>M-427 35-02-M00427_99665081</t>
  </si>
  <si>
    <t>08.06.2020 00:03:29</t>
  </si>
  <si>
    <t>08.06.2020 01:17:23</t>
  </si>
  <si>
    <t>1348911</t>
  </si>
  <si>
    <t>K-3298 35-04-K03298_914558169</t>
  </si>
  <si>
    <t>11.06.2020 12:07:41</t>
  </si>
  <si>
    <t>11.06.2020 16:56:47</t>
  </si>
  <si>
    <t>1354279</t>
  </si>
  <si>
    <t>19.06.2020 11:00:15</t>
  </si>
  <si>
    <t>19.06.2020 14:09:01</t>
  </si>
  <si>
    <t>1359802</t>
  </si>
  <si>
    <t>27.06.2020 23:30:40</t>
  </si>
  <si>
    <t>28.06.2020 01:10:16</t>
  </si>
  <si>
    <t>1345753</t>
  </si>
  <si>
    <t>05.06.2020 18:49:53</t>
  </si>
  <si>
    <t>05.06.2020 20:30:56</t>
  </si>
  <si>
    <t>1350094</t>
  </si>
  <si>
    <t>K-3826 35-10-K03826_913602761</t>
  </si>
  <si>
    <t>12.06.2020 17:42:06</t>
  </si>
  <si>
    <t>12.06.2020 18:45:10</t>
  </si>
  <si>
    <t>1359713</t>
  </si>
  <si>
    <t>K-1040 35-04-K01040_99551749</t>
  </si>
  <si>
    <t>27.06.2020 19:35:23</t>
  </si>
  <si>
    <t>27.06.2020 21:18:03</t>
  </si>
  <si>
    <t>1347050</t>
  </si>
  <si>
    <t>ÇAYBAŞI DM-1/11 35-26-L00215_56359504</t>
  </si>
  <si>
    <t>08.06.2020 10:08:30</t>
  </si>
  <si>
    <t>08.06.2020 10:59:44</t>
  </si>
  <si>
    <t>1323209</t>
  </si>
  <si>
    <t>ULUKENT DM-1/11 35-28-M00569_953382585</t>
  </si>
  <si>
    <t>01.06.2020 18:40:46</t>
  </si>
  <si>
    <t>1352755</t>
  </si>
  <si>
    <t>ULUKENT DM-1/11 35-28-M00569_953382579</t>
  </si>
  <si>
    <t>17.06.2020 11:09:55</t>
  </si>
  <si>
    <t>17.06.2020 13:27:48</t>
  </si>
  <si>
    <t>1344525</t>
  </si>
  <si>
    <t>M-236 35-02-M00236_H</t>
  </si>
  <si>
    <t>03.06.2020 14:00:22</t>
  </si>
  <si>
    <t>03.06.2020 19:08:41</t>
  </si>
  <si>
    <t>1334306</t>
  </si>
  <si>
    <t>M-236 35-02-M00236_953711636</t>
  </si>
  <si>
    <t>03.06.2020 08:20:08</t>
  </si>
  <si>
    <t>03.06.2020 13:26:00</t>
  </si>
  <si>
    <t>1345159</t>
  </si>
  <si>
    <t>K-812 35-03-K00812_910199146</t>
  </si>
  <si>
    <t>04.06.2020 14:05:18</t>
  </si>
  <si>
    <t>04.06.2020 17:31:27</t>
  </si>
  <si>
    <t>1356265</t>
  </si>
  <si>
    <t>K-3603 35-01-K03603_Ayırıcı H01</t>
  </si>
  <si>
    <t>22.06.2020 12:40:32</t>
  </si>
  <si>
    <t>22.06.2020 15:00:00</t>
  </si>
  <si>
    <t>1352938</t>
  </si>
  <si>
    <t>K-848 35-04-K00848_99636875</t>
  </si>
  <si>
    <t>17.06.2020 16:08:53</t>
  </si>
  <si>
    <t>17.06.2020 17:37:25</t>
  </si>
  <si>
    <t>1353964</t>
  </si>
  <si>
    <t>K-1291 35-04-K01291_35-04-K01291</t>
  </si>
  <si>
    <t>18.06.2020 21:00:48</t>
  </si>
  <si>
    <t>18.06.2020 21:46:53</t>
  </si>
  <si>
    <t>1323562</t>
  </si>
  <si>
    <t>K-4323 35-04-K04323_953700280</t>
  </si>
  <si>
    <t>01.06.2020 21:08:28</t>
  </si>
  <si>
    <t>02.06.2020 00:27:22</t>
  </si>
  <si>
    <t>1334017</t>
  </si>
  <si>
    <t>K-1032 35-04-K01032_912672551</t>
  </si>
  <si>
    <t>02.06.2020 15:47:18</t>
  </si>
  <si>
    <t>02.06.2020 19:38:42</t>
  </si>
  <si>
    <t>1358656</t>
  </si>
  <si>
    <t>K-4780 35-04-K04780_Ayırıcı H</t>
  </si>
  <si>
    <t>25.06.2020 20:43:24</t>
  </si>
  <si>
    <t>25.06.2020 22:41:48</t>
  </si>
  <si>
    <t>1345129</t>
  </si>
  <si>
    <t>K-571 35-01-K00571_911317484</t>
  </si>
  <si>
    <t>04.06.2020 13:43:05</t>
  </si>
  <si>
    <t>04.06.2020 17:50:41</t>
  </si>
  <si>
    <t>1361178</t>
  </si>
  <si>
    <t>K-3056 35-03-K03056_E</t>
  </si>
  <si>
    <t>30.06.2020 14:28:27</t>
  </si>
  <si>
    <t>30.06.2020 22:43:36</t>
  </si>
  <si>
    <t>1357037</t>
  </si>
  <si>
    <t>23.06.2020 12:06:22</t>
  </si>
  <si>
    <t>23.06.2020 14:41:22</t>
  </si>
  <si>
    <t>1354137</t>
  </si>
  <si>
    <t>K-3220 35-02-K03220_C</t>
  </si>
  <si>
    <t>19.06.2020 10:40:55</t>
  </si>
  <si>
    <t>19.06.2020 11:44:50</t>
  </si>
  <si>
    <t>1358150</t>
  </si>
  <si>
    <t>ALİAĞA TR-43 DM 35-17-M00043_M-54 ÇIKIŞI M13</t>
  </si>
  <si>
    <t>25.06.2020 05:37:15</t>
  </si>
  <si>
    <t>25.06.2020 05:53:18</t>
  </si>
  <si>
    <t>1349620</t>
  </si>
  <si>
    <t>L-368 KÖRFEZ SİTESİ 35-18-L00368_950454995</t>
  </si>
  <si>
    <t>12.06.2020 11:03:53</t>
  </si>
  <si>
    <t>12.06.2020 12:21:37</t>
  </si>
  <si>
    <t>1351945</t>
  </si>
  <si>
    <t>ULUKENT DM-1/16 35-28-M00069_8889182 DM1-16A1</t>
  </si>
  <si>
    <t>15.06.2020 22:36:22</t>
  </si>
  <si>
    <t>15.06.2020 23:35:33</t>
  </si>
  <si>
    <t>1351956</t>
  </si>
  <si>
    <t>16.06.2020 00:15:29</t>
  </si>
  <si>
    <t>16.06.2020 12:36:09</t>
  </si>
  <si>
    <t>1353861</t>
  </si>
  <si>
    <t>ULUKENT DM-3/7 35-28-M00062_957823426</t>
  </si>
  <si>
    <t>18.06.2020 18:28:53</t>
  </si>
  <si>
    <t>18.06.2020 19:31:26</t>
  </si>
  <si>
    <t>1323314</t>
  </si>
  <si>
    <t>K-812 35-03-K00812_910147321</t>
  </si>
  <si>
    <t>01.06.2020 14:42:55</t>
  </si>
  <si>
    <t>01.06.2020 21:05:24</t>
  </si>
  <si>
    <t>1346966</t>
  </si>
  <si>
    <t>K-4791 35-04-K04791_913297379</t>
  </si>
  <si>
    <t>08.06.2020 08:53:00</t>
  </si>
  <si>
    <t>08.06.2020 10:19:15</t>
  </si>
  <si>
    <t>1353380</t>
  </si>
  <si>
    <t>M-1383 35-09-M01383_M-1091-M01 M01</t>
  </si>
  <si>
    <t>18.06.2020 11:12:14</t>
  </si>
  <si>
    <t>18.06.2020 11:32:17</t>
  </si>
  <si>
    <t>1356302</t>
  </si>
  <si>
    <t>M-999 35-09-M00999_915015141</t>
  </si>
  <si>
    <t>22.06.2020 13:59:50</t>
  </si>
  <si>
    <t>22.06.2020 17:18:32</t>
  </si>
  <si>
    <t>1350312</t>
  </si>
  <si>
    <t>K-188 35-01-K00188_910966846</t>
  </si>
  <si>
    <t>12.06.2020 23:13:39</t>
  </si>
  <si>
    <t>13.06.2020 00:26:59</t>
  </si>
  <si>
    <t>1345926</t>
  </si>
  <si>
    <t>06.06.2020 08:57:00</t>
  </si>
  <si>
    <t>06.06.2020 11:49:00</t>
  </si>
  <si>
    <t>1358605</t>
  </si>
  <si>
    <t>M-2445 (YATIRIM REZERVE) 35-04-M02445_943085187</t>
  </si>
  <si>
    <t>25.06.2020 18:34:33</t>
  </si>
  <si>
    <t>25.06.2020 20:22:50</t>
  </si>
  <si>
    <t>1360669</t>
  </si>
  <si>
    <t>29.06.2020 17:41:37</t>
  </si>
  <si>
    <t>29.06.2020 18:42:35</t>
  </si>
  <si>
    <t>1353497</t>
  </si>
  <si>
    <t>DM-2/13 35-26-M00833_956629036</t>
  </si>
  <si>
    <t>18.06.2020 12:17:56</t>
  </si>
  <si>
    <t>18.06.2020 18:24:23</t>
  </si>
  <si>
    <t>1357305</t>
  </si>
  <si>
    <t>K-425 35-04-K00425_7109715</t>
  </si>
  <si>
    <t>23.06.2020 11:54:32</t>
  </si>
  <si>
    <t>23.06.2020 17:47:52</t>
  </si>
  <si>
    <t>1357773</t>
  </si>
  <si>
    <t>K-3110 35-04-K03110_99390774</t>
  </si>
  <si>
    <t>24.06.2020 10:45:49</t>
  </si>
  <si>
    <t>24.06.2020 11:49:53</t>
  </si>
  <si>
    <t>1355119</t>
  </si>
  <si>
    <t>M-625 35-09-M00625_97514422</t>
  </si>
  <si>
    <t>20.06.2020 14:11:00</t>
  </si>
  <si>
    <t>20.06.2020 14:59:10</t>
  </si>
  <si>
    <t>1358869</t>
  </si>
  <si>
    <t>K-3072 35-04-K03072_D</t>
  </si>
  <si>
    <t>26.06.2020 09:54:19</t>
  </si>
  <si>
    <t>26.06.2020 10:10:59</t>
  </si>
  <si>
    <t>1360511</t>
  </si>
  <si>
    <t>K-2587 35-04-K02587_35-04-K02587</t>
  </si>
  <si>
    <t>29.06.2020 13:18:24</t>
  </si>
  <si>
    <t>29.06.2020 14:12:57</t>
  </si>
  <si>
    <t>1356837</t>
  </si>
  <si>
    <t>K-4327 35-04-K04327_913279797</t>
  </si>
  <si>
    <t>23.06.2020 09:45:32</t>
  </si>
  <si>
    <t>23.06.2020 13:07:47</t>
  </si>
  <si>
    <t>1358868</t>
  </si>
  <si>
    <t>K-3072 35-04-K03072_B</t>
  </si>
  <si>
    <t>26.06.2020 09:53:44</t>
  </si>
  <si>
    <t>26.06.2020 11:18:10</t>
  </si>
  <si>
    <t>1358238</t>
  </si>
  <si>
    <t>K-4130 35-04-K04130_35-04-K04130</t>
  </si>
  <si>
    <t>25.06.2020 08:57:00</t>
  </si>
  <si>
    <t>25.06.2020 11:03:23</t>
  </si>
  <si>
    <t>1353961</t>
  </si>
  <si>
    <t>K-4418 35-04-K04418_99368603</t>
  </si>
  <si>
    <t>18.06.2020 21:07:29</t>
  </si>
  <si>
    <t>18.06.2020 22:11:35</t>
  </si>
  <si>
    <t>1352147</t>
  </si>
  <si>
    <t>K-4826 35-04-K04826_99710810</t>
  </si>
  <si>
    <t>16.06.2020 09:38:55</t>
  </si>
  <si>
    <t>16.06.2020 14:11:55</t>
  </si>
  <si>
    <t>1354711</t>
  </si>
  <si>
    <t>K-4786 35-04-K04786_910037144</t>
  </si>
  <si>
    <t>19.06.2020 19:36:47</t>
  </si>
  <si>
    <t>19.06.2020 22:25:51</t>
  </si>
  <si>
    <t>1353697</t>
  </si>
  <si>
    <t>M-2031 GEÇİT 35-02-M02031_BATIÇİM-1-M08 M08</t>
  </si>
  <si>
    <t>18.06.2020 15:46:52</t>
  </si>
  <si>
    <t>18.06.2020 16:44:40</t>
  </si>
  <si>
    <t>1360661</t>
  </si>
  <si>
    <t>M-2031 GEÇİT 35-02-M02031_BATIÇİM-1 M08</t>
  </si>
  <si>
    <t>29.06.2020 17:32:34</t>
  </si>
  <si>
    <t>29.06.2020 17:52:00</t>
  </si>
  <si>
    <t>1359188</t>
  </si>
  <si>
    <t>M-2031 GEÇİT 35-02-M02031_BATIÇİM-1-M07 M07</t>
  </si>
  <si>
    <t>26.06.2020 18:32:42</t>
  </si>
  <si>
    <t>26.06.2020 18:56:00</t>
  </si>
  <si>
    <t>1344555</t>
  </si>
  <si>
    <t>03.06.2020 14:15:22</t>
  </si>
  <si>
    <t>03.06.2020 15:14:00</t>
  </si>
  <si>
    <t>1350586</t>
  </si>
  <si>
    <t>EROL YILMAZ SLM TR 35-26-L00364_Ayırıcı H01</t>
  </si>
  <si>
    <t>13.06.2020 10:27:13</t>
  </si>
  <si>
    <t>13.06.2020 13:54:22</t>
  </si>
  <si>
    <t>1359359</t>
  </si>
  <si>
    <t>M-247 35-02-M00247_910205184</t>
  </si>
  <si>
    <t>27.06.2020 04:12:25</t>
  </si>
  <si>
    <t>27.06.2020 05:25:57</t>
  </si>
  <si>
    <t>1358076</t>
  </si>
  <si>
    <t>PAMUKYAZI-1 35-26-L00380_35-26-L00380</t>
  </si>
  <si>
    <t>24.06.2020 19:59:11</t>
  </si>
  <si>
    <t>24.06.2020 20:56:35</t>
  </si>
  <si>
    <t>1345149</t>
  </si>
  <si>
    <t>K-358 35-04-K00358_K</t>
  </si>
  <si>
    <t>04.06.2020 14:43:39</t>
  </si>
  <si>
    <t>04.06.2020 17:31:57</t>
  </si>
  <si>
    <t>1349612</t>
  </si>
  <si>
    <t>EROL YILMAZ SLM TR 35-26-L00364_35-26-L00364</t>
  </si>
  <si>
    <t>12.06.2020 12:33:04</t>
  </si>
  <si>
    <t>1357030</t>
  </si>
  <si>
    <t>23.06.2020 11:49:56</t>
  </si>
  <si>
    <t>23.06.2020 14:52:26</t>
  </si>
  <si>
    <t>1360571</t>
  </si>
  <si>
    <t>K-4729 35-04-K04729_914531734</t>
  </si>
  <si>
    <t>29.06.2020 15:02:23</t>
  </si>
  <si>
    <t>29.06.2020 18:24:00</t>
  </si>
  <si>
    <t>1359595</t>
  </si>
  <si>
    <t>K-3792 35-04-K03792_35-04-K03792</t>
  </si>
  <si>
    <t>27.06.2020 15:07:39</t>
  </si>
  <si>
    <t>27.06.2020 16:26:33</t>
  </si>
  <si>
    <t>1357985</t>
  </si>
  <si>
    <t>K-358 35-04-K00358_99418236</t>
  </si>
  <si>
    <t>24.06.2020 17:03:38</t>
  </si>
  <si>
    <t>24.06.2020 18:27:28</t>
  </si>
  <si>
    <t>1334402</t>
  </si>
  <si>
    <t>K-2896 35-04-K02896_98959215</t>
  </si>
  <si>
    <t>03.06.2020 10:40:09</t>
  </si>
  <si>
    <t>03.06.2020 11:41:39</t>
  </si>
  <si>
    <t>1351821</t>
  </si>
  <si>
    <t>TR-20 (SANAYİ KABİN) 35-32-L00020_946411079</t>
  </si>
  <si>
    <t>15.06.2020 18:11:54</t>
  </si>
  <si>
    <t>15.06.2020 19:34:21</t>
  </si>
  <si>
    <t>1359152</t>
  </si>
  <si>
    <t>KOYUNDERE TR-16 35-28-M00160_B</t>
  </si>
  <si>
    <t>26.06.2020 17:32:00</t>
  </si>
  <si>
    <t>26.06.2020 18:00:59</t>
  </si>
  <si>
    <t>1353505</t>
  </si>
  <si>
    <t>18.06.2020 13:04:11</t>
  </si>
  <si>
    <t>18.06.2020 13:18:00</t>
  </si>
  <si>
    <t>1360813</t>
  </si>
  <si>
    <t>TR-66 45-78-L00066_49415225 c1</t>
  </si>
  <si>
    <t>29.06.2020 21:39:38</t>
  </si>
  <si>
    <t>29.06.2020 22:06:14</t>
  </si>
  <si>
    <t>1345342</t>
  </si>
  <si>
    <t>05.06.2020 00:17:06</t>
  </si>
  <si>
    <t>05.06.2020 01:43:49</t>
  </si>
  <si>
    <t>1350066</t>
  </si>
  <si>
    <t>K-1706 35-04-K01706_99450468</t>
  </si>
  <si>
    <t>12.06.2020 17:21:40</t>
  </si>
  <si>
    <t>12.06.2020 18:26:54</t>
  </si>
  <si>
    <t>1358860</t>
  </si>
  <si>
    <t>K-2539 35-04-K02539_913411050</t>
  </si>
  <si>
    <t>26.06.2020 09:32:48</t>
  </si>
  <si>
    <t>26.06.2020 18:48:03</t>
  </si>
  <si>
    <t>1350509</t>
  </si>
  <si>
    <t>ALLAHDİYEN TR-1 45-78-L00279_953274517</t>
  </si>
  <si>
    <t>13.06.2020 18:59:36</t>
  </si>
  <si>
    <t>1354031</t>
  </si>
  <si>
    <t>TR-39 45-78-L00039_953250305</t>
  </si>
  <si>
    <t>19.06.2020 04:29:26</t>
  </si>
  <si>
    <t>19.06.2020 05:01:41</t>
  </si>
  <si>
    <t>1348666</t>
  </si>
  <si>
    <t>L-45 JANDARMA SİTESİ 35-14-L00045_7332109</t>
  </si>
  <si>
    <t>10.06.2020 22:33:43</t>
  </si>
  <si>
    <t>10.06.2020 23:09:53</t>
  </si>
  <si>
    <t>1334456</t>
  </si>
  <si>
    <t>MURADİYE TR-10 45-71-M02143_953207524</t>
  </si>
  <si>
    <t>03.06.2020 11:04:43</t>
  </si>
  <si>
    <t>03.06.2020 12:43:38</t>
  </si>
  <si>
    <t>1347912</t>
  </si>
  <si>
    <t>KISIKKÖY YENİ MAH. TR-1 35-22-M00137_9197839</t>
  </si>
  <si>
    <t>09.06.2020 18:37:41</t>
  </si>
  <si>
    <t>09.06.2020 19:50:14</t>
  </si>
  <si>
    <t>1353330</t>
  </si>
  <si>
    <t>KISIK TR-2 35-22-M00136_35-22-M00136</t>
  </si>
  <si>
    <t>18.06.2020 09:24:05</t>
  </si>
  <si>
    <t>18.06.2020 11:41:04</t>
  </si>
  <si>
    <t>1351635</t>
  </si>
  <si>
    <t>KISIK TR-1 (M-135) 35-22-M00135_955256369</t>
  </si>
  <si>
    <t>15.06.2020 11:58:21</t>
  </si>
  <si>
    <t>15.06.2020 13:27:26</t>
  </si>
  <si>
    <t>1354227</t>
  </si>
  <si>
    <t>K-34 35-01-K00034_C 1C</t>
  </si>
  <si>
    <t>19.06.2020 10:16:01</t>
  </si>
  <si>
    <t>19.06.2020 12:19:29</t>
  </si>
  <si>
    <t>1360385</t>
  </si>
  <si>
    <t>KOYUNDERE TR-9 35-28-M00164_957967565</t>
  </si>
  <si>
    <t>29.06.2020 09:57:32</t>
  </si>
  <si>
    <t>29.06.2020 17:10:05</t>
  </si>
  <si>
    <t>1345023</t>
  </si>
  <si>
    <t>MURADİYE DM 45-71-M00006_953182266</t>
  </si>
  <si>
    <t>04.06.2020 11:35:39</t>
  </si>
  <si>
    <t>04.06.2020 12:17:37</t>
  </si>
  <si>
    <t>1347808</t>
  </si>
  <si>
    <t>DM-4/TR-12 35-22-M00081_955287922</t>
  </si>
  <si>
    <t>09.06.2020 15:47:34</t>
  </si>
  <si>
    <t>09.06.2020 16:53:07</t>
  </si>
  <si>
    <t>1334037</t>
  </si>
  <si>
    <t>TR-1 GÖLCÜKLER 35-22-M00001_10322351</t>
  </si>
  <si>
    <t>02.06.2020 16:22:03</t>
  </si>
  <si>
    <t>02.06.2020 18:00:32</t>
  </si>
  <si>
    <t>1352690</t>
  </si>
  <si>
    <t>17.06.2020 09:36:00</t>
  </si>
  <si>
    <t>17.06.2020 10:15:28</t>
  </si>
  <si>
    <t>1356583</t>
  </si>
  <si>
    <t>22.06.2020 21:34:05</t>
  </si>
  <si>
    <t>23.06.2020 01:05:14</t>
  </si>
  <si>
    <t>1354941</t>
  </si>
  <si>
    <t>RIDVAN BAŞARGEL SULAMA GRUBU TR 35-27-M00265_Ayırıcı H01</t>
  </si>
  <si>
    <t>20.06.2020 08:28:53</t>
  </si>
  <si>
    <t>20.06.2020 10:49:20</t>
  </si>
  <si>
    <t>1356015</t>
  </si>
  <si>
    <t>BEKAMAR MERMER ÖZEL TR 35-27-M00186Ö_Ayırıcı H01</t>
  </si>
  <si>
    <t>22.06.2020 08:29:00</t>
  </si>
  <si>
    <t>22.06.2020 09:47:48</t>
  </si>
  <si>
    <t>1355401</t>
  </si>
  <si>
    <t>21.06.2020 06:36:11</t>
  </si>
  <si>
    <t>21.06.2020 08:55:40</t>
  </si>
  <si>
    <t>1357041</t>
  </si>
  <si>
    <t>SALİH TIRMAN ÖZEL TR 35-27-M00939Ö_35-27-M00939Ö</t>
  </si>
  <si>
    <t>23.06.2020 11:48:43</t>
  </si>
  <si>
    <t>23.06.2020 14:45:35</t>
  </si>
  <si>
    <t>1352604</t>
  </si>
  <si>
    <t>SALİH TIRMAN ÖZEL TR 35-27-M00939Ö_Ayırıcı H01</t>
  </si>
  <si>
    <t>17.06.2020 07:47:02</t>
  </si>
  <si>
    <t>17.06.2020 09:35:35</t>
  </si>
  <si>
    <t>1354205</t>
  </si>
  <si>
    <t>19.06.2020 09:00:00</t>
  </si>
  <si>
    <t>19.06.2020 09:14:00</t>
  </si>
  <si>
    <t>1351784</t>
  </si>
  <si>
    <t>İBRAHİM ASLANOĞLU SULAMA GRUBU TR 35-27-M00206_Ayırıcı H01</t>
  </si>
  <si>
    <t>15.06.2020 16:07:23</t>
  </si>
  <si>
    <t>15.06.2020 21:01:58</t>
  </si>
  <si>
    <t>1351914</t>
  </si>
  <si>
    <t>ARMUTLU TR-22 35-27-M00616_915946803</t>
  </si>
  <si>
    <t>15.06.2020 18:22:58</t>
  </si>
  <si>
    <t>15.06.2020 23:05:23</t>
  </si>
  <si>
    <t>1346500</t>
  </si>
  <si>
    <t>ARMUTLU TR-14 35-27-M00573_ARMUTLU TR-17 M05</t>
  </si>
  <si>
    <t>07.06.2020 09:59:47</t>
  </si>
  <si>
    <t>07.06.2020 13:56:40</t>
  </si>
  <si>
    <t>1347010</t>
  </si>
  <si>
    <t>A. CANCAN SLM GRB TR-1 35-27-M00602_35-27-M00602</t>
  </si>
  <si>
    <t>08.06.2020 09:29:00</t>
  </si>
  <si>
    <t>08.06.2020 18:27:00</t>
  </si>
  <si>
    <t>1360934</t>
  </si>
  <si>
    <t>ARMUTLU TR-7 35-27-M00550_YASEMİN SALAMURA-M01 M01</t>
  </si>
  <si>
    <t>30.06.2020 09:14:34</t>
  </si>
  <si>
    <t>30.06.2020 15:45:29</t>
  </si>
  <si>
    <t>1359638</t>
  </si>
  <si>
    <t>23.06.2020 19:21:00</t>
  </si>
  <si>
    <t>23.06.2020 19:22:00</t>
  </si>
  <si>
    <t>1359741</t>
  </si>
  <si>
    <t>ARMUTLU TR-9 35-27-M00566_RTS BETON-BANVİT M05</t>
  </si>
  <si>
    <t>27.06.2020 20:00:12</t>
  </si>
  <si>
    <t>27.06.2020 21:06:43</t>
  </si>
  <si>
    <t>1359395</t>
  </si>
  <si>
    <t>27.06.2020 07:44:27</t>
  </si>
  <si>
    <t>27.06.2020 08:35:44</t>
  </si>
  <si>
    <t>1358374</t>
  </si>
  <si>
    <t>TR-4 (M-704) 35-30-M00704_E E01</t>
  </si>
  <si>
    <t>25.06.2020 11:28:40</t>
  </si>
  <si>
    <t>25.06.2020 12:13:01</t>
  </si>
  <si>
    <t>1371458</t>
  </si>
  <si>
    <t>30.06.2020 23:35:29</t>
  </si>
  <si>
    <t>01.07.2020 01:05:53</t>
  </si>
  <si>
    <t>1355760</t>
  </si>
  <si>
    <t>TR-4 (M-704) 35-30-M00704_955298485</t>
  </si>
  <si>
    <t>21.06.2020 17:38:59</t>
  </si>
  <si>
    <t>21.06.2020 18:33:23</t>
  </si>
  <si>
    <t>1355890</t>
  </si>
  <si>
    <t>TR-4 (M-704) 35-30-M00704_955296564</t>
  </si>
  <si>
    <t>21.06.2020 22:36:11</t>
  </si>
  <si>
    <t>21.06.2020 23:21:36</t>
  </si>
  <si>
    <t>1349633</t>
  </si>
  <si>
    <t>L-62 İSTUR KURUM 35-14-L00062_93533457</t>
  </si>
  <si>
    <t>12.06.2020 11:18:50</t>
  </si>
  <si>
    <t>12.06.2020 12:23:15</t>
  </si>
  <si>
    <t>1347090</t>
  </si>
  <si>
    <t>PİRENTEPE TR-1 35-22-M00270_35-22-M00270</t>
  </si>
  <si>
    <t>08.06.2020 11:26:07</t>
  </si>
  <si>
    <t>08.06.2020 12:13:24</t>
  </si>
  <si>
    <t>1355510</t>
  </si>
  <si>
    <t>TR-48 35-22-M00048_965771381</t>
  </si>
  <si>
    <t>21.06.2020 10:05:53</t>
  </si>
  <si>
    <t>21.06.2020 11:08:25</t>
  </si>
  <si>
    <t>1357557</t>
  </si>
  <si>
    <t>HAYKIRAN TR-2 35-28-M00201_953395037</t>
  </si>
  <si>
    <t>24.06.2020 00:39:21</t>
  </si>
  <si>
    <t>24.06.2020 15:40:46</t>
  </si>
  <si>
    <t>1352717</t>
  </si>
  <si>
    <t>ESBAŞ İM 35-08-A00001_OPTİMUM-1-M17 M17</t>
  </si>
  <si>
    <t>17.06.2020 10:38:58</t>
  </si>
  <si>
    <t>17.06.2020 11:17:16</t>
  </si>
  <si>
    <t>1371363</t>
  </si>
  <si>
    <t>KUŞÇULAR TR-1 35-19-M00213_956665705</t>
  </si>
  <si>
    <t>30.06.2020 19:49:00</t>
  </si>
  <si>
    <t>30.06.2020 20:54:20</t>
  </si>
  <si>
    <t>1349738</t>
  </si>
  <si>
    <t>DM-1/11A 35-19-M00011_URLA TM-2 DEN GELEN TR-5-M06 M06</t>
  </si>
  <si>
    <t>12.06.2020 13:12:29</t>
  </si>
  <si>
    <t>12.06.2020 13:29:00</t>
  </si>
  <si>
    <t>1346727</t>
  </si>
  <si>
    <t>KUŞÇULAR TR-1 35-19-M00213_Ayırıcı H01</t>
  </si>
  <si>
    <t>07.06.2020 16:48:26</t>
  </si>
  <si>
    <t>07.06.2020 17:14:18</t>
  </si>
  <si>
    <t>1349443</t>
  </si>
  <si>
    <t>URLA TM-1 35-19-A00004_HatBaşıAyırıcı_53134088 M07</t>
  </si>
  <si>
    <t>12.06.2020 07:19:15</t>
  </si>
  <si>
    <t>12.06.2020 09:43:34</t>
  </si>
  <si>
    <t>1356784</t>
  </si>
  <si>
    <t>K-1864 35-09-K01864_35-09-K01864</t>
  </si>
  <si>
    <t>23.06.2020 09:38:54</t>
  </si>
  <si>
    <t>23.06.2020 11:12:00</t>
  </si>
  <si>
    <t>1355881</t>
  </si>
  <si>
    <t>K-3322 35-09-K03322_C c4</t>
  </si>
  <si>
    <t>21.06.2020 21:17:10</t>
  </si>
  <si>
    <t>22.06.2020 08:21:57</t>
  </si>
  <si>
    <t>1346690</t>
  </si>
  <si>
    <t>07.06.2020 16:02:56</t>
  </si>
  <si>
    <t>07.06.2020 16:18:24</t>
  </si>
  <si>
    <t>1353652</t>
  </si>
  <si>
    <t>K-1882 35-09-K01882_942966970</t>
  </si>
  <si>
    <t>18.06.2020 14:20:43</t>
  </si>
  <si>
    <t>18.06.2020 16:35:11</t>
  </si>
  <si>
    <t>1353992</t>
  </si>
  <si>
    <t>KUŞÇULAR TR-1 35-19-M00213_956672302</t>
  </si>
  <si>
    <t>18.06.2020 22:03:29</t>
  </si>
  <si>
    <t>18.06.2020 23:26:28</t>
  </si>
  <si>
    <t>1348488</t>
  </si>
  <si>
    <t>KUŞCULAR TR-2 35-19-M00214_B</t>
  </si>
  <si>
    <t>10.06.2020 16:48:00</t>
  </si>
  <si>
    <t>10.06.2020 17:32:02</t>
  </si>
  <si>
    <t>1356320</t>
  </si>
  <si>
    <t>M-1089 35-09-M01089_97751807</t>
  </si>
  <si>
    <t>22.06.2020 14:00:11</t>
  </si>
  <si>
    <t>22.06.2020 17:36:43</t>
  </si>
  <si>
    <t>1355418</t>
  </si>
  <si>
    <t>DM-2/6 (DM-10) 45-71-M00276_TR-39-M02 M02</t>
  </si>
  <si>
    <t>21.06.2020 07:25:01</t>
  </si>
  <si>
    <t>21.06.2020 07:50:00</t>
  </si>
  <si>
    <t>1358250</t>
  </si>
  <si>
    <t>25.06.2020 08:34:00</t>
  </si>
  <si>
    <t>1351245</t>
  </si>
  <si>
    <t>K-2733 35-09-K02733_97700095</t>
  </si>
  <si>
    <t>14.06.2020 14:41:26</t>
  </si>
  <si>
    <t>14.06.2020 17:31:49</t>
  </si>
  <si>
    <t>1354468</t>
  </si>
  <si>
    <t>M-625 35-09-M00625_954709122</t>
  </si>
  <si>
    <t>19.06.2020 14:55:15</t>
  </si>
  <si>
    <t>19.06.2020 19:16:58</t>
  </si>
  <si>
    <t>1345765</t>
  </si>
  <si>
    <t>TR-32 DEREKÖY 35-22-M00032_7390439</t>
  </si>
  <si>
    <t>05.06.2020 19:11:46</t>
  </si>
  <si>
    <t>05.06.2020 21:04:01</t>
  </si>
  <si>
    <t>1361034</t>
  </si>
  <si>
    <t>TR-32 DEREKÖY 35-22-M00032_955285632</t>
  </si>
  <si>
    <t>30.06.2020 09:52:27</t>
  </si>
  <si>
    <t>30.06.2020 12:46:10</t>
  </si>
  <si>
    <t>1356240</t>
  </si>
  <si>
    <t>ESBAŞ İM 35-08-A00001_ESBAŞ-10 K05</t>
  </si>
  <si>
    <t>22.06.2020 11:50:00</t>
  </si>
  <si>
    <t>22.06.2020 12:37:51</t>
  </si>
  <si>
    <t>1353022</t>
  </si>
  <si>
    <t>K-4307 35-09-K04307_912340925</t>
  </si>
  <si>
    <t>17.06.2020 18:25:06</t>
  </si>
  <si>
    <t>17.06.2020 20:16:00</t>
  </si>
  <si>
    <t>1352168</t>
  </si>
  <si>
    <t>M-1491 35-10-M01491_915069552</t>
  </si>
  <si>
    <t>16.06.2020 10:46:48</t>
  </si>
  <si>
    <t>16.06.2020 11:22:32</t>
  </si>
  <si>
    <t>1349813</t>
  </si>
  <si>
    <t>M-1491 35-10-M01491_954804278</t>
  </si>
  <si>
    <t>12.06.2020 14:05:19</t>
  </si>
  <si>
    <t>12.06.2020 16:05:16</t>
  </si>
  <si>
    <t>1351380</t>
  </si>
  <si>
    <t>K-3586 35-01-K03586_910327432</t>
  </si>
  <si>
    <t>14.06.2020 19:57:03</t>
  </si>
  <si>
    <t>14.06.2020 20:33:31</t>
  </si>
  <si>
    <t>1351060</t>
  </si>
  <si>
    <t>14.06.2020 09:05:45</t>
  </si>
  <si>
    <t>14.06.2020 13:43:56</t>
  </si>
  <si>
    <t>1349177</t>
  </si>
  <si>
    <t>TR-41 KÖK 45-78-L00041_965589362</t>
  </si>
  <si>
    <t>11.06.2020 18:11:52</t>
  </si>
  <si>
    <t>11.06.2020 19:39:55</t>
  </si>
  <si>
    <t>1346753</t>
  </si>
  <si>
    <t>07.06.2020 17:38:53</t>
  </si>
  <si>
    <t>07.06.2020 18:34:43</t>
  </si>
  <si>
    <t>1350847</t>
  </si>
  <si>
    <t>K-1480 35-09-K01480_35-09-K01480</t>
  </si>
  <si>
    <t>13.06.2020 17:41:21</t>
  </si>
  <si>
    <t>13.06.2020 18:45:50</t>
  </si>
  <si>
    <t>1357932</t>
  </si>
  <si>
    <t>EKREM GÜL SULAMA GRUBU 35-20-L00390_Ayırıcı H01</t>
  </si>
  <si>
    <t>24.06.2020 15:25:25</t>
  </si>
  <si>
    <t>24.06.2020 18:59:18</t>
  </si>
  <si>
    <t>1360165</t>
  </si>
  <si>
    <t>TR-48 35-22-M00048_B</t>
  </si>
  <si>
    <t>28.06.2020 20:12:22</t>
  </si>
  <si>
    <t>28.06.2020 20:49:56</t>
  </si>
  <si>
    <t>1361221</t>
  </si>
  <si>
    <t>M-1951 35-09-M01951_97845439</t>
  </si>
  <si>
    <t>30.06.2020 15:40:46</t>
  </si>
  <si>
    <t>30.06.2020 16:46:56</t>
  </si>
  <si>
    <t>1346139</t>
  </si>
  <si>
    <t>K-4681 35-09-K04681_912748285</t>
  </si>
  <si>
    <t>06.06.2020 15:06:23</t>
  </si>
  <si>
    <t>06.06.2020 16:51:22</t>
  </si>
  <si>
    <t>1345546</t>
  </si>
  <si>
    <t>K-3317 35-09-K03317_915931240</t>
  </si>
  <si>
    <t>05.06.2020 12:22:49</t>
  </si>
  <si>
    <t>05.06.2020 13:53:33</t>
  </si>
  <si>
    <t>1359122</t>
  </si>
  <si>
    <t>M-2552 35-09-M02552_56380673</t>
  </si>
  <si>
    <t>26.06.2020 16:24:07</t>
  </si>
  <si>
    <t>26.06.2020 17:55:32</t>
  </si>
  <si>
    <t>1358102</t>
  </si>
  <si>
    <t>M-2552 35-09-M02552_97821312</t>
  </si>
  <si>
    <t>24.06.2020 21:14:50</t>
  </si>
  <si>
    <t>24.06.2020 22:14:18</t>
  </si>
  <si>
    <t>1352932</t>
  </si>
  <si>
    <t>K-1581 35-01-K01581_35-01-K01581</t>
  </si>
  <si>
    <t>17.06.2020 15:52:28</t>
  </si>
  <si>
    <t>17.06.2020 17:19:00</t>
  </si>
  <si>
    <t>1353496</t>
  </si>
  <si>
    <t>K-1581 35-01-K01581_97451159</t>
  </si>
  <si>
    <t>18.06.2020 13:03:31</t>
  </si>
  <si>
    <t>18.06.2020 15:46:40</t>
  </si>
  <si>
    <t>1357042</t>
  </si>
  <si>
    <t>K-1874 35-09-K01874_TRAFO K04</t>
  </si>
  <si>
    <t>23.06.2020 09:14:53</t>
  </si>
  <si>
    <t>23.06.2020 17:46:47</t>
  </si>
  <si>
    <t>1347896</t>
  </si>
  <si>
    <t>ALLAHDİYEN TR-2 45-78-L00281_953274447</t>
  </si>
  <si>
    <t>09.06.2020 18:29:37</t>
  </si>
  <si>
    <t>09.06.2020 22:29:52</t>
  </si>
  <si>
    <t>1347637</t>
  </si>
  <si>
    <t>KÜNER TR-3 35-22-M00226_B</t>
  </si>
  <si>
    <t>09.06.2020 11:05:25</t>
  </si>
  <si>
    <t>09.06.2020 12:10:23</t>
  </si>
  <si>
    <t>1334187</t>
  </si>
  <si>
    <t>KÜNER TR-3 35-22-M00226_955281931</t>
  </si>
  <si>
    <t>02.06.2020 21:09:56</t>
  </si>
  <si>
    <t>02.06.2020 23:12:56</t>
  </si>
  <si>
    <t>1344609</t>
  </si>
  <si>
    <t>KÜNER TR-3 35-22-M00226_C</t>
  </si>
  <si>
    <t>03.06.2020 15:42:53</t>
  </si>
  <si>
    <t>03.06.2020 16:36:41</t>
  </si>
  <si>
    <t>1323078</t>
  </si>
  <si>
    <t>KÜNER TR-2 35-22-M00281_35-22-M00281</t>
  </si>
  <si>
    <t>01.06.2020 10:57:01</t>
  </si>
  <si>
    <t>01.06.2020 11:21:27</t>
  </si>
  <si>
    <t>1356525</t>
  </si>
  <si>
    <t>KÜNER TR-1 35-22-M00229_Ayırıcı H01</t>
  </si>
  <si>
    <t>22.06.2020 19:33:28</t>
  </si>
  <si>
    <t>22.06.2020 20:37:24</t>
  </si>
  <si>
    <t>1352926</t>
  </si>
  <si>
    <t>KÜNER TR-16 35-22-M00294_953697361</t>
  </si>
  <si>
    <t>17.06.2020 15:19:27</t>
  </si>
  <si>
    <t>17.06.2020 18:27:54</t>
  </si>
  <si>
    <t>1351890</t>
  </si>
  <si>
    <t>K-112 35-01-K00112_E 2E</t>
  </si>
  <si>
    <t>15.06.2020 20:24:07</t>
  </si>
  <si>
    <t>16.06.2020 06:05:27</t>
  </si>
  <si>
    <t>1352026</t>
  </si>
  <si>
    <t>K-112 35-01-K00112_910379741</t>
  </si>
  <si>
    <t>16.06.2020 08:21:00</t>
  </si>
  <si>
    <t>16.06.2020 10:02:30</t>
  </si>
  <si>
    <t>1359282</t>
  </si>
  <si>
    <t>ULUKENT KÖK-15 35-28-M00070_HatBaşıAyırıcı_53133697 M04</t>
  </si>
  <si>
    <t>26.06.2020 20:46:50</t>
  </si>
  <si>
    <t>26.06.2020 23:24:42</t>
  </si>
  <si>
    <t>1357741</t>
  </si>
  <si>
    <t>K-2341 35-09-K02341_A</t>
  </si>
  <si>
    <t>24.06.2020 10:13:14</t>
  </si>
  <si>
    <t>24.06.2020 11:21:34</t>
  </si>
  <si>
    <t>1355352</t>
  </si>
  <si>
    <t>M-994 35-03-M00994_C</t>
  </si>
  <si>
    <t>20.06.2020 22:37:47</t>
  </si>
  <si>
    <t>20.06.2020 23:43:40</t>
  </si>
  <si>
    <t>1361027</t>
  </si>
  <si>
    <t>M-1193 35-02-M01193_B</t>
  </si>
  <si>
    <t>30.06.2020 10:15:26</t>
  </si>
  <si>
    <t>30.06.2020 11:59:00</t>
  </si>
  <si>
    <t>1355312</t>
  </si>
  <si>
    <t>TR-81 35-19-L00081_TR-147 L02</t>
  </si>
  <si>
    <t>20.06.2020 20:15:51</t>
  </si>
  <si>
    <t>20.06.2020 21:09:46</t>
  </si>
  <si>
    <t>1356928</t>
  </si>
  <si>
    <t>K-1975 35-01-K01975_915029091</t>
  </si>
  <si>
    <t>23.06.2020 10:59:35</t>
  </si>
  <si>
    <t>23.06.2020 12:43:58</t>
  </si>
  <si>
    <t>1350788</t>
  </si>
  <si>
    <t>M-1975 35-09-M01975_912095008</t>
  </si>
  <si>
    <t>13.06.2020 15:54:28</t>
  </si>
  <si>
    <t>13.06.2020 18:34:18</t>
  </si>
  <si>
    <t>1350684</t>
  </si>
  <si>
    <t>M-1975 35-09-M01975_913310511</t>
  </si>
  <si>
    <t>13.06.2020 13:34:46</t>
  </si>
  <si>
    <t>13.06.2020 14:23:58</t>
  </si>
  <si>
    <t>1358061</t>
  </si>
  <si>
    <t>K-3216 35-09-K03216_97892877</t>
  </si>
  <si>
    <t>24.06.2020 19:25:37</t>
  </si>
  <si>
    <t>24.06.2020 20:44:56</t>
  </si>
  <si>
    <t>1356892</t>
  </si>
  <si>
    <t>K-1637 35-01-K01637_911894225</t>
  </si>
  <si>
    <t>23.06.2020 10:34:50</t>
  </si>
  <si>
    <t>23.06.2020 14:45:23</t>
  </si>
  <si>
    <t>1352617</t>
  </si>
  <si>
    <t>K-1020 35-01-K01020_911293929</t>
  </si>
  <si>
    <t>17.06.2020 08:33:10</t>
  </si>
  <si>
    <t>17.06.2020 11:26:20</t>
  </si>
  <si>
    <t>1346576</t>
  </si>
  <si>
    <t>M-2674 35-01-M02674_35-01-M02674</t>
  </si>
  <si>
    <t>07.06.2020 12:55:35</t>
  </si>
  <si>
    <t>07.06.2020 14:43:12</t>
  </si>
  <si>
    <t>1350360</t>
  </si>
  <si>
    <t>K-1637 35-01-K01637_A A1</t>
  </si>
  <si>
    <t>13.06.2020 03:49:29</t>
  </si>
  <si>
    <t>13.06.2020 05:01:08</t>
  </si>
  <si>
    <t>1354242</t>
  </si>
  <si>
    <t>K-1579 35-01-K01579_910317476</t>
  </si>
  <si>
    <t>19.06.2020 10:42:52</t>
  </si>
  <si>
    <t>19.06.2020 12:29:55</t>
  </si>
  <si>
    <t>1353560</t>
  </si>
  <si>
    <t>HALİLBEYLİ TR-1 KÖK 35-27-M01057_HALİLBEYLİ GİRİŞ M02</t>
  </si>
  <si>
    <t>18.06.2020 14:12:01</t>
  </si>
  <si>
    <t>18.06.2020 15:01:00</t>
  </si>
  <si>
    <t>1351239</t>
  </si>
  <si>
    <t>HALİLBEYLİ DM 35-27-M00620_KARMEZ-2 M03</t>
  </si>
  <si>
    <t>14.06.2020 14:27:18</t>
  </si>
  <si>
    <t>14.06.2020 15:42:47</t>
  </si>
  <si>
    <t>1354883</t>
  </si>
  <si>
    <t>HALİLBEYLİ DM 35-27-M00620_HALİLBEYLİ İÇME SUYU-M05 M05</t>
  </si>
  <si>
    <t>20.06.2020 06:44:47</t>
  </si>
  <si>
    <t>20.06.2020 09:19:41</t>
  </si>
  <si>
    <t>1355057</t>
  </si>
  <si>
    <t>20.06.2020 10:25:31</t>
  </si>
  <si>
    <t>20.06.2020 15:37:11</t>
  </si>
  <si>
    <t>1355936</t>
  </si>
  <si>
    <t>HALİLBEYLİ DM 35-27-M00620_ESA BİOGAZ KÖK-M08 M08</t>
  </si>
  <si>
    <t>22.06.2020 04:13:23</t>
  </si>
  <si>
    <t>22.06.2020 11:53:40</t>
  </si>
  <si>
    <t>1349958</t>
  </si>
  <si>
    <t>BAĞYURDU TM 35-27-A00003_DERBENT TM M06</t>
  </si>
  <si>
    <t>12.06.2020 16:14:55</t>
  </si>
  <si>
    <t>12.06.2020 16:47:46</t>
  </si>
  <si>
    <t>1323640</t>
  </si>
  <si>
    <t>HALİLBEYLİ TR-1 KÖK 35-27-M01057_TEKİNLER-M06 M06</t>
  </si>
  <si>
    <t>02.06.2020 06:24:15</t>
  </si>
  <si>
    <t>02.06.2020 09:47:00</t>
  </si>
  <si>
    <t>1323854</t>
  </si>
  <si>
    <t>HALİLBEYLİ TR-7 35-27-M01056_913413617</t>
  </si>
  <si>
    <t>02.06.2020 12:07:08</t>
  </si>
  <si>
    <t>02.06.2020 13:19:46</t>
  </si>
  <si>
    <t>1360883</t>
  </si>
  <si>
    <t>ADNAN GÖRÜMLÜ ÖZEL TR 35-27-M00651Ö_Ayırıcı H01</t>
  </si>
  <si>
    <t>30.06.2020 06:56:16</t>
  </si>
  <si>
    <t>30.06.2020 10:22:25</t>
  </si>
  <si>
    <t>1349516</t>
  </si>
  <si>
    <t>SUBAŞI İM 35-26-A00002_KIRBAŞ L01</t>
  </si>
  <si>
    <t>12.06.2020 09:30:05</t>
  </si>
  <si>
    <t>12.06.2020 15:07:56</t>
  </si>
  <si>
    <t>1348192</t>
  </si>
  <si>
    <t>SUBAŞI İM 35-26-A00002_PAMUKYAZI-L04 L04</t>
  </si>
  <si>
    <t>10.06.2020 09:34:49</t>
  </si>
  <si>
    <t>10.06.2020 14:43:37</t>
  </si>
  <si>
    <t>1354698</t>
  </si>
  <si>
    <t>19.06.2020 19:23:04</t>
  </si>
  <si>
    <t>19.06.2020 19:33:00</t>
  </si>
  <si>
    <t>1356896</t>
  </si>
  <si>
    <t>23.06.2020 10:47:51</t>
  </si>
  <si>
    <t>23.06.2020 11:28:00</t>
  </si>
  <si>
    <t>1347194</t>
  </si>
  <si>
    <t>08.06.2020 14:26:47</t>
  </si>
  <si>
    <t>08.06.2020 14:42:41</t>
  </si>
  <si>
    <t>1350116</t>
  </si>
  <si>
    <t>12.06.2020 18:10:03</t>
  </si>
  <si>
    <t>12.06.2020 18:19:00</t>
  </si>
  <si>
    <t>1323664</t>
  </si>
  <si>
    <t>02.06.2020 07:31:38</t>
  </si>
  <si>
    <t>02.06.2020 08:05:36</t>
  </si>
  <si>
    <t>1344867</t>
  </si>
  <si>
    <t>04.06.2020 08:05:37</t>
  </si>
  <si>
    <t>04.06.2020 09:03:59</t>
  </si>
  <si>
    <t>1358926</t>
  </si>
  <si>
    <t>SUBAŞI İM 35-26-A00002_NAİME L03</t>
  </si>
  <si>
    <t>26.06.2020 10:41:06</t>
  </si>
  <si>
    <t>26.06.2020 14:17:08</t>
  </si>
  <si>
    <t>1323670</t>
  </si>
  <si>
    <t>K-511 35-01-K00511_A 1A</t>
  </si>
  <si>
    <t>02.06.2020 07:44:32</t>
  </si>
  <si>
    <t>02.06.2020 08:46:46</t>
  </si>
  <si>
    <t>1345527</t>
  </si>
  <si>
    <t>05.06.2020 11:48:15</t>
  </si>
  <si>
    <t>05.06.2020 13:07:05</t>
  </si>
  <si>
    <t>1356004</t>
  </si>
  <si>
    <t>K-1637 35-01-K01637_911904477</t>
  </si>
  <si>
    <t>22.06.2020 08:07:39</t>
  </si>
  <si>
    <t>22.06.2020 09:25:42</t>
  </si>
  <si>
    <t>1357160</t>
  </si>
  <si>
    <t>SANAYİ TR-2 (DM-1/TR-28) 35-14-M00312_956653554</t>
  </si>
  <si>
    <t>23.06.2020 13:54:32</t>
  </si>
  <si>
    <t>23.06.2020 16:07:56</t>
  </si>
  <si>
    <t>1352786</t>
  </si>
  <si>
    <t>DM-5/TR-22 35-26-M01289_956628710</t>
  </si>
  <si>
    <t>17.06.2020 11:20:59</t>
  </si>
  <si>
    <t>17.06.2020 13:17:52</t>
  </si>
  <si>
    <t>1354803</t>
  </si>
  <si>
    <t>K-3164 35-03-K03164_910598847</t>
  </si>
  <si>
    <t>19.06.2020 22:23:12</t>
  </si>
  <si>
    <t>20.06.2020 00:36:04</t>
  </si>
  <si>
    <t>1358962</t>
  </si>
  <si>
    <t>K-1858 35-09-K01858_97822978</t>
  </si>
  <si>
    <t>26.06.2020 11:35:53</t>
  </si>
  <si>
    <t>26.06.2020 13:47:37</t>
  </si>
  <si>
    <t>1322993</t>
  </si>
  <si>
    <t>K-1858 35-09-K01858_912258224</t>
  </si>
  <si>
    <t>01.06.2020 09:08:41</t>
  </si>
  <si>
    <t>01.06.2020 11:58:09</t>
  </si>
  <si>
    <t>1349674</t>
  </si>
  <si>
    <t>K-1580 35-01-K01580_911344435</t>
  </si>
  <si>
    <t>12.06.2020 11:53:26</t>
  </si>
  <si>
    <t>12.06.2020 13:49:02</t>
  </si>
  <si>
    <t>1349495</t>
  </si>
  <si>
    <t>12.06.2020 09:07:59</t>
  </si>
  <si>
    <t>12.06.2020 10:04:16</t>
  </si>
  <si>
    <t>1350219</t>
  </si>
  <si>
    <t>K-1464 35-09-K01464_ST f2</t>
  </si>
  <si>
    <t>12.06.2020 19:20:18</t>
  </si>
  <si>
    <t>12.06.2020 21:10:54</t>
  </si>
  <si>
    <t>1351164</t>
  </si>
  <si>
    <t>M-2548 35-09-M02548_B B1</t>
  </si>
  <si>
    <t>14.06.2020 12:17:30</t>
  </si>
  <si>
    <t>14.06.2020 13:35:40</t>
  </si>
  <si>
    <t>1360677</t>
  </si>
  <si>
    <t>K-1580 35-01-K01580_910905258</t>
  </si>
  <si>
    <t>29.06.2020 17:47:15</t>
  </si>
  <si>
    <t>29.06.2020 18:50:30</t>
  </si>
  <si>
    <t>1349034</t>
  </si>
  <si>
    <t>M-975 35-03-M00975_913531792</t>
  </si>
  <si>
    <t>11.06.2020 15:46:03</t>
  </si>
  <si>
    <t>11.06.2020 19:30:34</t>
  </si>
  <si>
    <t>1351014</t>
  </si>
  <si>
    <t>K-3322 35-09-K03322_97845725</t>
  </si>
  <si>
    <t>14.06.2020 06:52:59</t>
  </si>
  <si>
    <t>14.06.2020 08:29:23</t>
  </si>
  <si>
    <t>1356010</t>
  </si>
  <si>
    <t>K-3322 35-09-K03322_915170420</t>
  </si>
  <si>
    <t>22.06.2020 08:46:18</t>
  </si>
  <si>
    <t>22.06.2020 18:03:18</t>
  </si>
  <si>
    <t>1355540</t>
  </si>
  <si>
    <t>K-3322 35-09-K03322_949841249</t>
  </si>
  <si>
    <t>21.06.2020 10:40:04</t>
  </si>
  <si>
    <t>21.06.2020 11:46:49</t>
  </si>
  <si>
    <t>1348806</t>
  </si>
  <si>
    <t>K-3322 35-09-K03322_35-09-K03322</t>
  </si>
  <si>
    <t>11.06.2020 09:26:08</t>
  </si>
  <si>
    <t>11.06.2020 11:05:00</t>
  </si>
  <si>
    <t>1345329</t>
  </si>
  <si>
    <t>M-1193 35-02-M01193_912638664</t>
  </si>
  <si>
    <t>04.06.2020 22:22:43</t>
  </si>
  <si>
    <t>04.06.2020 23:55:03</t>
  </si>
  <si>
    <t>1345076</t>
  </si>
  <si>
    <t>M-2549 35-09-M02549_97783446</t>
  </si>
  <si>
    <t>04.06.2020 12:47:21</t>
  </si>
  <si>
    <t>04.06.2020 14:08:13</t>
  </si>
  <si>
    <t>1344538</t>
  </si>
  <si>
    <t>K-4597 35-09-K04597_B</t>
  </si>
  <si>
    <t>03.06.2020 14:24:57</t>
  </si>
  <si>
    <t>03.06.2020 15:59:39</t>
  </si>
  <si>
    <t>1348201</t>
  </si>
  <si>
    <t>K-4620 35-09-K04620_B b1b</t>
  </si>
  <si>
    <t>10.06.2020 09:36:43</t>
  </si>
  <si>
    <t>10.06.2020 19:37:01</t>
  </si>
  <si>
    <t>1345989</t>
  </si>
  <si>
    <t>M-1994 35-09-M01994_95000123403</t>
  </si>
  <si>
    <t>06.06.2020 10:12:26</t>
  </si>
  <si>
    <t>06.06.2020 12:52:00</t>
  </si>
  <si>
    <t>1358123</t>
  </si>
  <si>
    <t>K-1869 35-09-K01869_97771865</t>
  </si>
  <si>
    <t>24.06.2020 23:07:58</t>
  </si>
  <si>
    <t>25.06.2020 00:25:21</t>
  </si>
  <si>
    <t>1354295</t>
  </si>
  <si>
    <t>M-625 35-09-M00625_A a1b</t>
  </si>
  <si>
    <t>19.06.2020 11:27:32</t>
  </si>
  <si>
    <t>19.06.2020 14:31:11</t>
  </si>
  <si>
    <t>1360798</t>
  </si>
  <si>
    <t>29.06.2020 20:15:44</t>
  </si>
  <si>
    <t>29.06.2020 23:23:49</t>
  </si>
  <si>
    <t>1361130</t>
  </si>
  <si>
    <t>M-625 35-09-M00625_A</t>
  </si>
  <si>
    <t>30.06.2020 12:53:00</t>
  </si>
  <si>
    <t>30.06.2020 16:26:12</t>
  </si>
  <si>
    <t>1351243</t>
  </si>
  <si>
    <t>M-647 35-09-M00647_F</t>
  </si>
  <si>
    <t>14.06.2020 14:30:33</t>
  </si>
  <si>
    <t>14.06.2020 22:52:52</t>
  </si>
  <si>
    <t>1355053</t>
  </si>
  <si>
    <t>20.06.2020 11:57:16</t>
  </si>
  <si>
    <t>20.06.2020 13:34:06</t>
  </si>
  <si>
    <t>1345132</t>
  </si>
  <si>
    <t>M-403 35-09-M00403_97721105</t>
  </si>
  <si>
    <t>04.06.2020 13:58:31</t>
  </si>
  <si>
    <t>04.06.2020 14:42:35</t>
  </si>
  <si>
    <t>1356417</t>
  </si>
  <si>
    <t>İM-1/TR-8 35-14-M00301_C C01b</t>
  </si>
  <si>
    <t>22.06.2020 16:52:00</t>
  </si>
  <si>
    <t>22.06.2020 18:01:13</t>
  </si>
  <si>
    <t>1356344</t>
  </si>
  <si>
    <t>İM-1/TR-8 35-14-M00301_956643221</t>
  </si>
  <si>
    <t>22.06.2020 14:48:19</t>
  </si>
  <si>
    <t>22.06.2020 18:05:43</t>
  </si>
  <si>
    <t>1346223</t>
  </si>
  <si>
    <t>M-1994 35-09-M01994_95000025033</t>
  </si>
  <si>
    <t>06.06.2020 17:28:52</t>
  </si>
  <si>
    <t>06.06.2020 18:38:48</t>
  </si>
  <si>
    <t>1350342</t>
  </si>
  <si>
    <t>K-2769 35-09-K02769_TRAFO-K04 K04</t>
  </si>
  <si>
    <t>13.06.2020 02:04:19</t>
  </si>
  <si>
    <t>13.06.2020 02:13:43</t>
  </si>
  <si>
    <t>1333886</t>
  </si>
  <si>
    <t>M-1945 35-09-M01945_M-797- M-1945 M02</t>
  </si>
  <si>
    <t>02.06.2020 13:09:52</t>
  </si>
  <si>
    <t>02.06.2020 15:08:20</t>
  </si>
  <si>
    <t>1355005</t>
  </si>
  <si>
    <t>K-2771 35-09-K02771_TRAFO K04</t>
  </si>
  <si>
    <t>20.06.2020 10:38:00</t>
  </si>
  <si>
    <t>20.06.2020 10:44:45</t>
  </si>
  <si>
    <t>1352159</t>
  </si>
  <si>
    <t>K-3988 35-09-K03988_914642837</t>
  </si>
  <si>
    <t>16.06.2020 10:28:18</t>
  </si>
  <si>
    <t>16.06.2020 14:33:23</t>
  </si>
  <si>
    <t>1345013</t>
  </si>
  <si>
    <t>M-2023 35-09-M02023_943001024</t>
  </si>
  <si>
    <t>04.06.2020 11:12:09</t>
  </si>
  <si>
    <t>04.06.2020 12:38:11</t>
  </si>
  <si>
    <t>1359360</t>
  </si>
  <si>
    <t>M-2023 35-09-M02023_D D01b</t>
  </si>
  <si>
    <t>27.06.2020 04:26:23</t>
  </si>
  <si>
    <t>27.06.2020 13:04:51</t>
  </si>
  <si>
    <t>1348614</t>
  </si>
  <si>
    <t>10.06.2020 20:12:10</t>
  </si>
  <si>
    <t>10.06.2020 22:37:47</t>
  </si>
  <si>
    <t>1348350</t>
  </si>
  <si>
    <t>K-3321 35-09-K03321_35-09-K03321</t>
  </si>
  <si>
    <t>10.06.2020 13:05:25</t>
  </si>
  <si>
    <t>10.06.2020 14:44:00</t>
  </si>
  <si>
    <t>1352541</t>
  </si>
  <si>
    <t>K-1637 35-01-K01637_941905716</t>
  </si>
  <si>
    <t>16.06.2020 22:01:30</t>
  </si>
  <si>
    <t>17.06.2020 02:07:50</t>
  </si>
  <si>
    <t>1351878</t>
  </si>
  <si>
    <t>K-1901 35-10-K01901_C</t>
  </si>
  <si>
    <t>15.06.2020 19:28:58</t>
  </si>
  <si>
    <t>15.06.2020 20:45:49</t>
  </si>
  <si>
    <t>1351731</t>
  </si>
  <si>
    <t>İM-1/TR-7 (MİMOZA) 35-14-M00311_956645454</t>
  </si>
  <si>
    <t>15.06.2020 14:36:08</t>
  </si>
  <si>
    <t>15.06.2020 18:10:26</t>
  </si>
  <si>
    <t>1351297</t>
  </si>
  <si>
    <t>M-2077 35-09-M02077_72410630</t>
  </si>
  <si>
    <t>14.06.2020 16:33:16</t>
  </si>
  <si>
    <t>14.06.2020 17:20:51</t>
  </si>
  <si>
    <t>1345121</t>
  </si>
  <si>
    <t>M-1199 35-10-M01199_954752985</t>
  </si>
  <si>
    <t>04.06.2020 13:39:41</t>
  </si>
  <si>
    <t>04.06.2020 14:51:57</t>
  </si>
  <si>
    <t>1349111</t>
  </si>
  <si>
    <t>M-2674 35-01-M02674_912164579</t>
  </si>
  <si>
    <t>11.06.2020 16:42:18</t>
  </si>
  <si>
    <t>11.06.2020 18:33:23</t>
  </si>
  <si>
    <t>1350304</t>
  </si>
  <si>
    <t>M-2390 35-09-M02390_97839472</t>
  </si>
  <si>
    <t>12.06.2020 22:34:52</t>
  </si>
  <si>
    <t>13.06.2020 00:06:46</t>
  </si>
  <si>
    <t>1356235</t>
  </si>
  <si>
    <t>M-627 35-09-M00627_912489706</t>
  </si>
  <si>
    <t>22.06.2020 12:15:08</t>
  </si>
  <si>
    <t>22.06.2020 13:21:15</t>
  </si>
  <si>
    <t>1351483</t>
  </si>
  <si>
    <t>15.06.2020 08:30:00</t>
  </si>
  <si>
    <t>15.06.2020 14:24:55</t>
  </si>
  <si>
    <t>1357798</t>
  </si>
  <si>
    <t>M-627 35-09-M00627_35-09-M00627</t>
  </si>
  <si>
    <t>24.06.2020 12:20:24</t>
  </si>
  <si>
    <t>24.06.2020 13:39:58</t>
  </si>
  <si>
    <t>1346679</t>
  </si>
  <si>
    <t>M-1308 35-09-M01308_911973819</t>
  </si>
  <si>
    <t>07.06.2020 15:00:58</t>
  </si>
  <si>
    <t>07.06.2020 19:05:32</t>
  </si>
  <si>
    <t>1360235</t>
  </si>
  <si>
    <t>HARMANDALI DM-3 (M-211) 35-09-M00211_ULUCAK TM-M010 M010</t>
  </si>
  <si>
    <t>29.06.2020 02:27:44</t>
  </si>
  <si>
    <t>29.06.2020 02:47:00</t>
  </si>
  <si>
    <t>1345000</t>
  </si>
  <si>
    <t>M-646 35-09-M00646_913683883</t>
  </si>
  <si>
    <t>04.06.2020 11:03:21</t>
  </si>
  <si>
    <t>04.06.2020 11:47:02</t>
  </si>
  <si>
    <t>1360763</t>
  </si>
  <si>
    <t>ULUCAK TM 35-28-A00002_HatBaşıAyırıcı_53133662 M13</t>
  </si>
  <si>
    <t>29.06.2020 20:00:03</t>
  </si>
  <si>
    <t>29.06.2020 22:13:17</t>
  </si>
  <si>
    <t>1323536</t>
  </si>
  <si>
    <t>01.06.2020 20:18:25</t>
  </si>
  <si>
    <t>01.06.2020 20:49:38</t>
  </si>
  <si>
    <t>1347655</t>
  </si>
  <si>
    <t>SEYREK TR-8 35-28-M00377_957795499</t>
  </si>
  <si>
    <t>09.06.2020 11:34:26</t>
  </si>
  <si>
    <t>09.06.2020 18:55:04</t>
  </si>
  <si>
    <t>1352856</t>
  </si>
  <si>
    <t>17.06.2020 13:59:48</t>
  </si>
  <si>
    <t>17.06.2020 14:58:00</t>
  </si>
  <si>
    <t>1357033</t>
  </si>
  <si>
    <t>EMİRALEM TR-18 KÖK 35-28-M00239_EMİRALEM TR-7/EMİRALEM TR-13 M03</t>
  </si>
  <si>
    <t>23.06.2020 11:52:45</t>
  </si>
  <si>
    <t>1356921</t>
  </si>
  <si>
    <t>23.06.2020 10:57:44</t>
  </si>
  <si>
    <t>23.06.2020 11:51:00</t>
  </si>
  <si>
    <t>1356544</t>
  </si>
  <si>
    <t>ZEYTİNLİOVA TR-18 45-72-L00411_TR-21-L01 L01</t>
  </si>
  <si>
    <t>22.06.2020 19:56:16</t>
  </si>
  <si>
    <t>22.06.2020 21:29:11</t>
  </si>
  <si>
    <t>1355931</t>
  </si>
  <si>
    <t>ZEYTİNLİOVA TR-1 KÖK 45-72-L00389_TR-2 - TR-2-A L03</t>
  </si>
  <si>
    <t>22.06.2020 03:13:15</t>
  </si>
  <si>
    <t>22.06.2020 03:49:51</t>
  </si>
  <si>
    <t>1354103</t>
  </si>
  <si>
    <t>19.06.2020 08:09:13</t>
  </si>
  <si>
    <t>19.06.2020 11:32:11</t>
  </si>
  <si>
    <t>1350724</t>
  </si>
  <si>
    <t>DM-2/2 ESKİ KUYUYANI 35-18-L00583_950454238</t>
  </si>
  <si>
    <t>13.06.2020 14:40:00</t>
  </si>
  <si>
    <t>13.06.2020 15:03:31</t>
  </si>
  <si>
    <t>1345694</t>
  </si>
  <si>
    <t>TR-72 M.MAVİOĞLU GRB. 35-15-M00072_35-15-M00072</t>
  </si>
  <si>
    <t>05.06.2020 17:05:00</t>
  </si>
  <si>
    <t>05.06.2020 18:44:12</t>
  </si>
  <si>
    <t>1349687</t>
  </si>
  <si>
    <t>YAĞCILAR TR-1 35-19-M00226_956696385</t>
  </si>
  <si>
    <t>12.06.2020 11:54:56</t>
  </si>
  <si>
    <t>12.06.2020 15:33:37</t>
  </si>
  <si>
    <t>1355016</t>
  </si>
  <si>
    <t>YAĞCILAR TR-5 35-19-M00230_Ayırıcı H01</t>
  </si>
  <si>
    <t>20.06.2020 10:28:50</t>
  </si>
  <si>
    <t>20.06.2020 11:28:09</t>
  </si>
  <si>
    <t>1347871</t>
  </si>
  <si>
    <t>09.06.2020 17:59:19</t>
  </si>
  <si>
    <t>09.06.2020 18:37:09</t>
  </si>
  <si>
    <t>1359534</t>
  </si>
  <si>
    <t>K-1043 35-01-K01043_A</t>
  </si>
  <si>
    <t>27.06.2020 14:07:16</t>
  </si>
  <si>
    <t>1353597</t>
  </si>
  <si>
    <t>MENEMEN İM 35-28-A00001_ASARLIK-2-M09 M09</t>
  </si>
  <si>
    <t>18.06.2020 14:40:49</t>
  </si>
  <si>
    <t>18.06.2020 14:47:00</t>
  </si>
  <si>
    <t>1359553</t>
  </si>
  <si>
    <t>K-1043 35-01-K01043_35-01-K01043</t>
  </si>
  <si>
    <t>27.06.2020 13:23:27</t>
  </si>
  <si>
    <t>27.06.2020 14:47:03</t>
  </si>
  <si>
    <t>1351796</t>
  </si>
  <si>
    <t>M-210(DM-2/23) 35-09-M00210_912907967</t>
  </si>
  <si>
    <t>15.06.2020 17:05:23</t>
  </si>
  <si>
    <t>15.06.2020 20:13:37</t>
  </si>
  <si>
    <t>1348613</t>
  </si>
  <si>
    <t>10.06.2020 20:13:27</t>
  </si>
  <si>
    <t>10.06.2020 20:28:00</t>
  </si>
  <si>
    <t>1349491</t>
  </si>
  <si>
    <t>TEKELİ ARITMA KÖK 35-22-M00090_İTOP M05</t>
  </si>
  <si>
    <t>12.06.2020 08:59:08</t>
  </si>
  <si>
    <t>12.06.2020 10:46:54</t>
  </si>
  <si>
    <t>1349426</t>
  </si>
  <si>
    <t>12.06.2020 06:19:52</t>
  </si>
  <si>
    <t>12.06.2020 06:55:00</t>
  </si>
  <si>
    <t>1357606</t>
  </si>
  <si>
    <t>24.06.2020 07:08:12</t>
  </si>
  <si>
    <t>24.06.2020 07:30:58</t>
  </si>
  <si>
    <t>1360128</t>
  </si>
  <si>
    <t>28.06.2020 18:48:59</t>
  </si>
  <si>
    <t>28.06.2020 20:24:21</t>
  </si>
  <si>
    <t>1359754</t>
  </si>
  <si>
    <t>27.06.2020 21:14:08</t>
  </si>
  <si>
    <t>27.06.2020 21:48:36</t>
  </si>
  <si>
    <t>1355905</t>
  </si>
  <si>
    <t>TEKELİ TR-3 35-22-M00233_7691545</t>
  </si>
  <si>
    <t>22.06.2020 00:04:05</t>
  </si>
  <si>
    <t>22.06.2020 00:22:18</t>
  </si>
  <si>
    <t>1345407</t>
  </si>
  <si>
    <t>05.06.2020 08:00:58</t>
  </si>
  <si>
    <t>05.06.2020 08:58:34</t>
  </si>
  <si>
    <t>1346542</t>
  </si>
  <si>
    <t>07.06.2020 11:41:53</t>
  </si>
  <si>
    <t>07.06.2020 12:08:34</t>
  </si>
  <si>
    <t>1353283</t>
  </si>
  <si>
    <t>18.06.2020 09:54:14</t>
  </si>
  <si>
    <t>18.06.2020 10:10:46</t>
  </si>
  <si>
    <t>1353150</t>
  </si>
  <si>
    <t>M-1765 35-02-M01765_KEMALPAŞA-1-M09 M09</t>
  </si>
  <si>
    <t>17.06.2020 23:39:20</t>
  </si>
  <si>
    <t>18.06.2020 01:01:51</t>
  </si>
  <si>
    <t>1352900</t>
  </si>
  <si>
    <t>M-1765 35-02-M01765_KEMALPAŞA-1 M09</t>
  </si>
  <si>
    <t>17.06.2020 14:58:25</t>
  </si>
  <si>
    <t>17.06.2020 15:56:00</t>
  </si>
  <si>
    <t>1353606</t>
  </si>
  <si>
    <t>M-1765 35-02-M01765_M-531/2 M11</t>
  </si>
  <si>
    <t>18.06.2020 14:41:35</t>
  </si>
  <si>
    <t>18.06.2020 16:34:53</t>
  </si>
  <si>
    <t>1356719</t>
  </si>
  <si>
    <t>YAĞCILAR TR-2 35-19-M00227_Ayırıcı H01</t>
  </si>
  <si>
    <t>23.06.2020 08:32:14</t>
  </si>
  <si>
    <t>23.06.2020 13:43:46</t>
  </si>
  <si>
    <t>1359769</t>
  </si>
  <si>
    <t>ASARLIK TR-14 KÖK 35-28-M00168_953376521</t>
  </si>
  <si>
    <t>27.06.2020 21:20:27</t>
  </si>
  <si>
    <t>28.06.2020 13:06:51</t>
  </si>
  <si>
    <t>1323136</t>
  </si>
  <si>
    <t>K-552 35-03-K00552_G</t>
  </si>
  <si>
    <t>01.06.2020 12:19:39</t>
  </si>
  <si>
    <t>01.06.2020 16:14:43</t>
  </si>
  <si>
    <t>1334258</t>
  </si>
  <si>
    <t>03.06.2020 04:23:56</t>
  </si>
  <si>
    <t>03.06.2020 05:57:26</t>
  </si>
  <si>
    <t>1334282</t>
  </si>
  <si>
    <t>03.06.2020 07:44:14</t>
  </si>
  <si>
    <t>03.06.2020 16:01:13</t>
  </si>
  <si>
    <t>1354429</t>
  </si>
  <si>
    <t>M-2383 (YATIRIM REZERVE) 35-01-M02383_ H2</t>
  </si>
  <si>
    <t>19.06.2020 14:20:36</t>
  </si>
  <si>
    <t>19.06.2020 16:31:18</t>
  </si>
  <si>
    <t>1361052</t>
  </si>
  <si>
    <t>TR-2 GÖLCÜKLER 35-22-M00002_11814480</t>
  </si>
  <si>
    <t>30.06.2020 10:45:29</t>
  </si>
  <si>
    <t>30.06.2020 12:34:33</t>
  </si>
  <si>
    <t>1348611</t>
  </si>
  <si>
    <t>TR-2 GÖLCÜKLER 35-22-M00002_Ayırıcı H01</t>
  </si>
  <si>
    <t>10.06.2020 20:05:49</t>
  </si>
  <si>
    <t>10.06.2020 21:50:00</t>
  </si>
  <si>
    <t>1355618</t>
  </si>
  <si>
    <t>K-3371 35-02-K03371_35-02-K03371</t>
  </si>
  <si>
    <t>21.06.2020 13:23:21</t>
  </si>
  <si>
    <t>21.06.2020 14:02:00</t>
  </si>
  <si>
    <t>1354535</t>
  </si>
  <si>
    <t>K-805 35-01-K00805_912995459</t>
  </si>
  <si>
    <t>19.06.2020 16:21:59</t>
  </si>
  <si>
    <t>19.06.2020 16:45:29</t>
  </si>
  <si>
    <t>1353275</t>
  </si>
  <si>
    <t>K-802 35-01-K00802_912214910</t>
  </si>
  <si>
    <t>18.06.2020 09:33:18</t>
  </si>
  <si>
    <t>18.06.2020 10:28:24</t>
  </si>
  <si>
    <t>1356223</t>
  </si>
  <si>
    <t>AKÇAALAN YEDİEVLER TR-4 35-22-M00842_Ayırıcı H</t>
  </si>
  <si>
    <t>22.06.2020 11:52:08</t>
  </si>
  <si>
    <t>22.06.2020 13:12:54</t>
  </si>
  <si>
    <t>1345338</t>
  </si>
  <si>
    <t>HARMANDALI DM-2 (M-200) 35-09-M00200_M-219 M01</t>
  </si>
  <si>
    <t>04.06.2020 23:27:07</t>
  </si>
  <si>
    <t>05.06.2020 01:14:56</t>
  </si>
  <si>
    <t>1351486</t>
  </si>
  <si>
    <t>15.06.2020 08:07:04</t>
  </si>
  <si>
    <t>15.06.2020 09:18:12</t>
  </si>
  <si>
    <t>1346293</t>
  </si>
  <si>
    <t>AKÇAALAN YEDİEVLER TR-5 35-22-M00844_72374136</t>
  </si>
  <si>
    <t>06.06.2020 19:52:00</t>
  </si>
  <si>
    <t>06.06.2020 20:08:39</t>
  </si>
  <si>
    <t>1357497</t>
  </si>
  <si>
    <t>M-216(DM-3/14) 35-09-M00216_913654837</t>
  </si>
  <si>
    <t>23.06.2020 21:00:26</t>
  </si>
  <si>
    <t>23.06.2020 22:23:01</t>
  </si>
  <si>
    <t>1360236</t>
  </si>
  <si>
    <t>HARMANDALI DM-3 (M-211) 35-09-M00211_EBSO TM-M02 M02</t>
  </si>
  <si>
    <t>29.06.2020 02:27:54</t>
  </si>
  <si>
    <t>29.06.2020 02:46:59</t>
  </si>
  <si>
    <t>1350461</t>
  </si>
  <si>
    <t>HARMANDALI DM-2 (M-200) 35-09-M00200_DM-2/1 (M-201)-M07 M07</t>
  </si>
  <si>
    <t>13.06.2020 09:04:40</t>
  </si>
  <si>
    <t>13.06.2020 11:40:00</t>
  </si>
  <si>
    <t>1346900</t>
  </si>
  <si>
    <t>DEVELİ TR-1 35-22-M00279_Ayırıcı H01</t>
  </si>
  <si>
    <t>08.06.2020 04:34:55</t>
  </si>
  <si>
    <t>08.06.2020 08:05:28</t>
  </si>
  <si>
    <t>1345930</t>
  </si>
  <si>
    <t>AKÇAALAN YEDİEVLER TR-2 35-22-M00220_Ayırıcı H01</t>
  </si>
  <si>
    <t>06.06.2020 08:38:32</t>
  </si>
  <si>
    <t>06.06.2020 09:50:15</t>
  </si>
  <si>
    <t>1345672</t>
  </si>
  <si>
    <t>DEVELİ TR-2 35-22-M00284_9531101</t>
  </si>
  <si>
    <t>05.06.2020 15:31:43</t>
  </si>
  <si>
    <t>05.06.2020 18:35:22</t>
  </si>
  <si>
    <t>1355771</t>
  </si>
  <si>
    <t>DEVELİ TR-2 35-22-M00284_955265409</t>
  </si>
  <si>
    <t>21.06.2020 17:49:14</t>
  </si>
  <si>
    <t>21.06.2020 18:30:08</t>
  </si>
  <si>
    <t>1356271</t>
  </si>
  <si>
    <t>HARMANDALI DM-2 (M-200) 35-09-M00200_M-1452-M02 M02</t>
  </si>
  <si>
    <t>22.06.2020 12:57:09</t>
  </si>
  <si>
    <t>22.06.2020 13:49:14</t>
  </si>
  <si>
    <t>1356943</t>
  </si>
  <si>
    <t>23.06.2020 11:05:55</t>
  </si>
  <si>
    <t>23.06.2020 13:55:39</t>
  </si>
  <si>
    <t>1345326</t>
  </si>
  <si>
    <t>04.06.2020 21:45:37</t>
  </si>
  <si>
    <t>04.06.2020 23:23:33</t>
  </si>
  <si>
    <t>1350897</t>
  </si>
  <si>
    <t>AKÇAALAN YEDİEVLER TR-1 35-22-M00221_Ayırıcı H01</t>
  </si>
  <si>
    <t>13.06.2020 19:19:32</t>
  </si>
  <si>
    <t>13.06.2020 20:50:09</t>
  </si>
  <si>
    <t>1345008</t>
  </si>
  <si>
    <t>AKÇAALAN OVA TR 35-22-M00222_Ayırıcı H01</t>
  </si>
  <si>
    <t>04.06.2020 11:05:08</t>
  </si>
  <si>
    <t>04.06.2020 11:46:41</t>
  </si>
  <si>
    <t>1353692</t>
  </si>
  <si>
    <t>K-47 35-01-K00047_A 1A</t>
  </si>
  <si>
    <t>18.06.2020 15:24:41</t>
  </si>
  <si>
    <t>18.06.2020 17:12:56</t>
  </si>
  <si>
    <t>1323777</t>
  </si>
  <si>
    <t>M-1224 35-01-M01224_A</t>
  </si>
  <si>
    <t>02.06.2020 09:24:09</t>
  </si>
  <si>
    <t>02.06.2020 15:59:31</t>
  </si>
  <si>
    <t>1356590</t>
  </si>
  <si>
    <t>M-1228 35-01-M01228_C</t>
  </si>
  <si>
    <t>22.06.2020 21:57:43</t>
  </si>
  <si>
    <t>22.06.2020 22:21:54</t>
  </si>
  <si>
    <t>1354185</t>
  </si>
  <si>
    <t>M-2779 (YATIRIM REZERVE) 35-01-M02779_35-01-M02779</t>
  </si>
  <si>
    <t>19.06.2020 09:40:58</t>
  </si>
  <si>
    <t>19.06.2020 10:46:40</t>
  </si>
  <si>
    <t>1345197</t>
  </si>
  <si>
    <t>DM-2/19 35-27-M01091_972388738</t>
  </si>
  <si>
    <t>04.06.2020 16:10:08</t>
  </si>
  <si>
    <t>04.06.2020 17:08:42</t>
  </si>
  <si>
    <t>1346890</t>
  </si>
  <si>
    <t>M-1226 35-01-M01226_913430882</t>
  </si>
  <si>
    <t>08.06.2020 00:32:00</t>
  </si>
  <si>
    <t>08.06.2020 11:47:30</t>
  </si>
  <si>
    <t>1346879</t>
  </si>
  <si>
    <t>M-1226 35-01-M01226_A</t>
  </si>
  <si>
    <t>07.06.2020 22:41:32</t>
  </si>
  <si>
    <t>08.06.2020 00:08:52</t>
  </si>
  <si>
    <t>1345186</t>
  </si>
  <si>
    <t>MENEMEN GÖRECE TR-1 35-28-M00288_A</t>
  </si>
  <si>
    <t>04.06.2020 15:43:54</t>
  </si>
  <si>
    <t>04.06.2020 20:54:45</t>
  </si>
  <si>
    <t>1345148</t>
  </si>
  <si>
    <t>KÜNER TR-2 35-22-M00281_72410335</t>
  </si>
  <si>
    <t>04.06.2020 14:09:38</t>
  </si>
  <si>
    <t>04.06.2020 14:54:11</t>
  </si>
  <si>
    <t>1323674</t>
  </si>
  <si>
    <t>K-1557 35-01-K01557_C</t>
  </si>
  <si>
    <t>02.06.2020 08:40:13</t>
  </si>
  <si>
    <t>02.06.2020 10:32:06</t>
  </si>
  <si>
    <t>1347394</t>
  </si>
  <si>
    <t>08.06.2020 20:18:07</t>
  </si>
  <si>
    <t>09.06.2020 10:57:24</t>
  </si>
  <si>
    <t>1323725</t>
  </si>
  <si>
    <t>K-1126 35-01-K01126_912322681</t>
  </si>
  <si>
    <t>02.06.2020 08:54:53</t>
  </si>
  <si>
    <t>02.06.2020 10:30:04</t>
  </si>
  <si>
    <t>1345456</t>
  </si>
  <si>
    <t>K-1126 35-01-K01126_911927996</t>
  </si>
  <si>
    <t>05.06.2020 09:38:13</t>
  </si>
  <si>
    <t>05.06.2020 13:39:22</t>
  </si>
  <si>
    <t>1334396</t>
  </si>
  <si>
    <t>SÜLEYMANLI TR-3 35-28-M00726_953373493</t>
  </si>
  <si>
    <t>03.06.2020 10:31:36</t>
  </si>
  <si>
    <t>03.06.2020 17:01:59</t>
  </si>
  <si>
    <t>1348351</t>
  </si>
  <si>
    <t>SÜLEYMANLI TR-1 35-28-M00292_953383369</t>
  </si>
  <si>
    <t>10.06.2020 13:07:39</t>
  </si>
  <si>
    <t>10.06.2020 15:01:21</t>
  </si>
  <si>
    <t>1357801</t>
  </si>
  <si>
    <t>SÜLEYMANLI TR-3 35-28-M00726_953373488</t>
  </si>
  <si>
    <t>24.06.2020 11:47:47</t>
  </si>
  <si>
    <t>24.06.2020 12:38:25</t>
  </si>
  <si>
    <t>1359479</t>
  </si>
  <si>
    <t>SÜLEYMANLI TR-1 35-28-M00292_953373535</t>
  </si>
  <si>
    <t>27.06.2020 10:44:27</t>
  </si>
  <si>
    <t>27.06.2020 11:35:08</t>
  </si>
  <si>
    <t>1351926</t>
  </si>
  <si>
    <t>SÜLEYMANLI TR-3 35-28-M00726_D</t>
  </si>
  <si>
    <t>15.06.2020 21:19:39</t>
  </si>
  <si>
    <t>15.06.2020 21:49:51</t>
  </si>
  <si>
    <t>1357193</t>
  </si>
  <si>
    <t>M-213(DM-3/11) 35-09-M00213_D d1b</t>
  </si>
  <si>
    <t>23.06.2020 14:24:11</t>
  </si>
  <si>
    <t>23.06.2020 16:05:41</t>
  </si>
  <si>
    <t>1351857</t>
  </si>
  <si>
    <t>SÜLEYMANLI TR-3 35-28-M00726_953373589</t>
  </si>
  <si>
    <t>15.06.2020 19:12:28</t>
  </si>
  <si>
    <t>15.06.2020 21:48:18</t>
  </si>
  <si>
    <t>1360648</t>
  </si>
  <si>
    <t>K-3407 35-08-K03407_A</t>
  </si>
  <si>
    <t>29.06.2020 17:11:19</t>
  </si>
  <si>
    <t>29.06.2020 18:03:04</t>
  </si>
  <si>
    <t>1371355</t>
  </si>
  <si>
    <t>GÖKTEPE TR-1 35-28-M00269_C</t>
  </si>
  <si>
    <t>30.06.2020 19:37:00</t>
  </si>
  <si>
    <t>30.06.2020 20:11:46</t>
  </si>
  <si>
    <t>1356477</t>
  </si>
  <si>
    <t>EMİRALEM TR-13 35-28-M00230_A</t>
  </si>
  <si>
    <t>22.06.2020 18:20:00</t>
  </si>
  <si>
    <t>22.06.2020 18:41:51</t>
  </si>
  <si>
    <t>1323763</t>
  </si>
  <si>
    <t>CANSU ÖZEL TR 35-28-M00253Ö_ M01</t>
  </si>
  <si>
    <t>02.06.2020 08:39:19</t>
  </si>
  <si>
    <t>02.06.2020 12:47:57</t>
  </si>
  <si>
    <t>1334067</t>
  </si>
  <si>
    <t>DM-7/27 35-26-M00661_6779544</t>
  </si>
  <si>
    <t>02.06.2020 16:38:43</t>
  </si>
  <si>
    <t>02.06.2020 17:51:51</t>
  </si>
  <si>
    <t>1361190</t>
  </si>
  <si>
    <t>30.06.2020 14:52:15</t>
  </si>
  <si>
    <t>30.06.2020 15:46:46</t>
  </si>
  <si>
    <t>1352459</t>
  </si>
  <si>
    <t>K-1581 35-01-K01581_C 1C</t>
  </si>
  <si>
    <t>16.06.2020 18:27:09</t>
  </si>
  <si>
    <t>16.06.2020 19:08:57</t>
  </si>
  <si>
    <t>1345284</t>
  </si>
  <si>
    <t>DM-2/3 ESKİ ANIT YANI 35-18-L00581_950453962</t>
  </si>
  <si>
    <t>04.06.2020 19:51:00</t>
  </si>
  <si>
    <t>04.06.2020 20:35:30</t>
  </si>
  <si>
    <t>1334023</t>
  </si>
  <si>
    <t>ASARLIK TR-5 35-28-M00176_B</t>
  </si>
  <si>
    <t>02.06.2020 17:13:58</t>
  </si>
  <si>
    <t>1347958</t>
  </si>
  <si>
    <t>M-2015 (YATIRIM REZERVE) 35-01-M02015_947230700</t>
  </si>
  <si>
    <t>09.06.2020 20:34:25</t>
  </si>
  <si>
    <t>09.06.2020 21:03:55</t>
  </si>
  <si>
    <t>1359126</t>
  </si>
  <si>
    <t>K-510 35-01-K00510_B 2B</t>
  </si>
  <si>
    <t>26.06.2020 16:14:32</t>
  </si>
  <si>
    <t>26.06.2020 19:43:44</t>
  </si>
  <si>
    <t>1360471</t>
  </si>
  <si>
    <t>K-510 35-01-K00510_E E1</t>
  </si>
  <si>
    <t>29.06.2020 11:44:14</t>
  </si>
  <si>
    <t>29.06.2020 13:26:43</t>
  </si>
  <si>
    <t>1348625</t>
  </si>
  <si>
    <t>DM-4/TR-19 35-22-M00058_944466353</t>
  </si>
  <si>
    <t>10.06.2020 20:30:13</t>
  </si>
  <si>
    <t>10.06.2020 23:28:36</t>
  </si>
  <si>
    <t>1352523</t>
  </si>
  <si>
    <t>TR-2/38 45-72-L00038_956497231</t>
  </si>
  <si>
    <t>16.06.2020 20:59:49</t>
  </si>
  <si>
    <t>16.06.2020 22:17:39</t>
  </si>
  <si>
    <t>1351808</t>
  </si>
  <si>
    <t>DM-1/TR-15 SEFERİHİSAR 35-14-M00327_956642753</t>
  </si>
  <si>
    <t>15.06.2020 17:44:42</t>
  </si>
  <si>
    <t>15.06.2020 18:13:40</t>
  </si>
  <si>
    <t>1357863</t>
  </si>
  <si>
    <t>M-2177 35-01-M02177_A</t>
  </si>
  <si>
    <t>24.06.2020 13:58:24</t>
  </si>
  <si>
    <t>24.06.2020 14:30:46</t>
  </si>
  <si>
    <t>1371424</t>
  </si>
  <si>
    <t>M-210(DM-2/23) 35-09-M00210_97513905</t>
  </si>
  <si>
    <t>30.06.2020 21:26:30</t>
  </si>
  <si>
    <t>30.06.2020 22:14:57</t>
  </si>
  <si>
    <t>1333857</t>
  </si>
  <si>
    <t>02.06.2020 12:23:33</t>
  </si>
  <si>
    <t>02.06.2020 12:58:36</t>
  </si>
  <si>
    <t>1350205</t>
  </si>
  <si>
    <t>K-4701 35-01-K04701_E</t>
  </si>
  <si>
    <t>12.06.2020 19:44:00</t>
  </si>
  <si>
    <t>12.06.2020 20:59:17</t>
  </si>
  <si>
    <t>1358528</t>
  </si>
  <si>
    <t>K-914 35-01-K00914_35-01-K00914</t>
  </si>
  <si>
    <t>25.06.2020 16:36:00</t>
  </si>
  <si>
    <t>25.06.2020 17:56:44</t>
  </si>
  <si>
    <t>1347260</t>
  </si>
  <si>
    <t>K-1074 35-01-K01074_912338965</t>
  </si>
  <si>
    <t>08.06.2020 16:08:08</t>
  </si>
  <si>
    <t>08.06.2020 17:20:06</t>
  </si>
  <si>
    <t>1349102</t>
  </si>
  <si>
    <t>K-4701 35-01-K04701_911845545</t>
  </si>
  <si>
    <t>11.06.2020 18:35:29</t>
  </si>
  <si>
    <t>1346116</t>
  </si>
  <si>
    <t>K-4701 35-01-K04701_911660498</t>
  </si>
  <si>
    <t>06.06.2020 14:04:26</t>
  </si>
  <si>
    <t>06.06.2020 17:23:36</t>
  </si>
  <si>
    <t>1357816</t>
  </si>
  <si>
    <t>SEFERİHİSAR İM 35-14-A00002_72569566</t>
  </si>
  <si>
    <t>24.06.2020 12:16:00</t>
  </si>
  <si>
    <t>24.06.2020 15:03:00</t>
  </si>
  <si>
    <t>1354473</t>
  </si>
  <si>
    <t>İM-1/TR-7 (MİMOZA) 35-14-M00311_956643446</t>
  </si>
  <si>
    <t>19.06.2020 15:03:29</t>
  </si>
  <si>
    <t>19.06.2020 19:16:05</t>
  </si>
  <si>
    <t>1353328</t>
  </si>
  <si>
    <t>İM-1/TR-7 (MİMOZA) 35-14-M00311_956643474</t>
  </si>
  <si>
    <t>18.06.2020 09:21:05</t>
  </si>
  <si>
    <t>18.06.2020 16:38:31</t>
  </si>
  <si>
    <t>1353832</t>
  </si>
  <si>
    <t>18.06.2020 18:02:53</t>
  </si>
  <si>
    <t>18.06.2020 18:31:45</t>
  </si>
  <si>
    <t>1360411</t>
  </si>
  <si>
    <t>DM-1/TR-21 35-14-M00303_956643073</t>
  </si>
  <si>
    <t>29.06.2020 09:57:43</t>
  </si>
  <si>
    <t>29.06.2020 13:46:11</t>
  </si>
  <si>
    <t>1358495</t>
  </si>
  <si>
    <t>K-914 35-01-K00914_B</t>
  </si>
  <si>
    <t>25.06.2020 15:23:00</t>
  </si>
  <si>
    <t>25.06.2020 17:54:05</t>
  </si>
  <si>
    <t>1334155</t>
  </si>
  <si>
    <t>K-3600 35-01-K03600_35-01-K03600</t>
  </si>
  <si>
    <t>02.06.2020 19:56:45</t>
  </si>
  <si>
    <t>02.06.2020 21:12:34</t>
  </si>
  <si>
    <t>1348765</t>
  </si>
  <si>
    <t>K-786 35-01-K00786_C</t>
  </si>
  <si>
    <t>11.06.2020 08:33:00</t>
  </si>
  <si>
    <t>11.06.2020 09:46:30</t>
  </si>
  <si>
    <t>1348586</t>
  </si>
  <si>
    <t>10.06.2020 19:39:00</t>
  </si>
  <si>
    <t>10.06.2020 19:59:05</t>
  </si>
  <si>
    <t>1346149</t>
  </si>
  <si>
    <t>K-2754 35-01-K02754_Ayırıcı H01</t>
  </si>
  <si>
    <t>06.06.2020 15:08:10</t>
  </si>
  <si>
    <t>06.06.2020 15:41:00</t>
  </si>
  <si>
    <t>1355574</t>
  </si>
  <si>
    <t>K-3600 35-01-K03600_B</t>
  </si>
  <si>
    <t>21.06.2020 11:54:20</t>
  </si>
  <si>
    <t>21.06.2020 13:15:53</t>
  </si>
  <si>
    <t>1346320</t>
  </si>
  <si>
    <t>K-1229 35-01-K01229_910398800</t>
  </si>
  <si>
    <t>06.06.2020 20:23:25</t>
  </si>
  <si>
    <t>06.06.2020 22:13:07</t>
  </si>
  <si>
    <t>1344769</t>
  </si>
  <si>
    <t>SARUHANLI TR-25 45-80-M00025_SARUHANLI TR-26/SARUHANLI TR-27 M05</t>
  </si>
  <si>
    <t>03.06.2020 19:42:45</t>
  </si>
  <si>
    <t>03.06.2020 21:26:43</t>
  </si>
  <si>
    <t>1334226</t>
  </si>
  <si>
    <t>02.06.2020 22:51:53</t>
  </si>
  <si>
    <t>02.06.2020 23:08:00</t>
  </si>
  <si>
    <t>1334314</t>
  </si>
  <si>
    <t>03.06.2020 08:41:38</t>
  </si>
  <si>
    <t>03.06.2020 09:55:00</t>
  </si>
  <si>
    <t>1323614</t>
  </si>
  <si>
    <t>SOMA A SANTRALİ İM/DM 45-82-A00001_DENİŞ-1-M11 M11</t>
  </si>
  <si>
    <t>02.06.2020 02:02:00</t>
  </si>
  <si>
    <t>02.06.2020 02:14:18</t>
  </si>
  <si>
    <t>1323538</t>
  </si>
  <si>
    <t>01.06.2020 20:25:48</t>
  </si>
  <si>
    <t>01.06.2020 20:36:00</t>
  </si>
  <si>
    <t>1323542</t>
  </si>
  <si>
    <t>SOMA A SANTRALİ İM/DM 45-82-A00001_DENİŞ-2 M12</t>
  </si>
  <si>
    <t>01.06.2020 20:28:26</t>
  </si>
  <si>
    <t>02.06.2020 00:47:00</t>
  </si>
  <si>
    <t>1323195</t>
  </si>
  <si>
    <t>01.06.2020 13:33:51</t>
  </si>
  <si>
    <t>01.06.2020 14:07:00</t>
  </si>
  <si>
    <t>1344865</t>
  </si>
  <si>
    <t>04.06.2020 07:47:09</t>
  </si>
  <si>
    <t>04.06.2020 08:30:19</t>
  </si>
  <si>
    <t>1347115</t>
  </si>
  <si>
    <t>SOMA TR-2 45-82-M00002_45-82-M00002</t>
  </si>
  <si>
    <t>08.06.2020 12:15:37</t>
  </si>
  <si>
    <t>08.06.2020 13:05:31</t>
  </si>
  <si>
    <t>1348696</t>
  </si>
  <si>
    <t>11.06.2020 03:12:47</t>
  </si>
  <si>
    <t>11.06.2020 03:27:30</t>
  </si>
  <si>
    <t>1348948</t>
  </si>
  <si>
    <t>11.06.2020 13:28:23</t>
  </si>
  <si>
    <t>11.06.2020 13:42:12</t>
  </si>
  <si>
    <t>1349529</t>
  </si>
  <si>
    <t>12.06.2020 09:50:09</t>
  </si>
  <si>
    <t>1349599</t>
  </si>
  <si>
    <t>12.06.2020 10:50:49</t>
  </si>
  <si>
    <t>12.06.2020 10:58:49</t>
  </si>
  <si>
    <t>1350371</t>
  </si>
  <si>
    <t>13.06.2020 06:00:40</t>
  </si>
  <si>
    <t>13.06.2020 06:16:00</t>
  </si>
  <si>
    <t>1349702</t>
  </si>
  <si>
    <t>12.06.2020 12:39:29</t>
  </si>
  <si>
    <t>12.06.2020 12:50:00</t>
  </si>
  <si>
    <t>1349729</t>
  </si>
  <si>
    <t>12.06.2020 13:06:22</t>
  </si>
  <si>
    <t>12.06.2020 13:16:00</t>
  </si>
  <si>
    <t>1349767</t>
  </si>
  <si>
    <t>SOMA TR-3 45-82-M00003_C</t>
  </si>
  <si>
    <t>12.06.2020 13:38:37</t>
  </si>
  <si>
    <t>12.06.2020 14:25:34</t>
  </si>
  <si>
    <t>1349837</t>
  </si>
  <si>
    <t>12.06.2020 14:41:38</t>
  </si>
  <si>
    <t>12.06.2020 15:05:00</t>
  </si>
  <si>
    <t>1349850</t>
  </si>
  <si>
    <t>SOMA A SANTRALİ İM/DM 45-82-A00001_SAVAŞTEPE 15.8 L14</t>
  </si>
  <si>
    <t>12.06.2020 14:53:00</t>
  </si>
  <si>
    <t>12.06.2020 15:12:05</t>
  </si>
  <si>
    <t>1349852</t>
  </si>
  <si>
    <t>12.06.2020 14:57:00</t>
  </si>
  <si>
    <t>12.06.2020 15:08:46</t>
  </si>
  <si>
    <t>1349853</t>
  </si>
  <si>
    <t>SOMA A SANTRALİ İM/DM 45-82-A00001_DENİŞ-1 M11</t>
  </si>
  <si>
    <t>12.06.2020 14:58:00</t>
  </si>
  <si>
    <t>12.06.2020 15:07:10</t>
  </si>
  <si>
    <t>1356194</t>
  </si>
  <si>
    <t>22.06.2020 11:24:22</t>
  </si>
  <si>
    <t>22.06.2020 11:40:12</t>
  </si>
  <si>
    <t>1355974</t>
  </si>
  <si>
    <t>22.06.2020 07:21:05</t>
  </si>
  <si>
    <t>22.06.2020 07:43:00</t>
  </si>
  <si>
    <t>1357749</t>
  </si>
  <si>
    <t>24.06.2020 10:36:36</t>
  </si>
  <si>
    <t>24.06.2020 12:24:34</t>
  </si>
  <si>
    <t>1357331</t>
  </si>
  <si>
    <t>SOMA A SANTRALİ İM/DM 45-82-A00001_AKHİSAR M08</t>
  </si>
  <si>
    <t>23.06.2020 17:02:59</t>
  </si>
  <si>
    <t>23.06.2020 17:26:00</t>
  </si>
  <si>
    <t>1357372</t>
  </si>
  <si>
    <t>23.06.2020 17:58:28</t>
  </si>
  <si>
    <t>23.06.2020 21:06:31</t>
  </si>
  <si>
    <t>1357111</t>
  </si>
  <si>
    <t>SOMA A SANTRALİ İM/DM 45-82-A00001_HatBaşıAyırıcı_53136052 L14</t>
  </si>
  <si>
    <t>23.06.2020 13:10:45</t>
  </si>
  <si>
    <t>23.06.2020 15:38:58</t>
  </si>
  <si>
    <t>1356952</t>
  </si>
  <si>
    <t>23.06.2020 11:28:23</t>
  </si>
  <si>
    <t>23.06.2020 11:57:00</t>
  </si>
  <si>
    <t>1356913</t>
  </si>
  <si>
    <t>23.06.2020 16:24:00</t>
  </si>
  <si>
    <t>23.06.2020 21:00:29</t>
  </si>
  <si>
    <t>1353749</t>
  </si>
  <si>
    <t>18.06.2020 17:22:29</t>
  </si>
  <si>
    <t>18.06.2020 17:34:19</t>
  </si>
  <si>
    <t>1354020</t>
  </si>
  <si>
    <t>19.06.2020 01:56:01</t>
  </si>
  <si>
    <t>19.06.2020 02:38:34</t>
  </si>
  <si>
    <t>1354021</t>
  </si>
  <si>
    <t>19.06.2020 01:55:56</t>
  </si>
  <si>
    <t>19.06.2020 02:39:49</t>
  </si>
  <si>
    <t>1353953</t>
  </si>
  <si>
    <t>18.06.2020 20:51:31</t>
  </si>
  <si>
    <t>18.06.2020 21:04:59</t>
  </si>
  <si>
    <t>1353390</t>
  </si>
  <si>
    <t>18.06.2020 11:26:08</t>
  </si>
  <si>
    <t>18.06.2020 11:45:11</t>
  </si>
  <si>
    <t>1353460</t>
  </si>
  <si>
    <t>18.06.2020 12:45:49</t>
  </si>
  <si>
    <t>18.06.2020 12:55:02</t>
  </si>
  <si>
    <t>1352902</t>
  </si>
  <si>
    <t>SOMA TR-3/1 45-82-M00081_C</t>
  </si>
  <si>
    <t>17.06.2020 15:00:43</t>
  </si>
  <si>
    <t>17.06.2020 16:24:29</t>
  </si>
  <si>
    <t>1352853</t>
  </si>
  <si>
    <t>SOMA DM-1 45-82-M00050_TR-7/2-M11 M11</t>
  </si>
  <si>
    <t>17.06.2020 13:52:50</t>
  </si>
  <si>
    <t>17.06.2020 14:26:40</t>
  </si>
  <si>
    <t>1350968</t>
  </si>
  <si>
    <t>14.06.2020 02:11:24</t>
  </si>
  <si>
    <t>14.06.2020 02:22:00</t>
  </si>
  <si>
    <t>1350996</t>
  </si>
  <si>
    <t>14.06.2020 06:26:41</t>
  </si>
  <si>
    <t>14.06.2020 06:43:00</t>
  </si>
  <si>
    <t>1350536</t>
  </si>
  <si>
    <t>13.06.2020 10:06:32</t>
  </si>
  <si>
    <t>13.06.2020 10:55:56</t>
  </si>
  <si>
    <t>1351437</t>
  </si>
  <si>
    <t>15.06.2020 03:05:35</t>
  </si>
  <si>
    <t>15.06.2020 03:18:22</t>
  </si>
  <si>
    <t>1358209</t>
  </si>
  <si>
    <t>25.06.2020 08:16:58</t>
  </si>
  <si>
    <t>25.06.2020 08:19:00</t>
  </si>
  <si>
    <t>1359301</t>
  </si>
  <si>
    <t>26.06.2020 22:00:12</t>
  </si>
  <si>
    <t>26.06.2020 22:16:37</t>
  </si>
  <si>
    <t>1360729</t>
  </si>
  <si>
    <t>SOMA A SANTRALİ İM/DM 45-82-A00001_HatBaşıAyırıcı_53135901 L16</t>
  </si>
  <si>
    <t>29.06.2020 19:13:20</t>
  </si>
  <si>
    <t>29.06.2020 19:58:00</t>
  </si>
  <si>
    <t>1361173</t>
  </si>
  <si>
    <t>30.06.2020 14:36:25</t>
  </si>
  <si>
    <t>30.06.2020 14:55:41</t>
  </si>
  <si>
    <t>1350679</t>
  </si>
  <si>
    <t>YENİ FOÇA TR-12 35-23-M00012_950419468</t>
  </si>
  <si>
    <t>13.06.2020 13:33:23</t>
  </si>
  <si>
    <t>13.06.2020 15:24:34</t>
  </si>
  <si>
    <t>1356911</t>
  </si>
  <si>
    <t>SOMA TR-15 45-82-M00015_945527370</t>
  </si>
  <si>
    <t>23.06.2020 10:51:48</t>
  </si>
  <si>
    <t>23.06.2020 11:09:47</t>
  </si>
  <si>
    <t>1323845</t>
  </si>
  <si>
    <t>TR-16/5 45-82-M00097_C</t>
  </si>
  <si>
    <t>02.06.2020 11:53:00</t>
  </si>
  <si>
    <t>02.06.2020 12:02:34</t>
  </si>
  <si>
    <t>1334265</t>
  </si>
  <si>
    <t>SARIGÖL TR-37 45-79-M00037_TR-39-M04 M04</t>
  </si>
  <si>
    <t>03.06.2020 05:57:08</t>
  </si>
  <si>
    <t>03.06.2020 06:33:41</t>
  </si>
  <si>
    <t>1351266</t>
  </si>
  <si>
    <t>SELİMİYE TR-3 ARNAVUTLAR 45-79-M00507_B</t>
  </si>
  <si>
    <t>14.06.2020 15:33:06</t>
  </si>
  <si>
    <t>14.06.2020 16:31:19</t>
  </si>
  <si>
    <t>1352170</t>
  </si>
  <si>
    <t>K-3159 35-07-K03159_97549566</t>
  </si>
  <si>
    <t>16.06.2020 10:56:00</t>
  </si>
  <si>
    <t>16.06.2020 12:30:52</t>
  </si>
  <si>
    <t>1352678</t>
  </si>
  <si>
    <t>K-1654 35-07-K01654_913917196</t>
  </si>
  <si>
    <t>17.06.2020 09:16:53</t>
  </si>
  <si>
    <t>17.06.2020 16:07:39</t>
  </si>
  <si>
    <t>1349477</t>
  </si>
  <si>
    <t>AHMETLİ İM 45-84-A00001_DERBENT GİRİŞ-M08 M08</t>
  </si>
  <si>
    <t>12.06.2020 09:01:39</t>
  </si>
  <si>
    <t>12.06.2020 10:15:29</t>
  </si>
  <si>
    <t>1358602</t>
  </si>
  <si>
    <t>AHMETLİ TR-9 45-84-L00009_955178692</t>
  </si>
  <si>
    <t>25.06.2020 18:54:22</t>
  </si>
  <si>
    <t>25.06.2020 19:47:02</t>
  </si>
  <si>
    <t>1349517</t>
  </si>
  <si>
    <t>ÇIRPI İM 35-20-A00002_Ayırıcı L09</t>
  </si>
  <si>
    <t>12.06.2020 10:08:00</t>
  </si>
  <si>
    <t>1349520</t>
  </si>
  <si>
    <t>12.06.2020 09:32:59</t>
  </si>
  <si>
    <t>12.06.2020 09:46:00</t>
  </si>
  <si>
    <t>1348708</t>
  </si>
  <si>
    <t>11.06.2020 05:42:17</t>
  </si>
  <si>
    <t>11.06.2020 06:35:55</t>
  </si>
  <si>
    <t>1349803</t>
  </si>
  <si>
    <t>12.06.2020 14:19:17</t>
  </si>
  <si>
    <t>12.06.2020 14:59:11</t>
  </si>
  <si>
    <t>1349820</t>
  </si>
  <si>
    <t>12.06.2020 14:31:29</t>
  </si>
  <si>
    <t>12.06.2020 14:45:00</t>
  </si>
  <si>
    <t>1350333</t>
  </si>
  <si>
    <t>13.06.2020 01:07:43</t>
  </si>
  <si>
    <t>13.06.2020 02:09:00</t>
  </si>
  <si>
    <t>1350436</t>
  </si>
  <si>
    <t>ÇIRPI İM 35-20-A00002_Ayırıcı L12</t>
  </si>
  <si>
    <t>13.06.2020 08:18:52</t>
  </si>
  <si>
    <t>13.06.2020 08:36:00</t>
  </si>
  <si>
    <t>1356855</t>
  </si>
  <si>
    <t>ÇIRPI İM 35-20-A00002_ÇIRPI SULAMA-M09 M09</t>
  </si>
  <si>
    <t>23.06.2020 10:19:05</t>
  </si>
  <si>
    <t>1355251</t>
  </si>
  <si>
    <t>20.06.2020 18:13:32</t>
  </si>
  <si>
    <t>20.06.2020 18:36:00</t>
  </si>
  <si>
    <t>1353769</t>
  </si>
  <si>
    <t>M-2530 35-07-M02530_954708714</t>
  </si>
  <si>
    <t>18.06.2020 19:22:26</t>
  </si>
  <si>
    <t>18.06.2020 20:14:32</t>
  </si>
  <si>
    <t>1350838</t>
  </si>
  <si>
    <t>TR-47 35-19-M00047_956691026</t>
  </si>
  <si>
    <t>13.06.2020 17:14:15</t>
  </si>
  <si>
    <t>13.06.2020 19:43:17</t>
  </si>
  <si>
    <t>1353370</t>
  </si>
  <si>
    <t>URLA TM-1 35-19-A00004_URLA-2 M12</t>
  </si>
  <si>
    <t>18.06.2020 10:41:06</t>
  </si>
  <si>
    <t>18.06.2020 11:23:35</t>
  </si>
  <si>
    <t>1349997</t>
  </si>
  <si>
    <t>SARUHANLI TR-13 45-80-M00013_PAŞAKÖY ÇIKIŞI M04</t>
  </si>
  <si>
    <t>12.06.2020 16:40:39</t>
  </si>
  <si>
    <t>12.06.2020 16:52:00</t>
  </si>
  <si>
    <t>1334279</t>
  </si>
  <si>
    <t>03.06.2020 07:50:18</t>
  </si>
  <si>
    <t>03.06.2020 07:50:33</t>
  </si>
  <si>
    <t>1334099</t>
  </si>
  <si>
    <t>02.06.2020 18:13:12</t>
  </si>
  <si>
    <t>02.06.2020 18:58:11</t>
  </si>
  <si>
    <t>1344485</t>
  </si>
  <si>
    <t>SARUHANLI TR-13 45-80-M00013_SARUHANLI TR-14 ÇIKIŞI M03</t>
  </si>
  <si>
    <t>03.06.2020 13:20:03</t>
  </si>
  <si>
    <t>03.06.2020 13:53:41</t>
  </si>
  <si>
    <t>1346257</t>
  </si>
  <si>
    <t>06.06.2020 18:54:32</t>
  </si>
  <si>
    <t>06.06.2020 19:09:00</t>
  </si>
  <si>
    <t>1357470</t>
  </si>
  <si>
    <t>SOMA TR-15/5(YATIRIM REZERVE) 45-82-M00490_966795937</t>
  </si>
  <si>
    <t>23.06.2020 19:35:45</t>
  </si>
  <si>
    <t>23.06.2020 22:29:30</t>
  </si>
  <si>
    <t>1354219</t>
  </si>
  <si>
    <t>TR-1/67 (CEZAEVİ YANI) 45-83-M00067_D</t>
  </si>
  <si>
    <t>19.06.2020 10:13:37</t>
  </si>
  <si>
    <t>19.06.2020 10:22:28</t>
  </si>
  <si>
    <t>1354056</t>
  </si>
  <si>
    <t>URGANLI TR-1 KÖK 45-83-M00129_TR-9 M01</t>
  </si>
  <si>
    <t>19.06.2020 06:41:09</t>
  </si>
  <si>
    <t>19.06.2020 07:24:05</t>
  </si>
  <si>
    <t>1349199</t>
  </si>
  <si>
    <t>URGANLI TR-11 45-83-M00552_48025692</t>
  </si>
  <si>
    <t>11.06.2020 18:34:00</t>
  </si>
  <si>
    <t>11.06.2020 20:55:17</t>
  </si>
  <si>
    <t>1358135</t>
  </si>
  <si>
    <t>URGANLI TR-3 45-83-M00571_955157774</t>
  </si>
  <si>
    <t>25.06.2020 00:38:30</t>
  </si>
  <si>
    <t>25.06.2020 02:18:50</t>
  </si>
  <si>
    <t>1371423</t>
  </si>
  <si>
    <t>30.06.2020 21:37:25</t>
  </si>
  <si>
    <t>30.06.2020 22:48:19</t>
  </si>
  <si>
    <t>1323787</t>
  </si>
  <si>
    <t>HATİCE AVCI ÖZEL TR 35-27-L00199Ö_Ayırıcı H01</t>
  </si>
  <si>
    <t>02.06.2020 10:16:33</t>
  </si>
  <si>
    <t>02.06.2020 14:19:00</t>
  </si>
  <si>
    <t>1360557</t>
  </si>
  <si>
    <t>IŞIKLAR KÖK-1 45-82-M00134_IŞIKLAR-1-M03 M03</t>
  </si>
  <si>
    <t>29.06.2020 15:01:00</t>
  </si>
  <si>
    <t>29.06.2020 15:42:50</t>
  </si>
  <si>
    <t>1360268</t>
  </si>
  <si>
    <t>TROPİKAL DM 35-27-L00056_ÖRNEKKÖY L04</t>
  </si>
  <si>
    <t>29.06.2020 06:46:44</t>
  </si>
  <si>
    <t>29.06.2020 08:43:00</t>
  </si>
  <si>
    <t>1361049</t>
  </si>
  <si>
    <t>ERHAN UĞURERİ SULAMA GRUBU TR 35-27-L00136_952990084</t>
  </si>
  <si>
    <t>30.06.2020 10:46:07</t>
  </si>
  <si>
    <t>30.06.2020 12:59:18</t>
  </si>
  <si>
    <t>1358169</t>
  </si>
  <si>
    <t>TROPİKAL DM 35-27-L00056_ÖRNEKKÖY-L04 L04</t>
  </si>
  <si>
    <t>25.06.2020 06:48:10</t>
  </si>
  <si>
    <t>25.06.2020 07:08:00</t>
  </si>
  <si>
    <t>1359637</t>
  </si>
  <si>
    <t>27.06.2020 17:14:38</t>
  </si>
  <si>
    <t>27.06.2020 17:54:00</t>
  </si>
  <si>
    <t>1359659</t>
  </si>
  <si>
    <t>27.06.2020 17:32:02</t>
  </si>
  <si>
    <t>27.06.2020 20:37:34</t>
  </si>
  <si>
    <t>1323215</t>
  </si>
  <si>
    <t>01.06.2020 13:36:51</t>
  </si>
  <si>
    <t>01.06.2020 14:43:00</t>
  </si>
  <si>
    <t>1345281</t>
  </si>
  <si>
    <t>04.06.2020 19:46:33</t>
  </si>
  <si>
    <t>04.06.2020 20:13:00</t>
  </si>
  <si>
    <t>1351820</t>
  </si>
  <si>
    <t>YUKARI KIZILCA TR-6 35-27-L00342_95000164498</t>
  </si>
  <si>
    <t>15.06.2020 17:56:18</t>
  </si>
  <si>
    <t>15.06.2020 19:35:24</t>
  </si>
  <si>
    <t>1356115</t>
  </si>
  <si>
    <t>YUKARI KIZILCA TR-3 35-27-L00053_Ayırıcı H01</t>
  </si>
  <si>
    <t>22.06.2020 09:58:05</t>
  </si>
  <si>
    <t>22.06.2020 19:43:38</t>
  </si>
  <si>
    <t>1354661</t>
  </si>
  <si>
    <t>19.06.2020 18:41:06</t>
  </si>
  <si>
    <t>19.06.2020 18:43:32</t>
  </si>
  <si>
    <t>1357683</t>
  </si>
  <si>
    <t>24.06.2020 09:28:40</t>
  </si>
  <si>
    <t>24.06.2020 09:36:49</t>
  </si>
  <si>
    <t>1351968</t>
  </si>
  <si>
    <t>ARMUTLU TR-17 35-27-M00575_35-27-M00575</t>
  </si>
  <si>
    <t>16.06.2020 02:16:33</t>
  </si>
  <si>
    <t>16.06.2020 02:59:31</t>
  </si>
  <si>
    <t>1349420</t>
  </si>
  <si>
    <t>TEKNOPET KÖK-1 35-27-M00595_TEKNOPET TR-2 M01</t>
  </si>
  <si>
    <t>12.06.2020 06:23:03</t>
  </si>
  <si>
    <t>12.06.2020 07:53:49</t>
  </si>
  <si>
    <t>1347765</t>
  </si>
  <si>
    <t>SARIGÖL DM 45-79-M00069_HatBaşıAyırıcı_64287641 M17</t>
  </si>
  <si>
    <t>09.06.2020 14:32:58</t>
  </si>
  <si>
    <t>09.06.2020 15:33:16</t>
  </si>
  <si>
    <t>1345915</t>
  </si>
  <si>
    <t>SARIGÖL TR-41 45-79-M00041_945557399</t>
  </si>
  <si>
    <t>06.06.2020 08:23:51</t>
  </si>
  <si>
    <t>06.06.2020 08:53:39</t>
  </si>
  <si>
    <t>1323722</t>
  </si>
  <si>
    <t>02.06.2020 09:12:55</t>
  </si>
  <si>
    <t>02.06.2020 09:16:59</t>
  </si>
  <si>
    <t>1357437</t>
  </si>
  <si>
    <t>SARIGÖL TR-3 45-79-M00003_Ayırıcı H01</t>
  </si>
  <si>
    <t>23.06.2020 19:09:35</t>
  </si>
  <si>
    <t>23.06.2020 20:15:44</t>
  </si>
  <si>
    <t>1356780</t>
  </si>
  <si>
    <t>SARIGÖL DM 45-79-M00069_ULUDERBENT FİDERİ-M16 M16</t>
  </si>
  <si>
    <t>23.06.2020 09:26:07</t>
  </si>
  <si>
    <t>23.06.2020 10:33:56</t>
  </si>
  <si>
    <t>1356671</t>
  </si>
  <si>
    <t>SARIGÖL DM 45-79-M00069_DİNDARLI FİDERİ M19</t>
  </si>
  <si>
    <t>1359435</t>
  </si>
  <si>
    <t>SARIGÖL TR-41 45-79-M00041_945557697</t>
  </si>
  <si>
    <t>27.06.2020 09:16:00</t>
  </si>
  <si>
    <t>27.06.2020 10:33:13</t>
  </si>
  <si>
    <t>1359780</t>
  </si>
  <si>
    <t>TR-37 35-30-L00037_955315205</t>
  </si>
  <si>
    <t>27.06.2020 22:13:44</t>
  </si>
  <si>
    <t>27.06.2020 22:48:08</t>
  </si>
  <si>
    <t>1359866</t>
  </si>
  <si>
    <t>YENİFOÇA TR-48 35-23-M00048_B</t>
  </si>
  <si>
    <t>28.06.2020 09:14:54</t>
  </si>
  <si>
    <t>28.06.2020 10:01:28</t>
  </si>
  <si>
    <t>1359153</t>
  </si>
  <si>
    <t>YENİFOÇA TR-24 35-23-M00024_YENİFOÇA TR-25 M02</t>
  </si>
  <si>
    <t>26.06.2020 17:35:56</t>
  </si>
  <si>
    <t>26.06.2020 17:59:15</t>
  </si>
  <si>
    <t>1360103</t>
  </si>
  <si>
    <t>YENİFOÇA TR-37 35-23-M00037_950427411</t>
  </si>
  <si>
    <t>28.06.2020 17:46:12</t>
  </si>
  <si>
    <t>28.06.2020 18:44:12</t>
  </si>
  <si>
    <t>1354755</t>
  </si>
  <si>
    <t>YENİ FOÇA TR-9 35-23-M00009_E</t>
  </si>
  <si>
    <t>19.06.2020 20:59:48</t>
  </si>
  <si>
    <t>19.06.2020 21:40:46</t>
  </si>
  <si>
    <t>1355610</t>
  </si>
  <si>
    <t>YENİFOÇA TR-37 35-23-M00037_950418767</t>
  </si>
  <si>
    <t>21.06.2020 13:03:37</t>
  </si>
  <si>
    <t>21.06.2020 14:46:01</t>
  </si>
  <si>
    <t>1355622</t>
  </si>
  <si>
    <t>YENİFOÇA TR-37 35-23-M00037_950418738</t>
  </si>
  <si>
    <t>21.06.2020 13:30:29</t>
  </si>
  <si>
    <t>21.06.2020 15:09:29</t>
  </si>
  <si>
    <t>1323851</t>
  </si>
  <si>
    <t>02.06.2020 10:13:28</t>
  </si>
  <si>
    <t>02.06.2020 13:37:48</t>
  </si>
  <si>
    <t>1348459</t>
  </si>
  <si>
    <t>YENİ FOÇA TR-25 35-23-M00025_YENİFOÇA TR-26 M01</t>
  </si>
  <si>
    <t>10.06.2020 15:39:28</t>
  </si>
  <si>
    <t>10.06.2020 16:15:56</t>
  </si>
  <si>
    <t>1348420</t>
  </si>
  <si>
    <t>10.06.2020 14:58:47</t>
  </si>
  <si>
    <t>10.06.2020 15:42:00</t>
  </si>
  <si>
    <t>1349519</t>
  </si>
  <si>
    <t>12.06.2020 09:31:00</t>
  </si>
  <si>
    <t>12.06.2020 09:40:00</t>
  </si>
  <si>
    <t>1351833</t>
  </si>
  <si>
    <t>SOMA TR-8/1 45-82-M00085_945528109</t>
  </si>
  <si>
    <t>15.06.2020 18:37:56</t>
  </si>
  <si>
    <t>15.06.2020 19:22:40</t>
  </si>
  <si>
    <t>1371331</t>
  </si>
  <si>
    <t>TR-2/113 45-83-L00113_A</t>
  </si>
  <si>
    <t>30.06.2020 19:06:51</t>
  </si>
  <si>
    <t>30.06.2020 19:45:19</t>
  </si>
  <si>
    <t>1359342</t>
  </si>
  <si>
    <t>TR-2/80-A 45-83-L00306_955139455</t>
  </si>
  <si>
    <t>27.06.2020 01:02:57</t>
  </si>
  <si>
    <t>27.06.2020 01:47:19</t>
  </si>
  <si>
    <t>1347710</t>
  </si>
  <si>
    <t>TR-22 45-74-M00022_C</t>
  </si>
  <si>
    <t>09.06.2020 13:33:11</t>
  </si>
  <si>
    <t>09.06.2020 13:36:49</t>
  </si>
  <si>
    <t>1347649</t>
  </si>
  <si>
    <t>DEMİRCİ TR-2 45-74-M00002_TRAFO KORUMA-M04 M04</t>
  </si>
  <si>
    <t>09.06.2020 11:37:29</t>
  </si>
  <si>
    <t>09.06.2020 12:34:11</t>
  </si>
  <si>
    <t>1344724</t>
  </si>
  <si>
    <t>TR-2/76 45-83-L00076_955152534</t>
  </si>
  <si>
    <t>03.06.2020 19:06:47</t>
  </si>
  <si>
    <t>03.06.2020 22:22:19</t>
  </si>
  <si>
    <t>1371294</t>
  </si>
  <si>
    <t>TR-2/99 45-83-L00099_955153720</t>
  </si>
  <si>
    <t>30.06.2020 18:12:33</t>
  </si>
  <si>
    <t>30.06.2020 21:05:12</t>
  </si>
  <si>
    <t>1359131</t>
  </si>
  <si>
    <t>BOZDAĞ TR-4 35-15-L00313_950401208</t>
  </si>
  <si>
    <t>26.06.2020 15:55:14</t>
  </si>
  <si>
    <t>26.06.2020 19:12:13</t>
  </si>
  <si>
    <t>1359656</t>
  </si>
  <si>
    <t>BOZDAĞ TR-2 35-15-L00310_C</t>
  </si>
  <si>
    <t>27.06.2020 17:31:24</t>
  </si>
  <si>
    <t>27.06.2020 19:38:54</t>
  </si>
  <si>
    <t>1323552</t>
  </si>
  <si>
    <t>BOZDAĞ TR-6 35-15-L00311_35-15-L00311</t>
  </si>
  <si>
    <t>01.06.2020 20:29:12</t>
  </si>
  <si>
    <t>01.06.2020 23:00:00</t>
  </si>
  <si>
    <t>1323382</t>
  </si>
  <si>
    <t>BOZDAĞ TR-14 35-15-L00306_C</t>
  </si>
  <si>
    <t>01.06.2020 15:22:51</t>
  </si>
  <si>
    <t>01.06.2020 18:54:04</t>
  </si>
  <si>
    <t>1345232</t>
  </si>
  <si>
    <t>BOZDAĞ TR-10 35-15-L00294_A</t>
  </si>
  <si>
    <t>04.06.2020 17:32:04</t>
  </si>
  <si>
    <t>04.06.2020 19:04:23</t>
  </si>
  <si>
    <t>1348891</t>
  </si>
  <si>
    <t>BOZDAĞ TR-5 35-15-L00312_D</t>
  </si>
  <si>
    <t>11.06.2020 14:49:47</t>
  </si>
  <si>
    <t>11.06.2020 15:18:53</t>
  </si>
  <si>
    <t>1353354</t>
  </si>
  <si>
    <t>BOZDAĞ TR-10 35-15-L00294_35-15-L00294</t>
  </si>
  <si>
    <t>18.06.2020 10:45:44</t>
  </si>
  <si>
    <t>18.06.2020 12:16:07</t>
  </si>
  <si>
    <t>1356153</t>
  </si>
  <si>
    <t>22.06.2020 10:44:13</t>
  </si>
  <si>
    <t>22.06.2020 10:51:32</t>
  </si>
  <si>
    <t>1357827</t>
  </si>
  <si>
    <t>HOROZ GEDİĞİ TR-1 35-17-M00338_A</t>
  </si>
  <si>
    <t>24.06.2020 12:39:00</t>
  </si>
  <si>
    <t>24.06.2020 13:04:39</t>
  </si>
  <si>
    <t>1347395</t>
  </si>
  <si>
    <t>ALMAK TM 35-17-A00003_HatBaşıAyırıcı_65356132 M28</t>
  </si>
  <si>
    <t>08.06.2020 20:24:57</t>
  </si>
  <si>
    <t>08.06.2020 20:43:40</t>
  </si>
  <si>
    <t>1347354</t>
  </si>
  <si>
    <t>ALÇUK TM 35-17-A00001_HatBaşıAyırıcı_53133825 M29</t>
  </si>
  <si>
    <t>08.06.2020 19:05:32</t>
  </si>
  <si>
    <t>08.06.2020 21:46:25</t>
  </si>
  <si>
    <t>1346373</t>
  </si>
  <si>
    <t>ALMAK TM 35-17-A00003_KÖYLER-M28 M28</t>
  </si>
  <si>
    <t>07.06.2020 00:47:39</t>
  </si>
  <si>
    <t>07.06.2020 02:06:27</t>
  </si>
  <si>
    <t>1323806</t>
  </si>
  <si>
    <t>HOROZ GEDİĞİ TR-1 35-17-M00338_Ayırıcı H01</t>
  </si>
  <si>
    <t>02.06.2020 10:49:00</t>
  </si>
  <si>
    <t>02.06.2020 11:11:26</t>
  </si>
  <si>
    <t>1323701</t>
  </si>
  <si>
    <t>02.06.2020 08:54:00</t>
  </si>
  <si>
    <t>02.06.2020 12:48:12</t>
  </si>
  <si>
    <t>1358399</t>
  </si>
  <si>
    <t>ALÇUK TM 35-17-A00001_KESİKKÖY-M29 M29</t>
  </si>
  <si>
    <t>25.06.2020 12:24:50</t>
  </si>
  <si>
    <t>25.06.2020 12:52:35</t>
  </si>
  <si>
    <t>1361100</t>
  </si>
  <si>
    <t>30.06.2020 12:11:21</t>
  </si>
  <si>
    <t>30.06.2020 12:44:02</t>
  </si>
  <si>
    <t>1347482</t>
  </si>
  <si>
    <t>09.06.2020 07:31:18</t>
  </si>
  <si>
    <t>09.06.2020 08:22:12</t>
  </si>
  <si>
    <t>1348992</t>
  </si>
  <si>
    <t>TR-2/88 45-83-L00088_TR-2/87-L02 L02</t>
  </si>
  <si>
    <t>11.06.2020 14:56:08</t>
  </si>
  <si>
    <t>11.06.2020 15:34:39</t>
  </si>
  <si>
    <t>1349562</t>
  </si>
  <si>
    <t>TR-1/3 45-83-M00003_TR-1/6 M03</t>
  </si>
  <si>
    <t>12.06.2020 10:15:00</t>
  </si>
  <si>
    <t>12.06.2020 10:27:35</t>
  </si>
  <si>
    <t>1356312</t>
  </si>
  <si>
    <t>TR-1/78 DDY YANI 45-83-M00078_955171474</t>
  </si>
  <si>
    <t>22.06.2020 14:15:25</t>
  </si>
  <si>
    <t>22.06.2020 14:53:02</t>
  </si>
  <si>
    <t>1354663</t>
  </si>
  <si>
    <t>19.06.2020 18:30:47</t>
  </si>
  <si>
    <t>19.06.2020 19:11:16</t>
  </si>
  <si>
    <t>1354239</t>
  </si>
  <si>
    <t>TR-1/3 45-83-M00003_B</t>
  </si>
  <si>
    <t>19.06.2020 10:41:13</t>
  </si>
  <si>
    <t>19.06.2020 11:05:51</t>
  </si>
  <si>
    <t>1351018</t>
  </si>
  <si>
    <t>14.06.2020 08:04:42</t>
  </si>
  <si>
    <t>14.06.2020 09:00:00</t>
  </si>
  <si>
    <t>1346711</t>
  </si>
  <si>
    <t>ARMUTLU TR-17 35-27-M00575_914692708</t>
  </si>
  <si>
    <t>07.06.2020 15:58:03</t>
  </si>
  <si>
    <t>07.06.2020 19:07:43</t>
  </si>
  <si>
    <t>1323544</t>
  </si>
  <si>
    <t>SOMA DM-3 45-82-M00025_TURGUTALP TR-1 M03</t>
  </si>
  <si>
    <t>01.06.2020 20:26:01</t>
  </si>
  <si>
    <t>01.06.2020 20:57:00</t>
  </si>
  <si>
    <t>1323668</t>
  </si>
  <si>
    <t>İSTASYONALTI KÖK 45-83-M00131_MANİSA-2 M04</t>
  </si>
  <si>
    <t>02.06.2020 08:35:16</t>
  </si>
  <si>
    <t>02.06.2020 09:00:38</t>
  </si>
  <si>
    <t>1334390</t>
  </si>
  <si>
    <t>TR-2/11 45-83-L00011_Ayırıcı H01</t>
  </si>
  <si>
    <t>03.06.2020 09:26:49</t>
  </si>
  <si>
    <t>03.06.2020 10:56:08</t>
  </si>
  <si>
    <t>1334010</t>
  </si>
  <si>
    <t>İZZETTİN TR-1 45-83-M00438_Ayırıcı H</t>
  </si>
  <si>
    <t>02.06.2020 15:53:24</t>
  </si>
  <si>
    <t>02.06.2020 17:07:13</t>
  </si>
  <si>
    <t>1348449</t>
  </si>
  <si>
    <t>NURİ ERCAN TARIMSAL SULAMA TR-2 45-83-M00256_Ayırıcı H01</t>
  </si>
  <si>
    <t>10.06.2020 15:26:51</t>
  </si>
  <si>
    <t>10.06.2020 17:48:42</t>
  </si>
  <si>
    <t>1351016</t>
  </si>
  <si>
    <t>BOSTANLI KÜME EVLERİ TR-3 45-83-M00692_Ayırıcı H</t>
  </si>
  <si>
    <t>14.06.2020 08:02:59</t>
  </si>
  <si>
    <t>14.06.2020 09:04:43</t>
  </si>
  <si>
    <t>1352456</t>
  </si>
  <si>
    <t>TR-2/11-A 45-83-L00156_C</t>
  </si>
  <si>
    <t>16.06.2020 18:31:56</t>
  </si>
  <si>
    <t>16.06.2020 19:39:44</t>
  </si>
  <si>
    <t>1354696</t>
  </si>
  <si>
    <t>SEMRA İSTEKLİ VE ARK.ÖZEL 45-83-M00312Ö_Ayırıcı H01</t>
  </si>
  <si>
    <t>19.06.2020 19:13:35</t>
  </si>
  <si>
    <t>19.06.2020 20:50:18</t>
  </si>
  <si>
    <t>1356112</t>
  </si>
  <si>
    <t>KISMALI TR-1 45-83-M00309_Ayırıcı H01</t>
  </si>
  <si>
    <t>22.06.2020 09:58:44</t>
  </si>
  <si>
    <t>22.06.2020 12:50:25</t>
  </si>
  <si>
    <t>1357870</t>
  </si>
  <si>
    <t>KISMALI TR-2 45-83-M00725_72373729</t>
  </si>
  <si>
    <t>24.06.2020 13:52:32</t>
  </si>
  <si>
    <t>24.06.2020 14:53:51</t>
  </si>
  <si>
    <t>1356868</t>
  </si>
  <si>
    <t>ALÇUK TM 35-17-A00001_HatBaşıAyırıcı_65838517 M29</t>
  </si>
  <si>
    <t>23.06.2020 10:26:34</t>
  </si>
  <si>
    <t>23.06.2020 10:40:34</t>
  </si>
  <si>
    <t>1356137</t>
  </si>
  <si>
    <t>MEGA YAĞ KÖK 35-17-M00287_TOSÇELİK DM M05</t>
  </si>
  <si>
    <t>22.06.2020 10:22:57</t>
  </si>
  <si>
    <t>1354899</t>
  </si>
  <si>
    <t>20.06.2020 07:36:00</t>
  </si>
  <si>
    <t>20.06.2020 11:01:22</t>
  </si>
  <si>
    <t>1349430</t>
  </si>
  <si>
    <t>CEYNAK KÖK 35-17-M00264_KILIÇLAR DM-M01 M01</t>
  </si>
  <si>
    <t>12.06.2020 07:12:39</t>
  </si>
  <si>
    <t>1358748</t>
  </si>
  <si>
    <t>26.06.2020 06:01:21</t>
  </si>
  <si>
    <t>26.06.2020 06:13:05</t>
  </si>
  <si>
    <t>1323751</t>
  </si>
  <si>
    <t>ALMAK TM 35-17-A00003_HatBaşıAyırıcı_65353669 M28</t>
  </si>
  <si>
    <t>02.06.2020 09:37:00</t>
  </si>
  <si>
    <t>02.06.2020 10:27:53</t>
  </si>
  <si>
    <t>1323785</t>
  </si>
  <si>
    <t>MEHTAP SİTESİ TR-1 35-17-M00343_Ayırıcı H01</t>
  </si>
  <si>
    <t>02.06.2020 10:15:00</t>
  </si>
  <si>
    <t>02.06.2020 10:47:23</t>
  </si>
  <si>
    <t>1355891</t>
  </si>
  <si>
    <t>ÇAKMAKLI TR-2 35-17-M00346_42095307</t>
  </si>
  <si>
    <t>21.06.2020 22:39:09</t>
  </si>
  <si>
    <t>21.06.2020 23:11:31</t>
  </si>
  <si>
    <t>1355887</t>
  </si>
  <si>
    <t>ÇAKMAKLI TR-2 35-17-M00346_950305453</t>
  </si>
  <si>
    <t>21.06.2020 21:54:22</t>
  </si>
  <si>
    <t>21.06.2020 23:06:11</t>
  </si>
  <si>
    <t>1348073</t>
  </si>
  <si>
    <t>ALÇUK TM 35-17-A00001_DERSAN-1 M26</t>
  </si>
  <si>
    <t>10.06.2020 05:57:16</t>
  </si>
  <si>
    <t>10.06.2020 06:36:50</t>
  </si>
  <si>
    <t>1346769</t>
  </si>
  <si>
    <t>TR-1/3 45-83-M00003_955166613</t>
  </si>
  <si>
    <t>07.06.2020 18:00:43</t>
  </si>
  <si>
    <t>07.06.2020 20:04:06</t>
  </si>
  <si>
    <t>1348747</t>
  </si>
  <si>
    <t>11.06.2020 07:17:34</t>
  </si>
  <si>
    <t>11.06.2020 08:45:27</t>
  </si>
  <si>
    <t>1355316</t>
  </si>
  <si>
    <t>TR-2/87 45-83-L00087_955176760</t>
  </si>
  <si>
    <t>20.06.2020 19:07:46</t>
  </si>
  <si>
    <t>20.06.2020 21:16:52</t>
  </si>
  <si>
    <t>1371302</t>
  </si>
  <si>
    <t>SETÜSTÜ TR-1 45-83-M00133_SETÜSTÜ TR-2-M01 M01</t>
  </si>
  <si>
    <t>30.06.2020 18:23:37</t>
  </si>
  <si>
    <t>30.06.2020 20:28:24</t>
  </si>
  <si>
    <t>1360182</t>
  </si>
  <si>
    <t>TR-2/88 45-83-L00088_TR-2/91 L01</t>
  </si>
  <si>
    <t>28.06.2020 20:26:01</t>
  </si>
  <si>
    <t>28.06.2020 22:03:25</t>
  </si>
  <si>
    <t>1346427</t>
  </si>
  <si>
    <t>NATO ÖZEL TR 35-27-M00169Ö_-M03 M03</t>
  </si>
  <si>
    <t>07.06.2020 07:58:33</t>
  </si>
  <si>
    <t>07.06.2020 09:32:37</t>
  </si>
  <si>
    <t>1323610</t>
  </si>
  <si>
    <t>KÖPRÜBAŞI TR-28 (OKUL YANI) 45-86-M00028_DAĞITIM TRAFO KÖPRÜBAŞI TR-28-M04 M04</t>
  </si>
  <si>
    <t>02.06.2020 01:27:18</t>
  </si>
  <si>
    <t>02.06.2020 02:15:17</t>
  </si>
  <si>
    <t>1354795</t>
  </si>
  <si>
    <t>KÖPRÜBAŞI TR-39 45-86-M00039_Ayırıcı H</t>
  </si>
  <si>
    <t>19.06.2020 22:38:49</t>
  </si>
  <si>
    <t>19.06.2020 22:53:33</t>
  </si>
  <si>
    <t>1354869</t>
  </si>
  <si>
    <t>20.06.2020 05:47:21</t>
  </si>
  <si>
    <t>20.06.2020 06:51:15</t>
  </si>
  <si>
    <t>1356687</t>
  </si>
  <si>
    <t>KÖPRÜBAŞI TR-26 45-86-M00026_KÖPRÜBAŞI TR-25-M01 M01</t>
  </si>
  <si>
    <t>23.06.2020 07:34:16</t>
  </si>
  <si>
    <t>23.06.2020 08:12:29</t>
  </si>
  <si>
    <t>1357922</t>
  </si>
  <si>
    <t>KÖPRÜBAŞI TR-27 (FUTBOL SAHASI) 45-86-M00027_KÖPRÜBAŞI TR-38-M03 M03</t>
  </si>
  <si>
    <t>24.06.2020 15:34:00</t>
  </si>
  <si>
    <t>24.06.2020 16:16:33</t>
  </si>
  <si>
    <t>1351533</t>
  </si>
  <si>
    <t>KÖPRÜBAŞI TR-26 45-86-M00026_950023492</t>
  </si>
  <si>
    <t>15.06.2020 09:33:00</t>
  </si>
  <si>
    <t>15.06.2020 10:21:52</t>
  </si>
  <si>
    <t>1359722</t>
  </si>
  <si>
    <t>KÖPRÜBAŞI TR-12 45-86-M00012_45-86-M00012</t>
  </si>
  <si>
    <t>27.06.2020 19:39:33</t>
  </si>
  <si>
    <t>27.06.2020 20:11:48</t>
  </si>
  <si>
    <t>1360459</t>
  </si>
  <si>
    <t>SOMA TR-27/2 45-82-M00122_D</t>
  </si>
  <si>
    <t>29.06.2020 12:36:26</t>
  </si>
  <si>
    <t>1354223</t>
  </si>
  <si>
    <t>SOMA TR-27 45-82-M00027_945523575</t>
  </si>
  <si>
    <t>19.06.2020 10:12:19</t>
  </si>
  <si>
    <t>19.06.2020 10:26:23</t>
  </si>
  <si>
    <t>1357389</t>
  </si>
  <si>
    <t>SOMA TR-27/4 45-82-M00107_945524865</t>
  </si>
  <si>
    <t>23.06.2020 17:36:01</t>
  </si>
  <si>
    <t>23.06.2020 20:03:21</t>
  </si>
  <si>
    <t>1356357</t>
  </si>
  <si>
    <t>SOMA TR-27 45-82-M00027_945523576</t>
  </si>
  <si>
    <t>22.06.2020 15:09:54</t>
  </si>
  <si>
    <t>22.06.2020 18:43:06</t>
  </si>
  <si>
    <t>1344876</t>
  </si>
  <si>
    <t>TR-27/1 45-82-M00108_TR-28-29-30-M03 M03</t>
  </si>
  <si>
    <t>04.06.2020 08:03:50</t>
  </si>
  <si>
    <t>04.06.2020 12:27:36</t>
  </si>
  <si>
    <t>1349392</t>
  </si>
  <si>
    <t>TR-73 35-16-L00073_TR-76-L02 L02</t>
  </si>
  <si>
    <t>12.06.2020 03:18:45</t>
  </si>
  <si>
    <t>12.06.2020 04:26:22</t>
  </si>
  <si>
    <t>1353286</t>
  </si>
  <si>
    <t>TR-76 35-16-L00076_B</t>
  </si>
  <si>
    <t>18.06.2020 09:51:00</t>
  </si>
  <si>
    <t>18.06.2020 10:07:41</t>
  </si>
  <si>
    <t>1356946</t>
  </si>
  <si>
    <t>POYRAZDAMLARI-2 TARIMSAL SULAMA(HÜSNÜ TURAN) 45-78-M00641_Ayırıcı H01</t>
  </si>
  <si>
    <t>23.06.2020 10:18:03</t>
  </si>
  <si>
    <t>23.06.2020 14:14:40</t>
  </si>
  <si>
    <t>1357043</t>
  </si>
  <si>
    <t>23.06.2020 12:38:19</t>
  </si>
  <si>
    <t>23.06.2020 13:25:20</t>
  </si>
  <si>
    <t>1349306</t>
  </si>
  <si>
    <t>EMİN TUĞRUL TARIMSAL SULAMA TR 45-78-L00659_Ayırıcı H01</t>
  </si>
  <si>
    <t>11.06.2020 20:39:07</t>
  </si>
  <si>
    <t>11.06.2020 22:22:16</t>
  </si>
  <si>
    <t>1345363</t>
  </si>
  <si>
    <t>ALOSBİ TM 35-17-A00006_ADALET-1 M09</t>
  </si>
  <si>
    <t>05.06.2020 06:32:59</t>
  </si>
  <si>
    <t>05.06.2020 06:38:57</t>
  </si>
  <si>
    <t>1371377</t>
  </si>
  <si>
    <t>ALOSBİ TM 35-17-A00006_ŞAKRAN M05</t>
  </si>
  <si>
    <t>30.06.2020 20:11:41</t>
  </si>
  <si>
    <t>30.06.2020 20:30:00</t>
  </si>
  <si>
    <t>1360631</t>
  </si>
  <si>
    <t>ALAŞEHİR PTT TRAFO 45-73-M00040_A a4</t>
  </si>
  <si>
    <t>29.06.2020 16:39:01</t>
  </si>
  <si>
    <t>29.06.2020 18:25:46</t>
  </si>
  <si>
    <t>1345635</t>
  </si>
  <si>
    <t>SARUHANLI TR-15 45-80-M00015_45-80-M00015</t>
  </si>
  <si>
    <t>05.06.2020 15:02:33</t>
  </si>
  <si>
    <t>05.06.2020 15:32:33</t>
  </si>
  <si>
    <t>1351558</t>
  </si>
  <si>
    <t>SARUHANLI TR-16 45-80-M00016_956558878</t>
  </si>
  <si>
    <t>15.06.2020 09:50:37</t>
  </si>
  <si>
    <t>15.06.2020 11:06:49</t>
  </si>
  <si>
    <t>1351335</t>
  </si>
  <si>
    <t>SARUHANLI TR-16 45-80-M00016_A</t>
  </si>
  <si>
    <t>14.06.2020 18:10:45</t>
  </si>
  <si>
    <t>14.06.2020 19:08:00</t>
  </si>
  <si>
    <t>1351797</t>
  </si>
  <si>
    <t>ADİLOBA TR-3 45-80-M00158_956533463</t>
  </si>
  <si>
    <t>15.06.2020 17:36:31</t>
  </si>
  <si>
    <t>15.06.2020 18:25:27</t>
  </si>
  <si>
    <t>1344780</t>
  </si>
  <si>
    <t>03.06.2020 20:44:00</t>
  </si>
  <si>
    <t>03.06.2020 20:57:22</t>
  </si>
  <si>
    <t>1359712</t>
  </si>
  <si>
    <t>27.06.2020 19:38:09</t>
  </si>
  <si>
    <t>27.06.2020 20:09:53</t>
  </si>
  <si>
    <t>1359997</t>
  </si>
  <si>
    <t>ADİLOBA TR-2 45-80-M00157_Ayırıcı H01</t>
  </si>
  <si>
    <t>28.06.2020 13:46:58</t>
  </si>
  <si>
    <t>28.06.2020 14:19:56</t>
  </si>
  <si>
    <t>1348399</t>
  </si>
  <si>
    <t>ADİLOBA TR-1 45-80-M00156_B</t>
  </si>
  <si>
    <t>10.06.2020 14:23:14</t>
  </si>
  <si>
    <t>10.06.2020 15:00:30</t>
  </si>
  <si>
    <t>1353766</t>
  </si>
  <si>
    <t>AHMETLİ TR-54 45-84-L00189_TR-10 EMNİYET L02</t>
  </si>
  <si>
    <t>18.06.2020 17:33:24</t>
  </si>
  <si>
    <t>18.06.2020 17:50:58</t>
  </si>
  <si>
    <t>1355630</t>
  </si>
  <si>
    <t>AHMETLİ İM 45-84-A00001_KÖY GRUBU L17</t>
  </si>
  <si>
    <t>21.06.2020 13:48:41</t>
  </si>
  <si>
    <t>21.06.2020 13:53:00</t>
  </si>
  <si>
    <t>1360823</t>
  </si>
  <si>
    <t>29.06.2020 22:19:10</t>
  </si>
  <si>
    <t>29.06.2020 22:35:14</t>
  </si>
  <si>
    <t>1359612</t>
  </si>
  <si>
    <t>TR-71 35-16-L00071_Ayırıcı H01</t>
  </si>
  <si>
    <t>27.06.2020 15:58:30</t>
  </si>
  <si>
    <t>27.06.2020 17:07:22</t>
  </si>
  <si>
    <t>1323680</t>
  </si>
  <si>
    <t>TİRE TR-3 35-29-L00003_950342368</t>
  </si>
  <si>
    <t>02.06.2020 08:17:43</t>
  </si>
  <si>
    <t>02.06.2020 09:14:57</t>
  </si>
  <si>
    <t>1352994</t>
  </si>
  <si>
    <t>BERGAMA TM 35-16-A00004_DAĞISTAN-M08 M08</t>
  </si>
  <si>
    <t>17.06.2020 17:31:38</t>
  </si>
  <si>
    <t>17.06.2020 18:18:51</t>
  </si>
  <si>
    <t>1356775</t>
  </si>
  <si>
    <t>DM-2/19 35-29-M00019_953124415</t>
  </si>
  <si>
    <t>23.06.2020 08:59:20</t>
  </si>
  <si>
    <t>23.06.2020 10:42:42</t>
  </si>
  <si>
    <t>1353691</t>
  </si>
  <si>
    <t>TR-40 35-16-L00040_953332072</t>
  </si>
  <si>
    <t>18.06.2020 15:55:21</t>
  </si>
  <si>
    <t>18.06.2020 17:45:25</t>
  </si>
  <si>
    <t>1354800</t>
  </si>
  <si>
    <t>CENKYERİ TR-3 45-82-M00251_45-82-M00251</t>
  </si>
  <si>
    <t>19.06.2020 22:33:10</t>
  </si>
  <si>
    <t>19.06.2020 23:42:43</t>
  </si>
  <si>
    <t>1345431</t>
  </si>
  <si>
    <t>CENKYERİ TR-5 45-82-M00253_Ayırıcı H01</t>
  </si>
  <si>
    <t>05.06.2020 08:18:10</t>
  </si>
  <si>
    <t>05.06.2020 10:38:39</t>
  </si>
  <si>
    <t>1355092</t>
  </si>
  <si>
    <t>GÖÇBEYLİ DM 35-16-M00139_HatBaşıAyırıcı_53140543 M07</t>
  </si>
  <si>
    <t>20.06.2020 13:25:39</t>
  </si>
  <si>
    <t>20.06.2020 15:09:49</t>
  </si>
  <si>
    <t>1357746</t>
  </si>
  <si>
    <t>GÖÇBEYLİ DM 35-16-M00139_ALİBEYLİ M05</t>
  </si>
  <si>
    <t>24.06.2020 09:32:54</t>
  </si>
  <si>
    <t>24.06.2020 10:42:00</t>
  </si>
  <si>
    <t>1350581</t>
  </si>
  <si>
    <t>13.06.2020 10:38:26</t>
  </si>
  <si>
    <t>13.06.2020 13:03:30</t>
  </si>
  <si>
    <t>1359193</t>
  </si>
  <si>
    <t>ALABAŞ TR-15 35-15-L00133_950382385</t>
  </si>
  <si>
    <t>26.06.2020 17:59:25</t>
  </si>
  <si>
    <t>26.06.2020 20:50:15</t>
  </si>
  <si>
    <t>1359354</t>
  </si>
  <si>
    <t>URGANLI TR-1 KÖK 45-83-M00129_DERBENT TM-M03 M03</t>
  </si>
  <si>
    <t>27.06.2020 03:13:42</t>
  </si>
  <si>
    <t>27.06.2020 03:51:00</t>
  </si>
  <si>
    <t>1352496</t>
  </si>
  <si>
    <t>TR-3 (KÖPRÜBAŞI KABİN) 35-32-L00003_B</t>
  </si>
  <si>
    <t>16.06.2020 19:48:09</t>
  </si>
  <si>
    <t>16.06.2020 20:18:20</t>
  </si>
  <si>
    <t>1350769</t>
  </si>
  <si>
    <t>AVDAN TR-1 45-82-M00230_B</t>
  </si>
  <si>
    <t>13.06.2020 15:38:50</t>
  </si>
  <si>
    <t>13.06.2020 19:16:43</t>
  </si>
  <si>
    <t>1357165</t>
  </si>
  <si>
    <t>23.06.2020 14:07:49</t>
  </si>
  <si>
    <t>23.06.2020 16:25:24</t>
  </si>
  <si>
    <t>1354728</t>
  </si>
  <si>
    <t>AVDAN TR-5 KÖK 45-82-M00130_HatBaşıAyırıcı_53135909 M04</t>
  </si>
  <si>
    <t>19.06.2020 19:50:01</t>
  </si>
  <si>
    <t>19.06.2020 21:07:42</t>
  </si>
  <si>
    <t>1351623</t>
  </si>
  <si>
    <t>SOMA TR-17/3 45-82-M00114_945527633</t>
  </si>
  <si>
    <t>15.06.2020 11:37:00</t>
  </si>
  <si>
    <t>15.06.2020 12:01:33</t>
  </si>
  <si>
    <t>1358001</t>
  </si>
  <si>
    <t>AHMETLİ TR-2 45-84-L00002_TR-5 L03</t>
  </si>
  <si>
    <t>24.06.2020 17:42:47</t>
  </si>
  <si>
    <t>24.06.2020 19:09:16</t>
  </si>
  <si>
    <t>1355314</t>
  </si>
  <si>
    <t>SELİMŞAHLAR TR-2 45-71-M00137_TOKİ M03</t>
  </si>
  <si>
    <t>20.06.2020 20:36:31</t>
  </si>
  <si>
    <t>20.06.2020 21:31:00</t>
  </si>
  <si>
    <t>1351022</t>
  </si>
  <si>
    <t>BEYDERE KÖK 45-71-M00128_ESKİ YENİKÖY M09</t>
  </si>
  <si>
    <t>14.06.2020 08:53:25</t>
  </si>
  <si>
    <t>14.06.2020 09:08:46</t>
  </si>
  <si>
    <t>1352641</t>
  </si>
  <si>
    <t>BEYDERE KÖK 45-71-M00128_HatBaşıAyırıcı_53135141 M07</t>
  </si>
  <si>
    <t>17.06.2020 09:03:45</t>
  </si>
  <si>
    <t>17.06.2020 11:07:55</t>
  </si>
  <si>
    <t>1323586</t>
  </si>
  <si>
    <t>SELİMŞAHLAR TR-1 45-71-M00133_953242952</t>
  </si>
  <si>
    <t>01.06.2020 21:56:24</t>
  </si>
  <si>
    <t>02.06.2020 01:41:43</t>
  </si>
  <si>
    <t>1360267</t>
  </si>
  <si>
    <t>29.06.2020 06:44:44</t>
  </si>
  <si>
    <t>29.06.2020 07:30:10</t>
  </si>
  <si>
    <t>1323140</t>
  </si>
  <si>
    <t>L-102 DÜZCE AZMAK 35-14-L00102_956658071</t>
  </si>
  <si>
    <t>01.06.2020 12:12:14</t>
  </si>
  <si>
    <t>01.06.2020 14:49:42</t>
  </si>
  <si>
    <t>1355949</t>
  </si>
  <si>
    <t>TR-2/29 45-83-L00029_EMNİYET-AKYER-L03 L03</t>
  </si>
  <si>
    <t>22.06.2020 05:57:02</t>
  </si>
  <si>
    <t>22.06.2020 06:43:07</t>
  </si>
  <si>
    <t>1349054</t>
  </si>
  <si>
    <t>SOMA TR-41 45-82-M00041_TR-42 M02</t>
  </si>
  <si>
    <t>11.06.2020 16:24:42</t>
  </si>
  <si>
    <t>11.06.2020 16:43:26</t>
  </si>
  <si>
    <t>1355132</t>
  </si>
  <si>
    <t>CANLI TR-4 35-20-L00135_955201208</t>
  </si>
  <si>
    <t>20.06.2020 14:12:23</t>
  </si>
  <si>
    <t>20.06.2020 19:31:19</t>
  </si>
  <si>
    <t>1360305</t>
  </si>
  <si>
    <t>29.06.2020 08:49:09</t>
  </si>
  <si>
    <t>29.06.2020 09:13:00</t>
  </si>
  <si>
    <t>1359265</t>
  </si>
  <si>
    <t>TR-1-2/8 35-20-L00036_-H H</t>
  </si>
  <si>
    <t>26.06.2020 20:26:12</t>
  </si>
  <si>
    <t>26.06.2020 23:07:53</t>
  </si>
  <si>
    <t>1359695</t>
  </si>
  <si>
    <t>ARAPBAŞI TR-1 35-20-L00082_A</t>
  </si>
  <si>
    <t>27.06.2020 18:43:55</t>
  </si>
  <si>
    <t>27.06.2020 20:08:22</t>
  </si>
  <si>
    <t>1352077</t>
  </si>
  <si>
    <t>SEYİRKENT TR-1 45-83-M00691_ERGENEKON TR-10-M02 M02</t>
  </si>
  <si>
    <t>16.06.2020 09:15:54</t>
  </si>
  <si>
    <t>16.06.2020 09:37:54</t>
  </si>
  <si>
    <t>1347117</t>
  </si>
  <si>
    <t>ERGENEKON TR-10 45-83-M00625_955174772</t>
  </si>
  <si>
    <t>08.06.2020 12:10:14</t>
  </si>
  <si>
    <t>08.06.2020 13:36:03</t>
  </si>
  <si>
    <t>1346064</t>
  </si>
  <si>
    <t>ERGENEKON TR-9 45-83-M00621_955177766</t>
  </si>
  <si>
    <t>06.06.2020 12:31:14</t>
  </si>
  <si>
    <t>06.06.2020 13:49:01</t>
  </si>
  <si>
    <t>1349425</t>
  </si>
  <si>
    <t>M-2147 35-07-M02147_913576379</t>
  </si>
  <si>
    <t>12.06.2020 06:26:16</t>
  </si>
  <si>
    <t>12.06.2020 07:27:13</t>
  </si>
  <si>
    <t>1349191</t>
  </si>
  <si>
    <t>11.06.2020 18:25:25</t>
  </si>
  <si>
    <t>11.06.2020 18:42:38</t>
  </si>
  <si>
    <t>1348971</t>
  </si>
  <si>
    <t>11.06.2020 14:07:22</t>
  </si>
  <si>
    <t>11.06.2020 14:26:08</t>
  </si>
  <si>
    <t>1348849</t>
  </si>
  <si>
    <t>11.06.2020 10:19:57</t>
  </si>
  <si>
    <t>11.06.2020 10:37:02</t>
  </si>
  <si>
    <t>1346821</t>
  </si>
  <si>
    <t>SOMA TR-5 45-82-M00005_945538741</t>
  </si>
  <si>
    <t>07.06.2020 19:37:16</t>
  </si>
  <si>
    <t>07.06.2020 20:07:12</t>
  </si>
  <si>
    <t>1346931</t>
  </si>
  <si>
    <t>08.06.2020 07:38:03</t>
  </si>
  <si>
    <t>08.06.2020 07:54:00</t>
  </si>
  <si>
    <t>1347243</t>
  </si>
  <si>
    <t>SOMA TR-7/1 45-82-M00080_B</t>
  </si>
  <si>
    <t>08.06.2020 15:41:00</t>
  </si>
  <si>
    <t>08.06.2020 16:07:15</t>
  </si>
  <si>
    <t>1348232</t>
  </si>
  <si>
    <t>10.06.2020 10:17:41</t>
  </si>
  <si>
    <t>10.06.2020 10:43:17</t>
  </si>
  <si>
    <t>1345812</t>
  </si>
  <si>
    <t>05.06.2020 21:01:56</t>
  </si>
  <si>
    <t>05.06.2020 22:16:02</t>
  </si>
  <si>
    <t>1323748</t>
  </si>
  <si>
    <t>SOMA B SANTRALİ TM 45-82-A00004_DM-1 FİDER-2 (2H07) M020</t>
  </si>
  <si>
    <t>02.06.2020 09:36:37</t>
  </si>
  <si>
    <t>02.06.2020 10:23:00</t>
  </si>
  <si>
    <t>1351441</t>
  </si>
  <si>
    <t>15.06.2020 05:54:06</t>
  </si>
  <si>
    <t>15.06.2020 06:15:20</t>
  </si>
  <si>
    <t>1353731</t>
  </si>
  <si>
    <t>18.06.2020 16:54:31</t>
  </si>
  <si>
    <t>18.06.2020 17:07:32</t>
  </si>
  <si>
    <t>1354538</t>
  </si>
  <si>
    <t>SOMA TR-4 45-82-M00004_945538387</t>
  </si>
  <si>
    <t>19.06.2020 16:28:53</t>
  </si>
  <si>
    <t>19.06.2020 17:58:13</t>
  </si>
  <si>
    <t>1355969</t>
  </si>
  <si>
    <t>22.06.2020 07:01:48</t>
  </si>
  <si>
    <t>22.06.2020 07:23:00</t>
  </si>
  <si>
    <t>1355656</t>
  </si>
  <si>
    <t>21.06.2020 14:33:36</t>
  </si>
  <si>
    <t>21.06.2020 14:49:00</t>
  </si>
  <si>
    <t>1355725</t>
  </si>
  <si>
    <t>SOMA B SANTRALİ TM 45-82-A00004_DM-1 FİDER-1 (2H05) M022</t>
  </si>
  <si>
    <t>21.06.2020 16:36:41</t>
  </si>
  <si>
    <t>21.06.2020 17:05:00</t>
  </si>
  <si>
    <t>1355424</t>
  </si>
  <si>
    <t>SOMA B SANTRALİ TM 45-82-A00004_SOMA KÖYLER DM-2 FİDER-2 (2H08)-M019 M019</t>
  </si>
  <si>
    <t>21.06.2020 07:40:51</t>
  </si>
  <si>
    <t>21.06.2020 08:03:55</t>
  </si>
  <si>
    <t>1356930</t>
  </si>
  <si>
    <t>23.06.2020 11:11:02</t>
  </si>
  <si>
    <t>1358743</t>
  </si>
  <si>
    <t>26.06.2020 05:39:01</t>
  </si>
  <si>
    <t>26.06.2020 05:54:46</t>
  </si>
  <si>
    <t>1358839</t>
  </si>
  <si>
    <t>26.06.2020 09:27:50</t>
  </si>
  <si>
    <t>26.06.2020 09:45:47</t>
  </si>
  <si>
    <t>1359728</t>
  </si>
  <si>
    <t>KÖPRÜBAŞI TR-18 45-86-M00018_DAĞITIM TRAFO KÖPRÜBAŞI TR-18-M03 M03</t>
  </si>
  <si>
    <t>27.06.2020 19:52:55</t>
  </si>
  <si>
    <t>27.06.2020 20:24:18</t>
  </si>
  <si>
    <t>1354438</t>
  </si>
  <si>
    <t>KÖPRÜBAŞI TR-3 DAMLAR MAH. 45-86-M00003_A</t>
  </si>
  <si>
    <t>19.06.2020 14:37:43</t>
  </si>
  <si>
    <t>19.06.2020 15:31:42</t>
  </si>
  <si>
    <t>1348772</t>
  </si>
  <si>
    <t>ERGENEKON TR-10 45-83-M00625_ÜÇÜNCÜ KISIM SANAYİ TR-1-M03 M03</t>
  </si>
  <si>
    <t>11.06.2020 08:41:58</t>
  </si>
  <si>
    <t>11.06.2020 08:56:02</t>
  </si>
  <si>
    <t>1354401</t>
  </si>
  <si>
    <t>M-2038 35-07-M02038_912430460</t>
  </si>
  <si>
    <t>19.06.2020 13:09:56</t>
  </si>
  <si>
    <t>19.06.2020 18:15:03</t>
  </si>
  <si>
    <t>1355113</t>
  </si>
  <si>
    <t>MORDOĞAN TR-26 35-21-L00209_949495210</t>
  </si>
  <si>
    <t>20.06.2020 13:59:17</t>
  </si>
  <si>
    <t>20.06.2020 18:32:00</t>
  </si>
  <si>
    <t>1352849</t>
  </si>
  <si>
    <t>17.06.2020 13:40:33</t>
  </si>
  <si>
    <t>17.06.2020 17:22:16</t>
  </si>
  <si>
    <t>1350179</t>
  </si>
  <si>
    <t>12.06.2020 19:13:59</t>
  </si>
  <si>
    <t>12.06.2020 20:09:00</t>
  </si>
  <si>
    <t>1346428</t>
  </si>
  <si>
    <t>07.06.2020 08:08:53</t>
  </si>
  <si>
    <t>07.06.2020 08:43:00</t>
  </si>
  <si>
    <t>1353434</t>
  </si>
  <si>
    <t>AHMETLİ TR-3 45-84-L00003_95000066034</t>
  </si>
  <si>
    <t>18.06.2020 12:17:38</t>
  </si>
  <si>
    <t>18.06.2020 13:44:19</t>
  </si>
  <si>
    <t>1350552</t>
  </si>
  <si>
    <t>13.06.2020 10:13:41</t>
  </si>
  <si>
    <t>13.06.2020 10:42:13</t>
  </si>
  <si>
    <t>1355243</t>
  </si>
  <si>
    <t>20.06.2020 18:03:11</t>
  </si>
  <si>
    <t>20.06.2020 18:22:00</t>
  </si>
  <si>
    <t>1354742</t>
  </si>
  <si>
    <t>MESCİTLİ DM 35-15-L00904_MESCİTLİ-L05 L05</t>
  </si>
  <si>
    <t>19.06.2020 20:20:00</t>
  </si>
  <si>
    <t>19.06.2020 21:23:04</t>
  </si>
  <si>
    <t>1356645</t>
  </si>
  <si>
    <t>23.06.2020 04:34:59</t>
  </si>
  <si>
    <t>23.06.2020 04:55:23</t>
  </si>
  <si>
    <t>1352618</t>
  </si>
  <si>
    <t>17.06.2020 08:38:49</t>
  </si>
  <si>
    <t>17.06.2020 09:47:00</t>
  </si>
  <si>
    <t>1353480</t>
  </si>
  <si>
    <t>YAŞAR ODALI ÖZEL TR 35-15-L00610Ö_Ayırıcı H01</t>
  </si>
  <si>
    <t>18.06.2020 12:56:27</t>
  </si>
  <si>
    <t>18.06.2020 13:20:16</t>
  </si>
  <si>
    <t>1345385</t>
  </si>
  <si>
    <t>MESCİTLİ DM 35-15-L00904_MESCİTLİ SULAMA-1-L02 L02</t>
  </si>
  <si>
    <t>05.06.2020 07:10:30</t>
  </si>
  <si>
    <t>05.06.2020 10:44:58</t>
  </si>
  <si>
    <t>1345549</t>
  </si>
  <si>
    <t>BADEMLİ TR-38 35-15-L01055_A</t>
  </si>
  <si>
    <t>05.06.2020 12:08:03</t>
  </si>
  <si>
    <t>05.06.2020 13:25:55</t>
  </si>
  <si>
    <t>1359605</t>
  </si>
  <si>
    <t>27.06.2020 15:49:57</t>
  </si>
  <si>
    <t>27.06.2020 16:57:56</t>
  </si>
  <si>
    <t>1358167</t>
  </si>
  <si>
    <t>ARAPLIOVASI GES DM 35-16-M00811_PAŞAKÖY ENH GİRİŞ M018</t>
  </si>
  <si>
    <t>25.06.2020 06:41:35</t>
  </si>
  <si>
    <t>25.06.2020 06:44:00</t>
  </si>
  <si>
    <t>1359878</t>
  </si>
  <si>
    <t>28.06.2020 09:19:08</t>
  </si>
  <si>
    <t>28.06.2020 09:19:29</t>
  </si>
  <si>
    <t>1359879</t>
  </si>
  <si>
    <t>AHMETBEYLER DM 35-16-M00154_YUKARIKIRIKLAR M05</t>
  </si>
  <si>
    <t>28.06.2020 09:19:13</t>
  </si>
  <si>
    <t>28.06.2020 09:20:00</t>
  </si>
  <si>
    <t>1349696</t>
  </si>
  <si>
    <t>AHMETBEYLER DM 35-16-M00154_TIRMANLAR-M07 M07</t>
  </si>
  <si>
    <t>12.06.2020 12:30:29</t>
  </si>
  <si>
    <t>12.06.2020 16:23:00</t>
  </si>
  <si>
    <t>1348681</t>
  </si>
  <si>
    <t>AHMETBEYLER DM 35-16-M00154_HatBaşıAyırıcı_53139015 M05</t>
  </si>
  <si>
    <t>10.06.2020 23:42:52</t>
  </si>
  <si>
    <t>11.06.2020 00:08:00</t>
  </si>
  <si>
    <t>1357903</t>
  </si>
  <si>
    <t>24.06.2020 15:03:14</t>
  </si>
  <si>
    <t>24.06.2020 15:23:58</t>
  </si>
  <si>
    <t>1354837</t>
  </si>
  <si>
    <t>20.06.2020 01:28:30</t>
  </si>
  <si>
    <t>20.06.2020 01:38:00</t>
  </si>
  <si>
    <t>1355565</t>
  </si>
  <si>
    <t>21.06.2020 11:33:14</t>
  </si>
  <si>
    <t>21.06.2020 11:35:00</t>
  </si>
  <si>
    <t>1355975</t>
  </si>
  <si>
    <t>22.06.2020 07:19:57</t>
  </si>
  <si>
    <t>22.06.2020 08:02:56</t>
  </si>
  <si>
    <t>1356323</t>
  </si>
  <si>
    <t>22.06.2020 14:32:52</t>
  </si>
  <si>
    <t>22.06.2020 14:33:13</t>
  </si>
  <si>
    <t>1344536</t>
  </si>
  <si>
    <t>POYRAZDAMLARI TR-11 45-78-M00576_ M05</t>
  </si>
  <si>
    <t>03.06.2020 14:28:58</t>
  </si>
  <si>
    <t>1344738</t>
  </si>
  <si>
    <t>KARAKUYU KÖK 35-26-M00437_KÖYLER KORUCUK-M06 M06</t>
  </si>
  <si>
    <t>03.06.2020 19:12:37</t>
  </si>
  <si>
    <t>03.06.2020 19:53:00</t>
  </si>
  <si>
    <t>1334014</t>
  </si>
  <si>
    <t>02.06.2020 16:02:42</t>
  </si>
  <si>
    <t>02.06.2020 16:25:00</t>
  </si>
  <si>
    <t>1353558</t>
  </si>
  <si>
    <t>KARAKUYU KÖK 35-26-M00437_KÖYLER KORUCUK M06</t>
  </si>
  <si>
    <t>18.06.2020 14:08:35</t>
  </si>
  <si>
    <t>18.06.2020 14:49:50</t>
  </si>
  <si>
    <t>1351855</t>
  </si>
  <si>
    <t>KARAKUYU-6 35-26-M00445_956619966</t>
  </si>
  <si>
    <t>15.06.2020 18:54:51</t>
  </si>
  <si>
    <t>15.06.2020 20:25:21</t>
  </si>
  <si>
    <t>1360662</t>
  </si>
  <si>
    <t>TR-1-4/6 KARASELVİ KABİN 35-20-L00030_955193884</t>
  </si>
  <si>
    <t>29.06.2020 17:21:42</t>
  </si>
  <si>
    <t>29.06.2020 23:40:02</t>
  </si>
  <si>
    <t>1354710</t>
  </si>
  <si>
    <t>YAŞAR TAŞKIN ÖZEL TR 35-27-M00412Ö_Ayırıcı H01</t>
  </si>
  <si>
    <t>19.06.2020 19:37:47</t>
  </si>
  <si>
    <t>19.06.2020 21:45:59</t>
  </si>
  <si>
    <t>1357416</t>
  </si>
  <si>
    <t>AKALAN TR-1 35-27-M00433_Ayırıcı H01</t>
  </si>
  <si>
    <t>23.06.2020 17:57:53</t>
  </si>
  <si>
    <t>23.06.2020 22:51:18</t>
  </si>
  <si>
    <t>1356903</t>
  </si>
  <si>
    <t>MEDİ KÖK 35-27-M00425_AKALAN-M01 M01</t>
  </si>
  <si>
    <t>23.06.2020 09:34:29</t>
  </si>
  <si>
    <t>23.06.2020 12:56:54</t>
  </si>
  <si>
    <t>1350910</t>
  </si>
  <si>
    <t>SARUHANLI TR-32 45-80-M00032_950082413</t>
  </si>
  <si>
    <t>13.06.2020 19:48:53</t>
  </si>
  <si>
    <t>13.06.2020 20:48:08</t>
  </si>
  <si>
    <t>1323109</t>
  </si>
  <si>
    <t>SARUHANLI TR-32 45-80-M00032_956561567</t>
  </si>
  <si>
    <t>01.06.2020 11:55:24</t>
  </si>
  <si>
    <t>01.06.2020 13:47:02</t>
  </si>
  <si>
    <t>1350156</t>
  </si>
  <si>
    <t>SARUHANLI TR-8 45-80-M00008_956563731</t>
  </si>
  <si>
    <t>12.06.2020 18:47:20</t>
  </si>
  <si>
    <t>12.06.2020 19:50:48</t>
  </si>
  <si>
    <t>1344906</t>
  </si>
  <si>
    <t>04.06.2020 09:18:19</t>
  </si>
  <si>
    <t>04.06.2020 17:11:43</t>
  </si>
  <si>
    <t>1355362</t>
  </si>
  <si>
    <t>L-61 İSTUR 35-14-L00061_956639557</t>
  </si>
  <si>
    <t>21.06.2020 00:11:56</t>
  </si>
  <si>
    <t>21.06.2020 01:07:53</t>
  </si>
  <si>
    <t>1371425</t>
  </si>
  <si>
    <t>ÇIRPI TR-1/1 35-20-M00001_955197102</t>
  </si>
  <si>
    <t>30.06.2020 21:39:16</t>
  </si>
  <si>
    <t>30.06.2020 23:10:09</t>
  </si>
  <si>
    <t>1360528</t>
  </si>
  <si>
    <t>SOMA TR-12 45-82-M00012_D</t>
  </si>
  <si>
    <t>29.06.2020 14:04:58</t>
  </si>
  <si>
    <t>29.06.2020 15:28:31</t>
  </si>
  <si>
    <t>1350986</t>
  </si>
  <si>
    <t>SOMA TR-12 45-82-M00012_TR-12/2-M03 M03</t>
  </si>
  <si>
    <t>14.06.2020 06:02:21</t>
  </si>
  <si>
    <t>14.06.2020 06:36:30</t>
  </si>
  <si>
    <t>1344568</t>
  </si>
  <si>
    <t>SOMA TR-11 45-82-M00011_B</t>
  </si>
  <si>
    <t>03.06.2020 14:59:48</t>
  </si>
  <si>
    <t>03.06.2020 16:48:33</t>
  </si>
  <si>
    <t>1346719</t>
  </si>
  <si>
    <t>SOMA TR-12 45-82-M00012_B</t>
  </si>
  <si>
    <t>07.06.2020 16:41:36</t>
  </si>
  <si>
    <t>07.06.2020 17:58:23</t>
  </si>
  <si>
    <t>1350037</t>
  </si>
  <si>
    <t>SARIGÖL TR-13 45-79-M00013_Ayırıcı H01</t>
  </si>
  <si>
    <t>12.06.2020 16:54:04</t>
  </si>
  <si>
    <t>12.06.2020 17:35:55</t>
  </si>
  <si>
    <t>1333879</t>
  </si>
  <si>
    <t>SARIGÖL TR-15 KÖK 45-79-M00015_TR-18-M015 M015</t>
  </si>
  <si>
    <t>02.06.2020 13:10:34</t>
  </si>
  <si>
    <t>02.06.2020 16:06:15</t>
  </si>
  <si>
    <t>1355089</t>
  </si>
  <si>
    <t>SARIGÖL TR-44 45-79-M00044_945555051</t>
  </si>
  <si>
    <t>20.06.2020 13:10:02</t>
  </si>
  <si>
    <t>20.06.2020 15:21:11</t>
  </si>
  <si>
    <t>1354713</t>
  </si>
  <si>
    <t>FEVZİPAŞA TR-1 45-71-M00579_A</t>
  </si>
  <si>
    <t>19.06.2020 19:36:10</t>
  </si>
  <si>
    <t>19.06.2020 20:23:40</t>
  </si>
  <si>
    <t>1354411</t>
  </si>
  <si>
    <t>AŞAĞIÇOBANİSA TR-3 45-71-M00103_45-71-M00103</t>
  </si>
  <si>
    <t>19.06.2020 14:07:09</t>
  </si>
  <si>
    <t>19.06.2020 18:46:35</t>
  </si>
  <si>
    <t>1356685</t>
  </si>
  <si>
    <t>AŞAĞIÇOBANİSA KÖK 45-71-M00096_AŞAĞIÇOBANİSA TR-3-M06 M06</t>
  </si>
  <si>
    <t>23.06.2020 07:22:36</t>
  </si>
  <si>
    <t>23.06.2020 08:00:32</t>
  </si>
  <si>
    <t>1350871</t>
  </si>
  <si>
    <t>AŞAĞIÇOBANİSA TR-14 45-71-M00099_A</t>
  </si>
  <si>
    <t>13.06.2020 18:26:52</t>
  </si>
  <si>
    <t>13.06.2020 20:45:16</t>
  </si>
  <si>
    <t>1334296</t>
  </si>
  <si>
    <t>03.06.2020 08:06:48</t>
  </si>
  <si>
    <t>03.06.2020 09:33:55</t>
  </si>
  <si>
    <t>1345394</t>
  </si>
  <si>
    <t>AŞAĞIÇOBANİSA SANAYİ 45-71-M00108_-M01 M01</t>
  </si>
  <si>
    <t>05.06.2020 08:11:03</t>
  </si>
  <si>
    <t>05.06.2020 09:01:00</t>
  </si>
  <si>
    <t>1349968</t>
  </si>
  <si>
    <t>AŞAĞIÇOBANİSA KÖK 45-71-M00096_HACIHALİLLER DM-M08 M08</t>
  </si>
  <si>
    <t>12.06.2020 16:22:12</t>
  </si>
  <si>
    <t>12.06.2020 17:07:00</t>
  </si>
  <si>
    <t>1348654</t>
  </si>
  <si>
    <t>AŞAĞIÇOBANİSA SANAYİ 45-71-M00108_953198224</t>
  </si>
  <si>
    <t>10.06.2020 21:42:16</t>
  </si>
  <si>
    <t>11.06.2020 02:55:25</t>
  </si>
  <si>
    <t>1359070</t>
  </si>
  <si>
    <t>AŞAĞIÇOBANİSA TR-14 45-71-M00099_C</t>
  </si>
  <si>
    <t>26.06.2020 14:44:00</t>
  </si>
  <si>
    <t>26.06.2020 14:57:31</t>
  </si>
  <si>
    <t>1360994</t>
  </si>
  <si>
    <t>30.06.2020 10:01:50</t>
  </si>
  <si>
    <t>30.06.2020 16:07:00</t>
  </si>
  <si>
    <t>1350069</t>
  </si>
  <si>
    <t>MAVİ KÖŞE TR-1 KÖK 35-17-M00224_KALABAK M03</t>
  </si>
  <si>
    <t>12.06.2020 17:30:39</t>
  </si>
  <si>
    <t>12.06.2020 17:56:29</t>
  </si>
  <si>
    <t>1349511</t>
  </si>
  <si>
    <t>HACIÖMERLİ KARAKUYULAR TR 35-17-M00444_35-17-M00444</t>
  </si>
  <si>
    <t>12.06.2020 09:56:38</t>
  </si>
  <si>
    <t>12.06.2020 11:01:00</t>
  </si>
  <si>
    <t>1350486</t>
  </si>
  <si>
    <t>ARMUTLU İM 35-27-A00001_ÖREN L16</t>
  </si>
  <si>
    <t>13.06.2020 08:53:40</t>
  </si>
  <si>
    <t>13.06.2020 10:30:00</t>
  </si>
  <si>
    <t>1345261</t>
  </si>
  <si>
    <t>ARMUTLU DM-2/TR-27 35-27-L00350_945379859</t>
  </si>
  <si>
    <t>04.06.2020 18:50:39</t>
  </si>
  <si>
    <t>04.06.2020 20:57:36</t>
  </si>
  <si>
    <t>1346624</t>
  </si>
  <si>
    <t>ARMUTLU İM 35-27-A00001_ARMATEKS-OMRAT M05</t>
  </si>
  <si>
    <t>07.06.2020 13:55:00</t>
  </si>
  <si>
    <t>07.06.2020 14:07:00</t>
  </si>
  <si>
    <t>1350839</t>
  </si>
  <si>
    <t>ARMUTLU İM 35-27-A00001_ÖREN-L16 L16</t>
  </si>
  <si>
    <t>13.06.2020 18:41:44</t>
  </si>
  <si>
    <t>1351390</t>
  </si>
  <si>
    <t>ŞAKİR BULDAN SULAMA GRUBU TR 35-27-M00198_Ayırıcı H01</t>
  </si>
  <si>
    <t>14.06.2020 20:03:26</t>
  </si>
  <si>
    <t>14.06.2020 22:38:16</t>
  </si>
  <si>
    <t>1351694</t>
  </si>
  <si>
    <t>ARMUTLU DM-02/TR-25 35-27-L00001_913344511</t>
  </si>
  <si>
    <t>15.06.2020 13:36:27</t>
  </si>
  <si>
    <t>15.06.2020 17:50:48</t>
  </si>
  <si>
    <t>1355740</t>
  </si>
  <si>
    <t>ARMUTLU İM 35-27-A00001_KIZILCA L05</t>
  </si>
  <si>
    <t>21.06.2020 17:08:11</t>
  </si>
  <si>
    <t>21.06.2020 17:25:00</t>
  </si>
  <si>
    <t>1360570</t>
  </si>
  <si>
    <t>29.06.2020 15:19:34</t>
  </si>
  <si>
    <t>29.06.2020 15:45:00</t>
  </si>
  <si>
    <t>1361023</t>
  </si>
  <si>
    <t>KARABURUN TR-1/9 35-21-L00024_HatBaşıAyırıcı_53138110 L02</t>
  </si>
  <si>
    <t>30.06.2020 10:22:51</t>
  </si>
  <si>
    <t>30.06.2020 13:31:19</t>
  </si>
  <si>
    <t>1352825</t>
  </si>
  <si>
    <t>KARABURUN TR-14 35-21-L00003_A</t>
  </si>
  <si>
    <t>17.06.2020 13:09:06</t>
  </si>
  <si>
    <t>17.06.2020 14:50:10</t>
  </si>
  <si>
    <t>1353404</t>
  </si>
  <si>
    <t>KARABURUN TR-1 35-21-L00001_953360184</t>
  </si>
  <si>
    <t>18.06.2020 11:37:08</t>
  </si>
  <si>
    <t>18.06.2020 16:52:58</t>
  </si>
  <si>
    <t>1334474</t>
  </si>
  <si>
    <t>TR-43 35-15-M00043_950373878</t>
  </si>
  <si>
    <t>03.06.2020 12:46:54</t>
  </si>
  <si>
    <t>03.06.2020 15:02:15</t>
  </si>
  <si>
    <t>1344768</t>
  </si>
  <si>
    <t>TR-43 35-15-M00043_950373744</t>
  </si>
  <si>
    <t>03.06.2020 19:08:22</t>
  </si>
  <si>
    <t>03.06.2020 21:56:47</t>
  </si>
  <si>
    <t>1334164</t>
  </si>
  <si>
    <t>K-2416 35-07-K02416_99062504</t>
  </si>
  <si>
    <t>02.06.2020 19:32:44</t>
  </si>
  <si>
    <t>02.06.2020 21:38:34</t>
  </si>
  <si>
    <t>1345706</t>
  </si>
  <si>
    <t>05.06.2020 16:42:21</t>
  </si>
  <si>
    <t>05.06.2020 21:01:50</t>
  </si>
  <si>
    <t>1351651</t>
  </si>
  <si>
    <t>15.06.2020 11:53:35</t>
  </si>
  <si>
    <t>15.06.2020 14:38:32</t>
  </si>
  <si>
    <t>1353966</t>
  </si>
  <si>
    <t>SÜTÇÜLER DM-1/TR-6 35-27-M00920_913617207</t>
  </si>
  <si>
    <t>18.06.2020 21:05:24</t>
  </si>
  <si>
    <t>18.06.2020 22:36:18</t>
  </si>
  <si>
    <t>1355794</t>
  </si>
  <si>
    <t>URGANLI TR-3 45-83-M00571_45-83-M00571</t>
  </si>
  <si>
    <t>21.06.2020 18:25:22</t>
  </si>
  <si>
    <t>21.06.2020 19:44:06</t>
  </si>
  <si>
    <t>1360887</t>
  </si>
  <si>
    <t>URGANLI TR-7 45-83-M00550_TR-4-M03 M03</t>
  </si>
  <si>
    <t>30.06.2020 07:28:55</t>
  </si>
  <si>
    <t>1354781</t>
  </si>
  <si>
    <t>TEKKEDERE DM 35-16-M00137_HatBaşıAyırıcı_53140688 M03</t>
  </si>
  <si>
    <t>19.06.2020 21:51:04</t>
  </si>
  <si>
    <t>20.06.2020 00:11:52</t>
  </si>
  <si>
    <t>1345082</t>
  </si>
  <si>
    <t>04.06.2020 12:59:29</t>
  </si>
  <si>
    <t>04.06.2020 15:28:37</t>
  </si>
  <si>
    <t>1346224</t>
  </si>
  <si>
    <t>ZEYTİNDAĞ TR-1 35-16-M00003_953328989</t>
  </si>
  <si>
    <t>06.06.2020 17:32:00</t>
  </si>
  <si>
    <t>06.06.2020 18:41:17</t>
  </si>
  <si>
    <t>1347489</t>
  </si>
  <si>
    <t>ZEYTİNDAĞ TR-1 35-16-M00003_A</t>
  </si>
  <si>
    <t>09.06.2020 08:04:33</t>
  </si>
  <si>
    <t>09.06.2020 10:25:08</t>
  </si>
  <si>
    <t>1346739</t>
  </si>
  <si>
    <t>SELİMŞAHLAR TR-2 45-71-M00137_TOKİ-M03 M03</t>
  </si>
  <si>
    <t>07.06.2020 17:14:53</t>
  </si>
  <si>
    <t>07.06.2020 17:34:00</t>
  </si>
  <si>
    <t>1345473</t>
  </si>
  <si>
    <t>SELİMŞAHLAR TR-2 45-71-M00137_HatBaşıAyırıcı_53135232 M03</t>
  </si>
  <si>
    <t>05.06.2020 10:14:00</t>
  </si>
  <si>
    <t>05.06.2020 11:05:39</t>
  </si>
  <si>
    <t>1356722</t>
  </si>
  <si>
    <t>23.06.2020 08:44:11</t>
  </si>
  <si>
    <t>1352038</t>
  </si>
  <si>
    <t>16.06.2020 08:37:44</t>
  </si>
  <si>
    <t>16.06.2020 08:38:14</t>
  </si>
  <si>
    <t>1352276</t>
  </si>
  <si>
    <t>BEYDERE KÖK 45-71-M00128_SELİMŞAHLAR M02</t>
  </si>
  <si>
    <t>16.06.2020 13:34:27</t>
  </si>
  <si>
    <t>16.06.2020 13:36:04</t>
  </si>
  <si>
    <t>1352356</t>
  </si>
  <si>
    <t>BEYDERE KÖK 45-71-M00128_ESKİ KARAAĞAÇLI M07</t>
  </si>
  <si>
    <t>16.06.2020 15:46:13</t>
  </si>
  <si>
    <t>16.06.2020 19:51:26</t>
  </si>
  <si>
    <t>1350936</t>
  </si>
  <si>
    <t>SELİMŞAHLAR TR-2 45-71-M00137_953202355</t>
  </si>
  <si>
    <t>13.06.2020 21:15:33</t>
  </si>
  <si>
    <t>13.06.2020 22:48:38</t>
  </si>
  <si>
    <t>1360886</t>
  </si>
  <si>
    <t>BEYDERE KÖK 45-71-M00128_HatBaşıAyırıcı_53135264 M07</t>
  </si>
  <si>
    <t>30.06.2020 07:23:12</t>
  </si>
  <si>
    <t>30.06.2020 08:50:51</t>
  </si>
  <si>
    <t>1359273</t>
  </si>
  <si>
    <t>BEYDERE KÖK 45-71-M00128_HatBaşıAyırıcı_53135144 M07</t>
  </si>
  <si>
    <t>26.06.2020 20:49:25</t>
  </si>
  <si>
    <t>26.06.2020 23:36:59</t>
  </si>
  <si>
    <t>1359316</t>
  </si>
  <si>
    <t>26.06.2020 23:10:02</t>
  </si>
  <si>
    <t>26.06.2020 23:17:00</t>
  </si>
  <si>
    <t>1358757</t>
  </si>
  <si>
    <t>26.06.2020 06:32:59</t>
  </si>
  <si>
    <t>26.06.2020 09:39:14</t>
  </si>
  <si>
    <t>1358760</t>
  </si>
  <si>
    <t>SELİMŞAHLAR TR-2 45-71-M00137_953202379</t>
  </si>
  <si>
    <t>26.06.2020 06:58:41</t>
  </si>
  <si>
    <t>26.06.2020 11:05:32</t>
  </si>
  <si>
    <t>1346275</t>
  </si>
  <si>
    <t>SARIGÖL TR-35 45-79-M00035_45-79-M00035</t>
  </si>
  <si>
    <t>06.06.2020 19:23:00</t>
  </si>
  <si>
    <t>06.06.2020 19:31:05</t>
  </si>
  <si>
    <t>1353764</t>
  </si>
  <si>
    <t>TR-2/109 45-83-L00109_955178584</t>
  </si>
  <si>
    <t>18.06.2020 17:28:08</t>
  </si>
  <si>
    <t>18.06.2020 18:22:14</t>
  </si>
  <si>
    <t>1322957</t>
  </si>
  <si>
    <t>SARUHANLI TR-15 45-80-M00015_SARUHANLI TR-16-M04 M04</t>
  </si>
  <si>
    <t>01.06.2020 08:00:40</t>
  </si>
  <si>
    <t>01.06.2020 08:13:00</t>
  </si>
  <si>
    <t>1371243</t>
  </si>
  <si>
    <t>SARUHANLI TR-16 45-80-M00016_B</t>
  </si>
  <si>
    <t>30.06.2020 16:47:00</t>
  </si>
  <si>
    <t>30.06.2020 17:05:49</t>
  </si>
  <si>
    <t>1349637</t>
  </si>
  <si>
    <t>SARUHANLI TM 45-80-A00001_SARUHANLI DM-2-M23 M23</t>
  </si>
  <si>
    <t>12.06.2020 11:35:21</t>
  </si>
  <si>
    <t>12.06.2020 11:41:22</t>
  </si>
  <si>
    <t>1352417</t>
  </si>
  <si>
    <t>16.06.2020 17:41:59</t>
  </si>
  <si>
    <t>16.06.2020 17:59:59</t>
  </si>
  <si>
    <t>1357170</t>
  </si>
  <si>
    <t>TR-96 TARIMSAL SULAMA 45-80-M01096_Ayırıcı H01</t>
  </si>
  <si>
    <t>23.06.2020 14:23:49</t>
  </si>
  <si>
    <t>23.06.2020 16:57:38</t>
  </si>
  <si>
    <t>1357891</t>
  </si>
  <si>
    <t>24.06.2020 14:31:43</t>
  </si>
  <si>
    <t>24.06.2020 19:24:42</t>
  </si>
  <si>
    <t>1354477</t>
  </si>
  <si>
    <t>SARUHANLI TM 45-80-A00001_ŞEHİR-1-M04 M04</t>
  </si>
  <si>
    <t>19.06.2020 15:24:30</t>
  </si>
  <si>
    <t>19.06.2020 15:34:00</t>
  </si>
  <si>
    <t>1350821</t>
  </si>
  <si>
    <t>URGANLI TR-11 45-83-M00552_48025623</t>
  </si>
  <si>
    <t>13.06.2020 17:05:04</t>
  </si>
  <si>
    <t>13.06.2020 18:31:04</t>
  </si>
  <si>
    <t>1354172</t>
  </si>
  <si>
    <t>İSMET ORAY SULAMA GRUBU TR 35-27-M00242_Ayırıcı H01</t>
  </si>
  <si>
    <t>19.06.2020 14:19:46</t>
  </si>
  <si>
    <t>1350841</t>
  </si>
  <si>
    <t>SOMA TR-16/2 45-82-M00099_945529920</t>
  </si>
  <si>
    <t>13.06.2020 17:41:00</t>
  </si>
  <si>
    <t>13.06.2020 18:08:19</t>
  </si>
  <si>
    <t>1350999</t>
  </si>
  <si>
    <t>AKÇAAVLU TR-1 45-82-M00167_Ayırıcı H01</t>
  </si>
  <si>
    <t>14.06.2020 06:39:40</t>
  </si>
  <si>
    <t>14.06.2020 09:40:20</t>
  </si>
  <si>
    <t>1350457</t>
  </si>
  <si>
    <t>13.06.2020 09:03:42</t>
  </si>
  <si>
    <t>13.06.2020 10:33:56</t>
  </si>
  <si>
    <t>1350401</t>
  </si>
  <si>
    <t>13.06.2020 07:01:46</t>
  </si>
  <si>
    <t>13.06.2020 09:02:20</t>
  </si>
  <si>
    <t>1349458</t>
  </si>
  <si>
    <t>12.06.2020 08:26:22</t>
  </si>
  <si>
    <t>12.06.2020 11:35:09</t>
  </si>
  <si>
    <t>1349796</t>
  </si>
  <si>
    <t>TR-2/96 45-83-L00096_72372916</t>
  </si>
  <si>
    <t>12.06.2020 13:51:50</t>
  </si>
  <si>
    <t>12.06.2020 14:24:07</t>
  </si>
  <si>
    <t>1345713</t>
  </si>
  <si>
    <t>TR-2/99 45-83-L00099_955150092</t>
  </si>
  <si>
    <t>05.06.2020 18:00:15</t>
  </si>
  <si>
    <t>05.06.2020 18:06:56</t>
  </si>
  <si>
    <t>1351368</t>
  </si>
  <si>
    <t>AKÇAKÖY TR-1 45-71-M01662_953199596</t>
  </si>
  <si>
    <t>14.06.2020 19:20:36</t>
  </si>
  <si>
    <t>14.06.2020 20:37:19</t>
  </si>
  <si>
    <t>1356292</t>
  </si>
  <si>
    <t>İLYASÇILAR TR-1 45-71-M01671_Ayırıcı H01</t>
  </si>
  <si>
    <t>22.06.2020 15:51:03</t>
  </si>
  <si>
    <t>22.06.2020 19:54:58</t>
  </si>
  <si>
    <t>1344624</t>
  </si>
  <si>
    <t>AKÇAKÖY TR-1 35-22-M00288_915176893</t>
  </si>
  <si>
    <t>03.06.2020 16:36:00</t>
  </si>
  <si>
    <t>03.06.2020 17:12:05</t>
  </si>
  <si>
    <t>1344519</t>
  </si>
  <si>
    <t>AKÇAKÖY TR-1 35-22-M00288_955291294</t>
  </si>
  <si>
    <t>03.06.2020 13:55:00</t>
  </si>
  <si>
    <t>03.06.2020 14:47:53</t>
  </si>
  <si>
    <t>1349682</t>
  </si>
  <si>
    <t>AKÇAKÖY TR-1 35-22-M00288_955292277</t>
  </si>
  <si>
    <t>12.06.2020 12:08:58</t>
  </si>
  <si>
    <t>12.06.2020 17:43:23</t>
  </si>
  <si>
    <t>1358692</t>
  </si>
  <si>
    <t>AKÇAKÖY TR-1 35-22-M00288_915053635</t>
  </si>
  <si>
    <t>25.06.2020 21:39:13</t>
  </si>
  <si>
    <t>25.06.2020 22:44:35</t>
  </si>
  <si>
    <t>1371319</t>
  </si>
  <si>
    <t>BEYDERE KÖK 45-71-M00128_ESKİ KARAAĞAÇLI-M07 M07</t>
  </si>
  <si>
    <t>30.06.2020 18:35:56</t>
  </si>
  <si>
    <t>30.06.2020 20:28:40</t>
  </si>
  <si>
    <t>1349722</t>
  </si>
  <si>
    <t>12.06.2020 13:00:42</t>
  </si>
  <si>
    <t>1355533</t>
  </si>
  <si>
    <t>AKÇAPINAR KÖK 45-83-L00131_AKÇAPINAR L06</t>
  </si>
  <si>
    <t>21.06.2020 10:38:01</t>
  </si>
  <si>
    <t>21.06.2020 11:21:28</t>
  </si>
  <si>
    <t>1357701</t>
  </si>
  <si>
    <t>DERBENT TM 45-83-A00003_TURGUTLU-1 M06</t>
  </si>
  <si>
    <t>24.06.2020 09:40:35</t>
  </si>
  <si>
    <t>24.06.2020 10:08:20</t>
  </si>
  <si>
    <t>1358024</t>
  </si>
  <si>
    <t>AKÇAPINAR KÖK 45-83-L00131_ÇIKRIKÇI L02</t>
  </si>
  <si>
    <t>24.06.2020 18:38:44</t>
  </si>
  <si>
    <t>24.06.2020 19:07:00</t>
  </si>
  <si>
    <t>1345837</t>
  </si>
  <si>
    <t>AKÇAPINAR TR-1 45-83-L00438_A</t>
  </si>
  <si>
    <t>05.06.2020 22:53:13</t>
  </si>
  <si>
    <t>06.06.2020 00:01:49</t>
  </si>
  <si>
    <t>1360566</t>
  </si>
  <si>
    <t>AKÇAPINAR TR-2 45-83-L00439_C</t>
  </si>
  <si>
    <t>29.06.2020 14:55:14</t>
  </si>
  <si>
    <t>29.06.2020 17:16:43</t>
  </si>
  <si>
    <t>1359326</t>
  </si>
  <si>
    <t>AKÇAŞEHİR AKKUYU TR-3 35-29-L00175_A</t>
  </si>
  <si>
    <t>26.06.2020 23:36:27</t>
  </si>
  <si>
    <t>27.06.2020 02:12:51</t>
  </si>
  <si>
    <t>1344795</t>
  </si>
  <si>
    <t>AKÇAŞEHİR TR-2 35-29-L00172_950323782</t>
  </si>
  <si>
    <t>03.06.2020 20:47:51</t>
  </si>
  <si>
    <t>03.06.2020 22:58:32</t>
  </si>
  <si>
    <t>1349786</t>
  </si>
  <si>
    <t>AKÇAŞEHİR TR-1 35-29-L00173_950323640</t>
  </si>
  <si>
    <t>12.06.2020 13:58:37</t>
  </si>
  <si>
    <t>12.06.2020 15:53:29</t>
  </si>
  <si>
    <t>1355948</t>
  </si>
  <si>
    <t>AKÇAŞEHİR TR-1 35-29-L00173_950323689</t>
  </si>
  <si>
    <t>22.06.2020 04:42:24</t>
  </si>
  <si>
    <t>22.06.2020 07:25:30</t>
  </si>
  <si>
    <t>1350751</t>
  </si>
  <si>
    <t>13.06.2020 15:22:36</t>
  </si>
  <si>
    <t>13.06.2020 15:46:49</t>
  </si>
  <si>
    <t>1351596</t>
  </si>
  <si>
    <t>K-297 35-08-K00297_97633348</t>
  </si>
  <si>
    <t>15.06.2020 10:17:26</t>
  </si>
  <si>
    <t>15.06.2020 12:07:52</t>
  </si>
  <si>
    <t>1357684</t>
  </si>
  <si>
    <t>K-297 35-08-K00297_B b1</t>
  </si>
  <si>
    <t>24.06.2020 09:14:55</t>
  </si>
  <si>
    <t>24.06.2020 13:24:03</t>
  </si>
  <si>
    <t>1354970</t>
  </si>
  <si>
    <t>MURADİYE DM-5/6 KÖK 45-71-M00245_DM-5/6-C-M04 M04</t>
  </si>
  <si>
    <t>20.06.2020 09:36:14</t>
  </si>
  <si>
    <t>20.06.2020 10:21:17</t>
  </si>
  <si>
    <t>1354218</t>
  </si>
  <si>
    <t>19.06.2020 10:12:12</t>
  </si>
  <si>
    <t>19.06.2020 10:42:34</t>
  </si>
  <si>
    <t>1344731</t>
  </si>
  <si>
    <t>EVRENOS TR-2 45-71-M01405_Ayırıcı H01</t>
  </si>
  <si>
    <t>03.06.2020 19:16:18</t>
  </si>
  <si>
    <t>04.06.2020 00:39:32</t>
  </si>
  <si>
    <t>1345037</t>
  </si>
  <si>
    <t>MURADİYE TARIMSAL SULAMA-2 45-71-M01387_Ayırıcı H01</t>
  </si>
  <si>
    <t>04.06.2020 11:42:43</t>
  </si>
  <si>
    <t>04.06.2020 14:28:59</t>
  </si>
  <si>
    <t>1356935</t>
  </si>
  <si>
    <t>23.06.2020 11:07:29</t>
  </si>
  <si>
    <t>23.06.2020 12:33:34</t>
  </si>
  <si>
    <t>1346379</t>
  </si>
  <si>
    <t>KÖPRÜBAŞI TR-3 DAMLAR MAH. 45-86-M00003_DAĞITIM TARAFO KÖPRÜBAŞI TR-3 DAMLAR MAH.-M04 M04</t>
  </si>
  <si>
    <t>07.06.2020 03:17:10</t>
  </si>
  <si>
    <t>07.06.2020 04:48:40</t>
  </si>
  <si>
    <t>1360167</t>
  </si>
  <si>
    <t>KÖPRÜBAŞI TR-42 KOCAOSMANLI 45-86-M00042_45-86-M00042</t>
  </si>
  <si>
    <t>28.06.2020 20:13:47</t>
  </si>
  <si>
    <t>28.06.2020 20:31:34</t>
  </si>
  <si>
    <t>1350537</t>
  </si>
  <si>
    <t>13.06.2020 10:07:13</t>
  </si>
  <si>
    <t>13.06.2020 10:36:00</t>
  </si>
  <si>
    <t>1345216</t>
  </si>
  <si>
    <t>TR-13 35-31-L00013_93549120</t>
  </si>
  <si>
    <t>04.06.2020 16:58:29</t>
  </si>
  <si>
    <t>04.06.2020 19:23:14</t>
  </si>
  <si>
    <t>1344608</t>
  </si>
  <si>
    <t>K-4540 35-07-K04540_97565066</t>
  </si>
  <si>
    <t>03.06.2020 15:51:36</t>
  </si>
  <si>
    <t>03.06.2020 17:34:03</t>
  </si>
  <si>
    <t>1334446</t>
  </si>
  <si>
    <t>03.06.2020 11:59:31</t>
  </si>
  <si>
    <t>03.06.2020 13:13:19</t>
  </si>
  <si>
    <t>1358294</t>
  </si>
  <si>
    <t>K-2740 35-07-K02740_97593902</t>
  </si>
  <si>
    <t>25.06.2020 09:37:29</t>
  </si>
  <si>
    <t>25.06.2020 12:58:14</t>
  </si>
  <si>
    <t>1360569</t>
  </si>
  <si>
    <t>TR-2/34 45-83-L00034_45-83-L00034</t>
  </si>
  <si>
    <t>29.06.2020 14:53:34</t>
  </si>
  <si>
    <t>29.06.2020 15:42:29</t>
  </si>
  <si>
    <t>1347199</t>
  </si>
  <si>
    <t>TR-2/113 45-83-L00113_D D01</t>
  </si>
  <si>
    <t>08.06.2020 14:28:13</t>
  </si>
  <si>
    <t>08.06.2020 14:55:55</t>
  </si>
  <si>
    <t>1357770</t>
  </si>
  <si>
    <t>TR-2/80 45-83-L00080_48136836</t>
  </si>
  <si>
    <t>24.06.2020 11:01:54</t>
  </si>
  <si>
    <t>24.06.2020 12:24:15</t>
  </si>
  <si>
    <t>1360667</t>
  </si>
  <si>
    <t>K-2740 35-07-K02740_912688919</t>
  </si>
  <si>
    <t>29.06.2020 17:45:00</t>
  </si>
  <si>
    <t>29.06.2020 18:34:05</t>
  </si>
  <si>
    <t>1360688</t>
  </si>
  <si>
    <t>K-2740 35-07-K02740_A</t>
  </si>
  <si>
    <t>29.06.2020 18:23:24</t>
  </si>
  <si>
    <t>29.06.2020 18:38:43</t>
  </si>
  <si>
    <t>1323744</t>
  </si>
  <si>
    <t>M-668 GÖKDERE TR-1 35-02-M00668_35-02-M00668</t>
  </si>
  <si>
    <t>02.06.2020 09:29:20</t>
  </si>
  <si>
    <t>02.06.2020 10:21:44</t>
  </si>
  <si>
    <t>1323320</t>
  </si>
  <si>
    <t>YENİ FOÇA TR-25 35-23-M00025_950418109</t>
  </si>
  <si>
    <t>01.06.2020 15:09:52</t>
  </si>
  <si>
    <t>01.06.2020 17:07:36</t>
  </si>
  <si>
    <t>1347042</t>
  </si>
  <si>
    <t>YENİFOÇA TR-37 35-23-M00037_950413734</t>
  </si>
  <si>
    <t>08.06.2020 10:07:00</t>
  </si>
  <si>
    <t>08.06.2020 11:04:14</t>
  </si>
  <si>
    <t>1352194</t>
  </si>
  <si>
    <t>YENİFOÇA TR-11 35-23-M00011_950424739</t>
  </si>
  <si>
    <t>16.06.2020 11:27:00</t>
  </si>
  <si>
    <t>16.06.2020 12:22:49</t>
  </si>
  <si>
    <t>1347502</t>
  </si>
  <si>
    <t>09.06.2020 08:19:18</t>
  </si>
  <si>
    <t>09.06.2020 09:32:28</t>
  </si>
  <si>
    <t>1349892</t>
  </si>
  <si>
    <t>12.06.2020 15:22:33</t>
  </si>
  <si>
    <t>12.06.2020 18:39:54</t>
  </si>
  <si>
    <t>1346307</t>
  </si>
  <si>
    <t>06.06.2020 20:21:34</t>
  </si>
  <si>
    <t>06.06.2020 21:31:24</t>
  </si>
  <si>
    <t>1348728</t>
  </si>
  <si>
    <t>KADIDEĞİRMENİ KÖK 45-82-M00127_ÜÇYOL ULARCA M05</t>
  </si>
  <si>
    <t>11.06.2020 06:28:07</t>
  </si>
  <si>
    <t>11.06.2020 06:29:01</t>
  </si>
  <si>
    <t>1347033</t>
  </si>
  <si>
    <t>TURGUTALP TR-1/2 (DM-3/18) 45-82-M00057_A A1b</t>
  </si>
  <si>
    <t>08.06.2020 09:59:43</t>
  </si>
  <si>
    <t>08.06.2020 13:23:23</t>
  </si>
  <si>
    <t>1353177</t>
  </si>
  <si>
    <t>18.06.2020 06:23:28</t>
  </si>
  <si>
    <t>18.06.2020 06:26:08</t>
  </si>
  <si>
    <t>1357450</t>
  </si>
  <si>
    <t>23.06.2020 19:33:24</t>
  </si>
  <si>
    <t>23.06.2020 20:32:00</t>
  </si>
  <si>
    <t>1357514</t>
  </si>
  <si>
    <t>TURGUTALP TR-2/1 45-82-M00058_945529151</t>
  </si>
  <si>
    <t>23.06.2020 21:22:02</t>
  </si>
  <si>
    <t>24.06.2020 00:22:36</t>
  </si>
  <si>
    <t>1356838</t>
  </si>
  <si>
    <t>23.06.2020 10:05:39</t>
  </si>
  <si>
    <t>1373413</t>
  </si>
  <si>
    <t>TURGUTALP TR-1 45-82-M00051_DM-1/2-M03 M03</t>
  </si>
  <si>
    <t>1357112</t>
  </si>
  <si>
    <t>KÜÇÜKBÖLCEK DM 35-24-M00210_BÜYÜK BÖLCEK KÖK-M05 M05</t>
  </si>
  <si>
    <t>23.06.2020 12:31:50</t>
  </si>
  <si>
    <t>23.06.2020 15:31:55</t>
  </si>
  <si>
    <t>1352891</t>
  </si>
  <si>
    <t>BAKIR TR-1 45-76-M00052_955248988</t>
  </si>
  <si>
    <t>17.06.2020 14:45:52</t>
  </si>
  <si>
    <t>17.06.2020 15:24:29</t>
  </si>
  <si>
    <t>1352892</t>
  </si>
  <si>
    <t>BAKIR KÖK 45-76-M00047_KUPLAJ-M05 M05</t>
  </si>
  <si>
    <t>17.06.2020 14:50:22</t>
  </si>
  <si>
    <t>17.06.2020 15:11:22</t>
  </si>
  <si>
    <t>1349142</t>
  </si>
  <si>
    <t>BAKIR TR-1 45-76-M00052_955249181</t>
  </si>
  <si>
    <t>11.06.2020 17:24:45</t>
  </si>
  <si>
    <t>12.06.2020 02:48:11</t>
  </si>
  <si>
    <t>1345288</t>
  </si>
  <si>
    <t>BAKIR TR-1 45-76-M00052_42832707</t>
  </si>
  <si>
    <t>04.06.2020 19:26:48</t>
  </si>
  <si>
    <t>04.06.2020 20:35:00</t>
  </si>
  <si>
    <t>1358732</t>
  </si>
  <si>
    <t>BAKIR KÖK 45-76-M00047_BAKIR KASABA M07</t>
  </si>
  <si>
    <t>26.06.2020 03:01:00</t>
  </si>
  <si>
    <t>26.06.2020 03:21:28</t>
  </si>
  <si>
    <t>1358734</t>
  </si>
  <si>
    <t>BAKIR TR-1 45-76-M00052_BAKIR TR-2/TR-3/TR-4/TR-6-M02 M02</t>
  </si>
  <si>
    <t>26.06.2020 03:19:44</t>
  </si>
  <si>
    <t>26.06.2020 03:26:25</t>
  </si>
  <si>
    <t>1359811</t>
  </si>
  <si>
    <t>28.06.2020 01:59:28</t>
  </si>
  <si>
    <t>28.06.2020 02:22:18</t>
  </si>
  <si>
    <t>1351554</t>
  </si>
  <si>
    <t>CENKYERİ TR-1 45-82-M00131_HatBaşıAyırıcı_53135579 M04</t>
  </si>
  <si>
    <t>15.06.2020 09:38:23</t>
  </si>
  <si>
    <t>15.06.2020 13:05:35</t>
  </si>
  <si>
    <t>1354678</t>
  </si>
  <si>
    <t>19.06.2020 18:49:50</t>
  </si>
  <si>
    <t>19.06.2020 20:50:21</t>
  </si>
  <si>
    <t>1350531</t>
  </si>
  <si>
    <t>DÜNDARLI TR-2 35-24-M00203_35-24-M00203</t>
  </si>
  <si>
    <t>13.06.2020 10:04:31</t>
  </si>
  <si>
    <t>13.06.2020 11:41:14</t>
  </si>
  <si>
    <t>1359157</t>
  </si>
  <si>
    <t>26.06.2020 17:21:54</t>
  </si>
  <si>
    <t>26.06.2020 18:09:00</t>
  </si>
  <si>
    <t>1357310</t>
  </si>
  <si>
    <t>AVDAN TARIMSAL SULAMA KÖK 45-82-M00129_AVDAN TARIMSAL SULAMA TR-1-M01 M01</t>
  </si>
  <si>
    <t>23.06.2020 16:21:13</t>
  </si>
  <si>
    <t>23.06.2020 22:31:39</t>
  </si>
  <si>
    <t>1360960</t>
  </si>
  <si>
    <t>30.06.2020 09:28:51</t>
  </si>
  <si>
    <t>30.06.2020 09:35:35</t>
  </si>
  <si>
    <t>1360320</t>
  </si>
  <si>
    <t>29.06.2020 09:09:46</t>
  </si>
  <si>
    <t>29.06.2020 09:18:25</t>
  </si>
  <si>
    <t>1351402</t>
  </si>
  <si>
    <t>14.06.2020 21:22:04</t>
  </si>
  <si>
    <t>14.06.2020 21:34:52</t>
  </si>
  <si>
    <t>1348753</t>
  </si>
  <si>
    <t>11.06.2020 07:57:56</t>
  </si>
  <si>
    <t>11.06.2020 08:24:26</t>
  </si>
  <si>
    <t>1349452</t>
  </si>
  <si>
    <t>12.06.2020 08:13:48</t>
  </si>
  <si>
    <t>12.06.2020 08:17:00</t>
  </si>
  <si>
    <t>1347492</t>
  </si>
  <si>
    <t>SOFTALAR TR-1 45-75-M00207_Ayırıcı H01</t>
  </si>
  <si>
    <t>09.06.2020 08:00:47</t>
  </si>
  <si>
    <t>09.06.2020 09:06:56</t>
  </si>
  <si>
    <t>1356694</t>
  </si>
  <si>
    <t>SALUR KÖK 45-75-M00062_HatBaşıAyırıcı_53135664 M03</t>
  </si>
  <si>
    <t>23.06.2020 07:43:12</t>
  </si>
  <si>
    <t>23.06.2020 09:33:34</t>
  </si>
  <si>
    <t>1357909</t>
  </si>
  <si>
    <t>24.06.2020 15:11:30</t>
  </si>
  <si>
    <t>24.06.2020 15:29:50</t>
  </si>
  <si>
    <t>1353178</t>
  </si>
  <si>
    <t>SUDELİĞİ KÖK 45-72-L00111_HatBaşıAyırıcı_53140494 L04</t>
  </si>
  <si>
    <t>18.06.2020 06:24:48</t>
  </si>
  <si>
    <t>18.06.2020 07:11:09</t>
  </si>
  <si>
    <t>1349499</t>
  </si>
  <si>
    <t>12.06.2020 09:19:49</t>
  </si>
  <si>
    <t>12.06.2020 09:38:00</t>
  </si>
  <si>
    <t>1350435</t>
  </si>
  <si>
    <t>FUNDACIK TR-1 45-75-M00280_A</t>
  </si>
  <si>
    <t>13.06.2020 08:05:06</t>
  </si>
  <si>
    <t>13.06.2020 09:39:00</t>
  </si>
  <si>
    <t>1348822</t>
  </si>
  <si>
    <t>AVŞAR TR-2 45-75-M00196_B</t>
  </si>
  <si>
    <t>11.06.2020 09:49:00</t>
  </si>
  <si>
    <t>11.06.2020 12:11:32</t>
  </si>
  <si>
    <t>1354492</t>
  </si>
  <si>
    <t>KARAYAĞCI AVŞAR TR-1 45-75-M00293_Ayırıcı H01</t>
  </si>
  <si>
    <t>19.06.2020 15:36:59</t>
  </si>
  <si>
    <t>19.06.2020 16:29:02</t>
  </si>
  <si>
    <t>1355635</t>
  </si>
  <si>
    <t>PEKMEZCİ TR-1 45-72-M00198_49529123</t>
  </si>
  <si>
    <t>21.06.2020 13:50:14</t>
  </si>
  <si>
    <t>21.06.2020 14:14:34</t>
  </si>
  <si>
    <t>1352492</t>
  </si>
  <si>
    <t>16.06.2020 19:44:39</t>
  </si>
  <si>
    <t>16.06.2020 20:41:10</t>
  </si>
  <si>
    <t>1352711</t>
  </si>
  <si>
    <t>YEĞENOBA TR-3 45-72-M00215_49520369</t>
  </si>
  <si>
    <t>17.06.2020 10:32:00</t>
  </si>
  <si>
    <t>17.06.2020 11:51:05</t>
  </si>
  <si>
    <t>1346986</t>
  </si>
  <si>
    <t>YENİCEKÖY TR-1 45-72-L00184_956483637</t>
  </si>
  <si>
    <t>08.06.2020 09:06:22</t>
  </si>
  <si>
    <t>08.06.2020 10:20:12</t>
  </si>
  <si>
    <t>1360530</t>
  </si>
  <si>
    <t>YENİCEKÖY TR-1 45-72-L00184_Ayırıcı H01</t>
  </si>
  <si>
    <t>29.06.2020 14:10:00</t>
  </si>
  <si>
    <t>29.06.2020 17:34:06</t>
  </si>
  <si>
    <t>1371263</t>
  </si>
  <si>
    <t>YENİCEKÖY TR-1 45-72-L00184_956483576</t>
  </si>
  <si>
    <t>30.06.2020 17:17:34</t>
  </si>
  <si>
    <t>30.06.2020 18:02:49</t>
  </si>
  <si>
    <t>1358304</t>
  </si>
  <si>
    <t>ÇAVLU TR-1 KÖK 45-78-L00624_ L02</t>
  </si>
  <si>
    <t>25.06.2020 09:59:35</t>
  </si>
  <si>
    <t>25.06.2020 10:45:07</t>
  </si>
  <si>
    <t>1348197</t>
  </si>
  <si>
    <t>SALİHLİ TM 45-78-A00004_SALİHLİ-1-M05 M05</t>
  </si>
  <si>
    <t>10.06.2020 09:38:16</t>
  </si>
  <si>
    <t>10.06.2020 09:47:00</t>
  </si>
  <si>
    <t>1345362</t>
  </si>
  <si>
    <t>SALİHLİ TM 45-78-A00004_HatBaşıAyırıcı_53140340 M08</t>
  </si>
  <si>
    <t>05.06.2020 06:32:00</t>
  </si>
  <si>
    <t>05.06.2020 07:58:48</t>
  </si>
  <si>
    <t>1353324</t>
  </si>
  <si>
    <t>SALİHLİ TM 45-78-A00004_HatBaşıAyırıcı_53140381 M08</t>
  </si>
  <si>
    <t>18.06.2020 10:19:30</t>
  </si>
  <si>
    <t>18.06.2020 14:05:04</t>
  </si>
  <si>
    <t>1357776</t>
  </si>
  <si>
    <t>KARAYAHŞİ TARIMSAL SULAMA TR-2 45-78-L00449_Ayırıcı H01</t>
  </si>
  <si>
    <t>24.06.2020 11:04:09</t>
  </si>
  <si>
    <t>24.06.2020 13:31:38</t>
  </si>
  <si>
    <t>1359060</t>
  </si>
  <si>
    <t>A.LÜTFİ KARAOSMANOĞLU ÖZEL 45-78-L00644Ö_Ayırıcı H01</t>
  </si>
  <si>
    <t>26.06.2020 14:31:00</t>
  </si>
  <si>
    <t>26.06.2020 14:55:40</t>
  </si>
  <si>
    <t>1358363</t>
  </si>
  <si>
    <t>PAZARKÖY KÖK 45-78-L00700_HatBaşıAyırıcı_53140408 L05</t>
  </si>
  <si>
    <t>25.06.2020 11:23:43</t>
  </si>
  <si>
    <t>25.06.2020 17:22:02</t>
  </si>
  <si>
    <t>1354794</t>
  </si>
  <si>
    <t>EMİR HACILI-2 TARIMSAL SULAMA 45-78-L00635_Ayırıcı H01</t>
  </si>
  <si>
    <t>19.06.2020 22:23:49</t>
  </si>
  <si>
    <t>19.06.2020 23:24:09</t>
  </si>
  <si>
    <t>1355894</t>
  </si>
  <si>
    <t>21.06.2020 23:03:22</t>
  </si>
  <si>
    <t>21.06.2020 23:04:00</t>
  </si>
  <si>
    <t>1359946</t>
  </si>
  <si>
    <t>PINARCIK TR-3 45-72-L00754_49618654</t>
  </si>
  <si>
    <t>28.06.2020 11:41:34</t>
  </si>
  <si>
    <t>28.06.2020 13:00:23</t>
  </si>
  <si>
    <t>1359587</t>
  </si>
  <si>
    <t>SARIÇALI TR-1 45-72-L00776_956488477</t>
  </si>
  <si>
    <t>27.06.2020 14:54:37</t>
  </si>
  <si>
    <t>27.06.2020 15:52:50</t>
  </si>
  <si>
    <t>1353947</t>
  </si>
  <si>
    <t>TAYTAN TARIMSAL SULAMA 45-78-M00310_Ayırıcı H01</t>
  </si>
  <si>
    <t>18.06.2020 20:44:00</t>
  </si>
  <si>
    <t>18.06.2020 21:20:48</t>
  </si>
  <si>
    <t>1345781</t>
  </si>
  <si>
    <t>TAYTAN GEDİZ MAH. TR-1 45-78-M00355_953261165</t>
  </si>
  <si>
    <t>05.06.2020 19:54:01</t>
  </si>
  <si>
    <t>05.06.2020 23:03:13</t>
  </si>
  <si>
    <t>1355781</t>
  </si>
  <si>
    <t>SUDELİĞİ KÖK 45-72-L00111_SELCİKLİ ÇIKIŞI L04</t>
  </si>
  <si>
    <t>21.06.2020 18:08:32</t>
  </si>
  <si>
    <t>21.06.2020 23:01:10</t>
  </si>
  <si>
    <t>1357106</t>
  </si>
  <si>
    <t>23.06.2020 12:51:43</t>
  </si>
  <si>
    <t>23.06.2020 15:33:00</t>
  </si>
  <si>
    <t>1355859</t>
  </si>
  <si>
    <t>KARAKÖY ÜÇYOL TR-2 45-72-L00195_45-72-L00195</t>
  </si>
  <si>
    <t>21.06.2020 20:00:46</t>
  </si>
  <si>
    <t>21.06.2020 23:52:41</t>
  </si>
  <si>
    <t>1356341</t>
  </si>
  <si>
    <t>KARAKÖY ÜÇYOL TR-2 45-72-L00195_49565785</t>
  </si>
  <si>
    <t>22.06.2020 14:40:36</t>
  </si>
  <si>
    <t>22.06.2020 18:12:58</t>
  </si>
  <si>
    <t>1355780</t>
  </si>
  <si>
    <t>KURTULMUŞ KÖK 45-72-L00080_HatBaşıAyırıcı_53140337 L03</t>
  </si>
  <si>
    <t>21.06.2020 18:08:10</t>
  </si>
  <si>
    <t>22.06.2020 00:45:09</t>
  </si>
  <si>
    <t>1348203</t>
  </si>
  <si>
    <t>BÜNYAN OSMANİYE TR-1 45-72-L00444_Ayırıcı H01</t>
  </si>
  <si>
    <t>10.06.2020 09:28:56</t>
  </si>
  <si>
    <t>10.06.2020 11:31:26</t>
  </si>
  <si>
    <t>1356022</t>
  </si>
  <si>
    <t>ALOSBİ TM 35-17-A00006_ADALET-1-M09 M09</t>
  </si>
  <si>
    <t>22.06.2020 08:44:14</t>
  </si>
  <si>
    <t>22.06.2020 08:51:02</t>
  </si>
  <si>
    <t>1354874</t>
  </si>
  <si>
    <t>20.06.2020 06:02:43</t>
  </si>
  <si>
    <t>20.06.2020 06:18:43</t>
  </si>
  <si>
    <t>1354931</t>
  </si>
  <si>
    <t>SARIGÖL DM 45-79-M00069_HatBaşıAyırıcı_53134299 M17</t>
  </si>
  <si>
    <t>20.06.2020 08:40:27</t>
  </si>
  <si>
    <t>20.06.2020 10:13:34</t>
  </si>
  <si>
    <t>1356670</t>
  </si>
  <si>
    <t>23.06.2020 06:58:05</t>
  </si>
  <si>
    <t>23.06.2020 07:04:00</t>
  </si>
  <si>
    <t>1350617</t>
  </si>
  <si>
    <t>SARIGÖL TR-3 45-79-M00003_A</t>
  </si>
  <si>
    <t>13.06.2020 11:42:41</t>
  </si>
  <si>
    <t>13.06.2020 13:25:56</t>
  </si>
  <si>
    <t>1350463</t>
  </si>
  <si>
    <t>SARIGÖL TR-3 45-79-M00003_45-79-M00003</t>
  </si>
  <si>
    <t>13.06.2020 09:01:15</t>
  </si>
  <si>
    <t>13.06.2020 09:36:19</t>
  </si>
  <si>
    <t>1351197</t>
  </si>
  <si>
    <t>KİLLİK KÖYÜ TR-1 45-86-M00146_A</t>
  </si>
  <si>
    <t>14.06.2020 13:17:33</t>
  </si>
  <si>
    <t>14.06.2020 14:45:12</t>
  </si>
  <si>
    <t>1351739</t>
  </si>
  <si>
    <t>UĞURLU KÖK 45-86-M00045_ALANYOLU KIRANŞEYH-M04 M04</t>
  </si>
  <si>
    <t>15.06.2020 15:10:26</t>
  </si>
  <si>
    <t>15.06.2020 15:13:53</t>
  </si>
  <si>
    <t>1352136</t>
  </si>
  <si>
    <t>KÖPRÜBAŞI TR-34 45-86-M00034_b</t>
  </si>
  <si>
    <t>16.06.2020 10:10:22</t>
  </si>
  <si>
    <t>16.06.2020 14:01:14</t>
  </si>
  <si>
    <t>1354036</t>
  </si>
  <si>
    <t>UĞURLU KÖK 45-86-M00045_ALANYOLU KIRANŞEYH M04</t>
  </si>
  <si>
    <t>19.06.2020 05:29:19</t>
  </si>
  <si>
    <t>19.06.2020 05:29:49</t>
  </si>
  <si>
    <t>1357360</t>
  </si>
  <si>
    <t>YARDERE KARADÜZ TR-2 45-86-M00246_Ayırıcı H01</t>
  </si>
  <si>
    <t>23.06.2020 16:47:09</t>
  </si>
  <si>
    <t>23.06.2020 18:13:00</t>
  </si>
  <si>
    <t>1359800</t>
  </si>
  <si>
    <t>GÜNDOĞDU KÖYÜ TR-1 45-86-M00143_B</t>
  </si>
  <si>
    <t>27.06.2020 23:58:00</t>
  </si>
  <si>
    <t>28.06.2020 00:08:14</t>
  </si>
  <si>
    <t>1359138</t>
  </si>
  <si>
    <t>UĞURLU KÖK 45-86-M00045_KAVAKYERİ YEŞİLKÖY M03</t>
  </si>
  <si>
    <t>26.06.2020 17:16:06</t>
  </si>
  <si>
    <t>26.06.2020 17:18:00</t>
  </si>
  <si>
    <t>1371269</t>
  </si>
  <si>
    <t>KİLLİK BEYNAMAZLI TR-3 45-86-M00142_A</t>
  </si>
  <si>
    <t>30.06.2020 17:34:00</t>
  </si>
  <si>
    <t>30.06.2020 18:10:44</t>
  </si>
  <si>
    <t>1323230</t>
  </si>
  <si>
    <t>GÖRDES TR-16 45-75-M00016_945605221</t>
  </si>
  <si>
    <t>01.06.2020 13:52:47</t>
  </si>
  <si>
    <t>01.06.2020 14:54:35</t>
  </si>
  <si>
    <t>1323849</t>
  </si>
  <si>
    <t>GÖRDES TR-37 45-75-M00037_B</t>
  </si>
  <si>
    <t>02.06.2020 12:29:29</t>
  </si>
  <si>
    <t>02.06.2020 13:00:04</t>
  </si>
  <si>
    <t>1345068</t>
  </si>
  <si>
    <t>GÖRDES TR-38 45-75-M00038_D d3</t>
  </si>
  <si>
    <t>04.06.2020 12:35:14</t>
  </si>
  <si>
    <t>04.06.2020 13:01:34</t>
  </si>
  <si>
    <t>1349774</t>
  </si>
  <si>
    <t>12.06.2020 13:26:49</t>
  </si>
  <si>
    <t>12.06.2020 14:18:20</t>
  </si>
  <si>
    <t>1349289</t>
  </si>
  <si>
    <t>11.06.2020 20:25:58</t>
  </si>
  <si>
    <t>11.06.2020 21:47:00</t>
  </si>
  <si>
    <t>1351571</t>
  </si>
  <si>
    <t>15.06.2020 10:55:00</t>
  </si>
  <si>
    <t>1358268</t>
  </si>
  <si>
    <t>TR-101 TARIMSAL SULAMA 45-80-M01101_Ayırıcı H01</t>
  </si>
  <si>
    <t>25.06.2020 09:18:11</t>
  </si>
  <si>
    <t>25.06.2020 09:56:03</t>
  </si>
  <si>
    <t>1359721</t>
  </si>
  <si>
    <t>BEYDERE KÖK 45-71-M00128_HatBaşıAyırıcı_53135143 M07</t>
  </si>
  <si>
    <t>27.06.2020 19:35:38</t>
  </si>
  <si>
    <t>27.06.2020 21:45:06</t>
  </si>
  <si>
    <t>1352558</t>
  </si>
  <si>
    <t>16.06.2020 23:38:49</t>
  </si>
  <si>
    <t>17.06.2020 03:20:21</t>
  </si>
  <si>
    <t>1347552</t>
  </si>
  <si>
    <t>SELİMŞAHLAR TOKİ 45-71-M00139_45-71-M00139</t>
  </si>
  <si>
    <t>09.06.2020 09:14:02</t>
  </si>
  <si>
    <t>09.06.2020 10:45:18</t>
  </si>
  <si>
    <t>1348339</t>
  </si>
  <si>
    <t>SOMA TR-3 45-82-M00003_945541721</t>
  </si>
  <si>
    <t>10.06.2020 12:43:49</t>
  </si>
  <si>
    <t>10.06.2020 13:24:36</t>
  </si>
  <si>
    <t>1349698</t>
  </si>
  <si>
    <t>12.06.2020 12:13:22</t>
  </si>
  <si>
    <t>12.06.2020 17:56:38</t>
  </si>
  <si>
    <t>1349835</t>
  </si>
  <si>
    <t>12.06.2020 14:40:14</t>
  </si>
  <si>
    <t>12.06.2020 16:38:00</t>
  </si>
  <si>
    <t>1350014</t>
  </si>
  <si>
    <t>SOMA A SANTRALİ İM/DM 45-82-A00001_HatBaşıAyırıcı_53136106 L14</t>
  </si>
  <si>
    <t>12.06.2020 16:51:43</t>
  </si>
  <si>
    <t>12.06.2020 20:36:14</t>
  </si>
  <si>
    <t>1350074</t>
  </si>
  <si>
    <t>SOMA A SANTRALİ İM/DM 45-82-A00001_HatBaşıAyırıcı_53135904 L16</t>
  </si>
  <si>
    <t>12.06.2020 18:24:31</t>
  </si>
  <si>
    <t>12.06.2020 21:11:28</t>
  </si>
  <si>
    <t>1350235</t>
  </si>
  <si>
    <t>SOMA A SANTRALİ İM/DM 45-82-A00001_HatBaşıAyırıcı_53135903 L16</t>
  </si>
  <si>
    <t>12.06.2020 20:00:38</t>
  </si>
  <si>
    <t>12.06.2020 20:46:14</t>
  </si>
  <si>
    <t>1350256</t>
  </si>
  <si>
    <t>12.06.2020 21:19:47</t>
  </si>
  <si>
    <t>12.06.2020 22:04:19</t>
  </si>
  <si>
    <t>1345849</t>
  </si>
  <si>
    <t>06.06.2020 00:39:24</t>
  </si>
  <si>
    <t>06.06.2020 00:59:00</t>
  </si>
  <si>
    <t>1323425</t>
  </si>
  <si>
    <t>01.06.2020 17:00:06</t>
  </si>
  <si>
    <t>01.06.2020 17:28:55</t>
  </si>
  <si>
    <t>1322945</t>
  </si>
  <si>
    <t>01.06.2020 07:18:36</t>
  </si>
  <si>
    <t>01.06.2020 07:34:51</t>
  </si>
  <si>
    <t>1353433</t>
  </si>
  <si>
    <t>SOMA A SANTRALİ İM/DM 45-82-A00001_HatBaşıAyırıcı_53136159 L14</t>
  </si>
  <si>
    <t>18.06.2020 12:15:32</t>
  </si>
  <si>
    <t>18.06.2020 13:32:04</t>
  </si>
  <si>
    <t>1353851</t>
  </si>
  <si>
    <t>18.06.2020 18:27:58</t>
  </si>
  <si>
    <t>18.06.2020 18:51:01</t>
  </si>
  <si>
    <t>1353852</t>
  </si>
  <si>
    <t>18.06.2020 18:27:52</t>
  </si>
  <si>
    <t>18.06.2020 18:53:12</t>
  </si>
  <si>
    <t>1353888</t>
  </si>
  <si>
    <t>18.06.2020 19:03:29</t>
  </si>
  <si>
    <t>18.06.2020 22:00:29</t>
  </si>
  <si>
    <t>1353566</t>
  </si>
  <si>
    <t>SOMA A SANTRALİ İM/DM 45-82-A00001_HatBaşıAyırıcı_53136126 L14</t>
  </si>
  <si>
    <t>18.06.2020 14:09:43</t>
  </si>
  <si>
    <t>18.06.2020 16:02:19</t>
  </si>
  <si>
    <t>1350902</t>
  </si>
  <si>
    <t>13.06.2020 19:42:03</t>
  </si>
  <si>
    <t>13.06.2020 22:06:48</t>
  </si>
  <si>
    <t>1356982</t>
  </si>
  <si>
    <t>23.06.2020 11:51:32</t>
  </si>
  <si>
    <t>23.06.2020 11:59:17</t>
  </si>
  <si>
    <t>1358229</t>
  </si>
  <si>
    <t>SOMA TR-2/1 45-82-M00082_TR-3 M03</t>
  </si>
  <si>
    <t>25.06.2020 08:40:48</t>
  </si>
  <si>
    <t>25.06.2020 08:55:25</t>
  </si>
  <si>
    <t>1361146</t>
  </si>
  <si>
    <t>SOMA A SANTRALİ İM/DM 45-82-A00001_HatBaşıAyırıcı_53137200 L14</t>
  </si>
  <si>
    <t>30.06.2020 13:24:17</t>
  </si>
  <si>
    <t>30.06.2020 16:47:58</t>
  </si>
  <si>
    <t>1353443</t>
  </si>
  <si>
    <t>URLA TM-1 35-19-A00004_TR-A M03</t>
  </si>
  <si>
    <t>18.06.2020 12:29:33</t>
  </si>
  <si>
    <t>1357013</t>
  </si>
  <si>
    <t>TR-2/27 45-83-L00027_72373140</t>
  </si>
  <si>
    <t>23.06.2020 12:03:02</t>
  </si>
  <si>
    <t>23.06.2020 12:53:25</t>
  </si>
  <si>
    <t>1334075</t>
  </si>
  <si>
    <t>TR-2/26 (ARABACILAR) 45-83-L00026_TR-2/29 L01</t>
  </si>
  <si>
    <t>02.06.2020 17:35:42</t>
  </si>
  <si>
    <t>02.06.2020 18:22:00</t>
  </si>
  <si>
    <t>1348577</t>
  </si>
  <si>
    <t>TR-2/27 45-83-L00027_955146090</t>
  </si>
  <si>
    <t>10.06.2020 19:22:48</t>
  </si>
  <si>
    <t>10.06.2020 20:50:33</t>
  </si>
  <si>
    <t>1356807</t>
  </si>
  <si>
    <t>AKKEÇİLİ TR-3 45-73-M00432_945665327</t>
  </si>
  <si>
    <t>23.06.2020 09:27:42</t>
  </si>
  <si>
    <t>23.06.2020 12:27:27</t>
  </si>
  <si>
    <t>1354639</t>
  </si>
  <si>
    <t>AKKEÇİLİ KÖK 45-73-M00239_HatBaşıAyırıcı_53135575 M02</t>
  </si>
  <si>
    <t>19.06.2020 18:08:00</t>
  </si>
  <si>
    <t>19.06.2020 19:12:11</t>
  </si>
  <si>
    <t>1354556</t>
  </si>
  <si>
    <t>19.06.2020 16:22:27</t>
  </si>
  <si>
    <t>1354617</t>
  </si>
  <si>
    <t>19.06.2020 17:32:20</t>
  </si>
  <si>
    <t>19.06.2020 18:27:00</t>
  </si>
  <si>
    <t>1358321</t>
  </si>
  <si>
    <t>TOLOZ KÖK 45-79-M00251_HatBaşıAyırıcı_53135452 M07</t>
  </si>
  <si>
    <t>25.06.2020 10:08:02</t>
  </si>
  <si>
    <t>25.06.2020 16:45:30</t>
  </si>
  <si>
    <t>1358523</t>
  </si>
  <si>
    <t>TOLOZ KÖK 45-79-M00251_ERENKÖY-ÇEŞNELİ-OSMANİYE-KIZILDAĞ-M07 M07</t>
  </si>
  <si>
    <t>25.06.2020 16:27:45</t>
  </si>
  <si>
    <t>25.06.2020 16:37:41</t>
  </si>
  <si>
    <t>1349558</t>
  </si>
  <si>
    <t>AKKOCALI TR-1 45-72-L00206_49546130</t>
  </si>
  <si>
    <t>12.06.2020 10:08:50</t>
  </si>
  <si>
    <t>12.06.2020 12:13:28</t>
  </si>
  <si>
    <t>1334272</t>
  </si>
  <si>
    <t>03.06.2020 07:07:46</t>
  </si>
  <si>
    <t>03.06.2020 12:47:19</t>
  </si>
  <si>
    <t>1347294</t>
  </si>
  <si>
    <t>AKKOYUNLU TR-1 35-29-L00269_950323348</t>
  </si>
  <si>
    <t>08.06.2020 16:58:23</t>
  </si>
  <si>
    <t>08.06.2020 22:40:45</t>
  </si>
  <si>
    <t>1349019</t>
  </si>
  <si>
    <t>AKKOYUNLU TR-2 35-29-L00270_Ayırıcı H01</t>
  </si>
  <si>
    <t>11.06.2020 15:17:58</t>
  </si>
  <si>
    <t>11.06.2020 19:21:07</t>
  </si>
  <si>
    <t>1357500</t>
  </si>
  <si>
    <t>BÖLCEK DEĞİRMEN ALTI TR-1 35-16-M00270_35-16-M00270</t>
  </si>
  <si>
    <t>23.06.2020 21:05:01</t>
  </si>
  <si>
    <t>23.06.2020 22:21:35</t>
  </si>
  <si>
    <t>1359015</t>
  </si>
  <si>
    <t>BÖLCEK DM 35-16-M00153_KÜÇÜK BÖLCEK M05</t>
  </si>
  <si>
    <t>26.06.2020 12:55:16</t>
  </si>
  <si>
    <t>26.06.2020 15:29:22</t>
  </si>
  <si>
    <t>1357987</t>
  </si>
  <si>
    <t>ÖZBEK TR-2 35-19-M00232_12353854</t>
  </si>
  <si>
    <t>24.06.2020 17:20:33</t>
  </si>
  <si>
    <t>24.06.2020 17:51:40</t>
  </si>
  <si>
    <t>1356208</t>
  </si>
  <si>
    <t>ÖZBEK TR-4 35-19-M00233_95000075173</t>
  </si>
  <si>
    <t>22.06.2020 11:29:55</t>
  </si>
  <si>
    <t>22.06.2020 13:25:12</t>
  </si>
  <si>
    <t>1347160</t>
  </si>
  <si>
    <t>08.06.2020 13:25:00</t>
  </si>
  <si>
    <t>08.06.2020 17:52:49</t>
  </si>
  <si>
    <t>1348266</t>
  </si>
  <si>
    <t>YENİ FOÇA TR-23 35-23-M00023_950413546</t>
  </si>
  <si>
    <t>10.06.2020 10:55:37</t>
  </si>
  <si>
    <t>10.06.2020 11:57:01</t>
  </si>
  <si>
    <t>1345632</t>
  </si>
  <si>
    <t>YENİ FOÇA TR-30 35-23-M00030_950417198</t>
  </si>
  <si>
    <t>05.06.2020 14:46:05</t>
  </si>
  <si>
    <t>05.06.2020 15:17:19</t>
  </si>
  <si>
    <t>1348273</t>
  </si>
  <si>
    <t>MUSALAR ÇUKURALAN TR-2 35-29-L00223_950348285</t>
  </si>
  <si>
    <t>10.06.2020 11:05:43</t>
  </si>
  <si>
    <t>10.06.2020 13:55:13</t>
  </si>
  <si>
    <t>1347176</t>
  </si>
  <si>
    <t>MUSALAR ÇUKURALAN TR-2 35-29-L00223_35-29-L00223</t>
  </si>
  <si>
    <t>08.06.2020 13:10:44</t>
  </si>
  <si>
    <t>08.06.2020 14:51:00</t>
  </si>
  <si>
    <t>1334373</t>
  </si>
  <si>
    <t>GÜLCÜ YAĞ ÖZEL TR 35-15-L00262Ö_35-15-L00262Ö</t>
  </si>
  <si>
    <t>03.06.2020 10:15:00</t>
  </si>
  <si>
    <t>03.06.2020 11:48:00</t>
  </si>
  <si>
    <t>1357122</t>
  </si>
  <si>
    <t>23.06.2020 13:08:37</t>
  </si>
  <si>
    <t>23.06.2020 13:28:00</t>
  </si>
  <si>
    <t>1354596</t>
  </si>
  <si>
    <t>DEMİRKÖPRÜ TM 45-78-A00005_HatBaşıAyırıcı_53137024 M05</t>
  </si>
  <si>
    <t>19.06.2020 16:48:28</t>
  </si>
  <si>
    <t>19.06.2020 19:28:58</t>
  </si>
  <si>
    <t>1356570</t>
  </si>
  <si>
    <t>22.06.2020 19:04:00</t>
  </si>
  <si>
    <t>22.06.2020 21:49:31</t>
  </si>
  <si>
    <t>1357969</t>
  </si>
  <si>
    <t>TAYTAN OFİS KÖK 45-78-M00314_HatBaşıAyırıcı_53139286 M06</t>
  </si>
  <si>
    <t>24.06.2020 16:59:26</t>
  </si>
  <si>
    <t>24.06.2020 20:03:11</t>
  </si>
  <si>
    <t>1357791</t>
  </si>
  <si>
    <t>TAYTAN OFİS KÖK 45-78-M00314_HatBaşıAyırıcı_53139365 M06</t>
  </si>
  <si>
    <t>24.06.2020 11:21:08</t>
  </si>
  <si>
    <t>24.06.2020 15:08:00</t>
  </si>
  <si>
    <t>1351633</t>
  </si>
  <si>
    <t>15.06.2020 11:48:45</t>
  </si>
  <si>
    <t>15.06.2020 13:53:40</t>
  </si>
  <si>
    <t>1360514</t>
  </si>
  <si>
    <t>DOMBAYLI TR-1 45-78-M01111_Ayırıcı H01</t>
  </si>
  <si>
    <t>29.06.2020 13:19:47</t>
  </si>
  <si>
    <t>29.06.2020 15:18:12</t>
  </si>
  <si>
    <t>1344899</t>
  </si>
  <si>
    <t>ZEYTİNKÖY TR-4 35-13-L00068_35-13-L00068</t>
  </si>
  <si>
    <t>04.06.2020 14:15:32</t>
  </si>
  <si>
    <t>1345920</t>
  </si>
  <si>
    <t>DAMARDI AKPINAR TR-2 45-75-M00326_945603602</t>
  </si>
  <si>
    <t>06.06.2020 08:29:34</t>
  </si>
  <si>
    <t>06.06.2020 09:16:44</t>
  </si>
  <si>
    <t>1348136</t>
  </si>
  <si>
    <t>BODAMAS TR-5 45-75-M00303_45-75-M00303</t>
  </si>
  <si>
    <t>10.06.2020 08:45:12</t>
  </si>
  <si>
    <t>10.06.2020 13:59:04</t>
  </si>
  <si>
    <t>1347954</t>
  </si>
  <si>
    <t>KIZILDAM BADEMLİ TR-1 45-75-M00142_945603475</t>
  </si>
  <si>
    <t>09.06.2020 20:38:00</t>
  </si>
  <si>
    <t>09.06.2020 21:16:30</t>
  </si>
  <si>
    <t>1353223</t>
  </si>
  <si>
    <t>GÖRDES TR-27 45-75-M00042_HatBaşıAyırıcı_53135799 M01</t>
  </si>
  <si>
    <t>18.06.2020 09:00:45</t>
  </si>
  <si>
    <t>18.06.2020 09:43:55</t>
  </si>
  <si>
    <t>1354278</t>
  </si>
  <si>
    <t>BODAMAS TR-2 45-75-M00325_45-75-M00325</t>
  </si>
  <si>
    <t>19.06.2020 11:31:00</t>
  </si>
  <si>
    <t>19.06.2020 12:42:20</t>
  </si>
  <si>
    <t>1355552</t>
  </si>
  <si>
    <t>BODAMAS TR-2 45-75-M00325_945607653</t>
  </si>
  <si>
    <t>21.06.2020 11:15:00</t>
  </si>
  <si>
    <t>21.06.2020 12:21:18</t>
  </si>
  <si>
    <t>1349505</t>
  </si>
  <si>
    <t>GÖRDES DM 45-75-M00050_HatBaşıAyırıcı_53135561 M11</t>
  </si>
  <si>
    <t>12.06.2020 09:13:19</t>
  </si>
  <si>
    <t>12.06.2020 10:53:30</t>
  </si>
  <si>
    <t>1349996</t>
  </si>
  <si>
    <t>KUYUCAK KARAPINAR TR-1 45-75-M00091_Ayırıcı H01</t>
  </si>
  <si>
    <t>12.06.2020 16:35:59</t>
  </si>
  <si>
    <t>12.06.2020 16:53:51</t>
  </si>
  <si>
    <t>1346881</t>
  </si>
  <si>
    <t>DAMARDI AKPINAR TR-2 45-75-M00326_945603412</t>
  </si>
  <si>
    <t>07.06.2020 22:45:40</t>
  </si>
  <si>
    <t>08.06.2020 00:29:16</t>
  </si>
  <si>
    <t>1355308</t>
  </si>
  <si>
    <t>KIZILDAM BADEMLİ TR-1 45-75-M00142_A</t>
  </si>
  <si>
    <t>20.06.2020 20:14:16</t>
  </si>
  <si>
    <t>20.06.2020 22:58:33</t>
  </si>
  <si>
    <t>1357458</t>
  </si>
  <si>
    <t>AKPINAR TR-1 45-75-M00079_45-75-M00079</t>
  </si>
  <si>
    <t>23.06.2020 19:30:39</t>
  </si>
  <si>
    <t>23.06.2020 20:52:12</t>
  </si>
  <si>
    <t>1352510</t>
  </si>
  <si>
    <t>KIZILDAM BADEMLİ TR-1 45-75-M00142_B</t>
  </si>
  <si>
    <t>16.06.2020 20:30:45</t>
  </si>
  <si>
    <t>16.06.2020 21:30:52</t>
  </si>
  <si>
    <t>1352673</t>
  </si>
  <si>
    <t>SOMA TR-37 45-82-M00037_B</t>
  </si>
  <si>
    <t>17.06.2020 10:53:15</t>
  </si>
  <si>
    <t>17.06.2020 11:32:05</t>
  </si>
  <si>
    <t>1355507</t>
  </si>
  <si>
    <t>SOMA TR-37 45-82-M00037_945523629</t>
  </si>
  <si>
    <t>21.06.2020 10:04:49</t>
  </si>
  <si>
    <t>21.06.2020 12:16:49</t>
  </si>
  <si>
    <t>1348667</t>
  </si>
  <si>
    <t>SOMA TR-37 45-82-M00037_945523117</t>
  </si>
  <si>
    <t>10.06.2020 22:55:34</t>
  </si>
  <si>
    <t>10.06.2020 23:33:27</t>
  </si>
  <si>
    <t>1358309</t>
  </si>
  <si>
    <t>SOMA TR-37 45-82-M00037_D</t>
  </si>
  <si>
    <t>25.06.2020 09:59:16</t>
  </si>
  <si>
    <t>25.06.2020 10:27:33</t>
  </si>
  <si>
    <t>1352894</t>
  </si>
  <si>
    <t>DARKALE TR-1 45-82-L00044_945531635</t>
  </si>
  <si>
    <t>17.06.2020 15:25:00</t>
  </si>
  <si>
    <t>1353951</t>
  </si>
  <si>
    <t>IŞIKLAR KÖK-2 45-82-M00140_HatBaşıAyırıcı_53135019 M03</t>
  </si>
  <si>
    <t>18.06.2020 20:43:40</t>
  </si>
  <si>
    <t>19.06.2020 02:45:41</t>
  </si>
  <si>
    <t>1344495</t>
  </si>
  <si>
    <t>AHMETLİ TR-10 EMNİYET 45-84-L00010_45-84-L00010</t>
  </si>
  <si>
    <t>03.06.2020 13:21:38</t>
  </si>
  <si>
    <t>03.06.2020 14:24:06</t>
  </si>
  <si>
    <t>1354885</t>
  </si>
  <si>
    <t>20.06.2020 06:59:24</t>
  </si>
  <si>
    <t>20.06.2020 07:09:53</t>
  </si>
  <si>
    <t>1344678</t>
  </si>
  <si>
    <t>AKÇAŞEHİR TR-1 35-29-L00173_950323797</t>
  </si>
  <si>
    <t>03.06.2020 17:24:39</t>
  </si>
  <si>
    <t>03.06.2020 18:51:03</t>
  </si>
  <si>
    <t>1346075</t>
  </si>
  <si>
    <t>AKÇAŞEHİR TR-1 35-29-L00173_950323768</t>
  </si>
  <si>
    <t>06.06.2020 12:45:08</t>
  </si>
  <si>
    <t>06.06.2020 14:18:06</t>
  </si>
  <si>
    <t>1355339</t>
  </si>
  <si>
    <t>NEVZAT TİMUR SULAMA GRUBU 35-29-L00354_Ayırıcı H01</t>
  </si>
  <si>
    <t>20.06.2020 21:29:36</t>
  </si>
  <si>
    <t>20.06.2020 22:14:30</t>
  </si>
  <si>
    <t>1359575</t>
  </si>
  <si>
    <t>TİRE TR-6 35-29-L00006_48358328</t>
  </si>
  <si>
    <t>27.06.2020 14:30:16</t>
  </si>
  <si>
    <t>27.06.2020 15:30:41</t>
  </si>
  <si>
    <t>1357671</t>
  </si>
  <si>
    <t>TR-2/23 45-83-L00023_48136909</t>
  </si>
  <si>
    <t>24.06.2020 09:38:31</t>
  </si>
  <si>
    <t>24.06.2020 10:42:05</t>
  </si>
  <si>
    <t>1354393</t>
  </si>
  <si>
    <t>TR-2/104 45-83-L00460_E</t>
  </si>
  <si>
    <t>19.06.2020 13:53:29</t>
  </si>
  <si>
    <t>19.06.2020 15:19:06</t>
  </si>
  <si>
    <t>1346355</t>
  </si>
  <si>
    <t>TR-1-2/7 35-20-L00034_-H H</t>
  </si>
  <si>
    <t>06.06.2020 22:49:34</t>
  </si>
  <si>
    <t>06.06.2020 23:33:21</t>
  </si>
  <si>
    <t>1346399</t>
  </si>
  <si>
    <t>KARGIN KÖK 45-71-M00095_KARAOĞLANLI BOZKÖY M06</t>
  </si>
  <si>
    <t>07.06.2020 06:42:26</t>
  </si>
  <si>
    <t>07.06.2020 06:43:03</t>
  </si>
  <si>
    <t>1334264</t>
  </si>
  <si>
    <t>KARGIN KÖK 45-71-M00095_KARAOĞLANLI BOZKÖY-M06 M06</t>
  </si>
  <si>
    <t>03.06.2020 05:51:33</t>
  </si>
  <si>
    <t>03.06.2020 05:52:03</t>
  </si>
  <si>
    <t>1322963</t>
  </si>
  <si>
    <t>KARAOĞLANLI TR-1 KÖK 45-71-M00091_ŞEHİR İÇİ ÇIKIŞ M02</t>
  </si>
  <si>
    <t>01.06.2020 08:14:46</t>
  </si>
  <si>
    <t>01.06.2020 08:58:00</t>
  </si>
  <si>
    <t>1323488</t>
  </si>
  <si>
    <t>01.06.2020 18:41:26</t>
  </si>
  <si>
    <t>01.06.2020 18:56:00</t>
  </si>
  <si>
    <t>1348581</t>
  </si>
  <si>
    <t>KARGIN KÖK 45-71-M00095_HatBaşıAyırıcı_53135223 M05</t>
  </si>
  <si>
    <t>10.06.2020 19:28:30</t>
  </si>
  <si>
    <t>10.06.2020 20:03:19</t>
  </si>
  <si>
    <t>1348544</t>
  </si>
  <si>
    <t>KARGIN KÖK 45-71-M00095_ŞİRVAN-M05 M05</t>
  </si>
  <si>
    <t>10.06.2020 18:47:33</t>
  </si>
  <si>
    <t>10.06.2020 18:54:59</t>
  </si>
  <si>
    <t>1346940</t>
  </si>
  <si>
    <t>KARGIN KÖK 45-71-M00095_KARGIN BAKIR HAT TURGUTLU YÖNÜ M04</t>
  </si>
  <si>
    <t>08.06.2020 08:48:40</t>
  </si>
  <si>
    <t>1350177</t>
  </si>
  <si>
    <t>12.06.2020 19:18:39</t>
  </si>
  <si>
    <t>12.06.2020 19:19:19</t>
  </si>
  <si>
    <t>1354370</t>
  </si>
  <si>
    <t>KARGIN KÖK 45-71-M00095_ESKİ KARAOĞLANLI (BAYIRLAR PETROL) M02</t>
  </si>
  <si>
    <t>19.06.2020 13:07:38</t>
  </si>
  <si>
    <t>19.06.2020 17:54:55</t>
  </si>
  <si>
    <t>1354119</t>
  </si>
  <si>
    <t>KARGIN KÖK 45-71-M00095_ESKİ KARAOĞLANLI (BAYIRLAR PETROL)-M02 M02</t>
  </si>
  <si>
    <t>19.06.2020 08:28:04</t>
  </si>
  <si>
    <t>19.06.2020 11:22:18</t>
  </si>
  <si>
    <t>1352650</t>
  </si>
  <si>
    <t>17.06.2020 09:11:34</t>
  </si>
  <si>
    <t>17.06.2020 09:12:04</t>
  </si>
  <si>
    <t>1354494</t>
  </si>
  <si>
    <t>19.06.2020 15:43:30</t>
  </si>
  <si>
    <t>19.06.2020 15:46:50</t>
  </si>
  <si>
    <t>1354641</t>
  </si>
  <si>
    <t>KARGIN KÖK 45-71-M00095_ŞİRVAN M05</t>
  </si>
  <si>
    <t>19.06.2020 17:57:41</t>
  </si>
  <si>
    <t>19.06.2020 19:54:42</t>
  </si>
  <si>
    <t>1356011</t>
  </si>
  <si>
    <t>22.06.2020 08:27:00</t>
  </si>
  <si>
    <t>22.06.2020 09:37:50</t>
  </si>
  <si>
    <t>1359724</t>
  </si>
  <si>
    <t>KARGIN KÖK 45-71-M00095_HatBaşıAyırıcı_53135149 M07</t>
  </si>
  <si>
    <t>27.06.2020 19:29:55</t>
  </si>
  <si>
    <t>27.06.2020 22:46:54</t>
  </si>
  <si>
    <t>1360275</t>
  </si>
  <si>
    <t>KARGIN KÖK 45-71-M00095_AYTEKİNLER ESKİ HARMANDALI M07</t>
  </si>
  <si>
    <t>29.06.2020 07:24:49</t>
  </si>
  <si>
    <t>29.06.2020 07:55:47</t>
  </si>
  <si>
    <t>1345971</t>
  </si>
  <si>
    <t>SARIGÖL TR-15 KÖK 45-79-M00015_B</t>
  </si>
  <si>
    <t>06.06.2020 09:51:52</t>
  </si>
  <si>
    <t>06.06.2020 10:10:40</t>
  </si>
  <si>
    <t>1352378</t>
  </si>
  <si>
    <t>FAHRİ ÇAPUN SULAMA GRB 35-20-L00176_Ayırıcı H01</t>
  </si>
  <si>
    <t>16.06.2020 16:14:32</t>
  </si>
  <si>
    <t>16.06.2020 17:24:32</t>
  </si>
  <si>
    <t>1355020</t>
  </si>
  <si>
    <t>TR-1/4 45-83-M00004_C</t>
  </si>
  <si>
    <t>20.06.2020 10:59:45</t>
  </si>
  <si>
    <t>20.06.2020 12:34:34</t>
  </si>
  <si>
    <t>1345801</t>
  </si>
  <si>
    <t>TR-2/91-1 45-83-L00160_A</t>
  </si>
  <si>
    <t>05.06.2020 20:30:06</t>
  </si>
  <si>
    <t>05.06.2020 21:29:00</t>
  </si>
  <si>
    <t>1346248</t>
  </si>
  <si>
    <t>06.06.2020 17:54:28</t>
  </si>
  <si>
    <t>06.06.2020 18:51:24</t>
  </si>
  <si>
    <t>1359957</t>
  </si>
  <si>
    <t>28.06.2020 10:41:44</t>
  </si>
  <si>
    <t>28.06.2020 13:03:47</t>
  </si>
  <si>
    <t>1358261</t>
  </si>
  <si>
    <t>SOMA DM-5/17 45-82-M00421_TR-27-M05 M05</t>
  </si>
  <si>
    <t>25.06.2020 08:54:31</t>
  </si>
  <si>
    <t>25.06.2020 09:39:00</t>
  </si>
  <si>
    <t>1359953</t>
  </si>
  <si>
    <t>KARABURUN TR-13 35-21-L00005_953359998</t>
  </si>
  <si>
    <t>28.06.2020 11:50:04</t>
  </si>
  <si>
    <t>28.06.2020 20:20:52</t>
  </si>
  <si>
    <t>1323133</t>
  </si>
  <si>
    <t>01.06.2020 12:24:18</t>
  </si>
  <si>
    <t>01.06.2020 12:39:00</t>
  </si>
  <si>
    <t>1355504</t>
  </si>
  <si>
    <t>21.06.2020 10:19:34</t>
  </si>
  <si>
    <t>21.06.2020 12:59:42</t>
  </si>
  <si>
    <t>1355595</t>
  </si>
  <si>
    <t>SOMA B SANTRALİ TM 45-82-A00004_SOMA KÖYLER DM-2 FİDER-2 (2H08) M019</t>
  </si>
  <si>
    <t>21.06.2020 12:45:51</t>
  </si>
  <si>
    <t>21.06.2020 13:34:17</t>
  </si>
  <si>
    <t>1355667</t>
  </si>
  <si>
    <t>SOMA KÖYLER DM-2 45-82-M00125_HatBaşıAyırıcı_53135609 M08</t>
  </si>
  <si>
    <t>21.06.2020 14:53:20</t>
  </si>
  <si>
    <t>21.06.2020 17:56:47</t>
  </si>
  <si>
    <t>1356953</t>
  </si>
  <si>
    <t>23.06.2020 11:21:09</t>
  </si>
  <si>
    <t>23.06.2020 11:45:00</t>
  </si>
  <si>
    <t>1356951</t>
  </si>
  <si>
    <t>23.06.2020 11:21:19</t>
  </si>
  <si>
    <t>23.06.2020 11:55:00</t>
  </si>
  <si>
    <t>1361125</t>
  </si>
  <si>
    <t>TR-2/34 45-83-L00034_48137994</t>
  </si>
  <si>
    <t>30.06.2020 13:04:56</t>
  </si>
  <si>
    <t>30.06.2020 14:11:00</t>
  </si>
  <si>
    <t>1346080</t>
  </si>
  <si>
    <t>KARAKUZU TR-1 35-17-M00466_6109980</t>
  </si>
  <si>
    <t>06.06.2020 13:03:00</t>
  </si>
  <si>
    <t>06.06.2020 13:16:36</t>
  </si>
  <si>
    <t>1345980</t>
  </si>
  <si>
    <t>AKYURT TR-1 35-29-L00624_950322900</t>
  </si>
  <si>
    <t>06.06.2020 09:59:18</t>
  </si>
  <si>
    <t>06.06.2020 11:42:02</t>
  </si>
  <si>
    <t>1348502</t>
  </si>
  <si>
    <t>AKYURT AKPINAR TR-2 35-29-L00187_35-29-L00187</t>
  </si>
  <si>
    <t>10.06.2020 16:51:17</t>
  </si>
  <si>
    <t>10.06.2020 21:44:15</t>
  </si>
  <si>
    <t>1350588</t>
  </si>
  <si>
    <t>TR-52 35-16-L00052_953351388</t>
  </si>
  <si>
    <t>13.06.2020 10:45:44</t>
  </si>
  <si>
    <t>13.06.2020 17:42:43</t>
  </si>
  <si>
    <t>1361174</t>
  </si>
  <si>
    <t>TR-57 35-16-L00057_953338523</t>
  </si>
  <si>
    <t>30.06.2020 14:27:51</t>
  </si>
  <si>
    <t>30.06.2020 15:14:45</t>
  </si>
  <si>
    <t>1358764</t>
  </si>
  <si>
    <t>GELENBE İM 45-76-A00001_HatBaşıAyırıcı_53135055 L19</t>
  </si>
  <si>
    <t>26.06.2020 07:12:30</t>
  </si>
  <si>
    <t>26.06.2020 08:56:26</t>
  </si>
  <si>
    <t>1355862</t>
  </si>
  <si>
    <t>YENİOBA GES ÖZEL TR 35-29-M00417Ö_ H1</t>
  </si>
  <si>
    <t>21.06.2020 20:44:41</t>
  </si>
  <si>
    <t>21.06.2020 21:36:14</t>
  </si>
  <si>
    <t>1356483</t>
  </si>
  <si>
    <t>AHMETLİ TR-30 MEZARLIK 45-84-L00030_TR-72 L02</t>
  </si>
  <si>
    <t>22.06.2020 18:27:00</t>
  </si>
  <si>
    <t>22.06.2020 19:19:07</t>
  </si>
  <si>
    <t>1351642</t>
  </si>
  <si>
    <t>AHMETLİ TR-30 MEZARLIK 45-84-L00030_955181645</t>
  </si>
  <si>
    <t>15.06.2020 11:57:35</t>
  </si>
  <si>
    <t>15.06.2020 12:36:06</t>
  </si>
  <si>
    <t>1350565</t>
  </si>
  <si>
    <t>ALAKEÇİLİ KÖYÜ TR-1 35-32-L00028_35-32-L00028</t>
  </si>
  <si>
    <t>13.06.2020 13:16:26</t>
  </si>
  <si>
    <t>1357706</t>
  </si>
  <si>
    <t>T. IŞIK TARIMSAL GRUP SULAMA 35-32-L00033_35-32-L00033</t>
  </si>
  <si>
    <t>24.06.2020 09:46:00</t>
  </si>
  <si>
    <t>24.06.2020 15:35:33</t>
  </si>
  <si>
    <t>1350410</t>
  </si>
  <si>
    <t>13.06.2020 07:14:55</t>
  </si>
  <si>
    <t>13.06.2020 08:39:39</t>
  </si>
  <si>
    <t>1346187</t>
  </si>
  <si>
    <t>M. TELLİ TARIMSAL GRUP SULAMA 35-32-L00032_A</t>
  </si>
  <si>
    <t>06.06.2020 16:33:11</t>
  </si>
  <si>
    <t>06.06.2020 17:28:11</t>
  </si>
  <si>
    <t>1349073</t>
  </si>
  <si>
    <t>ALANKIYI TR-8 35-20-L00417_955200469</t>
  </si>
  <si>
    <t>11.06.2020 16:36:54</t>
  </si>
  <si>
    <t>11.06.2020 23:13:33</t>
  </si>
  <si>
    <t>1356515</t>
  </si>
  <si>
    <t>ALANKIYI TR-3 35-20-L00265_C</t>
  </si>
  <si>
    <t>22.06.2020 19:15:23</t>
  </si>
  <si>
    <t>22.06.2020 21:13:07</t>
  </si>
  <si>
    <t>1351769</t>
  </si>
  <si>
    <t>ALANKIYI TR-3 35-20-L00265_955189455</t>
  </si>
  <si>
    <t>15.06.2020 16:10:39</t>
  </si>
  <si>
    <t>15.06.2020 18:35:04</t>
  </si>
  <si>
    <t>1353930</t>
  </si>
  <si>
    <t>ALANKIYI TR-7 35-20-L00267_Ayırıcı H</t>
  </si>
  <si>
    <t>18.06.2020 19:52:14</t>
  </si>
  <si>
    <t>18.06.2020 23:23:15</t>
  </si>
  <si>
    <t>1323442</t>
  </si>
  <si>
    <t>ALANKIYI TR-1 35-20-L00263_955200377</t>
  </si>
  <si>
    <t>01.06.2020 17:36:40</t>
  </si>
  <si>
    <t>01.06.2020 19:15:44</t>
  </si>
  <si>
    <t>1350777</t>
  </si>
  <si>
    <t>TR-2/17 45-83-L00017_955140627</t>
  </si>
  <si>
    <t>13.06.2020 15:52:51</t>
  </si>
  <si>
    <t>13.06.2020 16:58:58</t>
  </si>
  <si>
    <t>1358988</t>
  </si>
  <si>
    <t>TR-2/104 45-83-L00104_Ayırıcı H01</t>
  </si>
  <si>
    <t>26.06.2020 12:01:56</t>
  </si>
  <si>
    <t>26.06.2020 13:58:34</t>
  </si>
  <si>
    <t>1346574</t>
  </si>
  <si>
    <t>ALANYOLU TR-1 45-86-M00112_Ayırıcı H01</t>
  </si>
  <si>
    <t>07.06.2020 12:39:47</t>
  </si>
  <si>
    <t>07.06.2020 13:19:10</t>
  </si>
  <si>
    <t>1350167</t>
  </si>
  <si>
    <t>ALAŞARLI M.ÇETİN GRUBU TR-3 35-15-L00221_Ayırıcı H01</t>
  </si>
  <si>
    <t>12.06.2020 18:03:03</t>
  </si>
  <si>
    <t>12.06.2020 20:03:28</t>
  </si>
  <si>
    <t>1348754</t>
  </si>
  <si>
    <t>SARIGÖL DM 45-79-M00069_HatBaşıAyırıcı_53134814 M05</t>
  </si>
  <si>
    <t>11.06.2020 07:55:45</t>
  </si>
  <si>
    <t>11.06.2020 09:00:58</t>
  </si>
  <si>
    <t>1356404</t>
  </si>
  <si>
    <t>SARIGÖL TR-37 45-79-M00037_TR-29 M03</t>
  </si>
  <si>
    <t>22.06.2020 16:30:52</t>
  </si>
  <si>
    <t>22.06.2020 16:42:00</t>
  </si>
  <si>
    <t>1360423</t>
  </si>
  <si>
    <t>SARIGÖL TR-29 45-79-M00029_TR-30-31-32 M05</t>
  </si>
  <si>
    <t>29.06.2020 11:01:24</t>
  </si>
  <si>
    <t>29.06.2020 14:28:38</t>
  </si>
  <si>
    <t>1360574</t>
  </si>
  <si>
    <t>SARIGÖL TR-29 45-79-M00029_TR-34-35-36-33 M03</t>
  </si>
  <si>
    <t>29.06.2020 11:01:00</t>
  </si>
  <si>
    <t>29.06.2020 14:28:00</t>
  </si>
  <si>
    <t>1360580</t>
  </si>
  <si>
    <t>SARIGÖL TR-29 45-79-M00029_TR-25 M02</t>
  </si>
  <si>
    <t>1356403</t>
  </si>
  <si>
    <t>BADINCA KÖK 45-73-M00341_BADINCA EVRENLİ M02</t>
  </si>
  <si>
    <t>22.06.2020 17:13:00</t>
  </si>
  <si>
    <t>22.06.2020 19:47:00</t>
  </si>
  <si>
    <t>1356530</t>
  </si>
  <si>
    <t>22.06.2020 19:48:08</t>
  </si>
  <si>
    <t>23.06.2020 00:30:00</t>
  </si>
  <si>
    <t>1356679</t>
  </si>
  <si>
    <t>23.06.2020 07:12:06</t>
  </si>
  <si>
    <t>23.06.2020 08:58:00</t>
  </si>
  <si>
    <t>1354968</t>
  </si>
  <si>
    <t>20.06.2020 09:30:49</t>
  </si>
  <si>
    <t>20.06.2020 10:18:07</t>
  </si>
  <si>
    <t>1354813</t>
  </si>
  <si>
    <t>19.06.2020 22:38:29</t>
  </si>
  <si>
    <t>20.06.2020 01:53:30</t>
  </si>
  <si>
    <t>1354761</t>
  </si>
  <si>
    <t>19.06.2020 21:04:21</t>
  </si>
  <si>
    <t>19.06.2020 22:38:14</t>
  </si>
  <si>
    <t>1357711</t>
  </si>
  <si>
    <t>BAĞLICA TR-12 TARIMSAL SULAMA 45-79-M00247_45-79-M00247</t>
  </si>
  <si>
    <t>24.06.2020 09:45:51</t>
  </si>
  <si>
    <t>24.06.2020 10:26:28</t>
  </si>
  <si>
    <t>1352943</t>
  </si>
  <si>
    <t>ÖZPINAR TR-1 45-79-M00224_D</t>
  </si>
  <si>
    <t>17.06.2020 16:18:39</t>
  </si>
  <si>
    <t>17.06.2020 17:03:52</t>
  </si>
  <si>
    <t>1345698</t>
  </si>
  <si>
    <t>YEŞİLYURT TR-15 45-73-M00484_A</t>
  </si>
  <si>
    <t>05.06.2020 20:40:39</t>
  </si>
  <si>
    <t>05.06.2020 20:49:24</t>
  </si>
  <si>
    <t>1345374</t>
  </si>
  <si>
    <t>YEŞİLYURT DM 45-73-M00476_SOBRAN M02</t>
  </si>
  <si>
    <t>05.06.2020 07:12:20</t>
  </si>
  <si>
    <t>05.06.2020 07:18:02</t>
  </si>
  <si>
    <t>1360555</t>
  </si>
  <si>
    <t>YEŞİLYURT TR-4 45-73-M00801_Ayırıcı H01</t>
  </si>
  <si>
    <t>29.06.2020 14:46:25</t>
  </si>
  <si>
    <t>29.06.2020 16:03:21</t>
  </si>
  <si>
    <t>1323027</t>
  </si>
  <si>
    <t>HACIEMİNLER ÇAVLU TR 45-78-M00226_Ayırıcı H01</t>
  </si>
  <si>
    <t>01.06.2020 09:48:20</t>
  </si>
  <si>
    <t>01.06.2020 13:49:12</t>
  </si>
  <si>
    <t>1350381</t>
  </si>
  <si>
    <t>SALİHLİ TM 45-78-A00004_YILMAZ DM-1 M12</t>
  </si>
  <si>
    <t>13.06.2020 06:26:23</t>
  </si>
  <si>
    <t>13.06.2020 06:38:11</t>
  </si>
  <si>
    <t>1357376</t>
  </si>
  <si>
    <t>23.06.2020 17:45:20</t>
  </si>
  <si>
    <t>23.06.2020 22:29:18</t>
  </si>
  <si>
    <t>1357732</t>
  </si>
  <si>
    <t>BAKLACI TR-2 45-73-M00525_45-73-M00525</t>
  </si>
  <si>
    <t>24.06.2020 10:13:39</t>
  </si>
  <si>
    <t>24.06.2020 10:40:46</t>
  </si>
  <si>
    <t>1356543</t>
  </si>
  <si>
    <t>ÖZMEN DM 45-73-M01186_KULA-2 GİRİŞ M07</t>
  </si>
  <si>
    <t>22.06.2020 20:05:07</t>
  </si>
  <si>
    <t>22.06.2020 21:24:09</t>
  </si>
  <si>
    <t>1356540</t>
  </si>
  <si>
    <t>GÖKDERE TR 45-77-M00101_A</t>
  </si>
  <si>
    <t>22.06.2020 20:08:17</t>
  </si>
  <si>
    <t>22.06.2020 20:40:48</t>
  </si>
  <si>
    <t>1356564</t>
  </si>
  <si>
    <t>KULA İM 45-77-A00001_HatBaşıAyırıcı_66085777 M01</t>
  </si>
  <si>
    <t>22.06.2020 20:45:00</t>
  </si>
  <si>
    <t>22.06.2020 23:46:46</t>
  </si>
  <si>
    <t>1358572</t>
  </si>
  <si>
    <t>DM06/TR-5A 45-73-M00090_945679240</t>
  </si>
  <si>
    <t>25.06.2020 18:03:26</t>
  </si>
  <si>
    <t>25.06.2020 19:05:28</t>
  </si>
  <si>
    <t>1356692</t>
  </si>
  <si>
    <t>KULA İM 45-77-A00001_HatBaşıAyırıcı_66085765 M01</t>
  </si>
  <si>
    <t>23.06.2020 07:22:15</t>
  </si>
  <si>
    <t>23.06.2020 09:02:44</t>
  </si>
  <si>
    <t>1356662</t>
  </si>
  <si>
    <t>23.06.2020 06:39:54</t>
  </si>
  <si>
    <t>23.06.2020 06:55:00</t>
  </si>
  <si>
    <t>1357967</t>
  </si>
  <si>
    <t>KULA İM 45-77-A00001_HatBaşıAyırıcı_53139086 M01</t>
  </si>
  <si>
    <t>24.06.2020 17:02:00</t>
  </si>
  <si>
    <t>24.06.2020 17:08:53</t>
  </si>
  <si>
    <t>1334414</t>
  </si>
  <si>
    <t>KULA İM 45-77-A00001_KONURCA M01</t>
  </si>
  <si>
    <t>03.06.2020 11:20:52</t>
  </si>
  <si>
    <t>03.06.2020 11:34:43</t>
  </si>
  <si>
    <t>1355174</t>
  </si>
  <si>
    <t>SÖĞÜTDERE TR-1 45-77-M00104_Ayırıcı H01</t>
  </si>
  <si>
    <t>20.06.2020 15:57:24</t>
  </si>
  <si>
    <t>20.06.2020 17:25:19</t>
  </si>
  <si>
    <t>1352686</t>
  </si>
  <si>
    <t>TEPEKÖY TR-1 45-73-M00785_945660718</t>
  </si>
  <si>
    <t>17.06.2020 09:32:14</t>
  </si>
  <si>
    <t>17.06.2020 11:05:33</t>
  </si>
  <si>
    <t>1351709</t>
  </si>
  <si>
    <t>IŞIKLAR KÖK 45-73-M00467_HatBaşıAyırıcı_53136407 M02</t>
  </si>
  <si>
    <t>15.06.2020 14:03:54</t>
  </si>
  <si>
    <t>15.06.2020 14:57:35</t>
  </si>
  <si>
    <t>1344626</t>
  </si>
  <si>
    <t>TEPEKÖY TR-461 TARIMSAL SULAMA 45-73-M00740_Ayırıcı H01</t>
  </si>
  <si>
    <t>03.06.2020 16:29:17</t>
  </si>
  <si>
    <t>03.06.2020 17:50:28</t>
  </si>
  <si>
    <t>1345699</t>
  </si>
  <si>
    <t>05.06.2020 17:16:00</t>
  </si>
  <si>
    <t>05.06.2020 18:12:38</t>
  </si>
  <si>
    <t>1345287</t>
  </si>
  <si>
    <t>TÜRKMENKÖY TR-1 45-73-M00327_45-73-M00327</t>
  </si>
  <si>
    <t>04.06.2020 19:46:06</t>
  </si>
  <si>
    <t>04.06.2020 20:34:01</t>
  </si>
  <si>
    <t>1349424</t>
  </si>
  <si>
    <t>12.06.2020 06:36:28</t>
  </si>
  <si>
    <t>12.06.2020 08:28:28</t>
  </si>
  <si>
    <t>1344859</t>
  </si>
  <si>
    <t>KAVAKLIDERE TR-7 45-73-M00304_Ayırıcı H01</t>
  </si>
  <si>
    <t>04.06.2020 07:22:00</t>
  </si>
  <si>
    <t>04.06.2020 07:46:29</t>
  </si>
  <si>
    <t>1344838</t>
  </si>
  <si>
    <t>KEMALİYE TR-7 45-73-M00155_KAVAKLIDERE ŞARAPLARI -M02 M02</t>
  </si>
  <si>
    <t>04.06.2020 01:22:41</t>
  </si>
  <si>
    <t>04.06.2020 02:28:30</t>
  </si>
  <si>
    <t>1344824</t>
  </si>
  <si>
    <t>KEMALİYE DM (TR-1) 45-73-M00150_JANDARMA M06</t>
  </si>
  <si>
    <t>04.06.2020 00:09:02</t>
  </si>
  <si>
    <t>04.06.2020 00:58:00</t>
  </si>
  <si>
    <t>1323651</t>
  </si>
  <si>
    <t>KEMALİYE TR-7 45-73-M00155_SARI SIĞIRLI İÇME SUYU ÇIKIŞI-M01 M01</t>
  </si>
  <si>
    <t>02.06.2020 06:44:30</t>
  </si>
  <si>
    <t>02.06.2020 07:32:40</t>
  </si>
  <si>
    <t>1353761</t>
  </si>
  <si>
    <t>18.06.2020 17:34:00</t>
  </si>
  <si>
    <t>18.06.2020 18:04:07</t>
  </si>
  <si>
    <t>1354766</t>
  </si>
  <si>
    <t>KEMALİYE DM (TR-1) 45-73-M00150_AKKEÇİLİ ÇIKIŞ-M01 M01</t>
  </si>
  <si>
    <t>19.06.2020 21:09:54</t>
  </si>
  <si>
    <t>19.06.2020 21:50:24</t>
  </si>
  <si>
    <t>1360426</t>
  </si>
  <si>
    <t>29.06.2020 11:02:10</t>
  </si>
  <si>
    <t>29.06.2020 12:00:57</t>
  </si>
  <si>
    <t>1360519</t>
  </si>
  <si>
    <t>DM-2/16 35-29-M00097_48376915 a1b</t>
  </si>
  <si>
    <t>29.06.2020 11:42:17</t>
  </si>
  <si>
    <t>29.06.2020 17:40:15</t>
  </si>
  <si>
    <t>1348309</t>
  </si>
  <si>
    <t>TİRE DM2/5 35-29-L00024_950316498</t>
  </si>
  <si>
    <t>10.06.2020 11:50:34</t>
  </si>
  <si>
    <t>10.06.2020 14:13:30</t>
  </si>
  <si>
    <t>1348229</t>
  </si>
  <si>
    <t>TİRE DM2/5 35-29-L00024_950316486</t>
  </si>
  <si>
    <t>10.06.2020 09:52:46</t>
  </si>
  <si>
    <t>10.06.2020 10:54:10</t>
  </si>
  <si>
    <t>1346673</t>
  </si>
  <si>
    <t>SARIGÖL TR-24 45-79-M00024_45-79-M00024</t>
  </si>
  <si>
    <t>07.06.2020 15:26:33</t>
  </si>
  <si>
    <t>07.06.2020 16:39:28</t>
  </si>
  <si>
    <t>1322988</t>
  </si>
  <si>
    <t>01.06.2020 09:07:21</t>
  </si>
  <si>
    <t>01.06.2020 11:31:51</t>
  </si>
  <si>
    <t>1349474</t>
  </si>
  <si>
    <t>ÇALTIDERE KÖK 35-17-M00231_ÇORAKLAR KALABAK GRUBU/ÇİLEME-M01 M01</t>
  </si>
  <si>
    <t>12.06.2020 09:14:21</t>
  </si>
  <si>
    <t>12.06.2020 16:45:18</t>
  </si>
  <si>
    <t>1351568</t>
  </si>
  <si>
    <t>15.06.2020 10:10:48</t>
  </si>
  <si>
    <t>15.06.2020 10:29:39</t>
  </si>
  <si>
    <t>1354110</t>
  </si>
  <si>
    <t>TR-2/115 45-83-L00115_955148171</t>
  </si>
  <si>
    <t>19.06.2020 08:25:34</t>
  </si>
  <si>
    <t>19.06.2020 09:10:24</t>
  </si>
  <si>
    <t>1355405</t>
  </si>
  <si>
    <t>21.06.2020 07:37:29</t>
  </si>
  <si>
    <t>1357692</t>
  </si>
  <si>
    <t>24.06.2020 09:34:49</t>
  </si>
  <si>
    <t>24.06.2020 09:47:27</t>
  </si>
  <si>
    <t>1323678</t>
  </si>
  <si>
    <t>02.06.2020 08:21:47</t>
  </si>
  <si>
    <t>02.06.2020 08:42:00</t>
  </si>
  <si>
    <t>1334303</t>
  </si>
  <si>
    <t>03.06.2020 08:14:48</t>
  </si>
  <si>
    <t>03.06.2020 09:10:00</t>
  </si>
  <si>
    <t>1345723</t>
  </si>
  <si>
    <t>TR-49 35-16-L00049_47569308</t>
  </si>
  <si>
    <t>05.06.2020 17:58:29</t>
  </si>
  <si>
    <t>05.06.2020 18:33:17</t>
  </si>
  <si>
    <t>1344617</t>
  </si>
  <si>
    <t>ALEMŞAHLI TR-4 HİSAR 45-79-M00454_45-79-M00454</t>
  </si>
  <si>
    <t>03.06.2020 16:24:55</t>
  </si>
  <si>
    <t>03.06.2020 17:16:58</t>
  </si>
  <si>
    <t>1352537</t>
  </si>
  <si>
    <t>ALEMŞAHLI TR-2 45-79-M00449_Ayırıcı H01</t>
  </si>
  <si>
    <t>16.06.2020 22:08:13</t>
  </si>
  <si>
    <t>16.06.2020 22:17:52</t>
  </si>
  <si>
    <t>1357820</t>
  </si>
  <si>
    <t>TR-2/11 45-83-L00011_48078210</t>
  </si>
  <si>
    <t>24.06.2020 12:12:23</t>
  </si>
  <si>
    <t>24.06.2020 13:12:13</t>
  </si>
  <si>
    <t>1371281</t>
  </si>
  <si>
    <t>ARPALIK TARIMSAL SULAMA TR-6 45-83-M00344_45-83-M00344</t>
  </si>
  <si>
    <t>30.06.2020 17:47:44</t>
  </si>
  <si>
    <t>30.06.2020 19:06:38</t>
  </si>
  <si>
    <t>1353078</t>
  </si>
  <si>
    <t>17.06.2020 19:45:29</t>
  </si>
  <si>
    <t>17.06.2020 21:39:00</t>
  </si>
  <si>
    <t>1346017</t>
  </si>
  <si>
    <t>CELALETTİN AŞKIN TARIMSAL SULAMA TR-2 45-83-M00604_Ayırıcı H01</t>
  </si>
  <si>
    <t>06.06.2020 11:09:54</t>
  </si>
  <si>
    <t>06.06.2020 12:23:10</t>
  </si>
  <si>
    <t>1346183</t>
  </si>
  <si>
    <t>İSTASYONALTI KÖK 45-83-M00131_CELALETTİN AŞKIN M08</t>
  </si>
  <si>
    <t>06.06.2020 16:22:52</t>
  </si>
  <si>
    <t>06.06.2020 16:44:00</t>
  </si>
  <si>
    <t>1347939</t>
  </si>
  <si>
    <t>YAYLAYURT TR-1 35-30-M00128_Ayırıcı H</t>
  </si>
  <si>
    <t>09.06.2020 19:55:31</t>
  </si>
  <si>
    <t>09.06.2020 20:51:29</t>
  </si>
  <si>
    <t>1358217</t>
  </si>
  <si>
    <t>K-121 35-07-K00121_TRAFO-K03 K03</t>
  </si>
  <si>
    <t>25.06.2020 08:33:55</t>
  </si>
  <si>
    <t>25.06.2020 09:10:00</t>
  </si>
  <si>
    <t>1358934</t>
  </si>
  <si>
    <t>BALÇOVA İM 35-07-A00001_İNÜNÜ / NARKENT-K03 K03</t>
  </si>
  <si>
    <t>26.06.2020 10:59:23</t>
  </si>
  <si>
    <t>26.06.2020 13:50:13</t>
  </si>
  <si>
    <t>1358935</t>
  </si>
  <si>
    <t>BALÇOVA İM 35-07-A00001_DEÜ-1 / DEÜ-2-K02 K02</t>
  </si>
  <si>
    <t>26.06.2020 11:15:39</t>
  </si>
  <si>
    <t>1344889</t>
  </si>
  <si>
    <t>ALAŞEHİR TR-73 45-73-M00073_945669948</t>
  </si>
  <si>
    <t>04.06.2020 08:49:52</t>
  </si>
  <si>
    <t>04.06.2020 10:32:50</t>
  </si>
  <si>
    <t>1334392</t>
  </si>
  <si>
    <t>ALAŞEHİR TR-8 45-73-M00008_944452399</t>
  </si>
  <si>
    <t>03.06.2020 10:31:00</t>
  </si>
  <si>
    <t>03.06.2020 11:59:27</t>
  </si>
  <si>
    <t>1345214</t>
  </si>
  <si>
    <t>K-1433 35-04-K01433_912520638</t>
  </si>
  <si>
    <t>04.06.2020 17:30:16</t>
  </si>
  <si>
    <t>04.06.2020 17:53:17</t>
  </si>
  <si>
    <t>1346077</t>
  </si>
  <si>
    <t>M-1173 35-04-M01173_912137697</t>
  </si>
  <si>
    <t>06.06.2020 12:45:56</t>
  </si>
  <si>
    <t>06.06.2020 14:39:56</t>
  </si>
  <si>
    <t>1346674</t>
  </si>
  <si>
    <t>K-3791 35-07-K03791_A a5</t>
  </si>
  <si>
    <t>07.06.2020 19:10:43</t>
  </si>
  <si>
    <t>1348431</t>
  </si>
  <si>
    <t>YENİKENT TR-1 35-16-M00026_953329724</t>
  </si>
  <si>
    <t>10.06.2020 15:01:06</t>
  </si>
  <si>
    <t>10.06.2020 20:15:10</t>
  </si>
  <si>
    <t>1348729</t>
  </si>
  <si>
    <t>AŞAĞIKIRIKLAR DM 35-16-M00448_TOPÇAM-M05 M05</t>
  </si>
  <si>
    <t>11.06.2020 06:28:39</t>
  </si>
  <si>
    <t>11.06.2020 06:58:20</t>
  </si>
  <si>
    <t>1350507</t>
  </si>
  <si>
    <t>AŞAĞIKIRIKLAR DM 35-16-M00448_HatBaşıAyırıcı_53140534 M11</t>
  </si>
  <si>
    <t>13.06.2020 09:30:08</t>
  </si>
  <si>
    <t>13.06.2020 12:06:57</t>
  </si>
  <si>
    <t>1350556</t>
  </si>
  <si>
    <t>AŞAĞIKIRIKLAR DM 35-16-M00448_AŞAĞIKIRIKLAR M06</t>
  </si>
  <si>
    <t>13.06.2020 10:11:20</t>
  </si>
  <si>
    <t>13.06.2020 11:34:11</t>
  </si>
  <si>
    <t>1357925</t>
  </si>
  <si>
    <t>24.06.2020 15:46:58</t>
  </si>
  <si>
    <t>24.06.2020 15:52:00</t>
  </si>
  <si>
    <t>1356554</t>
  </si>
  <si>
    <t>22.06.2020 20:37:03</t>
  </si>
  <si>
    <t>22.06.2020 20:52:44</t>
  </si>
  <si>
    <t>1355623</t>
  </si>
  <si>
    <t>YENİKENT SULAMA TR-9 35-16-M00218_35-16-M00218</t>
  </si>
  <si>
    <t>21.06.2020 13:26:31</t>
  </si>
  <si>
    <t>24.06.2020 16:20:06</t>
  </si>
  <si>
    <t>1355822</t>
  </si>
  <si>
    <t>YENİKENT SULAMA TR-11 35-16-M00220_Ayırıcı H01</t>
  </si>
  <si>
    <t>21.06.2020 19:17:46</t>
  </si>
  <si>
    <t>21.06.2020 21:19:42</t>
  </si>
  <si>
    <t>1358929</t>
  </si>
  <si>
    <t>YENİKENT SULAMA TR-1 35-16-M00210_A</t>
  </si>
  <si>
    <t>26.06.2020 10:33:20</t>
  </si>
  <si>
    <t>26.06.2020 11:57:47</t>
  </si>
  <si>
    <t>1358477</t>
  </si>
  <si>
    <t>25.06.2020 14:40:01</t>
  </si>
  <si>
    <t>25.06.2020 15:04:11</t>
  </si>
  <si>
    <t>1359812</t>
  </si>
  <si>
    <t>YENİKENT TR-1 35-16-M00026_Ayırıcı H01</t>
  </si>
  <si>
    <t>28.06.2020 02:03:43</t>
  </si>
  <si>
    <t>28.06.2020 02:38:44</t>
  </si>
  <si>
    <t>1360860</t>
  </si>
  <si>
    <t>AŞAĞIKIRIKLAR DM 35-16-M00448_TARİŞ YEMTA-M16 M16</t>
  </si>
  <si>
    <t>30.06.2020 04:26:01</t>
  </si>
  <si>
    <t>30.06.2020 04:47:29</t>
  </si>
  <si>
    <t>1323159</t>
  </si>
  <si>
    <t>ZEYTİNLER TR-2 35-19-M00401_Ayırıcı H01</t>
  </si>
  <si>
    <t>01.06.2020 12:36:05</t>
  </si>
  <si>
    <t>01.06.2020 14:03:16</t>
  </si>
  <si>
    <t>1371229</t>
  </si>
  <si>
    <t>K-1296 35-01-K01296_910662099</t>
  </si>
  <si>
    <t>30.06.2020 16:03:59</t>
  </si>
  <si>
    <t>30.06.2020 18:15:00</t>
  </si>
  <si>
    <t>1354451</t>
  </si>
  <si>
    <t>ARMUTLU İM 35-27-A00001_ARMUTLU-1-M10 M10</t>
  </si>
  <si>
    <t>19.06.2020 15:01:43</t>
  </si>
  <si>
    <t>19.06.2020 15:13:00</t>
  </si>
  <si>
    <t>1355607</t>
  </si>
  <si>
    <t>M-1228 35-01-M01228_B</t>
  </si>
  <si>
    <t>21.06.2020 12:48:28</t>
  </si>
  <si>
    <t>21.06.2020 14:25:23</t>
  </si>
  <si>
    <t>1359035</t>
  </si>
  <si>
    <t>K-4260 35-07-K04260_TRF-2-K05 K05</t>
  </si>
  <si>
    <t>26.06.2020 13:47:48</t>
  </si>
  <si>
    <t>26.06.2020 14:29:38</t>
  </si>
  <si>
    <t>1352880</t>
  </si>
  <si>
    <t>SARIGÖL TR-15 KÖK 45-79-M00015_D</t>
  </si>
  <si>
    <t>17.06.2020 14:24:23</t>
  </si>
  <si>
    <t>17.06.2020 15:04:46</t>
  </si>
  <si>
    <t>1323380</t>
  </si>
  <si>
    <t>SARIGÖL TR-15 KÖK 45-79-M00015_945553888</t>
  </si>
  <si>
    <t>01.06.2020 16:16:34</t>
  </si>
  <si>
    <t>01.06.2020 18:04:37</t>
  </si>
  <si>
    <t>1323381</t>
  </si>
  <si>
    <t>SOMA B SANTRALİ TM 45-82-A00004_DM-1 FİDER-2 (2H07)-M020 M020</t>
  </si>
  <si>
    <t>01.06.2020 16:17:22</t>
  </si>
  <si>
    <t>01.06.2020 16:48:00</t>
  </si>
  <si>
    <t>1355777</t>
  </si>
  <si>
    <t>21.06.2020 18:01:22</t>
  </si>
  <si>
    <t>21.06.2020 18:10:00</t>
  </si>
  <si>
    <t>1356581</t>
  </si>
  <si>
    <t>22.06.2020 21:37:56</t>
  </si>
  <si>
    <t>22.06.2020 21:57:45</t>
  </si>
  <si>
    <t>1352022</t>
  </si>
  <si>
    <t>ALAŞEHİR TR-8 45-73-M00008_945670230</t>
  </si>
  <si>
    <t>16.06.2020 08:08:37</t>
  </si>
  <si>
    <t>16.06.2020 08:40:52</t>
  </si>
  <si>
    <t>1351147</t>
  </si>
  <si>
    <t>TR-27 35-15-L00027_95000079049</t>
  </si>
  <si>
    <t>14.06.2020 11:48:00</t>
  </si>
  <si>
    <t>14.06.2020 11:55:59</t>
  </si>
  <si>
    <t>1354338</t>
  </si>
  <si>
    <t>KAYMAKÇI TR-37 35-15-L00231_35-15-L00231</t>
  </si>
  <si>
    <t>19.06.2020 12:12:51</t>
  </si>
  <si>
    <t>19.06.2020 18:01:30</t>
  </si>
  <si>
    <t>1349470</t>
  </si>
  <si>
    <t>KAYMAKÇI TR-27 35-15-L00237_B</t>
  </si>
  <si>
    <t>12.06.2020 08:44:12</t>
  </si>
  <si>
    <t>12.06.2020 11:30:14</t>
  </si>
  <si>
    <t>1323475</t>
  </si>
  <si>
    <t>01.06.2020 18:25:40</t>
  </si>
  <si>
    <t>01.06.2020 19:35:16</t>
  </si>
  <si>
    <t>1371364</t>
  </si>
  <si>
    <t>CABARLAR TR-2 45-75-M00113_A</t>
  </si>
  <si>
    <t>30.06.2020 19:47:36</t>
  </si>
  <si>
    <t>30.06.2020 20:19:06</t>
  </si>
  <si>
    <t>1353375</t>
  </si>
  <si>
    <t>M-2530 35-07-M02530_56379381</t>
  </si>
  <si>
    <t>18.06.2020 10:58:42</t>
  </si>
  <si>
    <t>18.06.2020 13:12:45</t>
  </si>
  <si>
    <t>1354963</t>
  </si>
  <si>
    <t>20.06.2020 09:15:40</t>
  </si>
  <si>
    <t>20.06.2020 09:47:55</t>
  </si>
  <si>
    <t>1371370</t>
  </si>
  <si>
    <t>TR-743 SARUHANLI VERGİ DAİRESİ ÖZEL 45-80-M00743Ö_-M03 M03</t>
  </si>
  <si>
    <t>30.06.2020 20:31:45</t>
  </si>
  <si>
    <t>1356160</t>
  </si>
  <si>
    <t>SOMA TR-37 45-82-M00037_945523211</t>
  </si>
  <si>
    <t>22.06.2020 10:50:02</t>
  </si>
  <si>
    <t>22.06.2020 12:28:45</t>
  </si>
  <si>
    <t>1358037</t>
  </si>
  <si>
    <t>SOMA TR-28 45-82-M00028_945525318</t>
  </si>
  <si>
    <t>24.06.2020 19:06:22</t>
  </si>
  <si>
    <t>24.06.2020 20:23:24</t>
  </si>
  <si>
    <t>1354318</t>
  </si>
  <si>
    <t>SOMA TR-37 45-82-M00037_945523658</t>
  </si>
  <si>
    <t>19.06.2020 12:06:12</t>
  </si>
  <si>
    <t>19.06.2020 16:17:42</t>
  </si>
  <si>
    <t>1355291</t>
  </si>
  <si>
    <t>ALİBEYLİ TR-1 35-16-M00148_953322718</t>
  </si>
  <si>
    <t>20.06.2020 19:28:10</t>
  </si>
  <si>
    <t>20.06.2020 21:07:33</t>
  </si>
  <si>
    <t>1323710</t>
  </si>
  <si>
    <t>ALİBEYLİ DM 45-80-M00064_ALİBEYLİ ŞEHİR-1 M07</t>
  </si>
  <si>
    <t>02.06.2020 09:02:42</t>
  </si>
  <si>
    <t>02.06.2020 09:52:00</t>
  </si>
  <si>
    <t>1345592</t>
  </si>
  <si>
    <t>ALİBEYLİ TR-2 45-80-M00065_ALİBEYLİ TR-5 M01</t>
  </si>
  <si>
    <t>05.06.2020 13:50:31</t>
  </si>
  <si>
    <t>05.06.2020 13:57:00</t>
  </si>
  <si>
    <t>1348600</t>
  </si>
  <si>
    <t>ALİBEYLİ DM 45-80-M00064_45-80-M00064</t>
  </si>
  <si>
    <t>10.06.2020 19:49:08</t>
  </si>
  <si>
    <t>10.06.2020 20:47:45</t>
  </si>
  <si>
    <t>1346799</t>
  </si>
  <si>
    <t>TR-103 TARIMSAL SULAMA 45-80-M01103_Ayırıcı H01</t>
  </si>
  <si>
    <t>07.06.2020 18:54:45</t>
  </si>
  <si>
    <t>07.06.2020 20:13:02</t>
  </si>
  <si>
    <t>1354947</t>
  </si>
  <si>
    <t>TR-64 TARIMSAL SULAMA 45-80-M01064_Ayırıcı H01</t>
  </si>
  <si>
    <t>20.06.2020 09:36:23</t>
  </si>
  <si>
    <t>20.06.2020 09:40:09</t>
  </si>
  <si>
    <t>1358786</t>
  </si>
  <si>
    <t>ALİBEYLİ DM 45-80-M00064_HEYBELİ M03</t>
  </si>
  <si>
    <t>26.06.2020 08:20:46</t>
  </si>
  <si>
    <t>26.06.2020 09:07:42</t>
  </si>
  <si>
    <t>1353259</t>
  </si>
  <si>
    <t>ALİFAKI TR-1 45-76-L00024_D</t>
  </si>
  <si>
    <t>18.06.2020 09:20:05</t>
  </si>
  <si>
    <t>18.06.2020 13:00:12</t>
  </si>
  <si>
    <t>1346876</t>
  </si>
  <si>
    <t>M-1025 35-04-M01025_C</t>
  </si>
  <si>
    <t>07.06.2020 22:15:14</t>
  </si>
  <si>
    <t>08.06.2020 01:15:34</t>
  </si>
  <si>
    <t>1333920</t>
  </si>
  <si>
    <t>M-1027 35-04-M01027_912598353</t>
  </si>
  <si>
    <t>02.06.2020 13:24:56</t>
  </si>
  <si>
    <t>02.06.2020 16:08:02</t>
  </si>
  <si>
    <t>1347321</t>
  </si>
  <si>
    <t>08.06.2020 17:57:58</t>
  </si>
  <si>
    <t>08.06.2020 19:14:01</t>
  </si>
  <si>
    <t>1345509</t>
  </si>
  <si>
    <t>CENKYERİ TR-2 45-82-M00257_Ayırıcı H01</t>
  </si>
  <si>
    <t>05.06.2020 11:13:13</t>
  </si>
  <si>
    <t>05.06.2020 12:23:41</t>
  </si>
  <si>
    <t>1352979</t>
  </si>
  <si>
    <t>ALABAŞ TR-14 35-15-L00906_A</t>
  </si>
  <si>
    <t>17.06.2020 16:57:57</t>
  </si>
  <si>
    <t>17.06.2020 20:54:54</t>
  </si>
  <si>
    <t>1352418</t>
  </si>
  <si>
    <t>ALABAŞ TR-15 35-15-L00133_Ayırıcı H01</t>
  </si>
  <si>
    <t>16.06.2020 17:39:59</t>
  </si>
  <si>
    <t>16.06.2020 19:11:11</t>
  </si>
  <si>
    <t>1356159</t>
  </si>
  <si>
    <t>TR-105/1 45-83-L00149_955145045</t>
  </si>
  <si>
    <t>22.06.2020 10:54:16</t>
  </si>
  <si>
    <t>22.06.2020 11:42:47</t>
  </si>
  <si>
    <t>1352308</t>
  </si>
  <si>
    <t>TR-2/16 45-83-L00016_72373364</t>
  </si>
  <si>
    <t>16.06.2020 14:32:34</t>
  </si>
  <si>
    <t>16.06.2020 15:25:45</t>
  </si>
  <si>
    <t>1352117</t>
  </si>
  <si>
    <t>TR-2/92 45-83-L00092_48124116</t>
  </si>
  <si>
    <t>16.06.2020 09:57:00</t>
  </si>
  <si>
    <t>16.06.2020 11:06:37</t>
  </si>
  <si>
    <t>1353873</t>
  </si>
  <si>
    <t>TR-2/92 45-83-L00092_955154317</t>
  </si>
  <si>
    <t>18.06.2020 18:45:32</t>
  </si>
  <si>
    <t>18.06.2020 19:47:18</t>
  </si>
  <si>
    <t>1355085</t>
  </si>
  <si>
    <t>POYRAZDAMLARI TR-1 KÖK 45-78-M00571_56407837</t>
  </si>
  <si>
    <t>20.06.2020 12:57:14</t>
  </si>
  <si>
    <t>20.06.2020 14:14:58</t>
  </si>
  <si>
    <t>1348301</t>
  </si>
  <si>
    <t>10.06.2020 11:46:06</t>
  </si>
  <si>
    <t>10.06.2020 11:53:00</t>
  </si>
  <si>
    <t>1360737</t>
  </si>
  <si>
    <t>AHMETLİ TR-45 ŞEHİTLER 45-84-L00045_Ayırıcı H01</t>
  </si>
  <si>
    <t>29.06.2020 19:18:41</t>
  </si>
  <si>
    <t>29.06.2020 20:46:36</t>
  </si>
  <si>
    <t>1346483</t>
  </si>
  <si>
    <t>SETÜSTÜ TR-2 45-83-M00134_TR-1/82 M04</t>
  </si>
  <si>
    <t>07.06.2020 09:51:52</t>
  </si>
  <si>
    <t>07.06.2020 17:08:29</t>
  </si>
  <si>
    <t>1360997</t>
  </si>
  <si>
    <t>ÇIRPI TR-1-2/4 35-20-M00009_Ayırıcı H01</t>
  </si>
  <si>
    <t>30.06.2020 10:07:41</t>
  </si>
  <si>
    <t>30.06.2020 15:51:39</t>
  </si>
  <si>
    <t>1345032</t>
  </si>
  <si>
    <t>EMİRALEM TR-7 35-28-M00225_C</t>
  </si>
  <si>
    <t>04.06.2020 12:27:46</t>
  </si>
  <si>
    <t>04.06.2020 14:48:34</t>
  </si>
  <si>
    <t>1350187</t>
  </si>
  <si>
    <t>K-703 35-08-K00703_912208091</t>
  </si>
  <si>
    <t>12.06.2020 17:25:24</t>
  </si>
  <si>
    <t>12.06.2020 22:36:55</t>
  </si>
  <si>
    <t>1350914</t>
  </si>
  <si>
    <t>K-3451 35-08-K03451_97448047</t>
  </si>
  <si>
    <t>13.06.2020 19:59:06</t>
  </si>
  <si>
    <t>13.06.2020 21:42:05</t>
  </si>
  <si>
    <t>1351595</t>
  </si>
  <si>
    <t>15.06.2020 10:42:23</t>
  </si>
  <si>
    <t>15.06.2020 11:04:13</t>
  </si>
  <si>
    <t>1355197</t>
  </si>
  <si>
    <t>20.06.2020 16:38:51</t>
  </si>
  <si>
    <t>20.06.2020 16:47:57</t>
  </si>
  <si>
    <t>1356979</t>
  </si>
  <si>
    <t>23.06.2020 11:45:33</t>
  </si>
  <si>
    <t>1350174</t>
  </si>
  <si>
    <t>12.06.2020 19:10:09</t>
  </si>
  <si>
    <t>12.06.2020 19:41:00</t>
  </si>
  <si>
    <t>1355467</t>
  </si>
  <si>
    <t>TR-2/83 45-83-L00083_48124873</t>
  </si>
  <si>
    <t>21.06.2020 09:26:00</t>
  </si>
  <si>
    <t>21.06.2020 10:05:42</t>
  </si>
  <si>
    <t>1350539</t>
  </si>
  <si>
    <t>13.06.2020 10:09:08</t>
  </si>
  <si>
    <t>13.06.2020 15:19:25</t>
  </si>
  <si>
    <t>1347943</t>
  </si>
  <si>
    <t>09.06.2020 20:09:06</t>
  </si>
  <si>
    <t>09.06.2020 20:23:00</t>
  </si>
  <si>
    <t>1345835</t>
  </si>
  <si>
    <t>05.06.2020 22:37:51</t>
  </si>
  <si>
    <t>05.06.2020 23:04:29</t>
  </si>
  <si>
    <t>1345897</t>
  </si>
  <si>
    <t>ALTINKÖY TR-1 45-81-M00120_Ayırıcı H01</t>
  </si>
  <si>
    <t>06.06.2020 07:13:50</t>
  </si>
  <si>
    <t>06.06.2020 08:01:56</t>
  </si>
  <si>
    <t>1334214</t>
  </si>
  <si>
    <t>02.06.2020 21:49:47</t>
  </si>
  <si>
    <t>03.06.2020 00:09:59</t>
  </si>
  <si>
    <t>1323427</t>
  </si>
  <si>
    <t>01.06.2020 17:06:28</t>
  </si>
  <si>
    <t>01.06.2020 17:45:01</t>
  </si>
  <si>
    <t>1357252</t>
  </si>
  <si>
    <t>23.06.2020 15:05:51</t>
  </si>
  <si>
    <t>23.06.2020 17:39:35</t>
  </si>
  <si>
    <t>1357623</t>
  </si>
  <si>
    <t>24.06.2020 07:59:01</t>
  </si>
  <si>
    <t>24.06.2020 08:47:50</t>
  </si>
  <si>
    <t>1352799</t>
  </si>
  <si>
    <t>L-38 35-18-L00038_950467271</t>
  </si>
  <si>
    <t>17.06.2020 12:32:16</t>
  </si>
  <si>
    <t>17.06.2020 15:43:09</t>
  </si>
  <si>
    <t>1359642</t>
  </si>
  <si>
    <t>L-36 35-18-L00036_950460542</t>
  </si>
  <si>
    <t>27.06.2020 15:54:41</t>
  </si>
  <si>
    <t>27.06.2020 21:22:34</t>
  </si>
  <si>
    <t>1323767</t>
  </si>
  <si>
    <t>ALTINOLUK TR-5 35-31-L00442_Ayırıcı H</t>
  </si>
  <si>
    <t>02.06.2020 09:53:00</t>
  </si>
  <si>
    <t>02.06.2020 15:46:45</t>
  </si>
  <si>
    <t>1345468</t>
  </si>
  <si>
    <t>ALTINOLUK TR-1 35-31-L00446_35-31-L00446</t>
  </si>
  <si>
    <t>05.06.2020 10:01:00</t>
  </si>
  <si>
    <t>05.06.2020 14:53:31</t>
  </si>
  <si>
    <t>1354244</t>
  </si>
  <si>
    <t>TR-2/109 45-83-L00109_955145769</t>
  </si>
  <si>
    <t>19.06.2020 10:26:37</t>
  </si>
  <si>
    <t>19.06.2020 11:32:54</t>
  </si>
  <si>
    <t>1349059</t>
  </si>
  <si>
    <t>11.06.2020 16:35:01</t>
  </si>
  <si>
    <t>11.06.2020 17:07:00</t>
  </si>
  <si>
    <t>1348689</t>
  </si>
  <si>
    <t>K-1154 35-07-K01154_K-2567-K02 K02</t>
  </si>
  <si>
    <t>11.06.2020 02:01:10</t>
  </si>
  <si>
    <t>11.06.2020 02:12:20</t>
  </si>
  <si>
    <t>1348403</t>
  </si>
  <si>
    <t>AMBARSEKİ KÖYÜ TR-1 35-21-L00105_953357299</t>
  </si>
  <si>
    <t>10.06.2020 14:33:00</t>
  </si>
  <si>
    <t>10.06.2020 18:33:51</t>
  </si>
  <si>
    <t>1348522</t>
  </si>
  <si>
    <t>AMBARSEKİ KÖYÜ TR-1 35-21-L00105_C</t>
  </si>
  <si>
    <t>10.06.2020 17:42:24</t>
  </si>
  <si>
    <t>10.06.2020 19:57:59</t>
  </si>
  <si>
    <t>1350453</t>
  </si>
  <si>
    <t>KARABURUN İM 35-21-A00001_YENİ LİMAN L03</t>
  </si>
  <si>
    <t>13.06.2020 08:57:00</t>
  </si>
  <si>
    <t>13.06.2020 19:08:56</t>
  </si>
  <si>
    <t>1355408</t>
  </si>
  <si>
    <t>21.06.2020 07:05:02</t>
  </si>
  <si>
    <t>21.06.2020 07:22:15</t>
  </si>
  <si>
    <t>1323310</t>
  </si>
  <si>
    <t>01.06.2020 15:15:35</t>
  </si>
  <si>
    <t>01.06.2020 15:33:00</t>
  </si>
  <si>
    <t>1357838</t>
  </si>
  <si>
    <t>K-4619 35-04-K04619_99659031</t>
  </si>
  <si>
    <t>24.06.2020 12:46:33</t>
  </si>
  <si>
    <t>24.06.2020 16:38:31</t>
  </si>
  <si>
    <t>1357465</t>
  </si>
  <si>
    <t>K-1864 35-09-K01864_915174868</t>
  </si>
  <si>
    <t>23.06.2020 20:03:12</t>
  </si>
  <si>
    <t>23.06.2020 21:31:55</t>
  </si>
  <si>
    <t>1350260</t>
  </si>
  <si>
    <t>KÜÇÜKKAYA TR-1 35-10-L00023_Ayırıcı H01</t>
  </si>
  <si>
    <t>12.06.2020 20:49:09</t>
  </si>
  <si>
    <t>12.06.2020 22:09:01</t>
  </si>
  <si>
    <t>1350422</t>
  </si>
  <si>
    <t>13.06.2020 07:36:07</t>
  </si>
  <si>
    <t>13.06.2020 10:29:29</t>
  </si>
  <si>
    <t>1346795</t>
  </si>
  <si>
    <t>KARAOĞLANLI TR-4 45-71-M00093_B</t>
  </si>
  <si>
    <t>07.06.2020 18:45:42</t>
  </si>
  <si>
    <t>07.06.2020 20:25:49</t>
  </si>
  <si>
    <t>1355612</t>
  </si>
  <si>
    <t>21.06.2020 13:14:11</t>
  </si>
  <si>
    <t>21.06.2020 13:44:00</t>
  </si>
  <si>
    <t>1354921</t>
  </si>
  <si>
    <t>20.06.2020 08:31:50</t>
  </si>
  <si>
    <t>20.06.2020 08:33:00</t>
  </si>
  <si>
    <t>1352384</t>
  </si>
  <si>
    <t>KARGIN KÖK 45-71-M00095_AYTEKİNLER ESKİ HARMANDALI-M07 M07</t>
  </si>
  <si>
    <t>16.06.2020 16:51:15</t>
  </si>
  <si>
    <t>16.06.2020 18:13:38</t>
  </si>
  <si>
    <t>1353618</t>
  </si>
  <si>
    <t>18.06.2020 14:58:59</t>
  </si>
  <si>
    <t>18.06.2020 14:59:00</t>
  </si>
  <si>
    <t>1355277</t>
  </si>
  <si>
    <t>20.06.2020 18:55:51</t>
  </si>
  <si>
    <t>20.06.2020 18:56:31</t>
  </si>
  <si>
    <t>1347466</t>
  </si>
  <si>
    <t>09.06.2020 06:45:55</t>
  </si>
  <si>
    <t>09.06.2020 06:46:25</t>
  </si>
  <si>
    <t>1348087</t>
  </si>
  <si>
    <t>10.06.2020 06:35:26</t>
  </si>
  <si>
    <t>10.06.2020 07:33:00</t>
  </si>
  <si>
    <t>1348726</t>
  </si>
  <si>
    <t>11.06.2020 06:19:47</t>
  </si>
  <si>
    <t>11.06.2020 06:20:11</t>
  </si>
  <si>
    <t>1347524</t>
  </si>
  <si>
    <t>PAŞATIMARI TARIMSAL SULAMA TR-2 45-83-M00239_Ayırıcı H01</t>
  </si>
  <si>
    <t>09.06.2020 08:37:31</t>
  </si>
  <si>
    <t>09.06.2020 09:52:54</t>
  </si>
  <si>
    <t>1355079</t>
  </si>
  <si>
    <t>20.06.2020 12:57:38</t>
  </si>
  <si>
    <t>20.06.2020 13:21:10</t>
  </si>
  <si>
    <t>1359858</t>
  </si>
  <si>
    <t>KARGIN KÖK 45-71-M00095_KARGIN BAKIR HAT TURGUTLU YÖNÜ-M04 M04</t>
  </si>
  <si>
    <t>28.06.2020 08:39:26</t>
  </si>
  <si>
    <t>28.06.2020 09:45:06</t>
  </si>
  <si>
    <t>1351829</t>
  </si>
  <si>
    <t>15.06.2020 18:32:53</t>
  </si>
  <si>
    <t>15.06.2020 19:55:25</t>
  </si>
  <si>
    <t>1353249</t>
  </si>
  <si>
    <t>AHMETLİ TR-10 EMNİYET 45-84-L00010_DEMİRCİLER L05</t>
  </si>
  <si>
    <t>18.06.2020 09:02:28</t>
  </si>
  <si>
    <t>18.06.2020 09:55:00</t>
  </si>
  <si>
    <t>1352519</t>
  </si>
  <si>
    <t>KARGIN KÖK 45-71-M00095_HatBaşıAyırıcı_53135193 M07</t>
  </si>
  <si>
    <t>16.06.2020 20:51:20</t>
  </si>
  <si>
    <t>17.06.2020 04:58:11</t>
  </si>
  <si>
    <t>1352007</t>
  </si>
  <si>
    <t>16.06.2020 06:47:44</t>
  </si>
  <si>
    <t>16.06.2020 07:26:21</t>
  </si>
  <si>
    <t>1357232</t>
  </si>
  <si>
    <t>23.06.2020 16:42:35</t>
  </si>
  <si>
    <t>1357365</t>
  </si>
  <si>
    <t>23.06.2020 17:39:31</t>
  </si>
  <si>
    <t>23.06.2020 20:26:20</t>
  </si>
  <si>
    <t>1355861</t>
  </si>
  <si>
    <t>AKGEDİK KÖK-3 45-71-M00164_MICIRTAŞ-M03 M03</t>
  </si>
  <si>
    <t>21.06.2020 20:42:00</t>
  </si>
  <si>
    <t>21.06.2020 21:48:38</t>
  </si>
  <si>
    <t>1350984</t>
  </si>
  <si>
    <t>KARAALİ DM 45-71-M02127_TOKİ-1 M05</t>
  </si>
  <si>
    <t>14.06.2020 05:43:18</t>
  </si>
  <si>
    <t>14.06.2020 06:32:52</t>
  </si>
  <si>
    <t>1347065</t>
  </si>
  <si>
    <t>YENİ TOKİ DM-2 45-71-M02244_AKGEDİK TOKİ-1 M03</t>
  </si>
  <si>
    <t>08.06.2020 10:41:36</t>
  </si>
  <si>
    <t>08.06.2020 12:07:41</t>
  </si>
  <si>
    <t>1347741</t>
  </si>
  <si>
    <t>09.06.2020 14:11:18</t>
  </si>
  <si>
    <t>09.06.2020 15:29:00</t>
  </si>
  <si>
    <t>1355951</t>
  </si>
  <si>
    <t>K-1637 35-01-K01637_TRAFO-K03 K03</t>
  </si>
  <si>
    <t>22.06.2020 05:30:32</t>
  </si>
  <si>
    <t>22.06.2020 08:02:29</t>
  </si>
  <si>
    <t>1358048</t>
  </si>
  <si>
    <t>K-646 35-01-K00646_B B3</t>
  </si>
  <si>
    <t>24.06.2020 19:19:32</t>
  </si>
  <si>
    <t>24.06.2020 20:39:15</t>
  </si>
  <si>
    <t>1358121</t>
  </si>
  <si>
    <t>24.06.2020 23:08:56</t>
  </si>
  <si>
    <t>24.06.2020 23:44:26</t>
  </si>
  <si>
    <t>1358211</t>
  </si>
  <si>
    <t>K-646 35-01-K00646_941982664</t>
  </si>
  <si>
    <t>25.06.2020 08:02:19</t>
  </si>
  <si>
    <t>25.06.2020 09:15:50</t>
  </si>
  <si>
    <t>1354423</t>
  </si>
  <si>
    <t>K-1581 35-01-K01581_912404484</t>
  </si>
  <si>
    <t>19.06.2020 14:24:04</t>
  </si>
  <si>
    <t>19.06.2020 16:48:16</t>
  </si>
  <si>
    <t>1355998</t>
  </si>
  <si>
    <t>İSTASYONALTI KÖK 45-83-M00131_CELALETTİN AŞKIN-M08 M08</t>
  </si>
  <si>
    <t>22.06.2020 08:05:55</t>
  </si>
  <si>
    <t>22.06.2020 08:43:59</t>
  </si>
  <si>
    <t>1350862</t>
  </si>
  <si>
    <t>TR-2/18 (YAYLAKAPI) 45-83-L00018_D</t>
  </si>
  <si>
    <t>13.06.2020 18:22:02</t>
  </si>
  <si>
    <t>13.06.2020 18:50:28</t>
  </si>
  <si>
    <t>1353120</t>
  </si>
  <si>
    <t>17.06.2020 21:51:30</t>
  </si>
  <si>
    <t>17.06.2020 22:03:00</t>
  </si>
  <si>
    <t>1354321</t>
  </si>
  <si>
    <t>19.06.2020 10:29:05</t>
  </si>
  <si>
    <t>19.06.2020 12:47:09</t>
  </si>
  <si>
    <t>1348495</t>
  </si>
  <si>
    <t>10.06.2020 17:00:37</t>
  </si>
  <si>
    <t>10.06.2020 17:27:00</t>
  </si>
  <si>
    <t>1349226</t>
  </si>
  <si>
    <t>TR-2/18 (YAYLAKAPI) 45-83-L00018_72372328</t>
  </si>
  <si>
    <t>11.06.2020 19:08:03</t>
  </si>
  <si>
    <t>11.06.2020 20:05:24</t>
  </si>
  <si>
    <t>1344873</t>
  </si>
  <si>
    <t>04.06.2020 08:03:39</t>
  </si>
  <si>
    <t>04.06.2020 08:38:00</t>
  </si>
  <si>
    <t>1358566</t>
  </si>
  <si>
    <t>İSTASYONALTI KÖK 45-83-M00131_HatBaşıAyırıcı_53137133 M08</t>
  </si>
  <si>
    <t>25.06.2020 17:31:37</t>
  </si>
  <si>
    <t>25.06.2020 18:51:45</t>
  </si>
  <si>
    <t>1359829</t>
  </si>
  <si>
    <t>ÇAMBEL KÖK 35-27-M00619_ÇAMBEL KÖYÜ M03</t>
  </si>
  <si>
    <t>28.06.2020 06:17:28</t>
  </si>
  <si>
    <t>28.06.2020 09:57:39</t>
  </si>
  <si>
    <t>1352089</t>
  </si>
  <si>
    <t>KEMALPAŞA TM 35-27-A00002_ARMUTLU-1 M02</t>
  </si>
  <si>
    <t>16.06.2020 09:30:34</t>
  </si>
  <si>
    <t>16.06.2020 09:37:00</t>
  </si>
  <si>
    <t>1358974</t>
  </si>
  <si>
    <t>ULUCAK DM-2/10 35-27-M00337_958058948</t>
  </si>
  <si>
    <t>26.06.2020 11:49:12</t>
  </si>
  <si>
    <t>26.06.2020 14:51:59</t>
  </si>
  <si>
    <t>1348908</t>
  </si>
  <si>
    <t>K-2829 35-01-K02829_912954639</t>
  </si>
  <si>
    <t>11.06.2020 12:02:46</t>
  </si>
  <si>
    <t>11.06.2020 13:09:39</t>
  </si>
  <si>
    <t>1349775</t>
  </si>
  <si>
    <t>12.06.2020 13:54:03</t>
  </si>
  <si>
    <t>1347598</t>
  </si>
  <si>
    <t>BOZYERLER TR-1 35-16-M00141_953349697</t>
  </si>
  <si>
    <t>09.06.2020 10:15:01</t>
  </si>
  <si>
    <t>09.06.2020 11:07:28</t>
  </si>
  <si>
    <t>1333966</t>
  </si>
  <si>
    <t>ZEYTİNDAĞ TR-1 35-16-M00003_95000045603</t>
  </si>
  <si>
    <t>02.06.2020 14:39:13</t>
  </si>
  <si>
    <t>02.06.2020 21:28:08</t>
  </si>
  <si>
    <t>1346226</t>
  </si>
  <si>
    <t>ARABACI BOZKÖY TR-1 45-72-L00529_956533420</t>
  </si>
  <si>
    <t>06.06.2020 17:29:38</t>
  </si>
  <si>
    <t>06.06.2020 20:04:52</t>
  </si>
  <si>
    <t>1352855</t>
  </si>
  <si>
    <t>ARABACI BOZKÖY TR-2 45-72-L00530_956514927</t>
  </si>
  <si>
    <t>17.06.2020 13:54:41</t>
  </si>
  <si>
    <t>17.06.2020 18:28:01</t>
  </si>
  <si>
    <t>1347315</t>
  </si>
  <si>
    <t>BÜKNÜŞ TR-1 45-72-L00524_C</t>
  </si>
  <si>
    <t>08.06.2020 17:48:52</t>
  </si>
  <si>
    <t>08.06.2020 20:01:58</t>
  </si>
  <si>
    <t>1360725</t>
  </si>
  <si>
    <t>TR-2/87-1 45-83-L00133_955143378</t>
  </si>
  <si>
    <t>29.06.2020 19:03:56</t>
  </si>
  <si>
    <t>29.06.2020 19:46:52</t>
  </si>
  <si>
    <t>1346450</t>
  </si>
  <si>
    <t>OVAKENT TR-15 35-15-L01145_Ayırıcı H</t>
  </si>
  <si>
    <t>07.06.2020 08:43:06</t>
  </si>
  <si>
    <t>07.06.2020 11:03:31</t>
  </si>
  <si>
    <t>1357619</t>
  </si>
  <si>
    <t>OVAKENT İM 35-15-A00003_ÇATAL ARMUT L05</t>
  </si>
  <si>
    <t>24.06.2020 07:54:30</t>
  </si>
  <si>
    <t>24.06.2020 08:22:01</t>
  </si>
  <si>
    <t>1352346</t>
  </si>
  <si>
    <t>SEZENER EMRAN SULAMA GRUBU 35-29-M00215_955214421</t>
  </si>
  <si>
    <t>16.06.2020 15:27:12</t>
  </si>
  <si>
    <t>16.06.2020 20:20:07</t>
  </si>
  <si>
    <t>1350377</t>
  </si>
  <si>
    <t>REŞAT KOCAER SULAMA GRUBU 35-29-M00216_Ayırıcı H01</t>
  </si>
  <si>
    <t>13.06.2020 06:11:44</t>
  </si>
  <si>
    <t>13.06.2020 11:30:15</t>
  </si>
  <si>
    <t>1345454</t>
  </si>
  <si>
    <t>ARAPBAŞI TR-2 35-20-M00032_35-20-M00032</t>
  </si>
  <si>
    <t>05.06.2020 09:41:00</t>
  </si>
  <si>
    <t>05.06.2020 11:04:00</t>
  </si>
  <si>
    <t>1345506</t>
  </si>
  <si>
    <t>ARAPBAŞI TR-3 35-20-M00033_35-20-M00033</t>
  </si>
  <si>
    <t>05.06.2020 11:06:03</t>
  </si>
  <si>
    <t>05.06.2020 13:07:34</t>
  </si>
  <si>
    <t>1350702</t>
  </si>
  <si>
    <t>BADEMLİ TR-1 DM 35-15-L01010_ÜÇ CEVİZLER (TR-26)-L02 L02</t>
  </si>
  <si>
    <t>13.06.2020 14:12:51</t>
  </si>
  <si>
    <t>13.06.2020 14:52:00</t>
  </si>
  <si>
    <t>1352680</t>
  </si>
  <si>
    <t>BADEMLİ TR-1 DM 35-15-L01010_BIÇAKÇI-OVACIK L09</t>
  </si>
  <si>
    <t>17.06.2020 09:47:14</t>
  </si>
  <si>
    <t>17.06.2020 17:57:10</t>
  </si>
  <si>
    <t>1358111</t>
  </si>
  <si>
    <t>GÖKEYÜP SARISU TR-5 45-78-M00805_953294791</t>
  </si>
  <si>
    <t>24.06.2020 22:01:48</t>
  </si>
  <si>
    <t>24.06.2020 23:36:36</t>
  </si>
  <si>
    <t>1355419</t>
  </si>
  <si>
    <t>GÖKEYÜP BAĞKUZU TR 45-78-M00797_45-78-M00797</t>
  </si>
  <si>
    <t>21.06.2020 07:06:49</t>
  </si>
  <si>
    <t>21.06.2020 11:23:41</t>
  </si>
  <si>
    <t>1359986</t>
  </si>
  <si>
    <t>GÖKEYÜP GÖZTEPE TR-2 45-78-M00808_953273016</t>
  </si>
  <si>
    <t>28.06.2020 13:08:48</t>
  </si>
  <si>
    <t>28.06.2020 15:01:51</t>
  </si>
  <si>
    <t>1358647</t>
  </si>
  <si>
    <t>GÖKEYÜP TR-1 KÖK 45-78-M00798_45-78-M00798</t>
  </si>
  <si>
    <t>25.06.2020 20:43:01</t>
  </si>
  <si>
    <t>25.06.2020 21:16:12</t>
  </si>
  <si>
    <t>1323298</t>
  </si>
  <si>
    <t>01.06.2020 14:57:16</t>
  </si>
  <si>
    <t>01.06.2020 15:17:00</t>
  </si>
  <si>
    <t>1347641</t>
  </si>
  <si>
    <t>M-2142 35-07-M02142_912276928</t>
  </si>
  <si>
    <t>09.06.2020 11:01:13</t>
  </si>
  <si>
    <t>09.06.2020 12:51:28</t>
  </si>
  <si>
    <t>1358221</t>
  </si>
  <si>
    <t>K-2416 35-07-K02416_DAĞITIM TRAFOSU K-2416-K03 K03</t>
  </si>
  <si>
    <t>25.06.2020 08:34:50</t>
  </si>
  <si>
    <t>25.06.2020 09:09:05</t>
  </si>
  <si>
    <t>1357546</t>
  </si>
  <si>
    <t>BOSTANLIK TARIMSAL SULAMA TR 45-83-M00327_C</t>
  </si>
  <si>
    <t>23.06.2020 23:27:32</t>
  </si>
  <si>
    <t>24.06.2020 00:36:10</t>
  </si>
  <si>
    <t>1360438</t>
  </si>
  <si>
    <t>SARIGÖL TR-10 45-79-M00010_45-79-M00010</t>
  </si>
  <si>
    <t>29.06.2020 11:16:20</t>
  </si>
  <si>
    <t>29.06.2020 11:55:00</t>
  </si>
  <si>
    <t>1345274</t>
  </si>
  <si>
    <t>04.06.2020 19:36:20</t>
  </si>
  <si>
    <t>04.06.2020 19:49:00</t>
  </si>
  <si>
    <t>1357032</t>
  </si>
  <si>
    <t>TR-2/119 45-83-M00716_72373840</t>
  </si>
  <si>
    <t>23.06.2020 12:14:59</t>
  </si>
  <si>
    <t>23.06.2020 13:43:23</t>
  </si>
  <si>
    <t>1348691</t>
  </si>
  <si>
    <t>K-4260 35-07-K04260_K-2333-K02 K02</t>
  </si>
  <si>
    <t>11.06.2020 02:15:00</t>
  </si>
  <si>
    <t>11.06.2020 02:22:44</t>
  </si>
  <si>
    <t>1355957</t>
  </si>
  <si>
    <t>TROPİKAL DM 35-27-L00056_KIZILCA-L01 L01</t>
  </si>
  <si>
    <t>22.06.2020 06:25:22</t>
  </si>
  <si>
    <t>22.06.2020 07:28:18</t>
  </si>
  <si>
    <t>1353436</t>
  </si>
  <si>
    <t>18.06.2020 12:23:00</t>
  </si>
  <si>
    <t>18.06.2020 13:21:14</t>
  </si>
  <si>
    <t>1353855</t>
  </si>
  <si>
    <t>İSMET DAĞLI SULAMA GRUBU TR 35-27-M00259_Ayırıcı H01</t>
  </si>
  <si>
    <t>18.06.2020 15:54:27</t>
  </si>
  <si>
    <t>18.06.2020 19:12:44</t>
  </si>
  <si>
    <t>1348109</t>
  </si>
  <si>
    <t>10.06.2020 07:09:44</t>
  </si>
  <si>
    <t>10.06.2020 09:43:28</t>
  </si>
  <si>
    <t>1360704</t>
  </si>
  <si>
    <t>ÖREN TR-4 35-27-L00219_912459569</t>
  </si>
  <si>
    <t>29.06.2020 18:27:35</t>
  </si>
  <si>
    <t>29.06.2020 20:10:01</t>
  </si>
  <si>
    <t>1348297</t>
  </si>
  <si>
    <t>KARAARZMAK TARIMSAL SULAMA TR-3 45-83-M00261_45-83-M00261</t>
  </si>
  <si>
    <t>10.06.2020 11:26:38</t>
  </si>
  <si>
    <t>10.06.2020 13:59:28</t>
  </si>
  <si>
    <t>1356258</t>
  </si>
  <si>
    <t>HASAN EMLEK GRB. 35-20-M00015_35-20-M00015</t>
  </si>
  <si>
    <t>22.06.2020 12:37:41</t>
  </si>
  <si>
    <t>22.06.2020 17:12:24</t>
  </si>
  <si>
    <t>1333856</t>
  </si>
  <si>
    <t>TR-2/124 45-83-M00667_955144737</t>
  </si>
  <si>
    <t>02.06.2020 12:09:08</t>
  </si>
  <si>
    <t>02.06.2020 13:06:48</t>
  </si>
  <si>
    <t>1357132</t>
  </si>
  <si>
    <t>TR-1/80(CP ARKASI) 45-83-M00080_48104295</t>
  </si>
  <si>
    <t>23.06.2020 13:40:00</t>
  </si>
  <si>
    <t>23.06.2020 14:38:48</t>
  </si>
  <si>
    <t>1347358</t>
  </si>
  <si>
    <t>BÖLCEK ÇAYKÖY SULAMA TR 35-16-M00273_953355018</t>
  </si>
  <si>
    <t>08.06.2020 19:08:01</t>
  </si>
  <si>
    <t>09.06.2020 20:20:43</t>
  </si>
  <si>
    <t>1347030</t>
  </si>
  <si>
    <t>BÖLCEK DM 35-16-M00153_GÖÇBEYLİ-MEZARLIKALTI M02</t>
  </si>
  <si>
    <t>08.06.2020 10:18:35</t>
  </si>
  <si>
    <t>08.06.2020 11:13:15</t>
  </si>
  <si>
    <t>1371404</t>
  </si>
  <si>
    <t>MORDOĞAN TR-35 35-21-L00147_A</t>
  </si>
  <si>
    <t>30.06.2020 20:19:13</t>
  </si>
  <si>
    <t>30.06.2020 23:50:52</t>
  </si>
  <si>
    <t>1360977</t>
  </si>
  <si>
    <t>30.06.2020 09:23:12</t>
  </si>
  <si>
    <t>30.06.2020 18:58:25</t>
  </si>
  <si>
    <t>1357550</t>
  </si>
  <si>
    <t>MORDOĞAN YUVAM SİTESİ TR 35-21-L00167_A A1B</t>
  </si>
  <si>
    <t>23.06.2020 23:47:12</t>
  </si>
  <si>
    <t>24.06.2020 01:36:52</t>
  </si>
  <si>
    <t>1354396</t>
  </si>
  <si>
    <t>GÖKVELİLER KÖYÜ TR-1 45-86-M00172_Ayırıcı H01</t>
  </si>
  <si>
    <t>19.06.2020 13:51:29</t>
  </si>
  <si>
    <t>19.06.2020 14:41:03</t>
  </si>
  <si>
    <t>1356505</t>
  </si>
  <si>
    <t>22.06.2020 19:38:41</t>
  </si>
  <si>
    <t>1360174</t>
  </si>
  <si>
    <t>M-1335 KAYADİBİ KÖK 35-02-M01335_M-868 EĞRİDERE M02</t>
  </si>
  <si>
    <t>28.06.2020 20:38:27</t>
  </si>
  <si>
    <t>28.06.2020 21:06:32</t>
  </si>
  <si>
    <t>1350988</t>
  </si>
  <si>
    <t>14.06.2020 06:06:21</t>
  </si>
  <si>
    <t>14.06.2020 06:40:00</t>
  </si>
  <si>
    <t>1353090</t>
  </si>
  <si>
    <t>TR-23 35-27-M00023_98658314</t>
  </si>
  <si>
    <t>17.06.2020 20:04:00</t>
  </si>
  <si>
    <t>17.06.2020 23:12:30</t>
  </si>
  <si>
    <t>1352996</t>
  </si>
  <si>
    <t>17.06.2020 17:08:49</t>
  </si>
  <si>
    <t>17.06.2020 20:05:08</t>
  </si>
  <si>
    <t>1351032</t>
  </si>
  <si>
    <t>SERVET YAŞAR ÖZEL TR 35-27-M00187Ö_Ayırıcı H01</t>
  </si>
  <si>
    <t>14.06.2020 08:40:44</t>
  </si>
  <si>
    <t>14.06.2020 09:59:16</t>
  </si>
  <si>
    <t>1357696</t>
  </si>
  <si>
    <t>24.06.2020 09:38:02</t>
  </si>
  <si>
    <t>24.06.2020 19:24:27</t>
  </si>
  <si>
    <t>1359882</t>
  </si>
  <si>
    <t>28.06.2020 09:00:57</t>
  </si>
  <si>
    <t>28.06.2020 11:08:52</t>
  </si>
  <si>
    <t>1356939</t>
  </si>
  <si>
    <t>ARMUTLU İM 35-27-A00001_KIZILCA TOPRAKSU-L01 L01</t>
  </si>
  <si>
    <t>23.06.2020 11:17:13</t>
  </si>
  <si>
    <t>23.06.2020 12:40:12</t>
  </si>
  <si>
    <t>1354139</t>
  </si>
  <si>
    <t>ARMUTLU TR-1 45-74-M00287_Ayırıcı H</t>
  </si>
  <si>
    <t>19.06.2020 09:08:21</t>
  </si>
  <si>
    <t>19.06.2020 11:12:40</t>
  </si>
  <si>
    <t>1360372</t>
  </si>
  <si>
    <t>DM-2/TR-21 35-22-M00063_955285345</t>
  </si>
  <si>
    <t>29.06.2020 09:02:01</t>
  </si>
  <si>
    <t>29.06.2020 15:39:23</t>
  </si>
  <si>
    <t>1358768</t>
  </si>
  <si>
    <t>ASLANLAR TR-5 35-26-L00406_Ayırıcı H01</t>
  </si>
  <si>
    <t>26.06.2020 07:22:59</t>
  </si>
  <si>
    <t>26.06.2020 08:07:13</t>
  </si>
  <si>
    <t>1358833</t>
  </si>
  <si>
    <t>ARSLANLAR TM 35-26-A00004_BALIKDAĞI M02</t>
  </si>
  <si>
    <t>26.06.2020 09:09:31</t>
  </si>
  <si>
    <t>26.06.2020 10:09:19</t>
  </si>
  <si>
    <t>1353762</t>
  </si>
  <si>
    <t>ARSLANLAR TM 35-26-A00004_KUTLUTAŞ M29</t>
  </si>
  <si>
    <t>18.06.2020 17:25:19</t>
  </si>
  <si>
    <t>18.06.2020 17:44:00</t>
  </si>
  <si>
    <t>1356823</t>
  </si>
  <si>
    <t>ARSLANLAR TM 35-26-A00004_DAĞKIZILCA-2 M07</t>
  </si>
  <si>
    <t>23.06.2020 09:48:00</t>
  </si>
  <si>
    <t>23.06.2020 15:27:00</t>
  </si>
  <si>
    <t>1347058</t>
  </si>
  <si>
    <t>08.06.2020 10:43:21</t>
  </si>
  <si>
    <t>08.06.2020 10:52:00</t>
  </si>
  <si>
    <t>1348088</t>
  </si>
  <si>
    <t>10.06.2020 06:36:34</t>
  </si>
  <si>
    <t>10.06.2020 06:43:00</t>
  </si>
  <si>
    <t>1350318</t>
  </si>
  <si>
    <t>12.06.2020 23:35:52</t>
  </si>
  <si>
    <t>13.06.2020 00:08:00</t>
  </si>
  <si>
    <t>1350121</t>
  </si>
  <si>
    <t>12.06.2020 18:12:25</t>
  </si>
  <si>
    <t>12.06.2020 21:38:00</t>
  </si>
  <si>
    <t>1345031</t>
  </si>
  <si>
    <t>ARTICAK TR-1 35-15-L00344_35-15-L00344</t>
  </si>
  <si>
    <t>04.06.2020 11:44:59</t>
  </si>
  <si>
    <t>1346005</t>
  </si>
  <si>
    <t>SUBATAN TR-8 35-15-L00347_950393201</t>
  </si>
  <si>
    <t>06.06.2020 10:07:44</t>
  </si>
  <si>
    <t>06.06.2020 15:40:03</t>
  </si>
  <si>
    <t>1350243</t>
  </si>
  <si>
    <t>CENKYERİ TR-2 45-82-M00257_B</t>
  </si>
  <si>
    <t>12.06.2020 20:19:37</t>
  </si>
  <si>
    <t>12.06.2020 23:41:11</t>
  </si>
  <si>
    <t>1371449</t>
  </si>
  <si>
    <t>ASARLIK TR-10 35-28-M00593_Ayırıcı H01</t>
  </si>
  <si>
    <t>30.06.2020 22:22:18</t>
  </si>
  <si>
    <t>01.07.2020 13:24:31</t>
  </si>
  <si>
    <t>1371318</t>
  </si>
  <si>
    <t>TR-2/13 45-83-L00013_48137034</t>
  </si>
  <si>
    <t>30.06.2020 18:50:22</t>
  </si>
  <si>
    <t>30.06.2020 19:32:31</t>
  </si>
  <si>
    <t>1345997</t>
  </si>
  <si>
    <t>TR-2/18 (YAYLAKAPI) 45-83-L00018_A</t>
  </si>
  <si>
    <t>06.06.2020 10:41:00</t>
  </si>
  <si>
    <t>06.06.2020 11:44:57</t>
  </si>
  <si>
    <t>1345969</t>
  </si>
  <si>
    <t>06.06.2020 09:54:12</t>
  </si>
  <si>
    <t>06.06.2020 10:19:34</t>
  </si>
  <si>
    <t>1323645</t>
  </si>
  <si>
    <t>02.06.2020 06:43:42</t>
  </si>
  <si>
    <t>02.06.2020 09:08:24</t>
  </si>
  <si>
    <t>1356695</t>
  </si>
  <si>
    <t>İSTASYONALTI KÖK 45-83-M00131_GÜRKÖY M09</t>
  </si>
  <si>
    <t>23.06.2020 07:03:43</t>
  </si>
  <si>
    <t>23.06.2020 08:29:33</t>
  </si>
  <si>
    <t>1357595</t>
  </si>
  <si>
    <t>İSTASYONALTI KÖK 45-83-M00131_ARPALIK KÖK-1-M03 M03</t>
  </si>
  <si>
    <t>24.06.2020 06:32:31</t>
  </si>
  <si>
    <t>24.06.2020 07:04:17</t>
  </si>
  <si>
    <t>1357361</t>
  </si>
  <si>
    <t>23.06.2020 17:43:49</t>
  </si>
  <si>
    <t>23.06.2020 18:05:14</t>
  </si>
  <si>
    <t>1353055</t>
  </si>
  <si>
    <t>17.06.2020 19:22:48</t>
  </si>
  <si>
    <t>17.06.2020 19:41:15</t>
  </si>
  <si>
    <t>1351000</t>
  </si>
  <si>
    <t>14.06.2020 06:43:41</t>
  </si>
  <si>
    <t>14.06.2020 07:18:09</t>
  </si>
  <si>
    <t>1346039</t>
  </si>
  <si>
    <t>SARIGÖL TR-29 45-79-M00029_945561834</t>
  </si>
  <si>
    <t>06.06.2020 11:48:54</t>
  </si>
  <si>
    <t>06.06.2020 12:26:33</t>
  </si>
  <si>
    <t>1350538</t>
  </si>
  <si>
    <t>TR-2/17 45-83-L00017_48122567</t>
  </si>
  <si>
    <t>13.06.2020 09:54:16</t>
  </si>
  <si>
    <t>13.06.2020 10:34:03</t>
  </si>
  <si>
    <t>1360028</t>
  </si>
  <si>
    <t>TR-2/108-A 45-83-L00311_B</t>
  </si>
  <si>
    <t>28.06.2020 15:16:27</t>
  </si>
  <si>
    <t>28.06.2020 15:48:00</t>
  </si>
  <si>
    <t>1360630</t>
  </si>
  <si>
    <t>TR-2/17 45-83-L00017_48124396</t>
  </si>
  <si>
    <t>29.06.2020 16:42:00</t>
  </si>
  <si>
    <t>29.06.2020 17:03:10</t>
  </si>
  <si>
    <t>1353454</t>
  </si>
  <si>
    <t>18.06.2020 12:26:27</t>
  </si>
  <si>
    <t>18.06.2020 13:13:58</t>
  </si>
  <si>
    <t>1346494</t>
  </si>
  <si>
    <t>GÖÇBEYLİ DM 35-16-M00139_GÖÇBEYLİ TARIMSAL SULAMA M02</t>
  </si>
  <si>
    <t>07.06.2020 10:13:00</t>
  </si>
  <si>
    <t>07.06.2020 10:42:29</t>
  </si>
  <si>
    <t>1358444</t>
  </si>
  <si>
    <t>K-1574 35-07-K01574_35-07-K01574</t>
  </si>
  <si>
    <t>25.06.2020 13:47:46</t>
  </si>
  <si>
    <t>25.06.2020 15:04:21</t>
  </si>
  <si>
    <t>1347218</t>
  </si>
  <si>
    <t>ASMACIK TR-1 45-71-M01697_43105610</t>
  </si>
  <si>
    <t>08.06.2020 14:52:22</t>
  </si>
  <si>
    <t>08.06.2020 18:14:26</t>
  </si>
  <si>
    <t>1348425</t>
  </si>
  <si>
    <t>SARIGÖL TR-56 45-79-M00056_Ayırıcı H01</t>
  </si>
  <si>
    <t>10.06.2020 14:59:56</t>
  </si>
  <si>
    <t>10.06.2020 15:36:30</t>
  </si>
  <si>
    <t>1345315</t>
  </si>
  <si>
    <t>SOMA TR-14/2 45-82-M00091_945528418</t>
  </si>
  <si>
    <t>04.06.2020 21:10:16</t>
  </si>
  <si>
    <t>04.06.2020 22:06:27</t>
  </si>
  <si>
    <t>1345487</t>
  </si>
  <si>
    <t>ÇAKALTEPE TR-2 35-22-M00184_955272061</t>
  </si>
  <si>
    <t>05.06.2020 10:31:00</t>
  </si>
  <si>
    <t>05.06.2020 10:55:56</t>
  </si>
  <si>
    <t>1344871</t>
  </si>
  <si>
    <t>ÇAKALTEPE TR-7 35-22-M00794_Ayırıcı H01</t>
  </si>
  <si>
    <t>04.06.2020 08:07:51</t>
  </si>
  <si>
    <t>04.06.2020 09:59:23</t>
  </si>
  <si>
    <t>1323769</t>
  </si>
  <si>
    <t>ÇAKALTEPE TR-3 (PALAMUTARASI) 35-22-M00185_Ayırıcı H</t>
  </si>
  <si>
    <t>02.06.2020 09:55:00</t>
  </si>
  <si>
    <t>02.06.2020 10:39:16</t>
  </si>
  <si>
    <t>1355875</t>
  </si>
  <si>
    <t>21.06.2020 20:47:37</t>
  </si>
  <si>
    <t>21.06.2020 22:10:47</t>
  </si>
  <si>
    <t>1359506</t>
  </si>
  <si>
    <t>27.06.2020 11:45:11</t>
  </si>
  <si>
    <t>27.06.2020 12:51:12</t>
  </si>
  <si>
    <t>1360295</t>
  </si>
  <si>
    <t>DEĞİRMENDERE DM 35-22-M00085_ÇİLE KÖK M07</t>
  </si>
  <si>
    <t>29.06.2020 08:05:22</t>
  </si>
  <si>
    <t>29.06.2020 08:51:00</t>
  </si>
  <si>
    <t>1355722</t>
  </si>
  <si>
    <t>DEĞİRMENDERE DM 35-22-M00085_ÇİLEME-MALTA-SANCAKLI M08</t>
  </si>
  <si>
    <t>21.06.2020 16:14:34</t>
  </si>
  <si>
    <t>21.06.2020 17:01:00</t>
  </si>
  <si>
    <t>1350612</t>
  </si>
  <si>
    <t>13.06.2020 11:37:31</t>
  </si>
  <si>
    <t>13.06.2020 11:57:51</t>
  </si>
  <si>
    <t>1334346</t>
  </si>
  <si>
    <t>DEĞİRMENDERE TR-3 35-22-M00194_955264301</t>
  </si>
  <si>
    <t>03.06.2020 09:16:22</t>
  </si>
  <si>
    <t>03.06.2020 09:40:20</t>
  </si>
  <si>
    <t>1347646</t>
  </si>
  <si>
    <t>DEĞİRMENDERE TR-8(YATIRIM REZERVE) 35-22-M00857_966072729</t>
  </si>
  <si>
    <t>09.06.2020 11:29:08</t>
  </si>
  <si>
    <t>09.06.2020 15:10:45</t>
  </si>
  <si>
    <t>1347158</t>
  </si>
  <si>
    <t>DEĞİRMENDERE TR-2 35-22-M00198_Ayırıcı H01</t>
  </si>
  <si>
    <t>08.06.2020 13:09:24</t>
  </si>
  <si>
    <t>08.06.2020 14:00:42</t>
  </si>
  <si>
    <t>1346738</t>
  </si>
  <si>
    <t>DEĞİRMENDERE TR-1 35-22-M00197_955294298</t>
  </si>
  <si>
    <t>07.06.2020 17:06:43</t>
  </si>
  <si>
    <t>07.06.2020 17:51:20</t>
  </si>
  <si>
    <t>1355833</t>
  </si>
  <si>
    <t>SANCAKLI TR-1 35-22-M00155_Ayırıcı H01</t>
  </si>
  <si>
    <t>21.06.2020 19:37:24</t>
  </si>
  <si>
    <t>21.06.2020 21:30:34</t>
  </si>
  <si>
    <t>1356064</t>
  </si>
  <si>
    <t>SANCAKLI TR-1 35-22-M00157_35-22-M00157</t>
  </si>
  <si>
    <t>22.06.2020 09:09:02</t>
  </si>
  <si>
    <t>22.06.2020 09:51:32</t>
  </si>
  <si>
    <t>1360150</t>
  </si>
  <si>
    <t>SANCAKLI TR-1 35-22-M00155_35-22-M00155</t>
  </si>
  <si>
    <t>28.06.2020 19:36:17</t>
  </si>
  <si>
    <t>28.06.2020 20:47:43</t>
  </si>
  <si>
    <t>1360125</t>
  </si>
  <si>
    <t>28.06.2020 18:36:06</t>
  </si>
  <si>
    <t>28.06.2020 19:18:03</t>
  </si>
  <si>
    <t>1371301</t>
  </si>
  <si>
    <t>30.06.2020 17:50:51</t>
  </si>
  <si>
    <t>30.06.2020 18:42:13</t>
  </si>
  <si>
    <t>1360912</t>
  </si>
  <si>
    <t>30.06.2020 08:37:05</t>
  </si>
  <si>
    <t>30.06.2020 09:03:33</t>
  </si>
  <si>
    <t>1371415</t>
  </si>
  <si>
    <t>30.06.2020 21:12:03</t>
  </si>
  <si>
    <t>30.06.2020 21:32:25</t>
  </si>
  <si>
    <t>1371366</t>
  </si>
  <si>
    <t>30.06.2020 19:22:39</t>
  </si>
  <si>
    <t>30.06.2020 20:28:52</t>
  </si>
  <si>
    <t>1359382</t>
  </si>
  <si>
    <t>27.06.2020 06:49:20</t>
  </si>
  <si>
    <t>27.06.2020 07:28:06</t>
  </si>
  <si>
    <t>1359167</t>
  </si>
  <si>
    <t>26.06.2020 17:41:01</t>
  </si>
  <si>
    <t>26.06.2020 18:44:28</t>
  </si>
  <si>
    <t>1359235</t>
  </si>
  <si>
    <t>26.06.2020 17:39:06</t>
  </si>
  <si>
    <t>26.06.2020 20:28:55</t>
  </si>
  <si>
    <t>1359857</t>
  </si>
  <si>
    <t>28.06.2020 08:23:48</t>
  </si>
  <si>
    <t>28.06.2020 09:15:11</t>
  </si>
  <si>
    <t>1359723</t>
  </si>
  <si>
    <t>27.06.2020 19:38:16</t>
  </si>
  <si>
    <t>27.06.2020 20:23:05</t>
  </si>
  <si>
    <t>1353910</t>
  </si>
  <si>
    <t>AŞAĞI BOZKIR TR-1 45-83-L00252_Ayırıcı H01</t>
  </si>
  <si>
    <t>18.06.2020 19:33:23</t>
  </si>
  <si>
    <t>18.06.2020 20:09:40</t>
  </si>
  <si>
    <t>1351050</t>
  </si>
  <si>
    <t>AŞAĞICUMA DM 35-16-M00103_TERZİHALİLLER M03</t>
  </si>
  <si>
    <t>14.06.2020 09:08:22</t>
  </si>
  <si>
    <t>14.06.2020 09:10:00</t>
  </si>
  <si>
    <t>1351066</t>
  </si>
  <si>
    <t>14.06.2020 09:15:09</t>
  </si>
  <si>
    <t>14.06.2020 10:05:56</t>
  </si>
  <si>
    <t>1354960</t>
  </si>
  <si>
    <t>20.06.2020 08:52:02</t>
  </si>
  <si>
    <t>20.06.2020 10:12:37</t>
  </si>
  <si>
    <t>1356444</t>
  </si>
  <si>
    <t>22.06.2020 17:19:32</t>
  </si>
  <si>
    <t>22.06.2020 18:28:25</t>
  </si>
  <si>
    <t>1351583</t>
  </si>
  <si>
    <t>AŞAĞIGÜLLÜCE TR-1 45-81-M00169_945636875</t>
  </si>
  <si>
    <t>15.06.2020 10:25:55</t>
  </si>
  <si>
    <t>15.06.2020 12:12:47</t>
  </si>
  <si>
    <t>1353457</t>
  </si>
  <si>
    <t>AŞAĞIKIRIKLAR DM 35-16-M00448_ÇANDARLI-2 GİRİŞ-M15 M15</t>
  </si>
  <si>
    <t>18.06.2020 12:44:07</t>
  </si>
  <si>
    <t>18.06.2020 16:11:45</t>
  </si>
  <si>
    <t>1334280</t>
  </si>
  <si>
    <t>03.06.2020 07:51:40</t>
  </si>
  <si>
    <t>03.06.2020 08:03:35</t>
  </si>
  <si>
    <t>1334404</t>
  </si>
  <si>
    <t>03.06.2020 10:54:54</t>
  </si>
  <si>
    <t>03.06.2020 10:58:00</t>
  </si>
  <si>
    <t>1344908</t>
  </si>
  <si>
    <t>AŞAĞIKIRIKLAR DM 35-16-M00448_AŞAĞIKIRIKLAR-M06 M06</t>
  </si>
  <si>
    <t>04.06.2020 09:22:19</t>
  </si>
  <si>
    <t>04.06.2020 10:43:29</t>
  </si>
  <si>
    <t>1344975</t>
  </si>
  <si>
    <t>04.06.2020 10:43:00</t>
  </si>
  <si>
    <t>04.06.2020 11:40:55</t>
  </si>
  <si>
    <t>1359304</t>
  </si>
  <si>
    <t>YENİKENT SULAMA TR-9 35-16-M00218_953354500</t>
  </si>
  <si>
    <t>26.06.2020 21:56:50</t>
  </si>
  <si>
    <t>27.06.2020 10:30:10</t>
  </si>
  <si>
    <t>1358478</t>
  </si>
  <si>
    <t>TOPÇAM SULAMA TR-6 35-16-M00199_953354417</t>
  </si>
  <si>
    <t>25.06.2020 19:27:39</t>
  </si>
  <si>
    <t>1348950</t>
  </si>
  <si>
    <t>ÇİFTLİK SULAMA TR-4 35-16-M00555_A</t>
  </si>
  <si>
    <t>11.06.2020 13:24:52</t>
  </si>
  <si>
    <t>11.06.2020 20:00:36</t>
  </si>
  <si>
    <t>1353844</t>
  </si>
  <si>
    <t>TOPÇAM SULAMA TR-6 35-16-M00199_47522146</t>
  </si>
  <si>
    <t>18.06.2020 18:03:39</t>
  </si>
  <si>
    <t>18.06.2020 21:27:40</t>
  </si>
  <si>
    <t>1357956</t>
  </si>
  <si>
    <t>24.06.2020 16:39:21</t>
  </si>
  <si>
    <t>24.06.2020 21:27:48</t>
  </si>
  <si>
    <t>1354767</t>
  </si>
  <si>
    <t>TOPÇAM SULAMA TR-16 35-16-M00209_953354424</t>
  </si>
  <si>
    <t>19.06.2020 21:20:23</t>
  </si>
  <si>
    <t>20.06.2020 18:58:45</t>
  </si>
  <si>
    <t>1355638</t>
  </si>
  <si>
    <t>TOPÇAM SULAMA TR-8 35-16-M00201_35-16-M00201</t>
  </si>
  <si>
    <t>21.06.2020 13:50:11</t>
  </si>
  <si>
    <t>21.06.2020 19:23:01</t>
  </si>
  <si>
    <t>1349475</t>
  </si>
  <si>
    <t>AŞAĞIŞAKRAN TR-1 35-17-M00223_Ayırıcı H</t>
  </si>
  <si>
    <t>12.06.2020 08:59:00</t>
  </si>
  <si>
    <t>12.06.2020 10:10:45</t>
  </si>
  <si>
    <t>1345914</t>
  </si>
  <si>
    <t>06.06.2020 08:16:48</t>
  </si>
  <si>
    <t>06.06.2020 10:16:21</t>
  </si>
  <si>
    <t>1356885</t>
  </si>
  <si>
    <t>M-2530 35-07-M02530_912471934</t>
  </si>
  <si>
    <t>23.06.2020 09:32:02</t>
  </si>
  <si>
    <t>23.06.2020 13:37:11</t>
  </si>
  <si>
    <t>1354324</t>
  </si>
  <si>
    <t>_956558405</t>
  </si>
  <si>
    <t>19.06.2020 12:04:24</t>
  </si>
  <si>
    <t>19.06.2020 12:33:42</t>
  </si>
  <si>
    <t>1353190</t>
  </si>
  <si>
    <t>_HatBaşıAyırıcı_53136465</t>
  </si>
  <si>
    <t>18.06.2020 07:04:59</t>
  </si>
  <si>
    <t>18.06.2020 07:59:37</t>
  </si>
  <si>
    <t>1323342</t>
  </si>
  <si>
    <t>01.06.2020 15:30:23</t>
  </si>
  <si>
    <t>01.06.2020 16:13:39</t>
  </si>
  <si>
    <t>1351578</t>
  </si>
  <si>
    <t>AHMETLİ TR-30 MEZARLIK 45-84-L00030_45-84-L00030</t>
  </si>
  <si>
    <t>15.06.2020 10:11:33</t>
  </si>
  <si>
    <t>15.06.2020 10:38:13</t>
  </si>
  <si>
    <t>1357039</t>
  </si>
  <si>
    <t>M-2530 35-07-M02530_56379349</t>
  </si>
  <si>
    <t>23.06.2020 12:22:05</t>
  </si>
  <si>
    <t>23.06.2020 13:47:18</t>
  </si>
  <si>
    <t>1334322</t>
  </si>
  <si>
    <t>TR-22 35-15-M00022_35-15-M00022</t>
  </si>
  <si>
    <t>03.06.2020 08:53:23</t>
  </si>
  <si>
    <t>03.06.2020 09:28:49</t>
  </si>
  <si>
    <t>1353644</t>
  </si>
  <si>
    <t>ATAKÖY TR-2 45-84-L00033_955183229</t>
  </si>
  <si>
    <t>18.06.2020 15:23:46</t>
  </si>
  <si>
    <t>18.06.2020 16:31:15</t>
  </si>
  <si>
    <t>1345228</t>
  </si>
  <si>
    <t>ZEYTİNDAĞ TR-1 35-16-M00003_35-16-M00003</t>
  </si>
  <si>
    <t>04.06.2020 17:13:00</t>
  </si>
  <si>
    <t>04.06.2020 18:57:52</t>
  </si>
  <si>
    <t>1361091</t>
  </si>
  <si>
    <t>DM02/TR10 45-73-M00014_TR-15-16-M05 M05</t>
  </si>
  <si>
    <t>30.06.2020 12:05:33</t>
  </si>
  <si>
    <t>30.06.2020 12:35:28</t>
  </si>
  <si>
    <t>1345854</t>
  </si>
  <si>
    <t>ÇUKURALTI M-13 ÇAMLIK KÖK 35-25-M00059_ÇUKURALTI M-23 KÖK M02</t>
  </si>
  <si>
    <t>06.06.2020 01:48:00</t>
  </si>
  <si>
    <t>06.06.2020 02:07:20</t>
  </si>
  <si>
    <t>1352274</t>
  </si>
  <si>
    <t>ÇUKURALTI M-11 35-25-M00057_Ayırıcı H01</t>
  </si>
  <si>
    <t>16.06.2020 13:27:24</t>
  </si>
  <si>
    <t>16.06.2020 14:31:00</t>
  </si>
  <si>
    <t>1356527</t>
  </si>
  <si>
    <t>ALAŞEHİR TM 45-73-A00001_KEMALİYE-2 M20</t>
  </si>
  <si>
    <t>22.06.2020 19:42:36</t>
  </si>
  <si>
    <t>22.06.2020 19:48:00</t>
  </si>
  <si>
    <t>1356532</t>
  </si>
  <si>
    <t>ALAŞEHİR TM 45-73-A00001_KAVAKLIDERE-M21 M21</t>
  </si>
  <si>
    <t>22.06.2020 19:43:00</t>
  </si>
  <si>
    <t>22.06.2020 19:52:00</t>
  </si>
  <si>
    <t>1356674</t>
  </si>
  <si>
    <t>ALAŞEHİR TM 45-73-A00001_SARIGÖL-1 M02</t>
  </si>
  <si>
    <t>23.06.2020 06:59:11</t>
  </si>
  <si>
    <t>23.06.2020 07:02:00</t>
  </si>
  <si>
    <t>1348987</t>
  </si>
  <si>
    <t>ALAŞEHİR TR-35 45-73-M00035_B B01</t>
  </si>
  <si>
    <t>11.06.2020 14:47:00</t>
  </si>
  <si>
    <t>11.06.2020 16:00:08</t>
  </si>
  <si>
    <t>1358814</t>
  </si>
  <si>
    <t>26.06.2020 09:02:31</t>
  </si>
  <si>
    <t>26.06.2020 09:26:06</t>
  </si>
  <si>
    <t>1349703</t>
  </si>
  <si>
    <t>12.06.2020 12:40:49</t>
  </si>
  <si>
    <t>12.06.2020 15:49:00</t>
  </si>
  <si>
    <t>1350983</t>
  </si>
  <si>
    <t>14.06.2020 05:13:31</t>
  </si>
  <si>
    <t>14.06.2020 07:36:20</t>
  </si>
  <si>
    <t>1350813</t>
  </si>
  <si>
    <t>AKGEDİK KÖK-2 45-71-M00163_TARIMSAL SULAMA M03</t>
  </si>
  <si>
    <t>13.06.2020 16:48:04</t>
  </si>
  <si>
    <t>14.06.2020 00:44:15</t>
  </si>
  <si>
    <t>1357012</t>
  </si>
  <si>
    <t>KÖPRÜBAŞI TR-23 (DERE YANI) 45-86-M00023_KÖPRÜBAŞI TR-10-M02 M02</t>
  </si>
  <si>
    <t>23.06.2020 12:12:59</t>
  </si>
  <si>
    <t>23.06.2020 12:38:00</t>
  </si>
  <si>
    <t>1357695</t>
  </si>
  <si>
    <t>KÖPRÜBAŞI TR-20 45-86-M00020_C</t>
  </si>
  <si>
    <t>24.06.2020 09:37:41</t>
  </si>
  <si>
    <t>24.06.2020 10:25:07</t>
  </si>
  <si>
    <t>1349363</t>
  </si>
  <si>
    <t>KÖPRÜBAŞI TR-10 45-86-M00010_KÖPRÜBAŞI TR-36 M06</t>
  </si>
  <si>
    <t>11.06.2020 23:59:38</t>
  </si>
  <si>
    <t>12.06.2020 00:46:33</t>
  </si>
  <si>
    <t>1323609</t>
  </si>
  <si>
    <t>02.06.2020 01:04:26</t>
  </si>
  <si>
    <t>02.06.2020 01:26:00</t>
  </si>
  <si>
    <t>1323527</t>
  </si>
  <si>
    <t>KULA İM 45-77-A00001_ŞEHİR-2-L03 L03</t>
  </si>
  <si>
    <t>01.06.2020 20:06:44</t>
  </si>
  <si>
    <t>01.06.2020 20:14:00</t>
  </si>
  <si>
    <t>1323340</t>
  </si>
  <si>
    <t>01.06.2020 15:40:08</t>
  </si>
  <si>
    <t>01.06.2020 15:49:00</t>
  </si>
  <si>
    <t>1323334</t>
  </si>
  <si>
    <t>01.06.2020 15:34:51</t>
  </si>
  <si>
    <t>1334408</t>
  </si>
  <si>
    <t>03.06.2020 10:57:56</t>
  </si>
  <si>
    <t>03.06.2020 11:05:09</t>
  </si>
  <si>
    <t>1349194</t>
  </si>
  <si>
    <t>11.06.2020 18:30:40</t>
  </si>
  <si>
    <t>11.06.2020 18:36:00</t>
  </si>
  <si>
    <t>1349724</t>
  </si>
  <si>
    <t>12.06.2020 13:03:05</t>
  </si>
  <si>
    <t>12.06.2020 13:06:00</t>
  </si>
  <si>
    <t>1349840</t>
  </si>
  <si>
    <t>12.06.2020 14:43:58</t>
  </si>
  <si>
    <t>12.06.2020 14:48:00</t>
  </si>
  <si>
    <t>1347721</t>
  </si>
  <si>
    <t>09.06.2020 13:53:49</t>
  </si>
  <si>
    <t>09.06.2020 13:56:00</t>
  </si>
  <si>
    <t>1352237</t>
  </si>
  <si>
    <t>16.06.2020 12:57:00</t>
  </si>
  <si>
    <t>1354030</t>
  </si>
  <si>
    <t>19.06.2020 04:08:52</t>
  </si>
  <si>
    <t>19.06.2020 04:14:00</t>
  </si>
  <si>
    <t>1352842</t>
  </si>
  <si>
    <t>17.06.2020 13:33:49</t>
  </si>
  <si>
    <t>17.06.2020 14:21:37</t>
  </si>
  <si>
    <t>1359888</t>
  </si>
  <si>
    <t>28.06.2020 09:47:02</t>
  </si>
  <si>
    <t>28.06.2020 09:56:06</t>
  </si>
  <si>
    <t>1360095</t>
  </si>
  <si>
    <t>28.06.2020 17:42:56</t>
  </si>
  <si>
    <t>28.06.2020 17:51:00</t>
  </si>
  <si>
    <t>1353701</t>
  </si>
  <si>
    <t>TR-2/107 (İBRAHİMCİ KÖK) 45-83-L00107_48125378</t>
  </si>
  <si>
    <t>18.06.2020 16:10:58</t>
  </si>
  <si>
    <t>18.06.2020 16:47:00</t>
  </si>
  <si>
    <t>1360755</t>
  </si>
  <si>
    <t>TR-26 35-27-M00026_913638180</t>
  </si>
  <si>
    <t>29.06.2020 19:47:02</t>
  </si>
  <si>
    <t>29.06.2020 21:20:26</t>
  </si>
  <si>
    <t>1360548</t>
  </si>
  <si>
    <t>TR-2/124 45-83-M00667_TRAFO-M03 M03</t>
  </si>
  <si>
    <t>29.06.2020 14:29:33</t>
  </si>
  <si>
    <t>29.06.2020 15:10:13</t>
  </si>
  <si>
    <t>1353173</t>
  </si>
  <si>
    <t>18.06.2020 05:40:30</t>
  </si>
  <si>
    <t>1359796</t>
  </si>
  <si>
    <t>TR-143 35-16-L00143_953317665</t>
  </si>
  <si>
    <t>27.06.2020 23:32:09</t>
  </si>
  <si>
    <t>28.06.2020 00:01:23</t>
  </si>
  <si>
    <t>1349790</t>
  </si>
  <si>
    <t>DM-7/22 35-26-M00663_956622668</t>
  </si>
  <si>
    <t>12.06.2020 14:03:10</t>
  </si>
  <si>
    <t>12.06.2020 14:33:42</t>
  </si>
  <si>
    <t>1354929</t>
  </si>
  <si>
    <t>BOZDAĞ TR-1 35-15-L00309_950399686</t>
  </si>
  <si>
    <t>20.06.2020 08:33:35</t>
  </si>
  <si>
    <t>20.06.2020 09:37:17</t>
  </si>
  <si>
    <t>1346965</t>
  </si>
  <si>
    <t>BÖLCEK MEZARLIK-2 TR 35-16-M00264_35-16-M00264</t>
  </si>
  <si>
    <t>08.06.2020 08:36:53</t>
  </si>
  <si>
    <t>08.06.2020 10:59:36</t>
  </si>
  <si>
    <t>1346274</t>
  </si>
  <si>
    <t>TR-1-3/5 PAMUK PAZARI KABİN 35-20-L00021_955192270</t>
  </si>
  <si>
    <t>06.06.2020 20:23:17</t>
  </si>
  <si>
    <t>1352562</t>
  </si>
  <si>
    <t>17.06.2020 00:37:15</t>
  </si>
  <si>
    <t>17.06.2020 01:09:43</t>
  </si>
  <si>
    <t>1350687</t>
  </si>
  <si>
    <t>L-223 35-14-L00223_35-14-L00223</t>
  </si>
  <si>
    <t>13.06.2020 13:42:11</t>
  </si>
  <si>
    <t>13.06.2020 14:54:24</t>
  </si>
  <si>
    <t>1360002</t>
  </si>
  <si>
    <t>28.06.2020 14:11:59</t>
  </si>
  <si>
    <t>28.06.2020 14:20:19</t>
  </si>
  <si>
    <t>1323495</t>
  </si>
  <si>
    <t>TR-12 35-15-M00012_950358872</t>
  </si>
  <si>
    <t>01.06.2020 17:55:00</t>
  </si>
  <si>
    <t>01.06.2020 22:21:32</t>
  </si>
  <si>
    <t>1323500</t>
  </si>
  <si>
    <t>SARUHANLI TR-32 45-80-M00032_956563624</t>
  </si>
  <si>
    <t>01.06.2020 18:56:46</t>
  </si>
  <si>
    <t>01.06.2020 19:52:40</t>
  </si>
  <si>
    <t>1344949</t>
  </si>
  <si>
    <t>SARUHANLI TR-32 45-80-M00032_956561604</t>
  </si>
  <si>
    <t>04.06.2020 10:04:34</t>
  </si>
  <si>
    <t>04.06.2020 11:37:30</t>
  </si>
  <si>
    <t>1351044</t>
  </si>
  <si>
    <t>SARUHANLI TR-32 45-80-M00032_93542605</t>
  </si>
  <si>
    <t>14.06.2020 09:05:00</t>
  </si>
  <si>
    <t>14.06.2020 10:10:39</t>
  </si>
  <si>
    <t>1356179</t>
  </si>
  <si>
    <t>22.06.2020 11:12:52</t>
  </si>
  <si>
    <t>22.06.2020 11:31:00</t>
  </si>
  <si>
    <t>1334319</t>
  </si>
  <si>
    <t>ÇALTIDERE KÖK 35-17-M00231_DAĞITIM TRAFO ÇALTIDERE KÖK-M06 M06</t>
  </si>
  <si>
    <t>03.06.2020 10:15:46</t>
  </si>
  <si>
    <t>03.06.2020 12:51:22</t>
  </si>
  <si>
    <t>1349427</t>
  </si>
  <si>
    <t>12.06.2020 06:53:19</t>
  </si>
  <si>
    <t>12.06.2020 07:22:09</t>
  </si>
  <si>
    <t>1348752</t>
  </si>
  <si>
    <t>11.06.2020 07:53:40</t>
  </si>
  <si>
    <t>11.06.2020 08:27:00</t>
  </si>
  <si>
    <t>1355558</t>
  </si>
  <si>
    <t>ÇİLE DM 35-22-M00086_DEĞİRMENDERE DM-M03 M03</t>
  </si>
  <si>
    <t>21.06.2020 11:25:11</t>
  </si>
  <si>
    <t>21.06.2020 12:00:06</t>
  </si>
  <si>
    <t>1358120</t>
  </si>
  <si>
    <t>24.06.2020 22:54:20</t>
  </si>
  <si>
    <t>24.06.2020 23:37:11</t>
  </si>
  <si>
    <t>1353763</t>
  </si>
  <si>
    <t>18.06.2020 17:38:49</t>
  </si>
  <si>
    <t>18.06.2020 18:01:59</t>
  </si>
  <si>
    <t>1353922</t>
  </si>
  <si>
    <t>DERBENT İM-DM 45-83-A00004_B.BELEN-M14 M14</t>
  </si>
  <si>
    <t>18.06.2020 19:55:33</t>
  </si>
  <si>
    <t>1352448</t>
  </si>
  <si>
    <t>DERBENTALTI TARIMSAL SULAMA TR-9 45-83-M00578_Ayırıcı H01</t>
  </si>
  <si>
    <t>16.06.2020 18:10:55</t>
  </si>
  <si>
    <t>16.06.2020 23:18:22</t>
  </si>
  <si>
    <t>1357230</t>
  </si>
  <si>
    <t>DERBENT İM-DM 45-83-A00004_MANİSA-2 M12</t>
  </si>
  <si>
    <t>23.06.2020 15:20:39</t>
  </si>
  <si>
    <t>23.06.2020 15:53:22</t>
  </si>
  <si>
    <t>1357616</t>
  </si>
  <si>
    <t>24.06.2020 07:51:59</t>
  </si>
  <si>
    <t>24.06.2020 08:42:34</t>
  </si>
  <si>
    <t>1356934</t>
  </si>
  <si>
    <t>DERBENT İM-DM 45-83-A00004_CANBAZLI KÖK-M02 M02</t>
  </si>
  <si>
    <t>23.06.2020 11:14:23</t>
  </si>
  <si>
    <t>23.06.2020 11:54:13</t>
  </si>
  <si>
    <t>1356920</t>
  </si>
  <si>
    <t>23.06.2020 11:02:49</t>
  </si>
  <si>
    <t>23.06.2020 11:54:43</t>
  </si>
  <si>
    <t>1350254</t>
  </si>
  <si>
    <t>DERBENT ALTI TST KÖK 45-83-M00127_AKÇAPINAR M02</t>
  </si>
  <si>
    <t>12.06.2020 20:44:32</t>
  </si>
  <si>
    <t>12.06.2020 21:11:40</t>
  </si>
  <si>
    <t>1347861</t>
  </si>
  <si>
    <t>09.06.2020 17:45:26</t>
  </si>
  <si>
    <t>09.06.2020 18:07:00</t>
  </si>
  <si>
    <t>1348099</t>
  </si>
  <si>
    <t>10.06.2020 07:17:44</t>
  </si>
  <si>
    <t>10.06.2020 07:44:19</t>
  </si>
  <si>
    <t>1334301</t>
  </si>
  <si>
    <t>03.06.2020 08:11:38</t>
  </si>
  <si>
    <t>03.06.2020 08:47:00</t>
  </si>
  <si>
    <t>1334377</t>
  </si>
  <si>
    <t>03.06.2020 08:27:31</t>
  </si>
  <si>
    <t>03.06.2020 14:30:57</t>
  </si>
  <si>
    <t>1344684</t>
  </si>
  <si>
    <t>DERBENT İM-DM 45-83-A00004_HatBaşıAyırıcı_53136672 L07</t>
  </si>
  <si>
    <t>03.06.2020 18:18:13</t>
  </si>
  <si>
    <t>03.06.2020 19:52:04</t>
  </si>
  <si>
    <t>1323646</t>
  </si>
  <si>
    <t>02.06.2020 06:43:57</t>
  </si>
  <si>
    <t>02.06.2020 08:02:00</t>
  </si>
  <si>
    <t>1323249</t>
  </si>
  <si>
    <t>01.06.2020 14:20:03</t>
  </si>
  <si>
    <t>01.06.2020 14:56:00</t>
  </si>
  <si>
    <t>1323271</t>
  </si>
  <si>
    <t>DERBENT TM 45-83-A00003_DERBENT DM-2 M15</t>
  </si>
  <si>
    <t>01.06.2020 14:23:52</t>
  </si>
  <si>
    <t>01.06.2020 16:41:41</t>
  </si>
  <si>
    <t>1323160</t>
  </si>
  <si>
    <t>01.06.2020 12:55:02</t>
  </si>
  <si>
    <t>01.06.2020 13:26:03</t>
  </si>
  <si>
    <t>1360192</t>
  </si>
  <si>
    <t>DERBENT TR-1 45-83-L00325_A</t>
  </si>
  <si>
    <t>28.06.2020 21:18:55</t>
  </si>
  <si>
    <t>28.06.2020 22:22:08</t>
  </si>
  <si>
    <t>1359833</t>
  </si>
  <si>
    <t>DERBENT İM-DM 45-83-A00004_SARIBEY-2 L07</t>
  </si>
  <si>
    <t>28.06.2020 06:56:06</t>
  </si>
  <si>
    <t>28.06.2020 07:43:38</t>
  </si>
  <si>
    <t>1358772</t>
  </si>
  <si>
    <t>DERBENTALTI TARIMSAL SULAMA TR-2 45-83-M00576_Ayırıcı H01</t>
  </si>
  <si>
    <t>26.06.2020 07:34:35</t>
  </si>
  <si>
    <t>26.06.2020 10:37:28</t>
  </si>
  <si>
    <t>1360180</t>
  </si>
  <si>
    <t>TR-1-5/10 35-20-L00054_6563365</t>
  </si>
  <si>
    <t>28.06.2020 20:44:34</t>
  </si>
  <si>
    <t>28.06.2020 21:37:50</t>
  </si>
  <si>
    <t>1360145</t>
  </si>
  <si>
    <t>TR-1-5/11 (YANIKKAVAK MERKEZ) 35-20-L00056_6114507</t>
  </si>
  <si>
    <t>28.06.2020 19:05:36</t>
  </si>
  <si>
    <t>28.06.2020 20:06:28</t>
  </si>
  <si>
    <t>1360739</t>
  </si>
  <si>
    <t>TR-1-5/10 35-20-L00054_12128743</t>
  </si>
  <si>
    <t>29.06.2020 19:17:56</t>
  </si>
  <si>
    <t>29.06.2020 21:17:11</t>
  </si>
  <si>
    <t>1323116</t>
  </si>
  <si>
    <t>TR-1-5/11 (YANIKKAVAK MERKEZ) 35-20-L00056_955203019</t>
  </si>
  <si>
    <t>01.06.2020 12:04:44</t>
  </si>
  <si>
    <t>01.06.2020 17:18:58</t>
  </si>
  <si>
    <t>1344830</t>
  </si>
  <si>
    <t>HACI ABDİ YOLAYRIMI TR 35-20-L00050_YANIKKAVAK MERKEZ-L03 L03</t>
  </si>
  <si>
    <t>02.06.2020 09:57:00</t>
  </si>
  <si>
    <t>1345317</t>
  </si>
  <si>
    <t>GENCERLER TR-1 35-20-L00425_955215447</t>
  </si>
  <si>
    <t>04.06.2020 21:12:40</t>
  </si>
  <si>
    <t>04.06.2020 22:25:39</t>
  </si>
  <si>
    <t>1346356</t>
  </si>
  <si>
    <t>TR-1-2/2 35-20-L00008_ZEYTİNLİK (TM-1-2/5)-L01 L01</t>
  </si>
  <si>
    <t>06.06.2020 23:13:12</t>
  </si>
  <si>
    <t>06.06.2020 23:21:00</t>
  </si>
  <si>
    <t>1348570</t>
  </si>
  <si>
    <t>TR-1-5/8 (SABRİNİN KAHVE) 35-20-L00052_YANIKKAVAK MERKEZ L01</t>
  </si>
  <si>
    <t>10.06.2020 18:55:56</t>
  </si>
  <si>
    <t>10.06.2020 21:36:05</t>
  </si>
  <si>
    <t>1347374</t>
  </si>
  <si>
    <t>TR-1-5/12 35-20-L00061_5678113</t>
  </si>
  <si>
    <t>08.06.2020 19:38:48</t>
  </si>
  <si>
    <t>08.06.2020 20:28:33</t>
  </si>
  <si>
    <t>1357031</t>
  </si>
  <si>
    <t>ZİHNİ KARAKAYA SULAMA GRUBU 35-29-M00200_A</t>
  </si>
  <si>
    <t>23.06.2020 12:15:41</t>
  </si>
  <si>
    <t>23.06.2020 13:43:53</t>
  </si>
  <si>
    <t>1355808</t>
  </si>
  <si>
    <t>TR-1-5/11 (YANIKKAVAK MERKEZ) 35-20-L00056_11490577</t>
  </si>
  <si>
    <t>21.06.2020 18:56:10</t>
  </si>
  <si>
    <t>21.06.2020 19:40:30</t>
  </si>
  <si>
    <t>1355288</t>
  </si>
  <si>
    <t>TR-1 5/2 35-20-L00368_10843211</t>
  </si>
  <si>
    <t>20.06.2020 19:16:28</t>
  </si>
  <si>
    <t>20.06.2020 20:16:18</t>
  </si>
  <si>
    <t>1355338</t>
  </si>
  <si>
    <t>İSMAİL USLU SULAMA GRUBU 35-29-M00191_Ayırıcı H01</t>
  </si>
  <si>
    <t>20.06.2020 21:36:45</t>
  </si>
  <si>
    <t>20.06.2020 22:34:19</t>
  </si>
  <si>
    <t>1352281</t>
  </si>
  <si>
    <t>KEMAL ERGÜN SULAMA GRUBU 35-29-M00189_955210583</t>
  </si>
  <si>
    <t>16.06.2020 13:33:18</t>
  </si>
  <si>
    <t>16.06.2020 14:28:21</t>
  </si>
  <si>
    <t>1350514</t>
  </si>
  <si>
    <t>GENCERLER TR-2 35-20-L00424_955211045</t>
  </si>
  <si>
    <t>13.06.2020 09:38:20</t>
  </si>
  <si>
    <t>13.06.2020 12:47:49</t>
  </si>
  <si>
    <t>1353046</t>
  </si>
  <si>
    <t>TR-1-5/7 35-20-L00065_-H H</t>
  </si>
  <si>
    <t>17.06.2020 18:55:51</t>
  </si>
  <si>
    <t>17.06.2020 20:02:55</t>
  </si>
  <si>
    <t>1345911</t>
  </si>
  <si>
    <t>06.06.2020 08:01:27</t>
  </si>
  <si>
    <t>06.06.2020 09:06:12</t>
  </si>
  <si>
    <t>1360804</t>
  </si>
  <si>
    <t>ALAŞEHİR TR-72 45-73-M00072_945670027</t>
  </si>
  <si>
    <t>29.06.2020 21:21:36</t>
  </si>
  <si>
    <t>29.06.2020 23:16:11</t>
  </si>
  <si>
    <t>1358620</t>
  </si>
  <si>
    <t>GÖKEYÜP SARISU TR-4 45-78-M00804_45-78-M00804</t>
  </si>
  <si>
    <t>25.06.2020 19:27:55</t>
  </si>
  <si>
    <t>25.06.2020 20:15:42</t>
  </si>
  <si>
    <t>1359755</t>
  </si>
  <si>
    <t>GÖKEYÜP TR-3 45-78-M00816_49203292</t>
  </si>
  <si>
    <t>27.06.2020 21:06:17</t>
  </si>
  <si>
    <t>27.06.2020 22:38:22</t>
  </si>
  <si>
    <t>1355334</t>
  </si>
  <si>
    <t>GÖKEYÜP MISTIKDAMLARI TR-1 45-78-M00796_49207148</t>
  </si>
  <si>
    <t>20.06.2020 21:23:17</t>
  </si>
  <si>
    <t>20.06.2020 22:23:03</t>
  </si>
  <si>
    <t>1357300</t>
  </si>
  <si>
    <t>23.06.2020 16:28:26</t>
  </si>
  <si>
    <t>23.06.2020 22:50:32</t>
  </si>
  <si>
    <t>1346011</t>
  </si>
  <si>
    <t>MAVİ KÖŞE TR-1 KÖK 35-17-M00224_950304023</t>
  </si>
  <si>
    <t>06.06.2020 10:59:42</t>
  </si>
  <si>
    <t>06.06.2020 12:12:27</t>
  </si>
  <si>
    <t>1359097</t>
  </si>
  <si>
    <t>SOMA TR-15/4 45-82-M00095_B</t>
  </si>
  <si>
    <t>26.06.2020 15:35:07</t>
  </si>
  <si>
    <t>26.06.2020 16:38:26</t>
  </si>
  <si>
    <t>1352924</t>
  </si>
  <si>
    <t>TR-29 35-30-L00029_955327892</t>
  </si>
  <si>
    <t>17.06.2020 15:16:31</t>
  </si>
  <si>
    <t>17.06.2020 17:19:32</t>
  </si>
  <si>
    <t>1351721</t>
  </si>
  <si>
    <t>KAYAKÖY MALAŞ TR-11 35-15-L00494_A</t>
  </si>
  <si>
    <t>15.06.2020 14:31:00</t>
  </si>
  <si>
    <t>15.06.2020 15:21:48</t>
  </si>
  <si>
    <t>1334371</t>
  </si>
  <si>
    <t>KAYAKÖY DM 35-15-M00418_İLKKURŞUN-L05 L05</t>
  </si>
  <si>
    <t>03.06.2020 10:08:53</t>
  </si>
  <si>
    <t>03.06.2020 13:44:03</t>
  </si>
  <si>
    <t>1349219</t>
  </si>
  <si>
    <t>SELENDİ DM 45-81-M00001_KINIK M06</t>
  </si>
  <si>
    <t>11.06.2020 19:01:28</t>
  </si>
  <si>
    <t>11.06.2020 19:34:12</t>
  </si>
  <si>
    <t>1346289</t>
  </si>
  <si>
    <t>K-3278 35-01-K03278_D D1</t>
  </si>
  <si>
    <t>06.06.2020 19:38:54</t>
  </si>
  <si>
    <t>07.06.2020 06:21:03</t>
  </si>
  <si>
    <t>1355528</t>
  </si>
  <si>
    <t>KARABURUN MERKEZ DM 35-21-L00002_KARABURUN TR-4/18 İSKELE-L04 L04</t>
  </si>
  <si>
    <t>21.06.2020 10:33:21</t>
  </si>
  <si>
    <t>21.06.2020 11:35:39</t>
  </si>
  <si>
    <t>1344480</t>
  </si>
  <si>
    <t>KINIK TR-18 35-24-L00018_955217630</t>
  </si>
  <si>
    <t>03.06.2020 12:47:17</t>
  </si>
  <si>
    <t>03.06.2020 13:38:31</t>
  </si>
  <si>
    <t>1350891</t>
  </si>
  <si>
    <t>13.06.2020 18:50:47</t>
  </si>
  <si>
    <t>13.06.2020 21:09:16</t>
  </si>
  <si>
    <t>1351423</t>
  </si>
  <si>
    <t>OVAKENT TR-6 35-15-L00586_D</t>
  </si>
  <si>
    <t>14.06.2020 23:16:24</t>
  </si>
  <si>
    <t>14.06.2020 23:49:11</t>
  </si>
  <si>
    <t>1360590</t>
  </si>
  <si>
    <t>29.06.2020 15:45:20</t>
  </si>
  <si>
    <t>29.06.2020 15:59:00</t>
  </si>
  <si>
    <t>1353973</t>
  </si>
  <si>
    <t>SARUHANLI TR-25 45-80-M00025_HatBaşıAyırıcı_53134931 M03</t>
  </si>
  <si>
    <t>18.06.2020 21:27:52</t>
  </si>
  <si>
    <t>18.06.2020 23:12:37</t>
  </si>
  <si>
    <t>1350198</t>
  </si>
  <si>
    <t>SARUHANLI TR-20 45-80-M00020_956560839</t>
  </si>
  <si>
    <t>12.06.2020 19:28:51</t>
  </si>
  <si>
    <t>12.06.2020 20:08:19</t>
  </si>
  <si>
    <t>1345391</t>
  </si>
  <si>
    <t>GÖRDES TR-35 45-75-M00035_TR-32,TR-33,TR-34 M04</t>
  </si>
  <si>
    <t>05.06.2020 07:58:03</t>
  </si>
  <si>
    <t>05.06.2020 08:39:00</t>
  </si>
  <si>
    <t>1347141</t>
  </si>
  <si>
    <t>UZUNKUYU TR-2 35-19-M00204_95000012335</t>
  </si>
  <si>
    <t>08.06.2020 12:48:00</t>
  </si>
  <si>
    <t>08.06.2020 13:39:19</t>
  </si>
  <si>
    <t>1345566</t>
  </si>
  <si>
    <t>DM-2/14-A 35-29-M00094_950326031</t>
  </si>
  <si>
    <t>05.06.2020 13:11:14</t>
  </si>
  <si>
    <t>05.06.2020 14:09:09</t>
  </si>
  <si>
    <t>1358661</t>
  </si>
  <si>
    <t>SELENDİ TR-30 (HÜKÜMET KONAĞI) 45-81-M00030_945633694</t>
  </si>
  <si>
    <t>25.06.2020 21:15:28</t>
  </si>
  <si>
    <t>25.06.2020 22:08:54</t>
  </si>
  <si>
    <t>1359211</t>
  </si>
  <si>
    <t>26.06.2020 19:11:27</t>
  </si>
  <si>
    <t>26.06.2020 19:16:00</t>
  </si>
  <si>
    <t>1359617</t>
  </si>
  <si>
    <t>YENİKENT TR-1 35-16-M00026_A</t>
  </si>
  <si>
    <t>27.06.2020 16:06:02</t>
  </si>
  <si>
    <t>27.06.2020 17:42:06</t>
  </si>
  <si>
    <t>1323438</t>
  </si>
  <si>
    <t>YENİKENT SULAMA TR-10 35-16-M00219_35-16-M00219</t>
  </si>
  <si>
    <t>01.06.2020 17:35:00</t>
  </si>
  <si>
    <t>03.06.2020 18:30:39</t>
  </si>
  <si>
    <t>1348345</t>
  </si>
  <si>
    <t>10.06.2020 13:02:00</t>
  </si>
  <si>
    <t>10.06.2020 13:34:00</t>
  </si>
  <si>
    <t>1357769</t>
  </si>
  <si>
    <t>24.06.2020 11:02:41</t>
  </si>
  <si>
    <t>24.06.2020 11:29:08</t>
  </si>
  <si>
    <t>1353949</t>
  </si>
  <si>
    <t>URGANLI YENİKÖY TR-1 45-83-L00447_A</t>
  </si>
  <si>
    <t>18.06.2020 20:29:10</t>
  </si>
  <si>
    <t>18.06.2020 22:45:34</t>
  </si>
  <si>
    <t>1358841</t>
  </si>
  <si>
    <t>URGANLI YENİKÖY TR-1 45-83-L00447_Ayırıcı H01</t>
  </si>
  <si>
    <t>26.06.2020 10:57:51</t>
  </si>
  <si>
    <t>26.06.2020 15:15:41</t>
  </si>
  <si>
    <t>1353899</t>
  </si>
  <si>
    <t>TR-10 35-15-M00010_950382487</t>
  </si>
  <si>
    <t>18.06.2020 19:03:57</t>
  </si>
  <si>
    <t>18.06.2020 20:18:06</t>
  </si>
  <si>
    <t>1353491</t>
  </si>
  <si>
    <t>18.06.2020 13:02:39</t>
  </si>
  <si>
    <t>18.06.2020 14:39:05</t>
  </si>
  <si>
    <t>1349063</t>
  </si>
  <si>
    <t>11.06.2020 17:33:08</t>
  </si>
  <si>
    <t>11.06.2020 18:46:51</t>
  </si>
  <si>
    <t>1358897</t>
  </si>
  <si>
    <t>26.06.2020 10:22:31</t>
  </si>
  <si>
    <t>26.06.2020 10:50:00</t>
  </si>
  <si>
    <t>1345316</t>
  </si>
  <si>
    <t>04.06.2020 21:09:04</t>
  </si>
  <si>
    <t>05.06.2020 00:38:08</t>
  </si>
  <si>
    <t>1346658</t>
  </si>
  <si>
    <t>M. ALİ ÇETİN SULAMA GRUBU 35-27-M00172_35-27-M00172</t>
  </si>
  <si>
    <t>07.06.2020 14:46:11</t>
  </si>
  <si>
    <t>07.06.2020 17:47:33</t>
  </si>
  <si>
    <t>1354499</t>
  </si>
  <si>
    <t>ATAKÖY TR-7 35-22-M00177_949071105</t>
  </si>
  <si>
    <t>19.06.2020 13:42:29</t>
  </si>
  <si>
    <t>19.06.2020 18:53:34</t>
  </si>
  <si>
    <t>1356276</t>
  </si>
  <si>
    <t>M-712 KERESTECİLER SİTESİ 35-08-M00712_EKİNCİ GRUP ÖZEL M02</t>
  </si>
  <si>
    <t>22.06.2020 12:53:16</t>
  </si>
  <si>
    <t>22.06.2020 17:39:44</t>
  </si>
  <si>
    <t>1356252</t>
  </si>
  <si>
    <t>ALİ EŞEN SULAMA GRB. 35-20-L00183_955211186</t>
  </si>
  <si>
    <t>22.06.2020 12:23:00</t>
  </si>
  <si>
    <t>22.06.2020 16:12:09</t>
  </si>
  <si>
    <t>1349263</t>
  </si>
  <si>
    <t>KEMAL DERELİ SULAMA GRUBU 35-29-M00293_Ayırıcı H01</t>
  </si>
  <si>
    <t>11.06.2020 19:14:38</t>
  </si>
  <si>
    <t>11.06.2020 20:54:45</t>
  </si>
  <si>
    <t>1359429</t>
  </si>
  <si>
    <t>ALİ EŞEN SULAMA GRB. 35-20-L00183_35-20-L00183</t>
  </si>
  <si>
    <t>27.06.2020 08:29:10</t>
  </si>
  <si>
    <t>27.06.2020 09:58:31</t>
  </si>
  <si>
    <t>1360599</t>
  </si>
  <si>
    <t>SOMA TR-12 45-82-M00012_C</t>
  </si>
  <si>
    <t>29.06.2020 15:50:38</t>
  </si>
  <si>
    <t>29.06.2020 17:07:58</t>
  </si>
  <si>
    <t>1345688</t>
  </si>
  <si>
    <t>ATÇILAR TR-1 35-16-M00037_35-16-M00037</t>
  </si>
  <si>
    <t>05.06.2020 16:49:14</t>
  </si>
  <si>
    <t>05.06.2020 23:24:52</t>
  </si>
  <si>
    <t>1361013</t>
  </si>
  <si>
    <t>EMİRALEM TR-18 KÖK 35-28-M00239_DAĞITIM TRAFO EMİRALEM TR-18 KÖK-M05 M05</t>
  </si>
  <si>
    <t>30.06.2020 10:23:24</t>
  </si>
  <si>
    <t>30.06.2020 11:35:50</t>
  </si>
  <si>
    <t>1347051</t>
  </si>
  <si>
    <t>GÜVEN BÜYÜKÇAM ÖZEL TR 35-23-M00266Ö_35-23-M00266Ö</t>
  </si>
  <si>
    <t>08.06.2020 10:31:00</t>
  </si>
  <si>
    <t>08.06.2020 13:21:38</t>
  </si>
  <si>
    <t>1346194</t>
  </si>
  <si>
    <t>YAYILGAN TR-1 35-16-M00253_35-16-M00253</t>
  </si>
  <si>
    <t>06.06.2020 16:25:52</t>
  </si>
  <si>
    <t>07.06.2020 13:33:46</t>
  </si>
  <si>
    <t>1346425</t>
  </si>
  <si>
    <t>ARSLANLAR TM 35-26-A00004_BAYINDIR-M01 M01</t>
  </si>
  <si>
    <t>07.06.2020 08:10:23</t>
  </si>
  <si>
    <t>07.06.2020 08:56:00</t>
  </si>
  <si>
    <t>1345034</t>
  </si>
  <si>
    <t>ARSLANLAR TM 35-26-A00004_BELEVİ M26</t>
  </si>
  <si>
    <t>04.06.2020 11:54:54</t>
  </si>
  <si>
    <t>04.06.2020 13:10:00</t>
  </si>
  <si>
    <t>1344923</t>
  </si>
  <si>
    <t>GÖKEYÜP ÖKÜZCÜK TR-2 45-78-M00812_49193916</t>
  </si>
  <si>
    <t>04.06.2020 09:38:00</t>
  </si>
  <si>
    <t>04.06.2020 11:33:35</t>
  </si>
  <si>
    <t>1347843</t>
  </si>
  <si>
    <t>GÖKEYÜP TR-6(DEMİRTEPE) 45-78-M00800_Ayırıcı H01</t>
  </si>
  <si>
    <t>09.06.2020 16:54:00</t>
  </si>
  <si>
    <t>09.06.2020 18:29:00</t>
  </si>
  <si>
    <t>1357580</t>
  </si>
  <si>
    <t>GÖKEYÜP SARISU TR-4 45-78-M00804_49194333</t>
  </si>
  <si>
    <t>24.06.2020 05:37:04</t>
  </si>
  <si>
    <t>24.06.2020 11:31:10</t>
  </si>
  <si>
    <t>1359801</t>
  </si>
  <si>
    <t>GÖKEYÜP TR-6(DEMİRTEPE) 45-78-M00800_45-78-M00800</t>
  </si>
  <si>
    <t>27.06.2020 23:48:18</t>
  </si>
  <si>
    <t>28.06.2020 01:06:23</t>
  </si>
  <si>
    <t>1345922</t>
  </si>
  <si>
    <t>ÇEBİTAŞ DM 35-17-M00266_ÖZKAN-2 ÇIKIŞ M05</t>
  </si>
  <si>
    <t>06.06.2020 08:43:06</t>
  </si>
  <si>
    <t>06.06.2020 09:10:38</t>
  </si>
  <si>
    <t>1344861</t>
  </si>
  <si>
    <t>ÇEBİTAŞ DM 35-17-M00266_ÖZKAN-2 ÇIKIŞ-M05 M05</t>
  </si>
  <si>
    <t>04.06.2020 07:24:48</t>
  </si>
  <si>
    <t>04.06.2020 07:58:10</t>
  </si>
  <si>
    <t>1371362</t>
  </si>
  <si>
    <t>TR-12 HÜKÜMET KONAĞI 35-19-M00012_956668747</t>
  </si>
  <si>
    <t>30.06.2020 19:47:00</t>
  </si>
  <si>
    <t>30.06.2020 20:34:51</t>
  </si>
  <si>
    <t>1358185</t>
  </si>
  <si>
    <t>SELENDİ DM 45-81-M00001_HatBaşıAyırıcı_53135442 M16</t>
  </si>
  <si>
    <t>25.06.2020 07:00:15</t>
  </si>
  <si>
    <t>25.06.2020 08:48:48</t>
  </si>
  <si>
    <t>1344677</t>
  </si>
  <si>
    <t>MASKİ AVLAŞA İÇME SUYU ÖZEL TR-1 45-81-M00160Ö_Ayırıcı H01</t>
  </si>
  <si>
    <t>03.06.2020 18:06:08</t>
  </si>
  <si>
    <t>03.06.2020 18:55:22</t>
  </si>
  <si>
    <t>1334316</t>
  </si>
  <si>
    <t>AVLAŞA FİRDANLARI TR-1 45-81-M00164_Ayırıcı H01</t>
  </si>
  <si>
    <t>03.06.2020 08:41:14</t>
  </si>
  <si>
    <t>03.06.2020 10:48:10</t>
  </si>
  <si>
    <t>1334238</t>
  </si>
  <si>
    <t>SELENDİ DM 45-81-M00001_HatBaşıAyırıcı_53135493 M16</t>
  </si>
  <si>
    <t>03.06.2020 00:22:51</t>
  </si>
  <si>
    <t>03.06.2020 01:37:45</t>
  </si>
  <si>
    <t>1350002</t>
  </si>
  <si>
    <t>AVLAŞA TR-1 45-81-M00162_72374342</t>
  </si>
  <si>
    <t>12.06.2020 16:37:09</t>
  </si>
  <si>
    <t>12.06.2020 17:32:51</t>
  </si>
  <si>
    <t>1357329</t>
  </si>
  <si>
    <t>AVLAŞA TR-1 45-81-M00162_72374343</t>
  </si>
  <si>
    <t>23.06.2020 16:55:39</t>
  </si>
  <si>
    <t>23.06.2020 20:09:41</t>
  </si>
  <si>
    <t>1346118</t>
  </si>
  <si>
    <t>K-733 35-01-K00733_911365499</t>
  </si>
  <si>
    <t>06.06.2020 14:07:06</t>
  </si>
  <si>
    <t>06.06.2020 18:49:41</t>
  </si>
  <si>
    <t>1322961</t>
  </si>
  <si>
    <t>01.06.2020 07:59:36</t>
  </si>
  <si>
    <t>01.06.2020 08:59:44</t>
  </si>
  <si>
    <t>1354636</t>
  </si>
  <si>
    <t>AVŞAR TR-1 45-83-L00340_955163397</t>
  </si>
  <si>
    <t>19.06.2020 18:01:47</t>
  </si>
  <si>
    <t>19.06.2020 20:03:09</t>
  </si>
  <si>
    <t>1347767</t>
  </si>
  <si>
    <t>KARAVELİLER TR-1 KÖK 35-20-L00137_KIZILCAOVA-L03 L03</t>
  </si>
  <si>
    <t>09.06.2020 14:42:45</t>
  </si>
  <si>
    <t>09.06.2020 14:47:00</t>
  </si>
  <si>
    <t>1360258</t>
  </si>
  <si>
    <t>29.06.2020 06:00:34</t>
  </si>
  <si>
    <t>29.06.2020 06:42:00</t>
  </si>
  <si>
    <t>1345184</t>
  </si>
  <si>
    <t>TR-2/116 45-83-M00714_955142554</t>
  </si>
  <si>
    <t>04.06.2020 15:17:32</t>
  </si>
  <si>
    <t>04.06.2020 16:53:26</t>
  </si>
  <si>
    <t>1352600</t>
  </si>
  <si>
    <t>TR-2/116 45-83-M00714_TR-2/120 ÇIKIŞI-M02 M02</t>
  </si>
  <si>
    <t>17.06.2020 07:29:28</t>
  </si>
  <si>
    <t>17.06.2020 08:04:26</t>
  </si>
  <si>
    <t>1352006</t>
  </si>
  <si>
    <t>İSMET ÇAMLIOĞLU GRUP SULAMA 35-29-L00100_A</t>
  </si>
  <si>
    <t>16.06.2020 06:42:49</t>
  </si>
  <si>
    <t>16.06.2020 07:27:15</t>
  </si>
  <si>
    <t>1352203</t>
  </si>
  <si>
    <t>16.06.2020 11:34:15</t>
  </si>
  <si>
    <t>16.06.2020 15:08:49</t>
  </si>
  <si>
    <t>1352773</t>
  </si>
  <si>
    <t>17.06.2020 11:45:13</t>
  </si>
  <si>
    <t>17.06.2020 13:17:34</t>
  </si>
  <si>
    <t>1334078</t>
  </si>
  <si>
    <t>AYAKLIKIRI TR-2 35-29-L00098_Ayırıcı H01</t>
  </si>
  <si>
    <t>02.06.2020 17:29:09</t>
  </si>
  <si>
    <t>02.06.2020 18:51:02</t>
  </si>
  <si>
    <t>1345695</t>
  </si>
  <si>
    <t>SARIGÖL TR-29 45-79-M00029_945561416</t>
  </si>
  <si>
    <t>05.06.2020 18:29:47</t>
  </si>
  <si>
    <t>1356592</t>
  </si>
  <si>
    <t>22.06.2020 21:44:48</t>
  </si>
  <si>
    <t>22.06.2020 22:11:12</t>
  </si>
  <si>
    <t>1348884</t>
  </si>
  <si>
    <t>VEDAT YILDIZ TARIMSAL SULAMA 35-26-M00332_Ayırıcı H01</t>
  </si>
  <si>
    <t>11.06.2020 11:18:09</t>
  </si>
  <si>
    <t>11.06.2020 14:07:19</t>
  </si>
  <si>
    <t>1348764</t>
  </si>
  <si>
    <t>DERBENT İM-DM 45-83-A00004_HatBaşıAyırıcı_53137160 L06</t>
  </si>
  <si>
    <t>11.06.2020 08:28:00</t>
  </si>
  <si>
    <t>11.06.2020 08:40:02</t>
  </si>
  <si>
    <t>1333979</t>
  </si>
  <si>
    <t>02.06.2020 15:21:26</t>
  </si>
  <si>
    <t>02.06.2020 15:47:45</t>
  </si>
  <si>
    <t>1322978</t>
  </si>
  <si>
    <t>01.06.2020 08:53:16</t>
  </si>
  <si>
    <t>01.06.2020 08:57:00</t>
  </si>
  <si>
    <t>1356650</t>
  </si>
  <si>
    <t>DERBENT ALTI TST KÖK 45-83-M00127_DERBENT TARIMSAL SULAMA-M04 M04</t>
  </si>
  <si>
    <t>23.06.2020 05:37:35</t>
  </si>
  <si>
    <t>23.06.2020 06:33:34</t>
  </si>
  <si>
    <t>1357587</t>
  </si>
  <si>
    <t>24.06.2020 06:07:41</t>
  </si>
  <si>
    <t>24.06.2020 06:33:00</t>
  </si>
  <si>
    <t>1359704</t>
  </si>
  <si>
    <t>DERBENT TR-1 45-83-L00325_B</t>
  </si>
  <si>
    <t>27.06.2020 19:19:55</t>
  </si>
  <si>
    <t>27.06.2020 20:04:53</t>
  </si>
  <si>
    <t>1359392</t>
  </si>
  <si>
    <t>27.06.2020 07:32:08</t>
  </si>
  <si>
    <t>27.06.2020 09:23:47</t>
  </si>
  <si>
    <t>1347181</t>
  </si>
  <si>
    <t>K-3273 35-07-K03273_B</t>
  </si>
  <si>
    <t>08.06.2020 13:38:59</t>
  </si>
  <si>
    <t>08.06.2020 16:58:54</t>
  </si>
  <si>
    <t>1350755</t>
  </si>
  <si>
    <t>YENİFOÇA TR-24 35-23-M00024_950418155</t>
  </si>
  <si>
    <t>13.06.2020 15:16:43</t>
  </si>
  <si>
    <t>13.06.2020 18:25:01</t>
  </si>
  <si>
    <t>1355136</t>
  </si>
  <si>
    <t>K-4732 35-07-K04732_913366670</t>
  </si>
  <si>
    <t>20.06.2020 14:36:15</t>
  </si>
  <si>
    <t>20.06.2020 17:53:38</t>
  </si>
  <si>
    <t>1358797</t>
  </si>
  <si>
    <t>M-1322 35-02-M01322_99718189</t>
  </si>
  <si>
    <t>26.06.2020 08:47:15</t>
  </si>
  <si>
    <t>26.06.2020 10:14:55</t>
  </si>
  <si>
    <t>1359566</t>
  </si>
  <si>
    <t>AYDINLAR TR-1 45-80-M00165_956547552</t>
  </si>
  <si>
    <t>27.06.2020 14:03:31</t>
  </si>
  <si>
    <t>27.06.2020 15:13:03</t>
  </si>
  <si>
    <t>1356440</t>
  </si>
  <si>
    <t>TR-2/8 45-83-L00008_48078470</t>
  </si>
  <si>
    <t>22.06.2020 17:20:14</t>
  </si>
  <si>
    <t>22.06.2020 18:04:32</t>
  </si>
  <si>
    <t>1350815</t>
  </si>
  <si>
    <t>TR-2/6 45-83-L00006_955145991</t>
  </si>
  <si>
    <t>13.06.2020 16:49:23</t>
  </si>
  <si>
    <t>13.06.2020 18:15:04</t>
  </si>
  <si>
    <t>1353144</t>
  </si>
  <si>
    <t>İSTASYONALTI KÖK 45-83-M00131_HatBaşıAyırıcı_53137158 M08</t>
  </si>
  <si>
    <t>17.06.2020 23:55:24</t>
  </si>
  <si>
    <t>18.06.2020 01:18:06</t>
  </si>
  <si>
    <t>1347506</t>
  </si>
  <si>
    <t>09.06.2020 08:37:45</t>
  </si>
  <si>
    <t>09.06.2020 09:01:12</t>
  </si>
  <si>
    <t>1358808</t>
  </si>
  <si>
    <t>SOMA TR-30 45-82-M00030_C</t>
  </si>
  <si>
    <t>26.06.2020 09:03:34</t>
  </si>
  <si>
    <t>26.06.2020 13:32:00</t>
  </si>
  <si>
    <t>1348062</t>
  </si>
  <si>
    <t>TR-2/79 45-83-L00079_48125342</t>
  </si>
  <si>
    <t>10.06.2020 04:59:07</t>
  </si>
  <si>
    <t>10.06.2020 06:12:08</t>
  </si>
  <si>
    <t>1346252</t>
  </si>
  <si>
    <t>06.06.2020 18:35:27</t>
  </si>
  <si>
    <t>06.06.2020 19:05:32</t>
  </si>
  <si>
    <t>1353569</t>
  </si>
  <si>
    <t>DERBENT İM-DM 45-83-A00004_GÜNEY-L03 L03</t>
  </si>
  <si>
    <t>18.06.2020 14:22:40</t>
  </si>
  <si>
    <t>18.06.2020 14:36:00</t>
  </si>
  <si>
    <t>1352345</t>
  </si>
  <si>
    <t>16.06.2020 15:34:16</t>
  </si>
  <si>
    <t>16.06.2020 16:58:08</t>
  </si>
  <si>
    <t>1355299</t>
  </si>
  <si>
    <t>20.06.2020 19:42:21</t>
  </si>
  <si>
    <t>20.06.2020 20:05:09</t>
  </si>
  <si>
    <t>1359013</t>
  </si>
  <si>
    <t>26.06.2020 12:59:43</t>
  </si>
  <si>
    <t>26.06.2020 14:57:08</t>
  </si>
  <si>
    <t>1359267</t>
  </si>
  <si>
    <t>26.06.2020 20:47:22</t>
  </si>
  <si>
    <t>26.06.2020 21:23:46</t>
  </si>
  <si>
    <t>1347026</t>
  </si>
  <si>
    <t>AYDOĞDU TR-2 35-31-L00086_35-31-L00086</t>
  </si>
  <si>
    <t>08.06.2020 09:49:00</t>
  </si>
  <si>
    <t>08.06.2020 15:48:43</t>
  </si>
  <si>
    <t>1345667</t>
  </si>
  <si>
    <t>05.06.2020 16:25:01</t>
  </si>
  <si>
    <t>05.06.2020 17:18:03</t>
  </si>
  <si>
    <t>1355164</t>
  </si>
  <si>
    <t>MESCİTLİ DM 35-15-L00904_MESCİTLİ SULAMA-1 L02</t>
  </si>
  <si>
    <t>20.06.2020 15:29:52</t>
  </si>
  <si>
    <t>20.06.2020 16:56:07</t>
  </si>
  <si>
    <t>1357952</t>
  </si>
  <si>
    <t>24.06.2020 16:36:50</t>
  </si>
  <si>
    <t>24.06.2020 17:10:15</t>
  </si>
  <si>
    <t>1360194</t>
  </si>
  <si>
    <t>TR-2/87-1 45-83-L00133_955177580</t>
  </si>
  <si>
    <t>28.06.2020 21:42:20</t>
  </si>
  <si>
    <t>28.06.2020 22:32:00</t>
  </si>
  <si>
    <t>1360606</t>
  </si>
  <si>
    <t>TR-2/87-1 45-83-L00133_48125428</t>
  </si>
  <si>
    <t>29.06.2020 15:51:42</t>
  </si>
  <si>
    <t>29.06.2020 17:08:47</t>
  </si>
  <si>
    <t>1360791</t>
  </si>
  <si>
    <t>TİRE İM-DM-1 35-29-A00001_ESKİOBA L03</t>
  </si>
  <si>
    <t>29.06.2020 21:16:35</t>
  </si>
  <si>
    <t>29.06.2020 21:24:39</t>
  </si>
  <si>
    <t>1360265</t>
  </si>
  <si>
    <t>TİRE İM-DM-1 35-29-A00001_TİRE-2 GİRİŞ-M15 M15</t>
  </si>
  <si>
    <t>29.06.2020 06:38:54</t>
  </si>
  <si>
    <t>29.06.2020 07:19:00</t>
  </si>
  <si>
    <t>1352355</t>
  </si>
  <si>
    <t>11.06.2020 20:27:00</t>
  </si>
  <si>
    <t>11.06.2020 21:10:00</t>
  </si>
  <si>
    <t>1323102</t>
  </si>
  <si>
    <t>DM-1/26 35-29-M00026_DAĞITIM TRAFOSU-M03 M03</t>
  </si>
  <si>
    <t>01.06.2020 11:26:44</t>
  </si>
  <si>
    <t>01.06.2020 14:15:17</t>
  </si>
  <si>
    <t>1323065</t>
  </si>
  <si>
    <t>TİRE İM-DM-1 35-29-A00001_DM1/24-M05 M05</t>
  </si>
  <si>
    <t>01.06.2020 11:02:36</t>
  </si>
  <si>
    <t>01.06.2020 11:20:14</t>
  </si>
  <si>
    <t>1347990</t>
  </si>
  <si>
    <t>09.06.2020 22:13:19</t>
  </si>
  <si>
    <t>09.06.2020 22:26:00</t>
  </si>
  <si>
    <t>1347901</t>
  </si>
  <si>
    <t>09.06.2020 18:42:27</t>
  </si>
  <si>
    <t>09.06.2020 18:51:00</t>
  </si>
  <si>
    <t>1347821</t>
  </si>
  <si>
    <t>09.06.2020 16:22:03</t>
  </si>
  <si>
    <t>09.06.2020 16:36:00</t>
  </si>
  <si>
    <t>1347786</t>
  </si>
  <si>
    <t>09.06.2020 15:24:31</t>
  </si>
  <si>
    <t>09.06.2020 15:34:00</t>
  </si>
  <si>
    <t>1348186</t>
  </si>
  <si>
    <t>TEPEBOZ TR-3 35-21-L00062_35-21-L00062</t>
  </si>
  <si>
    <t>10.06.2020 09:26:16</t>
  </si>
  <si>
    <t>10.06.2020 15:28:55</t>
  </si>
  <si>
    <t>1355030</t>
  </si>
  <si>
    <t>SARIGÖL TR-44 45-79-M00044_945554970</t>
  </si>
  <si>
    <t>20.06.2020 11:15:45</t>
  </si>
  <si>
    <t>20.06.2020 11:54:04</t>
  </si>
  <si>
    <t>1358497</t>
  </si>
  <si>
    <t>BALÇOVA İM 35-07-A00001_TELEFERİK-K06 K06</t>
  </si>
  <si>
    <t>25.06.2020 15:27:54</t>
  </si>
  <si>
    <t>1356534</t>
  </si>
  <si>
    <t>TR-2/8 45-83-L00008_955149001</t>
  </si>
  <si>
    <t>22.06.2020 20:02:51</t>
  </si>
  <si>
    <t>22.06.2020 21:06:31</t>
  </si>
  <si>
    <t>1356491</t>
  </si>
  <si>
    <t>22.06.2020 18:43:28</t>
  </si>
  <si>
    <t>22.06.2020 19:07:17</t>
  </si>
  <si>
    <t>1351966</t>
  </si>
  <si>
    <t>TR-2/8 45-83-L00008_Ayırıcı H01</t>
  </si>
  <si>
    <t>16.06.2020 01:54:27</t>
  </si>
  <si>
    <t>16.06.2020 02:08:53</t>
  </si>
  <si>
    <t>1350765</t>
  </si>
  <si>
    <t>TR-2/6 45-83-L00006_48077989</t>
  </si>
  <si>
    <t>13.06.2020 15:28:51</t>
  </si>
  <si>
    <t>13.06.2020 15:50:44</t>
  </si>
  <si>
    <t>1348111</t>
  </si>
  <si>
    <t>10.06.2020 07:48:47</t>
  </si>
  <si>
    <t>10.06.2020 08:37:53</t>
  </si>
  <si>
    <t>1352997</t>
  </si>
  <si>
    <t>AYVACIK TR-1 45-83-L00298_955158904</t>
  </si>
  <si>
    <t>17.06.2020 17:32:32</t>
  </si>
  <si>
    <t>17.06.2020 18:53:50</t>
  </si>
  <si>
    <t>1345876</t>
  </si>
  <si>
    <t>TR-20 45-74-M00020_TR-21-M01 M01</t>
  </si>
  <si>
    <t>06.06.2020 06:28:09</t>
  </si>
  <si>
    <t>06.06.2020 07:10:12</t>
  </si>
  <si>
    <t>1371337</t>
  </si>
  <si>
    <t>AYYILDIZ SİTESİ TR 35-30-M00122_955328273</t>
  </si>
  <si>
    <t>30.06.2020 19:00:48</t>
  </si>
  <si>
    <t>30.06.2020 21:08:26</t>
  </si>
  <si>
    <t>1358147</t>
  </si>
  <si>
    <t>ALAŞEHİR TR-86 ILGINKÖY 45-73-M00086_Ayırıcı H01</t>
  </si>
  <si>
    <t>25.06.2020 04:12:10</t>
  </si>
  <si>
    <t>25.06.2020 04:26:29</t>
  </si>
  <si>
    <t>1344862</t>
  </si>
  <si>
    <t>UÇAK KARDEŞLER KÖK 45-73-M00296_MODERN BETON M03</t>
  </si>
  <si>
    <t>04.06.2020 07:39:36</t>
  </si>
  <si>
    <t>04.06.2020 08:34:28</t>
  </si>
  <si>
    <t>1347215</t>
  </si>
  <si>
    <t>ALAŞEHİR TR-61 YILANLI 45-73-M00061_945670601</t>
  </si>
  <si>
    <t>08.06.2020 14:51:32</t>
  </si>
  <si>
    <t>08.06.2020 15:35:30</t>
  </si>
  <si>
    <t>1350165</t>
  </si>
  <si>
    <t>ALAŞEHİR TR-79 45-73-M00079_945670517</t>
  </si>
  <si>
    <t>12.06.2020 18:59:50</t>
  </si>
  <si>
    <t>12.06.2020 20:29:04</t>
  </si>
  <si>
    <t>1355616</t>
  </si>
  <si>
    <t>AZİMLİ TR-1 45-80-M00127_D</t>
  </si>
  <si>
    <t>21.06.2020 13:17:58</t>
  </si>
  <si>
    <t>21.06.2020 13:56:01</t>
  </si>
  <si>
    <t>1354587</t>
  </si>
  <si>
    <t>AZİMLİ TR-1 45-80-M00127_Ayırıcı H01</t>
  </si>
  <si>
    <t>19.06.2020 17:16:45</t>
  </si>
  <si>
    <t>1357395</t>
  </si>
  <si>
    <t>23.06.2020 18:29:39</t>
  </si>
  <si>
    <t>23.06.2020 19:27:30</t>
  </si>
  <si>
    <t>1346962</t>
  </si>
  <si>
    <t>AVŞAR İM 45-83-A00002_ERGENEKON-M05 M05</t>
  </si>
  <si>
    <t>08.06.2020 08:50:24</t>
  </si>
  <si>
    <t>08.06.2020 09:22:00</t>
  </si>
  <si>
    <t>1360358</t>
  </si>
  <si>
    <t>AZİZİYE TR-1 35-24-M00093_955222409</t>
  </si>
  <si>
    <t>29.06.2020 09:23:54</t>
  </si>
  <si>
    <t>29.06.2020 11:30:15</t>
  </si>
  <si>
    <t>1359420</t>
  </si>
  <si>
    <t>DERBENT ALTI TST KÖK 45-83-M00127_DERBENT TARIMSAL SULAMA M04</t>
  </si>
  <si>
    <t>27.06.2020 08:40:31</t>
  </si>
  <si>
    <t>27.06.2020 09:38:15</t>
  </si>
  <si>
    <t>1358074</t>
  </si>
  <si>
    <t>24.06.2020 20:13:37</t>
  </si>
  <si>
    <t>24.06.2020 20:25:00</t>
  </si>
  <si>
    <t>1353158</t>
  </si>
  <si>
    <t>ETESAN TR-2 45-83-L00433_45-83-L00433</t>
  </si>
  <si>
    <t>18.06.2020 01:14:15</t>
  </si>
  <si>
    <t>18.06.2020 03:57:47</t>
  </si>
  <si>
    <t>1351007</t>
  </si>
  <si>
    <t>14.06.2020 07:22:31</t>
  </si>
  <si>
    <t>14.06.2020 08:04:35</t>
  </si>
  <si>
    <t>1352001</t>
  </si>
  <si>
    <t>16.06.2020 06:33:28</t>
  </si>
  <si>
    <t>16.06.2020 06:57:43</t>
  </si>
  <si>
    <t>1344993</t>
  </si>
  <si>
    <t>L-104 DÜZCE AZMAK 35-14-L00104_956641092</t>
  </si>
  <si>
    <t>04.06.2020 10:57:00</t>
  </si>
  <si>
    <t>04.06.2020 12:25:24</t>
  </si>
  <si>
    <t>1358884</t>
  </si>
  <si>
    <t>L-101 DÜZCE TORLAK 35-14-L00101_Ayırıcı H01</t>
  </si>
  <si>
    <t>26.06.2020 10:14:00</t>
  </si>
  <si>
    <t>26.06.2020 11:48:46</t>
  </si>
  <si>
    <t>1347211</t>
  </si>
  <si>
    <t>SARUHANLI TR-34 45-80-M00034_956559268</t>
  </si>
  <si>
    <t>08.06.2020 14:44:43</t>
  </si>
  <si>
    <t>08.06.2020 15:20:23</t>
  </si>
  <si>
    <t>1349908</t>
  </si>
  <si>
    <t>BADEMLER DM 35-19-M00443_SEFERİHİSAR ÇIKIŞ SOL M014</t>
  </si>
  <si>
    <t>12.06.2020 15:40:02</t>
  </si>
  <si>
    <t>12.06.2020 15:55:00</t>
  </si>
  <si>
    <t>1345523</t>
  </si>
  <si>
    <t>BADEMLER TR-5 35-19-L00330_956694657</t>
  </si>
  <si>
    <t>05.06.2020 11:32:32</t>
  </si>
  <si>
    <t>05.06.2020 14:47:55</t>
  </si>
  <si>
    <t>1346382</t>
  </si>
  <si>
    <t>06.06.2020 21:16:53</t>
  </si>
  <si>
    <t>07.06.2020 05:23:48</t>
  </si>
  <si>
    <t>1357071</t>
  </si>
  <si>
    <t>BADEMLER TR-5 35-19-L00330_9032319</t>
  </si>
  <si>
    <t>23.06.2020 11:44:47</t>
  </si>
  <si>
    <t>23.06.2020 20:43:41</t>
  </si>
  <si>
    <t>1354198</t>
  </si>
  <si>
    <t>19.06.2020 09:46:02</t>
  </si>
  <si>
    <t>19.06.2020 17:15:00</t>
  </si>
  <si>
    <t>1323717</t>
  </si>
  <si>
    <t>BADEMLİ TR-5 35-15-L01044_950392290</t>
  </si>
  <si>
    <t>02.06.2020 08:28:42</t>
  </si>
  <si>
    <t>02.06.2020 10:18:13</t>
  </si>
  <si>
    <t>1349573</t>
  </si>
  <si>
    <t>BADEMLİ TR-18 35-15-L01033_B</t>
  </si>
  <si>
    <t>12.06.2020 10:25:00</t>
  </si>
  <si>
    <t>12.06.2020 10:36:58</t>
  </si>
  <si>
    <t>1346685</t>
  </si>
  <si>
    <t>BADEMLİ KARAHAYIT MEV. TR-27 35-15-L01024_35-15-L01024</t>
  </si>
  <si>
    <t>07.06.2020 15:44:30</t>
  </si>
  <si>
    <t>07.06.2020 18:25:09</t>
  </si>
  <si>
    <t>1347687</t>
  </si>
  <si>
    <t>BADEMLİ HACIMUSA MEV. TR-32 35-15-L01052_E</t>
  </si>
  <si>
    <t>09.06.2020 13:15:05</t>
  </si>
  <si>
    <t>09.06.2020 13:48:18</t>
  </si>
  <si>
    <t>1359226</t>
  </si>
  <si>
    <t>BADEMLİ TR-5 35-15-L01044_950392482</t>
  </si>
  <si>
    <t>26.06.2020 19:03:39</t>
  </si>
  <si>
    <t>26.06.2020 23:27:23</t>
  </si>
  <si>
    <t>1360106</t>
  </si>
  <si>
    <t>BADEMLİ TR-5 35-15-L01044_950392292</t>
  </si>
  <si>
    <t>28.06.2020 17:33:46</t>
  </si>
  <si>
    <t>28.06.2020 19:13:35</t>
  </si>
  <si>
    <t>1357463</t>
  </si>
  <si>
    <t>23.06.2020 20:10:01</t>
  </si>
  <si>
    <t>23.06.2020 20:20:32</t>
  </si>
  <si>
    <t>1355432</t>
  </si>
  <si>
    <t>21.06.2020 08:08:31</t>
  </si>
  <si>
    <t>21.06.2020 08:40:26</t>
  </si>
  <si>
    <t>1351265</t>
  </si>
  <si>
    <t>BADEMLİ TR-1 45-76-M00147_Ayırıcı H01</t>
  </si>
  <si>
    <t>14.06.2020 15:29:19</t>
  </si>
  <si>
    <t>14.06.2020 16:34:50</t>
  </si>
  <si>
    <t>1349544</t>
  </si>
  <si>
    <t>BADEMLİ TR-1 DM 35-15-L01010_BIÇAKÇI-OVACIK-L09 L09</t>
  </si>
  <si>
    <t>12.06.2020 09:57:32</t>
  </si>
  <si>
    <t>12.06.2020 15:25:09</t>
  </si>
  <si>
    <t>1349927</t>
  </si>
  <si>
    <t>BADINCA TR-1 45-73-M00371_B</t>
  </si>
  <si>
    <t>12.06.2020 15:47:51</t>
  </si>
  <si>
    <t>12.06.2020 16:39:39</t>
  </si>
  <si>
    <t>1349666</t>
  </si>
  <si>
    <t>12.06.2020 11:54:59</t>
  </si>
  <si>
    <t>12.06.2020 12:23:00</t>
  </si>
  <si>
    <t>1354808</t>
  </si>
  <si>
    <t>BADINCA TR-5 45-73-M00395_Ayırıcı H01</t>
  </si>
  <si>
    <t>20.06.2020 01:49:59</t>
  </si>
  <si>
    <t>20.06.2020 05:51:57</t>
  </si>
  <si>
    <t>1359813</t>
  </si>
  <si>
    <t>BADINCA TR-6 45-73-M00417_945686993</t>
  </si>
  <si>
    <t>28.06.2020 02:07:00</t>
  </si>
  <si>
    <t>28.06.2020 02:48:54</t>
  </si>
  <si>
    <t>1354648</t>
  </si>
  <si>
    <t>19.06.2020 18:09:10</t>
  </si>
  <si>
    <t>19.06.2020 21:00:57</t>
  </si>
  <si>
    <t>1349621</t>
  </si>
  <si>
    <t>BADINCA TR-1 45-73-M00371_945648194</t>
  </si>
  <si>
    <t>12.06.2020 11:06:13</t>
  </si>
  <si>
    <t>12.06.2020 12:48:29</t>
  </si>
  <si>
    <t>1345085</t>
  </si>
  <si>
    <t>BADINCA TR-2 45-73-M00374_945648124</t>
  </si>
  <si>
    <t>04.06.2020 12:57:30</t>
  </si>
  <si>
    <t>04.06.2020 14:55:36</t>
  </si>
  <si>
    <t>1334094</t>
  </si>
  <si>
    <t>SELİMİYE TR-7 DUTLUKUYU 45-79-M00363_945562169</t>
  </si>
  <si>
    <t>02.06.2020 17:57:34</t>
  </si>
  <si>
    <t>02.06.2020 19:17:29</t>
  </si>
  <si>
    <t>1354327</t>
  </si>
  <si>
    <t>TR-12 35-15-M00012_950352673</t>
  </si>
  <si>
    <t>19.06.2020 12:24:00</t>
  </si>
  <si>
    <t>19.06.2020 20:08:01</t>
  </si>
  <si>
    <t>1356443</t>
  </si>
  <si>
    <t>AHMETLİ TR-25 45-84-L00025_TR-30-L04 L04</t>
  </si>
  <si>
    <t>22.06.2020 17:29:52</t>
  </si>
  <si>
    <t>22.06.2020 17:46:42</t>
  </si>
  <si>
    <t>1353002</t>
  </si>
  <si>
    <t>BAĞCILAR TR-2 45-78-M00684_49289753</t>
  </si>
  <si>
    <t>17.06.2020 17:39:44</t>
  </si>
  <si>
    <t>17.06.2020 19:08:59</t>
  </si>
  <si>
    <t>1358591</t>
  </si>
  <si>
    <t>BAĞCILAR KÖK 35-28-M00603_ALANİÇİ TR-1-M02 M02</t>
  </si>
  <si>
    <t>25.06.2020 18:32:35</t>
  </si>
  <si>
    <t>25.06.2020 19:19:00</t>
  </si>
  <si>
    <t>1360201</t>
  </si>
  <si>
    <t>28.06.2020 22:13:14</t>
  </si>
  <si>
    <t>28.06.2020 22:45:53</t>
  </si>
  <si>
    <t>1346362</t>
  </si>
  <si>
    <t>K-1625 35-07-K01625_912722041</t>
  </si>
  <si>
    <t>06.06.2020 23:41:21</t>
  </si>
  <si>
    <t>07.06.2020 00:26:29</t>
  </si>
  <si>
    <t>1323135</t>
  </si>
  <si>
    <t>AHMETLİ TR-54 45-84-L00189_TR-10 EMNİYET-L02 L02</t>
  </si>
  <si>
    <t>01.06.2020 12:13:18</t>
  </si>
  <si>
    <t>01.06.2020 12:39:25</t>
  </si>
  <si>
    <t>1357074</t>
  </si>
  <si>
    <t>AHMETLİ DSİ KÖK 45-84-M00002_DSİ M02</t>
  </si>
  <si>
    <t>23.06.2020 12:52:45</t>
  </si>
  <si>
    <t>23.06.2020 13:36:09</t>
  </si>
  <si>
    <t>1334299</t>
  </si>
  <si>
    <t>NİLSAN KÖK 35-26-M00725_HASUN SULAMA-M06 M06</t>
  </si>
  <si>
    <t>03.06.2020 08:01:09</t>
  </si>
  <si>
    <t>03.06.2020 08:26:36</t>
  </si>
  <si>
    <t>1360625</t>
  </si>
  <si>
    <t>AŞAĞIÇOBANİSA KÖK 45-71-M00096_İSTASYON KABİN-M05 M05</t>
  </si>
  <si>
    <t>29.06.2020 16:37:54</t>
  </si>
  <si>
    <t>29.06.2020 18:19:43</t>
  </si>
  <si>
    <t>1349891</t>
  </si>
  <si>
    <t>SOMA TR-12/1 45-82-M00089_D D1b</t>
  </si>
  <si>
    <t>12.06.2020 18:30:00</t>
  </si>
  <si>
    <t>1344924</t>
  </si>
  <si>
    <t>BAĞLICA KÖK 45-79-M00248_BAĞLICA M02</t>
  </si>
  <si>
    <t>04.06.2020 09:38:29</t>
  </si>
  <si>
    <t>04.06.2020 10:12:18</t>
  </si>
  <si>
    <t>1354790</t>
  </si>
  <si>
    <t>BAĞLICA KÖK 45-79-M00248_ÇAVUŞLAR M04</t>
  </si>
  <si>
    <t>19.06.2020 22:23:00</t>
  </si>
  <si>
    <t>19.06.2020 22:24:50</t>
  </si>
  <si>
    <t>1355516</t>
  </si>
  <si>
    <t>YAĞCILAR KÖK 45-71-M00179_YAĞCILAR M04</t>
  </si>
  <si>
    <t>21.06.2020 10:15:01</t>
  </si>
  <si>
    <t>21.06.2020 10:31:29</t>
  </si>
  <si>
    <t>1356905</t>
  </si>
  <si>
    <t>23.06.2020 10:29:43</t>
  </si>
  <si>
    <t>1356767</t>
  </si>
  <si>
    <t>23.06.2020 09:18:49</t>
  </si>
  <si>
    <t>23.06.2020 09:38:01</t>
  </si>
  <si>
    <t>1357558</t>
  </si>
  <si>
    <t>YAĞCILAR KÖK 45-71-M00179_YAĞCILAR-M04 M04</t>
  </si>
  <si>
    <t>24.06.2020 00:59:53</t>
  </si>
  <si>
    <t>24.06.2020 01:38:33</t>
  </si>
  <si>
    <t>1354340</t>
  </si>
  <si>
    <t>YAĞCILAR KÖK 45-71-M00179_HatBaşıAyırıcı_53135848 M04</t>
  </si>
  <si>
    <t>19.06.2020 12:40:00</t>
  </si>
  <si>
    <t>19.06.2020 14:45:02</t>
  </si>
  <si>
    <t>1350855</t>
  </si>
  <si>
    <t>YAĞCILAR KÖK 45-71-M00179_SULAMALAR-AT ÇİFTLİĞİ-M02 M02</t>
  </si>
  <si>
    <t>13.06.2020 18:04:21</t>
  </si>
  <si>
    <t>13.06.2020 21:55:22</t>
  </si>
  <si>
    <t>1350643</t>
  </si>
  <si>
    <t>13.06.2020 12:25:10</t>
  </si>
  <si>
    <t>13.06.2020 13:32:19</t>
  </si>
  <si>
    <t>1350699</t>
  </si>
  <si>
    <t>YAĞCILAR KÖK 45-71-M00179_HatBaşıAyırıcı_53135869 M04</t>
  </si>
  <si>
    <t>13.06.2020 14:02:28</t>
  </si>
  <si>
    <t>13.06.2020 17:47:12</t>
  </si>
  <si>
    <t>1344927</t>
  </si>
  <si>
    <t>YAĞCILAR KÖK 45-71-M00179_HatBaşıAyırıcı_53135755 M02</t>
  </si>
  <si>
    <t>04.06.2020 09:24:45</t>
  </si>
  <si>
    <t>04.06.2020 11:22:11</t>
  </si>
  <si>
    <t>1345229</t>
  </si>
  <si>
    <t>04.06.2020 17:33:20</t>
  </si>
  <si>
    <t>04.06.2020 18:28:00</t>
  </si>
  <si>
    <t>1334354</t>
  </si>
  <si>
    <t>YAĞCILAR KÖK 45-71-M00179_CELAL BAYAR KAMPÜSÜ ÖZEL M03</t>
  </si>
  <si>
    <t>03.06.2020 09:11:10</t>
  </si>
  <si>
    <t>03.06.2020 12:18:44</t>
  </si>
  <si>
    <t>1334057</t>
  </si>
  <si>
    <t>BAĞYOLU TR-1 45-71-M01598_Ayırıcı H01</t>
  </si>
  <si>
    <t>02.06.2020 16:51:49</t>
  </si>
  <si>
    <t>02.06.2020 18:24:56</t>
  </si>
  <si>
    <t>1344800</t>
  </si>
  <si>
    <t>03.06.2020 21:24:44</t>
  </si>
  <si>
    <t>03.06.2020 22:47:57</t>
  </si>
  <si>
    <t>1348485</t>
  </si>
  <si>
    <t>10.06.2020 17:50:12</t>
  </si>
  <si>
    <t>10.06.2020 20:28:53</t>
  </si>
  <si>
    <t>1358200</t>
  </si>
  <si>
    <t>25.06.2020 07:52:50</t>
  </si>
  <si>
    <t>25.06.2020 07:54:00</t>
  </si>
  <si>
    <t>1359761</t>
  </si>
  <si>
    <t>AHMET ÇİFTÇİ ÖZEL TR 45-71-M01461Ö_Ayırıcı H01</t>
  </si>
  <si>
    <t>27.06.2020 21:21:26</t>
  </si>
  <si>
    <t>28.06.2020 02:26:45</t>
  </si>
  <si>
    <t>1346360</t>
  </si>
  <si>
    <t>BAĞYURDU SLM GRB TR-5 35-27-M00739_Ayırıcı H</t>
  </si>
  <si>
    <t>06.06.2020 22:56:20</t>
  </si>
  <si>
    <t>07.06.2020 02:10:23</t>
  </si>
  <si>
    <t>1352017</t>
  </si>
  <si>
    <t>KARMEZ DM 35-27-M00657_İLHAN ADAŞ M03</t>
  </si>
  <si>
    <t>16.06.2020 07:47:58</t>
  </si>
  <si>
    <t>16.06.2020 09:12:23</t>
  </si>
  <si>
    <t>1352139</t>
  </si>
  <si>
    <t>HALİL ETKİN SLM GRB TR 35-27-M00678_Ayırıcı H01</t>
  </si>
  <si>
    <t>16.06.2020 10:14:00</t>
  </si>
  <si>
    <t>16.06.2020 11:18:36</t>
  </si>
  <si>
    <t>1357815</t>
  </si>
  <si>
    <t>HASAN YILDIRIM 1 SULAMA GRUBU TR 35-27-M00263_35-27-M00263</t>
  </si>
  <si>
    <t>24.06.2020 12:01:33</t>
  </si>
  <si>
    <t>24.06.2020 13:29:23</t>
  </si>
  <si>
    <t>1355195</t>
  </si>
  <si>
    <t>KARMEZ DM 35-27-M00657_İLHAN ADAŞ-M03 M03</t>
  </si>
  <si>
    <t>20.06.2020 16:31:16</t>
  </si>
  <si>
    <t>20.06.2020 17:59:55</t>
  </si>
  <si>
    <t>1359939</t>
  </si>
  <si>
    <t>MORDOĞAN TR-3 35-21-L00141_953356677</t>
  </si>
  <si>
    <t>28.06.2020 11:24:38</t>
  </si>
  <si>
    <t>28.06.2020 15:26:08</t>
  </si>
  <si>
    <t>1360744</t>
  </si>
  <si>
    <t>TR-1/67 (CEZAEVİ YANI) 45-83-M00067_955162523</t>
  </si>
  <si>
    <t>29.06.2020 19:31:00</t>
  </si>
  <si>
    <t>29.06.2020 20:14:16</t>
  </si>
  <si>
    <t>1347060</t>
  </si>
  <si>
    <t>TR-1/11 45-83-M00011_48061024</t>
  </si>
  <si>
    <t>08.06.2020 10:41:49</t>
  </si>
  <si>
    <t>08.06.2020 11:58:39</t>
  </si>
  <si>
    <t>1352277</t>
  </si>
  <si>
    <t>GÜNEYDAMLARI TR-2 45-79-M00118_Ayırıcı H01</t>
  </si>
  <si>
    <t>16.06.2020 13:35:57</t>
  </si>
  <si>
    <t>16.06.2020 14:52:33</t>
  </si>
  <si>
    <t>1352052</t>
  </si>
  <si>
    <t>GÜNEYDAMLARI TR-1 45-79-M00117_Ayırıcı H01</t>
  </si>
  <si>
    <t>16.06.2020 09:01:44</t>
  </si>
  <si>
    <t>16.06.2020 12:07:27</t>
  </si>
  <si>
    <t>1354609</t>
  </si>
  <si>
    <t>TIRAZLI KÖK 45-79-M00079_HatBaşıAyırıcı_64086892 M01</t>
  </si>
  <si>
    <t>19.06.2020 17:17:57</t>
  </si>
  <si>
    <t>19.06.2020 19:23:28</t>
  </si>
  <si>
    <t>1349675</t>
  </si>
  <si>
    <t>TIRAZLI KÖK 45-79-M00079_HatBaşıAyırıcı_53134345 M01</t>
  </si>
  <si>
    <t>12.06.2020 12:01:07</t>
  </si>
  <si>
    <t>12.06.2020 12:54:42</t>
  </si>
  <si>
    <t>1347317</t>
  </si>
  <si>
    <t>08.06.2020 17:52:44</t>
  </si>
  <si>
    <t>1347557</t>
  </si>
  <si>
    <t>TR-1-3/1 35-20-L00014_955197139</t>
  </si>
  <si>
    <t>09.06.2020 08:57:52</t>
  </si>
  <si>
    <t>09.06.2020 17:07:54</t>
  </si>
  <si>
    <t>1347870</t>
  </si>
  <si>
    <t>09.06.2020 17:50:54</t>
  </si>
  <si>
    <t>09.06.2020 19:01:07</t>
  </si>
  <si>
    <t>1355580</t>
  </si>
  <si>
    <t>21.06.2020 12:08:04</t>
  </si>
  <si>
    <t>1348210</t>
  </si>
  <si>
    <t>10.06.2020 09:29:18</t>
  </si>
  <si>
    <t>10.06.2020 12:34:45</t>
  </si>
  <si>
    <t>1348770</t>
  </si>
  <si>
    <t>11.06.2020 08:51:49</t>
  </si>
  <si>
    <t>11.06.2020 09:30:49</t>
  </si>
  <si>
    <t>1346501</t>
  </si>
  <si>
    <t>07.06.2020 10:22:21</t>
  </si>
  <si>
    <t>07.06.2020 11:23:59</t>
  </si>
  <si>
    <t>1360932</t>
  </si>
  <si>
    <t>DERBENT İM-DM 45-83-A00004_HatBaşıAyırıcı_53137045 L07</t>
  </si>
  <si>
    <t>30.06.2020 08:40:58</t>
  </si>
  <si>
    <t>30.06.2020 09:57:43</t>
  </si>
  <si>
    <t>1348206</t>
  </si>
  <si>
    <t>ÜÇPINAR TR-4 45-71-M01541_Ayırıcı H01</t>
  </si>
  <si>
    <t>10.06.2020 09:33:22</t>
  </si>
  <si>
    <t>10.06.2020 10:53:39</t>
  </si>
  <si>
    <t>1350930</t>
  </si>
  <si>
    <t>13.06.2020 20:48:04</t>
  </si>
  <si>
    <t>14.06.2020 00:23:22</t>
  </si>
  <si>
    <t>1346911</t>
  </si>
  <si>
    <t>BAYINDIR İM 35-20-A00001_ŞEHİR-3-L13 L13</t>
  </si>
  <si>
    <t>08.06.2020 06:20:53</t>
  </si>
  <si>
    <t>08.06.2020 06:43:29</t>
  </si>
  <si>
    <t>1360489</t>
  </si>
  <si>
    <t>29.06.2020 12:56:00</t>
  </si>
  <si>
    <t>29.06.2020 13:04:00</t>
  </si>
  <si>
    <t>1360501</t>
  </si>
  <si>
    <t>BAYINDIR İM 35-20-A00001_ZEYTİNOVA-2-L16 L16</t>
  </si>
  <si>
    <t>29.06.2020 13:12:20</t>
  </si>
  <si>
    <t>29.06.2020 13:21:00</t>
  </si>
  <si>
    <t>1360421</t>
  </si>
  <si>
    <t>YAKAPINAR TOPRAK SU KOOP TR-1 35-20-L00143_Ayırıcı H01</t>
  </si>
  <si>
    <t>29.06.2020 10:44:37</t>
  </si>
  <si>
    <t>29.06.2020 17:33:21</t>
  </si>
  <si>
    <t>1359847</t>
  </si>
  <si>
    <t>CANLI TR-3 35-20-L00134_72509428</t>
  </si>
  <si>
    <t>28.06.2020 07:35:53</t>
  </si>
  <si>
    <t>28.06.2020 08:44:09</t>
  </si>
  <si>
    <t>1345907</t>
  </si>
  <si>
    <t>YAKAPINAR TOPRAK SU TR-2 35-20-L00145_Ayırıcı H01</t>
  </si>
  <si>
    <t>06.06.2020 07:46:46</t>
  </si>
  <si>
    <t>06.06.2020 10:04:42</t>
  </si>
  <si>
    <t>1347147</t>
  </si>
  <si>
    <t>KINIK TR-24 35-24-M00024_955227621</t>
  </si>
  <si>
    <t>08.06.2020 12:54:56</t>
  </si>
  <si>
    <t>08.06.2020 13:18:00</t>
  </si>
  <si>
    <t>1347654</t>
  </si>
  <si>
    <t>KINIK TR 20 35-24-L00020_B</t>
  </si>
  <si>
    <t>09.06.2020 11:12:05</t>
  </si>
  <si>
    <t>09.06.2020 12:57:37</t>
  </si>
  <si>
    <t>1358322</t>
  </si>
  <si>
    <t>25.06.2020 10:11:47</t>
  </si>
  <si>
    <t>25.06.2020 10:48:40</t>
  </si>
  <si>
    <t>1358118</t>
  </si>
  <si>
    <t>RAMAZAN KALPAKLIOĞLU ÖZEL TR 45-82-M00327Ö_Ayırıcı H01</t>
  </si>
  <si>
    <t>24.06.2020 22:18:48</t>
  </si>
  <si>
    <t>25.06.2020 01:14:54</t>
  </si>
  <si>
    <t>1356728</t>
  </si>
  <si>
    <t>BAHÇEARASI TR-1 35-31-L00317_35-31-L00317</t>
  </si>
  <si>
    <t>23.06.2020 08:48:00</t>
  </si>
  <si>
    <t>23.06.2020 17:30:00</t>
  </si>
  <si>
    <t>1354362</t>
  </si>
  <si>
    <t>BAHÇEARASI TR-1 35-31-L00317_47798403</t>
  </si>
  <si>
    <t>19.06.2020 12:45:22</t>
  </si>
  <si>
    <t>19.06.2020 17:25:10</t>
  </si>
  <si>
    <t>1353253</t>
  </si>
  <si>
    <t>18.06.2020 09:58:05</t>
  </si>
  <si>
    <t>1358791</t>
  </si>
  <si>
    <t>26.06.2020 08:46:00</t>
  </si>
  <si>
    <t>26.06.2020 18:12:20</t>
  </si>
  <si>
    <t>1360907</t>
  </si>
  <si>
    <t>BAHÇEARASI KÖYÜ TR-2 35-31-L00318_Ayırıcı H01</t>
  </si>
  <si>
    <t>30.06.2020 08:42:00</t>
  </si>
  <si>
    <t>30.06.2020 17:53:53</t>
  </si>
  <si>
    <t>1360313</t>
  </si>
  <si>
    <t>29.06.2020 08:59:00</t>
  </si>
  <si>
    <t>29.06.2020 18:06:35</t>
  </si>
  <si>
    <t>1348258</t>
  </si>
  <si>
    <t>BAHÇECİK MAH. PAMUKTARLASI TR-2 45-78-L00498_953281422</t>
  </si>
  <si>
    <t>10.06.2020 10:47:37</t>
  </si>
  <si>
    <t>10.06.2020 16:50:50</t>
  </si>
  <si>
    <t>1333901</t>
  </si>
  <si>
    <t>BAHÇECİK MAH. HAMAMDERE TR-1 45-78-L00494_Ayırıcı H01</t>
  </si>
  <si>
    <t>02.06.2020 13:36:55</t>
  </si>
  <si>
    <t>02.06.2020 14:23:29</t>
  </si>
  <si>
    <t>1359428</t>
  </si>
  <si>
    <t>BAHÇECİK MAH. HAMAMDERE TR-1 45-78-L00494_A</t>
  </si>
  <si>
    <t>27.06.2020 08:52:48</t>
  </si>
  <si>
    <t>27.06.2020 10:05:36</t>
  </si>
  <si>
    <t>1346262</t>
  </si>
  <si>
    <t>DM02/TR04 45-73-M00062_945678981</t>
  </si>
  <si>
    <t>06.06.2020 18:55:27</t>
  </si>
  <si>
    <t>06.06.2020 21:03:26</t>
  </si>
  <si>
    <t>1355496</t>
  </si>
  <si>
    <t>SIDIKA ÇOBANOĞLU ÖZEL TR 35-30-M00362Ö_Ayırıcı H01</t>
  </si>
  <si>
    <t>21.06.2020 09:47:15</t>
  </si>
  <si>
    <t>21.06.2020 11:13:36</t>
  </si>
  <si>
    <t>1353725</t>
  </si>
  <si>
    <t>BAHÇELİ TR-1 35-30-L00147_955325113</t>
  </si>
  <si>
    <t>18.06.2020 16:23:11</t>
  </si>
  <si>
    <t>19.06.2020 13:31:04</t>
  </si>
  <si>
    <t>1359079</t>
  </si>
  <si>
    <t>BAHÇELİ KÖK-5 35-30-M00232_TR-9 M05</t>
  </si>
  <si>
    <t>26.06.2020 14:55:38</t>
  </si>
  <si>
    <t>26.06.2020 15:53:27</t>
  </si>
  <si>
    <t>1352333</t>
  </si>
  <si>
    <t>TR-136 35-16-L00136_953317017</t>
  </si>
  <si>
    <t>16.06.2020 14:49:01</t>
  </si>
  <si>
    <t>16.06.2020 19:24:16</t>
  </si>
  <si>
    <t>1354821</t>
  </si>
  <si>
    <t>20.06.2020 00:06:03</t>
  </si>
  <si>
    <t>20.06.2020 00:58:54</t>
  </si>
  <si>
    <t>1358933</t>
  </si>
  <si>
    <t>ÇAKIRBEYLİ TR-1 35-26-M00486_35-26-M00486</t>
  </si>
  <si>
    <t>26.06.2020 10:55:51</t>
  </si>
  <si>
    <t>26.06.2020 11:57:45</t>
  </si>
  <si>
    <t>1353696</t>
  </si>
  <si>
    <t>18.06.2020 15:44:39</t>
  </si>
  <si>
    <t>18.06.2020 16:32:00</t>
  </si>
  <si>
    <t>1357144</t>
  </si>
  <si>
    <t>BAHÇEDERE TR-1 45-73-M00499_Ayırıcı H01</t>
  </si>
  <si>
    <t>23.06.2020 13:04:05</t>
  </si>
  <si>
    <t>23.06.2020 17:44:05</t>
  </si>
  <si>
    <t>1355235</t>
  </si>
  <si>
    <t>BAKIR KÖK 45-76-M00047_İLYASLAR KARAKURT M03</t>
  </si>
  <si>
    <t>20.06.2020 17:55:41</t>
  </si>
  <si>
    <t>20.06.2020 17:56:13</t>
  </si>
  <si>
    <t>1353260</t>
  </si>
  <si>
    <t>18.06.2020 09:22:58</t>
  </si>
  <si>
    <t>18.06.2020 09:36:00</t>
  </si>
  <si>
    <t>1351361</t>
  </si>
  <si>
    <t>14.06.2020 19:07:02</t>
  </si>
  <si>
    <t>14.06.2020 19:31:19</t>
  </si>
  <si>
    <t>1357753</t>
  </si>
  <si>
    <t>ÖMERLER TR-1 45-76-M00083_Ayırıcı H01</t>
  </si>
  <si>
    <t>24.06.2020 10:36:19</t>
  </si>
  <si>
    <t>24.06.2020 11:29:57</t>
  </si>
  <si>
    <t>1323497</t>
  </si>
  <si>
    <t>BAKIR KÖK 45-76-M00047_BAKIR TARIMSAL SULAMA M02</t>
  </si>
  <si>
    <t>01.06.2020 19:08:00</t>
  </si>
  <si>
    <t>01.06.2020 20:35:50</t>
  </si>
  <si>
    <t>1359602</t>
  </si>
  <si>
    <t>DAĞISTAN TR-2 35-16-M00130_35-16-M00130</t>
  </si>
  <si>
    <t>27.06.2020 15:31:30</t>
  </si>
  <si>
    <t>27.06.2020 17:18:50</t>
  </si>
  <si>
    <t>1355199</t>
  </si>
  <si>
    <t>TR-124 35-16-L00124_953335249</t>
  </si>
  <si>
    <t>20.06.2020 16:31:24</t>
  </si>
  <si>
    <t>20.06.2020 17:13:16</t>
  </si>
  <si>
    <t>1346171</t>
  </si>
  <si>
    <t>BAKIR MERKEZ TR-1 35-32-L00057_946409406</t>
  </si>
  <si>
    <t>06.06.2020 15:54:54</t>
  </si>
  <si>
    <t>06.06.2020 18:47:01</t>
  </si>
  <si>
    <t>1347555</t>
  </si>
  <si>
    <t>BAKIR OVA YÖRÜKLER MAH.TR-3 35-32-L00080_35-32-L00080</t>
  </si>
  <si>
    <t>09.06.2020 09:31:00</t>
  </si>
  <si>
    <t>09.06.2020 15:48:54</t>
  </si>
  <si>
    <t>1349522</t>
  </si>
  <si>
    <t>KARAOBA ÇİFTE KUYULAR TR-2 35-32-L00060_Ayırıcı H01</t>
  </si>
  <si>
    <t>12.06.2020 10:00:00</t>
  </si>
  <si>
    <t>12.06.2020 16:06:36</t>
  </si>
  <si>
    <t>1350166</t>
  </si>
  <si>
    <t>KARAOBA ÇİFTE KUYULAR TR-2 35-32-L00060_946409231</t>
  </si>
  <si>
    <t>12.06.2020 19:02:04</t>
  </si>
  <si>
    <t>12.06.2020 19:35:20</t>
  </si>
  <si>
    <t>1350504</t>
  </si>
  <si>
    <t>13.06.2020 16:49:51</t>
  </si>
  <si>
    <t>1360363</t>
  </si>
  <si>
    <t>29.06.2020 09:38:00</t>
  </si>
  <si>
    <t>29.06.2020 17:41:31</t>
  </si>
  <si>
    <t>1360282</t>
  </si>
  <si>
    <t>29.06.2020 07:55:29</t>
  </si>
  <si>
    <t>29.06.2020 08:15:39</t>
  </si>
  <si>
    <t>1360945</t>
  </si>
  <si>
    <t>30.06.2020 09:22:53</t>
  </si>
  <si>
    <t>30.06.2020 13:27:04</t>
  </si>
  <si>
    <t>1361096</t>
  </si>
  <si>
    <t>30.06.2020 12:17:41</t>
  </si>
  <si>
    <t>30.06.2020 12:46:41</t>
  </si>
  <si>
    <t>1359255</t>
  </si>
  <si>
    <t>TARİŞ KÖK 45-73-M01049_ULAŞTIRMA TABURU-M02 M02</t>
  </si>
  <si>
    <t>26.06.2020 20:26:36</t>
  </si>
  <si>
    <t>26.06.2020 21:04:28</t>
  </si>
  <si>
    <t>1346302</t>
  </si>
  <si>
    <t>IŞIKLAR TR-512 TARIMSAL SULAMA 45-73-M00673_45-73-M00673</t>
  </si>
  <si>
    <t>06.06.2020 20:17:00</t>
  </si>
  <si>
    <t>06.06.2020 20:42:25</t>
  </si>
  <si>
    <t>1346499</t>
  </si>
  <si>
    <t>07.06.2020 10:23:29</t>
  </si>
  <si>
    <t>07.06.2020 14:45:37</t>
  </si>
  <si>
    <t>1334333</t>
  </si>
  <si>
    <t>03.06.2020 09:05:53</t>
  </si>
  <si>
    <t>03.06.2020 13:09:40</t>
  </si>
  <si>
    <t>1357431</t>
  </si>
  <si>
    <t>23.06.2020 19:11:57</t>
  </si>
  <si>
    <t>23.06.2020 19:57:20</t>
  </si>
  <si>
    <t>1350564</t>
  </si>
  <si>
    <t>13.06.2020 10:13:51</t>
  </si>
  <si>
    <t>13.06.2020 10:52:38</t>
  </si>
  <si>
    <t>1352636</t>
  </si>
  <si>
    <t>BAKLACI TR-2 45-73-M00525_Ayırıcı H01</t>
  </si>
  <si>
    <t>17.06.2020 17:29:47</t>
  </si>
  <si>
    <t>1354251</t>
  </si>
  <si>
    <t>19.06.2020 10:54:07</t>
  </si>
  <si>
    <t>19.06.2020 11:13:13</t>
  </si>
  <si>
    <t>1357336</t>
  </si>
  <si>
    <t>BAKLACI TR-1 45-73-M00523_945676143</t>
  </si>
  <si>
    <t>23.06.2020 17:03:19</t>
  </si>
  <si>
    <t>23.06.2020 19:03:00</t>
  </si>
  <si>
    <t>1350155</t>
  </si>
  <si>
    <t>BALABAN TR-1 35-24-M00106_Ayırıcı H01</t>
  </si>
  <si>
    <t>12.06.2020 18:51:35</t>
  </si>
  <si>
    <t>12.06.2020 19:18:46</t>
  </si>
  <si>
    <t>1359372</t>
  </si>
  <si>
    <t>BALABAN TARIMSAL SULAMA TR-2 35-16-M00176_47595798</t>
  </si>
  <si>
    <t>27.06.2020 06:32:59</t>
  </si>
  <si>
    <t>27.06.2020 09:19:19</t>
  </si>
  <si>
    <t>1358463</t>
  </si>
  <si>
    <t>BALABAN TARIMSAL SULAMA TR-1 35-16-M00175_47595778</t>
  </si>
  <si>
    <t>25.06.2020 14:16:06</t>
  </si>
  <si>
    <t>25.06.2020 17:20:26</t>
  </si>
  <si>
    <t>1355284</t>
  </si>
  <si>
    <t>HALİL ÖZEN 35-24-M00110_35-24-M00110</t>
  </si>
  <si>
    <t>20.06.2020 18:58:16</t>
  </si>
  <si>
    <t>20.06.2020 19:58:02</t>
  </si>
  <si>
    <t>1354783</t>
  </si>
  <si>
    <t>BALABANLI DM 35-15-M00280_KIZILCAAVLU M05</t>
  </si>
  <si>
    <t>19.06.2020 20:14:02</t>
  </si>
  <si>
    <t>19.06.2020 22:13:20</t>
  </si>
  <si>
    <t>1355972</t>
  </si>
  <si>
    <t>BALABANLI DM 35-15-M00280_OTURAKKUYU M04</t>
  </si>
  <si>
    <t>22.06.2020 07:04:06</t>
  </si>
  <si>
    <t>22.06.2020 07:56:16</t>
  </si>
  <si>
    <t>1355947</t>
  </si>
  <si>
    <t>BALABANLI DM 35-15-M00280_OTURAKKUYU-M04 M04</t>
  </si>
  <si>
    <t>22.06.2020 05:52:35</t>
  </si>
  <si>
    <t>22.06.2020 06:21:19</t>
  </si>
  <si>
    <t>1357381</t>
  </si>
  <si>
    <t>23.06.2020 17:49:08</t>
  </si>
  <si>
    <t>23.06.2020 19:05:11</t>
  </si>
  <si>
    <t>1357678</t>
  </si>
  <si>
    <t>BALABANLI KÖYÜ HÜSEYİN DEMİREL SULAMA GRB TR-8 35-15-M00317_Ayırıcı H01</t>
  </si>
  <si>
    <t>24.06.2020 09:18:38</t>
  </si>
  <si>
    <t>24.06.2020 14:33:27</t>
  </si>
  <si>
    <t>1356688</t>
  </si>
  <si>
    <t>23.06.2020 07:27:47</t>
  </si>
  <si>
    <t>23.06.2020 08:45:08</t>
  </si>
  <si>
    <t>1353196</t>
  </si>
  <si>
    <t>18.06.2020 07:13:47</t>
  </si>
  <si>
    <t>18.06.2020 08:39:10</t>
  </si>
  <si>
    <t>1352009</t>
  </si>
  <si>
    <t>16.06.2020 06:44:11</t>
  </si>
  <si>
    <t>16.06.2020 07:27:02</t>
  </si>
  <si>
    <t>1350158</t>
  </si>
  <si>
    <t>12.06.2020 18:30:53</t>
  </si>
  <si>
    <t>12.06.2020 19:06:01</t>
  </si>
  <si>
    <t>1349577</t>
  </si>
  <si>
    <t>12.06.2020 10:02:41</t>
  </si>
  <si>
    <t>12.06.2020 12:49:05</t>
  </si>
  <si>
    <t>1348564</t>
  </si>
  <si>
    <t>10.06.2020 18:50:58</t>
  </si>
  <si>
    <t>10.06.2020 19:22:30</t>
  </si>
  <si>
    <t>1323511</t>
  </si>
  <si>
    <t>BALABANLI DM 35-15-M00280_KIZILCAAVLU-M05 M05</t>
  </si>
  <si>
    <t>01.06.2020 19:23:59</t>
  </si>
  <si>
    <t>01.06.2020 19:48:41</t>
  </si>
  <si>
    <t>1345357</t>
  </si>
  <si>
    <t>05.06.2020 06:16:50</t>
  </si>
  <si>
    <t>05.06.2020 06:48:00</t>
  </si>
  <si>
    <t>1371336</t>
  </si>
  <si>
    <t>BALABANLI DM 35-15-M00280_35-15-M00280</t>
  </si>
  <si>
    <t>30.06.2020 19:02:45</t>
  </si>
  <si>
    <t>30.06.2020 19:47:54</t>
  </si>
  <si>
    <t>1357363</t>
  </si>
  <si>
    <t>İSMAİL ÖNCEL ÖZEL TR 35-15-M00155Ö_35-15-M00155Ö</t>
  </si>
  <si>
    <t>23.06.2020 17:23:14</t>
  </si>
  <si>
    <t>23.06.2020 18:29:38</t>
  </si>
  <si>
    <t>1356330</t>
  </si>
  <si>
    <t>İZSU GÜZELHİSAR İÇME SUYU ÖZEL TR 35-17-M00162Ö_Ayırıcı H01</t>
  </si>
  <si>
    <t>22.06.2020 14:35:27</t>
  </si>
  <si>
    <t>22.06.2020 14:55:00</t>
  </si>
  <si>
    <t>1351548</t>
  </si>
  <si>
    <t>İKA ANA KONTROL MERKEZİ ÖZEL TR 35-17-M00665Ö_DAĞITIM TRAFOSU-M04 M04</t>
  </si>
  <si>
    <t>15.06.2020 09:40:00</t>
  </si>
  <si>
    <t>15.06.2020 09:50:56</t>
  </si>
  <si>
    <t>1351446</t>
  </si>
  <si>
    <t>15.06.2020 06:33:40</t>
  </si>
  <si>
    <t>15.06.2020 09:18:51</t>
  </si>
  <si>
    <t>1359464</t>
  </si>
  <si>
    <t>ADNAN SAKA KUMOCAĞI ÖZEL TR 35-17-M00148Ö_Ayırıcı H01</t>
  </si>
  <si>
    <t>27.06.2020 10:13:19</t>
  </si>
  <si>
    <t>27.06.2020 11:05:48</t>
  </si>
  <si>
    <t>1356656</t>
  </si>
  <si>
    <t>LOKMANKUYU KÖK 35-15-L00903_HatBaşıAyırıcı_53133067 L03</t>
  </si>
  <si>
    <t>23.06.2020 05:50:10</t>
  </si>
  <si>
    <t>23.06.2020 07:06:05</t>
  </si>
  <si>
    <t>1345246</t>
  </si>
  <si>
    <t>LOKMANKUYU KÖK 35-15-L00903_48738029</t>
  </si>
  <si>
    <t>04.06.2020 17:53:45</t>
  </si>
  <si>
    <t>04.06.2020 20:55:51</t>
  </si>
  <si>
    <t>1354628</t>
  </si>
  <si>
    <t>BALIBEY ÇOLAKLAR MAH. TR 45-77-L00192_Ayırıcı H01</t>
  </si>
  <si>
    <t>19.06.2020 17:18:56</t>
  </si>
  <si>
    <t>1350693</t>
  </si>
  <si>
    <t>SARUHANLI TR-13 45-80-M00013_HatBaşıAyırıcı_53136413 M04</t>
  </si>
  <si>
    <t>13.06.2020 13:57:14</t>
  </si>
  <si>
    <t>13.06.2020 14:21:06</t>
  </si>
  <si>
    <t>1354148</t>
  </si>
  <si>
    <t>BAŞPINAR KÖK 45-76-L00001_ALİ FAKI-BOSTANCI L02</t>
  </si>
  <si>
    <t>19.06.2020 09:01:39</t>
  </si>
  <si>
    <t>19.06.2020 09:29:13</t>
  </si>
  <si>
    <t>1355872</t>
  </si>
  <si>
    <t>BAŞPINAR TR-1 45-76-L00017_A</t>
  </si>
  <si>
    <t>21.06.2020 21:00:24</t>
  </si>
  <si>
    <t>22.06.2020 01:41:01</t>
  </si>
  <si>
    <t>1356422</t>
  </si>
  <si>
    <t>BAŞPINAR KÖK 45-76-L00001_HatBaşıAyırıcı_53135531 L04</t>
  </si>
  <si>
    <t>22.06.2020 16:50:49</t>
  </si>
  <si>
    <t>22.06.2020 19:00:35</t>
  </si>
  <si>
    <t>1346882</t>
  </si>
  <si>
    <t>BAŞPINAR TR-1 45-76-L00017_45-76-L00017</t>
  </si>
  <si>
    <t>07.06.2020 22:46:45</t>
  </si>
  <si>
    <t>07.06.2020 23:09:00</t>
  </si>
  <si>
    <t>1349271</t>
  </si>
  <si>
    <t>BOSTANCI TR-1 45-76-L00025_B</t>
  </si>
  <si>
    <t>11.06.2020 19:57:47</t>
  </si>
  <si>
    <t>11.06.2020 23:17:02</t>
  </si>
  <si>
    <t>1346767</t>
  </si>
  <si>
    <t>ÇINARCIK-BÜYÜKDAMLAR MAH. 45-76-M00170_45-76-M00170</t>
  </si>
  <si>
    <t>07.06.2020 17:59:23</t>
  </si>
  <si>
    <t>07.06.2020 19:11:44</t>
  </si>
  <si>
    <t>1352066</t>
  </si>
  <si>
    <t>TAŞPINAR TR-1 45-76-M00168_42794086</t>
  </si>
  <si>
    <t>16.06.2020 09:07:56</t>
  </si>
  <si>
    <t>16.06.2020 12:13:19</t>
  </si>
  <si>
    <t>1351811</t>
  </si>
  <si>
    <t>GELENBE İM 45-76-A00001_HatBaşıAyırıcı_53136523 L18</t>
  </si>
  <si>
    <t>15.06.2020 17:59:43</t>
  </si>
  <si>
    <t>15.06.2020 18:53:36</t>
  </si>
  <si>
    <t>1349362</t>
  </si>
  <si>
    <t>11.06.2020 23:55:58</t>
  </si>
  <si>
    <t>12.06.2020 00:06:18</t>
  </si>
  <si>
    <t>1349160</t>
  </si>
  <si>
    <t>GELENBE İM 45-76-A00001_GEBELER L09</t>
  </si>
  <si>
    <t>11.06.2020 18:01:09</t>
  </si>
  <si>
    <t>11.06.2020 18:38:32</t>
  </si>
  <si>
    <t>1349155</t>
  </si>
  <si>
    <t>RAMİZ IŞIK TARIMSAL SULAMA 45-76-L00016_C</t>
  </si>
  <si>
    <t>11.06.2020 18:00:09</t>
  </si>
  <si>
    <t>11.06.2020 19:01:24</t>
  </si>
  <si>
    <t>1348993</t>
  </si>
  <si>
    <t>11.06.2020 14:49:40</t>
  </si>
  <si>
    <t>11.06.2020 16:19:17</t>
  </si>
  <si>
    <t>1322999</t>
  </si>
  <si>
    <t>01.06.2020 09:19:31</t>
  </si>
  <si>
    <t>01.06.2020 09:38:17</t>
  </si>
  <si>
    <t>1322929</t>
  </si>
  <si>
    <t>01.06.2020 06:24:30</t>
  </si>
  <si>
    <t>01.06.2020 06:28:00</t>
  </si>
  <si>
    <t>1350614</t>
  </si>
  <si>
    <t>KARAKURT TR-3 45-76-M00093_955238620</t>
  </si>
  <si>
    <t>13.06.2020 11:39:07</t>
  </si>
  <si>
    <t>13.06.2020 14:39:02</t>
  </si>
  <si>
    <t>1357496</t>
  </si>
  <si>
    <t>KARAKURT TARIMSAL SULAMA TR-1 45-76-L00036_Ayırıcı H01</t>
  </si>
  <si>
    <t>23.06.2020 21:00:41</t>
  </si>
  <si>
    <t>24.06.2020 00:12:57</t>
  </si>
  <si>
    <t>1345705</t>
  </si>
  <si>
    <t>YAYLACIK TR-1 45-76-M00180_Ayırıcı H01</t>
  </si>
  <si>
    <t>05.06.2020 17:13:00</t>
  </si>
  <si>
    <t>05.06.2020 18:34:46</t>
  </si>
  <si>
    <t>1348759</t>
  </si>
  <si>
    <t>KOCAİSKAN TR-1 45-76-M00179_Ayırıcı H01</t>
  </si>
  <si>
    <t>11.06.2020 08:11:10</t>
  </si>
  <si>
    <t>11.06.2020 09:50:12</t>
  </si>
  <si>
    <t>1346121</t>
  </si>
  <si>
    <t>06.06.2020 14:15:56</t>
  </si>
  <si>
    <t>06.06.2020 19:38:52</t>
  </si>
  <si>
    <t>1355904</t>
  </si>
  <si>
    <t>MUSALAR TR-1 45-72-L00156_45-72-L00156</t>
  </si>
  <si>
    <t>22.06.2020 00:02:58</t>
  </si>
  <si>
    <t>22.06.2020 01:42:22</t>
  </si>
  <si>
    <t>1355797</t>
  </si>
  <si>
    <t>BALIKLI KAYADİBİ TR-1 45-75-M00220_A</t>
  </si>
  <si>
    <t>21.06.2020 18:39:07</t>
  </si>
  <si>
    <t>21.06.2020 20:18:03</t>
  </si>
  <si>
    <t>1357768</t>
  </si>
  <si>
    <t>24.06.2020 10:57:01</t>
  </si>
  <si>
    <t>24.06.2020 12:49:12</t>
  </si>
  <si>
    <t>1357163</t>
  </si>
  <si>
    <t>BALIKLI KAYADİBİ TR-1 45-75-M00220_45-75-M00220</t>
  </si>
  <si>
    <t>23.06.2020 13:53:28</t>
  </si>
  <si>
    <t>23.06.2020 15:12:36</t>
  </si>
  <si>
    <t>1349975</t>
  </si>
  <si>
    <t>BALIKLI KAYADİBİ TR-1 45-75-M00220_B</t>
  </si>
  <si>
    <t>12.06.2020 16:20:44</t>
  </si>
  <si>
    <t>12.06.2020 17:36:03</t>
  </si>
  <si>
    <t>1359876</t>
  </si>
  <si>
    <t>28.06.2020 09:10:34</t>
  </si>
  <si>
    <t>28.06.2020 13:22:20</t>
  </si>
  <si>
    <t>1356919</t>
  </si>
  <si>
    <t>SOMA TR-11 45-82-M00011_945528830</t>
  </si>
  <si>
    <t>23.06.2020 11:02:00</t>
  </si>
  <si>
    <t>23.06.2020 11:18:01</t>
  </si>
  <si>
    <t>1348240</t>
  </si>
  <si>
    <t>LOKMANKUYU KÖK 35-15-L00903_MENDERES L02</t>
  </si>
  <si>
    <t>10.06.2020 10:05:24</t>
  </si>
  <si>
    <t>10.06.2020 12:10:36</t>
  </si>
  <si>
    <t>1349135</t>
  </si>
  <si>
    <t>KONAKLI TR-2 35-15-L00918_48652779</t>
  </si>
  <si>
    <t>11.06.2020 17:18:56</t>
  </si>
  <si>
    <t>11.06.2020 18:33:52</t>
  </si>
  <si>
    <t>1349931</t>
  </si>
  <si>
    <t>KINIK KÖYÜ TR-1 45-86-M00155_Ayırıcı H01</t>
  </si>
  <si>
    <t>12.06.2020 16:21:19</t>
  </si>
  <si>
    <t>12.06.2020 16:36:07</t>
  </si>
  <si>
    <t>1346780</t>
  </si>
  <si>
    <t>07.06.2020 18:31:46</t>
  </si>
  <si>
    <t>07.06.2020 18:32:13</t>
  </si>
  <si>
    <t>1323318</t>
  </si>
  <si>
    <t>01.06.2020 15:22:56</t>
  </si>
  <si>
    <t>01.06.2020 15:42:00</t>
  </si>
  <si>
    <t>1351231</t>
  </si>
  <si>
    <t>ÜRKMEZ M-19 35-25-M00152_5861440</t>
  </si>
  <si>
    <t>14.06.2020 14:10:29</t>
  </si>
  <si>
    <t>14.06.2020 14:50:19</t>
  </si>
  <si>
    <t>1356475</t>
  </si>
  <si>
    <t>TR-49 35-16-L00049_953338713</t>
  </si>
  <si>
    <t>22.06.2020 18:03:32</t>
  </si>
  <si>
    <t>22.06.2020 19:02:13</t>
  </si>
  <si>
    <t>1350026</t>
  </si>
  <si>
    <t>BARBAROS TR-1 35-19-M00199_Ayırıcı H01</t>
  </si>
  <si>
    <t>12.06.2020 16:45:29</t>
  </si>
  <si>
    <t>12.06.2020 19:00:09</t>
  </si>
  <si>
    <t>1350385</t>
  </si>
  <si>
    <t>13.06.2020 06:30:26</t>
  </si>
  <si>
    <t>13.06.2020 07:32:00</t>
  </si>
  <si>
    <t>1346414</t>
  </si>
  <si>
    <t>ALMAK TM 35-17-A00003_KAREL-1 M33</t>
  </si>
  <si>
    <t>07.06.2020 07:22:05</t>
  </si>
  <si>
    <t>07.06.2020 07:30:02</t>
  </si>
  <si>
    <t>1345740</t>
  </si>
  <si>
    <t>ALMAK TM 35-17-A00003_KÖYLER M28</t>
  </si>
  <si>
    <t>05.06.2020 18:30:46</t>
  </si>
  <si>
    <t>05.06.2020 19:43:37</t>
  </si>
  <si>
    <t>1355918</t>
  </si>
  <si>
    <t>ALÇUK TM 35-17-A00001_FOÇA-1 M32</t>
  </si>
  <si>
    <t>22.06.2020 01:26:29</t>
  </si>
  <si>
    <t>22.06.2020 03:08:24</t>
  </si>
  <si>
    <t>1353486</t>
  </si>
  <si>
    <t>ALÇUK TM 35-17-A00001_MENEMEN-2 M28</t>
  </si>
  <si>
    <t>18.06.2020 12:22:47</t>
  </si>
  <si>
    <t>18.06.2020 13:07:52</t>
  </si>
  <si>
    <t>1359690</t>
  </si>
  <si>
    <t>HOROZ GEDİĞİ TR-1 35-17-M00338_D</t>
  </si>
  <si>
    <t>27.06.2020 19:06:13</t>
  </si>
  <si>
    <t>27.06.2020 20:24:47</t>
  </si>
  <si>
    <t>1354071</t>
  </si>
  <si>
    <t>M-2565 35-02-M02565_DAĞITIM TRAFOSU M-2565-M02 M02</t>
  </si>
  <si>
    <t>19.06.2020 07:26:00</t>
  </si>
  <si>
    <t>19.06.2020 09:23:19</t>
  </si>
  <si>
    <t>1358574</t>
  </si>
  <si>
    <t>MAHMUTLAR KÖK 45-74-M00100_HatBaşıAyırıcı_62829837 M02</t>
  </si>
  <si>
    <t>25.06.2020 18:10:28</t>
  </si>
  <si>
    <t>25.06.2020 20:04:24</t>
  </si>
  <si>
    <t>1349192</t>
  </si>
  <si>
    <t>YENİFOÇA TR-7 35-23-M00007_Ayırıcı H01</t>
  </si>
  <si>
    <t>11.06.2020 18:14:38</t>
  </si>
  <si>
    <t>11.06.2020 19:22:00</t>
  </si>
  <si>
    <t>1345204</t>
  </si>
  <si>
    <t>ALAŞEHİR TR-58 45-73-M00058_945671086</t>
  </si>
  <si>
    <t>04.06.2020 16:30:34</t>
  </si>
  <si>
    <t>04.06.2020 17:07:12</t>
  </si>
  <si>
    <t>1346420</t>
  </si>
  <si>
    <t>ERGENEKON TR-10 45-83-M00625_ÜÇÜNCÜ KISIM SANAYİ TR-1 M03</t>
  </si>
  <si>
    <t>07.06.2020 08:00:43</t>
  </si>
  <si>
    <t>07.06.2020 09:02:34</t>
  </si>
  <si>
    <t>1346032</t>
  </si>
  <si>
    <t>MAVİ KÖŞE TR-1 KÖK 35-17-M00224_35-17-M00224</t>
  </si>
  <si>
    <t>06.06.2020 11:42:00</t>
  </si>
  <si>
    <t>06.06.2020 12:20:46</t>
  </si>
  <si>
    <t>1349110</t>
  </si>
  <si>
    <t>11.06.2020 17:20:11</t>
  </si>
  <si>
    <t>11.06.2020 17:46:00</t>
  </si>
  <si>
    <t>1354376</t>
  </si>
  <si>
    <t>GÖRDES TR-35 45-75-M00035_TR-22-M05 M05</t>
  </si>
  <si>
    <t>19.06.2020 13:19:29</t>
  </si>
  <si>
    <t>19.06.2020 13:29:54</t>
  </si>
  <si>
    <t>1349496</t>
  </si>
  <si>
    <t>12.06.2020 09:16:49</t>
  </si>
  <si>
    <t>12.06.2020 09:43:00</t>
  </si>
  <si>
    <t>1354434</t>
  </si>
  <si>
    <t>19.06.2020 14:36:39</t>
  </si>
  <si>
    <t>19.06.2020 15:26:00</t>
  </si>
  <si>
    <t>1357241</t>
  </si>
  <si>
    <t>YUKARI KIZILCA TR-3 35-27-L00053_98702799</t>
  </si>
  <si>
    <t>23.06.2020 15:13:56</t>
  </si>
  <si>
    <t>23.06.2020 17:54:15</t>
  </si>
  <si>
    <t>1345203</t>
  </si>
  <si>
    <t>KARAKUYU-5 35-26-M00444_956604726</t>
  </si>
  <si>
    <t>04.06.2020 16:07:33</t>
  </si>
  <si>
    <t>04.06.2020 20:33:15</t>
  </si>
  <si>
    <t>1354602</t>
  </si>
  <si>
    <t>ÇAYLI TR-12 35-15-L00197_35-15-L00197</t>
  </si>
  <si>
    <t>19.06.2020 16:47:14</t>
  </si>
  <si>
    <t>19.06.2020 18:22:30</t>
  </si>
  <si>
    <t>1349816</t>
  </si>
  <si>
    <t>ÜÇPINAR TR-2 45-71-M00187_HatBaşıAyırıcı_53134546 M03</t>
  </si>
  <si>
    <t>12.06.2020 14:22:12</t>
  </si>
  <si>
    <t>12.06.2020 20:15:36</t>
  </si>
  <si>
    <t>1353024</t>
  </si>
  <si>
    <t>17.06.2020 22:16:02</t>
  </si>
  <si>
    <t>1353775</t>
  </si>
  <si>
    <t>18.06.2020 17:26:09</t>
  </si>
  <si>
    <t>18.06.2020 18:16:17</t>
  </si>
  <si>
    <t>1357301</t>
  </si>
  <si>
    <t>KARAKUYU TR-11 35-26-M00447_Ayırıcı H01</t>
  </si>
  <si>
    <t>23.06.2020 17:51:04</t>
  </si>
  <si>
    <t>1346354</t>
  </si>
  <si>
    <t>KARAKUYU-9 35-26-M00223_8097974</t>
  </si>
  <si>
    <t>06.06.2020 22:35:17</t>
  </si>
  <si>
    <t>06.06.2020 23:41:34</t>
  </si>
  <si>
    <t>1348484</t>
  </si>
  <si>
    <t>SARISU TR-1 35-31-L00078_47816996</t>
  </si>
  <si>
    <t>10.06.2020 16:35:19</t>
  </si>
  <si>
    <t>10.06.2020 19:05:08</t>
  </si>
  <si>
    <t>1356456</t>
  </si>
  <si>
    <t>22.06.2020 17:35:04</t>
  </si>
  <si>
    <t>22.06.2020 18:33:40</t>
  </si>
  <si>
    <t>1348490</t>
  </si>
  <si>
    <t>HİLMİ DİRLİK SULAMA GRUBU 35-29-M00212_955214502</t>
  </si>
  <si>
    <t>10.06.2020 16:24:17</t>
  </si>
  <si>
    <t>10.06.2020 22:14:24</t>
  </si>
  <si>
    <t>1347730</t>
  </si>
  <si>
    <t>YAŞAR SÖKELİOĞLU -2 35-20-L00100_955210376</t>
  </si>
  <si>
    <t>09.06.2020 13:50:30</t>
  </si>
  <si>
    <t>09.06.2020 18:20:54</t>
  </si>
  <si>
    <t>1347894</t>
  </si>
  <si>
    <t>YAŞAR SÖKELİOĞLU -2 35-20-L00100_955214506</t>
  </si>
  <si>
    <t>09.06.2020 18:27:26</t>
  </si>
  <si>
    <t>09.06.2020 23:48:17</t>
  </si>
  <si>
    <t>1358932</t>
  </si>
  <si>
    <t>SEZENER EMRAN SULAMA GRUBU 35-29-M00215_955214418</t>
  </si>
  <si>
    <t>26.06.2020 10:32:03</t>
  </si>
  <si>
    <t>26.06.2020 13:43:15</t>
  </si>
  <si>
    <t>1350053</t>
  </si>
  <si>
    <t>BAŞIBÜYÜK KÖK 45-77-L00158_HatBaşıAyırıcı_66751702 L04</t>
  </si>
  <si>
    <t>12.06.2020 17:03:28</t>
  </si>
  <si>
    <t>12.06.2020 22:49:19</t>
  </si>
  <si>
    <t>1354954</t>
  </si>
  <si>
    <t>20.06.2020 09:11:50</t>
  </si>
  <si>
    <t>20.06.2020 09:14:00</t>
  </si>
  <si>
    <t>1353981</t>
  </si>
  <si>
    <t>18.06.2020 21:56:09</t>
  </si>
  <si>
    <t>18.06.2020 22:38:12</t>
  </si>
  <si>
    <t>1352153</t>
  </si>
  <si>
    <t>BAŞIBÜYÜK TR-3 45-77-L00370_945492006</t>
  </si>
  <si>
    <t>16.06.2020 10:20:29</t>
  </si>
  <si>
    <t>16.06.2020 12:02:24</t>
  </si>
  <si>
    <t>1354461</t>
  </si>
  <si>
    <t>BAŞIBÜYÜK KÖK 45-77-L00158_BALIBEY ÇIKIŞ L06</t>
  </si>
  <si>
    <t>19.06.2020 15:05:15</t>
  </si>
  <si>
    <t>19.06.2020 17:33:08</t>
  </si>
  <si>
    <t>1354528</t>
  </si>
  <si>
    <t>BAŞIBÜYÜK KÖK 45-77-L00158_TATLIÇEŞME ÇIKIŞI L04</t>
  </si>
  <si>
    <t>19.06.2020 16:05:27</t>
  </si>
  <si>
    <t>19.06.2020 17:08:20</t>
  </si>
  <si>
    <t>1356691</t>
  </si>
  <si>
    <t>23.06.2020 07:38:26</t>
  </si>
  <si>
    <t>23.06.2020 08:02:48</t>
  </si>
  <si>
    <t>1349877</t>
  </si>
  <si>
    <t>12.06.2020 15:17:19</t>
  </si>
  <si>
    <t>12.06.2020 15:44:00</t>
  </si>
  <si>
    <t>1350316</t>
  </si>
  <si>
    <t>12.06.2020 23:27:00</t>
  </si>
  <si>
    <t>13.06.2020 00:02:56</t>
  </si>
  <si>
    <t>1347203</t>
  </si>
  <si>
    <t>HALİLBEYLİ DM 35-27-M00620_HALİLBEYLİ İÇME SUYU M05</t>
  </si>
  <si>
    <t>08.06.2020 14:19:04</t>
  </si>
  <si>
    <t>08.06.2020 15:03:00</t>
  </si>
  <si>
    <t>1352358</t>
  </si>
  <si>
    <t>16.06.2020 16:00:32</t>
  </si>
  <si>
    <t>16.06.2020 16:42:45</t>
  </si>
  <si>
    <t>1352094</t>
  </si>
  <si>
    <t>KAYAKÖY DM 35-15-M00418_İLKKURŞUN L05</t>
  </si>
  <si>
    <t>16.06.2020 09:32:54</t>
  </si>
  <si>
    <t>16.06.2020 09:57:01</t>
  </si>
  <si>
    <t>1357526</t>
  </si>
  <si>
    <t>23.06.2020 21:51:44</t>
  </si>
  <si>
    <t>23.06.2020 23:24:56</t>
  </si>
  <si>
    <t>1358049</t>
  </si>
  <si>
    <t>DERBENTALTI TARIMSAL SULAMA TR-1 45-83-M00582_Ayırıcı H01</t>
  </si>
  <si>
    <t>24.06.2020 19:15:59</t>
  </si>
  <si>
    <t>24.06.2020 20:28:47</t>
  </si>
  <si>
    <t>1357356</t>
  </si>
  <si>
    <t>23.06.2020 17:29:03</t>
  </si>
  <si>
    <t>23.06.2020 17:47:42</t>
  </si>
  <si>
    <t>1355431</t>
  </si>
  <si>
    <t>BATTALMUSTAFA TR-1 45-77-L00204_Ayırıcı H01</t>
  </si>
  <si>
    <t>21.06.2020 07:49:36</t>
  </si>
  <si>
    <t>21.06.2020 09:30:59</t>
  </si>
  <si>
    <t>1350299</t>
  </si>
  <si>
    <t>BATTALMUSTAFA PEHLİVANLAR TR-1 45-77-L00203_45-77-L00203</t>
  </si>
  <si>
    <t>12.06.2020 22:19:50</t>
  </si>
  <si>
    <t>12.06.2020 23:26:11</t>
  </si>
  <si>
    <t>1358920</t>
  </si>
  <si>
    <t>BATTALMUSTAFA PEHLİVANLAR TR-1 45-77-L00203_B</t>
  </si>
  <si>
    <t>26.06.2020 10:43:09</t>
  </si>
  <si>
    <t>26.06.2020 16:59:17</t>
  </si>
  <si>
    <t>1357523</t>
  </si>
  <si>
    <t>ALANDAMLARI TR-3 45-75-M00131_Ayırıcı H01</t>
  </si>
  <si>
    <t>23.06.2020 22:05:00</t>
  </si>
  <si>
    <t>23.06.2020 22:47:00</t>
  </si>
  <si>
    <t>1357196</t>
  </si>
  <si>
    <t>23.06.2020 14:37:21</t>
  </si>
  <si>
    <t>23.06.2020 15:40:45</t>
  </si>
  <si>
    <t>1353498</t>
  </si>
  <si>
    <t>ALANDAMLARI TR-3 45-75-M00131_945613385</t>
  </si>
  <si>
    <t>18.06.2020 13:07:16</t>
  </si>
  <si>
    <t>18.06.2020 16:35:05</t>
  </si>
  <si>
    <t>1345277</t>
  </si>
  <si>
    <t>TR-70 35-16-L00070_953319667</t>
  </si>
  <si>
    <t>04.06.2020 19:30:16</t>
  </si>
  <si>
    <t>04.06.2020 20:23:10</t>
  </si>
  <si>
    <t>1357936</t>
  </si>
  <si>
    <t>ÇIRPI PAZARYERİ TR 35-20-M00010_955195958</t>
  </si>
  <si>
    <t>24.06.2020 15:43:27</t>
  </si>
  <si>
    <t>24.06.2020 19:28:22</t>
  </si>
  <si>
    <t>1351611</t>
  </si>
  <si>
    <t>ARSLANLAR TM 35-26-A00004_BAYINDIR M01</t>
  </si>
  <si>
    <t>15.06.2020 10:00:53</t>
  </si>
  <si>
    <t>15.06.2020 16:09:12</t>
  </si>
  <si>
    <t>1345172</t>
  </si>
  <si>
    <t>ARSLANLAR TM 35-26-A00004_ÖZBEY M15</t>
  </si>
  <si>
    <t>04.06.2020 15:14:05</t>
  </si>
  <si>
    <t>04.06.2020 15:58:55</t>
  </si>
  <si>
    <t>1360135</t>
  </si>
  <si>
    <t>28.06.2020 19:23:21</t>
  </si>
  <si>
    <t>28.06.2020 19:38:45</t>
  </si>
  <si>
    <t>1359543</t>
  </si>
  <si>
    <t>HASAN EMLEK GRB. 35-20-M00015_955211642</t>
  </si>
  <si>
    <t>27.06.2020 13:04:13</t>
  </si>
  <si>
    <t>27.06.2020 14:22:59</t>
  </si>
  <si>
    <t>1346225</t>
  </si>
  <si>
    <t>06.06.2020 17:13:21</t>
  </si>
  <si>
    <t>06.06.2020 20:19:04</t>
  </si>
  <si>
    <t>1355471</t>
  </si>
  <si>
    <t>21.06.2020 09:29:31</t>
  </si>
  <si>
    <t>21.06.2020 10:35:00</t>
  </si>
  <si>
    <t>1356777</t>
  </si>
  <si>
    <t>23.06.2020 09:07:32</t>
  </si>
  <si>
    <t>23.06.2020 11:39:12</t>
  </si>
  <si>
    <t>1351671</t>
  </si>
  <si>
    <t>TR-1-5/13 35-20-L00060_Ayırıcı H01</t>
  </si>
  <si>
    <t>15.06.2020 12:48:42</t>
  </si>
  <si>
    <t>15.06.2020 16:07:34</t>
  </si>
  <si>
    <t>1346429</t>
  </si>
  <si>
    <t>KEMAL ERGÜN SULAMA GRUBU 35-29-M00189_955210593</t>
  </si>
  <si>
    <t>07.06.2020 08:11:21</t>
  </si>
  <si>
    <t>07.06.2020 10:04:06</t>
  </si>
  <si>
    <t>1345992</t>
  </si>
  <si>
    <t>ZİHNİ KARAKAYA SULAMA GRUBU 35-29-M00200_955215271</t>
  </si>
  <si>
    <t>06.06.2020 10:27:53</t>
  </si>
  <si>
    <t>06.06.2020 14:17:06</t>
  </si>
  <si>
    <t>1359744</t>
  </si>
  <si>
    <t>27.06.2020 20:15:28</t>
  </si>
  <si>
    <t>28.06.2020 00:05:09</t>
  </si>
  <si>
    <t>1359484</t>
  </si>
  <si>
    <t>TR-1-5/11 (YANIKKAVAK MERKEZ) 35-20-L00056_955212787</t>
  </si>
  <si>
    <t>27.06.2020 10:11:57</t>
  </si>
  <si>
    <t>27.06.2020 13:10:52</t>
  </si>
  <si>
    <t>1371343</t>
  </si>
  <si>
    <t>30.06.2020 18:51:02</t>
  </si>
  <si>
    <t>30.06.2020 21:06:00</t>
  </si>
  <si>
    <t>1353965</t>
  </si>
  <si>
    <t>TAHİR ÇAKAN SULAMA GRUBU 35-29-M00254_Ayırıcı H01</t>
  </si>
  <si>
    <t>18.06.2020 20:50:21</t>
  </si>
  <si>
    <t>19.06.2020 02:27:58</t>
  </si>
  <si>
    <t>1347583</t>
  </si>
  <si>
    <t>KARAHALİLLİ KÖK 35-20-L00087_TOKATBAŞI-L05 L05</t>
  </si>
  <si>
    <t>09.06.2020 10:01:58</t>
  </si>
  <si>
    <t>09.06.2020 10:18:09</t>
  </si>
  <si>
    <t>1347131</t>
  </si>
  <si>
    <t>KARAHALİLLİ TR-4 35-20-L00372_955202770</t>
  </si>
  <si>
    <t>08.06.2020 10:06:49</t>
  </si>
  <si>
    <t>08.06.2020 13:35:20</t>
  </si>
  <si>
    <t>1348650</t>
  </si>
  <si>
    <t>10.06.2020 21:51:17</t>
  </si>
  <si>
    <t>10.06.2020 21:58:00</t>
  </si>
  <si>
    <t>1344954</t>
  </si>
  <si>
    <t>04.06.2020 10:57:49</t>
  </si>
  <si>
    <t>04.06.2020 13:43:34</t>
  </si>
  <si>
    <t>1345074</t>
  </si>
  <si>
    <t>04.06.2020 12:50:32</t>
  </si>
  <si>
    <t>04.06.2020 13:10:06</t>
  </si>
  <si>
    <t>1345312</t>
  </si>
  <si>
    <t>ÇALTIDERE KÖK 35-17-M00231_TR-2-M04 M04</t>
  </si>
  <si>
    <t>04.06.2020 20:58:23</t>
  </si>
  <si>
    <t>04.06.2020 21:50:15</t>
  </si>
  <si>
    <t>1345278</t>
  </si>
  <si>
    <t>04.06.2020 19:43:28</t>
  </si>
  <si>
    <t>04.06.2020 20:23:40</t>
  </si>
  <si>
    <t>1348075</t>
  </si>
  <si>
    <t>10.06.2020 06:01:39</t>
  </si>
  <si>
    <t>10.06.2020 06:34:00</t>
  </si>
  <si>
    <t>1346914</t>
  </si>
  <si>
    <t>TİRE İM-DM-1 35-29-A00001_BOYNUYOĞUN-L04 L04</t>
  </si>
  <si>
    <t>08.06.2020 06:33:38</t>
  </si>
  <si>
    <t>08.06.2020 07:50:00</t>
  </si>
  <si>
    <t>1347468</t>
  </si>
  <si>
    <t>TİRE İM-DM-1 35-29-A00001_GÖKÇEN SULAMA M26</t>
  </si>
  <si>
    <t>09.06.2020 06:32:32</t>
  </si>
  <si>
    <t>09.06.2020 07:40:51</t>
  </si>
  <si>
    <t>1350028</t>
  </si>
  <si>
    <t>12.06.2020 17:02:07</t>
  </si>
  <si>
    <t>12.06.2020 17:34:00</t>
  </si>
  <si>
    <t>1349086</t>
  </si>
  <si>
    <t>11.06.2020 16:56:58</t>
  </si>
  <si>
    <t>11.06.2020 18:43:53</t>
  </si>
  <si>
    <t>1352628</t>
  </si>
  <si>
    <t>TİRE İM-DM-1 35-29-A00001_GÖKÇEN SULAMA-M26 M26</t>
  </si>
  <si>
    <t>17.06.2020 08:55:16</t>
  </si>
  <si>
    <t>17.06.2020 09:16:31</t>
  </si>
  <si>
    <t>1356100</t>
  </si>
  <si>
    <t>22.06.2020 09:56:15</t>
  </si>
  <si>
    <t>22.06.2020 10:44:12</t>
  </si>
  <si>
    <t>1334172</t>
  </si>
  <si>
    <t>YENİKÖY-1 35-26-L00140_956600219</t>
  </si>
  <si>
    <t>02.06.2020 20:28:52</t>
  </si>
  <si>
    <t>02.06.2020 21:35:14</t>
  </si>
  <si>
    <t>1356441</t>
  </si>
  <si>
    <t>TR-52 35-30-L00052_955334129</t>
  </si>
  <si>
    <t>22.06.2020 16:36:22</t>
  </si>
  <si>
    <t>23.06.2020 17:23:31</t>
  </si>
  <si>
    <t>1353174</t>
  </si>
  <si>
    <t>SARUHANLI TR-2 45-80-M00002_ÖMER YETİŞGİN-ÖZGÜR TARIM ÖZEL M05</t>
  </si>
  <si>
    <t>18.06.2020 05:56:44</t>
  </si>
  <si>
    <t>18.06.2020 06:29:31</t>
  </si>
  <si>
    <t>1353320</t>
  </si>
  <si>
    <t>MANDIRA ÖNÜ FAHRİ DOĞAN VE ARK. TR 35-24-M00036_35-24-M00036</t>
  </si>
  <si>
    <t>18.06.2020 10:13:13</t>
  </si>
  <si>
    <t>18.06.2020 11:34:10</t>
  </si>
  <si>
    <t>1350688</t>
  </si>
  <si>
    <t>KARAKOVA TR-1 35-24-M00031_955233162</t>
  </si>
  <si>
    <t>13.06.2020 13:54:00</t>
  </si>
  <si>
    <t>13.06.2020 15:57:00</t>
  </si>
  <si>
    <t>1345704</t>
  </si>
  <si>
    <t>05.06.2020 17:21:19</t>
  </si>
  <si>
    <t>05.06.2020 17:38:00</t>
  </si>
  <si>
    <t>1348603</t>
  </si>
  <si>
    <t>KARAKOVA TR-1 35-24-M00031_A</t>
  </si>
  <si>
    <t>10.06.2020 19:58:08</t>
  </si>
  <si>
    <t>10.06.2020 21:16:43</t>
  </si>
  <si>
    <t>1358619</t>
  </si>
  <si>
    <t>KADIKÖY YILANLIKÖPRÜ TR 35-16-M00279_35-16-M00279</t>
  </si>
  <si>
    <t>25.06.2020 19:24:00</t>
  </si>
  <si>
    <t>25.06.2020 19:41:00</t>
  </si>
  <si>
    <t>1353321</t>
  </si>
  <si>
    <t>İSMAİLLİ KÖK 35-16-M00045_TAN RES ÖZEL M08</t>
  </si>
  <si>
    <t>18.06.2020 10:25:18</t>
  </si>
  <si>
    <t>18.06.2020 10:26:00</t>
  </si>
  <si>
    <t>1359994</t>
  </si>
  <si>
    <t>TR-8 BOZAVLU 35-19-L00008_956668008</t>
  </si>
  <si>
    <t>28.06.2020 13:39:52</t>
  </si>
  <si>
    <t>28.06.2020 14:07:21</t>
  </si>
  <si>
    <t>1360933</t>
  </si>
  <si>
    <t>BEBEKLİ TR-3 45-77-L00198_945493411</t>
  </si>
  <si>
    <t>30.06.2020 09:06:53</t>
  </si>
  <si>
    <t>30.06.2020 10:24:17</t>
  </si>
  <si>
    <t>1361160</t>
  </si>
  <si>
    <t>BEBEKLİ TR-3 45-77-L00198_B</t>
  </si>
  <si>
    <t>30.06.2020 14:03:17</t>
  </si>
  <si>
    <t>30.06.2020 14:41:29</t>
  </si>
  <si>
    <t>1353131</t>
  </si>
  <si>
    <t>BEBEKLİ AHMETAĞA MAH. 45-77-L00201_Ayırıcı H01</t>
  </si>
  <si>
    <t>17.06.2020 22:47:18</t>
  </si>
  <si>
    <t>17.06.2020 23:02:00</t>
  </si>
  <si>
    <t>1350789</t>
  </si>
  <si>
    <t>BEBEKLİ TR-3 45-77-L00198_Ayırıcı H01</t>
  </si>
  <si>
    <t>13.06.2020 16:28:31</t>
  </si>
  <si>
    <t>13.06.2020 17:07:00</t>
  </si>
  <si>
    <t>1354631</t>
  </si>
  <si>
    <t>BAŞIBÜYÜK KÖK 45-77-L00158_HatBaşıAyırıcı_66753656 L04</t>
  </si>
  <si>
    <t>19.06.2020 17:28:40</t>
  </si>
  <si>
    <t>19.06.2020 19:01:39</t>
  </si>
  <si>
    <t>1345577</t>
  </si>
  <si>
    <t>BEBEKLİ TR-2 45-77-L00197_A</t>
  </si>
  <si>
    <t>05.06.2020 13:12:44</t>
  </si>
  <si>
    <t>05.06.2020 14:09:00</t>
  </si>
  <si>
    <t>1323539</t>
  </si>
  <si>
    <t>BEBEKLİ SARIALİLER TR-1 45-77-L00200_945495139</t>
  </si>
  <si>
    <t>01.06.2020 20:08:56</t>
  </si>
  <si>
    <t>01.06.2020 21:05:12</t>
  </si>
  <si>
    <t>1350474</t>
  </si>
  <si>
    <t>BEĞENLER SUBAŞI TR-1 45-75-M00176_A</t>
  </si>
  <si>
    <t>13.06.2020 09:10:36</t>
  </si>
  <si>
    <t>13.06.2020 12:14:46</t>
  </si>
  <si>
    <t>1347443</t>
  </si>
  <si>
    <t>BEKİRLER TR-1 45-72-L00357_Ayırıcı H01</t>
  </si>
  <si>
    <t>09.06.2020 01:21:04</t>
  </si>
  <si>
    <t>09.06.2020 01:51:00</t>
  </si>
  <si>
    <t>1347446</t>
  </si>
  <si>
    <t>09.06.2020 01:57:17</t>
  </si>
  <si>
    <t>09.06.2020 03:24:34</t>
  </si>
  <si>
    <t>1323076</t>
  </si>
  <si>
    <t>01.06.2020 10:44:38</t>
  </si>
  <si>
    <t>01.06.2020 13:30:02</t>
  </si>
  <si>
    <t>1354335</t>
  </si>
  <si>
    <t>BEKİRLER TR-4 45-72-L00361_49641013</t>
  </si>
  <si>
    <t>19.06.2020 12:34:39</t>
  </si>
  <si>
    <t>19.06.2020 14:59:40</t>
  </si>
  <si>
    <t>1350058</t>
  </si>
  <si>
    <t>ÇAPAKLI KÖK 45-78-M01161_HatBaşıAyırıcı_53139970 M04</t>
  </si>
  <si>
    <t>12.06.2020 17:03:15</t>
  </si>
  <si>
    <t>12.06.2020 17:54:46</t>
  </si>
  <si>
    <t>1371286</t>
  </si>
  <si>
    <t>30.06.2020 17:57:08</t>
  </si>
  <si>
    <t>30.06.2020 19:05:45</t>
  </si>
  <si>
    <t>1359376</t>
  </si>
  <si>
    <t>27.06.2020 06:46:19</t>
  </si>
  <si>
    <t>27.06.2020 09:25:34</t>
  </si>
  <si>
    <t>1359707</t>
  </si>
  <si>
    <t>ÇAPAKLI KÖK 45-78-M01161_HatBaşıAyırıcı_53140441 M04</t>
  </si>
  <si>
    <t>27.06.2020 19:26:58</t>
  </si>
  <si>
    <t>27.06.2020 20:32:07</t>
  </si>
  <si>
    <t>1346316</t>
  </si>
  <si>
    <t>GÖKEYÜP TR-3 45-78-M00816_953275320</t>
  </si>
  <si>
    <t>06.06.2020 20:36:34</t>
  </si>
  <si>
    <t>06.06.2020 23:10:45</t>
  </si>
  <si>
    <t>1346237</t>
  </si>
  <si>
    <t>GÖKEYÜP TR-1 KÖK 45-78-M00798_SARISU M04</t>
  </si>
  <si>
    <t>06.06.2020 18:08:22</t>
  </si>
  <si>
    <t>06.06.2020 19:33:00</t>
  </si>
  <si>
    <t>1323103</t>
  </si>
  <si>
    <t>M-2241 BELENBAŞI TR-1 35-03-M02241_910844702</t>
  </si>
  <si>
    <t>01.06.2020 11:32:14</t>
  </si>
  <si>
    <t>01.06.2020 12:24:17</t>
  </si>
  <si>
    <t>1350133</t>
  </si>
  <si>
    <t>12.06.2020 18:10:24</t>
  </si>
  <si>
    <t>12.06.2020 19:53:15</t>
  </si>
  <si>
    <t>1357335</t>
  </si>
  <si>
    <t>BELENYAKA TR-1 45-73-M00713_945647558</t>
  </si>
  <si>
    <t>23.06.2020 16:56:13</t>
  </si>
  <si>
    <t>23.06.2020 19:18:05</t>
  </si>
  <si>
    <t>1359794</t>
  </si>
  <si>
    <t>BELENYAKA TR-5 45-73-M00698_45-73-M00698</t>
  </si>
  <si>
    <t>27.06.2020 23:24:03</t>
  </si>
  <si>
    <t>27.06.2020 23:57:49</t>
  </si>
  <si>
    <t>1359388</t>
  </si>
  <si>
    <t>27.06.2020 06:50:22</t>
  </si>
  <si>
    <t>27.06.2020 07:56:39</t>
  </si>
  <si>
    <t>1371433</t>
  </si>
  <si>
    <t>30.06.2020 21:42:21</t>
  </si>
  <si>
    <t>30.06.2020 22:25:43</t>
  </si>
  <si>
    <t>1322974</t>
  </si>
  <si>
    <t>BELENYAKA KEMER MAH. TR-1 45-73-M00687_Ayırıcı H01</t>
  </si>
  <si>
    <t>01.06.2020 08:39:00</t>
  </si>
  <si>
    <t>01.06.2020 09:07:00</t>
  </si>
  <si>
    <t>1360892</t>
  </si>
  <si>
    <t>BELENYENİCE KÖYÜ TR-1 45-71-M01512_45-71-M01512</t>
  </si>
  <si>
    <t>30.06.2020 07:42:35</t>
  </si>
  <si>
    <t>30.06.2020 12:33:41</t>
  </si>
  <si>
    <t>1360906</t>
  </si>
  <si>
    <t>BELEVİ İM 35-13-A00002_BELEVİ ŞEHİR-2-L04 L04</t>
  </si>
  <si>
    <t>30.06.2020 08:41:41</t>
  </si>
  <si>
    <t>30.06.2020 09:32:00</t>
  </si>
  <si>
    <t>1345666</t>
  </si>
  <si>
    <t>ŞEVKİ OLGUN VE ARK. T-SULAMA GRB.TR-1 35-13-L00128_915117622</t>
  </si>
  <si>
    <t>05.06.2020 15:47:49</t>
  </si>
  <si>
    <t>05.06.2020 18:14:20</t>
  </si>
  <si>
    <t>1351781</t>
  </si>
  <si>
    <t>CAN TEREYAĞLARI ÖZEL TR 35-13-M00008Ö_-M03 M03</t>
  </si>
  <si>
    <t>15.06.2020 16:10:38</t>
  </si>
  <si>
    <t>15.06.2020 19:45:49</t>
  </si>
  <si>
    <t>1351412</t>
  </si>
  <si>
    <t>BELEVİ TR-5 35-13-L00064_946418822</t>
  </si>
  <si>
    <t>14.06.2020 22:16:47</t>
  </si>
  <si>
    <t>14.06.2020 23:09:30</t>
  </si>
  <si>
    <t>1353740</t>
  </si>
  <si>
    <t>BELEVİ İM 35-13-A00002_ARSLANLAR-M06 M06</t>
  </si>
  <si>
    <t>18.06.2020 17:08:29</t>
  </si>
  <si>
    <t>1352694</t>
  </si>
  <si>
    <t>17.06.2020 09:56:34</t>
  </si>
  <si>
    <t>17.06.2020 12:02:57</t>
  </si>
  <si>
    <t>1359019</t>
  </si>
  <si>
    <t>BELEVİ İM 35-13-A00002_BELEVİ OTOBAN SULAMA L01</t>
  </si>
  <si>
    <t>26.06.2020 13:05:35</t>
  </si>
  <si>
    <t>26.06.2020 13:41:30</t>
  </si>
  <si>
    <t>1359849</t>
  </si>
  <si>
    <t>GÜNEŞLİ KÖK 45-75-M00056_HatBaşıAyırıcı_53135486 M03</t>
  </si>
  <si>
    <t>28.06.2020 07:30:52</t>
  </si>
  <si>
    <t>28.06.2020 09:38:18</t>
  </si>
  <si>
    <t>1346344</t>
  </si>
  <si>
    <t>BENLİELİ İSABEYLİ TR-1 45-75-M00160_945598150</t>
  </si>
  <si>
    <t>06.06.2020 22:00:03</t>
  </si>
  <si>
    <t>06.06.2020 23:09:11</t>
  </si>
  <si>
    <t>1346819</t>
  </si>
  <si>
    <t>BENLİELİ İSABEYLİ TR-1 45-75-M00160_45-75-M00160</t>
  </si>
  <si>
    <t>07.06.2020 19:26:45</t>
  </si>
  <si>
    <t>07.06.2020 23:21:40</t>
  </si>
  <si>
    <t>1355798</t>
  </si>
  <si>
    <t>BENLİELİ TR-1 45-75-M00162_B</t>
  </si>
  <si>
    <t>21.06.2020 18:30:01</t>
  </si>
  <si>
    <t>21.06.2020 21:21:20</t>
  </si>
  <si>
    <t>1357518</t>
  </si>
  <si>
    <t>HATUNKÖY TR-1 45-82-L00001_Ayırıcı H01</t>
  </si>
  <si>
    <t>23.06.2020 21:33:29</t>
  </si>
  <si>
    <t>23.06.2020 22:56:14</t>
  </si>
  <si>
    <t>1357338</t>
  </si>
  <si>
    <t>GÖRDES TR-1 45-75-M00001_D</t>
  </si>
  <si>
    <t>23.06.2020 16:29:25</t>
  </si>
  <si>
    <t>23.06.2020 17:29:44</t>
  </si>
  <si>
    <t>1357403</t>
  </si>
  <si>
    <t>GÖRDES DM 45-75-M00050_KÜREKÇİ M09</t>
  </si>
  <si>
    <t>23.06.2020 18:35:57</t>
  </si>
  <si>
    <t>1357867</t>
  </si>
  <si>
    <t>24.06.2020 14:01:30</t>
  </si>
  <si>
    <t>24.06.2020 14:15:07</t>
  </si>
  <si>
    <t>1357086</t>
  </si>
  <si>
    <t>GÖRDES DM 45-75-M00050_KAŞIKÇI M11</t>
  </si>
  <si>
    <t>23.06.2020 13:07:40</t>
  </si>
  <si>
    <t>23.06.2020 13:20:00</t>
  </si>
  <si>
    <t>1356128</t>
  </si>
  <si>
    <t>GÖRDES DM 45-75-M00050_KAYACIK-M06 M06</t>
  </si>
  <si>
    <t>22.06.2020 10:28:20</t>
  </si>
  <si>
    <t>22.06.2020 10:43:00</t>
  </si>
  <si>
    <t>1354553</t>
  </si>
  <si>
    <t>GÖRDES DM 45-75-M00050_HatBaşıAyırıcı_53135117 M09</t>
  </si>
  <si>
    <t>19.06.2020 16:35:30</t>
  </si>
  <si>
    <t>1354754</t>
  </si>
  <si>
    <t>19.06.2020 20:52:54</t>
  </si>
  <si>
    <t>19.06.2020 21:05:10</t>
  </si>
  <si>
    <t>1354932</t>
  </si>
  <si>
    <t>GÖRDES DM 45-75-M00050_KAŞIKÇI-M11 M11</t>
  </si>
  <si>
    <t>20.06.2020 08:40:10</t>
  </si>
  <si>
    <t>20.06.2020 08:48:00</t>
  </si>
  <si>
    <t>1354949</t>
  </si>
  <si>
    <t>GÖRDES DM 45-75-M00050_HatBaşıAyırıcı_53135697 M11</t>
  </si>
  <si>
    <t>20.06.2020 08:56:59</t>
  </si>
  <si>
    <t>20.06.2020 11:07:04</t>
  </si>
  <si>
    <t>1355056</t>
  </si>
  <si>
    <t>20.06.2020 12:13:30</t>
  </si>
  <si>
    <t>20.06.2020 12:17:00</t>
  </si>
  <si>
    <t>1352647</t>
  </si>
  <si>
    <t>17.06.2020 09:10:04</t>
  </si>
  <si>
    <t>17.06.2020 09:16:00</t>
  </si>
  <si>
    <t>1353123</t>
  </si>
  <si>
    <t>17.06.2020 22:12:48</t>
  </si>
  <si>
    <t>17.06.2020 22:44:11</t>
  </si>
  <si>
    <t>1353204</t>
  </si>
  <si>
    <t>GÖRDES TR-27 45-75-M00042_GÖRDES TR-28 M01</t>
  </si>
  <si>
    <t>18.06.2020 08:05:28</t>
  </si>
  <si>
    <t>18.06.2020 08:21:27</t>
  </si>
  <si>
    <t>1351198</t>
  </si>
  <si>
    <t>MERKEZ BODAMAS TR-4 45-75-M00141_A</t>
  </si>
  <si>
    <t>14.06.2020 13:14:36</t>
  </si>
  <si>
    <t>14.06.2020 14:04:17</t>
  </si>
  <si>
    <t>1346783</t>
  </si>
  <si>
    <t>07.06.2020 18:09:16</t>
  </si>
  <si>
    <t>07.06.2020 19:06:43</t>
  </si>
  <si>
    <t>1346699</t>
  </si>
  <si>
    <t>UMMANDERESİ TR-2 45-75-M00074_Ayırıcı H01</t>
  </si>
  <si>
    <t>07.06.2020 16:23:44</t>
  </si>
  <si>
    <t>07.06.2020 16:37:49</t>
  </si>
  <si>
    <t>1347254</t>
  </si>
  <si>
    <t>08.06.2020 15:33:44</t>
  </si>
  <si>
    <t>08.06.2020 17:13:44</t>
  </si>
  <si>
    <t>1347276</t>
  </si>
  <si>
    <t>08.06.2020 16:44:22</t>
  </si>
  <si>
    <t>08.06.2020 16:48:00</t>
  </si>
  <si>
    <t>1348492</t>
  </si>
  <si>
    <t>10.06.2020 16:54:37</t>
  </si>
  <si>
    <t>10.06.2020 17:06:00</t>
  </si>
  <si>
    <t>1348501</t>
  </si>
  <si>
    <t>10.06.2020 17:05:22</t>
  </si>
  <si>
    <t>10.06.2020 18:05:00</t>
  </si>
  <si>
    <t>1347891</t>
  </si>
  <si>
    <t>BODAMAS TR-5 45-75-M00303_C</t>
  </si>
  <si>
    <t>09.06.2020 18:26:06</t>
  </si>
  <si>
    <t>09.06.2020 19:17:17</t>
  </si>
  <si>
    <t>1347670</t>
  </si>
  <si>
    <t>BODAMAS TR-5 45-75-M00303_A</t>
  </si>
  <si>
    <t>09.06.2020 12:15:32</t>
  </si>
  <si>
    <t>09.06.2020 12:55:23</t>
  </si>
  <si>
    <t>1349769</t>
  </si>
  <si>
    <t>BODAMAS TR-2 45-75-M00325_E</t>
  </si>
  <si>
    <t>12.06.2020 14:11:15</t>
  </si>
  <si>
    <t>1349467</t>
  </si>
  <si>
    <t>12.06.2020 08:47:02</t>
  </si>
  <si>
    <t>12.06.2020 08:54:00</t>
  </si>
  <si>
    <t>1349305</t>
  </si>
  <si>
    <t>GÖRDES DM 45-75-M00050_HatBaşıAyırıcı_53135710 M11</t>
  </si>
  <si>
    <t>11.06.2020 20:35:03</t>
  </si>
  <si>
    <t>11.06.2020 21:18:47</t>
  </si>
  <si>
    <t>1349249</t>
  </si>
  <si>
    <t>11.06.2020 19:38:43</t>
  </si>
  <si>
    <t>11.06.2020 19:49:49</t>
  </si>
  <si>
    <t>1359550</t>
  </si>
  <si>
    <t>CABARLAR KÖK 45-75-M00053_HatBaşıAyırıcı_53135116 M02</t>
  </si>
  <si>
    <t>27.06.2020 13:13:19</t>
  </si>
  <si>
    <t>27.06.2020 14:50:08</t>
  </si>
  <si>
    <t>1360831</t>
  </si>
  <si>
    <t>GÖRDES DM 45-75-M00050_GÖRDES ŞEHİR-3-M04 M04</t>
  </si>
  <si>
    <t>29.06.2020 22:50:51</t>
  </si>
  <si>
    <t>29.06.2020 22:58:11</t>
  </si>
  <si>
    <t>1360734</t>
  </si>
  <si>
    <t>CABARLAR TR-4 45-75-M00137_D</t>
  </si>
  <si>
    <t>29.06.2020 19:17:49</t>
  </si>
  <si>
    <t>29.06.2020 20:47:08</t>
  </si>
  <si>
    <t>1360276</t>
  </si>
  <si>
    <t>29.06.2020 07:28:37</t>
  </si>
  <si>
    <t>29.06.2020 07:44:06</t>
  </si>
  <si>
    <t>1346809</t>
  </si>
  <si>
    <t>BEREKETLİ TR-2 YEĞENLER 45-79-M00322_A</t>
  </si>
  <si>
    <t>07.06.2020 19:09:07</t>
  </si>
  <si>
    <t>07.06.2020 19:35:30</t>
  </si>
  <si>
    <t>1352829</t>
  </si>
  <si>
    <t>YUKARIBEY TR-1 35-16-M00120_953323659</t>
  </si>
  <si>
    <t>17.06.2020 13:10:56</t>
  </si>
  <si>
    <t>17.06.2020 22:49:28</t>
  </si>
  <si>
    <t>1348833</t>
  </si>
  <si>
    <t>TEPEKÖY TR-1 35-16-L00257_35-16-L00257</t>
  </si>
  <si>
    <t>11.06.2020 09:54:53</t>
  </si>
  <si>
    <t>11.06.2020 10:31:47</t>
  </si>
  <si>
    <t>1355144</t>
  </si>
  <si>
    <t>K-254 35-04-K00254_912454603</t>
  </si>
  <si>
    <t>20.06.2020 14:49:25</t>
  </si>
  <si>
    <t>20.06.2020 22:20:24</t>
  </si>
  <si>
    <t>1347327</t>
  </si>
  <si>
    <t>08.06.2020 18:06:24</t>
  </si>
  <si>
    <t>08.06.2020 18:16:00</t>
  </si>
  <si>
    <t>1348126</t>
  </si>
  <si>
    <t>BEŞPINARLAR KÖYÜ TR-1 35-27-M00413_DAĞITIM TRAFO BEŞPINARLAR KÖYÜ TR-1-M03 M03</t>
  </si>
  <si>
    <t>10.06.2020 08:26:07</t>
  </si>
  <si>
    <t>10.06.2020 09:15:58</t>
  </si>
  <si>
    <t>1348058</t>
  </si>
  <si>
    <t>10.06.2020 04:19:46</t>
  </si>
  <si>
    <t>10.06.2020 05:04:56</t>
  </si>
  <si>
    <t>1357721</t>
  </si>
  <si>
    <t>24.06.2020 10:02:54</t>
  </si>
  <si>
    <t>24.06.2020 10:50:00</t>
  </si>
  <si>
    <t>1357662</t>
  </si>
  <si>
    <t>M-2595 BEŞYOL DM 35-02-M02595_BEŞYOL DM GİRİŞ-M07 M07</t>
  </si>
  <si>
    <t>24.06.2020 09:01:24</t>
  </si>
  <si>
    <t>24.06.2020 17:59:05</t>
  </si>
  <si>
    <t>1347629</t>
  </si>
  <si>
    <t>M-874 BEŞYOL 35-02-M00874_35-02-M00874</t>
  </si>
  <si>
    <t>09.06.2020 11:01:05</t>
  </si>
  <si>
    <t>09.06.2020 14:47:19</t>
  </si>
  <si>
    <t>1352687</t>
  </si>
  <si>
    <t>M-850 KARAÇAM KÖK 35-02-M00850_KARAÇAM M07</t>
  </si>
  <si>
    <t>17.06.2020 11:30:17</t>
  </si>
  <si>
    <t>1346536</t>
  </si>
  <si>
    <t>YENİ FOÇA TR-23 35-23-M00023_950420333</t>
  </si>
  <si>
    <t>07.06.2020 11:05:29</t>
  </si>
  <si>
    <t>07.06.2020 15:06:41</t>
  </si>
  <si>
    <t>1348680</t>
  </si>
  <si>
    <t>TR-56 35-16-L00056_953338202</t>
  </si>
  <si>
    <t>10.06.2020 23:33:08</t>
  </si>
  <si>
    <t>11.06.2020 00:36:35</t>
  </si>
  <si>
    <t>1346196</t>
  </si>
  <si>
    <t>TR-92 35-16-L00092_A</t>
  </si>
  <si>
    <t>06.06.2020 16:45:48</t>
  </si>
  <si>
    <t>06.06.2020 17:33:43</t>
  </si>
  <si>
    <t>1352671</t>
  </si>
  <si>
    <t>17.06.2020 09:42:00</t>
  </si>
  <si>
    <t>17.06.2020 10:46:27</t>
  </si>
  <si>
    <t>1350516</t>
  </si>
  <si>
    <t>BEYCE TR-1 45-82-L00002_Ayırıcı H01</t>
  </si>
  <si>
    <t>13.06.2020 09:42:44</t>
  </si>
  <si>
    <t>13.06.2020 13:54:40</t>
  </si>
  <si>
    <t>1323057</t>
  </si>
  <si>
    <t>BEYCE TR-1 45-82-L00002_72373052</t>
  </si>
  <si>
    <t>01.06.2020 10:27:15</t>
  </si>
  <si>
    <t>01.06.2020 12:35:03</t>
  </si>
  <si>
    <t>1347029</t>
  </si>
  <si>
    <t>08.06.2020 09:54:00</t>
  </si>
  <si>
    <t>08.06.2020 15:58:49</t>
  </si>
  <si>
    <t>1349654</t>
  </si>
  <si>
    <t>BEYDAĞ İM 35-32-A00001_TR-2-M07 M07</t>
  </si>
  <si>
    <t>12.06.2020 11:44:12</t>
  </si>
  <si>
    <t>12.06.2020 12:03:53</t>
  </si>
  <si>
    <t>1355899</t>
  </si>
  <si>
    <t>21.06.2020 23:30:31</t>
  </si>
  <si>
    <t>21.06.2020 23:59:16</t>
  </si>
  <si>
    <t>1358257</t>
  </si>
  <si>
    <t>BEYDAĞ İM 35-32-A00001_BAKIR L03</t>
  </si>
  <si>
    <t>25.06.2020 09:12:00</t>
  </si>
  <si>
    <t>25.06.2020 17:56:00</t>
  </si>
  <si>
    <t>1358838</t>
  </si>
  <si>
    <t>SARIKAYA İ.KARAGÜL TARIMSAL GRUP SULAMA 35-32-L00062_35-32-L00062</t>
  </si>
  <si>
    <t>26.06.2020 09:27:00</t>
  </si>
  <si>
    <t>26.06.2020 15:13:21</t>
  </si>
  <si>
    <t>1357019</t>
  </si>
  <si>
    <t>23.06.2020 12:10:20</t>
  </si>
  <si>
    <t>23.06.2020 12:49:30</t>
  </si>
  <si>
    <t>1345725</t>
  </si>
  <si>
    <t>SARUHANLI TR-17 45-80-M00017_947327709</t>
  </si>
  <si>
    <t>05.06.2020 17:56:47</t>
  </si>
  <si>
    <t>05.06.2020 18:42:48</t>
  </si>
  <si>
    <t>1357326</t>
  </si>
  <si>
    <t>BEYHARMAN TR-1 45-79-M00493_C</t>
  </si>
  <si>
    <t>23.06.2020 16:43:54</t>
  </si>
  <si>
    <t>23.06.2020 19:03:56</t>
  </si>
  <si>
    <t>1357188</t>
  </si>
  <si>
    <t>BEYHARMAN TR-1 45-79-M00493_45-79-M00493</t>
  </si>
  <si>
    <t>23.06.2020 14:12:35</t>
  </si>
  <si>
    <t>23.06.2020 15:29:40</t>
  </si>
  <si>
    <t>1351852</t>
  </si>
  <si>
    <t>TR-25 35-32-L00025_946413255</t>
  </si>
  <si>
    <t>15.06.2020 19:07:07</t>
  </si>
  <si>
    <t>15.06.2020 20:02:56</t>
  </si>
  <si>
    <t>1358255</t>
  </si>
  <si>
    <t>BEYKÖY KÖK TR-12 35-32-L00012_YENİYURT TR-1 L01</t>
  </si>
  <si>
    <t>25.06.2020 15:05:15</t>
  </si>
  <si>
    <t>1351023</t>
  </si>
  <si>
    <t>14.06.2020 08:16:26</t>
  </si>
  <si>
    <t>14.06.2020 09:58:30</t>
  </si>
  <si>
    <t>1353040</t>
  </si>
  <si>
    <t>BEYLİKLİ TR-1 45-78-M00727_953280337</t>
  </si>
  <si>
    <t>17.06.2020 18:52:30</t>
  </si>
  <si>
    <t>17.06.2020 20:01:26</t>
  </si>
  <si>
    <t>1346285</t>
  </si>
  <si>
    <t>BEYLİKLİ TR-3 45-78-M00726_953280287</t>
  </si>
  <si>
    <t>06.06.2020 19:18:33</t>
  </si>
  <si>
    <t>06.06.2020 21:07:58</t>
  </si>
  <si>
    <t>1346037</t>
  </si>
  <si>
    <t>BEYLİKLİ TR-3 45-78-M00726_953280804</t>
  </si>
  <si>
    <t>06.06.2020 11:45:09</t>
  </si>
  <si>
    <t>06.06.2020 12:56:00</t>
  </si>
  <si>
    <t>1346144</t>
  </si>
  <si>
    <t>KABAZLI TR-4 45-78-M00678_49289679</t>
  </si>
  <si>
    <t>06.06.2020 15:18:48</t>
  </si>
  <si>
    <t>06.06.2020 17:12:44</t>
  </si>
  <si>
    <t>1355473</t>
  </si>
  <si>
    <t>TR-19 TARIMSAL SULAMA 45-80-M01019_Ayırıcı H01</t>
  </si>
  <si>
    <t>21.06.2020 09:18:27</t>
  </si>
  <si>
    <t>21.06.2020 10:30:54</t>
  </si>
  <si>
    <t>1359477</t>
  </si>
  <si>
    <t>SAZOBA DM 45-72-M00413_SAZOBA ÇIKIŞI M02</t>
  </si>
  <si>
    <t>27.06.2020 10:38:27</t>
  </si>
  <si>
    <t>27.06.2020 11:04:41</t>
  </si>
  <si>
    <t>1357793</t>
  </si>
  <si>
    <t>KURUCALAR TR-1 45-81-M00131_Ayırıcı H01</t>
  </si>
  <si>
    <t>24.06.2020 11:26:10</t>
  </si>
  <si>
    <t>24.06.2020 21:08:33</t>
  </si>
  <si>
    <t>1346705</t>
  </si>
  <si>
    <t>07.06.2020 16:27:53</t>
  </si>
  <si>
    <t>07.06.2020 16:59:26</t>
  </si>
  <si>
    <t>1351193</t>
  </si>
  <si>
    <t>ERGENEKON TR-12 45-83-M00622_955151431</t>
  </si>
  <si>
    <t>14.06.2020 13:05:27</t>
  </si>
  <si>
    <t>14.06.2020 13:54:01</t>
  </si>
  <si>
    <t>1346234</t>
  </si>
  <si>
    <t>06.06.2020 17:24:55</t>
  </si>
  <si>
    <t>06.06.2020 18:17:00</t>
  </si>
  <si>
    <t>1323513</t>
  </si>
  <si>
    <t>01.06.2020 19:43:56</t>
  </si>
  <si>
    <t>01.06.2020 19:55:00</t>
  </si>
  <si>
    <t>1345128</t>
  </si>
  <si>
    <t>DM08/TR18 45-73-M00001_945679427</t>
  </si>
  <si>
    <t>04.06.2020 13:55:34</t>
  </si>
  <si>
    <t>04.06.2020 14:27:09</t>
  </si>
  <si>
    <t>1348841</t>
  </si>
  <si>
    <t>DM06/TR05 HAL İÇİ 45-73-M00042_945677374</t>
  </si>
  <si>
    <t>11.06.2020 10:03:00</t>
  </si>
  <si>
    <t>11.06.2020 11:25:00</t>
  </si>
  <si>
    <t>1350889</t>
  </si>
  <si>
    <t>TR-30 35-19-M00030_956667439</t>
  </si>
  <si>
    <t>13.06.2020 19:05:02</t>
  </si>
  <si>
    <t>13.06.2020 20:58:51</t>
  </si>
  <si>
    <t>1352318</t>
  </si>
  <si>
    <t>TR-22 35-31-L00022_47995470</t>
  </si>
  <si>
    <t>16.06.2020 14:37:19</t>
  </si>
  <si>
    <t>16.06.2020 15:50:13</t>
  </si>
  <si>
    <t>1353018</t>
  </si>
  <si>
    <t>BİRGİ TR-13 35-15-L00268_950392139</t>
  </si>
  <si>
    <t>17.06.2020 18:10:32</t>
  </si>
  <si>
    <t>17.06.2020 19:27:06</t>
  </si>
  <si>
    <t>1354878</t>
  </si>
  <si>
    <t>BİRGİ KÖK 35-19-M00041_KÖYLER M03</t>
  </si>
  <si>
    <t>20.06.2020 06:17:48</t>
  </si>
  <si>
    <t>20.06.2020 07:31:47</t>
  </si>
  <si>
    <t>1348713</t>
  </si>
  <si>
    <t>BİRGİ KÖK 35-19-M00041_KÖYLER-M03 M03</t>
  </si>
  <si>
    <t>11.06.2020 05:51:17</t>
  </si>
  <si>
    <t>11.06.2020 07:02:00</t>
  </si>
  <si>
    <t>1355990</t>
  </si>
  <si>
    <t>TR-11 35-15-M00011_BOYACIOĞLU ZÜCCACİYE ÖZEL M02</t>
  </si>
  <si>
    <t>22.06.2020 07:27:30</t>
  </si>
  <si>
    <t>22.06.2020 08:39:44</t>
  </si>
  <si>
    <t>1360083</t>
  </si>
  <si>
    <t>28.06.2020 17:16:49</t>
  </si>
  <si>
    <t>28.06.2020 17:58:00</t>
  </si>
  <si>
    <t>1360713</t>
  </si>
  <si>
    <t>SANCAKLI TR-2 35-22-M00158_35-22-M00158</t>
  </si>
  <si>
    <t>29.06.2020 18:40:07</t>
  </si>
  <si>
    <t>29.06.2020 20:16:04</t>
  </si>
  <si>
    <t>1356408</t>
  </si>
  <si>
    <t>22.06.2020 15:38:41</t>
  </si>
  <si>
    <t>22.06.2020 16:57:38</t>
  </si>
  <si>
    <t>1357471</t>
  </si>
  <si>
    <t>SARUHANLI TR-25 45-80-M00025_TR-135 PAĞMAT ÖZEL-M03 M03</t>
  </si>
  <si>
    <t>23.06.2020 20:11:20</t>
  </si>
  <si>
    <t>23.06.2020 21:50:03</t>
  </si>
  <si>
    <t>1353452</t>
  </si>
  <si>
    <t>KARABURUN TR-3 35-21-L00007_953359637</t>
  </si>
  <si>
    <t>18.06.2020 12:16:23</t>
  </si>
  <si>
    <t>18.06.2020 15:15:41</t>
  </si>
  <si>
    <t>1349188</t>
  </si>
  <si>
    <t>KARABURUN TR-3 35-21-L00007_953360226</t>
  </si>
  <si>
    <t>11.06.2020 17:35:03</t>
  </si>
  <si>
    <t>11.06.2020 22:06:18</t>
  </si>
  <si>
    <t>1348338</t>
  </si>
  <si>
    <t>KARABURUN TR-3 35-21-L00007_953702972</t>
  </si>
  <si>
    <t>10.06.2020 12:42:38</t>
  </si>
  <si>
    <t>10.06.2020 21:05:53</t>
  </si>
  <si>
    <t>1355693</t>
  </si>
  <si>
    <t>K-4023 35-01-K04023_B</t>
  </si>
  <si>
    <t>21.06.2020 15:42:19</t>
  </si>
  <si>
    <t>21.06.2020 16:31:18</t>
  </si>
  <si>
    <t>1356690</t>
  </si>
  <si>
    <t>BONCUKLU TR-1 45-82-M00202_Ayırıcı H01</t>
  </si>
  <si>
    <t>23.06.2020 07:29:05</t>
  </si>
  <si>
    <t>23.06.2020 09:15:14</t>
  </si>
  <si>
    <t>1349248</t>
  </si>
  <si>
    <t>M-2147 35-07-M02147_915132553</t>
  </si>
  <si>
    <t>11.06.2020 19:19:48</t>
  </si>
  <si>
    <t>11.06.2020 21:34:36</t>
  </si>
  <si>
    <t>1350072</t>
  </si>
  <si>
    <t>12.06.2020 16:19:00</t>
  </si>
  <si>
    <t>12.06.2020 20:18:16</t>
  </si>
  <si>
    <t>1349656</t>
  </si>
  <si>
    <t>GERENCİK TR-1 45-86-M00181_Ayırıcı H01</t>
  </si>
  <si>
    <t>12.06.2020 11:50:29</t>
  </si>
  <si>
    <t>12.06.2020 12:20:32</t>
  </si>
  <si>
    <t>1323037</t>
  </si>
  <si>
    <t>TOKMAKLI KÖK 45-86-M00047_HatBaşıAyırıcı_53135377 M05</t>
  </si>
  <si>
    <t>01.06.2020 10:12:37</t>
  </si>
  <si>
    <t>01.06.2020 13:24:43</t>
  </si>
  <si>
    <t>1357607</t>
  </si>
  <si>
    <t>TOKMAKLI KÖK 45-86-M00047_TOKMAKLI M05</t>
  </si>
  <si>
    <t>24.06.2020 07:21:29</t>
  </si>
  <si>
    <t>24.06.2020 08:08:00</t>
  </si>
  <si>
    <t>1353601</t>
  </si>
  <si>
    <t>ZEYTİNBURNU TR-1 45-86-M00196_45-86-M00196</t>
  </si>
  <si>
    <t>18.06.2020 14:37:45</t>
  </si>
  <si>
    <t>18.06.2020 15:09:24</t>
  </si>
  <si>
    <t>1350719</t>
  </si>
  <si>
    <t>KARACAİBRAHİMLER TR-1 45-86-M00170_Ayırıcı H01</t>
  </si>
  <si>
    <t>13.06.2020 14:36:54</t>
  </si>
  <si>
    <t>13.06.2020 15:09:06</t>
  </si>
  <si>
    <t>1359897</t>
  </si>
  <si>
    <t>KULALI KÖYÜ TR-1 45-86-M00167_Ayırıcı H01</t>
  </si>
  <si>
    <t>28.06.2020 10:39:18</t>
  </si>
  <si>
    <t>28.06.2020 10:54:23</t>
  </si>
  <si>
    <t>1357509</t>
  </si>
  <si>
    <t>23.06.2020 21:38:00</t>
  </si>
  <si>
    <t>23.06.2020 22:43:36</t>
  </si>
  <si>
    <t>1356754</t>
  </si>
  <si>
    <t>23.06.2020 09:04:53</t>
  </si>
  <si>
    <t>23.06.2020 11:33:15</t>
  </si>
  <si>
    <t>1334143</t>
  </si>
  <si>
    <t>02.06.2020 19:19:22</t>
  </si>
  <si>
    <t>02.06.2020 21:08:58</t>
  </si>
  <si>
    <t>1347477</t>
  </si>
  <si>
    <t>BORLU KÖK 45-86-M00046_TOKMAKLI KÖK M04</t>
  </si>
  <si>
    <t>09.06.2020 07:19:38</t>
  </si>
  <si>
    <t>09.06.2020 07:20:15</t>
  </si>
  <si>
    <t>1357418</t>
  </si>
  <si>
    <t>İCİKLER ULUMAH TR-1 45-86-M00175_Ayırıcı H01</t>
  </si>
  <si>
    <t>23.06.2020 18:17:39</t>
  </si>
  <si>
    <t>23.06.2020 22:03:03</t>
  </si>
  <si>
    <t>1357422</t>
  </si>
  <si>
    <t>İCİKLER TR-4 45-74-M00252_İCİKLER İÇME SUYU M03</t>
  </si>
  <si>
    <t>23.06.2020 18:24:41</t>
  </si>
  <si>
    <t>24.06.2020 01:02:58</t>
  </si>
  <si>
    <t>1352469</t>
  </si>
  <si>
    <t>ADNAN MERT TARIMSAL SULAMA 45-76-L00028_B</t>
  </si>
  <si>
    <t>16.06.2020 18:54:44</t>
  </si>
  <si>
    <t>16.06.2020 19:58:44</t>
  </si>
  <si>
    <t>1348193</t>
  </si>
  <si>
    <t>BAŞPINAR KÖK 45-76-L00001_ALİ FAKI-BOSTANCI-L02 L02</t>
  </si>
  <si>
    <t>10.06.2020 09:28:36</t>
  </si>
  <si>
    <t>10.06.2020 09:54:15</t>
  </si>
  <si>
    <t>1359984</t>
  </si>
  <si>
    <t>28.06.2020 13:13:52</t>
  </si>
  <si>
    <t>28.06.2020 13:51:02</t>
  </si>
  <si>
    <t>1359256</t>
  </si>
  <si>
    <t>BAŞPINAR TR-1 45-76-L00017_C</t>
  </si>
  <si>
    <t>26.06.2020 20:24:54</t>
  </si>
  <si>
    <t>26.06.2020 21:18:03</t>
  </si>
  <si>
    <t>1353970</t>
  </si>
  <si>
    <t>ADNAN MERT TARIMSAL SULAMA 45-76-L00028_A</t>
  </si>
  <si>
    <t>18.06.2020 21:24:06</t>
  </si>
  <si>
    <t>19.06.2020 00:38:51</t>
  </si>
  <si>
    <t>1353206</t>
  </si>
  <si>
    <t>18.06.2020 08:07:14</t>
  </si>
  <si>
    <t>18.06.2020 10:18:50</t>
  </si>
  <si>
    <t>1354884</t>
  </si>
  <si>
    <t>20.06.2020 06:43:40</t>
  </si>
  <si>
    <t>20.06.2020 07:31:36</t>
  </si>
  <si>
    <t>1349732</t>
  </si>
  <si>
    <t>BOYACIK TR-1 45-74-M00115_45-74-M00115</t>
  </si>
  <si>
    <t>12.06.2020 13:00:08</t>
  </si>
  <si>
    <t>12.06.2020 14:36:28</t>
  </si>
  <si>
    <t>1323348</t>
  </si>
  <si>
    <t>BOYACIK TR-1 45-74-M00115_945579950</t>
  </si>
  <si>
    <t>01.06.2020 14:12:39</t>
  </si>
  <si>
    <t>01.06.2020 16:38:40</t>
  </si>
  <si>
    <t>1358804</t>
  </si>
  <si>
    <t>26.06.2020 10:20:44</t>
  </si>
  <si>
    <t>1351391</t>
  </si>
  <si>
    <t>BOYACIK TR-1 45-74-M00115_B</t>
  </si>
  <si>
    <t>14.06.2020 20:27:15</t>
  </si>
  <si>
    <t>14.06.2020 21:24:28</t>
  </si>
  <si>
    <t>1345092</t>
  </si>
  <si>
    <t>BOYALI ÇAYBAŞI TR-1 45-75-M00267_Ayırıcı H01</t>
  </si>
  <si>
    <t>04.06.2020 13:04:33</t>
  </si>
  <si>
    <t>04.06.2020 14:40:25</t>
  </si>
  <si>
    <t>1358570</t>
  </si>
  <si>
    <t>BOYALI ÇAYBAŞI TR-2 45-75-M00268_49464153</t>
  </si>
  <si>
    <t>25.06.2020 17:43:58</t>
  </si>
  <si>
    <t>25.06.2020 18:33:25</t>
  </si>
  <si>
    <t>1334137</t>
  </si>
  <si>
    <t>BOYNUYOĞUN TR-4 35-29-L00786_966127575</t>
  </si>
  <si>
    <t>02.06.2020 19:08:46</t>
  </si>
  <si>
    <t>02.06.2020 20:34:19</t>
  </si>
  <si>
    <t>1358100</t>
  </si>
  <si>
    <t>BOYNUYOĞUN TR-1 35-29-L00341_950320415</t>
  </si>
  <si>
    <t>24.06.2020 20:24:42</t>
  </si>
  <si>
    <t>24.06.2020 21:45:46</t>
  </si>
  <si>
    <t>1346417</t>
  </si>
  <si>
    <t>BOZARMUT TR-1 45-82-M00350_45-82-M00350</t>
  </si>
  <si>
    <t>07.06.2020 07:35:10</t>
  </si>
  <si>
    <t>07.06.2020 09:22:31</t>
  </si>
  <si>
    <t>1356993</t>
  </si>
  <si>
    <t>BOZBURUN TR-1 45-86-M00139_Ayırıcı H01</t>
  </si>
  <si>
    <t>23.06.2020 11:22:13</t>
  </si>
  <si>
    <t>23.06.2020 19:21:47</t>
  </si>
  <si>
    <t>1350041</t>
  </si>
  <si>
    <t>BOZCAYAKA TR-1 35-15-L00919_950355082</t>
  </si>
  <si>
    <t>12.06.2020 16:31:01</t>
  </si>
  <si>
    <t>12.06.2020 18:01:29</t>
  </si>
  <si>
    <t>1348361</t>
  </si>
  <si>
    <t>TR-2/79 45-83-L00079_955140042</t>
  </si>
  <si>
    <t>10.06.2020 13:18:52</t>
  </si>
  <si>
    <t>10.06.2020 14:52:21</t>
  </si>
  <si>
    <t>1346818</t>
  </si>
  <si>
    <t>BOZKÖY TARIMSAL SULAMA TR-1 35-16-M00225_Ayırıcı H01</t>
  </si>
  <si>
    <t>07.06.2020 19:32:03</t>
  </si>
  <si>
    <t>07.06.2020 20:43:33</t>
  </si>
  <si>
    <t>1359106</t>
  </si>
  <si>
    <t>BOZKÖY TR-1 35-16-M00051_953336629</t>
  </si>
  <si>
    <t>26.06.2020 15:35:56</t>
  </si>
  <si>
    <t>26.06.2020 17:43:10</t>
  </si>
  <si>
    <t>1353080</t>
  </si>
  <si>
    <t>AKÇAKİLİSE TR-1 35-21-L00044_A</t>
  </si>
  <si>
    <t>17.06.2020 19:52:19</t>
  </si>
  <si>
    <t>17.06.2020 22:15:58</t>
  </si>
  <si>
    <t>1353054</t>
  </si>
  <si>
    <t>AZMAK TR-1 35-21-L00046_953361381</t>
  </si>
  <si>
    <t>17.06.2020 19:19:26</t>
  </si>
  <si>
    <t>17.06.2020 22:40:52</t>
  </si>
  <si>
    <t>1350654</t>
  </si>
  <si>
    <t>KARABURUN BOZKÖY 35-21-L00053_35-21-L00053</t>
  </si>
  <si>
    <t>13.06.2020 12:56:44</t>
  </si>
  <si>
    <t>13.06.2020 18:03:00</t>
  </si>
  <si>
    <t>1346508</t>
  </si>
  <si>
    <t>AZMAK TR-1 35-21-L00046_A</t>
  </si>
  <si>
    <t>07.06.2020 10:35:00</t>
  </si>
  <si>
    <t>07.06.2020 12:09:42</t>
  </si>
  <si>
    <t>1334119</t>
  </si>
  <si>
    <t>02.06.2020 18:24:02</t>
  </si>
  <si>
    <t>02.06.2020 21:58:08</t>
  </si>
  <si>
    <t>1334449</t>
  </si>
  <si>
    <t>AZMAK TR-1 35-21-L00046_953364399</t>
  </si>
  <si>
    <t>03.06.2020 11:53:56</t>
  </si>
  <si>
    <t>03.06.2020 18:26:43</t>
  </si>
  <si>
    <t>1350229</t>
  </si>
  <si>
    <t>BOZYERLER TR-2 35-16-M00140_35-16-M00140</t>
  </si>
  <si>
    <t>12.06.2020 19:39:52</t>
  </si>
  <si>
    <t>12.06.2020 22:31:17</t>
  </si>
  <si>
    <t>1358607</t>
  </si>
  <si>
    <t>YAĞCILLI TR-3 45-82-M00329_945539282</t>
  </si>
  <si>
    <t>25.06.2020 18:53:53</t>
  </si>
  <si>
    <t>25.06.2020 20:17:34</t>
  </si>
  <si>
    <t>1345681</t>
  </si>
  <si>
    <t>BÖRTLÜCE TR-1 45-77-M00115_45-77-M00115</t>
  </si>
  <si>
    <t>05.06.2020 16:42:24</t>
  </si>
  <si>
    <t>05.06.2020 18:38:31</t>
  </si>
  <si>
    <t>1323158</t>
  </si>
  <si>
    <t>BUCAK TR-1 35-15-L00117_95000127954</t>
  </si>
  <si>
    <t>01.06.2020 12:34:18</t>
  </si>
  <si>
    <t>01.06.2020 14:37:48</t>
  </si>
  <si>
    <t>1359397</t>
  </si>
  <si>
    <t>BUCAK TR-1 35-15-L00117_950354618</t>
  </si>
  <si>
    <t>27.06.2020 07:30:37</t>
  </si>
  <si>
    <t>27.06.2020 10:07:06</t>
  </si>
  <si>
    <t>1349540</t>
  </si>
  <si>
    <t>BAĞYURDU TM 35-27-A00003_OTOYOL-M10 M10</t>
  </si>
  <si>
    <t>12.06.2020 09:45:30</t>
  </si>
  <si>
    <t>12.06.2020 10:25:39</t>
  </si>
  <si>
    <t>1353427</t>
  </si>
  <si>
    <t>DİNDARLI TR-7 45-79-M00425_45-79-M00425</t>
  </si>
  <si>
    <t>18.06.2020 12:04:00</t>
  </si>
  <si>
    <t>18.06.2020 13:17:35</t>
  </si>
  <si>
    <t>1348605</t>
  </si>
  <si>
    <t>K-3780 35-07-K03780_35-07-K03780</t>
  </si>
  <si>
    <t>10.06.2020 20:03:57</t>
  </si>
  <si>
    <t>10.06.2020 21:02:21</t>
  </si>
  <si>
    <t>1359230</t>
  </si>
  <si>
    <t>DM06/TR-5A 45-73-M00090_945671982</t>
  </si>
  <si>
    <t>26.06.2020 19:56:00</t>
  </si>
  <si>
    <t>26.06.2020 20:39:35</t>
  </si>
  <si>
    <t>1348349</t>
  </si>
  <si>
    <t>KINIK TR-2 35-24-L00002_B B01</t>
  </si>
  <si>
    <t>10.06.2020 12:48:41</t>
  </si>
  <si>
    <t>10.06.2020 13:35:32</t>
  </si>
  <si>
    <t>1334254</t>
  </si>
  <si>
    <t>L-347 MASİSA BURCU SİTESİ-2 35-18-L00347_950441910</t>
  </si>
  <si>
    <t>02.06.2020 23:03:09</t>
  </si>
  <si>
    <t>03.06.2020 04:25:12</t>
  </si>
  <si>
    <t>1345554</t>
  </si>
  <si>
    <t>L-360 İMBAT SİTESİ 35-18-L00360_950455523</t>
  </si>
  <si>
    <t>05.06.2020 12:44:30</t>
  </si>
  <si>
    <t>05.06.2020 18:42:04</t>
  </si>
  <si>
    <t>1345221</t>
  </si>
  <si>
    <t>L-346 MANİSA BURCU SİTESİ 35-18-L00346_956317143</t>
  </si>
  <si>
    <t>04.06.2020 17:13:20</t>
  </si>
  <si>
    <t>04.06.2020 20:46:25</t>
  </si>
  <si>
    <t>1345809</t>
  </si>
  <si>
    <t>M-11 GERMİYAN KÖYÜ 35-18-M00011_950442037</t>
  </si>
  <si>
    <t>05.06.2020 20:56:17</t>
  </si>
  <si>
    <t>05.06.2020 23:49:57</t>
  </si>
  <si>
    <t>1352776</t>
  </si>
  <si>
    <t>L-347 MASİSA BURCU SİTESİ-2 35-18-L00347_950441909</t>
  </si>
  <si>
    <t>17.06.2020 11:57:04</t>
  </si>
  <si>
    <t>17.06.2020 18:48:37</t>
  </si>
  <si>
    <t>1354262</t>
  </si>
  <si>
    <t>L-347 MASİSA BURCU SİTESİ-2 35-18-L00347_950441817</t>
  </si>
  <si>
    <t>19.06.2020 10:42:58</t>
  </si>
  <si>
    <t>19.06.2020 12:16:56</t>
  </si>
  <si>
    <t>1351426</t>
  </si>
  <si>
    <t>L-358 YENİ DOSTLAR SİTESİ 35-18-L00358_35-18-L00358</t>
  </si>
  <si>
    <t>14.06.2020 23:48:39</t>
  </si>
  <si>
    <t>15.06.2020 04:35:19</t>
  </si>
  <si>
    <t>1357958</t>
  </si>
  <si>
    <t>L-349 35-18-L00349_950463810</t>
  </si>
  <si>
    <t>24.06.2020 16:39:49</t>
  </si>
  <si>
    <t>24.06.2020 20:15:39</t>
  </si>
  <si>
    <t>1355624</t>
  </si>
  <si>
    <t>L-347 MASİSA BURCU SİTESİ-2 35-18-L00347_950441897</t>
  </si>
  <si>
    <t>21.06.2020 13:34:03</t>
  </si>
  <si>
    <t>21.06.2020 18:06:22</t>
  </si>
  <si>
    <t>1359904</t>
  </si>
  <si>
    <t>L-347 MASİSA BURCU SİTESİ-2 35-18-L00347_950441879</t>
  </si>
  <si>
    <t>28.06.2020 10:04:32</t>
  </si>
  <si>
    <t>28.06.2020 11:13:15</t>
  </si>
  <si>
    <t>1360817</t>
  </si>
  <si>
    <t>BURUNCUK KÖK 35-20-L00273_ZEYTİNOVA DAĞ GRUBU L02</t>
  </si>
  <si>
    <t>29.06.2020 22:01:27</t>
  </si>
  <si>
    <t>29.06.2020 22:26:29</t>
  </si>
  <si>
    <t>1360512</t>
  </si>
  <si>
    <t>29.06.2020 13:12:31</t>
  </si>
  <si>
    <t>29.06.2020 15:02:39</t>
  </si>
  <si>
    <t>1360954</t>
  </si>
  <si>
    <t>BURUNCUK KÖK 35-20-L00273_BURUNCUK OVA - ÇAYIR-L05 L05</t>
  </si>
  <si>
    <t>30.06.2020 09:00:11</t>
  </si>
  <si>
    <t>30.06.2020 18:11:41</t>
  </si>
  <si>
    <t>1355686</t>
  </si>
  <si>
    <t>21.06.2020 15:07:39</t>
  </si>
  <si>
    <t>21.06.2020 18:19:00</t>
  </si>
  <si>
    <t>1351363</t>
  </si>
  <si>
    <t>BURUNCUK TR-1 35-20-L00247_955209269</t>
  </si>
  <si>
    <t>14.06.2020 19:11:25</t>
  </si>
  <si>
    <t>14.06.2020 20:06:19</t>
  </si>
  <si>
    <t>1352658</t>
  </si>
  <si>
    <t>BURUNCUK TR-1 35-20-L00247_955209199</t>
  </si>
  <si>
    <t>17.06.2020 09:26:57</t>
  </si>
  <si>
    <t>17.06.2020 10:31:18</t>
  </si>
  <si>
    <t>1353258</t>
  </si>
  <si>
    <t>BURUNCUK TR-1 35-20-L00247_35-20-L00247</t>
  </si>
  <si>
    <t>18.06.2020 09:10:18</t>
  </si>
  <si>
    <t>18.06.2020 09:52:23</t>
  </si>
  <si>
    <t>1360306</t>
  </si>
  <si>
    <t>29.06.2020 08:49:24</t>
  </si>
  <si>
    <t>1347097</t>
  </si>
  <si>
    <t>TİRE İM-DM-1 35-29-A00001_YENİÇİFTLİK-M18 M18</t>
  </si>
  <si>
    <t>08.06.2020 11:28:00</t>
  </si>
  <si>
    <t>08.06.2020 11:53:00</t>
  </si>
  <si>
    <t>1345633</t>
  </si>
  <si>
    <t>K-4576 35-07-K04576_35-07-K04576</t>
  </si>
  <si>
    <t>05.06.2020 14:43:04</t>
  </si>
  <si>
    <t>05.06.2020 19:00:35</t>
  </si>
  <si>
    <t>1346155</t>
  </si>
  <si>
    <t>BÜYÜKAVULCUK TR-1 35-15-L00701_950354310</t>
  </si>
  <si>
    <t>06.06.2020 15:29:24</t>
  </si>
  <si>
    <t>06.06.2020 18:03:21</t>
  </si>
  <si>
    <t>1346939</t>
  </si>
  <si>
    <t>BÜYÜK AVULCUK TR-3 35-15-L00700_Ayırıcı H01</t>
  </si>
  <si>
    <t>08.06.2020 07:50:34</t>
  </si>
  <si>
    <t>08.06.2020 09:40:17</t>
  </si>
  <si>
    <t>1344676</t>
  </si>
  <si>
    <t>BELEN KÖK 45-80-M00066_BELEN ŞEHİR-2 M05</t>
  </si>
  <si>
    <t>03.06.2020 17:33:23</t>
  </si>
  <si>
    <t>03.06.2020 18:30:00</t>
  </si>
  <si>
    <t>1322927</t>
  </si>
  <si>
    <t>BELEN KÖK 45-80-M00066_HatBaşıAyırıcı_53136349 M03</t>
  </si>
  <si>
    <t>01.06.2020 06:01:31</t>
  </si>
  <si>
    <t>01.06.2020 06:39:11</t>
  </si>
  <si>
    <t>1351646</t>
  </si>
  <si>
    <t>15.06.2020 12:16:33</t>
  </si>
  <si>
    <t>15.06.2020 12:57:33</t>
  </si>
  <si>
    <t>1355810</t>
  </si>
  <si>
    <t>BÜYÜKBELEN TR-5 45-80-M00097_A</t>
  </si>
  <si>
    <t>21.06.2020 18:57:05</t>
  </si>
  <si>
    <t>21.06.2020 20:19:24</t>
  </si>
  <si>
    <t>1334205</t>
  </si>
  <si>
    <t>BÜYÜKGÜNEY TR-1 45-82-M00337_45-82-M00337</t>
  </si>
  <si>
    <t>02.06.2020 21:20:00</t>
  </si>
  <si>
    <t>02.06.2020 22:16:16</t>
  </si>
  <si>
    <t>1349574</t>
  </si>
  <si>
    <t>BÜYÜKIŞIKLAR TR-1 45-82-L00008_Ayırıcı H01</t>
  </si>
  <si>
    <t>12.06.2020 10:22:43</t>
  </si>
  <si>
    <t>12.06.2020 11:34:11</t>
  </si>
  <si>
    <t>1355751</t>
  </si>
  <si>
    <t>BÜYÜKIŞIKLAR TR-1 45-82-L00008_45-82-L00008</t>
  </si>
  <si>
    <t>21.06.2020 17:15:42</t>
  </si>
  <si>
    <t>21.06.2020 20:26:40</t>
  </si>
  <si>
    <t>1347686</t>
  </si>
  <si>
    <t>İSMAİL UYSAL SULAMA GRUBU 35-29-L00677_35-29-L00677</t>
  </si>
  <si>
    <t>09.06.2020 12:20:44</t>
  </si>
  <si>
    <t>09.06.2020 15:54:50</t>
  </si>
  <si>
    <t>1344520</t>
  </si>
  <si>
    <t>EKREM KURDEŞ SULAMA GRUBU 35-29-L00663_Ayırıcı H01</t>
  </si>
  <si>
    <t>03.06.2020 13:53:45</t>
  </si>
  <si>
    <t>03.06.2020 17:17:45</t>
  </si>
  <si>
    <t>1359974</t>
  </si>
  <si>
    <t>BÜYÜKKALE ORTAOKUL TR-4 35-29-L00664_35-29-L00664</t>
  </si>
  <si>
    <t>28.06.2020 12:57:10</t>
  </si>
  <si>
    <t>28.06.2020 13:19:00</t>
  </si>
  <si>
    <t>1360404</t>
  </si>
  <si>
    <t>BÜYÜKKALE TR-1 35-29-L00668_35-29-L00668</t>
  </si>
  <si>
    <t>29.06.2020 10:23:09</t>
  </si>
  <si>
    <t>29.06.2020 11:42:04</t>
  </si>
  <si>
    <t>1360458</t>
  </si>
  <si>
    <t>BÜYÜKKALE TR-2 35-29-L00666_35-29-L00666</t>
  </si>
  <si>
    <t>29.06.2020 11:50:50</t>
  </si>
  <si>
    <t>29.06.2020 14:10:15</t>
  </si>
  <si>
    <t>1359762</t>
  </si>
  <si>
    <t>BÜYÜKKALE ORTAOKUL TR-4 35-29-L00664_A</t>
  </si>
  <si>
    <t>27.06.2020 19:52:00</t>
  </si>
  <si>
    <t>27.06.2020 22:37:48</t>
  </si>
  <si>
    <t>1359703</t>
  </si>
  <si>
    <t>BÜYÜKKALE ORTAOKUL TR-4 35-29-L00664_Ayırıcı H01</t>
  </si>
  <si>
    <t>27.06.2020 19:09:11</t>
  </si>
  <si>
    <t>27.06.2020 19:51:00</t>
  </si>
  <si>
    <t>1360218</t>
  </si>
  <si>
    <t>BÜYÜKKEMERDERE TR-1 35-29-L00303_950319524</t>
  </si>
  <si>
    <t>29.06.2020 00:05:31</t>
  </si>
  <si>
    <t>29.06.2020 11:23:43</t>
  </si>
  <si>
    <t>1347186</t>
  </si>
  <si>
    <t>BÜYÜKKEMERDERE TR-1 35-29-L00303_950319509</t>
  </si>
  <si>
    <t>08.06.2020 13:41:09</t>
  </si>
  <si>
    <t>08.06.2020 14:39:32</t>
  </si>
  <si>
    <t>1356586</t>
  </si>
  <si>
    <t>KUŞKAYA MAHALLESİ TR-1 35-24-M00080_955228061</t>
  </si>
  <si>
    <t>22.06.2020 21:31:06</t>
  </si>
  <si>
    <t>23.06.2020 00:26:54</t>
  </si>
  <si>
    <t>1354684</t>
  </si>
  <si>
    <t>CABERBURHAN TR-1 45-73-M00869_945639817</t>
  </si>
  <si>
    <t>19.06.2020 19:01:03</t>
  </si>
  <si>
    <t>19.06.2020 21:41:17</t>
  </si>
  <si>
    <t>1352201</t>
  </si>
  <si>
    <t>IŞIKLAR KÖK 45-73-M00467_CABBAR FAKILI SULAMA-M06 M06</t>
  </si>
  <si>
    <t>16.06.2020 11:30:58</t>
  </si>
  <si>
    <t>16.06.2020 14:07:45</t>
  </si>
  <si>
    <t>1357637</t>
  </si>
  <si>
    <t>IŞIKLAR KÖK 45-73-M00467_IŞIKLAR-TEPEKÖY -M01 M01</t>
  </si>
  <si>
    <t>24.06.2020 08:38:19</t>
  </si>
  <si>
    <t>24.06.2020 09:27:25</t>
  </si>
  <si>
    <t>1347325</t>
  </si>
  <si>
    <t>IŞIKLAR KÖK 45-73-M00467_IŞIKLAR SULAMA M05</t>
  </si>
  <si>
    <t>08.06.2020 18:04:00</t>
  </si>
  <si>
    <t>08.06.2020 18:47:56</t>
  </si>
  <si>
    <t>1344553</t>
  </si>
  <si>
    <t>IŞIKLAR KÖK 45-73-M00467_HatBaşıAyırıcı_53136476 M02</t>
  </si>
  <si>
    <t>03.06.2020 14:51:59</t>
  </si>
  <si>
    <t>03.06.2020 16:06:47</t>
  </si>
  <si>
    <t>1358405</t>
  </si>
  <si>
    <t>IŞIKLAR KÖK 45-73-M00467_IŞIKLAR-TEPEKÖY M01</t>
  </si>
  <si>
    <t>25.06.2020 11:49:00</t>
  </si>
  <si>
    <t>25.06.2020 16:58:23</t>
  </si>
  <si>
    <t>1358289</t>
  </si>
  <si>
    <t>25.06.2020 09:41:30</t>
  </si>
  <si>
    <t>25.06.2020 11:48:00</t>
  </si>
  <si>
    <t>1358753</t>
  </si>
  <si>
    <t>GÜMÜŞÇAY KÖK 45-73-M00477_SERİNKÖY MERMER OCAĞI M05</t>
  </si>
  <si>
    <t>26.06.2020 06:17:28</t>
  </si>
  <si>
    <t>26.06.2020 06:49:09</t>
  </si>
  <si>
    <t>1359011</t>
  </si>
  <si>
    <t>26.06.2020 13:04:31</t>
  </si>
  <si>
    <t>26.06.2020 13:38:00</t>
  </si>
  <si>
    <t>1360841</t>
  </si>
  <si>
    <t>CABBAR KAMARA TR-2 45-73-M00858_B</t>
  </si>
  <si>
    <t>29.06.2020 23:34:55</t>
  </si>
  <si>
    <t>30.06.2020 00:51:11</t>
  </si>
  <si>
    <t>1345943</t>
  </si>
  <si>
    <t>CABBAR KAMARA TR-2 45-73-M00858_A</t>
  </si>
  <si>
    <t>06.06.2020 09:15:35</t>
  </si>
  <si>
    <t>06.06.2020 11:48:20</t>
  </si>
  <si>
    <t>1357647</t>
  </si>
  <si>
    <t>24.06.2020 08:48:39</t>
  </si>
  <si>
    <t>24.06.2020 10:16:00</t>
  </si>
  <si>
    <t>1355066</t>
  </si>
  <si>
    <t>20.06.2020 12:27:33</t>
  </si>
  <si>
    <t>20.06.2020 12:29:00</t>
  </si>
  <si>
    <t>1349297</t>
  </si>
  <si>
    <t>K-1880 35-09-K01880_97640672</t>
  </si>
  <si>
    <t>11.06.2020 20:29:15</t>
  </si>
  <si>
    <t>12.06.2020 04:13:05</t>
  </si>
  <si>
    <t>1358638</t>
  </si>
  <si>
    <t>25.06.2020 20:13:44</t>
  </si>
  <si>
    <t>26.06.2020 03:22:13</t>
  </si>
  <si>
    <t>1371421</t>
  </si>
  <si>
    <t>K-3723 35-04-K03723_915954404</t>
  </si>
  <si>
    <t>30.06.2020 21:26:33</t>
  </si>
  <si>
    <t>30.06.2020 22:24:03</t>
  </si>
  <si>
    <t>1355824</t>
  </si>
  <si>
    <t>AŞAĞI ÇOBAN İSA TR-15 45-71-M00574_Ayırıcı H01</t>
  </si>
  <si>
    <t>21.06.2020 19:21:06</t>
  </si>
  <si>
    <t>21.06.2020 20:08:00</t>
  </si>
  <si>
    <t>1355851</t>
  </si>
  <si>
    <t>AŞAĞIÇOBANİSA TR-3 45-71-M00103_-M01 M01</t>
  </si>
  <si>
    <t>21.06.2020 20:14:13</t>
  </si>
  <si>
    <t>21.06.2020 20:36:00</t>
  </si>
  <si>
    <t>1349287</t>
  </si>
  <si>
    <t>ÇIRPI İM 35-20-A00002_ÇIPLAK DM M10</t>
  </si>
  <si>
    <t>11.06.2020 20:22:00</t>
  </si>
  <si>
    <t>11.06.2020 21:20:01</t>
  </si>
  <si>
    <t>1349039</t>
  </si>
  <si>
    <t>11.06.2020 16:05:01</t>
  </si>
  <si>
    <t>11.06.2020 16:12:00</t>
  </si>
  <si>
    <t>1350126</t>
  </si>
  <si>
    <t>12.06.2020 18:15:28</t>
  </si>
  <si>
    <t>12.06.2020 18:46:00</t>
  </si>
  <si>
    <t>1350104</t>
  </si>
  <si>
    <t>12.06.2020 18:00:17</t>
  </si>
  <si>
    <t>12.06.2020 18:45:00</t>
  </si>
  <si>
    <t>1344742</t>
  </si>
  <si>
    <t>03.06.2020 19:41:56</t>
  </si>
  <si>
    <t>03.06.2020 20:12:00</t>
  </si>
  <si>
    <t>1361064</t>
  </si>
  <si>
    <t>30.06.2020 11:33:21</t>
  </si>
  <si>
    <t>30.06.2020 11:56:17</t>
  </si>
  <si>
    <t>1361035</t>
  </si>
  <si>
    <t>30.06.2020 10:54:58</t>
  </si>
  <si>
    <t>30.06.2020 11:16:41</t>
  </si>
  <si>
    <t>1334285</t>
  </si>
  <si>
    <t>ALOSBİ TM 35-17-A00006_ŞAKRAN-M05 M05</t>
  </si>
  <si>
    <t>03.06.2020 07:59:03</t>
  </si>
  <si>
    <t>03.06.2020 08:06:00</t>
  </si>
  <si>
    <t>1344631</t>
  </si>
  <si>
    <t>03.06.2020 16:38:48</t>
  </si>
  <si>
    <t>03.06.2020 20:25:23</t>
  </si>
  <si>
    <t>1349874</t>
  </si>
  <si>
    <t>12.06.2020 14:54:44</t>
  </si>
  <si>
    <t>12.06.2020 18:53:36</t>
  </si>
  <si>
    <t>1359503</t>
  </si>
  <si>
    <t>ALİ EŞEN SULAMA GRB. 35-20-L00183_12188660</t>
  </si>
  <si>
    <t>27.06.2020 11:19:11</t>
  </si>
  <si>
    <t>27.06.2020 14:18:14</t>
  </si>
  <si>
    <t>1350008</t>
  </si>
  <si>
    <t>BAYINDIR İM 35-20-A00001_CANLI L19</t>
  </si>
  <si>
    <t>12.06.2020 16:41:49</t>
  </si>
  <si>
    <t>12.06.2020 17:02:00</t>
  </si>
  <si>
    <t>1350387</t>
  </si>
  <si>
    <t>BAYINDIR İM 35-20-A00001_YANIK KAVAK-L14 L14</t>
  </si>
  <si>
    <t>13.06.2020 06:34:10</t>
  </si>
  <si>
    <t>13.06.2020 07:01:03</t>
  </si>
  <si>
    <t>1347612</t>
  </si>
  <si>
    <t>BAYINDIR İM 35-20-A00001_ŞEHİR-1 L21</t>
  </si>
  <si>
    <t>09.06.2020 10:36:25</t>
  </si>
  <si>
    <t>09.06.2020 11:17:08</t>
  </si>
  <si>
    <t>1346568</t>
  </si>
  <si>
    <t>07.06.2020 12:42:53</t>
  </si>
  <si>
    <t>07.06.2020 12:54:00</t>
  </si>
  <si>
    <t>1355604</t>
  </si>
  <si>
    <t>21.06.2020 12:37:00</t>
  </si>
  <si>
    <t>21.06.2020 14:11:00</t>
  </si>
  <si>
    <t>1351259</t>
  </si>
  <si>
    <t>14.06.2020 15:24:12</t>
  </si>
  <si>
    <t>14.06.2020 15:29:00</t>
  </si>
  <si>
    <t>1353067</t>
  </si>
  <si>
    <t>MEHMET ZEYTİN SULAMA GRUBU 35-29-M00260_955214666</t>
  </si>
  <si>
    <t>17.06.2020 19:17:31</t>
  </si>
  <si>
    <t>17.06.2020 20:48:41</t>
  </si>
  <si>
    <t>1354094</t>
  </si>
  <si>
    <t>KAMİL ATMACA SULAMA GRUBU 35-29-M00256_Ayırıcı H01</t>
  </si>
  <si>
    <t>19.06.2020 08:01:15</t>
  </si>
  <si>
    <t>19.06.2020 10:23:49</t>
  </si>
  <si>
    <t>1354741</t>
  </si>
  <si>
    <t>ZEKİ PAVLAZ SULAMA GRUBU 35-29-M00287_955215175</t>
  </si>
  <si>
    <t>19.06.2020 20:13:02</t>
  </si>
  <si>
    <t>19.06.2020 21:55:19</t>
  </si>
  <si>
    <t>1348860</t>
  </si>
  <si>
    <t>YAKAPINAR TR-5 35-20-L00138_955208577</t>
  </si>
  <si>
    <t>11.06.2020 10:29:11</t>
  </si>
  <si>
    <t>11.06.2020 11:59:54</t>
  </si>
  <si>
    <t>1349275</t>
  </si>
  <si>
    <t>11.06.2020 19:52:27</t>
  </si>
  <si>
    <t>11.06.2020 22:59:52</t>
  </si>
  <si>
    <t>1351826</t>
  </si>
  <si>
    <t>ÇIPLAK KÖK 35-29-M00126_YENİÇİFTLİK ENH M011</t>
  </si>
  <si>
    <t>15.06.2020 18:29:33</t>
  </si>
  <si>
    <t>1353345</t>
  </si>
  <si>
    <t>18.06.2020 10:39:00</t>
  </si>
  <si>
    <t>18.06.2020 12:38:21</t>
  </si>
  <si>
    <t>1357082</t>
  </si>
  <si>
    <t>TAŞTEPE TR-3 35-29-L00400_35-29-L00400</t>
  </si>
  <si>
    <t>23.06.2020 14:23:10</t>
  </si>
  <si>
    <t>23.06.2020 14:39:30</t>
  </si>
  <si>
    <t>1357547</t>
  </si>
  <si>
    <t>CENKYERİ TR-5 45-82-M00253_945535000</t>
  </si>
  <si>
    <t>23.06.2020 23:35:57</t>
  </si>
  <si>
    <t>24.06.2020 01:42:38</t>
  </si>
  <si>
    <t>1357282</t>
  </si>
  <si>
    <t>CAMBAZLI TR-1 45-84-M00007_955190354</t>
  </si>
  <si>
    <t>23.06.2020 16:01:13</t>
  </si>
  <si>
    <t>23.06.2020 17:06:54</t>
  </si>
  <si>
    <t>1346709</t>
  </si>
  <si>
    <t>CAMBAZLI TR-1 45-84-M00007_Ayırıcı H</t>
  </si>
  <si>
    <t>07.06.2020 16:27:28</t>
  </si>
  <si>
    <t>07.06.2020 17:48:57</t>
  </si>
  <si>
    <t>1361024</t>
  </si>
  <si>
    <t>CAMBAZLI KÖK 45-84-M00005_MADEN KÖK M03</t>
  </si>
  <si>
    <t>30.06.2020 10:38:41</t>
  </si>
  <si>
    <t>30.06.2020 11:08:00</t>
  </si>
  <si>
    <t>1360066</t>
  </si>
  <si>
    <t>AHMETLİ TR-11 45-84-L00011_955178710</t>
  </si>
  <si>
    <t>28.06.2020 16:45:03</t>
  </si>
  <si>
    <t>28.06.2020 17:26:44</t>
  </si>
  <si>
    <t>1352368</t>
  </si>
  <si>
    <t>TR-54 35-30-L00054_955332460</t>
  </si>
  <si>
    <t>16.06.2020 16:06:33</t>
  </si>
  <si>
    <t>20.06.2020 09:16:00</t>
  </si>
  <si>
    <t>1353997</t>
  </si>
  <si>
    <t>18.06.2020 22:34:31</t>
  </si>
  <si>
    <t>18.06.2020 23:24:00</t>
  </si>
  <si>
    <t>1350221</t>
  </si>
  <si>
    <t>12.06.2020 19:58:57</t>
  </si>
  <si>
    <t>12.06.2020 20:14:00</t>
  </si>
  <si>
    <t>1360304</t>
  </si>
  <si>
    <t>29.06.2020 08:48:04</t>
  </si>
  <si>
    <t>29.06.2020 09:12:00</t>
  </si>
  <si>
    <t>1359038</t>
  </si>
  <si>
    <t>26.06.2020 13:56:41</t>
  </si>
  <si>
    <t>26.06.2020 14:06:00</t>
  </si>
  <si>
    <t>1349144</t>
  </si>
  <si>
    <t>TR-1-5/9 35-20-L00053_Ayırıcı H01</t>
  </si>
  <si>
    <t>11.06.2020 16:22:20</t>
  </si>
  <si>
    <t>11.06.2020 20:04:37</t>
  </si>
  <si>
    <t>1348960</t>
  </si>
  <si>
    <t>TR-1-5/7 35-20-L00065_35-20-L00065</t>
  </si>
  <si>
    <t>11.06.2020 13:40:20</t>
  </si>
  <si>
    <t>11.06.2020 16:30:57</t>
  </si>
  <si>
    <t>1322937</t>
  </si>
  <si>
    <t>01.06.2020 06:31:04</t>
  </si>
  <si>
    <t>01.06.2020 16:09:40</t>
  </si>
  <si>
    <t>1359021</t>
  </si>
  <si>
    <t>YENİKENT SULAMA TR-9 35-16-M00218_Ayırıcı H01</t>
  </si>
  <si>
    <t>26.06.2020 13:12:30</t>
  </si>
  <si>
    <t>26.06.2020 19:20:20</t>
  </si>
  <si>
    <t>1346013</t>
  </si>
  <si>
    <t>06.06.2020 11:02:06</t>
  </si>
  <si>
    <t>06.06.2020 11:23:39</t>
  </si>
  <si>
    <t>1344881</t>
  </si>
  <si>
    <t>ALAŞEHİR TR-61 YILANLI 45-73-M00061_72372994</t>
  </si>
  <si>
    <t>04.06.2020 08:50:40</t>
  </si>
  <si>
    <t>04.06.2020 09:50:16</t>
  </si>
  <si>
    <t>1323072</t>
  </si>
  <si>
    <t>GÖRDES TR-10 45-75-M00010_B</t>
  </si>
  <si>
    <t>01.06.2020 11:14:40</t>
  </si>
  <si>
    <t>01.06.2020 11:39:49</t>
  </si>
  <si>
    <t>1357744</t>
  </si>
  <si>
    <t>24.06.2020 10:29:04</t>
  </si>
  <si>
    <t>24.06.2020 10:30:00</t>
  </si>
  <si>
    <t>1359291</t>
  </si>
  <si>
    <t>HİKMET GIDA KÖK 45-72-M00122_HatBaşıAyırıcı_53136426 M04</t>
  </si>
  <si>
    <t>26.06.2020 21:30:38</t>
  </si>
  <si>
    <t>26.06.2020 23:36:57</t>
  </si>
  <si>
    <t>1360553</t>
  </si>
  <si>
    <t>29.06.2020 14:49:29</t>
  </si>
  <si>
    <t>29.06.2020 15:47:00</t>
  </si>
  <si>
    <t>1355684</t>
  </si>
  <si>
    <t>M-459 (DM 6/19) 35-17-M00459_950307138</t>
  </si>
  <si>
    <t>21.06.2020 15:30:51</t>
  </si>
  <si>
    <t>21.06.2020 16:00:33</t>
  </si>
  <si>
    <t>1349198</t>
  </si>
  <si>
    <t>11.06.2020 18:22:56</t>
  </si>
  <si>
    <t>11.06.2020 19:31:28</t>
  </si>
  <si>
    <t>1360517</t>
  </si>
  <si>
    <t>ALAŞEHİR TR-61 YILANLI 45-73-M00061_45-73-M00061</t>
  </si>
  <si>
    <t>29.06.2020 13:39:11</t>
  </si>
  <si>
    <t>29.06.2020 18:04:19</t>
  </si>
  <si>
    <t>1358511</t>
  </si>
  <si>
    <t>K-1574 35-07-K01574_TRF-1 K03</t>
  </si>
  <si>
    <t>25.06.2020 15:41:29</t>
  </si>
  <si>
    <t>25.06.2020 22:22:10</t>
  </si>
  <si>
    <t>1355417</t>
  </si>
  <si>
    <t>21.06.2020 07:15:41</t>
  </si>
  <si>
    <t>21.06.2020 07:51:43</t>
  </si>
  <si>
    <t>1353267</t>
  </si>
  <si>
    <t>SANAYİ SİTESİ TR-2 35-17-M00296_7639060 b1b</t>
  </si>
  <si>
    <t>18.06.2020 09:31:00</t>
  </si>
  <si>
    <t>18.06.2020 09:42:55</t>
  </si>
  <si>
    <t>1349258</t>
  </si>
  <si>
    <t>CERİTLER SÜLÜKLÜYOLU TR-2 35-31-L00120_C</t>
  </si>
  <si>
    <t>11.06.2020 19:30:13</t>
  </si>
  <si>
    <t>11.06.2020 23:11:36</t>
  </si>
  <si>
    <t>1323696</t>
  </si>
  <si>
    <t>YUKARI EMLAKDERE TR-1 45-71-M01032_Ayırıcı H01</t>
  </si>
  <si>
    <t>02.06.2020 08:22:14</t>
  </si>
  <si>
    <t>02.06.2020 09:30:53</t>
  </si>
  <si>
    <t>1356465</t>
  </si>
  <si>
    <t>CEVİZALAN TR-1 35-15-L01021_B</t>
  </si>
  <si>
    <t>22.06.2020 17:28:46</t>
  </si>
  <si>
    <t>22.06.2020 21:36:52</t>
  </si>
  <si>
    <t>1351034</t>
  </si>
  <si>
    <t>CEVİZLİ DERVİŞLER TR-5 35-31-L00325_47798620</t>
  </si>
  <si>
    <t>14.06.2020 08:47:29</t>
  </si>
  <si>
    <t>14.06.2020 09:54:40</t>
  </si>
  <si>
    <t>1349924</t>
  </si>
  <si>
    <t>12.06.2020 15:49:47</t>
  </si>
  <si>
    <t>12.06.2020 22:19:41</t>
  </si>
  <si>
    <t>1347112</t>
  </si>
  <si>
    <t>CEVİZLİ BALYAKASI TR-3 35-31-L00320_47798451</t>
  </si>
  <si>
    <t>08.06.2020 10:20:50</t>
  </si>
  <si>
    <t>08.06.2020 14:40:41</t>
  </si>
  <si>
    <t>1352887</t>
  </si>
  <si>
    <t>DM08/TR02 45-73-M00003_D d1</t>
  </si>
  <si>
    <t>17.06.2020 14:42:00</t>
  </si>
  <si>
    <t>17.06.2020 15:09:42</t>
  </si>
  <si>
    <t>1353969</t>
  </si>
  <si>
    <t>ÇIRPI TOPRAK SU TR-4 35-20-L00192_Ayırıcı H01</t>
  </si>
  <si>
    <t>18.06.2020 21:26:00</t>
  </si>
  <si>
    <t>18.06.2020 23:27:21</t>
  </si>
  <si>
    <t>1350230</t>
  </si>
  <si>
    <t>12.06.2020 20:05:38</t>
  </si>
  <si>
    <t>1345108</t>
  </si>
  <si>
    <t>04.06.2020 13:35:51</t>
  </si>
  <si>
    <t>04.06.2020 13:58:00</t>
  </si>
  <si>
    <t>1323075</t>
  </si>
  <si>
    <t>CUMALI TR-1 35-27-M00965_912271426</t>
  </si>
  <si>
    <t>01.06.2020 10:36:08</t>
  </si>
  <si>
    <t>01.06.2020 14:08:28</t>
  </si>
  <si>
    <t>1353925</t>
  </si>
  <si>
    <t>CUMALI TR 1 35-24-M00094_Ayırıcı H01</t>
  </si>
  <si>
    <t>18.06.2020 20:06:09</t>
  </si>
  <si>
    <t>18.06.2020 20:24:47</t>
  </si>
  <si>
    <t>1371333</t>
  </si>
  <si>
    <t>MEHMET AVCI 35-24-M00213_914982201</t>
  </si>
  <si>
    <t>30.06.2020 19:11:09</t>
  </si>
  <si>
    <t>30.06.2020 20:09:19</t>
  </si>
  <si>
    <t>1355414</t>
  </si>
  <si>
    <t>M-2011 35-01-M02011_F 2F</t>
  </si>
  <si>
    <t>21.06.2020 07:05:30</t>
  </si>
  <si>
    <t>21.06.2020 09:20:45</t>
  </si>
  <si>
    <t>1351091</t>
  </si>
  <si>
    <t>TR-67 35-30-L00067_955317323</t>
  </si>
  <si>
    <t>14.06.2020 09:58:50</t>
  </si>
  <si>
    <t>16.06.2020 18:10:06</t>
  </si>
  <si>
    <t>1351215</t>
  </si>
  <si>
    <t>TR-54 35-30-L00054_955332483</t>
  </si>
  <si>
    <t>14.06.2020 13:33:55</t>
  </si>
  <si>
    <t>14.06.2020 17:19:02</t>
  </si>
  <si>
    <t>1351216</t>
  </si>
  <si>
    <t>TR-54 35-30-L00054_955333680</t>
  </si>
  <si>
    <t>14.06.2020 13:39:43</t>
  </si>
  <si>
    <t>14.06.2020 17:14:48</t>
  </si>
  <si>
    <t>1351173</t>
  </si>
  <si>
    <t>TR-34 35-30-L00034_955331560</t>
  </si>
  <si>
    <t>14.06.2020 12:25:13</t>
  </si>
  <si>
    <t>15.06.2020 11:50:16</t>
  </si>
  <si>
    <t>1352145</t>
  </si>
  <si>
    <t>TR-35 35-30-L00035_35-30-L00035</t>
  </si>
  <si>
    <t>16.06.2020 10:22:00</t>
  </si>
  <si>
    <t>16.06.2020 11:36:56</t>
  </si>
  <si>
    <t>1351654</t>
  </si>
  <si>
    <t>TR-46 35-30-L00046_955302260</t>
  </si>
  <si>
    <t>15.06.2020 12:03:59</t>
  </si>
  <si>
    <t>16.06.2020 12:40:04</t>
  </si>
  <si>
    <t>1333900</t>
  </si>
  <si>
    <t>TR-52 35-30-L00052_955317860</t>
  </si>
  <si>
    <t>02.06.2020 13:34:33</t>
  </si>
  <si>
    <t>06.06.2020 23:28:43</t>
  </si>
  <si>
    <t>1333967</t>
  </si>
  <si>
    <t>TR-54 35-30-L00054_955329659</t>
  </si>
  <si>
    <t>02.06.2020 14:46:46</t>
  </si>
  <si>
    <t>02.06.2020 15:21:36</t>
  </si>
  <si>
    <t>1347986</t>
  </si>
  <si>
    <t>TR-46 35-30-L00046_955330502</t>
  </si>
  <si>
    <t>09.06.2020 21:54:42</t>
  </si>
  <si>
    <t>12.06.2020 21:27:11</t>
  </si>
  <si>
    <t>1348465</t>
  </si>
  <si>
    <t>TR-54 35-30-L00054_955329654</t>
  </si>
  <si>
    <t>10.06.2020 15:49:42</t>
  </si>
  <si>
    <t>10.06.2020 19:54:58</t>
  </si>
  <si>
    <t>1359003</t>
  </si>
  <si>
    <t>TR-57 35-30-L00057_955315752</t>
  </si>
  <si>
    <t>26.06.2020 12:39:35</t>
  </si>
  <si>
    <t>26.06.2020 18:02:19</t>
  </si>
  <si>
    <t>1359426</t>
  </si>
  <si>
    <t>TR-32 35-30-L00032_955319150</t>
  </si>
  <si>
    <t>27.06.2020 08:56:36</t>
  </si>
  <si>
    <t>27.06.2020 09:38:18</t>
  </si>
  <si>
    <t>1360904</t>
  </si>
  <si>
    <t>DEMİRTAŞ KÖK 35-30-M00149_ESENTEPE KÖYLER M02</t>
  </si>
  <si>
    <t>30.06.2020 08:35:35</t>
  </si>
  <si>
    <t>30.06.2020 09:14:00</t>
  </si>
  <si>
    <t>1359293</t>
  </si>
  <si>
    <t>26.06.2020 21:06:46</t>
  </si>
  <si>
    <t>26.06.2020 22:57:00</t>
  </si>
  <si>
    <t>1348532</t>
  </si>
  <si>
    <t>L-70 BELEDİYE PARK 35-14-L00070_6904947 l70a1b</t>
  </si>
  <si>
    <t>10.06.2020 17:52:32</t>
  </si>
  <si>
    <t>10.06.2020 18:32:52</t>
  </si>
  <si>
    <t>1353612</t>
  </si>
  <si>
    <t>18.06.2020 14:49:03</t>
  </si>
  <si>
    <t>18.06.2020 15:24:29</t>
  </si>
  <si>
    <t>1356929</t>
  </si>
  <si>
    <t>KABAKUM KÖK-9 35-30-L00126_HatBaşıAyırıcı_53133808 L02</t>
  </si>
  <si>
    <t>23.06.2020 10:16:11</t>
  </si>
  <si>
    <t>23.06.2020 13:47:04</t>
  </si>
  <si>
    <t>1356805</t>
  </si>
  <si>
    <t>KABAKUM KÖK-9 35-30-L00126_SALİHLER- BAHÇELİ L07</t>
  </si>
  <si>
    <t>23.06.2020 09:27:29</t>
  </si>
  <si>
    <t>23.06.2020 11:38:00</t>
  </si>
  <si>
    <t>1323353</t>
  </si>
  <si>
    <t>KABAKUM BANKACILAR TR-4 35-30-M00210_955312753</t>
  </si>
  <si>
    <t>01.06.2020 15:43:10</t>
  </si>
  <si>
    <t>01.06.2020 18:20:18</t>
  </si>
  <si>
    <t>1354961</t>
  </si>
  <si>
    <t>KEMAL DERELİ SULAMA GRUBU 35-29-M00293_955210939</t>
  </si>
  <si>
    <t>20.06.2020 09:17:05</t>
  </si>
  <si>
    <t>20.06.2020 10:18:29</t>
  </si>
  <si>
    <t>1353651</t>
  </si>
  <si>
    <t>UZUNKUYU TR-1 35-19-M00203_949437549</t>
  </si>
  <si>
    <t>18.06.2020 14:40:14</t>
  </si>
  <si>
    <t>18.06.2020 20:47:47</t>
  </si>
  <si>
    <t>1334229</t>
  </si>
  <si>
    <t>YAKAPINAR TR-4 35-20-L00154_955193570</t>
  </si>
  <si>
    <t>02.06.2020 23:00:33</t>
  </si>
  <si>
    <t>03.06.2020 01:23:57</t>
  </si>
  <si>
    <t>1360027</t>
  </si>
  <si>
    <t>YAKAPINAR TR-1 35-20-L00148_955194232</t>
  </si>
  <si>
    <t>28.06.2020 15:18:52</t>
  </si>
  <si>
    <t>28.06.2020 17:01:37</t>
  </si>
  <si>
    <t>1371249</t>
  </si>
  <si>
    <t>AHMET KOCA TARIMSAL SULAMA GRB TR-1 45-71-M00902_45-71-M00902</t>
  </si>
  <si>
    <t>30.06.2020 16:41:20</t>
  </si>
  <si>
    <t>30.06.2020 20:25:34</t>
  </si>
  <si>
    <t>1359414</t>
  </si>
  <si>
    <t>ALİ KURUT SULAMA TR-1 45-71-M00834_Ayırıcı H01</t>
  </si>
  <si>
    <t>27.06.2020 08:23:37</t>
  </si>
  <si>
    <t>27.06.2020 20:11:27</t>
  </si>
  <si>
    <t>1334463</t>
  </si>
  <si>
    <t>NURİ SOLMAN 45-71-M00918_Ayırıcı H01</t>
  </si>
  <si>
    <t>03.06.2020 11:56:41</t>
  </si>
  <si>
    <t>03.06.2020 15:28:16</t>
  </si>
  <si>
    <t>1323362</t>
  </si>
  <si>
    <t>HARMANDALI KÖK 45-71-M00061_HatBaşıAyırıcı_53134741 M02</t>
  </si>
  <si>
    <t>01.06.2020 14:48:55</t>
  </si>
  <si>
    <t>01.06.2020 17:21:37</t>
  </si>
  <si>
    <t>1323406</t>
  </si>
  <si>
    <t>HARMANDALI KÖK 45-71-M00061_HARMANDALI KÖYÜ M02</t>
  </si>
  <si>
    <t>01.06.2020 16:59:26</t>
  </si>
  <si>
    <t>01.06.2020 17:12:01</t>
  </si>
  <si>
    <t>1344892</t>
  </si>
  <si>
    <t>HARMANDALI KÖK 45-71-M00061_HatBaşıAyırıcı_53134756 M10</t>
  </si>
  <si>
    <t>04.06.2020 08:37:03</t>
  </si>
  <si>
    <t>04.06.2020 12:54:18</t>
  </si>
  <si>
    <t>1345297</t>
  </si>
  <si>
    <t>HARMANDALI KÖK 45-71-M00061_NURİ SORMAN-M11 M11</t>
  </si>
  <si>
    <t>04.06.2020 19:59:02</t>
  </si>
  <si>
    <t>04.06.2020 22:03:01</t>
  </si>
  <si>
    <t>1348478</t>
  </si>
  <si>
    <t>YENİ HARMANDALI TR-1 45-71-M00893_Ayırıcı H01</t>
  </si>
  <si>
    <t>10.06.2020 16:24:40</t>
  </si>
  <si>
    <t>10.06.2020 17:57:28</t>
  </si>
  <si>
    <t>1348516</t>
  </si>
  <si>
    <t>YENİ HARMANDALI TR-1 45-71-M00893_953216038</t>
  </si>
  <si>
    <t>10.06.2020 17:42:00</t>
  </si>
  <si>
    <t>10.06.2020 18:35:54</t>
  </si>
  <si>
    <t>1347818</t>
  </si>
  <si>
    <t>RAŞİT KARAOSMANOĞLU TARIMSAL SULAMA-1 45-71-M01097_Ayırıcı H01</t>
  </si>
  <si>
    <t>09.06.2020 16:14:42</t>
  </si>
  <si>
    <t>09.06.2020 21:00:53</t>
  </si>
  <si>
    <t>1348745</t>
  </si>
  <si>
    <t>11.06.2020 07:18:32</t>
  </si>
  <si>
    <t>11.06.2020 09:07:21</t>
  </si>
  <si>
    <t>1353704</t>
  </si>
  <si>
    <t>İZCİ TARIMSAL SULAMA 45-71-M01108_Ayırıcı H01</t>
  </si>
  <si>
    <t>18.06.2020 16:22:26</t>
  </si>
  <si>
    <t>18.06.2020 22:01:13</t>
  </si>
  <si>
    <t>1354061</t>
  </si>
  <si>
    <t>NURİ SORMAN TR-3 45-71-M00931_Ayırıcı H01</t>
  </si>
  <si>
    <t>19.06.2020 06:53:19</t>
  </si>
  <si>
    <t>19.06.2020 11:58:04</t>
  </si>
  <si>
    <t>1354577</t>
  </si>
  <si>
    <t>19.06.2020 17:00:06</t>
  </si>
  <si>
    <t>19.06.2020 21:54:05</t>
  </si>
  <si>
    <t>1355978</t>
  </si>
  <si>
    <t>HARMANDALI KÖK 45-71-M00061_HatBaşıAyırıcı_53134740 M02</t>
  </si>
  <si>
    <t>22.06.2020 07:25:37</t>
  </si>
  <si>
    <t>22.06.2020 10:30:21</t>
  </si>
  <si>
    <t>1323315</t>
  </si>
  <si>
    <t>AKALAN TR-2 35-27-M00430_97523836</t>
  </si>
  <si>
    <t>01.06.2020 14:37:24</t>
  </si>
  <si>
    <t>01.06.2020 20:10:29</t>
  </si>
  <si>
    <t>1357371</t>
  </si>
  <si>
    <t>TR-58 (SERAY SÜT) 45-81-M00152_Ayırıcı H01</t>
  </si>
  <si>
    <t>23.06.2020 17:56:00</t>
  </si>
  <si>
    <t>23.06.2020 18:53:41</t>
  </si>
  <si>
    <t>1351458</t>
  </si>
  <si>
    <t>SELENDİ TR-3 45-81-M00003_TR-30 M05</t>
  </si>
  <si>
    <t>15.06.2020 07:22:23</t>
  </si>
  <si>
    <t>15.06.2020 07:43:30</t>
  </si>
  <si>
    <t>1358624</t>
  </si>
  <si>
    <t>25.06.2020 19:40:51</t>
  </si>
  <si>
    <t>25.06.2020 20:18:11</t>
  </si>
  <si>
    <t>1358861</t>
  </si>
  <si>
    <t>DM-2/TR-10 35-22-M00083_955264232</t>
  </si>
  <si>
    <t>26.06.2020 09:40:40</t>
  </si>
  <si>
    <t>26.06.2020 10:23:18</t>
  </si>
  <si>
    <t>1358567</t>
  </si>
  <si>
    <t>DM-2/TR-10 35-22-M00083_954875233</t>
  </si>
  <si>
    <t>25.06.2020 16:55:18</t>
  </si>
  <si>
    <t>25.06.2020 18:07:08</t>
  </si>
  <si>
    <t>1359175</t>
  </si>
  <si>
    <t>26.06.2020 18:11:45</t>
  </si>
  <si>
    <t>26.06.2020 19:26:00</t>
  </si>
  <si>
    <t>1359679</t>
  </si>
  <si>
    <t>27.06.2020 18:21:45</t>
  </si>
  <si>
    <t>28.06.2020 01:31:48</t>
  </si>
  <si>
    <t>1359515</t>
  </si>
  <si>
    <t>27.06.2020 11:56:42</t>
  </si>
  <si>
    <t>27.06.2020 13:02:08</t>
  </si>
  <si>
    <t>1345066</t>
  </si>
  <si>
    <t>04.06.2020 12:39:19</t>
  </si>
  <si>
    <t>04.06.2020 12:52:22</t>
  </si>
  <si>
    <t>1345024</t>
  </si>
  <si>
    <t>MENDERES DM-2/TR-1 35-22-M00300_KAPASİTÖR-M13 M13</t>
  </si>
  <si>
    <t>04.06.2020 11:42:00</t>
  </si>
  <si>
    <t>04.06.2020 12:04:17</t>
  </si>
  <si>
    <t>1345022</t>
  </si>
  <si>
    <t>04.06.2020 11:40:42</t>
  </si>
  <si>
    <t>04.06.2020 11:58:00</t>
  </si>
  <si>
    <t>1346259</t>
  </si>
  <si>
    <t>ÇAYLI TR-4 35-15-L00191_950390102</t>
  </si>
  <si>
    <t>06.06.2020 18:44:06</t>
  </si>
  <si>
    <t>06.06.2020 19:12:34</t>
  </si>
  <si>
    <t>1353962</t>
  </si>
  <si>
    <t>ÇAYLI TR-8 35-15-L00199_950353690</t>
  </si>
  <si>
    <t>18.06.2020 20:55:23</t>
  </si>
  <si>
    <t>19.06.2020 00:00:52</t>
  </si>
  <si>
    <t>1371361</t>
  </si>
  <si>
    <t>ÇAYLI TR-4 35-15-L00191_48679434</t>
  </si>
  <si>
    <t>30.06.2020 19:38:20</t>
  </si>
  <si>
    <t>30.06.2020 20:52:41</t>
  </si>
  <si>
    <t>1359460</t>
  </si>
  <si>
    <t>27.06.2020 09:52:33</t>
  </si>
  <si>
    <t>27.06.2020 10:30:26</t>
  </si>
  <si>
    <t>1359512</t>
  </si>
  <si>
    <t>ÇUKURKÖY KÖK 35-29-L00034_ÇUKURKÖY ENH-L06 L06</t>
  </si>
  <si>
    <t>27.06.2020 11:24:00</t>
  </si>
  <si>
    <t>27.06.2020 13:26:50</t>
  </si>
  <si>
    <t>1349331</t>
  </si>
  <si>
    <t>11.06.2020 20:58:25</t>
  </si>
  <si>
    <t>12.06.2020 08:23:50</t>
  </si>
  <si>
    <t>1351803</t>
  </si>
  <si>
    <t>ÇAĞLAYAN TR-1 45-73-M00173_945663711</t>
  </si>
  <si>
    <t>15.06.2020 17:43:28</t>
  </si>
  <si>
    <t>15.06.2020 18:32:25</t>
  </si>
  <si>
    <t>1356291</t>
  </si>
  <si>
    <t>GÜRSU TARİŞ-TAT KÖK 45-73-M00148_-M06 M06</t>
  </si>
  <si>
    <t>22.06.2020 13:44:08</t>
  </si>
  <si>
    <t>23.06.2020 00:57:31</t>
  </si>
  <si>
    <t>1361153</t>
  </si>
  <si>
    <t>K-748 35-07-K00748_912511264</t>
  </si>
  <si>
    <t>30.06.2020 13:17:40</t>
  </si>
  <si>
    <t>30.06.2020 16:03:48</t>
  </si>
  <si>
    <t>1349132</t>
  </si>
  <si>
    <t>K-1539 35-07-K01539_C</t>
  </si>
  <si>
    <t>11.06.2020 17:17:29</t>
  </si>
  <si>
    <t>11.06.2020 18:32:09</t>
  </si>
  <si>
    <t>1349867</t>
  </si>
  <si>
    <t>KİRAZ İM 35-31-A00001_VELİLER L12</t>
  </si>
  <si>
    <t>12.06.2020 15:08:32</t>
  </si>
  <si>
    <t>12.06.2020 15:09:00</t>
  </si>
  <si>
    <t>1349710</t>
  </si>
  <si>
    <t>KİRAZ İM 35-31-A00001_TR-2 (34.5)-M10 M10</t>
  </si>
  <si>
    <t>12.06.2020 12:47:05</t>
  </si>
  <si>
    <t>12.06.2020 12:58:00</t>
  </si>
  <si>
    <t>1349711</t>
  </si>
  <si>
    <t>KİRAZ İM 35-31-A00001_TR-3 (34.5)-M12 M12</t>
  </si>
  <si>
    <t>12.06.2020 12:47:08</t>
  </si>
  <si>
    <t>12.06.2020 13:23:00</t>
  </si>
  <si>
    <t>1352326</t>
  </si>
  <si>
    <t>16.06.2020 15:00:00</t>
  </si>
  <si>
    <t>16.06.2020 17:44:00</t>
  </si>
  <si>
    <t>1357354</t>
  </si>
  <si>
    <t>ÇAKALDOĞAN DEĞİRMENDERE TR 45-78-M00736_49300132</t>
  </si>
  <si>
    <t>23.06.2020 17:33:04</t>
  </si>
  <si>
    <t>23.06.2020 19:55:14</t>
  </si>
  <si>
    <t>1323039</t>
  </si>
  <si>
    <t>ÇAKALDOĞAN YUKARI MAHALLE TR 45-78-M00739_49300090</t>
  </si>
  <si>
    <t>01.06.2020 10:14:39</t>
  </si>
  <si>
    <t>01.06.2020 15:29:41</t>
  </si>
  <si>
    <t>1323784</t>
  </si>
  <si>
    <t>TR-10 35-22-M00010_955289357</t>
  </si>
  <si>
    <t>02.06.2020 10:12:44</t>
  </si>
  <si>
    <t>02.06.2020 11:04:22</t>
  </si>
  <si>
    <t>1323677</t>
  </si>
  <si>
    <t>SÜLEYMANLI KÖK 35-28-M00606_EMİRALEM TR-18-M10 M10</t>
  </si>
  <si>
    <t>02.06.2020 08:19:00</t>
  </si>
  <si>
    <t>02.06.2020 08:31:22</t>
  </si>
  <si>
    <t>1333964</t>
  </si>
  <si>
    <t>02.06.2020 14:35:44</t>
  </si>
  <si>
    <t>02.06.2020 14:56:54</t>
  </si>
  <si>
    <t>1348815</t>
  </si>
  <si>
    <t>SÜLEYMANLI KÖK 35-28-M00606_BOZALAN M04</t>
  </si>
  <si>
    <t>11.06.2020 09:36:41</t>
  </si>
  <si>
    <t>1354988</t>
  </si>
  <si>
    <t>BEYKÖY TR-1 35-28-M00258_35-28-M00258</t>
  </si>
  <si>
    <t>20.06.2020 10:11:00</t>
  </si>
  <si>
    <t>20.06.2020 10:15:25</t>
  </si>
  <si>
    <t>1354359</t>
  </si>
  <si>
    <t>GÖÇBEYLİ TR-6 35-16-M00021_953355200</t>
  </si>
  <si>
    <t>19.06.2020 12:59:02</t>
  </si>
  <si>
    <t>19.06.2020 16:36:57</t>
  </si>
  <si>
    <t>1354729</t>
  </si>
  <si>
    <t>ÇAKIRCA ALİ TR-4 45-73-M00367_A</t>
  </si>
  <si>
    <t>19.06.2020 19:54:01</t>
  </si>
  <si>
    <t>20.06.2020 11:12:09</t>
  </si>
  <si>
    <t>1351225</t>
  </si>
  <si>
    <t>ÇAKIRLAR TR-1 35-16-L00252_47540432</t>
  </si>
  <si>
    <t>14.06.2020 13:56:04</t>
  </si>
  <si>
    <t>14.06.2020 16:02:27</t>
  </si>
  <si>
    <t>1333906</t>
  </si>
  <si>
    <t>ÇAKIRLAR TR-1 35-16-L00252_35-16-L00252</t>
  </si>
  <si>
    <t>02.06.2020 13:29:21</t>
  </si>
  <si>
    <t>02.06.2020 14:50:28</t>
  </si>
  <si>
    <t>1323186</t>
  </si>
  <si>
    <t>01.06.2020 13:19:00</t>
  </si>
  <si>
    <t>01.06.2020 13:52:09</t>
  </si>
  <si>
    <t>1346630</t>
  </si>
  <si>
    <t>ŞEHİT KEMAL KÖK 35-17-M00449_M-448 M01</t>
  </si>
  <si>
    <t>07.06.2020 14:10:23</t>
  </si>
  <si>
    <t>07.06.2020 14:24:00</t>
  </si>
  <si>
    <t>1345784</t>
  </si>
  <si>
    <t>ÇAKMAKLI TR-2 35-17-M00346_950305885</t>
  </si>
  <si>
    <t>05.06.2020 20:04:00</t>
  </si>
  <si>
    <t>05.06.2020 20:54:16</t>
  </si>
  <si>
    <t>1359202</t>
  </si>
  <si>
    <t>ÇAKMAKLI TR-2 35-17-M00346_A</t>
  </si>
  <si>
    <t>26.06.2020 19:03:18</t>
  </si>
  <si>
    <t>26.06.2020 19:23:42</t>
  </si>
  <si>
    <t>1357364</t>
  </si>
  <si>
    <t>BOZKÖY İÇME SUYU ÖZEL TR 35-16-M00359Ö_Ayırıcı H01</t>
  </si>
  <si>
    <t>23.06.2020 17:42:33</t>
  </si>
  <si>
    <t>1350773</t>
  </si>
  <si>
    <t>ÇALIKLI TR-1 45-81-M00174_945627248</t>
  </si>
  <si>
    <t>13.06.2020 15:42:12</t>
  </si>
  <si>
    <t>13.06.2020 16:44:53</t>
  </si>
  <si>
    <t>1334375</t>
  </si>
  <si>
    <t>YENİFOÇA TR-44 35-23-M00044_950420772</t>
  </si>
  <si>
    <t>03.06.2020 09:50:57</t>
  </si>
  <si>
    <t>03.06.2020 10:55:14</t>
  </si>
  <si>
    <t>1345055</t>
  </si>
  <si>
    <t>İ.B.B.İZSU GENEL MÜD. MENEMEN ÇALTI KÖYÜ İÇME SUYU ÖZEL 35-28-M00262Ö_Ayırıcı H01</t>
  </si>
  <si>
    <t>04.06.2020 12:21:25</t>
  </si>
  <si>
    <t>04.06.2020 15:26:36</t>
  </si>
  <si>
    <t>1360673</t>
  </si>
  <si>
    <t>29.06.2020 17:46:23</t>
  </si>
  <si>
    <t>29.06.2020 18:41:56</t>
  </si>
  <si>
    <t>1358095</t>
  </si>
  <si>
    <t>HELİMLER MAH. TR-1 45-76-M00158_Ayırıcı H01</t>
  </si>
  <si>
    <t>24.06.2020 20:52:16</t>
  </si>
  <si>
    <t>24.06.2020 22:39:19</t>
  </si>
  <si>
    <t>1350054</t>
  </si>
  <si>
    <t>ÇALTICAK TR-1 45-76-L00012_Ayırıcı H</t>
  </si>
  <si>
    <t>12.06.2020 17:15:53</t>
  </si>
  <si>
    <t>12.06.2020 18:56:33</t>
  </si>
  <si>
    <t>1355606</t>
  </si>
  <si>
    <t>TIRMANLAR DM 35-16-M00171_HatBaşıAyırıcı_53140430 M04</t>
  </si>
  <si>
    <t>21.06.2020 12:55:29</t>
  </si>
  <si>
    <t>21.06.2020 15:15:23</t>
  </si>
  <si>
    <t>1359108</t>
  </si>
  <si>
    <t>ÇIRPI TR-1-2/3 35-20-M00008_955208620</t>
  </si>
  <si>
    <t>26.06.2020 15:54:36</t>
  </si>
  <si>
    <t>26.06.2020 17:00:59</t>
  </si>
  <si>
    <t>1323661</t>
  </si>
  <si>
    <t>02.06.2020 07:22:02</t>
  </si>
  <si>
    <t>02.06.2020 07:52:18</t>
  </si>
  <si>
    <t>1349695</t>
  </si>
  <si>
    <t>12.06.2020 12:29:59</t>
  </si>
  <si>
    <t>12.06.2020 14:13:57</t>
  </si>
  <si>
    <t>1346768</t>
  </si>
  <si>
    <t>MEHMET İNCE SULAMA GRUBU 35-27-M00174_Ayırıcı H01</t>
  </si>
  <si>
    <t>07.06.2020 18:16:00</t>
  </si>
  <si>
    <t>07.06.2020 18:32:46</t>
  </si>
  <si>
    <t>1351083</t>
  </si>
  <si>
    <t>ÇAMBEL TR1 35-27-M00477_915164508</t>
  </si>
  <si>
    <t>14.06.2020 09:38:45</t>
  </si>
  <si>
    <t>14.06.2020 13:22:55</t>
  </si>
  <si>
    <t>1352743</t>
  </si>
  <si>
    <t>M-865 ÇAMİÇİ KÖYÜ 35-02-M00865_910018148</t>
  </si>
  <si>
    <t>17.06.2020 10:54:11</t>
  </si>
  <si>
    <t>17.06.2020 17:22:53</t>
  </si>
  <si>
    <t>1357919</t>
  </si>
  <si>
    <t>ÇAMKÖY TR-1 35-16-L00259_Ayırıcı H01</t>
  </si>
  <si>
    <t>24.06.2020 15:21:15</t>
  </si>
  <si>
    <t>24.06.2020 16:55:24</t>
  </si>
  <si>
    <t>1371264</t>
  </si>
  <si>
    <t>ÇAMKÖY TR-1 45-85-L00177_72374744</t>
  </si>
  <si>
    <t>30.06.2020 17:19:50</t>
  </si>
  <si>
    <t>30.06.2020 18:25:07</t>
  </si>
  <si>
    <t>1357910</t>
  </si>
  <si>
    <t>CANPAŞA KÖK 45-71-M00140_HatBaşıAyırıcı_53134565 M06</t>
  </si>
  <si>
    <t>24.06.2020 14:57:13</t>
  </si>
  <si>
    <t>24.06.2020 17:46:59</t>
  </si>
  <si>
    <t>1357480</t>
  </si>
  <si>
    <t>CANPAŞA KÖK 45-71-M00140_ALİ ÖRÜMLÜ M06</t>
  </si>
  <si>
    <t>23.06.2020 20:06:58</t>
  </si>
  <si>
    <t>23.06.2020 21:41:54</t>
  </si>
  <si>
    <t>1351923</t>
  </si>
  <si>
    <t>AŞAĞI ÇAMKÖY TR-1 45-71-M01480_Ayırıcı H</t>
  </si>
  <si>
    <t>15.06.2020 21:28:56</t>
  </si>
  <si>
    <t>15.06.2020 22:04:38</t>
  </si>
  <si>
    <t>1349810</t>
  </si>
  <si>
    <t>YUKARI ÇAMKÖY TR-1 45-71-M01487_Ayırıcı H01</t>
  </si>
  <si>
    <t>12.06.2020 14:14:34</t>
  </si>
  <si>
    <t>12.06.2020 19:30:20</t>
  </si>
  <si>
    <t>1350188</t>
  </si>
  <si>
    <t>12.06.2020 19:44:41</t>
  </si>
  <si>
    <t>12.06.2020 20:03:04</t>
  </si>
  <si>
    <t>1349117</t>
  </si>
  <si>
    <t>11.06.2020 17:16:08</t>
  </si>
  <si>
    <t>11.06.2020 22:48:12</t>
  </si>
  <si>
    <t>1345257</t>
  </si>
  <si>
    <t>04.06.2020 18:40:43</t>
  </si>
  <si>
    <t>04.06.2020 20:16:01</t>
  </si>
  <si>
    <t>1350616</t>
  </si>
  <si>
    <t>ÇAMKÖY TR-1 45-81-M00096_45-81-M00096</t>
  </si>
  <si>
    <t>13.06.2020 12:40:49</t>
  </si>
  <si>
    <t>1356880</t>
  </si>
  <si>
    <t>ÇAMKÖY TEPE MAHALLE TR-1 45-81-M00229_Ayırıcı H01</t>
  </si>
  <si>
    <t>23.06.2020 10:36:37</t>
  </si>
  <si>
    <t>23.06.2020 12:05:28</t>
  </si>
  <si>
    <t>1357005</t>
  </si>
  <si>
    <t>ÇAMKÖY TEPE MAHALLE TR-1 45-81-M00229_945622167</t>
  </si>
  <si>
    <t>23.06.2020 12:36:25</t>
  </si>
  <si>
    <t>1355202</t>
  </si>
  <si>
    <t>ÇAMKÖY TR-1 45-81-M00096_B</t>
  </si>
  <si>
    <t>20.06.2020 16:47:43</t>
  </si>
  <si>
    <t>20.06.2020 17:58:49</t>
  </si>
  <si>
    <t>1354850</t>
  </si>
  <si>
    <t>DM02/TR10 45-73-M00014_TR-15-16 M05</t>
  </si>
  <si>
    <t>20.06.2020 02:21:45</t>
  </si>
  <si>
    <t>20.06.2020 02:56:54</t>
  </si>
  <si>
    <t>1350249</t>
  </si>
  <si>
    <t>ÇAMLIBEL TR-1 35-20-L00351_Ayırıcı H</t>
  </si>
  <si>
    <t>12.06.2020 20:12:41</t>
  </si>
  <si>
    <t>12.06.2020 22:06:25</t>
  </si>
  <si>
    <t>1334168</t>
  </si>
  <si>
    <t>ÇAMLI KÖYÜ TR-1 35-10-L00024_98184699</t>
  </si>
  <si>
    <t>02.06.2020 19:52:48</t>
  </si>
  <si>
    <t>02.06.2020 23:07:41</t>
  </si>
  <si>
    <t>1334035</t>
  </si>
  <si>
    <t>02.06.2020 16:23:33</t>
  </si>
  <si>
    <t>02.06.2020 17:09:18</t>
  </si>
  <si>
    <t>1348792</t>
  </si>
  <si>
    <t>ÇAMLICA TR-1 35-29-L00480_B</t>
  </si>
  <si>
    <t>11.06.2020 09:14:00</t>
  </si>
  <si>
    <t>11.06.2020 11:44:22</t>
  </si>
  <si>
    <t>1347277</t>
  </si>
  <si>
    <t>ÇAMLICA KÖK 45-81-M00048_ÇERİPAŞA M02</t>
  </si>
  <si>
    <t>08.06.2020 16:47:17</t>
  </si>
  <si>
    <t>08.06.2020 17:33:41</t>
  </si>
  <si>
    <t>1354391</t>
  </si>
  <si>
    <t>ÇAMLICA KÖK 45-81-M00048_ÇERİPAŞA-M02 M02</t>
  </si>
  <si>
    <t>19.06.2020 13:49:29</t>
  </si>
  <si>
    <t>19.06.2020 14:31:25</t>
  </si>
  <si>
    <t>1356894</t>
  </si>
  <si>
    <t>ÇAMLICA KÖK 45-81-M00048_ÇANŞA ÇIKIŞ-M03 M03</t>
  </si>
  <si>
    <t>23.06.2020 10:47:23</t>
  </si>
  <si>
    <t>23.06.2020 13:12:36</t>
  </si>
  <si>
    <t>1357677</t>
  </si>
  <si>
    <t>24.06.2020 09:25:44</t>
  </si>
  <si>
    <t>24.06.2020 10:06:21</t>
  </si>
  <si>
    <t>1351352</t>
  </si>
  <si>
    <t>14.06.2020 18:50:12</t>
  </si>
  <si>
    <t>14.06.2020 19:33:21</t>
  </si>
  <si>
    <t>1360581</t>
  </si>
  <si>
    <t>ÇAMLICA KÖK 45-81-M00048_ÇANŞA ÇIKIŞ M03</t>
  </si>
  <si>
    <t>29.06.2020 15:35:00</t>
  </si>
  <si>
    <t>29.06.2020 16:38:22</t>
  </si>
  <si>
    <t>1356891</t>
  </si>
  <si>
    <t>KÜÇÜKBELEN KÖYÜ TR-1 45-71-M01677_Ayırıcı H01</t>
  </si>
  <si>
    <t>23.06.2020 10:36:05</t>
  </si>
  <si>
    <t>23.06.2020 12:06:01</t>
  </si>
  <si>
    <t>1359195</t>
  </si>
  <si>
    <t>26.06.2020 18:42:32</t>
  </si>
  <si>
    <t>26.06.2020 19:04:02</t>
  </si>
  <si>
    <t>1359390</t>
  </si>
  <si>
    <t>TR-2/116 45-83-M00714_TR-2/117 M04</t>
  </si>
  <si>
    <t>27.06.2020 07:25:14</t>
  </si>
  <si>
    <t>27.06.2020 07:52:17</t>
  </si>
  <si>
    <t>1352142</t>
  </si>
  <si>
    <t>M-1965 35-02-M01965_99749412</t>
  </si>
  <si>
    <t>16.06.2020 09:56:07</t>
  </si>
  <si>
    <t>16.06.2020 12:36:02</t>
  </si>
  <si>
    <t>1323737</t>
  </si>
  <si>
    <t>ELİFLİ SULAMA TR-6 35-20-L00118_Ayırıcı H01</t>
  </si>
  <si>
    <t>02.06.2020 09:10:44</t>
  </si>
  <si>
    <t>02.06.2020 11:11:28</t>
  </si>
  <si>
    <t>1356436</t>
  </si>
  <si>
    <t>22.06.2020 17:13:53</t>
  </si>
  <si>
    <t>22.06.2020 18:12:51</t>
  </si>
  <si>
    <t>1357147</t>
  </si>
  <si>
    <t>TR-133 35-15-M00133_48878083</t>
  </si>
  <si>
    <t>23.06.2020 13:29:50</t>
  </si>
  <si>
    <t>23.06.2020 14:59:37</t>
  </si>
  <si>
    <t>1359624</t>
  </si>
  <si>
    <t>ÇAMOBA TR-1 35-16-M00155_953321031</t>
  </si>
  <si>
    <t>27.06.2020 16:27:34</t>
  </si>
  <si>
    <t>27.06.2020 18:35:44</t>
  </si>
  <si>
    <t>1371284</t>
  </si>
  <si>
    <t>ÇAMOBA TR-1 35-16-M00155_47450888</t>
  </si>
  <si>
    <t>30.06.2020 17:53:15</t>
  </si>
  <si>
    <t>30.06.2020 21:06:52</t>
  </si>
  <si>
    <t>1357674</t>
  </si>
  <si>
    <t>SEDAT TETİKER VE ARK. TARIMSAL SULAMA TR-1 45-72-L00241_Ayırıcı H01</t>
  </si>
  <si>
    <t>24.06.2020 09:15:20</t>
  </si>
  <si>
    <t>25.06.2020 00:10:11</t>
  </si>
  <si>
    <t>1355955</t>
  </si>
  <si>
    <t>22.06.2020 06:08:42</t>
  </si>
  <si>
    <t>22.06.2020 06:43:53</t>
  </si>
  <si>
    <t>1351097</t>
  </si>
  <si>
    <t>ÇAMÖNÜ TR-2 45-72-L00272_49544700</t>
  </si>
  <si>
    <t>14.06.2020 10:10:32</t>
  </si>
  <si>
    <t>14.06.2020 11:10:04</t>
  </si>
  <si>
    <t>1347664</t>
  </si>
  <si>
    <t>ÇAMÖNÜ TR-2 45-72-L00272_956515530</t>
  </si>
  <si>
    <t>09.06.2020 11:56:09</t>
  </si>
  <si>
    <t>09.06.2020 12:54:37</t>
  </si>
  <si>
    <t>1346922</t>
  </si>
  <si>
    <t>MADEN KÖK 45-83-M00128_CAMBAZLI KÖK M05</t>
  </si>
  <si>
    <t>08.06.2020 06:37:18</t>
  </si>
  <si>
    <t>08.06.2020 07:14:14</t>
  </si>
  <si>
    <t>1346811</t>
  </si>
  <si>
    <t>MADEN KÖK 45-83-M00128_CAMBAZLI KÖK -M05 M05</t>
  </si>
  <si>
    <t>07.06.2020 19:10:11</t>
  </si>
  <si>
    <t>07.06.2020 19:54:45</t>
  </si>
  <si>
    <t>1349009</t>
  </si>
  <si>
    <t>MADEN KÖK 45-83-M00128_MADEN M04</t>
  </si>
  <si>
    <t>11.06.2020 15:15:32</t>
  </si>
  <si>
    <t>11.06.2020 15:59:27</t>
  </si>
  <si>
    <t>1349451</t>
  </si>
  <si>
    <t>MADEN KÖK 45-83-M00128_İZZETTİN M06</t>
  </si>
  <si>
    <t>12.06.2020 08:05:18</t>
  </si>
  <si>
    <t>12.06.2020 09:02:31</t>
  </si>
  <si>
    <t>1323732</t>
  </si>
  <si>
    <t>MADEN KÖK 45-83-M00128_ARPALIK KÖK M07</t>
  </si>
  <si>
    <t>02.06.2020 08:56:31</t>
  </si>
  <si>
    <t>02.06.2020 09:38:58</t>
  </si>
  <si>
    <t>1345471</t>
  </si>
  <si>
    <t>MADEN KÖK 45-83-M00128_ÇİZGİLİ GES-M03 M03</t>
  </si>
  <si>
    <t>05.06.2020 09:12:57</t>
  </si>
  <si>
    <t>05.06.2020 10:44:20</t>
  </si>
  <si>
    <t>1351278</t>
  </si>
  <si>
    <t>ÇAMPINAR TARIMSAL SULAMA TR-8 45-83-M00364_45-83-M00364</t>
  </si>
  <si>
    <t>14.06.2020 15:39:24</t>
  </si>
  <si>
    <t>14.06.2020 18:59:27</t>
  </si>
  <si>
    <t>1350737</t>
  </si>
  <si>
    <t>13.06.2020 14:37:11</t>
  </si>
  <si>
    <t>13.06.2020 15:15:23</t>
  </si>
  <si>
    <t>1350805</t>
  </si>
  <si>
    <t>ARPALIK TARIMSAL SULAMA TR-7 45-83-M00336_45-83-M00336</t>
  </si>
  <si>
    <t>13.06.2020 16:35:32</t>
  </si>
  <si>
    <t>13.06.2020 17:40:58</t>
  </si>
  <si>
    <t>1352993</t>
  </si>
  <si>
    <t>17.06.2020 17:27:24</t>
  </si>
  <si>
    <t>17.06.2020 18:05:39</t>
  </si>
  <si>
    <t>1354046</t>
  </si>
  <si>
    <t>19.06.2020 06:00:43</t>
  </si>
  <si>
    <t>19.06.2020 06:59:58</t>
  </si>
  <si>
    <t>1357673</t>
  </si>
  <si>
    <t>ARPALIK TARIMSAL SULAMA TR-7 45-83-M00336_Ayırıcı H01</t>
  </si>
  <si>
    <t>24.06.2020 09:16:47</t>
  </si>
  <si>
    <t>24.06.2020 10:38:43</t>
  </si>
  <si>
    <t>1357645</t>
  </si>
  <si>
    <t>24.06.2020 08:44:03</t>
  </si>
  <si>
    <t>24.06.2020 09:00:25</t>
  </si>
  <si>
    <t>1358952</t>
  </si>
  <si>
    <t>MADEN KÖK 45-83-M00128_İZZETTİN-M06 M06</t>
  </si>
  <si>
    <t>26.06.2020 11:16:16</t>
  </si>
  <si>
    <t>26.06.2020 11:35:40</t>
  </si>
  <si>
    <t>1356050</t>
  </si>
  <si>
    <t>GÖKKÖY TR-1 45-78-L00275_Ayırıcı H01</t>
  </si>
  <si>
    <t>22.06.2020 09:04:12</t>
  </si>
  <si>
    <t>22.06.2020 14:36:00</t>
  </si>
  <si>
    <t>1357284</t>
  </si>
  <si>
    <t>ÇAMURHAMAMI KÖK 45-78-L00230_YENİKÖY L03</t>
  </si>
  <si>
    <t>23.06.2020 16:17:49</t>
  </si>
  <si>
    <t>23.06.2020 16:18:49</t>
  </si>
  <si>
    <t>1357830</t>
  </si>
  <si>
    <t>ÇAMYAYLA TR-1 45-81-M00181_Ayırıcı H01</t>
  </si>
  <si>
    <t>24.06.2020 12:31:44</t>
  </si>
  <si>
    <t>24.06.2020 13:53:58</t>
  </si>
  <si>
    <t>1353916</t>
  </si>
  <si>
    <t>18.06.2020 19:38:44</t>
  </si>
  <si>
    <t>18.06.2020 20:12:22</t>
  </si>
  <si>
    <t>1352102</t>
  </si>
  <si>
    <t>ÇANAKÇI TR-1 45-72-L00165_72372188</t>
  </si>
  <si>
    <t>16.06.2020 09:39:00</t>
  </si>
  <si>
    <t>16.06.2020 13:22:00</t>
  </si>
  <si>
    <t>1353216</t>
  </si>
  <si>
    <t>18.06.2020 08:37:38</t>
  </si>
  <si>
    <t>18.06.2020 08:55:47</t>
  </si>
  <si>
    <t>1354462</t>
  </si>
  <si>
    <t>19.06.2020 14:45:09</t>
  </si>
  <si>
    <t>19.06.2020 15:36:00</t>
  </si>
  <si>
    <t>1354687</t>
  </si>
  <si>
    <t>ÇANAKÇI KÖK 45-79-M00194_HatBaşıAyırıcı_53134407 M01</t>
  </si>
  <si>
    <t>19.06.2020 18:07:44</t>
  </si>
  <si>
    <t>19.06.2020 20:09:52</t>
  </si>
  <si>
    <t>1334102</t>
  </si>
  <si>
    <t>02.06.2020 18:15:37</t>
  </si>
  <si>
    <t>02.06.2020 18:23:00</t>
  </si>
  <si>
    <t>1349610</t>
  </si>
  <si>
    <t>ÇANAKÇI TR-1 45-79-M00187_945564807</t>
  </si>
  <si>
    <t>12.06.2020 11:01:52</t>
  </si>
  <si>
    <t>12.06.2020 11:49:50</t>
  </si>
  <si>
    <t>1347840</t>
  </si>
  <si>
    <t>ÇANAKÇI TR-1 45-79-M00187_945564804</t>
  </si>
  <si>
    <t>09.06.2020 16:51:13</t>
  </si>
  <si>
    <t>09.06.2020 17:24:04</t>
  </si>
  <si>
    <t>1354904</t>
  </si>
  <si>
    <t>ÇALTIDERE KÖK 35-17-M00231_ŞAKRAN-M03 M03</t>
  </si>
  <si>
    <t>20.06.2020 07:47:10</t>
  </si>
  <si>
    <t>1347244</t>
  </si>
  <si>
    <t>FOÇA TR-15 35-23-L00015_950426252</t>
  </si>
  <si>
    <t>08.06.2020 15:40:29</t>
  </si>
  <si>
    <t>08.06.2020 19:02:04</t>
  </si>
  <si>
    <t>1346507</t>
  </si>
  <si>
    <t>FOÇA TR-15 35-23-L00015_F</t>
  </si>
  <si>
    <t>07.06.2020 10:25:48</t>
  </si>
  <si>
    <t>07.06.2020 18:13:52</t>
  </si>
  <si>
    <t>1323679</t>
  </si>
  <si>
    <t>ÇANDIR TR-1 45-74-M00113_45-74-M00113</t>
  </si>
  <si>
    <t>02.06.2020 08:07:47</t>
  </si>
  <si>
    <t>02.06.2020 09:01:04</t>
  </si>
  <si>
    <t>1349922</t>
  </si>
  <si>
    <t>ÇANDIR TR-1 45-74-M00113_A</t>
  </si>
  <si>
    <t>12.06.2020 15:34:51</t>
  </si>
  <si>
    <t>12.06.2020 18:40:34</t>
  </si>
  <si>
    <t>1322992</t>
  </si>
  <si>
    <t>ÇANKÖY TR-1 35-24-M00084_Ayırıcı H01</t>
  </si>
  <si>
    <t>01.06.2020 09:44:08</t>
  </si>
  <si>
    <t>01.06.2020 10:07:09</t>
  </si>
  <si>
    <t>1323658</t>
  </si>
  <si>
    <t>ÇAPAKLI KÖK 45-78-M01161_HatBaşıAyırıcı_53139984 M04</t>
  </si>
  <si>
    <t>02.06.2020 07:10:34</t>
  </si>
  <si>
    <t>02.06.2020 09:31:54</t>
  </si>
  <si>
    <t>1323648</t>
  </si>
  <si>
    <t>ÇAPAKLI KÖK 45-78-M01161_GÖKÇEKÖY M04</t>
  </si>
  <si>
    <t>02.06.2020 06:51:17</t>
  </si>
  <si>
    <t>02.06.2020 06:51:47</t>
  </si>
  <si>
    <t>1334220</t>
  </si>
  <si>
    <t>ÇAPAKLI KÖK 45-78-M01161_HatBaşıAyırıcı_53139964 M02</t>
  </si>
  <si>
    <t>02.06.2020 22:00:43</t>
  </si>
  <si>
    <t>02.06.2020 23:52:22</t>
  </si>
  <si>
    <t>1345794</t>
  </si>
  <si>
    <t>05.06.2020 20:14:14</t>
  </si>
  <si>
    <t>06.06.2020 00:09:25</t>
  </si>
  <si>
    <t>1345807</t>
  </si>
  <si>
    <t>ÇAPAKLI KÖK 45-78-M01161_HatBaşıAyırıcı_53140252 M02</t>
  </si>
  <si>
    <t>05.06.2020 20:49:05</t>
  </si>
  <si>
    <t>05.06.2020 22:55:59</t>
  </si>
  <si>
    <t>1345742</t>
  </si>
  <si>
    <t>05.06.2020 18:27:00</t>
  </si>
  <si>
    <t>05.06.2020 19:45:32</t>
  </si>
  <si>
    <t>1349851</t>
  </si>
  <si>
    <t>ÇAPAKLI KÖK 45-78-M01161_HatBaşıAyırıcı_53139032 M01</t>
  </si>
  <si>
    <t>12.06.2020 14:39:05</t>
  </si>
  <si>
    <t>12.06.2020 17:24:32</t>
  </si>
  <si>
    <t>1349684</t>
  </si>
  <si>
    <t>12.06.2020 11:58:03</t>
  </si>
  <si>
    <t>12.06.2020 16:04:12</t>
  </si>
  <si>
    <t>1348814</t>
  </si>
  <si>
    <t>11.06.2020 09:38:51</t>
  </si>
  <si>
    <t>11.06.2020 13:57:44</t>
  </si>
  <si>
    <t>1347025</t>
  </si>
  <si>
    <t>ÇAPAKLI KÖK 45-78-M01161_ÇAPAKLI MERKEZ-M06 M06</t>
  </si>
  <si>
    <t>08.06.2020 09:48:34</t>
  </si>
  <si>
    <t>08.06.2020 10:32:59</t>
  </si>
  <si>
    <t>1347946</t>
  </si>
  <si>
    <t>KESKİNER ÇİFTLİĞİ ARKASI TR-2 45-78-M00396_Ayırıcı H01</t>
  </si>
  <si>
    <t>09.06.2020 20:13:46</t>
  </si>
  <si>
    <t>09.06.2020 22:01:15</t>
  </si>
  <si>
    <t>1348127</t>
  </si>
  <si>
    <t>10.06.2020 08:24:51</t>
  </si>
  <si>
    <t>10.06.2020 09:58:46</t>
  </si>
  <si>
    <t>1357865</t>
  </si>
  <si>
    <t>ŞİNASİ GÖKÇEN TARIMSAL SULAMA 45-78-M00413_Ayırıcı H01</t>
  </si>
  <si>
    <t>24.06.2020 13:56:00</t>
  </si>
  <si>
    <t>24.06.2020 14:20:05</t>
  </si>
  <si>
    <t>1357541</t>
  </si>
  <si>
    <t>ÇAPAKLI GEBEŞ MAH. 45-78-M00419_49250300</t>
  </si>
  <si>
    <t>23.06.2020 23:03:44</t>
  </si>
  <si>
    <t>24.06.2020 00:27:27</t>
  </si>
  <si>
    <t>1357162</t>
  </si>
  <si>
    <t>23.06.2020 13:47:17</t>
  </si>
  <si>
    <t>23.06.2020 14:40:52</t>
  </si>
  <si>
    <t>1356851</t>
  </si>
  <si>
    <t>23.06.2020 10:01:44</t>
  </si>
  <si>
    <t>23.06.2020 12:57:44</t>
  </si>
  <si>
    <t>1356478</t>
  </si>
  <si>
    <t>22.06.2020 18:24:31</t>
  </si>
  <si>
    <t>22.06.2020 18:25:01</t>
  </si>
  <si>
    <t>1356480</t>
  </si>
  <si>
    <t>22.06.2020 18:25:12</t>
  </si>
  <si>
    <t>22.06.2020 20:24:05</t>
  </si>
  <si>
    <t>1356528</t>
  </si>
  <si>
    <t>22.06.2020 19:53:36</t>
  </si>
  <si>
    <t>22.06.2020 20:18:00</t>
  </si>
  <si>
    <t>1353129</t>
  </si>
  <si>
    <t>17.06.2020 22:45:35</t>
  </si>
  <si>
    <t>18.06.2020 00:41:53</t>
  </si>
  <si>
    <t>1352733</t>
  </si>
  <si>
    <t>ÇAPAKLI KÖK 45-78-M01161_HatBaşıAyırıcı_53140080 M02</t>
  </si>
  <si>
    <t>17.06.2020 10:46:08</t>
  </si>
  <si>
    <t>17.06.2020 12:53:53</t>
  </si>
  <si>
    <t>1352610</t>
  </si>
  <si>
    <t>ÇAPAKLI KÖK 45-78-M01161_HatBaşıAyırıcı_53139967 M02</t>
  </si>
  <si>
    <t>17.06.2020 08:15:35</t>
  </si>
  <si>
    <t>17.06.2020 10:06:27</t>
  </si>
  <si>
    <t>1352550</t>
  </si>
  <si>
    <t>ÇAPAKLI TR-1 45-78-M00445_49250633</t>
  </si>
  <si>
    <t>16.06.2020 22:51:30</t>
  </si>
  <si>
    <t>17.06.2020 00:46:26</t>
  </si>
  <si>
    <t>1352321</t>
  </si>
  <si>
    <t>ÇAPAKLI KÖK 45-78-M01161_HatBaşıAyırıcı_53140266 M02</t>
  </si>
  <si>
    <t>16.06.2020 14:48:48</t>
  </si>
  <si>
    <t>16.06.2020 18:03:26</t>
  </si>
  <si>
    <t>1351376</t>
  </si>
  <si>
    <t>14.06.2020 19:51:02</t>
  </si>
  <si>
    <t>14.06.2020 19:52:00</t>
  </si>
  <si>
    <t>1359182</t>
  </si>
  <si>
    <t>ÇAPAKLI KÖK 45-78-M01161_HatBaşıAyırıcı_53140264 M02</t>
  </si>
  <si>
    <t>26.06.2020 18:25:00</t>
  </si>
  <si>
    <t>26.06.2020 18:56:31</t>
  </si>
  <si>
    <t>1345090</t>
  </si>
  <si>
    <t>ÇARDAKLI TR-1 45-74-M00186_45-74-M00186</t>
  </si>
  <si>
    <t>04.06.2020 12:57:33</t>
  </si>
  <si>
    <t>04.06.2020 14:56:01</t>
  </si>
  <si>
    <t>1357195</t>
  </si>
  <si>
    <t>23.06.2020 14:36:54</t>
  </si>
  <si>
    <t>23.06.2020 15:23:22</t>
  </si>
  <si>
    <t>1354630</t>
  </si>
  <si>
    <t>ÇARIKBALLI DÖRTYOL TR-1 45-77-L00185_Ayırıcı H</t>
  </si>
  <si>
    <t>19.06.2020 16:46:35</t>
  </si>
  <si>
    <t>19.06.2020 20:06:30</t>
  </si>
  <si>
    <t>1344911</t>
  </si>
  <si>
    <t>ÇARIKBALLI DÖRTYOL TR-1 45-77-L00185_45-77-L00185</t>
  </si>
  <si>
    <t>04.06.2020 09:23:33</t>
  </si>
  <si>
    <t>04.06.2020 10:55:06</t>
  </si>
  <si>
    <t>1354746</t>
  </si>
  <si>
    <t>ÇARIKBALLI NEBİLER TR-1 45-77-L00409_Ayırıcı H</t>
  </si>
  <si>
    <t>19.06.2020 20:25:49</t>
  </si>
  <si>
    <t>19.06.2020 22:40:26</t>
  </si>
  <si>
    <t>1354695</t>
  </si>
  <si>
    <t>19.06.2020 18:54:31</t>
  </si>
  <si>
    <t>19.06.2020 21:45:34</t>
  </si>
  <si>
    <t>1353722</t>
  </si>
  <si>
    <t>ÇARIKMAHMUTLU TR 45-77-L00172_Ayırıcı H01</t>
  </si>
  <si>
    <t>18.06.2020 16:35:23</t>
  </si>
  <si>
    <t>18.06.2020 18:00:00</t>
  </si>
  <si>
    <t>1353595</t>
  </si>
  <si>
    <t>18.06.2020 14:34:33</t>
  </si>
  <si>
    <t>18.06.2020 15:28:54</t>
  </si>
  <si>
    <t>1353982</t>
  </si>
  <si>
    <t>18.06.2020 19:04:15</t>
  </si>
  <si>
    <t>18.06.2020 23:21:00</t>
  </si>
  <si>
    <t>1345207</t>
  </si>
  <si>
    <t>ÇARIKMAHMUTLU TR 45-77-L00172_45-77-L00172</t>
  </si>
  <si>
    <t>04.06.2020 16:41:00</t>
  </si>
  <si>
    <t>04.06.2020 18:45:13</t>
  </si>
  <si>
    <t>1352352</t>
  </si>
  <si>
    <t>ÇARIKTEKKE MAH.TR-1 45-73-M00722_Ayırıcı H01</t>
  </si>
  <si>
    <t>16.06.2020 15:46:58</t>
  </si>
  <si>
    <t>16.06.2020 18:18:21</t>
  </si>
  <si>
    <t>1352069</t>
  </si>
  <si>
    <t>16.06.2020 09:10:37</t>
  </si>
  <si>
    <t>16.06.2020 18:00:00</t>
  </si>
  <si>
    <t>1348629</t>
  </si>
  <si>
    <t>BADEMLİ KARAHAYIT MEV. TR-28 35-15-L01041_D</t>
  </si>
  <si>
    <t>10.06.2020 20:43:02</t>
  </si>
  <si>
    <t>10.06.2020 23:17:32</t>
  </si>
  <si>
    <t>1349251</t>
  </si>
  <si>
    <t>BADEMLİ GÖLÖNÜ MEV. TR-22 35-15-L01035_950392975</t>
  </si>
  <si>
    <t>11.06.2020 18:57:44</t>
  </si>
  <si>
    <t>11.06.2020 21:55:26</t>
  </si>
  <si>
    <t>1350293</t>
  </si>
  <si>
    <t>ÇATALCA TR-3 35-22-M00269_95000041813</t>
  </si>
  <si>
    <t>12.06.2020 22:12:54</t>
  </si>
  <si>
    <t>13.06.2020 00:44:17</t>
  </si>
  <si>
    <t>1347503</t>
  </si>
  <si>
    <t>ÇATALCA TR-1 35-22-M00267_6121386</t>
  </si>
  <si>
    <t>09.06.2020 08:24:21</t>
  </si>
  <si>
    <t>09.06.2020 09:55:13</t>
  </si>
  <si>
    <t>1323803</t>
  </si>
  <si>
    <t>ÇATALCA TR-2 35-22-M00268_955271451</t>
  </si>
  <si>
    <t>02.06.2020 10:41:18</t>
  </si>
  <si>
    <t>02.06.2020 12:08:01</t>
  </si>
  <si>
    <t>1323083</t>
  </si>
  <si>
    <t>ÇATALCA TR-2 35-22-M00268_941929939</t>
  </si>
  <si>
    <t>01.06.2020 10:44:48</t>
  </si>
  <si>
    <t>01.06.2020 17:26:37</t>
  </si>
  <si>
    <t>1352534</t>
  </si>
  <si>
    <t>16.06.2020 21:40:33</t>
  </si>
  <si>
    <t>16.06.2020 22:39:19</t>
  </si>
  <si>
    <t>1352848</t>
  </si>
  <si>
    <t>ÇATALCA TR-1 35-22-M00267_948443588</t>
  </si>
  <si>
    <t>17.06.2020 13:20:51</t>
  </si>
  <si>
    <t>17.06.2020 17:45:08</t>
  </si>
  <si>
    <t>1358482</t>
  </si>
  <si>
    <t>25.06.2020 14:28:05</t>
  </si>
  <si>
    <t>25.06.2020 18:13:55</t>
  </si>
  <si>
    <t>1352665</t>
  </si>
  <si>
    <t>ÇATALCA TR-1 35-22-M00267_955285174</t>
  </si>
  <si>
    <t>17.06.2020 08:38:02</t>
  </si>
  <si>
    <t>17.06.2020 12:51:30</t>
  </si>
  <si>
    <t>1355726</t>
  </si>
  <si>
    <t>ÇATALÇAM TR-1 45-82-M00189_Ayırıcı H01</t>
  </si>
  <si>
    <t>21.06.2020 16:35:26</t>
  </si>
  <si>
    <t>21.06.2020 21:47:53</t>
  </si>
  <si>
    <t>1355863</t>
  </si>
  <si>
    <t>ÇATALOLUK DM 45-74-M00227_AYVAALAN-M03 M03</t>
  </si>
  <si>
    <t>21.06.2020 20:48:19</t>
  </si>
  <si>
    <t>21.06.2020 20:57:27</t>
  </si>
  <si>
    <t>1357104</t>
  </si>
  <si>
    <t>1357035</t>
  </si>
  <si>
    <t>ÇATALOLUK DM 45-74-M00227_HIRKALI-KÖYLER-M07 M07</t>
  </si>
  <si>
    <t>23.06.2020 12:29:51</t>
  </si>
  <si>
    <t>23.06.2020 12:36:00</t>
  </si>
  <si>
    <t>1356734</t>
  </si>
  <si>
    <t>23.06.2020 08:59:30</t>
  </si>
  <si>
    <t>23.06.2020 09:09:00</t>
  </si>
  <si>
    <t>1357453</t>
  </si>
  <si>
    <t>23.06.2020 20:00:07</t>
  </si>
  <si>
    <t>23.06.2020 20:12:45</t>
  </si>
  <si>
    <t>1353529</t>
  </si>
  <si>
    <t>18.06.2020 13:37:13</t>
  </si>
  <si>
    <t>18.06.2020 13:47:53</t>
  </si>
  <si>
    <t>1348578</t>
  </si>
  <si>
    <t>10.06.2020 19:29:54</t>
  </si>
  <si>
    <t>10.06.2020 20:13:22</t>
  </si>
  <si>
    <t>1358767</t>
  </si>
  <si>
    <t>26.06.2020 07:24:09</t>
  </si>
  <si>
    <t>26.06.2020 07:36:25</t>
  </si>
  <si>
    <t>1359508</t>
  </si>
  <si>
    <t>ÇATALOLUK TR 2 45-74-M00231_Ayırıcı H01</t>
  </si>
  <si>
    <t>27.06.2020 11:42:51</t>
  </si>
  <si>
    <t>27.06.2020 12:50:56</t>
  </si>
  <si>
    <t>1359941</t>
  </si>
  <si>
    <t>28.06.2020 11:24:04</t>
  </si>
  <si>
    <t>28.06.2020 12:37:37</t>
  </si>
  <si>
    <t>1371410</t>
  </si>
  <si>
    <t>30.06.2020 21:09:48</t>
  </si>
  <si>
    <t>30.06.2020 21:17:37</t>
  </si>
  <si>
    <t>1360257</t>
  </si>
  <si>
    <t>29.06.2020 05:55:51</t>
  </si>
  <si>
    <t>29.06.2020 06:03:19</t>
  </si>
  <si>
    <t>1360148</t>
  </si>
  <si>
    <t>28.06.2020 19:45:05</t>
  </si>
  <si>
    <t>28.06.2020 19:53:16</t>
  </si>
  <si>
    <t>1323221</t>
  </si>
  <si>
    <t>ÇATALOLUK DM 45-74-M00227_HatBaşıAyırıcı_53134201 M10</t>
  </si>
  <si>
    <t>01.06.2020 16:28:07</t>
  </si>
  <si>
    <t>01.06.2020 17:19:50</t>
  </si>
  <si>
    <t>1351328</t>
  </si>
  <si>
    <t>ÇATALOLUK TR 1 45-74-M00230_945581877</t>
  </si>
  <si>
    <t>14.06.2020 17:47:09</t>
  </si>
  <si>
    <t>14.06.2020 18:54:41</t>
  </si>
  <si>
    <t>1356863</t>
  </si>
  <si>
    <t>ÇATALOLUK DM 45-74-M00227_AYVAALAN M03</t>
  </si>
  <si>
    <t>23.06.2020 09:58:24</t>
  </si>
  <si>
    <t>23.06.2020 10:39:03</t>
  </si>
  <si>
    <t>1351170</t>
  </si>
  <si>
    <t>SALİHLİ TM 45-78-A00004_DEMİRKÖPRÜ-1 M07</t>
  </si>
  <si>
    <t>14.06.2020 11:54:49</t>
  </si>
  <si>
    <t>14.06.2020 12:32:05</t>
  </si>
  <si>
    <t>1351179</t>
  </si>
  <si>
    <t>SALİHLİ TM 45-78-A00004_DEMİRKÖPRÜ-1-M07 M07</t>
  </si>
  <si>
    <t>14.06.2020 12:32:10</t>
  </si>
  <si>
    <t>14.06.2020 13:24:22</t>
  </si>
  <si>
    <t>1347293</t>
  </si>
  <si>
    <t>NECAT DALKILIÇ ÖZEL 45-78-L00516Ö_Ayırıcı H01</t>
  </si>
  <si>
    <t>08.06.2020 16:56:59</t>
  </si>
  <si>
    <t>08.06.2020 17:48:16</t>
  </si>
  <si>
    <t>1349661</t>
  </si>
  <si>
    <t>HACIEMİNLER ÇAVLU TR 45-78-M00226_45-78-M00226</t>
  </si>
  <si>
    <t>12.06.2020 11:43:31</t>
  </si>
  <si>
    <t>12.06.2020 14:05:42</t>
  </si>
  <si>
    <t>1371256</t>
  </si>
  <si>
    <t>KARAPINAR İM 45-78-A00002_HatBaşıAyırıcı_53139294 M05</t>
  </si>
  <si>
    <t>30.06.2020 16:58:13</t>
  </si>
  <si>
    <t>30.06.2020 18:24:31</t>
  </si>
  <si>
    <t>1349187</t>
  </si>
  <si>
    <t>ÇAVUŞOĞLU TR-1 45-71-M01820_C</t>
  </si>
  <si>
    <t>11.06.2020 18:00:46</t>
  </si>
  <si>
    <t>11.06.2020 20:12:03</t>
  </si>
  <si>
    <t>1346826</t>
  </si>
  <si>
    <t>ÇAVUŞOĞLU TR-1 45-71-M01820_95000114588</t>
  </si>
  <si>
    <t>07.06.2020 19:43:08</t>
  </si>
  <si>
    <t>07.06.2020 21:42:58</t>
  </si>
  <si>
    <t>1351887</t>
  </si>
  <si>
    <t>ALİ KURUT SULAMA TR-5(AHMET ÇAYIRLI) 45-71-M00864_Ayırıcı H01</t>
  </si>
  <si>
    <t>15.06.2020 19:53:27</t>
  </si>
  <si>
    <t>15.06.2020 22:59:51</t>
  </si>
  <si>
    <t>1355594</t>
  </si>
  <si>
    <t>YAĞCILI TR-1 45-82-M00331_945517247</t>
  </si>
  <si>
    <t>21.06.2020 12:38:24</t>
  </si>
  <si>
    <t>21.06.2020 14:34:08</t>
  </si>
  <si>
    <t>1359958</t>
  </si>
  <si>
    <t>M-266 35-14-M00266_Ayırıcı H01</t>
  </si>
  <si>
    <t>28.06.2020 12:16:33</t>
  </si>
  <si>
    <t>28.06.2020 12:29:07</t>
  </si>
  <si>
    <t>1359898</t>
  </si>
  <si>
    <t>ÇAYAĞZI TR-18 35-31-L00406_956578972</t>
  </si>
  <si>
    <t>28.06.2020 09:58:17</t>
  </si>
  <si>
    <t>28.06.2020 11:00:12</t>
  </si>
  <si>
    <t>1358887</t>
  </si>
  <si>
    <t>ÇAYAĞZI TR-1 35-31-L00413_956577187</t>
  </si>
  <si>
    <t>26.06.2020 10:09:20</t>
  </si>
  <si>
    <t>26.06.2020 14:01:20</t>
  </si>
  <si>
    <t>1360287</t>
  </si>
  <si>
    <t>KARABURÇ CAMİYANI TR-1/A 35-31-L00496_A</t>
  </si>
  <si>
    <t>29.06.2020 07:20:16</t>
  </si>
  <si>
    <t>29.06.2020 08:41:44</t>
  </si>
  <si>
    <t>1360408</t>
  </si>
  <si>
    <t>ÇAYAĞZI TR-23 35-31-L00409_956577703</t>
  </si>
  <si>
    <t>29.06.2020 10:36:00</t>
  </si>
  <si>
    <t>29.06.2020 11:48:18</t>
  </si>
  <si>
    <t>1360748</t>
  </si>
  <si>
    <t>ÇAYAĞZI TR-18 35-31-L00406_915162716</t>
  </si>
  <si>
    <t>29.06.2020 19:37:32</t>
  </si>
  <si>
    <t>29.06.2020 21:42:32</t>
  </si>
  <si>
    <t>1351777</t>
  </si>
  <si>
    <t>ÇAYAĞZI KÖK 35-31-L00259_ÇAYAGZI L05</t>
  </si>
  <si>
    <t>15.06.2020 16:42:33</t>
  </si>
  <si>
    <t>15.06.2020 17:27:18</t>
  </si>
  <si>
    <t>1347415</t>
  </si>
  <si>
    <t>ÇAYAĞZI KÖK 35-31-L00259_KARABURÇ KÖYÜ-L03 L03</t>
  </si>
  <si>
    <t>08.06.2020 21:46:18</t>
  </si>
  <si>
    <t>08.06.2020 22:00:15</t>
  </si>
  <si>
    <t>1323034</t>
  </si>
  <si>
    <t>ÇAYAĞZI KÖK 35-31-L00259_KÖSEOĞLU L04</t>
  </si>
  <si>
    <t>01.06.2020 10:06:00</t>
  </si>
  <si>
    <t>01.06.2020 14:53:55</t>
  </si>
  <si>
    <t>1344890</t>
  </si>
  <si>
    <t>ÇAYAĞZI TR-2 35-31-L00414_A</t>
  </si>
  <si>
    <t>04.06.2020 08:58:18</t>
  </si>
  <si>
    <t>04.06.2020 13:03:47</t>
  </si>
  <si>
    <t>1344939</t>
  </si>
  <si>
    <t>ÇAYAĞZI KÖK 35-31-L00259_KARABURÇ KÖYÜ L03</t>
  </si>
  <si>
    <t>04.06.2020 10:00:00</t>
  </si>
  <si>
    <t>04.06.2020 18:09:10</t>
  </si>
  <si>
    <t>1344968</t>
  </si>
  <si>
    <t>04.06.2020 09:46:20</t>
  </si>
  <si>
    <t>04.06.2020 11:31:58</t>
  </si>
  <si>
    <t>1334112</t>
  </si>
  <si>
    <t>FIRINLI TR-9 35-20-L00366_955198927</t>
  </si>
  <si>
    <t>02.06.2020 18:29:24</t>
  </si>
  <si>
    <t>02.06.2020 21:13:51</t>
  </si>
  <si>
    <t>1352042</t>
  </si>
  <si>
    <t>TR-10 ( ALİ ÇOK SULAMA GRUBU ) 35-27-M00010_47999862</t>
  </si>
  <si>
    <t>16.06.2020 08:33:23</t>
  </si>
  <si>
    <t>16.06.2020 15:55:55</t>
  </si>
  <si>
    <t>1334275</t>
  </si>
  <si>
    <t>YAĞCILAR TR-3 45-71-M01442_B</t>
  </si>
  <si>
    <t>03.06.2020 07:16:47</t>
  </si>
  <si>
    <t>03.06.2020 10:34:02</t>
  </si>
  <si>
    <t>1346138</t>
  </si>
  <si>
    <t>ÇAYIRLI TR-1 35-29-L00206_35-29-L00206</t>
  </si>
  <si>
    <t>06.06.2020 14:59:27</t>
  </si>
  <si>
    <t>06.06.2020 15:34:41</t>
  </si>
  <si>
    <t>1348207</t>
  </si>
  <si>
    <t>_950319005</t>
  </si>
  <si>
    <t>10.06.2020 09:22:29</t>
  </si>
  <si>
    <t>10.06.2020 12:24:58</t>
  </si>
  <si>
    <t>1323739</t>
  </si>
  <si>
    <t>HACI ABDİ YOLAYRIMI TR 35-20-L00050_YANIKKAVAK FİDERİ -L01 L01</t>
  </si>
  <si>
    <t>02.06.2020 09:27:17</t>
  </si>
  <si>
    <t>02.06.2020 09:56:00</t>
  </si>
  <si>
    <t>1361060</t>
  </si>
  <si>
    <t>30.06.2020 11:23:52</t>
  </si>
  <si>
    <t>30.06.2020 13:05:43</t>
  </si>
  <si>
    <t>1359028</t>
  </si>
  <si>
    <t>TR-1-5/10 35-20-L00054_Ayırıcı H01</t>
  </si>
  <si>
    <t>26.06.2020 13:13:50</t>
  </si>
  <si>
    <t>26.06.2020 14:22:26</t>
  </si>
  <si>
    <t>1350466</t>
  </si>
  <si>
    <t>ÇAYKÖY TR-1 45-86-M00173_A</t>
  </si>
  <si>
    <t>13.06.2020 09:06:41</t>
  </si>
  <si>
    <t>13.06.2020 10:08:21</t>
  </si>
  <si>
    <t>1350541</t>
  </si>
  <si>
    <t>ÇAYKÖY TR-1 45-86-M00173_C</t>
  </si>
  <si>
    <t>13.06.2020 10:09:48</t>
  </si>
  <si>
    <t>13.06.2020 10:54:45</t>
  </si>
  <si>
    <t>1356964</t>
  </si>
  <si>
    <t>ÇAYKÖY TR-1 45-86-M00173_Ayırıcı H01</t>
  </si>
  <si>
    <t>23.06.2020 15:12:12</t>
  </si>
  <si>
    <t>1357445</t>
  </si>
  <si>
    <t>ÇAYKÖY TR-1 45-78-L00429_Ayırıcı H01</t>
  </si>
  <si>
    <t>23.06.2020 19:37:32</t>
  </si>
  <si>
    <t>23.06.2020 21:54:57</t>
  </si>
  <si>
    <t>1357601</t>
  </si>
  <si>
    <t>KAPANCI KÖK 45-78-L00229_HatBaşıAyırıcı_53139774 L03</t>
  </si>
  <si>
    <t>24.06.2020 07:08:58</t>
  </si>
  <si>
    <t>24.06.2020 09:11:12</t>
  </si>
  <si>
    <t>1345368</t>
  </si>
  <si>
    <t>NURİ KAŞARCI-1 TARIMSAL SULAMA TR 45-78-L00645_Ayırıcı H01</t>
  </si>
  <si>
    <t>05.06.2020 06:53:40</t>
  </si>
  <si>
    <t>05.06.2020 08:40:00</t>
  </si>
  <si>
    <t>1358805</t>
  </si>
  <si>
    <t>26.06.2020 08:33:35</t>
  </si>
  <si>
    <t>26.06.2020 12:54:30</t>
  </si>
  <si>
    <t>1360059</t>
  </si>
  <si>
    <t>ÇAYKÖY TR-1 45-78-L00429_49322396</t>
  </si>
  <si>
    <t>28.06.2020 16:36:49</t>
  </si>
  <si>
    <t>28.06.2020 17:13:33</t>
  </si>
  <si>
    <t>1352235</t>
  </si>
  <si>
    <t>TR-78/1 45-83-L00305_955140260</t>
  </si>
  <si>
    <t>16.06.2020 12:44:00</t>
  </si>
  <si>
    <t>16.06.2020 12:56:50</t>
  </si>
  <si>
    <t>1345234</t>
  </si>
  <si>
    <t>EMİRALEM TR-7 35-28-M00225_953370852</t>
  </si>
  <si>
    <t>04.06.2020 17:21:46</t>
  </si>
  <si>
    <t>04.06.2020 21:07:01</t>
  </si>
  <si>
    <t>1353371</t>
  </si>
  <si>
    <t>ÇAYPINAR TR-1 45-78-L00291_45-78-L00291</t>
  </si>
  <si>
    <t>18.06.2020 11:00:57</t>
  </si>
  <si>
    <t>18.06.2020 12:46:24</t>
  </si>
  <si>
    <t>1358573</t>
  </si>
  <si>
    <t>ÇİNİLİKÖY TR1 35-27-L00078_915131265</t>
  </si>
  <si>
    <t>25.06.2020 17:41:39</t>
  </si>
  <si>
    <t>25.06.2020 21:34:15</t>
  </si>
  <si>
    <t>1347398</t>
  </si>
  <si>
    <t>TR-2/4 45-83-L00004_48078023</t>
  </si>
  <si>
    <t>08.06.2020 20:35:29</t>
  </si>
  <si>
    <t>08.06.2020 21:32:24</t>
  </si>
  <si>
    <t>1359228</t>
  </si>
  <si>
    <t>KORDON KÖK 45-78-M00730_HatBaşıAyırıcı_66076837 M03</t>
  </si>
  <si>
    <t>26.06.2020 19:37:06</t>
  </si>
  <si>
    <t>26.06.2020 21:41:44</t>
  </si>
  <si>
    <t>1361145</t>
  </si>
  <si>
    <t>ÇELİKLİ CELİLLER TR-1 45-78-M00749_Ayırıcı H</t>
  </si>
  <si>
    <t>30.06.2020 13:31:38</t>
  </si>
  <si>
    <t>30.06.2020 16:09:06</t>
  </si>
  <si>
    <t>1348376</t>
  </si>
  <si>
    <t>ÇENİKLER TR-1 35-20-L00284_11207555</t>
  </si>
  <si>
    <t>10.06.2020 12:42:29</t>
  </si>
  <si>
    <t>10.06.2020 14:45:08</t>
  </si>
  <si>
    <t>1353726</t>
  </si>
  <si>
    <t>IRLAMAZ KÖK 45-83-L00153_HatBaşıAyırıcı_53136821 L02</t>
  </si>
  <si>
    <t>18.06.2020 16:44:13</t>
  </si>
  <si>
    <t>18.06.2020 18:49:28</t>
  </si>
  <si>
    <t>1353790</t>
  </si>
  <si>
    <t>IRLAMAZ KÖK 45-83-L00153_IRLAMAZ L03</t>
  </si>
  <si>
    <t>18.06.2020 17:47:31</t>
  </si>
  <si>
    <t>18.06.2020 19:02:00</t>
  </si>
  <si>
    <t>1358116</t>
  </si>
  <si>
    <t>IRLAMAZ KÖK 45-83-L00153_ÇEPİNDERE TR-1-L02 L02</t>
  </si>
  <si>
    <t>24.06.2020 22:36:50</t>
  </si>
  <si>
    <t>24.06.2020 22:58:36</t>
  </si>
  <si>
    <t>1358093</t>
  </si>
  <si>
    <t>IRLAMAZ KÖK 45-83-L00153_HatBaşıAyırıcı_53136806 L02</t>
  </si>
  <si>
    <t>24.06.2020 20:49:43</t>
  </si>
  <si>
    <t>24.06.2020 22:56:40</t>
  </si>
  <si>
    <t>1358038</t>
  </si>
  <si>
    <t>IRLAMAZ KÖK 45-83-L00153_ÇEPİNDERE TR-1 L02</t>
  </si>
  <si>
    <t>24.06.2020 19:14:20</t>
  </si>
  <si>
    <t>24.06.2020 19:59:16</t>
  </si>
  <si>
    <t>1356241</t>
  </si>
  <si>
    <t>IRLAMAZ KÖK 45-83-L00153_IRLAMAZ-L03 L03</t>
  </si>
  <si>
    <t>22.06.2020 12:37:22</t>
  </si>
  <si>
    <t>22.06.2020 13:10:13</t>
  </si>
  <si>
    <t>1355341</t>
  </si>
  <si>
    <t>IRLAMAZ KÖK 45-83-L00153_A</t>
  </si>
  <si>
    <t>20.06.2020 21:43:49</t>
  </si>
  <si>
    <t>20.06.2020 22:31:08</t>
  </si>
  <si>
    <t>1359841</t>
  </si>
  <si>
    <t>28.06.2020 07:18:48</t>
  </si>
  <si>
    <t>28.06.2020 07:53:15</t>
  </si>
  <si>
    <t>1345649</t>
  </si>
  <si>
    <t>TR-1/3 45-83-M00003_TR-1/4-M02 M02</t>
  </si>
  <si>
    <t>05.06.2020 15:23:00</t>
  </si>
  <si>
    <t>05.06.2020 15:47:51</t>
  </si>
  <si>
    <t>1354873</t>
  </si>
  <si>
    <t>BAYINDIR İM 35-20-A00001_ŞEHİR-3 L13</t>
  </si>
  <si>
    <t>20.06.2020 06:01:53</t>
  </si>
  <si>
    <t>20.06.2020 06:24:00</t>
  </si>
  <si>
    <t>1346584</t>
  </si>
  <si>
    <t>ÇERİKÖZÜ TR-1 35-29-L00326_950339811</t>
  </si>
  <si>
    <t>07.06.2020 12:44:46</t>
  </si>
  <si>
    <t>07.06.2020 15:19:28</t>
  </si>
  <si>
    <t>1348181</t>
  </si>
  <si>
    <t>ÇERİKÖZÜ TR-1 35-29-L00326_B</t>
  </si>
  <si>
    <t>10.06.2020 09:28:00</t>
  </si>
  <si>
    <t>10.06.2020 16:06:10</t>
  </si>
  <si>
    <t>1348555</t>
  </si>
  <si>
    <t>ÇERİKÖZÜ TR-1 35-29-L00326_35-29-L00326</t>
  </si>
  <si>
    <t>10.06.2020 18:30:26</t>
  </si>
  <si>
    <t>10.06.2020 20:11:15</t>
  </si>
  <si>
    <t>1357475</t>
  </si>
  <si>
    <t>23.06.2020 20:02:43</t>
  </si>
  <si>
    <t>23.06.2020 20:43:49</t>
  </si>
  <si>
    <t>1360663</t>
  </si>
  <si>
    <t>SELENDİ TR-3 45-81-M00003_945633799</t>
  </si>
  <si>
    <t>29.06.2020 17:35:22</t>
  </si>
  <si>
    <t>29.06.2020 18:20:32</t>
  </si>
  <si>
    <t>1355388</t>
  </si>
  <si>
    <t>21.06.2020 05:46:37</t>
  </si>
  <si>
    <t>21.06.2020 06:08:35</t>
  </si>
  <si>
    <t>1348074</t>
  </si>
  <si>
    <t>10.06.2020 05:55:58</t>
  </si>
  <si>
    <t>10.06.2020 06:07:00</t>
  </si>
  <si>
    <t>1348072</t>
  </si>
  <si>
    <t>ALÇUK TM 35-17-A00001_FOÇA-2 M33</t>
  </si>
  <si>
    <t>10.06.2020 05:51:36</t>
  </si>
  <si>
    <t>10.06.2020 06:06:00</t>
  </si>
  <si>
    <t>1350341</t>
  </si>
  <si>
    <t>ALÇUK TM 35-17-A00001_MENEMEN-1-M30 M30</t>
  </si>
  <si>
    <t>13.06.2020 01:59:10</t>
  </si>
  <si>
    <t>13.06.2020 02:14:00</t>
  </si>
  <si>
    <t>1350344</t>
  </si>
  <si>
    <t>ALÇUK TM 35-17-A00001_MENEMEN-2-M28 M28</t>
  </si>
  <si>
    <t>13.06.2020 02:10:13</t>
  </si>
  <si>
    <t>13.06.2020 02:51:07</t>
  </si>
  <si>
    <t>1358987</t>
  </si>
  <si>
    <t>K-4741 35-07-K04741_915025725</t>
  </si>
  <si>
    <t>26.06.2020 11:59:18</t>
  </si>
  <si>
    <t>26.06.2020 15:49:44</t>
  </si>
  <si>
    <t>1359710</t>
  </si>
  <si>
    <t>ÇEŞNELİ TR-3 45-73-M00456_45-73-M00456</t>
  </si>
  <si>
    <t>27.06.2020 19:09:53</t>
  </si>
  <si>
    <t>27.06.2020 19:39:22</t>
  </si>
  <si>
    <t>1352074</t>
  </si>
  <si>
    <t>ÇEŞNELİ TR-3 45-73-M00456_A</t>
  </si>
  <si>
    <t>16.06.2020 09:14:31</t>
  </si>
  <si>
    <t>16.06.2020 11:59:17</t>
  </si>
  <si>
    <t>1347999</t>
  </si>
  <si>
    <t>09.06.2020 22:44:59</t>
  </si>
  <si>
    <t>09.06.2020 23:29:57</t>
  </si>
  <si>
    <t>1352925</t>
  </si>
  <si>
    <t>TR-118 35-16-L00118_915192285</t>
  </si>
  <si>
    <t>17.06.2020 15:37:23</t>
  </si>
  <si>
    <t>17.06.2020 18:42:31</t>
  </si>
  <si>
    <t>1346066</t>
  </si>
  <si>
    <t>TR-92 35-15-L00092_950352818</t>
  </si>
  <si>
    <t>06.06.2020 12:17:24</t>
  </si>
  <si>
    <t>06.06.2020 13:56:56</t>
  </si>
  <si>
    <t>1348998</t>
  </si>
  <si>
    <t>ÇEVİRCEK KÖYÜ TR-1 45-82-M00347_Ayırıcı H01</t>
  </si>
  <si>
    <t>11.06.2020 14:54:54</t>
  </si>
  <si>
    <t>11.06.2020 18:50:52</t>
  </si>
  <si>
    <t>1358750</t>
  </si>
  <si>
    <t>26.06.2020 05:55:26</t>
  </si>
  <si>
    <t>26.06.2020 10:04:56</t>
  </si>
  <si>
    <t>1347020</t>
  </si>
  <si>
    <t>08.06.2020 09:20:27</t>
  </si>
  <si>
    <t>08.06.2020 16:59:14</t>
  </si>
  <si>
    <t>1351477</t>
  </si>
  <si>
    <t>HALİLBEYLİ GRUP SULAMA TR 35-27-M00654_Ayırıcı H01</t>
  </si>
  <si>
    <t>15.06.2020 08:10:37</t>
  </si>
  <si>
    <t>15.06.2020 13:09:48</t>
  </si>
  <si>
    <t>1355452</t>
  </si>
  <si>
    <t>21.06.2020 08:57:08</t>
  </si>
  <si>
    <t>21.06.2020 12:18:09</t>
  </si>
  <si>
    <t>1357921</t>
  </si>
  <si>
    <t>24.06.2020 14:02:53</t>
  </si>
  <si>
    <t>24.06.2020 18:07:35</t>
  </si>
  <si>
    <t>1358051</t>
  </si>
  <si>
    <t>ÇIKRIKÇI TR-3 45-83-L00466_Ayırıcı H</t>
  </si>
  <si>
    <t>24.06.2020 19:29:58</t>
  </si>
  <si>
    <t>24.06.2020 20:59:00</t>
  </si>
  <si>
    <t>1356655</t>
  </si>
  <si>
    <t>23.06.2020 06:25:03</t>
  </si>
  <si>
    <t>23.06.2020 06:45:00</t>
  </si>
  <si>
    <t>1355939</t>
  </si>
  <si>
    <t>22.06.2020 04:59:28</t>
  </si>
  <si>
    <t>22.06.2020 06:36:00</t>
  </si>
  <si>
    <t>1350956</t>
  </si>
  <si>
    <t>13.06.2020 23:33:25</t>
  </si>
  <si>
    <t>13.06.2020 23:56:26</t>
  </si>
  <si>
    <t>1348707</t>
  </si>
  <si>
    <t>ÇIRPI İM 35-20-A00002_ASLANLAR GİRİŞ-1-M07 M07</t>
  </si>
  <si>
    <t>11.06.2020 06:08:00</t>
  </si>
  <si>
    <t>1346127</t>
  </si>
  <si>
    <t>06.06.2020 14:32:37</t>
  </si>
  <si>
    <t>06.06.2020 14:54:00</t>
  </si>
  <si>
    <t>1345900</t>
  </si>
  <si>
    <t>06.06.2020 07:26:30</t>
  </si>
  <si>
    <t>06.06.2020 07:30:00</t>
  </si>
  <si>
    <t>1346521</t>
  </si>
  <si>
    <t>07.06.2020 11:24:53</t>
  </si>
  <si>
    <t>1345372</t>
  </si>
  <si>
    <t>05.06.2020 07:05:06</t>
  </si>
  <si>
    <t>05.06.2020 07:16:00</t>
  </si>
  <si>
    <t>1333980</t>
  </si>
  <si>
    <t>02.06.2020 15:21:49</t>
  </si>
  <si>
    <t>02.06.2020 15:48:21</t>
  </si>
  <si>
    <t>1359942</t>
  </si>
  <si>
    <t>28.06.2020 11:37:12</t>
  </si>
  <si>
    <t>28.06.2020 11:51:00</t>
  </si>
  <si>
    <t>1359083</t>
  </si>
  <si>
    <t>26.06.2020 15:17:29</t>
  </si>
  <si>
    <t>26.06.2020 15:27:50</t>
  </si>
  <si>
    <t>1352901</t>
  </si>
  <si>
    <t>EMİRALEM TR-10 35-28-M00235_953395742</t>
  </si>
  <si>
    <t>17.06.2020 15:00:45</t>
  </si>
  <si>
    <t>17.06.2020 15:44:14</t>
  </si>
  <si>
    <t>1353396</t>
  </si>
  <si>
    <t>18.06.2020 10:57:03</t>
  </si>
  <si>
    <t>18.06.2020 14:07:08</t>
  </si>
  <si>
    <t>1334448</t>
  </si>
  <si>
    <t>03.06.2020 10:37:18</t>
  </si>
  <si>
    <t>03.06.2020 13:25:58</t>
  </si>
  <si>
    <t>1350349</t>
  </si>
  <si>
    <t>13.06.2020 02:54:46</t>
  </si>
  <si>
    <t>13.06.2020 03:33:00</t>
  </si>
  <si>
    <t>1355399</t>
  </si>
  <si>
    <t>21.06.2020 06:17:43</t>
  </si>
  <si>
    <t>21.06.2020 07:32:00</t>
  </si>
  <si>
    <t>1356897</t>
  </si>
  <si>
    <t>ÇINARDİBİ KÖK 35-20-M00069_DERNEKLİ-BALCILAR-OSMANLAR-BAYRAMLAR-KAMBERLER M04</t>
  </si>
  <si>
    <t>23.06.2020 10:08:01</t>
  </si>
  <si>
    <t>23.06.2020 15:37:14</t>
  </si>
  <si>
    <t>1359300</t>
  </si>
  <si>
    <t>ÇINARDİBİ TR-4 35-20-M00046_35-20-M00046</t>
  </si>
  <si>
    <t>26.06.2020 21:52:02</t>
  </si>
  <si>
    <t>26.06.2020 22:18:12</t>
  </si>
  <si>
    <t>1360097</t>
  </si>
  <si>
    <t>ÇINARDİBİ KÖK 35-20-M00069_ÇINARDİBİ M03</t>
  </si>
  <si>
    <t>28.06.2020 17:43:19</t>
  </si>
  <si>
    <t>28.06.2020 18:18:00</t>
  </si>
  <si>
    <t>1360065</t>
  </si>
  <si>
    <t>ÇINARDİBİ TR-1 35-20-M00049_Ayırıcı H</t>
  </si>
  <si>
    <t>28.06.2020 16:47:36</t>
  </si>
  <si>
    <t>28.06.2020 18:14:32</t>
  </si>
  <si>
    <t>1334066</t>
  </si>
  <si>
    <t>02.06.2020 16:26:53</t>
  </si>
  <si>
    <t>02.06.2020 19:16:30</t>
  </si>
  <si>
    <t>1347340</t>
  </si>
  <si>
    <t>TR-1-4/3 ANIRGANKAYA 35-20-L00031_12128574</t>
  </si>
  <si>
    <t>08.06.2020 18:18:21</t>
  </si>
  <si>
    <t>08.06.2020 19:53:21</t>
  </si>
  <si>
    <t>1334090</t>
  </si>
  <si>
    <t>ÇINARLIKUYU KÖK 45-71-M00188_ÇINARLIKUYU TR-1-M02 M02</t>
  </si>
  <si>
    <t>02.06.2020 17:52:02</t>
  </si>
  <si>
    <t>02.06.2020 17:57:00</t>
  </si>
  <si>
    <t>1334382</t>
  </si>
  <si>
    <t>ÇINARLIKUYU KÖK 45-71-M00188_HatBaşıAyırıcı_53134658 M02</t>
  </si>
  <si>
    <t>03.06.2020 09:25:46</t>
  </si>
  <si>
    <t>03.06.2020 11:35:00</t>
  </si>
  <si>
    <t>1358032</t>
  </si>
  <si>
    <t>24.06.2020 18:38:05</t>
  </si>
  <si>
    <t>24.06.2020 19:13:25</t>
  </si>
  <si>
    <t>1355908</t>
  </si>
  <si>
    <t>22.06.2020 00:28:50</t>
  </si>
  <si>
    <t>22.06.2020 01:31:00</t>
  </si>
  <si>
    <t>1353292</t>
  </si>
  <si>
    <t>18.06.2020 08:10:27</t>
  </si>
  <si>
    <t>18.06.2020 11:56:00</t>
  </si>
  <si>
    <t>1352034</t>
  </si>
  <si>
    <t>16.06.2020 08:16:14</t>
  </si>
  <si>
    <t>16.06.2020 10:05:00</t>
  </si>
  <si>
    <t>1351627</t>
  </si>
  <si>
    <t>15.06.2020 11:46:27</t>
  </si>
  <si>
    <t>15.06.2020 15:13:01</t>
  </si>
  <si>
    <t>1371253</t>
  </si>
  <si>
    <t>ÇINARLIKUYU TR-1 45-71-M01491_45-71-M01491</t>
  </si>
  <si>
    <t>30.06.2020 16:48:23</t>
  </si>
  <si>
    <t>30.06.2020 20:05:22</t>
  </si>
  <si>
    <t>1359455</t>
  </si>
  <si>
    <t>27.06.2020 09:59:42</t>
  </si>
  <si>
    <t>27.06.2020 10:26:00</t>
  </si>
  <si>
    <t>1358769</t>
  </si>
  <si>
    <t>ÇINARLIKUYU TR-1 45-71-M01491_Ayırıcı H</t>
  </si>
  <si>
    <t>26.06.2020 07:26:33</t>
  </si>
  <si>
    <t>26.06.2020 10:21:08</t>
  </si>
  <si>
    <t>1358862</t>
  </si>
  <si>
    <t>26.06.2020 09:49:21</t>
  </si>
  <si>
    <t>26.06.2020 09:57:00</t>
  </si>
  <si>
    <t>1371383</t>
  </si>
  <si>
    <t>30.06.2020 20:07:35</t>
  </si>
  <si>
    <t>30.06.2020 22:49:12</t>
  </si>
  <si>
    <t>1346474</t>
  </si>
  <si>
    <t>M-891 35-02-M00891_M-32 M03</t>
  </si>
  <si>
    <t>07.06.2020 09:36:33</t>
  </si>
  <si>
    <t>07.06.2020 12:25:46</t>
  </si>
  <si>
    <t>1346789</t>
  </si>
  <si>
    <t>M-531 KAVAKLIDERE KÖK 35-02-M00531_M-528 M010</t>
  </si>
  <si>
    <t>07.06.2020 18:21:43</t>
  </si>
  <si>
    <t>07.06.2020 20:23:00</t>
  </si>
  <si>
    <t>1345798</t>
  </si>
  <si>
    <t>YENİ FOÇA TR-29 35-23-M00029_950417153</t>
  </si>
  <si>
    <t>05.06.2020 19:52:45</t>
  </si>
  <si>
    <t>05.06.2020 21:42:50</t>
  </si>
  <si>
    <t>1344760</t>
  </si>
  <si>
    <t>SÜLEYMANLI TR-3 45-72-L00301_956526849</t>
  </si>
  <si>
    <t>03.06.2020 20:12:12</t>
  </si>
  <si>
    <t>03.06.2020 23:07:32</t>
  </si>
  <si>
    <t>1345841</t>
  </si>
  <si>
    <t>ÇİÇEKLİ KIRDİBİ TR-1 45-75-M00310_945615420</t>
  </si>
  <si>
    <t>05.06.2020 23:07:45</t>
  </si>
  <si>
    <t>06.06.2020 00:37:52</t>
  </si>
  <si>
    <t>1345562</t>
  </si>
  <si>
    <t>ÇİÇEKLİ KIRDİBİ TR-1 45-75-M00310_Ayırıcı H01</t>
  </si>
  <si>
    <t>05.06.2020 13:03:11</t>
  </si>
  <si>
    <t>05.06.2020 14:15:16</t>
  </si>
  <si>
    <t>1351444</t>
  </si>
  <si>
    <t>ÇİÇEKLİ KÖK 45-75-M00070_KIRDİBİ M03</t>
  </si>
  <si>
    <t>15.06.2020 06:11:53</t>
  </si>
  <si>
    <t>15.06.2020 06:54:18</t>
  </si>
  <si>
    <t>1351339</t>
  </si>
  <si>
    <t>ÇİÇEKLİ TR-2 45-75-M00309_945615874</t>
  </si>
  <si>
    <t>14.06.2020 18:20:10</t>
  </si>
  <si>
    <t>14.06.2020 19:28:33</t>
  </si>
  <si>
    <t>1351027</t>
  </si>
  <si>
    <t>ÇİÇEKLİ KÖK 45-75-M00070_KIRDİBİ-M03 M03</t>
  </si>
  <si>
    <t>14.06.2020 08:41:42</t>
  </si>
  <si>
    <t>14.06.2020 09:15:01</t>
  </si>
  <si>
    <t>1353753</t>
  </si>
  <si>
    <t>18.06.2020 17:29:41</t>
  </si>
  <si>
    <t>18.06.2020 18:58:52</t>
  </si>
  <si>
    <t>1355669</t>
  </si>
  <si>
    <t>21.06.2020 14:59:04</t>
  </si>
  <si>
    <t>21.06.2020 17:03:58</t>
  </si>
  <si>
    <t>1354866</t>
  </si>
  <si>
    <t>20.06.2020 05:15:13</t>
  </si>
  <si>
    <t>20.06.2020 05:47:00</t>
  </si>
  <si>
    <t>1357228</t>
  </si>
  <si>
    <t>SİNDEL TR-1 45-75-M00331_Ayırıcı H01</t>
  </si>
  <si>
    <t>23.06.2020 15:19:00</t>
  </si>
  <si>
    <t>23.06.2020 16:17:07</t>
  </si>
  <si>
    <t>1358156</t>
  </si>
  <si>
    <t>25.06.2020 06:03:55</t>
  </si>
  <si>
    <t>25.06.2020 06:36:40</t>
  </si>
  <si>
    <t>1347678</t>
  </si>
  <si>
    <t>ÇİFTÇİGEDİĞİ TR-3 35-20-L00429_B</t>
  </si>
  <si>
    <t>09.06.2020 12:08:49</t>
  </si>
  <si>
    <t>09.06.2020 13:00:10</t>
  </si>
  <si>
    <t>1350322</t>
  </si>
  <si>
    <t>ÇİFTÇİGEDİĞİ SULAMA TR-1 35-20-L00179_Ayırıcı H01</t>
  </si>
  <si>
    <t>12.06.2020 23:56:05</t>
  </si>
  <si>
    <t>13.06.2020 02:30:05</t>
  </si>
  <si>
    <t>1334109</t>
  </si>
  <si>
    <t>ÇİFTÇİİBRAHİM DERE MAH. TR 45-77-M00094_945515655</t>
  </si>
  <si>
    <t>02.06.2020 18:24:28</t>
  </si>
  <si>
    <t>02.06.2020 19:18:27</t>
  </si>
  <si>
    <t>1333866</t>
  </si>
  <si>
    <t>ORTA MAH. TRP 35-20-L00029_955197466</t>
  </si>
  <si>
    <t>02.06.2020 12:02:48</t>
  </si>
  <si>
    <t>02.06.2020 13:52:08</t>
  </si>
  <si>
    <t>1323752</t>
  </si>
  <si>
    <t>YAĞCILAR TR-1 45-71-M01440_Ayırıcı H01</t>
  </si>
  <si>
    <t>02.06.2020 09:23:07</t>
  </si>
  <si>
    <t>02.06.2020 10:14:10</t>
  </si>
  <si>
    <t>1355331</t>
  </si>
  <si>
    <t>YENİ ÇİFTLİK TR-3 35-32-L00079_C</t>
  </si>
  <si>
    <t>20.06.2020 20:46:23</t>
  </si>
  <si>
    <t>20.06.2020 22:15:30</t>
  </si>
  <si>
    <t>1355425</t>
  </si>
  <si>
    <t>ÇİFTLİK RUMBEYLİ TR-2 35-32-L00053_943057561</t>
  </si>
  <si>
    <t>21.06.2020 09:30:00</t>
  </si>
  <si>
    <t>21.06.2020 09:38:00</t>
  </si>
  <si>
    <t>1350896</t>
  </si>
  <si>
    <t>13.06.2020 19:25:46</t>
  </si>
  <si>
    <t>1346036</t>
  </si>
  <si>
    <t>06.06.2020 11:49:02</t>
  </si>
  <si>
    <t>06.06.2020 11:53:00</t>
  </si>
  <si>
    <t>1344794</t>
  </si>
  <si>
    <t>ÇİĞLİLER OKÇULAR 45-75-M00236_945614448</t>
  </si>
  <si>
    <t>03.06.2020 21:15:37</t>
  </si>
  <si>
    <t>03.06.2020 22:55:10</t>
  </si>
  <si>
    <t>1348652</t>
  </si>
  <si>
    <t>ÇİĞLİLER OKÇULAR 45-75-M00236_B</t>
  </si>
  <si>
    <t>10.06.2020 21:53:38</t>
  </si>
  <si>
    <t>10.06.2020 23:05:21</t>
  </si>
  <si>
    <t>1347227</t>
  </si>
  <si>
    <t>ÇİĞLİLER OKÇULAR 45-75-M00236_945614694</t>
  </si>
  <si>
    <t>08.06.2020 15:11:05</t>
  </si>
  <si>
    <t>1353083</t>
  </si>
  <si>
    <t>YAKAKÖY KÖK 45-75-M00067_HatBaşıAyırıcı_53134698 M05</t>
  </si>
  <si>
    <t>17.06.2020 19:56:08</t>
  </si>
  <si>
    <t>17.06.2020 20:34:52</t>
  </si>
  <si>
    <t>1353200</t>
  </si>
  <si>
    <t>M-865 ÇAMİÇİ KÖYÜ 35-02-M00865_912808472</t>
  </si>
  <si>
    <t>18.06.2020 07:42:35</t>
  </si>
  <si>
    <t>18.06.2020 09:41:59</t>
  </si>
  <si>
    <t>1349665</t>
  </si>
  <si>
    <t>12.06.2020 11:45:48</t>
  </si>
  <si>
    <t>12.06.2020 14:25:22</t>
  </si>
  <si>
    <t>1350036</t>
  </si>
  <si>
    <t>KAYMAKÇI TR-22 35-15-M00250_950396404</t>
  </si>
  <si>
    <t>12.06.2020 17:06:00</t>
  </si>
  <si>
    <t>12.06.2020 17:21:09</t>
  </si>
  <si>
    <t>1350113</t>
  </si>
  <si>
    <t>12.06.2020 18:05:00</t>
  </si>
  <si>
    <t>12.06.2020 18:29:27</t>
  </si>
  <si>
    <t>1351163</t>
  </si>
  <si>
    <t>KAYMAKÇI DM 35-15-M00254_TR-10 M03</t>
  </si>
  <si>
    <t>14.06.2020 12:19:25</t>
  </si>
  <si>
    <t>14.06.2020 12:28:00</t>
  </si>
  <si>
    <t>1352087</t>
  </si>
  <si>
    <t>KAYMAKÇI TR-2 35-15-M00242_950387542</t>
  </si>
  <si>
    <t>16.06.2020 09:29:00</t>
  </si>
  <si>
    <t>16.06.2020 10:23:52</t>
  </si>
  <si>
    <t>1358094</t>
  </si>
  <si>
    <t>KAYMAKÇI TR-17(YATIRIM REZERVE) 35-15-L00235_972358115</t>
  </si>
  <si>
    <t>24.06.2020 20:52:23</t>
  </si>
  <si>
    <t>24.06.2020 22:04:59</t>
  </si>
  <si>
    <t>1358063</t>
  </si>
  <si>
    <t>BAĞLICA KÖK 45-79-M00248_HatBaşıAyırıcı_72341705 M03</t>
  </si>
  <si>
    <t>24.06.2020 19:53:49</t>
  </si>
  <si>
    <t>24.06.2020 21:27:22</t>
  </si>
  <si>
    <t>1353205</t>
  </si>
  <si>
    <t>ÇANAKÇI KÖK 45-79-M00194_HatBaşıAyırıcı_64284885 M01</t>
  </si>
  <si>
    <t>18.06.2020 08:05:58</t>
  </si>
  <si>
    <t>18.06.2020 08:47:37</t>
  </si>
  <si>
    <t>1334081</t>
  </si>
  <si>
    <t>ÇİMENTEPE TR-1 45-79-M00236_Ayırıcı H01</t>
  </si>
  <si>
    <t>02.06.2020 17:35:19</t>
  </si>
  <si>
    <t>02.06.2020 18:30:16</t>
  </si>
  <si>
    <t>1359791</t>
  </si>
  <si>
    <t>TR-2/97 45-83-L00097_72373366</t>
  </si>
  <si>
    <t>27.06.2020 23:04:26</t>
  </si>
  <si>
    <t>27.06.2020 23:51:04</t>
  </si>
  <si>
    <t>1359480</t>
  </si>
  <si>
    <t>ÇİNAN TOYGAR TR-1 45-81-M00217_A</t>
  </si>
  <si>
    <t>27.06.2020 10:48:01</t>
  </si>
  <si>
    <t>27.06.2020 12:05:19</t>
  </si>
  <si>
    <t>1350000</t>
  </si>
  <si>
    <t>DIRAZLAR TR-1 45-81-M00223_45-81-M00223</t>
  </si>
  <si>
    <t>12.06.2020 16:30:57</t>
  </si>
  <si>
    <t>12.06.2020 18:14:08</t>
  </si>
  <si>
    <t>1357506</t>
  </si>
  <si>
    <t>ÇİNAN TOYGAR TR-1 45-81-M00217_45-81-M00217</t>
  </si>
  <si>
    <t>23.06.2020 21:20:00</t>
  </si>
  <si>
    <t>23.06.2020 22:25:12</t>
  </si>
  <si>
    <t>1357610</t>
  </si>
  <si>
    <t>ÇİNAN ÇALTIKÖY TR-1 45-81-M00228_A</t>
  </si>
  <si>
    <t>24.06.2020 07:31:18</t>
  </si>
  <si>
    <t>24.06.2020 09:24:27</t>
  </si>
  <si>
    <t>1357399</t>
  </si>
  <si>
    <t>BEKİRAĞALAR TR-1 45-81-M00213_45-81-M00213</t>
  </si>
  <si>
    <t>23.06.2020 18:24:16</t>
  </si>
  <si>
    <t>23.06.2020 19:56:19</t>
  </si>
  <si>
    <t>1357249</t>
  </si>
  <si>
    <t>ÇİNAN TOYGAR TR-1 45-81-M00217_Ayırıcı H01</t>
  </si>
  <si>
    <t>23.06.2020 15:19:33</t>
  </si>
  <si>
    <t>23.06.2020 18:06:29</t>
  </si>
  <si>
    <t>1354276</t>
  </si>
  <si>
    <t>İLHAN CAN SULAMA GRUBU 35-29-M00157_Ayırıcı H01</t>
  </si>
  <si>
    <t>19.06.2020 11:22:40</t>
  </si>
  <si>
    <t>19.06.2020 15:19:31</t>
  </si>
  <si>
    <t>1349404</t>
  </si>
  <si>
    <t>HASAN KÜÇÜK SULAMA GRUBU 35-29-L00298_D</t>
  </si>
  <si>
    <t>12.06.2020 04:50:28</t>
  </si>
  <si>
    <t>12.06.2020 05:49:35</t>
  </si>
  <si>
    <t>1358618</t>
  </si>
  <si>
    <t>MEHMET BOZKURT SULAMA GRUBU 35-29-M00357_A</t>
  </si>
  <si>
    <t>25.06.2020 19:08:08</t>
  </si>
  <si>
    <t>25.06.2020 20:32:25</t>
  </si>
  <si>
    <t>1357516</t>
  </si>
  <si>
    <t>SOMA TR-4 45-82-M00004_945538262</t>
  </si>
  <si>
    <t>23.06.2020 21:23:23</t>
  </si>
  <si>
    <t>23.06.2020 23:35:26</t>
  </si>
  <si>
    <t>1352381</t>
  </si>
  <si>
    <t>ÇOBANLAR SUBATAN TR-2 35-15-L00357_C</t>
  </si>
  <si>
    <t>16.06.2020 16:03:56</t>
  </si>
  <si>
    <t>16.06.2020 21:56:37</t>
  </si>
  <si>
    <t>1323839</t>
  </si>
  <si>
    <t>K-1782 35-02-K01782_913203824</t>
  </si>
  <si>
    <t>02.06.2020 11:14:32</t>
  </si>
  <si>
    <t>02.06.2020 12:45:13</t>
  </si>
  <si>
    <t>1334062</t>
  </si>
  <si>
    <t>ÇOMAKLAR KÖYÜ TR-1 35-32-L00077_A</t>
  </si>
  <si>
    <t>02.06.2020 17:12:34</t>
  </si>
  <si>
    <t>02.06.2020 17:50:34</t>
  </si>
  <si>
    <t>1346563</t>
  </si>
  <si>
    <t>ÇOMAKLAR KÖYÜ TR-1 35-32-L00077_915170196</t>
  </si>
  <si>
    <t>07.06.2020 12:11:02</t>
  </si>
  <si>
    <t>07.06.2020 13:44:46</t>
  </si>
  <si>
    <t>1346175</t>
  </si>
  <si>
    <t>ÇORTAK TR-1 45-81-M00063_B</t>
  </si>
  <si>
    <t>06.06.2020 15:58:38</t>
  </si>
  <si>
    <t>06.06.2020 16:54:00</t>
  </si>
  <si>
    <t>1354701</t>
  </si>
  <si>
    <t>ÇORTAK TR-1 45-81-M00063_945631937</t>
  </si>
  <si>
    <t>19.06.2020 19:18:33</t>
  </si>
  <si>
    <t>19.06.2020 20:10:26</t>
  </si>
  <si>
    <t>1355605</t>
  </si>
  <si>
    <t>ÇORUK TR-1 45-72-L00724_956491133</t>
  </si>
  <si>
    <t>21.06.2020 12:59:13</t>
  </si>
  <si>
    <t>21.06.2020 15:28:01</t>
  </si>
  <si>
    <t>1346147</t>
  </si>
  <si>
    <t>ÇÖKELEK TR-1 45-78-L00649_Ayırıcı H01</t>
  </si>
  <si>
    <t>06.06.2020 15:26:42</t>
  </si>
  <si>
    <t>06.06.2020 16:04:37</t>
  </si>
  <si>
    <t>1345474</t>
  </si>
  <si>
    <t>FATMA ZURNACI ÖZEL 45-78-L00561Ö_45-78-L00561Ö</t>
  </si>
  <si>
    <t>05.06.2020 10:10:58</t>
  </si>
  <si>
    <t>05.06.2020 10:46:36</t>
  </si>
  <si>
    <t>1357276</t>
  </si>
  <si>
    <t>AYTEKİN ŞENER ÖZEL 45-78-L00571Ö_Ayırıcı H01</t>
  </si>
  <si>
    <t>23.06.2020 15:55:40</t>
  </si>
  <si>
    <t>23.06.2020 17:06:13</t>
  </si>
  <si>
    <t>1345409</t>
  </si>
  <si>
    <t>ÇÖMLEKÇİ TR-6 SERGİYERİ 35-31-L00092_Ayırıcı H</t>
  </si>
  <si>
    <t>05.06.2020 08:47:10</t>
  </si>
  <si>
    <t>05.06.2020 11:07:27</t>
  </si>
  <si>
    <t>1333904</t>
  </si>
  <si>
    <t>ÇÖMLEKÇİ TR-7 ARABACILAR 35-31-L00094_956584185</t>
  </si>
  <si>
    <t>02.06.2020 12:53:27</t>
  </si>
  <si>
    <t>02.06.2020 15:46:07</t>
  </si>
  <si>
    <t>1352518</t>
  </si>
  <si>
    <t>ÇÖMLEKÇİ TR-2 35-31-L00090_A</t>
  </si>
  <si>
    <t>16.06.2020 21:07:48</t>
  </si>
  <si>
    <t>16.06.2020 21:50:00</t>
  </si>
  <si>
    <t>1358351</t>
  </si>
  <si>
    <t>BOZDAĞ TR-3 35-15-L00314_E</t>
  </si>
  <si>
    <t>25.06.2020 11:02:59</t>
  </si>
  <si>
    <t>25.06.2020 15:50:10</t>
  </si>
  <si>
    <t>1352073</t>
  </si>
  <si>
    <t>ÇUKUROBA TR-1 45-78-M00690_49289610</t>
  </si>
  <si>
    <t>16.06.2020 09:13:29</t>
  </si>
  <si>
    <t>16.06.2020 14:40:04</t>
  </si>
  <si>
    <t>1346906</t>
  </si>
  <si>
    <t>DADAĞLI TR-2 IŞIKLAR 45-79-M00390_B</t>
  </si>
  <si>
    <t>08.06.2020 05:47:18</t>
  </si>
  <si>
    <t>08.06.2020 07:14:28</t>
  </si>
  <si>
    <t>1358338</t>
  </si>
  <si>
    <t>DADAĞLI TR-8 TARIMSAL SULAMA 45-79-M00403_45-79-M00403</t>
  </si>
  <si>
    <t>25.06.2020 10:40:36</t>
  </si>
  <si>
    <t>25.06.2020 12:30:52</t>
  </si>
  <si>
    <t>1371399</t>
  </si>
  <si>
    <t>30.06.2020 20:50:19</t>
  </si>
  <si>
    <t>30.06.2020 21:47:20</t>
  </si>
  <si>
    <t>1358105</t>
  </si>
  <si>
    <t>DİNDARLI KÖK TR-3 KAKLIK 45-79-M00395_HatBaşıAyırıcı_53134353 M06</t>
  </si>
  <si>
    <t>24.06.2020 21:53:31</t>
  </si>
  <si>
    <t>24.06.2020 22:21:49</t>
  </si>
  <si>
    <t>1357760</t>
  </si>
  <si>
    <t>DADAĞLI TR-9 TARIMSAL SULAMA 45-79-M00458_45-79-M00458</t>
  </si>
  <si>
    <t>24.06.2020 10:47:23</t>
  </si>
  <si>
    <t>24.06.2020 12:45:22</t>
  </si>
  <si>
    <t>1357626</t>
  </si>
  <si>
    <t>DOĞANCI TR-12 35-31-L00339_35-31-L00339</t>
  </si>
  <si>
    <t>24.06.2020 08:02:04</t>
  </si>
  <si>
    <t>24.06.2020 12:01:23</t>
  </si>
  <si>
    <t>1351925</t>
  </si>
  <si>
    <t>DAĞARLAR TR-4 45-73-M00599_A</t>
  </si>
  <si>
    <t>15.06.2020 21:24:31</t>
  </si>
  <si>
    <t>15.06.2020 23:37:41</t>
  </si>
  <si>
    <t>1352019</t>
  </si>
  <si>
    <t>DAĞARLAR TR-1 45-73-M00598_B</t>
  </si>
  <si>
    <t>16.06.2020 07:55:14</t>
  </si>
  <si>
    <t>16.06.2020 11:20:36</t>
  </si>
  <si>
    <t>1346102</t>
  </si>
  <si>
    <t>K-4253 35-07-K04253_913376516</t>
  </si>
  <si>
    <t>06.06.2020 13:35:59</t>
  </si>
  <si>
    <t>06.06.2020 16:28:01</t>
  </si>
  <si>
    <t>1347804</t>
  </si>
  <si>
    <t>DAĞHACIYUSUF TR-2 45-73-M00530_Ayırıcı H01</t>
  </si>
  <si>
    <t>09.06.2020 15:53:00</t>
  </si>
  <si>
    <t>09.06.2020 17:49:07</t>
  </si>
  <si>
    <t>1354750</t>
  </si>
  <si>
    <t>DAĞHACIYUSUF TR-1 45-73-M00528_Ayırıcı H01</t>
  </si>
  <si>
    <t>19.06.2020 20:16:32</t>
  </si>
  <si>
    <t>19.06.2020 23:47:00</t>
  </si>
  <si>
    <t>1354428</t>
  </si>
  <si>
    <t>DAĞISTAN TR-1 35-16-M00129_35-16-M00129</t>
  </si>
  <si>
    <t>19.06.2020 14:33:22</t>
  </si>
  <si>
    <t>19.06.2020 16:30:54</t>
  </si>
  <si>
    <t>1356067</t>
  </si>
  <si>
    <t>CENNET MAHALLESİ TR-3 35-16-M00136_47492156</t>
  </si>
  <si>
    <t>22.06.2020 09:47:28</t>
  </si>
  <si>
    <t>22.06.2020 10:14:31</t>
  </si>
  <si>
    <t>1350735</t>
  </si>
  <si>
    <t>DAĞISTAN KÖŞE RAMAZAN GÖKMEN TR 35-24-M00060_955233331</t>
  </si>
  <si>
    <t>13.06.2020 14:35:49</t>
  </si>
  <si>
    <t>13.06.2020 17:07:41</t>
  </si>
  <si>
    <t>1348153</t>
  </si>
  <si>
    <t>CENNET MAHALLESİ TR-1 35-16-M00134_35-16-M00134</t>
  </si>
  <si>
    <t>10.06.2020 09:07:03</t>
  </si>
  <si>
    <t>10.06.2020 09:55:41</t>
  </si>
  <si>
    <t>1348448</t>
  </si>
  <si>
    <t>CENNET MAHALLESİ TR-3 35-16-M00136_Ayırıcı H01</t>
  </si>
  <si>
    <t>10.06.2020 15:37:00</t>
  </si>
  <si>
    <t>10.06.2020 16:13:56</t>
  </si>
  <si>
    <t>1348328</t>
  </si>
  <si>
    <t>CENNET MAHALLESİ TR-2 35-16-M00135_Ayırıcı H01</t>
  </si>
  <si>
    <t>10.06.2020 12:30:39</t>
  </si>
  <si>
    <t>10.06.2020 13:30:47</t>
  </si>
  <si>
    <t>1345460</t>
  </si>
  <si>
    <t>GÜNEY DM 45-83-L00130_DAĞ YENİKÖY-L04 L04</t>
  </si>
  <si>
    <t>05.06.2020 09:17:50</t>
  </si>
  <si>
    <t>05.06.2020 11:31:27</t>
  </si>
  <si>
    <t>1349603</t>
  </si>
  <si>
    <t>GÜNEY DM 45-83-L00130_DAĞMARMARA-L07 L07</t>
  </si>
  <si>
    <t>12.06.2020 10:58:09</t>
  </si>
  <si>
    <t>12.06.2020 11:38:00</t>
  </si>
  <si>
    <t>1354179</t>
  </si>
  <si>
    <t>YAYLAKÖY TR-1 45-83-L00241_B</t>
  </si>
  <si>
    <t>19.06.2020 09:37:53</t>
  </si>
  <si>
    <t>19.06.2020 09:49:03</t>
  </si>
  <si>
    <t>1357263</t>
  </si>
  <si>
    <t>23.06.2020 15:25:40</t>
  </si>
  <si>
    <t>23.06.2020 17:31:32</t>
  </si>
  <si>
    <t>1371357</t>
  </si>
  <si>
    <t>AVŞAR TR-5 45-83-L00353_955163563</t>
  </si>
  <si>
    <t>30.06.2020 19:29:23</t>
  </si>
  <si>
    <t>30.06.2020 20:23:17</t>
  </si>
  <si>
    <t>1371295</t>
  </si>
  <si>
    <t>AVŞAR TR-3 45-83-L00351_C</t>
  </si>
  <si>
    <t>30.06.2020 18:18:00</t>
  </si>
  <si>
    <t>30.06.2020 18:34:54</t>
  </si>
  <si>
    <t>1348166</t>
  </si>
  <si>
    <t>M-2142 35-07-M02142_C c1b</t>
  </si>
  <si>
    <t>10.06.2020 10:35:37</t>
  </si>
  <si>
    <t>10.06.2020 21:12:49</t>
  </si>
  <si>
    <t>1347662</t>
  </si>
  <si>
    <t>09.06.2020 12:05:32</t>
  </si>
  <si>
    <t>09.06.2020 12:52:00</t>
  </si>
  <si>
    <t>1347179</t>
  </si>
  <si>
    <t>08.06.2020 13:50:19</t>
  </si>
  <si>
    <t>08.06.2020 13:57:00</t>
  </si>
  <si>
    <t>1356183</t>
  </si>
  <si>
    <t>M-2252 MUKADDER YUMRUTAŞ 35-02-M02252Ö_35-02-M02252Ö</t>
  </si>
  <si>
    <t>22.06.2020 11:15:50</t>
  </si>
  <si>
    <t>22.06.2020 12:05:59</t>
  </si>
  <si>
    <t>1345864</t>
  </si>
  <si>
    <t>DAMLACIK TR 1 35-27-M00346_Ayırıcı H01</t>
  </si>
  <si>
    <t>06.06.2020 03:43:01</t>
  </si>
  <si>
    <t>06.06.2020 08:00:09</t>
  </si>
  <si>
    <t>1349655</t>
  </si>
  <si>
    <t>DANİŞMENTLER TR-1 45-74-M00149_Ayırıcı H01</t>
  </si>
  <si>
    <t>12.06.2020 11:34:35</t>
  </si>
  <si>
    <t>12.06.2020 14:12:19</t>
  </si>
  <si>
    <t>1352100</t>
  </si>
  <si>
    <t>TR-1-3/2 ESKİ ARIZA KABİN 35-20-L00017_B</t>
  </si>
  <si>
    <t>16.06.2020 09:39:05</t>
  </si>
  <si>
    <t>16.06.2020 12:04:36</t>
  </si>
  <si>
    <t>1352653</t>
  </si>
  <si>
    <t>17.06.2020 09:20:00</t>
  </si>
  <si>
    <t>17.06.2020 10:18:40</t>
  </si>
  <si>
    <t>1350742</t>
  </si>
  <si>
    <t>TR-21 35-16-L00021_953318017</t>
  </si>
  <si>
    <t>13.06.2020 14:54:09</t>
  </si>
  <si>
    <t>13.06.2020 17:53:18</t>
  </si>
  <si>
    <t>1349830</t>
  </si>
  <si>
    <t>DOMİNOS KÖK 35-26-M00208_BEŞİKÇİOĞLU M03</t>
  </si>
  <si>
    <t>12.06.2020 14:23:57</t>
  </si>
  <si>
    <t>12.06.2020 15:54:14</t>
  </si>
  <si>
    <t>1323058</t>
  </si>
  <si>
    <t>DEĞİRMENCİELİ TR-1 35-24-M00076_Ayırıcı H01</t>
  </si>
  <si>
    <t>01.06.2020 10:34:51</t>
  </si>
  <si>
    <t>01.06.2020 10:52:22</t>
  </si>
  <si>
    <t>1350051</t>
  </si>
  <si>
    <t>DEĞİRMENCİELİ TR-1 35-24-M00076_C</t>
  </si>
  <si>
    <t>12.06.2020 17:05:40</t>
  </si>
  <si>
    <t>12.06.2020 18:34:47</t>
  </si>
  <si>
    <t>1360547</t>
  </si>
  <si>
    <t>29.06.2020 14:42:34</t>
  </si>
  <si>
    <t>29.06.2020 14:44:00</t>
  </si>
  <si>
    <t>1359025</t>
  </si>
  <si>
    <t>DELEMENLER KÖK 45-73-M00490_HatBaşıAyırıcı_53135694 M03</t>
  </si>
  <si>
    <t>26.06.2020 10:11:59</t>
  </si>
  <si>
    <t>26.06.2020 15:40:23</t>
  </si>
  <si>
    <t>1347561</t>
  </si>
  <si>
    <t>DELEMENLER GÜZLE TR-2 45-73-M00685_Ayırıcı H01</t>
  </si>
  <si>
    <t>09.06.2020 09:38:00</t>
  </si>
  <si>
    <t>09.06.2020 16:48:00</t>
  </si>
  <si>
    <t>1346740</t>
  </si>
  <si>
    <t>DELEMENLER DERE MAH TR 45-73-M00671_45-73-M00671</t>
  </si>
  <si>
    <t>07.06.2020 16:59:43</t>
  </si>
  <si>
    <t>07.06.2020 18:04:00</t>
  </si>
  <si>
    <t>1323021</t>
  </si>
  <si>
    <t>DELEMENLER KÖK 45-73-M00490_GÜZLE BELENYAKA M05</t>
  </si>
  <si>
    <t>01.06.2020 09:40:00</t>
  </si>
  <si>
    <t>01.06.2020 09:48:36</t>
  </si>
  <si>
    <t>1354757</t>
  </si>
  <si>
    <t>DELEMENLER KÖK 45-73-M00490_HACIALİLER M03</t>
  </si>
  <si>
    <t>19.06.2020 20:59:00</t>
  </si>
  <si>
    <t>19.06.2020 20:59:32</t>
  </si>
  <si>
    <t>1349113</t>
  </si>
  <si>
    <t>DELİÇOBAN ÜZÜMLÜ TARIMSAL SULAMA 45-75-M00158_D</t>
  </si>
  <si>
    <t>11.06.2020 17:11:46</t>
  </si>
  <si>
    <t>11.06.2020 18:13:06</t>
  </si>
  <si>
    <t>1359356</t>
  </si>
  <si>
    <t>DM-1/22 35-29-M00022_DM-1/23 M01</t>
  </si>
  <si>
    <t>27.06.2020 03:23:22</t>
  </si>
  <si>
    <t>1348185</t>
  </si>
  <si>
    <t>YAŞAR SÖKELİOĞLU-1 35-20-L00099_955211441</t>
  </si>
  <si>
    <t>10.06.2020 08:55:07</t>
  </si>
  <si>
    <t>10.06.2020 11:15:29</t>
  </si>
  <si>
    <t>1355400</t>
  </si>
  <si>
    <t>21.06.2020 06:30:14</t>
  </si>
  <si>
    <t>21.06.2020 06:47:02</t>
  </si>
  <si>
    <t>1361001</t>
  </si>
  <si>
    <t>30.06.2020 10:10:35</t>
  </si>
  <si>
    <t>30.06.2020 10:30:15</t>
  </si>
  <si>
    <t>1359123</t>
  </si>
  <si>
    <t>BENLİELİ İSABEYLİ TR-2 45-75-M00161_A</t>
  </si>
  <si>
    <t>26.06.2020 16:39:27</t>
  </si>
  <si>
    <t>26.06.2020 18:19:57</t>
  </si>
  <si>
    <t>1352423</t>
  </si>
  <si>
    <t>GÜNEŞLİ TR-2 45-75-M00057_45-75-M00057</t>
  </si>
  <si>
    <t>16.06.2020 17:33:23</t>
  </si>
  <si>
    <t>16.06.2020 19:10:00</t>
  </si>
  <si>
    <t>1349096</t>
  </si>
  <si>
    <t>SALUR KÖK 45-75-M00062_GÜNEŞLİ-M04 M04</t>
  </si>
  <si>
    <t>11.06.2020 17:02:18</t>
  </si>
  <si>
    <t>11.06.2020 17:40:26</t>
  </si>
  <si>
    <t>1349855</t>
  </si>
  <si>
    <t>GÜNEŞLİ KÖK 45-75-M00056_KÖSELER - ULGAR-M01 M01</t>
  </si>
  <si>
    <t>12.06.2020 14:59:32</t>
  </si>
  <si>
    <t>12.06.2020 17:41:00</t>
  </si>
  <si>
    <t>1346133</t>
  </si>
  <si>
    <t>GÜNEŞLİ TR-11 45-75-M00320_TR-19 M01</t>
  </si>
  <si>
    <t>06.06.2020 14:34:22</t>
  </si>
  <si>
    <t>06.06.2020 15:47:54</t>
  </si>
  <si>
    <t>1344801</t>
  </si>
  <si>
    <t>YUKARI KILAVUZLAR TR 45-74-M00211_45-74-M00211</t>
  </si>
  <si>
    <t>03.06.2020 20:53:51</t>
  </si>
  <si>
    <t>03.06.2020 23:32:01</t>
  </si>
  <si>
    <t>1348738</t>
  </si>
  <si>
    <t>KILAVUZLAR KÖK 45-74-M00198_HatBaşıAyırıcı_53134255 M02</t>
  </si>
  <si>
    <t>11.06.2020 06:50:57</t>
  </si>
  <si>
    <t>11.06.2020 06:58:00</t>
  </si>
  <si>
    <t>1357347</t>
  </si>
  <si>
    <t>KILAVUZLAR KÖK 45-74-M00198_HatBaşıAyırıcı_53135284 M03</t>
  </si>
  <si>
    <t>23.06.2020 17:17:35</t>
  </si>
  <si>
    <t>23.06.2020 18:15:00</t>
  </si>
  <si>
    <t>1357505</t>
  </si>
  <si>
    <t>KILAVUZLAR KÖK 45-74-M00198_HatBaşıAyırıcı_53134306 M03</t>
  </si>
  <si>
    <t>23.06.2020 20:54:32</t>
  </si>
  <si>
    <t>23.06.2020 23:24:38</t>
  </si>
  <si>
    <t>1359415</t>
  </si>
  <si>
    <t>27.06.2020 08:25:07</t>
  </si>
  <si>
    <t>27.06.2020 09:30:58</t>
  </si>
  <si>
    <t>1359416</t>
  </si>
  <si>
    <t>KILAVUZLAR KÖK 45-74-M00198_ M03</t>
  </si>
  <si>
    <t>27.06.2020 08:22:02</t>
  </si>
  <si>
    <t>27.06.2020 09:18:00</t>
  </si>
  <si>
    <t>1349230</t>
  </si>
  <si>
    <t>KUŞLUK ÇAMKÖY TR-1 45-75-M00144_Ayırıcı H01</t>
  </si>
  <si>
    <t>11.06.2020 19:16:00</t>
  </si>
  <si>
    <t>11.06.2020 19:28:20</t>
  </si>
  <si>
    <t>1352247</t>
  </si>
  <si>
    <t>YARBASAN TR-1 45-74-M00116_Ayırıcı H</t>
  </si>
  <si>
    <t>16.06.2020 13:01:15</t>
  </si>
  <si>
    <t>16.06.2020 15:20:03</t>
  </si>
  <si>
    <t>1351418</t>
  </si>
  <si>
    <t>SELENDİ TR-8 45-81-M00008_TR-33 M04</t>
  </si>
  <si>
    <t>14.06.2020 22:40:02</t>
  </si>
  <si>
    <t>14.06.2020 23:00:28</t>
  </si>
  <si>
    <t>1355350</t>
  </si>
  <si>
    <t>YILDIZ OKUL YANI TR-3 45-81-M00038_Ayırıcı H01</t>
  </si>
  <si>
    <t>20.06.2020 22:28:24</t>
  </si>
  <si>
    <t>20.06.2020 23:36:22</t>
  </si>
  <si>
    <t>1344639</t>
  </si>
  <si>
    <t>SELENDİ TR-8 45-81-M00008_TR-33-M04 M04</t>
  </si>
  <si>
    <t>03.06.2020 16:52:12</t>
  </si>
  <si>
    <t>03.06.2020 17:22:27</t>
  </si>
  <si>
    <t>1346308</t>
  </si>
  <si>
    <t>KARADOĞAN DİKİLİ TAŞ TR-5 35-15-L00387_D</t>
  </si>
  <si>
    <t>06.06.2020 20:16:23</t>
  </si>
  <si>
    <t>06.06.2020 21:59:26</t>
  </si>
  <si>
    <t>1358640</t>
  </si>
  <si>
    <t>KARADOĞAN DİKİLİ TAŞ TR-5 35-15-L00387_B</t>
  </si>
  <si>
    <t>25.06.2020 20:12:13</t>
  </si>
  <si>
    <t>25.06.2020 21:59:11</t>
  </si>
  <si>
    <t>1360794</t>
  </si>
  <si>
    <t>KARADOĞAN DİKİLİ TAŞ TR-5 35-15-L00387_A</t>
  </si>
  <si>
    <t>29.06.2020 21:02:57</t>
  </si>
  <si>
    <t>29.06.2020 22:10:50</t>
  </si>
  <si>
    <t>1350044</t>
  </si>
  <si>
    <t>KARPUZLUK TR-1 45-76-M00183_45-76-M00183</t>
  </si>
  <si>
    <t>12.06.2020 17:06:39</t>
  </si>
  <si>
    <t>12.06.2020 20:12:27</t>
  </si>
  <si>
    <t>1350266</t>
  </si>
  <si>
    <t>DEMİRTAŞ TR-2 45-76-M00166_955245499</t>
  </si>
  <si>
    <t>12.06.2020 21:05:29</t>
  </si>
  <si>
    <t>12.06.2020 23:51:03</t>
  </si>
  <si>
    <t>1355790</t>
  </si>
  <si>
    <t>KARPUZLUK TR-1 45-76-M00183_Ayırıcı H01</t>
  </si>
  <si>
    <t>21.06.2020 18:24:29</t>
  </si>
  <si>
    <t>21.06.2020 20:17:34</t>
  </si>
  <si>
    <t>1345650</t>
  </si>
  <si>
    <t>DEMİRTAŞ KÖK 35-30-M00149_ESENTEPE KÖYLER-M02 M02</t>
  </si>
  <si>
    <t>05.06.2020 15:38:34</t>
  </si>
  <si>
    <t>05.06.2020 17:14:44</t>
  </si>
  <si>
    <t>1360140</t>
  </si>
  <si>
    <t>28.06.2020 19:34:24</t>
  </si>
  <si>
    <t>28.06.2020 19:59:16</t>
  </si>
  <si>
    <t>1353016</t>
  </si>
  <si>
    <t>MAVİ KÖŞE TR-1 KÖK 35-17-M00224_TR-3/TR-4-M04 M04</t>
  </si>
  <si>
    <t>17.06.2020 18:11:48</t>
  </si>
  <si>
    <t>17.06.2020 18:42:08</t>
  </si>
  <si>
    <t>1361054</t>
  </si>
  <si>
    <t>TR-41 35-30-L00041_955303718</t>
  </si>
  <si>
    <t>30.06.2020 11:14:21</t>
  </si>
  <si>
    <t>30.06.2020 13:02:57</t>
  </si>
  <si>
    <t>1360001</t>
  </si>
  <si>
    <t>TR-2 35-31-L00002_A</t>
  </si>
  <si>
    <t>28.06.2020 14:10:00</t>
  </si>
  <si>
    <t>28.06.2020 15:20:36</t>
  </si>
  <si>
    <t>1351029</t>
  </si>
  <si>
    <t>TR-13 35-31-L00013_35-31-L00013</t>
  </si>
  <si>
    <t>14.06.2020 15:11:32</t>
  </si>
  <si>
    <t>1348636</t>
  </si>
  <si>
    <t>TR-17 35-31-L00017_47982013</t>
  </si>
  <si>
    <t>10.06.2020 20:58:56</t>
  </si>
  <si>
    <t>10.06.2020 21:40:21</t>
  </si>
  <si>
    <t>1350250</t>
  </si>
  <si>
    <t>ÇAYAĞZI MERKEZ TR-20 35-31-L00273_947718809</t>
  </si>
  <si>
    <t>12.06.2020 20:24:02</t>
  </si>
  <si>
    <t>12.06.2020 23:12:08</t>
  </si>
  <si>
    <t>1351995</t>
  </si>
  <si>
    <t>16.06.2020 06:02:47</t>
  </si>
  <si>
    <t>16.06.2020 06:29:00</t>
  </si>
  <si>
    <t>1344653</t>
  </si>
  <si>
    <t>GİRELLİ TR-3 45-73-M00759_45-73-M00759</t>
  </si>
  <si>
    <t>03.06.2020 17:28:07</t>
  </si>
  <si>
    <t>03.06.2020 19:12:42</t>
  </si>
  <si>
    <t>1358844</t>
  </si>
  <si>
    <t>UMURCALI ESKİ HALİLLER YOLU TR-6 35-31-L00110_35-31-L00110</t>
  </si>
  <si>
    <t>26.06.2020 09:29:00</t>
  </si>
  <si>
    <t>26.06.2020 16:15:49</t>
  </si>
  <si>
    <t>1349828</t>
  </si>
  <si>
    <t>KAYMAKÇI TR-33 35-15-L00236_Ayırıcı H01</t>
  </si>
  <si>
    <t>12.06.2020 14:29:24</t>
  </si>
  <si>
    <t>12.06.2020 18:03:58</t>
  </si>
  <si>
    <t>1358158</t>
  </si>
  <si>
    <t>SARIKAYA KÖK 35-31-L00284_İĞDELİ L01</t>
  </si>
  <si>
    <t>25.06.2020 06:09:44</t>
  </si>
  <si>
    <t>25.06.2020 06:47:11</t>
  </si>
  <si>
    <t>1359860</t>
  </si>
  <si>
    <t>SARIKAYA KÖK 35-31-L00284_ALTINOLUK TR-2 L05</t>
  </si>
  <si>
    <t>28.06.2020 08:21:11</t>
  </si>
  <si>
    <t>28.06.2020 09:06:46</t>
  </si>
  <si>
    <t>1358288</t>
  </si>
  <si>
    <t>DÜDÜKÇÜ GEDİĞİ TR-2 45-73-M00597_45-73-M00597</t>
  </si>
  <si>
    <t>25.06.2020 09:44:42</t>
  </si>
  <si>
    <t>1354680</t>
  </si>
  <si>
    <t>ÇİFTLİKDERE TR-2 45-73-M00547_Ayırıcı H01</t>
  </si>
  <si>
    <t>19.06.2020 18:51:39</t>
  </si>
  <si>
    <t>20.06.2020 11:34:00</t>
  </si>
  <si>
    <t>1357911</t>
  </si>
  <si>
    <t>ULUDERBENT DM 45-73-M00491_45-73-M00491</t>
  </si>
  <si>
    <t>24.06.2020 15:09:10</t>
  </si>
  <si>
    <t>24.06.2020 16:39:00</t>
  </si>
  <si>
    <t>1351822</t>
  </si>
  <si>
    <t>YOLÜSTÜ İM 35-15-A00002_KAVAKKUYU-M04 M04</t>
  </si>
  <si>
    <t>15.06.2020 18:21:37</t>
  </si>
  <si>
    <t>15.06.2020 18:35:00</t>
  </si>
  <si>
    <t>1351246</t>
  </si>
  <si>
    <t>14.06.2020 14:53:22</t>
  </si>
  <si>
    <t>14.06.2020 15:20:00</t>
  </si>
  <si>
    <t>1351272</t>
  </si>
  <si>
    <t>14.06.2020 15:41:29</t>
  </si>
  <si>
    <t>14.06.2020 15:49:00</t>
  </si>
  <si>
    <t>1351280</t>
  </si>
  <si>
    <t>YOLÜSTÜ İM 35-15-A00002_GERÇEKLİ-L12 L12</t>
  </si>
  <si>
    <t>14.06.2020 15:48:49</t>
  </si>
  <si>
    <t>14.06.2020 17:58:44</t>
  </si>
  <si>
    <t>1352659</t>
  </si>
  <si>
    <t>17.06.2020 09:32:34</t>
  </si>
  <si>
    <t>1354217</t>
  </si>
  <si>
    <t>İBRAHİMKUYU DM 35-15-M00286_TR-6 TR-8 TR-12-M012 M012</t>
  </si>
  <si>
    <t>19.06.2020 10:12:09</t>
  </si>
  <si>
    <t>19.06.2020 10:43:09</t>
  </si>
  <si>
    <t>1344496</t>
  </si>
  <si>
    <t>03.06.2020 13:28:43</t>
  </si>
  <si>
    <t>03.06.2020 13:43:00</t>
  </si>
  <si>
    <t>1334338</t>
  </si>
  <si>
    <t>YOLÜSTÜ İM 35-15-A00002_TR-1-M09 M09</t>
  </si>
  <si>
    <t>03.06.2020 09:13:24</t>
  </si>
  <si>
    <t>03.06.2020 09:24:00</t>
  </si>
  <si>
    <t>1346125</t>
  </si>
  <si>
    <t>06.06.2020 14:30:25</t>
  </si>
  <si>
    <t>06.06.2020 14:38:00</t>
  </si>
  <si>
    <t>1359309</t>
  </si>
  <si>
    <t>İBRAHİMKUYU DM 35-15-M00286_TÜRKÖNÜ TR-2 M05</t>
  </si>
  <si>
    <t>26.06.2020 22:41:52</t>
  </si>
  <si>
    <t>26.06.2020 23:03:00</t>
  </si>
  <si>
    <t>1359076</t>
  </si>
  <si>
    <t>YOLÜSTÜ İM 35-15-A00002_YOLÜSTÜ MERKEZ L08</t>
  </si>
  <si>
    <t>26.06.2020 14:58:00</t>
  </si>
  <si>
    <t>26.06.2020 15:37:00</t>
  </si>
  <si>
    <t>1359093</t>
  </si>
  <si>
    <t>26.06.2020 15:36:04</t>
  </si>
  <si>
    <t>26.06.2020 16:42:09</t>
  </si>
  <si>
    <t>1360340</t>
  </si>
  <si>
    <t>29.06.2020 09:14:14</t>
  </si>
  <si>
    <t>29.06.2020 14:16:25</t>
  </si>
  <si>
    <t>1349723</t>
  </si>
  <si>
    <t>12.06.2020 12:55:33</t>
  </si>
  <si>
    <t>12.06.2020 13:55:48</t>
  </si>
  <si>
    <t>1356380</t>
  </si>
  <si>
    <t>KAVAKLIDERE TR-12 45-73-M00145_TR-11 GİRİŞ-M03 M03</t>
  </si>
  <si>
    <t>22.06.2020 15:52:12</t>
  </si>
  <si>
    <t>22.06.2020 16:32:00</t>
  </si>
  <si>
    <t>1356030</t>
  </si>
  <si>
    <t>KAVAKLIDERE TR-11 45-73-M00144_B</t>
  </si>
  <si>
    <t>22.06.2020 08:51:39</t>
  </si>
  <si>
    <t>22.06.2020 12:33:02</t>
  </si>
  <si>
    <t>1360339</t>
  </si>
  <si>
    <t>KAVAKLIDERE TR-5 45-73-M00308_44548531</t>
  </si>
  <si>
    <t>29.06.2020 09:17:19</t>
  </si>
  <si>
    <t>29.06.2020 12:33:46</t>
  </si>
  <si>
    <t>1358460</t>
  </si>
  <si>
    <t>ÖRNEKKÖY TR-1 45-73-M00259_C</t>
  </si>
  <si>
    <t>25.06.2020 14:15:00</t>
  </si>
  <si>
    <t>25.06.2020 14:47:25</t>
  </si>
  <si>
    <t>1323520</t>
  </si>
  <si>
    <t>TARAKÇI KÖK 45-73-M00265_TR-425-M01 M01</t>
  </si>
  <si>
    <t>01.06.2020 19:38:55</t>
  </si>
  <si>
    <t>01.06.2020 21:42:16</t>
  </si>
  <si>
    <t>1355988</t>
  </si>
  <si>
    <t>22.06.2020 07:49:32</t>
  </si>
  <si>
    <t>22.06.2020 07:51:00</t>
  </si>
  <si>
    <t>1354043</t>
  </si>
  <si>
    <t>19.06.2020 05:54:59</t>
  </si>
  <si>
    <t>19.06.2020 05:55:19</t>
  </si>
  <si>
    <t>1361204</t>
  </si>
  <si>
    <t>30.06.2020 15:14:25</t>
  </si>
  <si>
    <t>30.06.2020 15:33:15</t>
  </si>
  <si>
    <t>1359099</t>
  </si>
  <si>
    <t>AKÖREN TR-19 KÖK 45-78-M00974_HatBaşıAyırıcı_53139381 M04</t>
  </si>
  <si>
    <t>26.06.2020 15:38:23</t>
  </si>
  <si>
    <t>26.06.2020 17:25:13</t>
  </si>
  <si>
    <t>1322938</t>
  </si>
  <si>
    <t>01.06.2020 06:46:48</t>
  </si>
  <si>
    <t>01.06.2020 07:27:01</t>
  </si>
  <si>
    <t>1345994</t>
  </si>
  <si>
    <t>ESKİDERBENT TR-1 45-78-M00946_45-78-M00946</t>
  </si>
  <si>
    <t>06.06.2020 10:28:37</t>
  </si>
  <si>
    <t>06.06.2020 11:18:11</t>
  </si>
  <si>
    <t>1348988</t>
  </si>
  <si>
    <t>DERBENT TR-1 45-78-M00947_49343675</t>
  </si>
  <si>
    <t>11.06.2020 14:49:19</t>
  </si>
  <si>
    <t>11.06.2020 17:00:38</t>
  </si>
  <si>
    <t>1356142</t>
  </si>
  <si>
    <t>TR-1-4/4 ESKİ SİNEMAN KABİN 35-20-L00027_955191872</t>
  </si>
  <si>
    <t>22.06.2020 10:21:47</t>
  </si>
  <si>
    <t>22.06.2020 22:20:47</t>
  </si>
  <si>
    <t>1345779</t>
  </si>
  <si>
    <t>TR-26 35-19-L00026_956663286</t>
  </si>
  <si>
    <t>05.06.2020 19:52:26</t>
  </si>
  <si>
    <t>05.06.2020 22:03:44</t>
  </si>
  <si>
    <t>1348592</t>
  </si>
  <si>
    <t>FAHRİ ÇAPUN SULAMA GRB 35-20-L00176_954714341</t>
  </si>
  <si>
    <t>10.06.2020 19:27:47</t>
  </si>
  <si>
    <t>11.06.2020 00:38:46</t>
  </si>
  <si>
    <t>1360546</t>
  </si>
  <si>
    <t>DEREBAŞI TR-8 35-29-L00253_B</t>
  </si>
  <si>
    <t>29.06.2020 14:06:02</t>
  </si>
  <si>
    <t>29.06.2020 18:33:27</t>
  </si>
  <si>
    <t>1359921</t>
  </si>
  <si>
    <t>DEREBAŞI TR-6 35-29-L00264_35-29-L00264</t>
  </si>
  <si>
    <t>28.06.2020 10:51:38</t>
  </si>
  <si>
    <t>28.06.2020 11:03:00</t>
  </si>
  <si>
    <t>1371434</t>
  </si>
  <si>
    <t>DEREÇİFTLİK ESENÇAY 45-75-M00234_C</t>
  </si>
  <si>
    <t>30.06.2020 21:57:00</t>
  </si>
  <si>
    <t>30.06.2020 22:20:15</t>
  </si>
  <si>
    <t>1351393</t>
  </si>
  <si>
    <t>PİRENTEPE TR-1 35-22-M00270_95000073662</t>
  </si>
  <si>
    <t>14.06.2020 20:28:00</t>
  </si>
  <si>
    <t>14.06.2020 21:03:27</t>
  </si>
  <si>
    <t>1350006</t>
  </si>
  <si>
    <t>PİRENTEPE TR-1 35-22-M00270_915957541</t>
  </si>
  <si>
    <t>12.06.2020 16:33:34</t>
  </si>
  <si>
    <t>12.06.2020 17:32:41</t>
  </si>
  <si>
    <t>1349292</t>
  </si>
  <si>
    <t>DEREKÖY TR-1 35-27-M00966_99008077</t>
  </si>
  <si>
    <t>11.06.2020 20:26:00</t>
  </si>
  <si>
    <t>11.06.2020 23:01:43</t>
  </si>
  <si>
    <t>1350682</t>
  </si>
  <si>
    <t>DEREKÖY KÖK 45-72-L00458_HatBaşıAyırıcı_53140158 L01</t>
  </si>
  <si>
    <t>13.06.2020 13:42:23</t>
  </si>
  <si>
    <t>13.06.2020 17:32:14</t>
  </si>
  <si>
    <t>1357280</t>
  </si>
  <si>
    <t>DEREKÖY TR-1 45-72-L00461_956525905</t>
  </si>
  <si>
    <t>23.06.2020 16:08:49</t>
  </si>
  <si>
    <t>23.06.2020 22:35:52</t>
  </si>
  <si>
    <t>1358106</t>
  </si>
  <si>
    <t>DEREKÖY TR-1 45-82-M00286_45-82-M00286</t>
  </si>
  <si>
    <t>24.06.2020 21:57:00</t>
  </si>
  <si>
    <t>24.06.2020 22:06:49</t>
  </si>
  <si>
    <t>1354977</t>
  </si>
  <si>
    <t>20.06.2020 09:47:24</t>
  </si>
  <si>
    <t>20.06.2020 12:32:45</t>
  </si>
  <si>
    <t>1360897</t>
  </si>
  <si>
    <t>ERDELLİ TR-2 KÖK 45-72-L00476_ARABACI BOZKÖY ÇIKIŞ L04</t>
  </si>
  <si>
    <t>30.06.2020 08:10:11</t>
  </si>
  <si>
    <t>30.06.2020 08:10:51</t>
  </si>
  <si>
    <t>1358327</t>
  </si>
  <si>
    <t>ERDELLİ TR-2 KÖK 45-72-L00476_ARABACI BOZKÖY ÇIKIŞ-L04 L04</t>
  </si>
  <si>
    <t>25.06.2020 10:25:55</t>
  </si>
  <si>
    <t>25.06.2020 10:26:55</t>
  </si>
  <si>
    <t>1360508</t>
  </si>
  <si>
    <t>SİNDELLİ TR-1 45-72-L00479_956495651</t>
  </si>
  <si>
    <t>29.06.2020 13:20:23</t>
  </si>
  <si>
    <t>29.06.2020 14:40:03</t>
  </si>
  <si>
    <t>1351226</t>
  </si>
  <si>
    <t>SİNDELLİ TR-2 45-72-L00480_49655790</t>
  </si>
  <si>
    <t>14.06.2020 13:59:03</t>
  </si>
  <si>
    <t>14.06.2020 20:29:59</t>
  </si>
  <si>
    <t>1352401</t>
  </si>
  <si>
    <t>DEREKÖY SULAMA TR-2 45-77-L00296_Ayırıcı H</t>
  </si>
  <si>
    <t>16.06.2020 17:04:24</t>
  </si>
  <si>
    <t>16.06.2020 18:19:17</t>
  </si>
  <si>
    <t>1352462</t>
  </si>
  <si>
    <t>16.06.2020 18:50:00</t>
  </si>
  <si>
    <t>16.06.2020 20:25:15</t>
  </si>
  <si>
    <t>1357225</t>
  </si>
  <si>
    <t>YAŞAR TUNCA VE ARKADAŞLARI 45-77-L00300_Ayırıcı H01</t>
  </si>
  <si>
    <t>23.06.2020 14:46:45</t>
  </si>
  <si>
    <t>23.06.2020 17:00:11</t>
  </si>
  <si>
    <t>1348481</t>
  </si>
  <si>
    <t>DEREKÖY TR 45-77-L00294_Ayırıcı H01</t>
  </si>
  <si>
    <t>10.06.2020 16:29:24</t>
  </si>
  <si>
    <t>10.06.2020 19:11:55</t>
  </si>
  <si>
    <t>1347723</t>
  </si>
  <si>
    <t>DEREKÖY YENİ MAH. TR 45-77-L00292_Ayırıcı H01</t>
  </si>
  <si>
    <t>09.06.2020 13:50:05</t>
  </si>
  <si>
    <t>09.06.2020 14:59:42</t>
  </si>
  <si>
    <t>1347753</t>
  </si>
  <si>
    <t>DEREKÖY KÖK 45-77-L00290_DEREKÖY L04</t>
  </si>
  <si>
    <t>09.06.2020 14:23:58</t>
  </si>
  <si>
    <t>09.06.2020 14:29:00</t>
  </si>
  <si>
    <t>1360072</t>
  </si>
  <si>
    <t>28.06.2020 16:57:28</t>
  </si>
  <si>
    <t>28.06.2020 17:59:07</t>
  </si>
  <si>
    <t>1359688</t>
  </si>
  <si>
    <t>DEREKÖY KÖK 45-77-L00290_YURTBAŞI-L05 L05</t>
  </si>
  <si>
    <t>27.06.2020 18:57:33</t>
  </si>
  <si>
    <t>27.06.2020 19:17:03</t>
  </si>
  <si>
    <t>1352341</t>
  </si>
  <si>
    <t>TR-1-1/6 HATAY KABİN 35-20-L00006_955196062</t>
  </si>
  <si>
    <t>16.06.2020 15:20:29</t>
  </si>
  <si>
    <t>16.06.2020 20:47:46</t>
  </si>
  <si>
    <t>1354125</t>
  </si>
  <si>
    <t>DERELİ TR-1 35-29-L00461_950316299</t>
  </si>
  <si>
    <t>19.06.2020 08:48:42</t>
  </si>
  <si>
    <t>19.06.2020 12:09:47</t>
  </si>
  <si>
    <t>1353043</t>
  </si>
  <si>
    <t>TR-1-1/6 HATAY KABİN 35-20-L00006_955196077</t>
  </si>
  <si>
    <t>17.06.2020 18:48:28</t>
  </si>
  <si>
    <t>17.06.2020 21:39:26</t>
  </si>
  <si>
    <t>1349735</t>
  </si>
  <si>
    <t>MERSİN MAH. 35-20-M00036_955204562</t>
  </si>
  <si>
    <t>12.06.2020 13:06:45</t>
  </si>
  <si>
    <t>12.06.2020 15:45:29</t>
  </si>
  <si>
    <t>1360391</t>
  </si>
  <si>
    <t>ÇINARDİBİ TR-1 35-20-M00049_35-20-M00049</t>
  </si>
  <si>
    <t>29.06.2020 10:07:33</t>
  </si>
  <si>
    <t>29.06.2020 16:10:32</t>
  </si>
  <si>
    <t>1352275</t>
  </si>
  <si>
    <t>ÇAYLI TR-3 35-15-L00190_950385511</t>
  </si>
  <si>
    <t>16.06.2020 13:24:38</t>
  </si>
  <si>
    <t>16.06.2020 17:34:53</t>
  </si>
  <si>
    <t>1349257</t>
  </si>
  <si>
    <t>TİRE TR-6/A 35-29-L00007_950345575</t>
  </si>
  <si>
    <t>11.06.2020 18:35:35</t>
  </si>
  <si>
    <t>11.06.2020 21:22:41</t>
  </si>
  <si>
    <t>1348507</t>
  </si>
  <si>
    <t>DEVELİ TR-6 35-22-M00843_955266326</t>
  </si>
  <si>
    <t>10.06.2020 17:19:34</t>
  </si>
  <si>
    <t>10.06.2020 18:44:17</t>
  </si>
  <si>
    <t>1351735</t>
  </si>
  <si>
    <t>AKÇAALAN YEDİEVLER TR-1 35-22-M00221_955266435</t>
  </si>
  <si>
    <t>15.06.2020 14:57:43</t>
  </si>
  <si>
    <t>15.06.2020 18:12:56</t>
  </si>
  <si>
    <t>1353416</t>
  </si>
  <si>
    <t>DEYNEKLER TR-2 45-85-M00031_964486875</t>
  </si>
  <si>
    <t>18.06.2020 11:48:37</t>
  </si>
  <si>
    <t>18.06.2020 12:20:13</t>
  </si>
  <si>
    <t>1349454</t>
  </si>
  <si>
    <t>M-1853 YAKAKÖY (TR-284) 35-02-M01853_35-02-M01853</t>
  </si>
  <si>
    <t>12.06.2020 08:16:03</t>
  </si>
  <si>
    <t>12.06.2020 10:18:34</t>
  </si>
  <si>
    <t>1360137</t>
  </si>
  <si>
    <t>DİBEKDERE TR-1 45-84-L00034_7014517</t>
  </si>
  <si>
    <t>28.06.2020 19:20:18</t>
  </si>
  <si>
    <t>28.06.2020 20:34:19</t>
  </si>
  <si>
    <t>1359573</t>
  </si>
  <si>
    <t>DİBEKDERE TR-1 45-84-L00034_45-84-L00034</t>
  </si>
  <si>
    <t>27.06.2020 14:14:17</t>
  </si>
  <si>
    <t>27.06.2020 14:35:00</t>
  </si>
  <si>
    <t>1359528</t>
  </si>
  <si>
    <t>27.06.2020 12:20:27</t>
  </si>
  <si>
    <t>27.06.2020 13:23:12</t>
  </si>
  <si>
    <t>1359683</t>
  </si>
  <si>
    <t>DİBEKDERE TR-1 45-84-L00034_5923268</t>
  </si>
  <si>
    <t>27.06.2020 18:34:45</t>
  </si>
  <si>
    <t>27.06.2020 19:30:46</t>
  </si>
  <si>
    <t>1359859</t>
  </si>
  <si>
    <t>28.06.2020 08:58:23</t>
  </si>
  <si>
    <t>28.06.2020 10:32:23</t>
  </si>
  <si>
    <t>1360844</t>
  </si>
  <si>
    <t>29.06.2020 23:50:52</t>
  </si>
  <si>
    <t>30.06.2020 00:07:36</t>
  </si>
  <si>
    <t>1349677</t>
  </si>
  <si>
    <t>K-1654 35-07-K01654_912376978</t>
  </si>
  <si>
    <t>12.06.2020 11:56:05</t>
  </si>
  <si>
    <t>12.06.2020 16:25:14</t>
  </si>
  <si>
    <t>1350203</t>
  </si>
  <si>
    <t>12.06.2020 19:13:54</t>
  </si>
  <si>
    <t>12.06.2020 20:56:30</t>
  </si>
  <si>
    <t>1352187</t>
  </si>
  <si>
    <t>DİLEK TR-1 45-80-M00137_C</t>
  </si>
  <si>
    <t>16.06.2020 11:14:00</t>
  </si>
  <si>
    <t>16.06.2020 11:38:51</t>
  </si>
  <si>
    <t>1350082</t>
  </si>
  <si>
    <t>DİNDARLI TR-2 YEŞİLOVA 45-79-M00427_B</t>
  </si>
  <si>
    <t>12.06.2020 17:41:48</t>
  </si>
  <si>
    <t>12.06.2020 18:42:32</t>
  </si>
  <si>
    <t>1349245</t>
  </si>
  <si>
    <t>DİNDARLI TR-6 45-79-M00424_A</t>
  </si>
  <si>
    <t>11.06.2020 19:25:59</t>
  </si>
  <si>
    <t>11.06.2020 20:08:04</t>
  </si>
  <si>
    <t>1347689</t>
  </si>
  <si>
    <t>DİNDARLI KÖK TR-3 KAKLIK 45-79-M00395_HatBaşıAyırıcı_53134208 M05</t>
  </si>
  <si>
    <t>09.06.2020 12:32:24</t>
  </si>
  <si>
    <t>09.06.2020 14:03:04</t>
  </si>
  <si>
    <t>1347809</t>
  </si>
  <si>
    <t>DİNDARLI KÖK TR-3 KAKLIK 45-79-M00395_ALEMŞAHLI M05</t>
  </si>
  <si>
    <t>09.06.2020 16:03:16</t>
  </si>
  <si>
    <t>09.06.2020 16:04:56</t>
  </si>
  <si>
    <t>1347299</t>
  </si>
  <si>
    <t>08.06.2020 17:16:37</t>
  </si>
  <si>
    <t>08.06.2020 17:18:00</t>
  </si>
  <si>
    <t>1347341</t>
  </si>
  <si>
    <t>DİNDARLI KÖK TR-3 KAKLIK 45-79-M00395_HatBaşıAyırıcı_53134237 M06</t>
  </si>
  <si>
    <t>08.06.2020 18:28:21</t>
  </si>
  <si>
    <t>08.06.2020 19:48:36</t>
  </si>
  <si>
    <t>1345634</t>
  </si>
  <si>
    <t>DİNDARLI TR-4 YILDIRIMLAR 45-79-M00420_A</t>
  </si>
  <si>
    <t>05.06.2020 14:58:17</t>
  </si>
  <si>
    <t>05.06.2020 15:49:57</t>
  </si>
  <si>
    <t>1360014</t>
  </si>
  <si>
    <t>DİNDARLI TR-6 45-79-M00424_B</t>
  </si>
  <si>
    <t>28.06.2020 14:52:08</t>
  </si>
  <si>
    <t>28.06.2020 17:27:33</t>
  </si>
  <si>
    <t>1358490</t>
  </si>
  <si>
    <t>DİNDARLI TR-7 45-79-M00425_945560916</t>
  </si>
  <si>
    <t>25.06.2020 15:12:54</t>
  </si>
  <si>
    <t>25.06.2020 18:45:32</t>
  </si>
  <si>
    <t>1358637</t>
  </si>
  <si>
    <t>DİNDARLI TR-7 45-79-M00425_945560917</t>
  </si>
  <si>
    <t>25.06.2020 20:13:02</t>
  </si>
  <si>
    <t>25.06.2020 21:14:03</t>
  </si>
  <si>
    <t>1347848</t>
  </si>
  <si>
    <t>REFIK AYBAR SULAMA GRUBU 35-29-L00158_950345632</t>
  </si>
  <si>
    <t>09.06.2020 16:54:10</t>
  </si>
  <si>
    <t>09.06.2020 19:32:37</t>
  </si>
  <si>
    <t>1352046</t>
  </si>
  <si>
    <t>REFIK AYBAR SULAMA GRUBU 35-29-L00158_C</t>
  </si>
  <si>
    <t>16.06.2020 08:53:00</t>
  </si>
  <si>
    <t>16.06.2020 12:22:00</t>
  </si>
  <si>
    <t>1347635</t>
  </si>
  <si>
    <t>09.06.2020 11:15:36</t>
  </si>
  <si>
    <t>09.06.2020 12:41:56</t>
  </si>
  <si>
    <t>1345610</t>
  </si>
  <si>
    <t>DOĞANKAYA OVA MAH.TR-1 45-72-L00190_49539134</t>
  </si>
  <si>
    <t>05.06.2020 14:20:15</t>
  </si>
  <si>
    <t>05.06.2020 15:27:32</t>
  </si>
  <si>
    <t>1323373</t>
  </si>
  <si>
    <t>DOĞANKAYA TR-1 45-72-L00187_Ayırıcı H01</t>
  </si>
  <si>
    <t>01.06.2020 14:12:16</t>
  </si>
  <si>
    <t>01.06.2020 22:32:23</t>
  </si>
  <si>
    <t>1323692</t>
  </si>
  <si>
    <t>SUDELİĞİ KÖK 45-72-L00111_HatBaşıAyırıcı_53139735 L01</t>
  </si>
  <si>
    <t>02.06.2020 08:37:59</t>
  </si>
  <si>
    <t>02.06.2020 09:53:18</t>
  </si>
  <si>
    <t>1323444</t>
  </si>
  <si>
    <t>DOĞANPINAR TR-1 45-75-M00172_A</t>
  </si>
  <si>
    <t>01.06.2020 17:43:09</t>
  </si>
  <si>
    <t>01.06.2020 20:26:46</t>
  </si>
  <si>
    <t>1348116</t>
  </si>
  <si>
    <t>YENİ HARMANDALI TR-1 45-71-M00893_43142897</t>
  </si>
  <si>
    <t>10.06.2020 08:12:49</t>
  </si>
  <si>
    <t>10.06.2020 14:17:06</t>
  </si>
  <si>
    <t>1349418</t>
  </si>
  <si>
    <t>HARMANDALI KÖK 45-71-M00061_NURİ SORMAN M11</t>
  </si>
  <si>
    <t>12.06.2020 06:24:12</t>
  </si>
  <si>
    <t>12.06.2020 07:20:58</t>
  </si>
  <si>
    <t>1359785</t>
  </si>
  <si>
    <t>27.06.2020 22:52:41</t>
  </si>
  <si>
    <t>27.06.2020 23:43:52</t>
  </si>
  <si>
    <t>1360554</t>
  </si>
  <si>
    <t>29.06.2020 14:38:30</t>
  </si>
  <si>
    <t>29.06.2020 15:42:06</t>
  </si>
  <si>
    <t>1348000</t>
  </si>
  <si>
    <t>09.06.2020 23:07:00</t>
  </si>
  <si>
    <t>10.06.2020 03:01:34</t>
  </si>
  <si>
    <t>1348038</t>
  </si>
  <si>
    <t>HARMANDALI KÖK 45-71-M00061_HARMANDALI KÖYÜ-M02 M02</t>
  </si>
  <si>
    <t>10.06.2020 02:16:56</t>
  </si>
  <si>
    <t>10.06.2020 02:38:00</t>
  </si>
  <si>
    <t>1348364</t>
  </si>
  <si>
    <t>YENİ HARMANDALI TR-1 45-71-M00893_45-71-M00893</t>
  </si>
  <si>
    <t>10.06.2020 13:08:25</t>
  </si>
  <si>
    <t>10.06.2020 15:04:47</t>
  </si>
  <si>
    <t>1348356</t>
  </si>
  <si>
    <t>10.06.2020 13:06:42</t>
  </si>
  <si>
    <t>10.06.2020 16:15:27</t>
  </si>
  <si>
    <t>1347591</t>
  </si>
  <si>
    <t>09.06.2020 09:57:36</t>
  </si>
  <si>
    <t>09.06.2020 12:46:38</t>
  </si>
  <si>
    <t>1349450</t>
  </si>
  <si>
    <t>12.06.2020 07:59:46</t>
  </si>
  <si>
    <t>12.06.2020 12:08:52</t>
  </si>
  <si>
    <t>1349539</t>
  </si>
  <si>
    <t>AHMET KOCA TR-3 45-71-M00907_Ayırıcı H01</t>
  </si>
  <si>
    <t>12.06.2020 09:41:25</t>
  </si>
  <si>
    <t>12.06.2020 11:00:24</t>
  </si>
  <si>
    <t>1323086</t>
  </si>
  <si>
    <t>01.06.2020 11:09:51</t>
  </si>
  <si>
    <t>01.06.2020 11:11:21</t>
  </si>
  <si>
    <t>1357482</t>
  </si>
  <si>
    <t>HARMANDALI KÖK 45-71-M00061_HatBaşıAyırıcı_53134190 M11</t>
  </si>
  <si>
    <t>23.06.2020 20:08:09</t>
  </si>
  <si>
    <t>23.06.2020 22:25:47</t>
  </si>
  <si>
    <t>1360491</t>
  </si>
  <si>
    <t>29.06.2020 12:23:25</t>
  </si>
  <si>
    <t>29.06.2020 15:29:54</t>
  </si>
  <si>
    <t>1348033</t>
  </si>
  <si>
    <t>HALİLBEYLİ TR-4 35-27-M01053_98770636</t>
  </si>
  <si>
    <t>10.06.2020 01:02:46</t>
  </si>
  <si>
    <t>10.06.2020 02:19:12</t>
  </si>
  <si>
    <t>1348117</t>
  </si>
  <si>
    <t>10.06.2020 08:04:31</t>
  </si>
  <si>
    <t>10.06.2020 08:43:02</t>
  </si>
  <si>
    <t>1360289</t>
  </si>
  <si>
    <t>DOKUZLAR TR-3 35-31-L00170_47835320</t>
  </si>
  <si>
    <t>29.06.2020 07:45:02</t>
  </si>
  <si>
    <t>29.06.2020 12:39:59</t>
  </si>
  <si>
    <t>1361070</t>
  </si>
  <si>
    <t>30.06.2020 11:41:00</t>
  </si>
  <si>
    <t>30.06.2020 13:16:18</t>
  </si>
  <si>
    <t>1358642</t>
  </si>
  <si>
    <t>25.06.2020 20:34:10</t>
  </si>
  <si>
    <t>25.06.2020 21:29:08</t>
  </si>
  <si>
    <t>1350380</t>
  </si>
  <si>
    <t>13.06.2020 06:19:55</t>
  </si>
  <si>
    <t>13.06.2020 09:18:08</t>
  </si>
  <si>
    <t>1357267</t>
  </si>
  <si>
    <t>23.06.2020 15:57:18</t>
  </si>
  <si>
    <t>23.06.2020 21:03:48</t>
  </si>
  <si>
    <t>1357975</t>
  </si>
  <si>
    <t>MUSTAFA ÖZER TARIMSAL SULAMA TR 45-78-M01108_45-78-M01108</t>
  </si>
  <si>
    <t>24.06.2020 17:13:00</t>
  </si>
  <si>
    <t>24.06.2020 19:44:29</t>
  </si>
  <si>
    <t>1357171</t>
  </si>
  <si>
    <t>TAYTAN OFİS KÖK 45-78-M00314_HatBaşıAyırıcı_53140182 M06</t>
  </si>
  <si>
    <t>23.06.2020 13:51:26</t>
  </si>
  <si>
    <t>23.06.2020 15:50:56</t>
  </si>
  <si>
    <t>1352366</t>
  </si>
  <si>
    <t>16.06.2020 16:11:17</t>
  </si>
  <si>
    <t>16.06.2020 17:20:54</t>
  </si>
  <si>
    <t>1350671</t>
  </si>
  <si>
    <t>13.06.2020 13:14:09</t>
  </si>
  <si>
    <t>13.06.2020 15:13:42</t>
  </si>
  <si>
    <t>1350532</t>
  </si>
  <si>
    <t>SALİHLİ BİOKÜTLE YAKITLI ENERJİ SANTRALİ KÖK 45-78-M01333_HatBaşıAyırıcı_53139455 M02</t>
  </si>
  <si>
    <t>13.06.2020 09:51:53</t>
  </si>
  <si>
    <t>13.06.2020 11:14:59</t>
  </si>
  <si>
    <t>1349017</t>
  </si>
  <si>
    <t>AYHAN GÜLCÜOGLU-2 SULAMA GRUBU 35-29-M00344_35-29-M00344</t>
  </si>
  <si>
    <t>11.06.2020 15:14:22</t>
  </si>
  <si>
    <t>11.06.2020 17:40:03</t>
  </si>
  <si>
    <t>1358651</t>
  </si>
  <si>
    <t>MAHMUT GÜL SULAMA GRUBU 35-29-L00365_A</t>
  </si>
  <si>
    <t>25.06.2020 20:40:31</t>
  </si>
  <si>
    <t>25.06.2020 23:26:07</t>
  </si>
  <si>
    <t>1350886</t>
  </si>
  <si>
    <t>URLA TM-1 35-19-A00004_ALAÇATI-2 M04</t>
  </si>
  <si>
    <t>13.06.2020 18:35:58</t>
  </si>
  <si>
    <t>13.06.2020 19:30:48</t>
  </si>
  <si>
    <t>1350852</t>
  </si>
  <si>
    <t>13.06.2020 17:26:25</t>
  </si>
  <si>
    <t>13.06.2020 18:25:51</t>
  </si>
  <si>
    <t>1354241</t>
  </si>
  <si>
    <t>ÇANDARLI TR-19 35-30-M00019_955321667</t>
  </si>
  <si>
    <t>19.06.2020 10:37:05</t>
  </si>
  <si>
    <t>19.06.2020 19:20:57</t>
  </si>
  <si>
    <t>1348269</t>
  </si>
  <si>
    <t>TR-85 35-16-L00085_Ayırıcı H01</t>
  </si>
  <si>
    <t>10.06.2020 10:47:13</t>
  </si>
  <si>
    <t>10.06.2020 14:55:20</t>
  </si>
  <si>
    <t>1350960</t>
  </si>
  <si>
    <t>SARUHANLI TR-32 45-80-M00032_956560545</t>
  </si>
  <si>
    <t>13.06.2020 23:49:55</t>
  </si>
  <si>
    <t>14.06.2020 00:42:29</t>
  </si>
  <si>
    <t>1352266</t>
  </si>
  <si>
    <t>KULA İM 45-77-A00001_HatBaşıAyırıcı_53135910 M03</t>
  </si>
  <si>
    <t>16.06.2020 13:14:43</t>
  </si>
  <si>
    <t>16.06.2020 14:07:05</t>
  </si>
  <si>
    <t>1354029</t>
  </si>
  <si>
    <t>19.06.2020 03:28:45</t>
  </si>
  <si>
    <t>19.06.2020 03:32:00</t>
  </si>
  <si>
    <t>1354864</t>
  </si>
  <si>
    <t>20.06.2020 05:06:12</t>
  </si>
  <si>
    <t>20.06.2020 05:20:00</t>
  </si>
  <si>
    <t>1352693</t>
  </si>
  <si>
    <t>17.06.2020 09:55:36</t>
  </si>
  <si>
    <t>17.06.2020 10:29:48</t>
  </si>
  <si>
    <t>1344964</t>
  </si>
  <si>
    <t>SAYARLAR TR-1 45-76-M00151_Ayırıcı H01</t>
  </si>
  <si>
    <t>04.06.2020 10:43:03</t>
  </si>
  <si>
    <t>04.06.2020 17:25:00</t>
  </si>
  <si>
    <t>1350170</t>
  </si>
  <si>
    <t>DUĞLA TR-1 45-82-M00190_Ayırıcı H01</t>
  </si>
  <si>
    <t>12.06.2020 19:06:49</t>
  </si>
  <si>
    <t>12.06.2020 22:45:18</t>
  </si>
  <si>
    <t>1348174</t>
  </si>
  <si>
    <t>DUMANLAR TR-1 45-81-M00081_Ayırıcı H01</t>
  </si>
  <si>
    <t>10.06.2020 09:11:44</t>
  </si>
  <si>
    <t>10.06.2020 11:16:52</t>
  </si>
  <si>
    <t>1334284</t>
  </si>
  <si>
    <t>03.06.2020 07:53:03</t>
  </si>
  <si>
    <t>03.06.2020 09:32:39</t>
  </si>
  <si>
    <t>1334216</t>
  </si>
  <si>
    <t>02.06.2020 21:50:47</t>
  </si>
  <si>
    <t>03.06.2020 00:06:09</t>
  </si>
  <si>
    <t>1357627</t>
  </si>
  <si>
    <t>24.06.2020 08:06:22</t>
  </si>
  <si>
    <t>24.06.2020 09:26:39</t>
  </si>
  <si>
    <t>1356598</t>
  </si>
  <si>
    <t>DM02/TR-14  BULVAR ÜZERİ 45-73-M00031_945678810</t>
  </si>
  <si>
    <t>22.06.2020 22:11:53</t>
  </si>
  <si>
    <t>23.06.2020 01:15:35</t>
  </si>
  <si>
    <t>1356356</t>
  </si>
  <si>
    <t>DURASILLI TR-25 45-78-M01140_953261375</t>
  </si>
  <si>
    <t>22.06.2020 15:06:41</t>
  </si>
  <si>
    <t>22.06.2020 21:21:13</t>
  </si>
  <si>
    <t>1354167</t>
  </si>
  <si>
    <t>TAYTAN OFİS KÖK 45-78-M00314_HatBaşıAyırıcı_53139710 M06</t>
  </si>
  <si>
    <t>19.06.2020 09:21:55</t>
  </si>
  <si>
    <t>19.06.2020 11:18:39</t>
  </si>
  <si>
    <t>1354315</t>
  </si>
  <si>
    <t>DURASILLI TR-5 45-78-M01116_953261856</t>
  </si>
  <si>
    <t>19.06.2020 11:59:29</t>
  </si>
  <si>
    <t>19.06.2020 12:58:08</t>
  </si>
  <si>
    <t>1345759</t>
  </si>
  <si>
    <t>AKÖREN TR-19 KÖK 45-78-M00974_ÇOBANOĞLU-M01 M01</t>
  </si>
  <si>
    <t>05.06.2020 19:18:53</t>
  </si>
  <si>
    <t>05.06.2020 20:40:01</t>
  </si>
  <si>
    <t>1347469</t>
  </si>
  <si>
    <t>DURASILLI TR-1 KÖK 45-78-M01114_TR-12 M01</t>
  </si>
  <si>
    <t>09.06.2020 06:59:45</t>
  </si>
  <si>
    <t>09.06.2020 07:23:09</t>
  </si>
  <si>
    <t>1346908</t>
  </si>
  <si>
    <t>08.06.2020 06:05:54</t>
  </si>
  <si>
    <t>08.06.2020 06:30:37</t>
  </si>
  <si>
    <t>1350388</t>
  </si>
  <si>
    <t>DURASILLI TARIMSAL SULAMA-10 TR 45-78-M00995_Ayırıcı H01</t>
  </si>
  <si>
    <t>13.06.2020 06:34:27</t>
  </si>
  <si>
    <t>13.06.2020 10:00:19</t>
  </si>
  <si>
    <t>1349871</t>
  </si>
  <si>
    <t>DURASILLI TR-13 45-78-M01149_DAĞITIM TRAFOSU TR-13-M04 M04</t>
  </si>
  <si>
    <t>12.06.2020 15:11:00</t>
  </si>
  <si>
    <t>12.06.2020 15:26:17</t>
  </si>
  <si>
    <t>1346432</t>
  </si>
  <si>
    <t>DURASILLI TR-23 45-78-M01137_953262432</t>
  </si>
  <si>
    <t>07.06.2020 08:15:27</t>
  </si>
  <si>
    <t>07.06.2020 09:14:27</t>
  </si>
  <si>
    <t>1346510</t>
  </si>
  <si>
    <t>DURASILLI TR-23 45-78-M01137_953262430</t>
  </si>
  <si>
    <t>07.06.2020 10:38:00</t>
  </si>
  <si>
    <t>07.06.2020 11:04:53</t>
  </si>
  <si>
    <t>1345482</t>
  </si>
  <si>
    <t>SALİHLİ BİOKÜTLE YAKITLI ENERJİ SANTRALİ KÖK 45-78-M01333_HatBaşıAyırıcı_53139838 M02</t>
  </si>
  <si>
    <t>05.06.2020 10:19:26</t>
  </si>
  <si>
    <t>05.06.2020 11:31:58</t>
  </si>
  <si>
    <t>1352877</t>
  </si>
  <si>
    <t>DURASILLI TR-7 45-78-M01118_HatBaşıAyırıcı_53139847 M04</t>
  </si>
  <si>
    <t>17.06.2020 14:22:18</t>
  </si>
  <si>
    <t>17.06.2020 17:34:44</t>
  </si>
  <si>
    <t>1353135</t>
  </si>
  <si>
    <t>AKÖREN TR-19 KÖK 45-78-M00974_HatBaşıAyırıcı_53139360 M04</t>
  </si>
  <si>
    <t>17.06.2020 23:07:00</t>
  </si>
  <si>
    <t>17.06.2020 23:44:22</t>
  </si>
  <si>
    <t>1350745</t>
  </si>
  <si>
    <t>DURASILLI TR-1 KÖK 45-78-M01114_TR-2 M04</t>
  </si>
  <si>
    <t>13.06.2020 15:09:31</t>
  </si>
  <si>
    <t>13.06.2020 15:28:01</t>
  </si>
  <si>
    <t>1358454</t>
  </si>
  <si>
    <t>DURASILLI TR-7 45-78-M01118_TR-8 M05</t>
  </si>
  <si>
    <t>25.06.2020 13:59:41</t>
  </si>
  <si>
    <t>25.06.2020 14:28:41</t>
  </si>
  <si>
    <t>1361192</t>
  </si>
  <si>
    <t>TAYTAN TR-1 KÖK 45-78-M00305_OFİS KÖK GİRİŞ/DEMİRKÖPRÜ-1 ÇIKIŞ M02</t>
  </si>
  <si>
    <t>30.06.2020 15:00:35</t>
  </si>
  <si>
    <t>30.06.2020 15:55:46</t>
  </si>
  <si>
    <t>1349303</t>
  </si>
  <si>
    <t>ÇATALOLUK DM 45-74-M00227_HatBaşıAyırıcı_53134467 M03</t>
  </si>
  <si>
    <t>11.06.2020 20:37:17</t>
  </si>
  <si>
    <t>11.06.2020 22:07:21</t>
  </si>
  <si>
    <t>1345593</t>
  </si>
  <si>
    <t>DURMUŞLAR TR-1 35-16-M00156_35-16-M00156</t>
  </si>
  <si>
    <t>05.06.2020 13:42:11</t>
  </si>
  <si>
    <t>05.06.2020 14:52:06</t>
  </si>
  <si>
    <t>1333982</t>
  </si>
  <si>
    <t>HACIVELİLER TR-1 35-16-M00157_35-16-M00157</t>
  </si>
  <si>
    <t>02.06.2020 15:19:09</t>
  </si>
  <si>
    <t>02.06.2020 18:09:28</t>
  </si>
  <si>
    <t>1352443</t>
  </si>
  <si>
    <t>HACIVELİLER TR-1 35-16-M00157_47450910</t>
  </si>
  <si>
    <t>16.06.2020 18:17:34</t>
  </si>
  <si>
    <t>16.06.2020 20:02:10</t>
  </si>
  <si>
    <t>1353001</t>
  </si>
  <si>
    <t>DURMUŞLAR TR-1 35-16-M00156_47451018</t>
  </si>
  <si>
    <t>17.06.2020 17:38:47</t>
  </si>
  <si>
    <t>17.06.2020 19:54:02</t>
  </si>
  <si>
    <t>1352742</t>
  </si>
  <si>
    <t>17.06.2020 11:08:52</t>
  </si>
  <si>
    <t>17.06.2020 11:55:39</t>
  </si>
  <si>
    <t>1357478</t>
  </si>
  <si>
    <t>DM-3/12 35-29-M00012_950337879</t>
  </si>
  <si>
    <t>23.06.2020 20:18:16</t>
  </si>
  <si>
    <t>23.06.2020 21:44:56</t>
  </si>
  <si>
    <t>1358117</t>
  </si>
  <si>
    <t>TR-116 35-16-L00116_953347921</t>
  </si>
  <si>
    <t>24.06.2020 22:37:50</t>
  </si>
  <si>
    <t>24.06.2020 23:58:36</t>
  </si>
  <si>
    <t>1346797</t>
  </si>
  <si>
    <t>TR-113 35-16-L00113_47546849</t>
  </si>
  <si>
    <t>07.06.2020 18:53:25</t>
  </si>
  <si>
    <t>07.06.2020 19:37:54</t>
  </si>
  <si>
    <t>1357218</t>
  </si>
  <si>
    <t>DÜNDARLI TR-1 35-24-M00202_Ayırıcı H01</t>
  </si>
  <si>
    <t>23.06.2020 14:57:21</t>
  </si>
  <si>
    <t>23.06.2020 17:31:14</t>
  </si>
  <si>
    <t>1356164</t>
  </si>
  <si>
    <t>22.06.2020 10:52:13</t>
  </si>
  <si>
    <t>22.06.2020 11:29:49</t>
  </si>
  <si>
    <t>1351292</t>
  </si>
  <si>
    <t>DÜNDARLI TR-2 35-24-M00203_955221941</t>
  </si>
  <si>
    <t>14.06.2020 16:24:51</t>
  </si>
  <si>
    <t>14.06.2020 18:19:03</t>
  </si>
  <si>
    <t>1360733</t>
  </si>
  <si>
    <t>DÜNDARLI MUHTARLIĞI MERA 35-24-M00073_35-24-M00073</t>
  </si>
  <si>
    <t>29.06.2020 19:16:00</t>
  </si>
  <si>
    <t>29.06.2020 19:45:02</t>
  </si>
  <si>
    <t>1344900</t>
  </si>
  <si>
    <t>DÜNDARLI AKKAVAK TR-3 35-29-L00333_B</t>
  </si>
  <si>
    <t>04.06.2020 09:13:00</t>
  </si>
  <si>
    <t>04.06.2020 10:30:00</t>
  </si>
  <si>
    <t>1360498</t>
  </si>
  <si>
    <t>TR-122 35-16-L00122_953319887</t>
  </si>
  <si>
    <t>29.06.2020 13:07:00</t>
  </si>
  <si>
    <t>29.06.2020 15:14:50</t>
  </si>
  <si>
    <t>1371350</t>
  </si>
  <si>
    <t>30.06.2020 19:16:36</t>
  </si>
  <si>
    <t>30.06.2020 20:26:12</t>
  </si>
  <si>
    <t>1360903</t>
  </si>
  <si>
    <t>EFENDİLİ ESENYURT TR-1 45-75-M00184_45-75-M00184</t>
  </si>
  <si>
    <t>30.06.2020 08:26:18</t>
  </si>
  <si>
    <t>30.06.2020 12:16:58</t>
  </si>
  <si>
    <t>1349977</t>
  </si>
  <si>
    <t>EFENDİLİ TR-1 45-75-M00182_C</t>
  </si>
  <si>
    <t>12.06.2020 16:16:53</t>
  </si>
  <si>
    <t>12.06.2020 18:26:18</t>
  </si>
  <si>
    <t>1354786</t>
  </si>
  <si>
    <t>YENİFOÇA TR-18 35-23-M00018_42096335</t>
  </si>
  <si>
    <t>19.06.2020 21:59:15</t>
  </si>
  <si>
    <t>19.06.2020 22:52:58</t>
  </si>
  <si>
    <t>1350989</t>
  </si>
  <si>
    <t>OĞLANANASI TR-5 KÖK 35-22-M00092_OĞLANANASI TR-2/TR-3/TR-4/TR-6 M03</t>
  </si>
  <si>
    <t>14.06.2020 06:08:11</t>
  </si>
  <si>
    <t>14.06.2020 07:10:59</t>
  </si>
  <si>
    <t>1357438</t>
  </si>
  <si>
    <t>TÜRKELLİ TR-2 35-28-M00463_953393847</t>
  </si>
  <si>
    <t>23.06.2020 18:55:05</t>
  </si>
  <si>
    <t>24.06.2020 13:37:46</t>
  </si>
  <si>
    <t>1347879</t>
  </si>
  <si>
    <t>EĞİLLER TR-1 35-16-M00078_35-16-M00078</t>
  </si>
  <si>
    <t>09.06.2020 17:54:25</t>
  </si>
  <si>
    <t>09.06.2020 21:22:13</t>
  </si>
  <si>
    <t>1344659</t>
  </si>
  <si>
    <t>EĞLENHOCA DM 35-21-M00013_MORDOĞAN-1 M04</t>
  </si>
  <si>
    <t>03.06.2020 17:22:05</t>
  </si>
  <si>
    <t>03.06.2020 19:49:11</t>
  </si>
  <si>
    <t>1323146</t>
  </si>
  <si>
    <t>EĞLENHOCA TR-3 35-21-L00120_Ayırıcı H01</t>
  </si>
  <si>
    <t>01.06.2020 12:13:16</t>
  </si>
  <si>
    <t>01.06.2020 13:58:10</t>
  </si>
  <si>
    <t>1357737</t>
  </si>
  <si>
    <t>24.06.2020 13:51:00</t>
  </si>
  <si>
    <t>1354452</t>
  </si>
  <si>
    <t>DEREAĞZI TR-1 35-21-L00117_49959874</t>
  </si>
  <si>
    <t>19.06.2020 14:50:50</t>
  </si>
  <si>
    <t>19.06.2020 19:24:30</t>
  </si>
  <si>
    <t>1355086</t>
  </si>
  <si>
    <t>EĞLENHOCA TR-2 35-21-L00119_953360860</t>
  </si>
  <si>
    <t>20.06.2020 13:05:16</t>
  </si>
  <si>
    <t>20.06.2020 14:31:41</t>
  </si>
  <si>
    <t>1355662</t>
  </si>
  <si>
    <t>21.06.2020 14:34:10</t>
  </si>
  <si>
    <t>21.06.2020 16:54:14</t>
  </si>
  <si>
    <t>1351875</t>
  </si>
  <si>
    <t>DEREAĞZI TR-1 35-21-L00117_Ayırıcı H</t>
  </si>
  <si>
    <t>15.06.2020 19:43:00</t>
  </si>
  <si>
    <t>15.06.2020 20:40:53</t>
  </si>
  <si>
    <t>1344552</t>
  </si>
  <si>
    <t>03.06.2020 14:45:37</t>
  </si>
  <si>
    <t>03.06.2020 17:16:49</t>
  </si>
  <si>
    <t>1333963</t>
  </si>
  <si>
    <t>EĞLENHOCA TR-3 35-21-L00120_953360970</t>
  </si>
  <si>
    <t>02.06.2020 14:39:00</t>
  </si>
  <si>
    <t>03.06.2020 03:50:18</t>
  </si>
  <si>
    <t>1359014</t>
  </si>
  <si>
    <t>26.06.2020 13:12:03</t>
  </si>
  <si>
    <t>26.06.2020 14:43:44</t>
  </si>
  <si>
    <t>1349950</t>
  </si>
  <si>
    <t>EYNEZ KÖK 45-82-M00158_EYNEZ-M04 M04</t>
  </si>
  <si>
    <t>12.06.2020 16:06:49</t>
  </si>
  <si>
    <t>12.06.2020 17:12:48</t>
  </si>
  <si>
    <t>1350076</t>
  </si>
  <si>
    <t>EYNEZ KÖK 45-82-M00158_HatBaşıAyırıcı_53135466 M04</t>
  </si>
  <si>
    <t>12.06.2020 17:39:45</t>
  </si>
  <si>
    <t>12.06.2020 18:00:10</t>
  </si>
  <si>
    <t>1353532</t>
  </si>
  <si>
    <t>18.06.2020 13:33:00</t>
  </si>
  <si>
    <t>18.06.2020 15:02:46</t>
  </si>
  <si>
    <t>1356413</t>
  </si>
  <si>
    <t>EYNEZ KÖK 45-82-M00158_EYNEZ M04</t>
  </si>
  <si>
    <t>22.06.2020 16:37:15</t>
  </si>
  <si>
    <t>22.06.2020 17:54:56</t>
  </si>
  <si>
    <t>1349085</t>
  </si>
  <si>
    <t>11.06.2020 16:46:23</t>
  </si>
  <si>
    <t>11.06.2020 18:15:06</t>
  </si>
  <si>
    <t>1348563</t>
  </si>
  <si>
    <t>TR-7 ÖZTAK SİTESİ 35-19-M00237_Ayırıcı H01</t>
  </si>
  <si>
    <t>10.06.2020 18:57:15</t>
  </si>
  <si>
    <t>10.06.2020 20:20:55</t>
  </si>
  <si>
    <t>1344645</t>
  </si>
  <si>
    <t>ILIKSU VADİ EVLERİ TR-244 35-19-M00295_DAĞITIM TRAFOSU M02</t>
  </si>
  <si>
    <t>03.06.2020 16:50:20</t>
  </si>
  <si>
    <t>03.06.2020 18:52:42</t>
  </si>
  <si>
    <t>1361078</t>
  </si>
  <si>
    <t>30.06.2020 11:35:51</t>
  </si>
  <si>
    <t>30.06.2020 13:12:05</t>
  </si>
  <si>
    <t>1360861</t>
  </si>
  <si>
    <t>M-1335 KAYADİBİ KÖK 35-02-M01335_M-868 EĞRİDERE-M02 M02</t>
  </si>
  <si>
    <t>30.06.2020 03:36:27</t>
  </si>
  <si>
    <t>30.06.2020 05:25:16</t>
  </si>
  <si>
    <t>1345036</t>
  </si>
  <si>
    <t>M-1335 KAYADİBİ KÖK 35-02-M01335_M-640 TRT ÇIKIŞI M03</t>
  </si>
  <si>
    <t>04.06.2020 11:56:00</t>
  </si>
  <si>
    <t>04.06.2020 12:44:59</t>
  </si>
  <si>
    <t>1352149</t>
  </si>
  <si>
    <t>M-869 EĞRİDERE KÖYÜ 35-02-M00869_Ayırıcı H01</t>
  </si>
  <si>
    <t>16.06.2020 09:56:31</t>
  </si>
  <si>
    <t>16.06.2020 13:39:27</t>
  </si>
  <si>
    <t>1355474</t>
  </si>
  <si>
    <t>EĞRİDERE ÇAMRAK TR-4 35-32-L00045_35-32-L00045</t>
  </si>
  <si>
    <t>21.06.2020 09:36:00</t>
  </si>
  <si>
    <t>21.06.2020 14:00:36</t>
  </si>
  <si>
    <t>1345441</t>
  </si>
  <si>
    <t>EĞRİDERE KOKARCA TR-3 35-32-L00047_Ayırıcı H01</t>
  </si>
  <si>
    <t>05.06.2020 09:32:00</t>
  </si>
  <si>
    <t>05.06.2020 16:15:19</t>
  </si>
  <si>
    <t>1345392</t>
  </si>
  <si>
    <t>EĞRİGÖL TR-1 35-16-M00050_35-16-M00050</t>
  </si>
  <si>
    <t>05.06.2020 07:59:16</t>
  </si>
  <si>
    <t>05.06.2020 09:44:58</t>
  </si>
  <si>
    <t>1347909</t>
  </si>
  <si>
    <t>EĞRİGÖL TR-1 35-16-M00050_C</t>
  </si>
  <si>
    <t>09.06.2020 19:09:27</t>
  </si>
  <si>
    <t>09.06.2020 21:09:48</t>
  </si>
  <si>
    <t>1348929</t>
  </si>
  <si>
    <t>EĞRİGÖL TR-1 35-16-M00050_93532275</t>
  </si>
  <si>
    <t>11.06.2020 12:39:36</t>
  </si>
  <si>
    <t>11.06.2020 19:26:42</t>
  </si>
  <si>
    <t>1352261</t>
  </si>
  <si>
    <t>EĞRİGÖL TR-1 35-16-M00050_Ayırıcı H01</t>
  </si>
  <si>
    <t>16.06.2020 13:20:51</t>
  </si>
  <si>
    <t>16.06.2020 14:01:58</t>
  </si>
  <si>
    <t>1358446</t>
  </si>
  <si>
    <t>EĞRİGÖL TR-1 35-16-M00050_953336055</t>
  </si>
  <si>
    <t>25.06.2020 13:40:25</t>
  </si>
  <si>
    <t>25.06.2020 15:14:12</t>
  </si>
  <si>
    <t>1360362</t>
  </si>
  <si>
    <t>SARUHANLI TR-8 45-80-M00008_D D02b</t>
  </si>
  <si>
    <t>29.06.2020 09:28:25</t>
  </si>
  <si>
    <t>29.06.2020 10:24:06</t>
  </si>
  <si>
    <t>1347360</t>
  </si>
  <si>
    <t>08.06.2020 19:13:10</t>
  </si>
  <si>
    <t>08.06.2020 20:01:35</t>
  </si>
  <si>
    <t>1348314</t>
  </si>
  <si>
    <t>M-2144 35-07-M02144_99162440</t>
  </si>
  <si>
    <t>10.06.2020 11:46:13</t>
  </si>
  <si>
    <t>10.06.2020 13:34:34</t>
  </si>
  <si>
    <t>1345621</t>
  </si>
  <si>
    <t>GÜZELHİSAR TR-2 35-17-M00168_950304223</t>
  </si>
  <si>
    <t>05.06.2020 14:41:00</t>
  </si>
  <si>
    <t>05.06.2020 15:00:23</t>
  </si>
  <si>
    <t>1346487</t>
  </si>
  <si>
    <t>ELDELEK TR-3 45-78-L00602_953301278</t>
  </si>
  <si>
    <t>07.06.2020 09:48:26</t>
  </si>
  <si>
    <t>07.06.2020 10:34:09</t>
  </si>
  <si>
    <t>1346264</t>
  </si>
  <si>
    <t>ELDELEK TARIMSAL SULAMA TR-4 45-78-L00581_Ayırıcı H01</t>
  </si>
  <si>
    <t>06.06.2020 18:57:21</t>
  </si>
  <si>
    <t>06.06.2020 20:51:31</t>
  </si>
  <si>
    <t>1350585</t>
  </si>
  <si>
    <t>KARAPINAR İM 45-78-A00002_HatBaşıAyırıcı_53139299 M02</t>
  </si>
  <si>
    <t>13.06.2020 10:47:20</t>
  </si>
  <si>
    <t>13.06.2020 14:43:32</t>
  </si>
  <si>
    <t>1355508</t>
  </si>
  <si>
    <t>KARAPINAR İM 45-78-A00002_HatBaşıAyırıcı_53139313 M02</t>
  </si>
  <si>
    <t>21.06.2020 10:05:43</t>
  </si>
  <si>
    <t>1358588</t>
  </si>
  <si>
    <t>ELDELEK TR-2 45-78-L00601_953298532</t>
  </si>
  <si>
    <t>25.06.2020 18:24:50</t>
  </si>
  <si>
    <t>25.06.2020 19:27:31</t>
  </si>
  <si>
    <t>1349636</t>
  </si>
  <si>
    <t>ELEK TR-1 45-74-M00133_45-74-M00133</t>
  </si>
  <si>
    <t>12.06.2020 11:24:09</t>
  </si>
  <si>
    <t>12.06.2020 19:32:57</t>
  </si>
  <si>
    <t>1344874</t>
  </si>
  <si>
    <t>04.06.2020 08:08:59</t>
  </si>
  <si>
    <t>04.06.2020 11:58:16</t>
  </si>
  <si>
    <t>1356253</t>
  </si>
  <si>
    <t>ELİFLİ TR-1 35-20-L00107_Ayırıcı H01</t>
  </si>
  <si>
    <t>22.06.2020 12:27:21</t>
  </si>
  <si>
    <t>22.06.2020 13:00:00</t>
  </si>
  <si>
    <t>1353424</t>
  </si>
  <si>
    <t>18.06.2020 11:59:53</t>
  </si>
  <si>
    <t>18.06.2020 17:06:07</t>
  </si>
  <si>
    <t>1346461</t>
  </si>
  <si>
    <t>ELİFLİ TR-2 35-20-L00427_Ayırıcı H01</t>
  </si>
  <si>
    <t>07.06.2020 09:07:58</t>
  </si>
  <si>
    <t>07.06.2020 13:05:09</t>
  </si>
  <si>
    <t>1346184</t>
  </si>
  <si>
    <t>06.06.2020 16:19:44</t>
  </si>
  <si>
    <t>06.06.2020 20:25:07</t>
  </si>
  <si>
    <t>1349139</t>
  </si>
  <si>
    <t>11.06.2020 16:27:57</t>
  </si>
  <si>
    <t>11.06.2020 20:07:33</t>
  </si>
  <si>
    <t>1352927</t>
  </si>
  <si>
    <t>BOZDAĞ TR-5 35-15-L00312_B</t>
  </si>
  <si>
    <t>17.06.2020 15:30:58</t>
  </si>
  <si>
    <t>17.06.2020 17:15:01</t>
  </si>
  <si>
    <t>1348809</t>
  </si>
  <si>
    <t>EMCELLİ TR-1 45-79-M00303_945555788</t>
  </si>
  <si>
    <t>11.06.2020 09:32:17</t>
  </si>
  <si>
    <t>11.06.2020 10:23:52</t>
  </si>
  <si>
    <t>1346363</t>
  </si>
  <si>
    <t>07.06.2020 00:05:26</t>
  </si>
  <si>
    <t>07.06.2020 01:13:44</t>
  </si>
  <si>
    <t>1345746</t>
  </si>
  <si>
    <t>EMCELLİ TR-2 45-79-M00304_B</t>
  </si>
  <si>
    <t>05.06.2020 18:35:46</t>
  </si>
  <si>
    <t>05.06.2020 19:14:54</t>
  </si>
  <si>
    <t>1359629</t>
  </si>
  <si>
    <t>SARIGÖL TR-21 45-79-M00021_45-79-M00021</t>
  </si>
  <si>
    <t>27.06.2020 16:45:51</t>
  </si>
  <si>
    <t>27.06.2020 17:08:39</t>
  </si>
  <si>
    <t>1360905</t>
  </si>
  <si>
    <t>SARIGÖL TR-15 KÖK 45-79-M00015_TR-22 M014</t>
  </si>
  <si>
    <t>30.06.2020 08:32:54</t>
  </si>
  <si>
    <t>30.06.2020 09:10:48</t>
  </si>
  <si>
    <t>1345719</t>
  </si>
  <si>
    <t>K-264 35-02-K00264_910634751</t>
  </si>
  <si>
    <t>05.06.2020 17:46:00</t>
  </si>
  <si>
    <t>05.06.2020 19:18:59</t>
  </si>
  <si>
    <t>1356234</t>
  </si>
  <si>
    <t>EMİRALEM TR-7 35-28-M00225_B</t>
  </si>
  <si>
    <t>22.06.2020 10:02:09</t>
  </si>
  <si>
    <t>22.06.2020 13:09:25</t>
  </si>
  <si>
    <t>1357391</t>
  </si>
  <si>
    <t>EMENLER TR-2 35-31-L00138_47840968</t>
  </si>
  <si>
    <t>23.06.2020 18:06:30</t>
  </si>
  <si>
    <t>23.06.2020 19:37:58</t>
  </si>
  <si>
    <t>1349122</t>
  </si>
  <si>
    <t>EMENLER TR-2 35-31-L00138_35-31-L00138</t>
  </si>
  <si>
    <t>11.06.2020 17:23:40</t>
  </si>
  <si>
    <t>11.06.2020 18:49:17</t>
  </si>
  <si>
    <t>1358029</t>
  </si>
  <si>
    <t>EMİNBEY TR-1 45-78-M00853_953276998</t>
  </si>
  <si>
    <t>24.06.2020 18:36:13</t>
  </si>
  <si>
    <t>24.06.2020 21:44:08</t>
  </si>
  <si>
    <t>1357323</t>
  </si>
  <si>
    <t>EMİRHACILI TR-2 45-78-L00606_49259668</t>
  </si>
  <si>
    <t>23.06.2020 16:49:09</t>
  </si>
  <si>
    <t>23.06.2020 17:48:52</t>
  </si>
  <si>
    <t>1355806</t>
  </si>
  <si>
    <t>21.06.2020 18:55:01</t>
  </si>
  <si>
    <t>21.06.2020 19:41:45</t>
  </si>
  <si>
    <t>1355149</t>
  </si>
  <si>
    <t>PAZARKÖY KÖK 45-78-L00700_HatBaşıAyırıcı_53139745 L05</t>
  </si>
  <si>
    <t>20.06.2020 15:13:34</t>
  </si>
  <si>
    <t>20.06.2020 17:56:00</t>
  </si>
  <si>
    <t>1346341</t>
  </si>
  <si>
    <t>06.06.2020 21:45:31</t>
  </si>
  <si>
    <t>06.06.2020 22:52:13</t>
  </si>
  <si>
    <t>1346105</t>
  </si>
  <si>
    <t>06.06.2020 13:48:00</t>
  </si>
  <si>
    <t>06.06.2020 14:08:04</t>
  </si>
  <si>
    <t>1345189</t>
  </si>
  <si>
    <t>EMİRLİ TR-3 35-15-L00859_950405005</t>
  </si>
  <si>
    <t>04.06.2020 15:41:00</t>
  </si>
  <si>
    <t>04.06.2020 17:57:56</t>
  </si>
  <si>
    <t>1348546</t>
  </si>
  <si>
    <t>EMİRLİ TR-2 35-15-L00858_950385365</t>
  </si>
  <si>
    <t>10.06.2020 18:21:00</t>
  </si>
  <si>
    <t>10.06.2020 18:50:38</t>
  </si>
  <si>
    <t>1357179</t>
  </si>
  <si>
    <t>YUNUSEMRE TR-2 45-77-L00131_45-77-L00131</t>
  </si>
  <si>
    <t>23.06.2020 14:32:00</t>
  </si>
  <si>
    <t>23.06.2020 14:57:17</t>
  </si>
  <si>
    <t>1354798</t>
  </si>
  <si>
    <t>YUNUSEMRE TR-1 45-77-L00130_B</t>
  </si>
  <si>
    <t>19.06.2020 22:06:50</t>
  </si>
  <si>
    <t>20.06.2020 01:36:12</t>
  </si>
  <si>
    <t>1354994</t>
  </si>
  <si>
    <t>20.06.2020 10:20:05</t>
  </si>
  <si>
    <t>20.06.2020 12:42:32</t>
  </si>
  <si>
    <t>1361217</t>
  </si>
  <si>
    <t>KAYMAKÇI TR-37 35-15-L00231_A</t>
  </si>
  <si>
    <t>30.06.2020 15:30:03</t>
  </si>
  <si>
    <t>30.06.2020 17:25:50</t>
  </si>
  <si>
    <t>1347401</t>
  </si>
  <si>
    <t>K-3159 35-07-K03159_E E1</t>
  </si>
  <si>
    <t>08.06.2020 20:43:28</t>
  </si>
  <si>
    <t>08.06.2020 22:28:08</t>
  </si>
  <si>
    <t>1349792</t>
  </si>
  <si>
    <t>12.06.2020 14:07:39</t>
  </si>
  <si>
    <t>12.06.2020 14:08:19</t>
  </si>
  <si>
    <t>1349987</t>
  </si>
  <si>
    <t>ERDELLİ TR-2 KÖK 45-72-L00476_HatBaşıAyırıcı_53140028 L04</t>
  </si>
  <si>
    <t>12.06.2020 16:21:17</t>
  </si>
  <si>
    <t>12.06.2020 18:41:35</t>
  </si>
  <si>
    <t>1361055</t>
  </si>
  <si>
    <t>30.06.2020 11:22:21</t>
  </si>
  <si>
    <t>30.06.2020 11:23:00</t>
  </si>
  <si>
    <t>1323802</t>
  </si>
  <si>
    <t>K-1083 35-04-K01083_914528332</t>
  </si>
  <si>
    <t>02.06.2020 10:38:10</t>
  </si>
  <si>
    <t>02.06.2020 11:48:20</t>
  </si>
  <si>
    <t>1334085</t>
  </si>
  <si>
    <t>ERENBAĞ TR-1 45-77-L00139_Ayırıcı H01</t>
  </si>
  <si>
    <t>02.06.2020 17:39:02</t>
  </si>
  <si>
    <t>02.06.2020 19:27:51</t>
  </si>
  <si>
    <t>1356538</t>
  </si>
  <si>
    <t>22.06.2020 20:05:08</t>
  </si>
  <si>
    <t>22.06.2020 21:59:05</t>
  </si>
  <si>
    <t>1356418</t>
  </si>
  <si>
    <t>ALAŞEHİR TR-72 45-73-M00072_B</t>
  </si>
  <si>
    <t>22.06.2020 16:48:31</t>
  </si>
  <si>
    <t>22.06.2020 18:27:53</t>
  </si>
  <si>
    <t>1353870</t>
  </si>
  <si>
    <t>ERENKÖY TOLOZ TR-1 45-73-M01020_45-73-M01020</t>
  </si>
  <si>
    <t>18.06.2020 18:42:29</t>
  </si>
  <si>
    <t>18.06.2020 19:28:40</t>
  </si>
  <si>
    <t>1347564</t>
  </si>
  <si>
    <t>ALAŞEHİR TR-73 45-73-M00073_945669965</t>
  </si>
  <si>
    <t>09.06.2020 09:38:39</t>
  </si>
  <si>
    <t>09.06.2020 11:07:26</t>
  </si>
  <si>
    <t>1360223</t>
  </si>
  <si>
    <t>ALAŞEHİR TR-72 45-73-M00072_945670142</t>
  </si>
  <si>
    <t>29.06.2020 00:33:52</t>
  </si>
  <si>
    <t>29.06.2020 00:58:49</t>
  </si>
  <si>
    <t>1353768</t>
  </si>
  <si>
    <t>ERENKÖY TOLOZ TR-1 45-73-M01020_45076788</t>
  </si>
  <si>
    <t>18.06.2020 17:36:34</t>
  </si>
  <si>
    <t>18.06.2020 19:23:06</t>
  </si>
  <si>
    <t>1355272</t>
  </si>
  <si>
    <t>BODAMAS TR-6 45-75-M00298_Ayırıcı H01</t>
  </si>
  <si>
    <t>20.06.2020 18:44:02</t>
  </si>
  <si>
    <t>20.06.2020 19:19:10</t>
  </si>
  <si>
    <t>1323593</t>
  </si>
  <si>
    <t>GÖRDES TR-28 45-75-M00028_Ayırıcı H01</t>
  </si>
  <si>
    <t>01.06.2020 23:10:06</t>
  </si>
  <si>
    <t>01.06.2020 23:45:35</t>
  </si>
  <si>
    <t>1359482</t>
  </si>
  <si>
    <t>GÖRDES TR-1 45-75-M00001_945604170</t>
  </si>
  <si>
    <t>27.06.2020 10:53:00</t>
  </si>
  <si>
    <t>27.06.2020 13:08:11</t>
  </si>
  <si>
    <t>1323367</t>
  </si>
  <si>
    <t>01.06.2020 16:04:06</t>
  </si>
  <si>
    <t>01.06.2020 16:13:00</t>
  </si>
  <si>
    <t>1334184</t>
  </si>
  <si>
    <t>SELENDİ DM 45-81-M00001_HatBaşıAyırıcı_53135443 M16</t>
  </si>
  <si>
    <t>02.06.2020 21:00:01</t>
  </si>
  <si>
    <t>02.06.2020 22:38:07</t>
  </si>
  <si>
    <t>1349905</t>
  </si>
  <si>
    <t>SELENDİ DM 45-81-M00001_SATILMIŞ M14</t>
  </si>
  <si>
    <t>12.06.2020 15:37:29</t>
  </si>
  <si>
    <t>12.06.2020 15:58:00</t>
  </si>
  <si>
    <t>1349725</t>
  </si>
  <si>
    <t>SELENDİ TR-15 45-81-M00015_945636356</t>
  </si>
  <si>
    <t>12.06.2020 12:51:38</t>
  </si>
  <si>
    <t>12.06.2020 14:07:46</t>
  </si>
  <si>
    <t>1357963</t>
  </si>
  <si>
    <t>24.06.2020 16:56:20</t>
  </si>
  <si>
    <t>24.06.2020 17:10:00</t>
  </si>
  <si>
    <t>1353185</t>
  </si>
  <si>
    <t>18.06.2020 06:39:58</t>
  </si>
  <si>
    <t>18.06.2020 06:53:38</t>
  </si>
  <si>
    <t>1360819</t>
  </si>
  <si>
    <t>DEREKÖY TR-2 35-20-L00254_72649154</t>
  </si>
  <si>
    <t>29.06.2020 21:57:27</t>
  </si>
  <si>
    <t>29.06.2020 23:01:29</t>
  </si>
  <si>
    <t>1348332</t>
  </si>
  <si>
    <t>BOZDAĞ TR-13 35-15-L00303_C</t>
  </si>
  <si>
    <t>10.06.2020 13:59:46</t>
  </si>
  <si>
    <t>10.06.2020 15:03:04</t>
  </si>
  <si>
    <t>1344710</t>
  </si>
  <si>
    <t>BOZDAĞ TR-2 35-15-L00310_93534904</t>
  </si>
  <si>
    <t>03.06.2020 17:55:24</t>
  </si>
  <si>
    <t>03.06.2020 20:17:53</t>
  </si>
  <si>
    <t>1360646</t>
  </si>
  <si>
    <t>TR-10 35-32-L00010_A</t>
  </si>
  <si>
    <t>29.06.2020 16:57:48</t>
  </si>
  <si>
    <t>29.06.2020 19:18:31</t>
  </si>
  <si>
    <t>1348198</t>
  </si>
  <si>
    <t>EROĞLU TR-1 45-77-L00213_Ayırıcı H01</t>
  </si>
  <si>
    <t>10.06.2020 09:40:17</t>
  </si>
  <si>
    <t>10.06.2020 11:00:07</t>
  </si>
  <si>
    <t>1357176</t>
  </si>
  <si>
    <t>EROĞLU TR-1 45-77-L00213_945494525</t>
  </si>
  <si>
    <t>23.06.2020 13:24:23</t>
  </si>
  <si>
    <t>23.06.2020 15:35:25</t>
  </si>
  <si>
    <t>1356593</t>
  </si>
  <si>
    <t>22.06.2020 21:59:22</t>
  </si>
  <si>
    <t>22.06.2020 22:07:00</t>
  </si>
  <si>
    <t>1360638</t>
  </si>
  <si>
    <t>KOYUNDERE TR-9 35-28-M00164_8889490</t>
  </si>
  <si>
    <t>29.06.2020 16:53:00</t>
  </si>
  <si>
    <t>29.06.2020 17:12:07</t>
  </si>
  <si>
    <t>1354107</t>
  </si>
  <si>
    <t>19.06.2020 07:22:59</t>
  </si>
  <si>
    <t>19.06.2020 08:53:11</t>
  </si>
  <si>
    <t>1354562</t>
  </si>
  <si>
    <t>19.06.2020 16:53:20</t>
  </si>
  <si>
    <t>19.06.2020 18:33:07</t>
  </si>
  <si>
    <t>1351447</t>
  </si>
  <si>
    <t>ERTUĞRUL TR-1 35-15-L00675_Ayırıcı H01</t>
  </si>
  <si>
    <t>15.06.2020 06:24:27</t>
  </si>
  <si>
    <t>15.06.2020 07:40:42</t>
  </si>
  <si>
    <t>1347464</t>
  </si>
  <si>
    <t>ERTUĞRUL TR-4 35-15-L00678_950401933</t>
  </si>
  <si>
    <t>09.06.2020 06:37:00</t>
  </si>
  <si>
    <t>09.06.2020 12:59:08</t>
  </si>
  <si>
    <t>1347099</t>
  </si>
  <si>
    <t>ERTUĞRUL TR-3 35-15-L00676_35-15-L00676</t>
  </si>
  <si>
    <t>08.06.2020 11:28:44</t>
  </si>
  <si>
    <t>08.06.2020 12:36:04</t>
  </si>
  <si>
    <t>1347348</t>
  </si>
  <si>
    <t>AMBARSEKİ KÖYÜ TR-1 35-21-L00105_953357312</t>
  </si>
  <si>
    <t>08.06.2020 18:53:00</t>
  </si>
  <si>
    <t>08.06.2020 20:15:40</t>
  </si>
  <si>
    <t>1348426</t>
  </si>
  <si>
    <t>AMBARSEKİ KÖYÜ TR-1 35-21-L00105_35-21-L00105</t>
  </si>
  <si>
    <t>10.06.2020 15:03:11</t>
  </si>
  <si>
    <t>10.06.2020 15:27:31</t>
  </si>
  <si>
    <t>1358720</t>
  </si>
  <si>
    <t>EŞENDERE KÖYÜ TR-1 35-21-L00108_C</t>
  </si>
  <si>
    <t>26.06.2020 00:41:04</t>
  </si>
  <si>
    <t>26.06.2020 02:56:43</t>
  </si>
  <si>
    <t>1346213</t>
  </si>
  <si>
    <t>ESENYAZI TR-2 45-77-M00018_45-77-M00018</t>
  </si>
  <si>
    <t>06.06.2020 17:17:52</t>
  </si>
  <si>
    <t>06.06.2020 18:12:50</t>
  </si>
  <si>
    <t>1355345</t>
  </si>
  <si>
    <t>ESENYAZI TR-2 45-77-M00018_B</t>
  </si>
  <si>
    <t>20.06.2020 22:20:48</t>
  </si>
  <si>
    <t>20.06.2020 23:06:28</t>
  </si>
  <si>
    <t>1350828</t>
  </si>
  <si>
    <t>ESENYURT TR-1 45-74-M00111_945578071</t>
  </si>
  <si>
    <t>13.06.2020 17:18:26</t>
  </si>
  <si>
    <t>13.06.2020 18:50:10</t>
  </si>
  <si>
    <t>1350139</t>
  </si>
  <si>
    <t>YARBASAN KÖK 45-74-M00119_HatBaşıAyırıcı_53134430 M02</t>
  </si>
  <si>
    <t>12.06.2020 18:34:55</t>
  </si>
  <si>
    <t>12.06.2020 19:42:30</t>
  </si>
  <si>
    <t>1349247</t>
  </si>
  <si>
    <t>AŞAĞIÇOBANİSA TR-3 45-71-M00103_A</t>
  </si>
  <si>
    <t>11.06.2020 19:26:47</t>
  </si>
  <si>
    <t>11.06.2020 20:33:16</t>
  </si>
  <si>
    <t>1345296</t>
  </si>
  <si>
    <t>TR-1805 35-28-M00565_953370460</t>
  </si>
  <si>
    <t>04.06.2020 20:08:47</t>
  </si>
  <si>
    <t>04.06.2020 21:37:14</t>
  </si>
  <si>
    <t>1346843</t>
  </si>
  <si>
    <t>HALİLBEYLİ TR-2 35-27-M01051_911974225</t>
  </si>
  <si>
    <t>07.06.2020 19:58:17</t>
  </si>
  <si>
    <t>07.06.2020 22:05:39</t>
  </si>
  <si>
    <t>1358115</t>
  </si>
  <si>
    <t>K-1744 35-01-K01744_911438258</t>
  </si>
  <si>
    <t>24.06.2020 22:21:25</t>
  </si>
  <si>
    <t>24.06.2020 23:52:43</t>
  </si>
  <si>
    <t>1350756</t>
  </si>
  <si>
    <t>13.06.2020 14:26:20</t>
  </si>
  <si>
    <t>13.06.2020 19:42:08</t>
  </si>
  <si>
    <t>1358866</t>
  </si>
  <si>
    <t>26.06.2020 09:43:24</t>
  </si>
  <si>
    <t>1347034</t>
  </si>
  <si>
    <t>KARABURUN TR-14 35-21-L00003_B</t>
  </si>
  <si>
    <t>08.06.2020 09:44:00</t>
  </si>
  <si>
    <t>08.06.2020 14:27:03</t>
  </si>
  <si>
    <t>1355634</t>
  </si>
  <si>
    <t>TR-11 SANAYİ SİTESİ 35-19-L00011_956672409</t>
  </si>
  <si>
    <t>21.06.2020 13:43:59</t>
  </si>
  <si>
    <t>21.06.2020 14:48:45</t>
  </si>
  <si>
    <t>1357319</t>
  </si>
  <si>
    <t>ESKİOBA TR-1 35-29-L00144_950338946</t>
  </si>
  <si>
    <t>23.06.2020 16:34:36</t>
  </si>
  <si>
    <t>23.06.2020 17:36:47</t>
  </si>
  <si>
    <t>1357156</t>
  </si>
  <si>
    <t>23.06.2020 14:05:12</t>
  </si>
  <si>
    <t>23.06.2020 15:33:15</t>
  </si>
  <si>
    <t>1347391</t>
  </si>
  <si>
    <t>ESKİOBA TR-1 35-29-L00144_A</t>
  </si>
  <si>
    <t>08.06.2020 20:09:36</t>
  </si>
  <si>
    <t>08.06.2020 23:12:47</t>
  </si>
  <si>
    <t>1350430</t>
  </si>
  <si>
    <t>MUSTAFA YILMAZ SULAMA GRUBU 35-29-M00226_B</t>
  </si>
  <si>
    <t>13.06.2020 08:07:41</t>
  </si>
  <si>
    <t>13.06.2020 10:05:19</t>
  </si>
  <si>
    <t>1360008</t>
  </si>
  <si>
    <t>28.06.2020 14:43:03</t>
  </si>
  <si>
    <t>28.06.2020 15:15:00</t>
  </si>
  <si>
    <t>1360730</t>
  </si>
  <si>
    <t>29.06.2020 19:14:40</t>
  </si>
  <si>
    <t>29.06.2020 20:16:10</t>
  </si>
  <si>
    <t>1360773</t>
  </si>
  <si>
    <t>29.06.2020 20:19:23</t>
  </si>
  <si>
    <t>29.06.2020 21:26:40</t>
  </si>
  <si>
    <t>1361142</t>
  </si>
  <si>
    <t>30.06.2020 13:30:14</t>
  </si>
  <si>
    <t>30.06.2020 14:08:44</t>
  </si>
  <si>
    <t>1359661</t>
  </si>
  <si>
    <t>ERKAN ATMACA SULAMA GRUBU 35-29-M00225_A</t>
  </si>
  <si>
    <t>27.06.2020 17:45:24</t>
  </si>
  <si>
    <t>27.06.2020 22:16:09</t>
  </si>
  <si>
    <t>1350262</t>
  </si>
  <si>
    <t>ESKİOBA KÖK 35-29-L00037_TİRA TM-L05 L05</t>
  </si>
  <si>
    <t>12.06.2020 21:00:49</t>
  </si>
  <si>
    <t>12.06.2020 21:20:00</t>
  </si>
  <si>
    <t>1345280</t>
  </si>
  <si>
    <t>MUSTAFA YILMAZ SULAMA GRUBU 35-29-M00226_Ayırıcı H01</t>
  </si>
  <si>
    <t>04.06.2020 19:26:44</t>
  </si>
  <si>
    <t>04.06.2020 22:43:40</t>
  </si>
  <si>
    <t>1350757</t>
  </si>
  <si>
    <t>MUSTAFA YILMAZ SULAMA GRUBU 35-29-M00226_954919897</t>
  </si>
  <si>
    <t>13.06.2020 15:18:35</t>
  </si>
  <si>
    <t>13.06.2020 18:09:38</t>
  </si>
  <si>
    <t>1358157</t>
  </si>
  <si>
    <t>25.06.2020 06:08:00</t>
  </si>
  <si>
    <t>25.06.2020 06:25:31</t>
  </si>
  <si>
    <t>1357299</t>
  </si>
  <si>
    <t>ARMUTLU TR-4 35-27-L00004_C</t>
  </si>
  <si>
    <t>23.06.2020 16:26:56</t>
  </si>
  <si>
    <t>23.06.2020 19:01:51</t>
  </si>
  <si>
    <t>1355539</t>
  </si>
  <si>
    <t>EVCİLER KARAKEÇİLİ TR-1 45-77-L00257_Ayırıcı H</t>
  </si>
  <si>
    <t>21.06.2020 10:37:41</t>
  </si>
  <si>
    <t>21.06.2020 14:02:52</t>
  </si>
  <si>
    <t>1357346</t>
  </si>
  <si>
    <t>ÇUKURKÖY KÖK 35-29-L00034_HatBaşıAyırıcı_53133452 L04</t>
  </si>
  <si>
    <t>23.06.2020 17:18:15</t>
  </si>
  <si>
    <t>23.06.2020 18:51:26</t>
  </si>
  <si>
    <t>1348423</t>
  </si>
  <si>
    <t>BOZDAĞ TR-15 (KAYAK MERKEZİ) 35-15-L00304_950406871</t>
  </si>
  <si>
    <t>10.06.2020 15:00:00</t>
  </si>
  <si>
    <t>10.06.2020 16:02:56</t>
  </si>
  <si>
    <t>1359962</t>
  </si>
  <si>
    <t>BOZDAĞ TR-12 35-15-L00299_950406750</t>
  </si>
  <si>
    <t>28.06.2020 12:17:29</t>
  </si>
  <si>
    <t>28.06.2020 14:48:20</t>
  </si>
  <si>
    <t>1357285</t>
  </si>
  <si>
    <t>EVRENLİ TR-1 45-73-M00494_45-73-M00494</t>
  </si>
  <si>
    <t>23.06.2020 16:08:29</t>
  </si>
  <si>
    <t>23.06.2020 17:08:04</t>
  </si>
  <si>
    <t>1356619</t>
  </si>
  <si>
    <t>EVRENLİ KÖK 45-73-M00139_EVRENLİ OSMANİYE KOZLUCA M06</t>
  </si>
  <si>
    <t>23.06.2020 01:51:00</t>
  </si>
  <si>
    <t>1356651</t>
  </si>
  <si>
    <t>23.06.2020 06:00:51</t>
  </si>
  <si>
    <t>23.06.2020 06:32:03</t>
  </si>
  <si>
    <t>1355599</t>
  </si>
  <si>
    <t>21.06.2020 12:53:51</t>
  </si>
  <si>
    <t>21.06.2020 13:35:39</t>
  </si>
  <si>
    <t>1354897</t>
  </si>
  <si>
    <t>20.06.2020 07:35:50</t>
  </si>
  <si>
    <t>20.06.2020 07:37:00</t>
  </si>
  <si>
    <t>1354872</t>
  </si>
  <si>
    <t>20.06.2020 06:01:23</t>
  </si>
  <si>
    <t>20.06.2020 06:15:00</t>
  </si>
  <si>
    <t>1350825</t>
  </si>
  <si>
    <t>13.06.2020 17:18:00</t>
  </si>
  <si>
    <t>13.06.2020 17:41:24</t>
  </si>
  <si>
    <t>1350733</t>
  </si>
  <si>
    <t>13.06.2020 14:48:21</t>
  </si>
  <si>
    <t>13.06.2020 15:48:00</t>
  </si>
  <si>
    <t>1356667</t>
  </si>
  <si>
    <t>EVRENLİ KÖK 45-73-M00139_HatBaşıAyırıcı_53136548 M06</t>
  </si>
  <si>
    <t>23.06.2020 06:44:20</t>
  </si>
  <si>
    <t>23.06.2020 14:29:17</t>
  </si>
  <si>
    <t>1349197</t>
  </si>
  <si>
    <t>AYHAN BEZİRGENOGLU SULAMA GRUBU 35-29-L00346_B</t>
  </si>
  <si>
    <t>11.06.2020 17:38:00</t>
  </si>
  <si>
    <t>11.06.2020 20:17:02</t>
  </si>
  <si>
    <t>1358198</t>
  </si>
  <si>
    <t>25.06.2020 07:51:45</t>
  </si>
  <si>
    <t>25.06.2020 08:17:17</t>
  </si>
  <si>
    <t>1358788</t>
  </si>
  <si>
    <t>TİRE TR-6 35-29-L00006_DAĞITIM TRAFOSU-L01 L01</t>
  </si>
  <si>
    <t>26.06.2020 08:31:46</t>
  </si>
  <si>
    <t>1360560</t>
  </si>
  <si>
    <t>29.06.2020 15:03:54</t>
  </si>
  <si>
    <t>29.06.2020 15:27:41</t>
  </si>
  <si>
    <t>1334351</t>
  </si>
  <si>
    <t>03.06.2020 09:34:00</t>
  </si>
  <si>
    <t>03.06.2020 10:06:02</t>
  </si>
  <si>
    <t>1355033</t>
  </si>
  <si>
    <t>BOZDAĞ TR-1 35-15-L00309_950399590</t>
  </si>
  <si>
    <t>20.06.2020 11:16:00</t>
  </si>
  <si>
    <t>20.06.2020 14:50:05</t>
  </si>
  <si>
    <t>1352234</t>
  </si>
  <si>
    <t>BOZDAĞ TR-5 35-15-L00312_950399438</t>
  </si>
  <si>
    <t>16.06.2020 12:36:37</t>
  </si>
  <si>
    <t>16.06.2020 15:05:23</t>
  </si>
  <si>
    <t>1346751</t>
  </si>
  <si>
    <t>ÇAPAK KÖK 35-26-M00435_DAĞKIZILCA-2 ÇIKIŞ M05</t>
  </si>
  <si>
    <t>07.06.2020 17:40:03</t>
  </si>
  <si>
    <t>07.06.2020 17:43:23</t>
  </si>
  <si>
    <t>1356464</t>
  </si>
  <si>
    <t>K-282 35-04-K00282_913640664</t>
  </si>
  <si>
    <t>22.06.2020 17:45:08</t>
  </si>
  <si>
    <t>22.06.2020 20:05:04</t>
  </si>
  <si>
    <t>1352371</t>
  </si>
  <si>
    <t>K-3185 35-04-K03185_B B3</t>
  </si>
  <si>
    <t>16.06.2020 16:19:26</t>
  </si>
  <si>
    <t>16.06.2020 21:48:20</t>
  </si>
  <si>
    <t>1352852</t>
  </si>
  <si>
    <t>K-3185 35-04-K03185_E E4B</t>
  </si>
  <si>
    <t>17.06.2020 13:44:37</t>
  </si>
  <si>
    <t>17.06.2020 20:51:35</t>
  </si>
  <si>
    <t>1348286</t>
  </si>
  <si>
    <t>K-3185 35-04-K03185_B B4</t>
  </si>
  <si>
    <t>10.06.2020 11:14:01</t>
  </si>
  <si>
    <t>10.06.2020 12:39:17</t>
  </si>
  <si>
    <t>1350321</t>
  </si>
  <si>
    <t>12.06.2020 23:48:50</t>
  </si>
  <si>
    <t>13.06.2020 03:24:02</t>
  </si>
  <si>
    <t>1350467</t>
  </si>
  <si>
    <t>ÖREN TR-1 KÖK 35-27-L00213_IŞIK TARIM-L04 L04</t>
  </si>
  <si>
    <t>13.06.2020 09:07:28</t>
  </si>
  <si>
    <t>13.06.2020 18:25:16</t>
  </si>
  <si>
    <t>1347929</t>
  </si>
  <si>
    <t>FERİZLER SULAMA TR-8 35-16-M00309_35-16-M00309</t>
  </si>
  <si>
    <t>09.06.2020 19:42:45</t>
  </si>
  <si>
    <t>09.06.2020 20:51:30</t>
  </si>
  <si>
    <t>1352488</t>
  </si>
  <si>
    <t>FERİZLER TR-1 35-16-M00072_953327768</t>
  </si>
  <si>
    <t>16.06.2020 19:23:25</t>
  </si>
  <si>
    <t>16.06.2020 21:59:15</t>
  </si>
  <si>
    <t>1347463</t>
  </si>
  <si>
    <t>M-2358 35-02-M02358_Ayırıcı H01</t>
  </si>
  <si>
    <t>09.06.2020 06:13:28</t>
  </si>
  <si>
    <t>09.06.2020 13:39:14</t>
  </si>
  <si>
    <t>1359995</t>
  </si>
  <si>
    <t>28.06.2020 13:42:42</t>
  </si>
  <si>
    <t>28.06.2020 14:42:53</t>
  </si>
  <si>
    <t>1350762</t>
  </si>
  <si>
    <t>YENİKENT SULAMA TR-8 35-16-M00217_35-16-M00217</t>
  </si>
  <si>
    <t>13.06.2020 15:26:47</t>
  </si>
  <si>
    <t>13.06.2020 20:23:31</t>
  </si>
  <si>
    <t>1357528</t>
  </si>
  <si>
    <t>TR-17 35-15-M00017_ c4b</t>
  </si>
  <si>
    <t>23.06.2020 22:06:35</t>
  </si>
  <si>
    <t>23.06.2020 22:53:32</t>
  </si>
  <si>
    <t>1357309</t>
  </si>
  <si>
    <t>DM-2/20 35-29-M00020_950318049</t>
  </si>
  <si>
    <t>23.06.2020 16:35:48</t>
  </si>
  <si>
    <t>23.06.2020 18:00:30</t>
  </si>
  <si>
    <t>1349168</t>
  </si>
  <si>
    <t>FIRDANLAR TR-2 45-76-M00226_Ayırıcı H</t>
  </si>
  <si>
    <t>11.06.2020 18:04:24</t>
  </si>
  <si>
    <t>12.06.2020 02:30:35</t>
  </si>
  <si>
    <t>1353630</t>
  </si>
  <si>
    <t>BAĞARASI TR-4 35-23-M00173_42066451</t>
  </si>
  <si>
    <t>18.06.2020 14:38:45</t>
  </si>
  <si>
    <t>18.06.2020 15:39:33</t>
  </si>
  <si>
    <t>1351513</t>
  </si>
  <si>
    <t>ILIPINAR KÖK 35-23-M00154_ILIPINAR SULAMA ÇIKIŞI M08</t>
  </si>
  <si>
    <t>15.06.2020 09:01:25</t>
  </si>
  <si>
    <t>15.06.2020 12:15:19</t>
  </si>
  <si>
    <t>1351088</t>
  </si>
  <si>
    <t>DVD TARIM HAYVANCILIK ÖZEL TR 35-23-M00127Ö_Ayırıcı H01</t>
  </si>
  <si>
    <t>14.06.2020 09:53:20</t>
  </si>
  <si>
    <t>14.06.2020 10:57:21</t>
  </si>
  <si>
    <t>1323096</t>
  </si>
  <si>
    <t>M-990 35-03-M00990_910686367</t>
  </si>
  <si>
    <t>01.06.2020 11:08:31</t>
  </si>
  <si>
    <t>01.06.2020 19:42:34</t>
  </si>
  <si>
    <t>1323049</t>
  </si>
  <si>
    <t>M-990 35-03-M00990_910262870</t>
  </si>
  <si>
    <t>01.06.2020 10:09:46</t>
  </si>
  <si>
    <t>01.06.2020 11:00:42</t>
  </si>
  <si>
    <t>1323064</t>
  </si>
  <si>
    <t>FUNDACIK TR-1 45-75-M00280_Ayırıcı H01</t>
  </si>
  <si>
    <t>01.06.2020 10:39:55</t>
  </si>
  <si>
    <t>01.06.2020 12:08:25</t>
  </si>
  <si>
    <t>1323268</t>
  </si>
  <si>
    <t>TABAKLAR TR-1 45-75-M00336_A</t>
  </si>
  <si>
    <t>01.06.2020 14:14:21</t>
  </si>
  <si>
    <t>01.06.2020 15:32:24</t>
  </si>
  <si>
    <t>1350157</t>
  </si>
  <si>
    <t>FUNDACIK KÖK 45-75-M00068_HatBaşıAyırıcı_53135124 M03</t>
  </si>
  <si>
    <t>12.06.2020 18:45:50</t>
  </si>
  <si>
    <t>12.06.2020 22:30:25</t>
  </si>
  <si>
    <t>1350012</t>
  </si>
  <si>
    <t>FUNDACIK KÖK 45-75-M00068_HatBaşıAyırıcı_53135613 M03</t>
  </si>
  <si>
    <t>12.06.2020 15:43:42</t>
  </si>
  <si>
    <t>12.06.2020 18:24:09</t>
  </si>
  <si>
    <t>1352405</t>
  </si>
  <si>
    <t>16.06.2020 17:11:12</t>
  </si>
  <si>
    <t>16.06.2020 18:12:29</t>
  </si>
  <si>
    <t>1344588</t>
  </si>
  <si>
    <t>SARUHANLI TR-26 45-80-M00026_C</t>
  </si>
  <si>
    <t>03.06.2020 15:34:40</t>
  </si>
  <si>
    <t>03.06.2020 16:22:18</t>
  </si>
  <si>
    <t>1360575</t>
  </si>
  <si>
    <t>SARUHANLI TR-32 45-80-M00032_B B02b</t>
  </si>
  <si>
    <t>29.06.2020 15:26:51</t>
  </si>
  <si>
    <t>29.06.2020 16:11:54</t>
  </si>
  <si>
    <t>1354226</t>
  </si>
  <si>
    <t>M-1399 35-03-M01399_A</t>
  </si>
  <si>
    <t>19.06.2020 09:56:26</t>
  </si>
  <si>
    <t>19.06.2020 13:55:43</t>
  </si>
  <si>
    <t>1323719</t>
  </si>
  <si>
    <t>ULUCAK DM-2/1 35-27-M00335_915036787</t>
  </si>
  <si>
    <t>02.06.2020 09:00:26</t>
  </si>
  <si>
    <t>02.06.2020 18:58:12</t>
  </si>
  <si>
    <t>1358395</t>
  </si>
  <si>
    <t>ULUCAK DM-2 35-27-M00331_912678287</t>
  </si>
  <si>
    <t>25.06.2020 11:27:17</t>
  </si>
  <si>
    <t>25.06.2020 14:07:01</t>
  </si>
  <si>
    <t>1323175</t>
  </si>
  <si>
    <t>01.06.2020 13:04:14</t>
  </si>
  <si>
    <t>01.06.2020 14:37:11</t>
  </si>
  <si>
    <t>1348329</t>
  </si>
  <si>
    <t>YAŞAR SÖKELİOĞLU -2 35-20-L00100_955215377</t>
  </si>
  <si>
    <t>10.06.2020 12:25:48</t>
  </si>
  <si>
    <t>10.06.2020 20:19:47</t>
  </si>
  <si>
    <t>1358124</t>
  </si>
  <si>
    <t>K-4385 35-03-K04385_910790705</t>
  </si>
  <si>
    <t>24.06.2020 22:57:27</t>
  </si>
  <si>
    <t>25.06.2020 12:42:52</t>
  </si>
  <si>
    <t>1345532</t>
  </si>
  <si>
    <t>HALİL İBİLOĞLU SULAMA GRUBU 35-29-M00294_955214758</t>
  </si>
  <si>
    <t>05.06.2020 11:59:38</t>
  </si>
  <si>
    <t>05.06.2020 12:22:04</t>
  </si>
  <si>
    <t>1351675</t>
  </si>
  <si>
    <t>YENİKÖY-4 35-26-L00143_6486806</t>
  </si>
  <si>
    <t>15.06.2020 13:14:50</t>
  </si>
  <si>
    <t>15.06.2020 15:40:42</t>
  </si>
  <si>
    <t>1350459</t>
  </si>
  <si>
    <t>GEDİK KATRANDERE TR-2 35-31-L00133_948061746</t>
  </si>
  <si>
    <t>13.06.2020 09:00:17</t>
  </si>
  <si>
    <t>13.06.2020 12:32:45</t>
  </si>
  <si>
    <t>1359914</t>
  </si>
  <si>
    <t>MUHARREM ÖKDEM VE ARK. TR 45-71-M00880_Ayırıcı H01</t>
  </si>
  <si>
    <t>28.06.2020 10:33:25</t>
  </si>
  <si>
    <t>28.06.2020 12:11:42</t>
  </si>
  <si>
    <t>1355019</t>
  </si>
  <si>
    <t>EMİRALEM TR-16 35-28-M00234_Ayırıcı H01</t>
  </si>
  <si>
    <t>20.06.2020 10:44:23</t>
  </si>
  <si>
    <t>20.06.2020 12:15:07</t>
  </si>
  <si>
    <t>1345530</t>
  </si>
  <si>
    <t>K-4238 35-07-K04238_97545061</t>
  </si>
  <si>
    <t>05.06.2020 10:53:03</t>
  </si>
  <si>
    <t>05.06.2020 20:25:17</t>
  </si>
  <si>
    <t>1346021</t>
  </si>
  <si>
    <t>KARAKUYU-9 35-26-M00223_11303779</t>
  </si>
  <si>
    <t>06.06.2020 10:32:36</t>
  </si>
  <si>
    <t>06.06.2020 12:08:46</t>
  </si>
  <si>
    <t>1371265</t>
  </si>
  <si>
    <t>TR-9 35-15-M00009_950382885</t>
  </si>
  <si>
    <t>30.06.2020 17:26:00</t>
  </si>
  <si>
    <t>30.06.2020 18:52:46</t>
  </si>
  <si>
    <t>1359983</t>
  </si>
  <si>
    <t>KAYMAKÇI TR-37 35-15-L00231_950406086</t>
  </si>
  <si>
    <t>28.06.2020 12:54:54</t>
  </si>
  <si>
    <t>28.06.2020 14:37:15</t>
  </si>
  <si>
    <t>1350128</t>
  </si>
  <si>
    <t>12.06.2020 18:18:16</t>
  </si>
  <si>
    <t>12.06.2020 18:53:00</t>
  </si>
  <si>
    <t>1356572</t>
  </si>
  <si>
    <t>DM-1/39 35-29-M00039_DAĞITIM TRAFOSU-M04 M04</t>
  </si>
  <si>
    <t>22.06.2020 20:29:56</t>
  </si>
  <si>
    <t>22.06.2020 22:21:32</t>
  </si>
  <si>
    <t>1356502</t>
  </si>
  <si>
    <t>22.06.2020 18:50:25</t>
  </si>
  <si>
    <t>22.06.2020 19:13:00</t>
  </si>
  <si>
    <t>1351274</t>
  </si>
  <si>
    <t>14.06.2020 15:44:31</t>
  </si>
  <si>
    <t>14.06.2020 16:11:00</t>
  </si>
  <si>
    <t>1353053</t>
  </si>
  <si>
    <t>TİRE İM-DM-1 35-29-A00001_HatBaşıAyırıcı_53138574 M26</t>
  </si>
  <si>
    <t>17.06.2020 19:09:15</t>
  </si>
  <si>
    <t>17.06.2020 20:42:48</t>
  </si>
  <si>
    <t>1352888</t>
  </si>
  <si>
    <t>GERÇEKLİ TR-1 35-15-L00650_950374858</t>
  </si>
  <si>
    <t>17.06.2020 14:34:53</t>
  </si>
  <si>
    <t>17.06.2020 15:20:06</t>
  </si>
  <si>
    <t>1351369</t>
  </si>
  <si>
    <t>GERÇEKLİ TR-1 35-15-L00650_950374849</t>
  </si>
  <si>
    <t>14.06.2020 19:10:13</t>
  </si>
  <si>
    <t>14.06.2020 20:42:21</t>
  </si>
  <si>
    <t>1345908</t>
  </si>
  <si>
    <t>İZSU GERÇEKLİ SU KUYUSU ÖZEL TR 35-15-L00653Ö_35-15-L00653Ö</t>
  </si>
  <si>
    <t>06.06.2020 07:46:04</t>
  </si>
  <si>
    <t>06.06.2020 11:01:50</t>
  </si>
  <si>
    <t>1334477</t>
  </si>
  <si>
    <t>GERÇEKLİ TR-1 35-15-L00650_Ayırıcı H01</t>
  </si>
  <si>
    <t>03.06.2020 12:47:06</t>
  </si>
  <si>
    <t>1360054</t>
  </si>
  <si>
    <t>GERÇEKLİ TR-1 35-15-L00650_950374601</t>
  </si>
  <si>
    <t>28.06.2020 16:15:53</t>
  </si>
  <si>
    <t>28.06.2020 18:36:29</t>
  </si>
  <si>
    <t>1359396</t>
  </si>
  <si>
    <t>27.06.2020 07:45:09</t>
  </si>
  <si>
    <t>27.06.2020 09:31:21</t>
  </si>
  <si>
    <t>1345643</t>
  </si>
  <si>
    <t>GERELİ KÖYÜ İBRAHİM KAYALI SULAMA GRB TR-12 35-15-M00311_A</t>
  </si>
  <si>
    <t>05.06.2020 15:13:40</t>
  </si>
  <si>
    <t>05.06.2020 18:06:06</t>
  </si>
  <si>
    <t>1345714</t>
  </si>
  <si>
    <t>GERELİ KÖYÜ KAVAKKUYU TR 5 35-15-M00222_Ayırıcı H01</t>
  </si>
  <si>
    <t>05.06.2020 17:33:42</t>
  </si>
  <si>
    <t>05.06.2020 18:46:48</t>
  </si>
  <si>
    <t>1346397</t>
  </si>
  <si>
    <t>GERELİ TR-2 35-15-L00670_A</t>
  </si>
  <si>
    <t>07.06.2020 06:14:02</t>
  </si>
  <si>
    <t>07.06.2020 07:29:21</t>
  </si>
  <si>
    <t>1346610</t>
  </si>
  <si>
    <t>07.06.2020 13:24:09</t>
  </si>
  <si>
    <t>07.06.2020 14:39:08</t>
  </si>
  <si>
    <t>1346820</t>
  </si>
  <si>
    <t>07.06.2020 20:26:22</t>
  </si>
  <si>
    <t>1351711</t>
  </si>
  <si>
    <t>GERELİ KÖYÜ EKREM DİNÇER SULAMA GRB TR-10 35-15-M00321_Ayırıcı H01</t>
  </si>
  <si>
    <t>15.06.2020 14:08:17</t>
  </si>
  <si>
    <t>15.06.2020 15:50:24</t>
  </si>
  <si>
    <t>1357652</t>
  </si>
  <si>
    <t>24.06.2020 08:32:49</t>
  </si>
  <si>
    <t>1354776</t>
  </si>
  <si>
    <t>GERELİ KÖYÜ AHMET ÇETİN SULAMA GRB TR-15 35-15-M00314_Ayırıcı H01</t>
  </si>
  <si>
    <t>19.06.2020 21:34:58</t>
  </si>
  <si>
    <t>19.06.2020 22:32:40</t>
  </si>
  <si>
    <t>1354969</t>
  </si>
  <si>
    <t>L-357 EGEM SAHİL SİT. 35-18-L00357_950441523</t>
  </si>
  <si>
    <t>20.06.2020 09:24:40</t>
  </si>
  <si>
    <t>20.06.2020 14:17:49</t>
  </si>
  <si>
    <t>1356251</t>
  </si>
  <si>
    <t>22.06.2020 12:49:00</t>
  </si>
  <si>
    <t>22.06.2020 17:57:37</t>
  </si>
  <si>
    <t>1356063</t>
  </si>
  <si>
    <t>M-11 GERMİYAN KÖYÜ 35-18-M00011_11654777</t>
  </si>
  <si>
    <t>22.06.2020 09:25:14</t>
  </si>
  <si>
    <t>22.06.2020 15:14:03</t>
  </si>
  <si>
    <t>1358109</t>
  </si>
  <si>
    <t>ALİZE KÖK 35-18-M00059_HatBaşıAyırıcı_53138291 M09</t>
  </si>
  <si>
    <t>24.06.2020 21:59:14</t>
  </si>
  <si>
    <t>25.06.2020 00:46:12</t>
  </si>
  <si>
    <t>1358081</t>
  </si>
  <si>
    <t>ALİZE KÖK 35-18-M00059_TATAR DM (İYTE)-1-M09 M09</t>
  </si>
  <si>
    <t>24.06.2020 20:21:34</t>
  </si>
  <si>
    <t>24.06.2020 21:34:36</t>
  </si>
  <si>
    <t>1358009</t>
  </si>
  <si>
    <t>M-8 İZSU GERMİYAN İÇME SUYU ÖZEL 35-18-M00008Ö_Ayırıcı H01</t>
  </si>
  <si>
    <t>24.06.2020 17:59:54</t>
  </si>
  <si>
    <t>24.06.2020 21:20:17</t>
  </si>
  <si>
    <t>1357687</t>
  </si>
  <si>
    <t>24.06.2020 09:32:07</t>
  </si>
  <si>
    <t>24.06.2020 15:36:29</t>
  </si>
  <si>
    <t>1356761</t>
  </si>
  <si>
    <t>23.06.2020 09:14:43</t>
  </si>
  <si>
    <t>23.06.2020 15:02:49</t>
  </si>
  <si>
    <t>1356867</t>
  </si>
  <si>
    <t>ALİZE KÖK 35-18-M00059_ALAÇATI TM (URLA-1) M010</t>
  </si>
  <si>
    <t>23.06.2020 10:01:49</t>
  </si>
  <si>
    <t>23.06.2020 17:58:00</t>
  </si>
  <si>
    <t>1356821</t>
  </si>
  <si>
    <t>L-316 YALIKENT 35-18-L00316_950449228</t>
  </si>
  <si>
    <t>23.06.2020 09:44:07</t>
  </si>
  <si>
    <t>23.06.2020 20:55:31</t>
  </si>
  <si>
    <t>1351556</t>
  </si>
  <si>
    <t>15.06.2020 09:53:02</t>
  </si>
  <si>
    <t>15.06.2020 11:18:00</t>
  </si>
  <si>
    <t>1351526</t>
  </si>
  <si>
    <t>15.06.2020 09:22:00</t>
  </si>
  <si>
    <t>15.06.2020 14:23:00</t>
  </si>
  <si>
    <t>1351990</t>
  </si>
  <si>
    <t>ALİZE KÖK 35-18-M00059_ALİZE RÜZGAR (RES)-M03 M03</t>
  </si>
  <si>
    <t>16.06.2020 05:34:24</t>
  </si>
  <si>
    <t>16.06.2020 07:29:00</t>
  </si>
  <si>
    <t>1351993</t>
  </si>
  <si>
    <t>16.06.2020 05:51:04</t>
  </si>
  <si>
    <t>16.06.2020 06:55:09</t>
  </si>
  <si>
    <t>1352012</t>
  </si>
  <si>
    <t>MURAT GES ÖZEL TR 35-18-M00171Ö_OTOPRODÜKTÖR M01</t>
  </si>
  <si>
    <t>16.06.2020 07:00:13</t>
  </si>
  <si>
    <t>16.06.2020 10:26:24</t>
  </si>
  <si>
    <t>1352295</t>
  </si>
  <si>
    <t>GERMİYAN İM 35-18-A00004_ŞİFNE-2-L06 L06</t>
  </si>
  <si>
    <t>16.06.2020 14:10:04</t>
  </si>
  <si>
    <t>16.06.2020 14:26:27</t>
  </si>
  <si>
    <t>1352086</t>
  </si>
  <si>
    <t>M-11 GERMİYAN KÖYÜ 35-18-M00011_7820195</t>
  </si>
  <si>
    <t>16.06.2020 09:28:56</t>
  </si>
  <si>
    <t>16.06.2020 14:36:58</t>
  </si>
  <si>
    <t>1352114</t>
  </si>
  <si>
    <t>16.06.2020 09:52:00</t>
  </si>
  <si>
    <t>16.06.2020 10:31:14</t>
  </si>
  <si>
    <t>1351465</t>
  </si>
  <si>
    <t>L-357 EGEM SAHİL SİT. 35-18-L00357_35-18-L00357</t>
  </si>
  <si>
    <t>15.06.2020 07:36:46</t>
  </si>
  <si>
    <t>15.06.2020 11:43:35</t>
  </si>
  <si>
    <t>1351078</t>
  </si>
  <si>
    <t>14.06.2020 10:09:12</t>
  </si>
  <si>
    <t>1351019</t>
  </si>
  <si>
    <t>L-358 YENİ DOSTLAR SİTESİ 35-18-L00358_Ayırıcı H01</t>
  </si>
  <si>
    <t>14.06.2020 08:12:45</t>
  </si>
  <si>
    <t>14.06.2020 10:03:24</t>
  </si>
  <si>
    <t>1351004</t>
  </si>
  <si>
    <t>14.06.2020 07:04:30</t>
  </si>
  <si>
    <t>14.06.2020 07:31:00</t>
  </si>
  <si>
    <t>1354207</t>
  </si>
  <si>
    <t>M-9 GERMİYAN 35-18-M00009_8096018</t>
  </si>
  <si>
    <t>19.06.2020 10:01:04</t>
  </si>
  <si>
    <t>19.06.2020 14:36:04</t>
  </si>
  <si>
    <t>1354194</t>
  </si>
  <si>
    <t>19.06.2020 09:48:22</t>
  </si>
  <si>
    <t>19.06.2020 14:38:59</t>
  </si>
  <si>
    <t>1353918</t>
  </si>
  <si>
    <t>ALİZE KÖK 35-18-M00059_TATAR DM (İYTE)-1 M09</t>
  </si>
  <si>
    <t>18.06.2020 19:31:29</t>
  </si>
  <si>
    <t>18.06.2020 21:21:00</t>
  </si>
  <si>
    <t>1347996</t>
  </si>
  <si>
    <t>M-11 GERMİYAN KÖYÜ 35-18-M00011_95000453136</t>
  </si>
  <si>
    <t>09.06.2020 22:34:13</t>
  </si>
  <si>
    <t>10.06.2020 01:21:15</t>
  </si>
  <si>
    <t>1349504</t>
  </si>
  <si>
    <t>12.06.2020 09:33:47</t>
  </si>
  <si>
    <t>1348711</t>
  </si>
  <si>
    <t>11.06.2020 05:49:49</t>
  </si>
  <si>
    <t>11.06.2020 06:11:00</t>
  </si>
  <si>
    <t>1346122</t>
  </si>
  <si>
    <t>M-9 GERMİYAN 35-18-M00009_950441964</t>
  </si>
  <si>
    <t>06.06.2020 14:22:00</t>
  </si>
  <si>
    <t>06.06.2020 23:32:13</t>
  </si>
  <si>
    <t>1345334</t>
  </si>
  <si>
    <t>L-359 HAYAT SİTESİ 35-18-L00359_950455748</t>
  </si>
  <si>
    <t>04.06.2020 22:46:22</t>
  </si>
  <si>
    <t>05.06.2020 01:57:39</t>
  </si>
  <si>
    <t>1345111</t>
  </si>
  <si>
    <t>L-358 YENİ DOSTLAR SİTESİ 35-18-L00358_93534691</t>
  </si>
  <si>
    <t>04.06.2020 22:53:39</t>
  </si>
  <si>
    <t>1344953</t>
  </si>
  <si>
    <t>L-353 İŞTUR 35-18-L00353_7523958</t>
  </si>
  <si>
    <t>04.06.2020 10:19:42</t>
  </si>
  <si>
    <t>04.06.2020 11:27:50</t>
  </si>
  <si>
    <t>1359689</t>
  </si>
  <si>
    <t>L-346 MANİSA BURCU SİTESİ 35-18-L00346_950441952</t>
  </si>
  <si>
    <t>27.06.2020 18:52:57</t>
  </si>
  <si>
    <t>27.06.2020 19:24:17</t>
  </si>
  <si>
    <t>1358131</t>
  </si>
  <si>
    <t>25.06.2020 00:12:00</t>
  </si>
  <si>
    <t>25.06.2020 00:40:00</t>
  </si>
  <si>
    <t>1358129</t>
  </si>
  <si>
    <t>24.06.2020 23:46:20</t>
  </si>
  <si>
    <t>25.06.2020 00:01:00</t>
  </si>
  <si>
    <t>1358145</t>
  </si>
  <si>
    <t>25.06.2020 02:38:10</t>
  </si>
  <si>
    <t>25.06.2020 04:18:21</t>
  </si>
  <si>
    <t>1358142</t>
  </si>
  <si>
    <t>25.06.2020 01:53:08</t>
  </si>
  <si>
    <t>25.06.2020 04:23:17</t>
  </si>
  <si>
    <t>1358367</t>
  </si>
  <si>
    <t>L-349 35-18-L00349_950456046</t>
  </si>
  <si>
    <t>25.06.2020 11:31:58</t>
  </si>
  <si>
    <t>25.06.2020 14:28:07</t>
  </si>
  <si>
    <t>1358852</t>
  </si>
  <si>
    <t>26.06.2020 09:38:16</t>
  </si>
  <si>
    <t>26.06.2020 15:31:21</t>
  </si>
  <si>
    <t>1358837</t>
  </si>
  <si>
    <t>26.06.2020 09:09:16</t>
  </si>
  <si>
    <t>07.07.2020 13:40:27</t>
  </si>
  <si>
    <t>1360009</t>
  </si>
  <si>
    <t>28.06.2020 14:38:29</t>
  </si>
  <si>
    <t>28.06.2020 15:45:01</t>
  </si>
  <si>
    <t>1360333</t>
  </si>
  <si>
    <t>29.06.2020 09:13:50</t>
  </si>
  <si>
    <t>29.06.2020 14:29:28</t>
  </si>
  <si>
    <t>1360973</t>
  </si>
  <si>
    <t>M-9 GERMİYAN 35-18-M00009_8483684</t>
  </si>
  <si>
    <t>30.06.2020 14:08:00</t>
  </si>
  <si>
    <t>1334148</t>
  </si>
  <si>
    <t>GİRELLİ TR-1 45-73-M00758_A</t>
  </si>
  <si>
    <t>02.06.2020 19:38:09</t>
  </si>
  <si>
    <t>02.06.2020 22:52:43</t>
  </si>
  <si>
    <t>1323305</t>
  </si>
  <si>
    <t>GİRELLİ TR-2 45-73-M00766_45-73-M00766</t>
  </si>
  <si>
    <t>01.06.2020 15:50:12</t>
  </si>
  <si>
    <t>01.06.2020 17:13:09</t>
  </si>
  <si>
    <t>1356037</t>
  </si>
  <si>
    <t>GİRELLİ TR-1 45-73-M00758_B</t>
  </si>
  <si>
    <t>22.06.2020 10:41:17</t>
  </si>
  <si>
    <t>22.06.2020 12:04:17</t>
  </si>
  <si>
    <t>1345123</t>
  </si>
  <si>
    <t>K-2896 35-04-K02896_912606670</t>
  </si>
  <si>
    <t>04.06.2020 13:32:11</t>
  </si>
  <si>
    <t>04.06.2020 14:41:29</t>
  </si>
  <si>
    <t>1354289</t>
  </si>
  <si>
    <t>TR-136 35-16-L00136_953318855</t>
  </si>
  <si>
    <t>19.06.2020 11:34:35</t>
  </si>
  <si>
    <t>19.06.2020 22:03:16</t>
  </si>
  <si>
    <t>1352214</t>
  </si>
  <si>
    <t>GÖBEKLİ TR-2 45-73-M01077_B</t>
  </si>
  <si>
    <t>16.06.2020 12:08:44</t>
  </si>
  <si>
    <t>16.06.2020 13:25:04</t>
  </si>
  <si>
    <t>1356910</t>
  </si>
  <si>
    <t>GÖBEKLİ TR-1 45-73-M01076_Ayırıcı H01</t>
  </si>
  <si>
    <t>23.06.2020 10:20:18</t>
  </si>
  <si>
    <t>23.06.2020 11:24:03</t>
  </si>
  <si>
    <t>1344950</t>
  </si>
  <si>
    <t>04.06.2020 10:05:06</t>
  </si>
  <si>
    <t>04.06.2020 14:29:13</t>
  </si>
  <si>
    <t>1322950</t>
  </si>
  <si>
    <t>01.06.2020 07:37:08</t>
  </si>
  <si>
    <t>01.06.2020 09:15:10</t>
  </si>
  <si>
    <t>1352311</t>
  </si>
  <si>
    <t>16.06.2020 14:37:51</t>
  </si>
  <si>
    <t>16.06.2020 15:42:17</t>
  </si>
  <si>
    <t>1358047</t>
  </si>
  <si>
    <t>GÖBELLER TR-1 35-16-M00110_35-16-M00110</t>
  </si>
  <si>
    <t>24.06.2020 19:27:24</t>
  </si>
  <si>
    <t>24.06.2020 21:04:48</t>
  </si>
  <si>
    <t>1353703</t>
  </si>
  <si>
    <t>AVDUL TR-1 45-72-M00237_45-72-M00237</t>
  </si>
  <si>
    <t>18.06.2020 16:21:04</t>
  </si>
  <si>
    <t>18.06.2020 19:22:50</t>
  </si>
  <si>
    <t>1323577</t>
  </si>
  <si>
    <t>ARAPLIOVASI GES DM 35-16-M00811_PAŞAKÖY ENH-ÇIKIŞ-M016 M016</t>
  </si>
  <si>
    <t>01.06.2020 21:46:41</t>
  </si>
  <si>
    <t>01.06.2020 21:47:00</t>
  </si>
  <si>
    <t>1345626</t>
  </si>
  <si>
    <t>GÖÇBEYLİ DM 35-16-M00139_HatBaşıAyırıcı_53140541 M01</t>
  </si>
  <si>
    <t>05.06.2020 14:34:37</t>
  </si>
  <si>
    <t>1347129</t>
  </si>
  <si>
    <t>ALİBEYLİ TARIMSAL SULAMA TR-2 35-16-M00240_35-16-M00240</t>
  </si>
  <si>
    <t>08.06.2020 12:26:56</t>
  </si>
  <si>
    <t>09.06.2020 10:40:10</t>
  </si>
  <si>
    <t>1353379</t>
  </si>
  <si>
    <t>18.06.2020 11:14:48</t>
  </si>
  <si>
    <t>18.06.2020 11:31:00</t>
  </si>
  <si>
    <t>1350779</t>
  </si>
  <si>
    <t>ARIKBAŞI TR-1 35-20-L00218_955202113</t>
  </si>
  <si>
    <t>13.06.2020 16:02:56</t>
  </si>
  <si>
    <t>13.06.2020 18:18:35</t>
  </si>
  <si>
    <t>1346620</t>
  </si>
  <si>
    <t>ARIKBAŞI TR-1 35-20-L00218_955202109</t>
  </si>
  <si>
    <t>07.06.2020 13:54:49</t>
  </si>
  <si>
    <t>07.06.2020 18:05:09</t>
  </si>
  <si>
    <t>1346231</t>
  </si>
  <si>
    <t>ARIKBAŞI TR-1 35-20-L00218_955199950</t>
  </si>
  <si>
    <t>06.06.2020 17:50:54</t>
  </si>
  <si>
    <t>06.06.2020 19:42:01</t>
  </si>
  <si>
    <t>1350915</t>
  </si>
  <si>
    <t>KALEMLİ TR-1 45-71-M01533_953213816</t>
  </si>
  <si>
    <t>13.06.2020 20:09:27</t>
  </si>
  <si>
    <t>13.06.2020 22:06:32</t>
  </si>
  <si>
    <t>1356998</t>
  </si>
  <si>
    <t>KALEMLİ TR-1 45-71-M01533_45-71-M01533</t>
  </si>
  <si>
    <t>23.06.2020 12:04:00</t>
  </si>
  <si>
    <t>23.06.2020 12:59:12</t>
  </si>
  <si>
    <t>1334473</t>
  </si>
  <si>
    <t>GÜNLÜCE TR-4 35-15-L00831_950407206</t>
  </si>
  <si>
    <t>03.06.2020 12:44:35</t>
  </si>
  <si>
    <t>03.06.2020 18:36:51</t>
  </si>
  <si>
    <t>1353850</t>
  </si>
  <si>
    <t>GÖKÇEALAN TR3 35-13-L00087_956288615</t>
  </si>
  <si>
    <t>18.06.2020 18:05:48</t>
  </si>
  <si>
    <t>18.06.2020 19:52:36</t>
  </si>
  <si>
    <t>1353026</t>
  </si>
  <si>
    <t>17.06.2020 18:27:16</t>
  </si>
  <si>
    <t>17.06.2020 20:59:34</t>
  </si>
  <si>
    <t>1323170</t>
  </si>
  <si>
    <t>GÖKÇEALAN TR3 35-13-L00087_946418609</t>
  </si>
  <si>
    <t>01.06.2020 12:50:10</t>
  </si>
  <si>
    <t>01.06.2020 13:50:21</t>
  </si>
  <si>
    <t>1346140</t>
  </si>
  <si>
    <t>GÖKÇEALAN TR-4 35-13-L00088_915937352</t>
  </si>
  <si>
    <t>06.06.2020 15:10:06</t>
  </si>
  <si>
    <t>06.06.2020 18:35:32</t>
  </si>
  <si>
    <t>1371242</t>
  </si>
  <si>
    <t>GÖKÇEALAN TR 5 35-13-L00089_946419624</t>
  </si>
  <si>
    <t>30.06.2020 16:39:22</t>
  </si>
  <si>
    <t>30.06.2020 17:49:40</t>
  </si>
  <si>
    <t>1371280</t>
  </si>
  <si>
    <t>GÖKÇEN DM 35-29-M00123_ASMALIK M12</t>
  </si>
  <si>
    <t>30.06.2020 17:37:31</t>
  </si>
  <si>
    <t>30.06.2020 18:18:57</t>
  </si>
  <si>
    <t>1360149</t>
  </si>
  <si>
    <t>SÜLEYMAN KÖSEOĞLU SULAMA GRUBU 35-29-M00364_Ayırıcı H01</t>
  </si>
  <si>
    <t>28.06.2020 19:32:18</t>
  </si>
  <si>
    <t>28.06.2020 21:13:00</t>
  </si>
  <si>
    <t>1360183</t>
  </si>
  <si>
    <t>GÖKÇEN İM 35-29-A00004_KİRELLİ-L14 L14</t>
  </si>
  <si>
    <t>28.06.2020 21:01:00</t>
  </si>
  <si>
    <t>28.06.2020 21:18:16</t>
  </si>
  <si>
    <t>1345883</t>
  </si>
  <si>
    <t>GÖKÇEN İM 35-29-A00004_KAZANLI-L07 L07</t>
  </si>
  <si>
    <t>06.06.2020 06:56:21</t>
  </si>
  <si>
    <t>06.06.2020 07:22:57</t>
  </si>
  <si>
    <t>1348952</t>
  </si>
  <si>
    <t>GÖKÇEN DM 1-1/2 35-29-L00059_48309442</t>
  </si>
  <si>
    <t>11.06.2020 13:28:46</t>
  </si>
  <si>
    <t>11.06.2020 18:23:40</t>
  </si>
  <si>
    <t>1349895</t>
  </si>
  <si>
    <t>GÖKÇEN SULAMA KOOP. 35-29-L00553_Ayırıcı H01</t>
  </si>
  <si>
    <t>12.06.2020 14:58:49</t>
  </si>
  <si>
    <t>12.06.2020 17:47:05</t>
  </si>
  <si>
    <t>1352375</t>
  </si>
  <si>
    <t>GÖKÇEN DM 35-29-M00123_TİRE GÖKÇEN-1 GİRİŞ (SOL DEVRE)-M10 M10</t>
  </si>
  <si>
    <t>16.06.2020 16:31:44</t>
  </si>
  <si>
    <t>16.06.2020 17:09:05</t>
  </si>
  <si>
    <t>1351180</t>
  </si>
  <si>
    <t>14.06.2020 12:46:23</t>
  </si>
  <si>
    <t>14.06.2020 13:01:53</t>
  </si>
  <si>
    <t>1351473</t>
  </si>
  <si>
    <t>15.06.2020 08:09:43</t>
  </si>
  <si>
    <t>15.06.2020 08:52:00</t>
  </si>
  <si>
    <t>1350033</t>
  </si>
  <si>
    <t>12.06.2020 17:04:30</t>
  </si>
  <si>
    <t>1347108</t>
  </si>
  <si>
    <t>08.06.2020 12:00:29</t>
  </si>
  <si>
    <t>08.06.2020 12:13:00</t>
  </si>
  <si>
    <t>1348352</t>
  </si>
  <si>
    <t>KAZIM ÖZTÜRK SULAMA GRUBU 35-29-M00337_950346809</t>
  </si>
  <si>
    <t>10.06.2020 12:48:42</t>
  </si>
  <si>
    <t>10.06.2020 20:27:29</t>
  </si>
  <si>
    <t>1351236</t>
  </si>
  <si>
    <t>KAZIM ÖZTÜRK SULAMA GRUBU 35-29-M00337_A</t>
  </si>
  <si>
    <t>14.06.2020 14:14:55</t>
  </si>
  <si>
    <t>14.06.2020 19:39:51</t>
  </si>
  <si>
    <t>1350857</t>
  </si>
  <si>
    <t>GÖKÇEN DM 1-2/1 35-29-L00058_DAĞITIM TRAFOSU-L03 L03</t>
  </si>
  <si>
    <t>13.06.2020 18:11:24</t>
  </si>
  <si>
    <t>13.06.2020 19:26:00</t>
  </si>
  <si>
    <t>1352601</t>
  </si>
  <si>
    <t>GÖKÇEN İM 35-29-A00004_SARILAR-L08 L08</t>
  </si>
  <si>
    <t>17.06.2020 07:28:48</t>
  </si>
  <si>
    <t>17.06.2020 08:43:12</t>
  </si>
  <si>
    <t>1353920</t>
  </si>
  <si>
    <t>MUSTAFA ÖZDOĞAN SULAMA GRUBU 35-29-L00445_Ayırıcı H01</t>
  </si>
  <si>
    <t>18.06.2020 19:42:06</t>
  </si>
  <si>
    <t>18.06.2020 20:44:52</t>
  </si>
  <si>
    <t>1356718</t>
  </si>
  <si>
    <t>KAZIM ÖZTÜRK SULAMA GRUBU 35-29-M00337_B</t>
  </si>
  <si>
    <t>23.06.2020 08:33:56</t>
  </si>
  <si>
    <t>23.06.2020 09:29:15</t>
  </si>
  <si>
    <t>1358060</t>
  </si>
  <si>
    <t>GÖKÇEN DM 35-29-M00123_HatBaşıAyırıcı_53133393 M12</t>
  </si>
  <si>
    <t>24.06.2020 19:31:05</t>
  </si>
  <si>
    <t>24.06.2020 21:37:58</t>
  </si>
  <si>
    <t>1358851</t>
  </si>
  <si>
    <t>GÖKÇEN DM 35-29-M00123_HatBaşıAyırıcı_53133409 M12</t>
  </si>
  <si>
    <t>26.06.2020 09:24:38</t>
  </si>
  <si>
    <t>26.06.2020 10:53:03</t>
  </si>
  <si>
    <t>1359004</t>
  </si>
  <si>
    <t>FARUK ÜLGÜDÜR SULAMA GRUBU 35-29-M00323_35-29-M00323</t>
  </si>
  <si>
    <t>26.06.2020 12:20:02</t>
  </si>
  <si>
    <t>26.06.2020 14:04:40</t>
  </si>
  <si>
    <t>1358774</t>
  </si>
  <si>
    <t>26.06.2020 07:36:04</t>
  </si>
  <si>
    <t>26.06.2020 08:24:59</t>
  </si>
  <si>
    <t>1358680</t>
  </si>
  <si>
    <t>25.06.2020 21:20:13</t>
  </si>
  <si>
    <t>25.06.2020 23:07:05</t>
  </si>
  <si>
    <t>1360280</t>
  </si>
  <si>
    <t>GÖKÇEÖREN KÖK 45-77-M00024_GÖKÇEÖREN TR-1 M01</t>
  </si>
  <si>
    <t>29.06.2020 07:55:39</t>
  </si>
  <si>
    <t>29.06.2020 08:07:44</t>
  </si>
  <si>
    <t>1353663</t>
  </si>
  <si>
    <t>GÖKÇEÖREN TR-3 45-77-M00032_B</t>
  </si>
  <si>
    <t>18.06.2020 15:39:05</t>
  </si>
  <si>
    <t>18.06.2020 16:31:45</t>
  </si>
  <si>
    <t>1347073</t>
  </si>
  <si>
    <t>08.06.2020 11:02:04</t>
  </si>
  <si>
    <t>08.06.2020 11:18:35</t>
  </si>
  <si>
    <t>1360434</t>
  </si>
  <si>
    <t>29.06.2020 11:24:40</t>
  </si>
  <si>
    <t>29.06.2020 11:25:40</t>
  </si>
  <si>
    <t>1353898</t>
  </si>
  <si>
    <t>GÖKÇEYURT TR-2 35-27-M01022_Ayırıcı H</t>
  </si>
  <si>
    <t>18.06.2020 18:56:25</t>
  </si>
  <si>
    <t>18.06.2020 20:07:54</t>
  </si>
  <si>
    <t>1349072</t>
  </si>
  <si>
    <t>GÖKÇUKUR TR-1 45-76-M00163_45-76-M00163</t>
  </si>
  <si>
    <t>11.06.2020 16:40:58</t>
  </si>
  <si>
    <t>11.06.2020 22:38:36</t>
  </si>
  <si>
    <t>1349345</t>
  </si>
  <si>
    <t>11.06.2020 22:40:00</t>
  </si>
  <si>
    <t>12.06.2020 02:04:52</t>
  </si>
  <si>
    <t>1349428</t>
  </si>
  <si>
    <t>M-660 TEZEL LOJ. 35-02-M00660Ö_ M01</t>
  </si>
  <si>
    <t>12.06.2020 06:49:59</t>
  </si>
  <si>
    <t>12.06.2020 07:38:00</t>
  </si>
  <si>
    <t>1346964</t>
  </si>
  <si>
    <t>M-1635 GEÇİT 35-02-M01635_M-650-M03 M03</t>
  </si>
  <si>
    <t>08.06.2020 08:51:04</t>
  </si>
  <si>
    <t>08.06.2020 09:39:00</t>
  </si>
  <si>
    <t>1353727</t>
  </si>
  <si>
    <t>GÖKGEDİK TR-1 45-83-L00255_Ayırıcı H01</t>
  </si>
  <si>
    <t>18.06.2020 16:42:26</t>
  </si>
  <si>
    <t>18.06.2020 17:38:11</t>
  </si>
  <si>
    <t>1355614</t>
  </si>
  <si>
    <t>AHMETLİ İM 45-84-A00001_HatBaşıAyırıcı_53136788 L17</t>
  </si>
  <si>
    <t>21.06.2020 13:11:38</t>
  </si>
  <si>
    <t>21.06.2020 13:58:30</t>
  </si>
  <si>
    <t>1349246</t>
  </si>
  <si>
    <t>GÖKKAYA TR-2 45-84-L00019_A</t>
  </si>
  <si>
    <t>11.06.2020 19:16:47</t>
  </si>
  <si>
    <t>11.06.2020 20:01:49</t>
  </si>
  <si>
    <t>1357864</t>
  </si>
  <si>
    <t>GÖKKÖY TR-2 45-78-L00273_953276097</t>
  </si>
  <si>
    <t>24.06.2020 13:52:00</t>
  </si>
  <si>
    <t>24.06.2020 14:30:02</t>
  </si>
  <si>
    <t>1346567</t>
  </si>
  <si>
    <t>TR-36 35-19-L00036_ tr35 a1b</t>
  </si>
  <si>
    <t>07.06.2020 12:10:03</t>
  </si>
  <si>
    <t>07.06.2020 13:04:47</t>
  </si>
  <si>
    <t>1360567</t>
  </si>
  <si>
    <t>GÖKTAŞ TR-1 45-82-M00330_Ayırıcı H01</t>
  </si>
  <si>
    <t>29.06.2020 15:05:00</t>
  </si>
  <si>
    <t>29.06.2020 15:48:11</t>
  </si>
  <si>
    <t>1350118</t>
  </si>
  <si>
    <t>YEŞİLYAYLA TR-10 45-77-M00131_Ayırıcı H01</t>
  </si>
  <si>
    <t>12.06.2020 18:05:40</t>
  </si>
  <si>
    <t>12.06.2020 20:37:57</t>
  </si>
  <si>
    <t>1357192</t>
  </si>
  <si>
    <t>AYANLAR TR-1 45-81-M00094_Ayırıcı H01</t>
  </si>
  <si>
    <t>23.06.2020 14:36:34</t>
  </si>
  <si>
    <t>23.06.2020 15:53:19</t>
  </si>
  <si>
    <t>1353765</t>
  </si>
  <si>
    <t>YEŞİLYAYLA TR-9 HARMANDALILAR ÜSTÜ 45-77-M00132_A</t>
  </si>
  <si>
    <t>18.06.2020 17:36:47</t>
  </si>
  <si>
    <t>18.06.2020 19:18:18</t>
  </si>
  <si>
    <t>1346479</t>
  </si>
  <si>
    <t>BADEMLER TR-5 35-19-L00330_5848866</t>
  </si>
  <si>
    <t>07.06.2020 08:10:51</t>
  </si>
  <si>
    <t>07.06.2020 11:46:25</t>
  </si>
  <si>
    <t>1350280</t>
  </si>
  <si>
    <t>GÖMEÇLER TR-1 45-74-M00284_A</t>
  </si>
  <si>
    <t>12.06.2020 21:32:32</t>
  </si>
  <si>
    <t>12.06.2020 23:01:03</t>
  </si>
  <si>
    <t>1354946</t>
  </si>
  <si>
    <t>SAZOBA TARIMSAL SULAMA TR-3 45-72-M00461_Ayırıcı H01</t>
  </si>
  <si>
    <t>20.06.2020 08:56:29</t>
  </si>
  <si>
    <t>20.06.2020 10:12:16</t>
  </si>
  <si>
    <t>1355017</t>
  </si>
  <si>
    <t>20.06.2020 12:38:14</t>
  </si>
  <si>
    <t>20.06.2020 18:03:43</t>
  </si>
  <si>
    <t>1360902</t>
  </si>
  <si>
    <t>SAZOBA TARIMSAL SULAMA TR-9 45-72-M00466_Ayırıcı H01</t>
  </si>
  <si>
    <t>30.06.2020 08:26:59</t>
  </si>
  <si>
    <t>30.06.2020 10:07:50</t>
  </si>
  <si>
    <t>1346830</t>
  </si>
  <si>
    <t>KARAKEÇİLİ TR-1 45-75-M00102_A</t>
  </si>
  <si>
    <t>07.06.2020 19:50:44</t>
  </si>
  <si>
    <t>07.06.2020 23:43:51</t>
  </si>
  <si>
    <t>1361109</t>
  </si>
  <si>
    <t>KÜREKÇİ BEKİREFE TR-1 45-75-M00120_945609325</t>
  </si>
  <si>
    <t>30.06.2020 12:24:08</t>
  </si>
  <si>
    <t>30.06.2020 13:53:17</t>
  </si>
  <si>
    <t>1350294</t>
  </si>
  <si>
    <t>GÖZLET TR-1 45-80-M00129_956543896</t>
  </si>
  <si>
    <t>12.06.2020 22:13:37</t>
  </si>
  <si>
    <t>12.06.2020 23:20:05</t>
  </si>
  <si>
    <t>1358800</t>
  </si>
  <si>
    <t>M-271 KARAKAYALAR DM 35-14-M00271_95000044184</t>
  </si>
  <si>
    <t>26.06.2020 08:53:54</t>
  </si>
  <si>
    <t>26.06.2020 12:46:59</t>
  </si>
  <si>
    <t>1349214</t>
  </si>
  <si>
    <t>İZZETTİN KÖK 45-83-M00132_ŞİRVAN-M03 M03</t>
  </si>
  <si>
    <t>11.06.2020 18:52:49</t>
  </si>
  <si>
    <t>11.06.2020 19:41:06</t>
  </si>
  <si>
    <t>1346383</t>
  </si>
  <si>
    <t>ARPALIK KÖK 45-83-M00137_ARPALIK KÖK-2-M08 M08</t>
  </si>
  <si>
    <t>07.06.2020 05:21:46</t>
  </si>
  <si>
    <t>07.06.2020 06:08:36</t>
  </si>
  <si>
    <t>1353600</t>
  </si>
  <si>
    <t>ŞİRVAN TARIMSAL SULAMA TR-1 45-83-M00488_45-83-M00488</t>
  </si>
  <si>
    <t>18.06.2020 14:32:46</t>
  </si>
  <si>
    <t>18.06.2020 16:53:06</t>
  </si>
  <si>
    <t>1354210</t>
  </si>
  <si>
    <t>ARPALIK KÖK 45-83-M00137_ARPALIK TR-1-M02 M02</t>
  </si>
  <si>
    <t>19.06.2020 09:44:44</t>
  </si>
  <si>
    <t>19.06.2020 12:32:25</t>
  </si>
  <si>
    <t>1350798</t>
  </si>
  <si>
    <t>GÜLBAHÇE TR-4 35-19-L00144_6875203</t>
  </si>
  <si>
    <t>13.06.2020 16:12:40</t>
  </si>
  <si>
    <t>13.06.2020 17:42:31</t>
  </si>
  <si>
    <t>1351645</t>
  </si>
  <si>
    <t>ADEM SILAY SULAMA GRUBU 35-29-M00262_Ayırıcı H01</t>
  </si>
  <si>
    <t>15.06.2020 11:38:28</t>
  </si>
  <si>
    <t>15.06.2020 18:53:19</t>
  </si>
  <si>
    <t>1353747</t>
  </si>
  <si>
    <t>YAKAPINAR TR-5 35-20-L00138_Ayırıcı H01</t>
  </si>
  <si>
    <t>18.06.2020 16:44:42</t>
  </si>
  <si>
    <t>18.06.2020 17:52:02</t>
  </si>
  <si>
    <t>1334149</t>
  </si>
  <si>
    <t>MENEMEN TR-25 35-28-L00025_953384381</t>
  </si>
  <si>
    <t>02.06.2020 19:45:00</t>
  </si>
  <si>
    <t>02.06.2020 20:08:44</t>
  </si>
  <si>
    <t>1355270</t>
  </si>
  <si>
    <t>YENİ FOÇA TR-30 35-23-M00030_950420034</t>
  </si>
  <si>
    <t>20.06.2020 18:40:52</t>
  </si>
  <si>
    <t>20.06.2020 20:32:25</t>
  </si>
  <si>
    <t>1334019</t>
  </si>
  <si>
    <t>GÖKEYÜP TR-1 KÖK 45-78-M00798_DEMİRKÖPRÜ TM-M05 M05</t>
  </si>
  <si>
    <t>02.06.2020 16:08:43</t>
  </si>
  <si>
    <t>02.06.2020 16:58:00</t>
  </si>
  <si>
    <t>1359037</t>
  </si>
  <si>
    <t>K-3124 LAKA TR-1 35-02-K03124_99863732</t>
  </si>
  <si>
    <t>26.06.2020 13:48:34</t>
  </si>
  <si>
    <t>26.06.2020 20:59:52</t>
  </si>
  <si>
    <t>1345722</t>
  </si>
  <si>
    <t>GÜLBAHÇE TR-3 45-71-M01601_45-71-M01601</t>
  </si>
  <si>
    <t>05.06.2020 17:57:31</t>
  </si>
  <si>
    <t>05.06.2020 18:04:00</t>
  </si>
  <si>
    <t>1348390</t>
  </si>
  <si>
    <t>K-3780 35-07-K03780_B</t>
  </si>
  <si>
    <t>10.06.2020 14:02:48</t>
  </si>
  <si>
    <t>10.06.2020 17:03:32</t>
  </si>
  <si>
    <t>1355096</t>
  </si>
  <si>
    <t>K-4732 35-07-K04732_A</t>
  </si>
  <si>
    <t>20.06.2020 13:09:10</t>
  </si>
  <si>
    <t>20.06.2020 14:22:58</t>
  </si>
  <si>
    <t>1360921</t>
  </si>
  <si>
    <t>30.06.2020 09:02:51</t>
  </si>
  <si>
    <t>30.06.2020 12:57:47</t>
  </si>
  <si>
    <t>1350836</t>
  </si>
  <si>
    <t>GÜMÜLCELİ TR-2 45-80-M00109_B</t>
  </si>
  <si>
    <t>13.06.2020 17:15:44</t>
  </si>
  <si>
    <t>13.06.2020 18:18:04</t>
  </si>
  <si>
    <t>1347666</t>
  </si>
  <si>
    <t>GÜMÜLCELİ TR-2 45-80-M00109_45-80-M00109</t>
  </si>
  <si>
    <t>09.06.2020 11:59:59</t>
  </si>
  <si>
    <t>09.06.2020 13:22:21</t>
  </si>
  <si>
    <t>1347625</t>
  </si>
  <si>
    <t>09.06.2020 11:00:15</t>
  </si>
  <si>
    <t>09.06.2020 11:07:17</t>
  </si>
  <si>
    <t>1350442</t>
  </si>
  <si>
    <t>GÜMÜLCELİ TR-2 45-80-M00109_A</t>
  </si>
  <si>
    <t>13.06.2020 08:30:31</t>
  </si>
  <si>
    <t>13.06.2020 09:20:24</t>
  </si>
  <si>
    <t>1344885</t>
  </si>
  <si>
    <t>GÜMÜLCELİ KÖK 45-80-M00057_GÜMÜLCELİ TR-2/TR-3/TR-4 M02</t>
  </si>
  <si>
    <t>04.06.2020 08:21:49</t>
  </si>
  <si>
    <t>04.06.2020 09:10:30</t>
  </si>
  <si>
    <t>1348393</t>
  </si>
  <si>
    <t>DM-7/TR-11 35-22-M00301_955271500</t>
  </si>
  <si>
    <t>10.06.2020 14:02:22</t>
  </si>
  <si>
    <t>10.06.2020 15:05:23</t>
  </si>
  <si>
    <t>1359248</t>
  </si>
  <si>
    <t>26.06.2020 20:12:34</t>
  </si>
  <si>
    <t>26.06.2020 21:15:27</t>
  </si>
  <si>
    <t>1348928</t>
  </si>
  <si>
    <t>TR-1-3/8 YENİ MAHALLE 35-20-L00024_955190322</t>
  </si>
  <si>
    <t>11.06.2020 12:33:04</t>
  </si>
  <si>
    <t>11.06.2020 13:52:49</t>
  </si>
  <si>
    <t>1351600</t>
  </si>
  <si>
    <t>GÜMÜŞÇAY TR-2 45-73-M00905_A</t>
  </si>
  <si>
    <t>15.06.2020 10:44:14</t>
  </si>
  <si>
    <t>15.06.2020 12:58:07</t>
  </si>
  <si>
    <t>1354604</t>
  </si>
  <si>
    <t>GÜMÜŞÇAY KÖK 45-73-M00477_SERİNKÖY MERMER OCAĞI-M05 M05</t>
  </si>
  <si>
    <t>19.06.2020 17:20:33</t>
  </si>
  <si>
    <t>19.06.2020 19:36:00</t>
  </si>
  <si>
    <t>1349886</t>
  </si>
  <si>
    <t>12.06.2020 15:06:52</t>
  </si>
  <si>
    <t>12.06.2020 16:16:16</t>
  </si>
  <si>
    <t>1355026</t>
  </si>
  <si>
    <t>YENİ FOÇA TR-30 35-23-M00030_950420197</t>
  </si>
  <si>
    <t>20.06.2020 11:07:35</t>
  </si>
  <si>
    <t>20.06.2020 13:03:42</t>
  </si>
  <si>
    <t>1352508</t>
  </si>
  <si>
    <t>YENİ FOÇA TR-30 35-23-M00030_950426499</t>
  </si>
  <si>
    <t>16.06.2020 20:29:14</t>
  </si>
  <si>
    <t>16.06.2020 20:50:06</t>
  </si>
  <si>
    <t>1333874</t>
  </si>
  <si>
    <t>TR-114 35-15-M00114_950382978</t>
  </si>
  <si>
    <t>02.06.2020 12:46:13</t>
  </si>
  <si>
    <t>02.06.2020 13:43:57</t>
  </si>
  <si>
    <t>1334362</t>
  </si>
  <si>
    <t>03.06.2020 09:50:26</t>
  </si>
  <si>
    <t>03.06.2020 11:16:31</t>
  </si>
  <si>
    <t>1334442</t>
  </si>
  <si>
    <t>GÜNEŞLİ OVA TR 45-75-M00166_945598095</t>
  </si>
  <si>
    <t>03.06.2020 11:10:19</t>
  </si>
  <si>
    <t>03.06.2020 12:32:22</t>
  </si>
  <si>
    <t>1352544</t>
  </si>
  <si>
    <t>GÜNEŞLİ KÖK 45-75-M00056_HatBaşıAyırıcı_53135624 M03</t>
  </si>
  <si>
    <t>16.06.2020 21:47:13</t>
  </si>
  <si>
    <t>16.06.2020 23:43:32</t>
  </si>
  <si>
    <t>1353187</t>
  </si>
  <si>
    <t>18.06.2020 06:48:24</t>
  </si>
  <si>
    <t>18.06.2020 07:54:25</t>
  </si>
  <si>
    <t>1353684</t>
  </si>
  <si>
    <t>GÜNEŞLİ TR-11 45-75-M00320_A</t>
  </si>
  <si>
    <t>18.06.2020 15:55:28</t>
  </si>
  <si>
    <t>18.06.2020 18:02:54</t>
  </si>
  <si>
    <t>1350864</t>
  </si>
  <si>
    <t>GÜNEŞLİ TR-15 45-75-M00058_945597875</t>
  </si>
  <si>
    <t>13.06.2020 18:27:03</t>
  </si>
  <si>
    <t>13.06.2020 19:46:06</t>
  </si>
  <si>
    <t>1355807</t>
  </si>
  <si>
    <t>GÜNEŞLİ TR-11 45-75-M00320_B</t>
  </si>
  <si>
    <t>21.06.2020 18:52:43</t>
  </si>
  <si>
    <t>21.06.2020 21:39:52</t>
  </si>
  <si>
    <t>1358547</t>
  </si>
  <si>
    <t>GÜNEŞLİ TR-17 45-75-M00339_A</t>
  </si>
  <si>
    <t>25.06.2020 17:07:40</t>
  </si>
  <si>
    <t>25.06.2020 20:13:07</t>
  </si>
  <si>
    <t>1350220</t>
  </si>
  <si>
    <t>GÜNEŞLİ KÖK 45-75-M00056_HatBaşıAyırıcı_53135570 M01</t>
  </si>
  <si>
    <t>12.06.2020 19:54:59</t>
  </si>
  <si>
    <t>13.06.2020 02:34:22</t>
  </si>
  <si>
    <t>1356136</t>
  </si>
  <si>
    <t>GÜNEYDAMLARI TR-5 KILLILAR 45-79-M00220_C</t>
  </si>
  <si>
    <t>22.06.2020 10:16:34</t>
  </si>
  <si>
    <t>22.06.2020 12:18:06</t>
  </si>
  <si>
    <t>1354709</t>
  </si>
  <si>
    <t>ÇANAKÇI KÖK 45-79-M00194_HatBaşıAyırıcı_53134193 M01</t>
  </si>
  <si>
    <t>19.06.2020 19:35:11</t>
  </si>
  <si>
    <t>19.06.2020 21:28:53</t>
  </si>
  <si>
    <t>1359384</t>
  </si>
  <si>
    <t>GÜNEYDAMLARI TR-5 KILLILAR 45-79-M00220_Ayırıcı H01</t>
  </si>
  <si>
    <t>27.06.2020 07:10:07</t>
  </si>
  <si>
    <t>27.06.2020 08:16:16</t>
  </si>
  <si>
    <t>1355942</t>
  </si>
  <si>
    <t>K-1154 35-07-K01154_C C1</t>
  </si>
  <si>
    <t>22.06.2020 05:29:41</t>
  </si>
  <si>
    <t>22.06.2020 07:25:14</t>
  </si>
  <si>
    <t>1348365</t>
  </si>
  <si>
    <t>GÜNYAKA TR-2 45-79-M00479_A</t>
  </si>
  <si>
    <t>10.06.2020 13:18:36</t>
  </si>
  <si>
    <t>10.06.2020 14:19:21</t>
  </si>
  <si>
    <t>1359125</t>
  </si>
  <si>
    <t>DM-3/1 35-19-M00003_6448703 D1B</t>
  </si>
  <si>
    <t>26.06.2020 16:38:19</t>
  </si>
  <si>
    <t>26.06.2020 17:50:26</t>
  </si>
  <si>
    <t>1355732</t>
  </si>
  <si>
    <t>21.06.2020 16:42:24</t>
  </si>
  <si>
    <t>21.06.2020 19:04:00</t>
  </si>
  <si>
    <t>1351740</t>
  </si>
  <si>
    <t>K-997 35-07-K00997_99181016</t>
  </si>
  <si>
    <t>15.06.2020 14:59:36</t>
  </si>
  <si>
    <t>15.06.2020 16:07:28</t>
  </si>
  <si>
    <t>1346288</t>
  </si>
  <si>
    <t>GÜRSU KÖYÜ 45-73-M00178_945662070</t>
  </si>
  <si>
    <t>06.06.2020 19:38:16</t>
  </si>
  <si>
    <t>06.06.2020 22:59:06</t>
  </si>
  <si>
    <t>1351192</t>
  </si>
  <si>
    <t>14.06.2020 13:07:43</t>
  </si>
  <si>
    <t>14.06.2020 13:32:54</t>
  </si>
  <si>
    <t>1351143</t>
  </si>
  <si>
    <t>14.06.2020 11:39:23</t>
  </si>
  <si>
    <t>1351639</t>
  </si>
  <si>
    <t>TR-36 35-19-L00036_DAĞITIM TRAFOSU-L04 L04</t>
  </si>
  <si>
    <t>15.06.2020 11:46:51</t>
  </si>
  <si>
    <t>15.06.2020 12:58:00</t>
  </si>
  <si>
    <t>1345910</t>
  </si>
  <si>
    <t>TR-36 35-19-L00036_956673612</t>
  </si>
  <si>
    <t>06.06.2020 07:11:58</t>
  </si>
  <si>
    <t>06.06.2020 09:10:36</t>
  </si>
  <si>
    <t>1346831</t>
  </si>
  <si>
    <t>TR-36 35-19-L00036_ tr35 c1b</t>
  </si>
  <si>
    <t>07.06.2020 19:44:36</t>
  </si>
  <si>
    <t>07.06.2020 20:33:00</t>
  </si>
  <si>
    <t>1346895</t>
  </si>
  <si>
    <t>TR-36 35-19-L00036_ tr35 b5b</t>
  </si>
  <si>
    <t>08.06.2020 01:40:16</t>
  </si>
  <si>
    <t>08.06.2020 02:03:58</t>
  </si>
  <si>
    <t>1357078</t>
  </si>
  <si>
    <t>GÜVERCİNLİK TR-1 45-77-L00334_45-77-L00334</t>
  </si>
  <si>
    <t>23.06.2020 12:52:58</t>
  </si>
  <si>
    <t>23.06.2020 14:42:27</t>
  </si>
  <si>
    <t>1361103</t>
  </si>
  <si>
    <t>GÜZELHİSAR TR-2 35-17-M00168_7033571</t>
  </si>
  <si>
    <t>30.06.2020 12:28:00</t>
  </si>
  <si>
    <t>30.06.2020 13:01:29</t>
  </si>
  <si>
    <t>1358754</t>
  </si>
  <si>
    <t>ALİAĞA TR-43 DM 35-17-M00043_M-87 M04</t>
  </si>
  <si>
    <t>26.06.2020 06:26:41</t>
  </si>
  <si>
    <t>26.06.2020 06:44:04</t>
  </si>
  <si>
    <t>1346839</t>
  </si>
  <si>
    <t>GÜZELKÖY KÖK 45-71-M00123_GÜZELKÖY-M07 M07</t>
  </si>
  <si>
    <t>07.06.2020 20:10:34</t>
  </si>
  <si>
    <t>07.06.2020 21:25:02</t>
  </si>
  <si>
    <t>1355860</t>
  </si>
  <si>
    <t>ARMUTÇUK TR-1 45-76-M00152_72374208</t>
  </si>
  <si>
    <t>21.06.2020 20:37:25</t>
  </si>
  <si>
    <t>21.06.2020 23:51:34</t>
  </si>
  <si>
    <t>1350596</t>
  </si>
  <si>
    <t>ÇIRPI TR-1-2/1 35-20-M00006_955197035</t>
  </si>
  <si>
    <t>13.06.2020 10:53:42</t>
  </si>
  <si>
    <t>13.06.2020 12:02:25</t>
  </si>
  <si>
    <t>1360689</t>
  </si>
  <si>
    <t>TR-3 (KÖPRÜBAŞI KABİN) 35-32-L00003_D</t>
  </si>
  <si>
    <t>29.06.2020 18:07:23</t>
  </si>
  <si>
    <t>29.06.2020 18:38:09</t>
  </si>
  <si>
    <t>1352513</t>
  </si>
  <si>
    <t>SUBAŞI TR-359 TARIMSAL SULAMA 45-73-M00640_Ayırıcı H01</t>
  </si>
  <si>
    <t>16.06.2020 20:41:36</t>
  </si>
  <si>
    <t>16.06.2020 23:50:40</t>
  </si>
  <si>
    <t>1360161</t>
  </si>
  <si>
    <t>ÜZÜMLÜ AYSAN BEY TR-3 45-73-M00605_45-73-M00605</t>
  </si>
  <si>
    <t>28.06.2020 19:40:49</t>
  </si>
  <si>
    <t>28.06.2020 20:21:08</t>
  </si>
  <si>
    <t>1346180</t>
  </si>
  <si>
    <t>TARIMSAL SULAMA TR-82 45-85-L00187_45-85-L00187</t>
  </si>
  <si>
    <t>06.06.2020 16:11:17</t>
  </si>
  <si>
    <t>06.06.2020 16:48:05</t>
  </si>
  <si>
    <t>1353125</t>
  </si>
  <si>
    <t>HACIBAŞTANLAR TR-1 45-85-L00193_945467933</t>
  </si>
  <si>
    <t>17.06.2020 22:20:05</t>
  </si>
  <si>
    <t>17.06.2020 23:07:23</t>
  </si>
  <si>
    <t>1358793</t>
  </si>
  <si>
    <t>KABAZLI KÖK 45-78-M00675_HatBaşıAyırıcı_53139332 M03</t>
  </si>
  <si>
    <t>26.06.2020 08:43:08</t>
  </si>
  <si>
    <t>26.06.2020 10:27:31</t>
  </si>
  <si>
    <t>1353469</t>
  </si>
  <si>
    <t>BİRGİ TR-13 35-15-L00268_48762120</t>
  </si>
  <si>
    <t>18.06.2020 12:44:20</t>
  </si>
  <si>
    <t>18.06.2020 13:11:21</t>
  </si>
  <si>
    <t>1353608</t>
  </si>
  <si>
    <t>HACI HALİLLER DM 45-71-M00065_KARAOĞLANLI-M07 M07</t>
  </si>
  <si>
    <t>18.06.2020 14:46:25</t>
  </si>
  <si>
    <t>18.06.2020 15:37:00</t>
  </si>
  <si>
    <t>1350572</t>
  </si>
  <si>
    <t>HACIHALİLLER TR-1 KÖK 45-71-M00066_HatBaşıAyırıcı_53134408 M02</t>
  </si>
  <si>
    <t>13.06.2020 10:24:49</t>
  </si>
  <si>
    <t>13.06.2020 14:58:58</t>
  </si>
  <si>
    <t>1350922</t>
  </si>
  <si>
    <t>HACI HALİLLER DM 45-71-M00065_ŞENAY TARIM-M06 M06</t>
  </si>
  <si>
    <t>13.06.2020 20:17:41</t>
  </si>
  <si>
    <t>13.06.2020 22:12:31</t>
  </si>
  <si>
    <t>1351103</t>
  </si>
  <si>
    <t>HACIHALİLLER TR-4 45-71-M01783_45-71-M01783</t>
  </si>
  <si>
    <t>14.06.2020 10:07:02</t>
  </si>
  <si>
    <t>14.06.2020 10:35:00</t>
  </si>
  <si>
    <t>1351300</t>
  </si>
  <si>
    <t>HACI HALİLLER TR-3 45-71-M00067_C</t>
  </si>
  <si>
    <t>14.06.2020 16:45:15</t>
  </si>
  <si>
    <t>14.06.2020 18:43:34</t>
  </si>
  <si>
    <t>1354540</t>
  </si>
  <si>
    <t>HACIHALİLLER TR-1 KÖK 45-71-M00066_45-71-M00066</t>
  </si>
  <si>
    <t>19.06.2020 16:18:28</t>
  </si>
  <si>
    <t>19.06.2020 20:42:37</t>
  </si>
  <si>
    <t>1355279</t>
  </si>
  <si>
    <t>HACI HALİLLER DM 45-71-M00065_HACIHALİLLER-M04 M04</t>
  </si>
  <si>
    <t>20.06.2020 19:18:49</t>
  </si>
  <si>
    <t>20.06.2020 20:19:56</t>
  </si>
  <si>
    <t>1357841</t>
  </si>
  <si>
    <t>24.06.2020 13:08:39</t>
  </si>
  <si>
    <t>24.06.2020 15:13:02</t>
  </si>
  <si>
    <t>1346410</t>
  </si>
  <si>
    <t>HACI HALİLLER DM 45-71-M00065_MANİSA-2-M08 M08</t>
  </si>
  <si>
    <t>07.06.2020 07:11:33</t>
  </si>
  <si>
    <t>07.06.2020 08:30:00</t>
  </si>
  <si>
    <t>1345750</t>
  </si>
  <si>
    <t>HACIHALİLLER TR-1 KÖK 45-71-M00066_HACIHALİLLER TR-3-M01 M01</t>
  </si>
  <si>
    <t>05.06.2020 18:42:56</t>
  </si>
  <si>
    <t>05.06.2020 20:54:18</t>
  </si>
  <si>
    <t>1344500</t>
  </si>
  <si>
    <t>HACI HALİLLER DM 45-71-M00065_MANİSA-2 M08</t>
  </si>
  <si>
    <t>03.06.2020 13:34:13</t>
  </si>
  <si>
    <t>03.06.2020 15:03:00</t>
  </si>
  <si>
    <t>1334261</t>
  </si>
  <si>
    <t>HACI HALİLLER DM 45-71-M00065_HACIHALİLLER M04</t>
  </si>
  <si>
    <t>03.06.2020 05:37:18</t>
  </si>
  <si>
    <t>03.06.2020 06:19:01</t>
  </si>
  <si>
    <t>1346997</t>
  </si>
  <si>
    <t>08.06.2020 09:20:16</t>
  </si>
  <si>
    <t>08.06.2020 11:29:04</t>
  </si>
  <si>
    <t>1347554</t>
  </si>
  <si>
    <t>HACIHALİLLER TR-1 KÖK 45-71-M00066_TARIMSAL SULAMA M03</t>
  </si>
  <si>
    <t>09.06.2020 09:05:11</t>
  </si>
  <si>
    <t>09.06.2020 13:10:23</t>
  </si>
  <si>
    <t>1348110</t>
  </si>
  <si>
    <t>10.06.2020 08:00:00</t>
  </si>
  <si>
    <t>10.06.2020 09:09:23</t>
  </si>
  <si>
    <t>1349741</t>
  </si>
  <si>
    <t>12.06.2020 13:14:59</t>
  </si>
  <si>
    <t>12.06.2020 14:20:26</t>
  </si>
  <si>
    <t>1360444</t>
  </si>
  <si>
    <t>29.06.2020 11:33:14</t>
  </si>
  <si>
    <t>29.06.2020 13:07:50</t>
  </si>
  <si>
    <t>1355216</t>
  </si>
  <si>
    <t>HACIHAMZALAR TR-1 35-16-M00104_953326752</t>
  </si>
  <si>
    <t>20.06.2020 17:16:17</t>
  </si>
  <si>
    <t>20.06.2020 21:28:34</t>
  </si>
  <si>
    <t>1350796</t>
  </si>
  <si>
    <t>HACIİSA TR-1 45-83-L00282_A</t>
  </si>
  <si>
    <t>13.06.2020 16:32:48</t>
  </si>
  <si>
    <t>13.06.2020 19:21:47</t>
  </si>
  <si>
    <t>1345536</t>
  </si>
  <si>
    <t>ÇAYIRALAN TR-1 45-83-L00276_Ayırıcı H01</t>
  </si>
  <si>
    <t>05.06.2020 11:47:14</t>
  </si>
  <si>
    <t>05.06.2020 13:21:54</t>
  </si>
  <si>
    <t>1352132</t>
  </si>
  <si>
    <t>RAHMANLAR HACILAR TR-1 45-81-M00113_45-81-M00113</t>
  </si>
  <si>
    <t>16.06.2020 09:53:31</t>
  </si>
  <si>
    <t>16.06.2020 10:59:50</t>
  </si>
  <si>
    <t>1349700</t>
  </si>
  <si>
    <t>İSMAİLLİ HACILAR TR-1 35-16-M00041_35-16-M00041</t>
  </si>
  <si>
    <t>12.06.2020 12:36:00</t>
  </si>
  <si>
    <t>12.06.2020 13:01:24</t>
  </si>
  <si>
    <t>1353076</t>
  </si>
  <si>
    <t>TR-74 HAYRETTİN TEKBAŞ GRB. 35-15-M00074_C</t>
  </si>
  <si>
    <t>17.06.2020 19:36:30</t>
  </si>
  <si>
    <t>17.06.2020 21:29:19</t>
  </si>
  <si>
    <t>1354599</t>
  </si>
  <si>
    <t>HACILI TR-1 45-73-M01028_A</t>
  </si>
  <si>
    <t>19.06.2020 16:59:59</t>
  </si>
  <si>
    <t>19.06.2020 20:52:05</t>
  </si>
  <si>
    <t>1354524</t>
  </si>
  <si>
    <t>HACIRAHMANLAR TARIMSAL SULAMA ÖZEL KÖK 45-80-M02000Ö_-M02 M02</t>
  </si>
  <si>
    <t>19.06.2020 16:01:54</t>
  </si>
  <si>
    <t>19.06.2020 21:55:08</t>
  </si>
  <si>
    <t>1354192</t>
  </si>
  <si>
    <t>HACIRAHMANLI TR-1 KÖK 45-80-M00070_HACIRAHMANLI-M05 M05</t>
  </si>
  <si>
    <t>19.06.2020 09:46:19</t>
  </si>
  <si>
    <t>19.06.2020 10:10:20</t>
  </si>
  <si>
    <t>1351385</t>
  </si>
  <si>
    <t>HACIRAHMANLAR TARIMSAL SULAMA ÖZEL KÖK 45-80-M02000Ö_ M04</t>
  </si>
  <si>
    <t>14.06.2020 20:16:07</t>
  </si>
  <si>
    <t>14.06.2020 20:58:41</t>
  </si>
  <si>
    <t>1344901</t>
  </si>
  <si>
    <t>HACIRAHMANLI TR-1 KÖK 45-80-M00070_HACIRAHMANLI M05</t>
  </si>
  <si>
    <t>04.06.2020 09:13:39</t>
  </si>
  <si>
    <t>04.06.2020 09:48:00</t>
  </si>
  <si>
    <t>1344987</t>
  </si>
  <si>
    <t>HACIRAHMANLI TR-1 KÖK 45-80-M00070_İSHAKÇELEBİ M04</t>
  </si>
  <si>
    <t>04.06.2020 09:59:12</t>
  </si>
  <si>
    <t>04.06.2020 11:12:15</t>
  </si>
  <si>
    <t>1346413</t>
  </si>
  <si>
    <t>07.06.2020 07:14:03</t>
  </si>
  <si>
    <t>07.06.2020 07:46:00</t>
  </si>
  <si>
    <t>1323201</t>
  </si>
  <si>
    <t>01.06.2020 13:37:21</t>
  </si>
  <si>
    <t>01.06.2020 14:06:34</t>
  </si>
  <si>
    <t>1371275</t>
  </si>
  <si>
    <t>30.06.2020 17:49:45</t>
  </si>
  <si>
    <t>30.06.2020 18:30:28</t>
  </si>
  <si>
    <t>1358146</t>
  </si>
  <si>
    <t>HACIRAHMANLI TR-1 KÖK 45-80-M00070_HACIRAHMANLI TARIMSAL SULAMA-M03 M03</t>
  </si>
  <si>
    <t>25.06.2020 03:23:57</t>
  </si>
  <si>
    <t>25.06.2020 03:27:27</t>
  </si>
  <si>
    <t>1359387</t>
  </si>
  <si>
    <t>27.06.2020 07:17:36</t>
  </si>
  <si>
    <t>27.06.2020 07:44:08</t>
  </si>
  <si>
    <t>1359467</t>
  </si>
  <si>
    <t>27.06.2020 10:27:07</t>
  </si>
  <si>
    <t>27.06.2020 10:41:37</t>
  </si>
  <si>
    <t>1359462</t>
  </si>
  <si>
    <t>27.06.2020 10:17:47</t>
  </si>
  <si>
    <t>27.06.2020 10:39:52</t>
  </si>
  <si>
    <t>1359616</t>
  </si>
  <si>
    <t>HACIRAHMANLAR TARIMSAL SULAMA ÖZEL KÖK 45-80-M02000Ö_-M04 M04</t>
  </si>
  <si>
    <t>27.06.2020 16:09:22</t>
  </si>
  <si>
    <t>27.06.2020 16:53:32</t>
  </si>
  <si>
    <t>1360919</t>
  </si>
  <si>
    <t>30.06.2020 09:01:51</t>
  </si>
  <si>
    <t>30.06.2020 15:15:00</t>
  </si>
  <si>
    <t>1360584</t>
  </si>
  <si>
    <t>29.06.2020 15:39:44</t>
  </si>
  <si>
    <t>29.06.2020 16:06:43</t>
  </si>
  <si>
    <t>1346971</t>
  </si>
  <si>
    <t>HACIRAHMANLAR TARIMSAL SULAMA ÖZEL KÖK 45-80-M02000Ö_-M05 M05</t>
  </si>
  <si>
    <t>08.06.2020 08:57:17</t>
  </si>
  <si>
    <t>08.06.2020 09:52:40</t>
  </si>
  <si>
    <t>1353170</t>
  </si>
  <si>
    <t>18.06.2020 05:37:48</t>
  </si>
  <si>
    <t>18.06.2020 05:59:38</t>
  </si>
  <si>
    <t>1352660</t>
  </si>
  <si>
    <t>17.06.2020 09:31:06</t>
  </si>
  <si>
    <t>17.06.2020 10:10:13</t>
  </si>
  <si>
    <t>1355786</t>
  </si>
  <si>
    <t>21.06.2020 18:21:12</t>
  </si>
  <si>
    <t>21.06.2020 18:48:00</t>
  </si>
  <si>
    <t>1357026</t>
  </si>
  <si>
    <t>HACIVELİLER TR-1 45-85-L00083_B</t>
  </si>
  <si>
    <t>23.06.2020 11:51:48</t>
  </si>
  <si>
    <t>23.06.2020 13:19:16</t>
  </si>
  <si>
    <t>1351311</t>
  </si>
  <si>
    <t>HACIVELİLER TR-1 45-85-L00083_945472728</t>
  </si>
  <si>
    <t>14.06.2020 17:21:15</t>
  </si>
  <si>
    <t>14.06.2020 18:15:28</t>
  </si>
  <si>
    <t>1349941</t>
  </si>
  <si>
    <t>HACIVELİLER KÖK 45-85-L00035_HatBaşıAyırıcı_53135854 L02</t>
  </si>
  <si>
    <t>12.06.2020 16:01:21</t>
  </si>
  <si>
    <t>12.06.2020 17:35:07</t>
  </si>
  <si>
    <t>1323563</t>
  </si>
  <si>
    <t>01.06.2020 20:56:28</t>
  </si>
  <si>
    <t>01.06.2020 21:56:40</t>
  </si>
  <si>
    <t>1350606</t>
  </si>
  <si>
    <t>DEREKÖY KÖK 45-82-M00153_KARANLIKDERE-1(IŞIKLAR-1)-M05 M05</t>
  </si>
  <si>
    <t>13.06.2020 11:30:00</t>
  </si>
  <si>
    <t>13.06.2020 12:37:51</t>
  </si>
  <si>
    <t>1350503</t>
  </si>
  <si>
    <t>13.06.2020 09:24:50</t>
  </si>
  <si>
    <t>13.06.2020 15:17:41</t>
  </si>
  <si>
    <t>1347878</t>
  </si>
  <si>
    <t>HALIKÖY OVACIK MAH. TR-4 35-32-L00125_A</t>
  </si>
  <si>
    <t>09.06.2020 17:57:04</t>
  </si>
  <si>
    <t>09.06.2020 19:23:09</t>
  </si>
  <si>
    <t>1360077</t>
  </si>
  <si>
    <t>HALIKÖY OVACIK MAH. TR-4 35-32-L00125_B</t>
  </si>
  <si>
    <t>28.06.2020 17:09:08</t>
  </si>
  <si>
    <t>28.06.2020 20:31:11</t>
  </si>
  <si>
    <t>1360996</t>
  </si>
  <si>
    <t>HALIKÖY OVACIK MAH. TR-4 35-32-L00125_Ayırıcı H01</t>
  </si>
  <si>
    <t>30.06.2020 10:05:00</t>
  </si>
  <si>
    <t>30.06.2020 15:49:49</t>
  </si>
  <si>
    <t>1359764</t>
  </si>
  <si>
    <t>HALIKÖY OVACIK MAH. TR-4 35-32-L00125_946416881</t>
  </si>
  <si>
    <t>27.06.2020 21:38:04</t>
  </si>
  <si>
    <t>27.06.2020 23:37:04</t>
  </si>
  <si>
    <t>1350181</t>
  </si>
  <si>
    <t>HALILAR TR-1 45-81-M00129_A</t>
  </si>
  <si>
    <t>12.06.2020 19:14:56</t>
  </si>
  <si>
    <t>12.06.2020 20:24:39</t>
  </si>
  <si>
    <t>1350010</t>
  </si>
  <si>
    <t>HALILAR TR-1 45-81-M00129_Ayırıcı H01</t>
  </si>
  <si>
    <t>12.06.2020 16:44:02</t>
  </si>
  <si>
    <t>12.06.2020 18:24:45</t>
  </si>
  <si>
    <t>1356438</t>
  </si>
  <si>
    <t>VİZİLLER TR-1 45-81-M00133_A</t>
  </si>
  <si>
    <t>22.06.2020 17:20:31</t>
  </si>
  <si>
    <t>22.06.2020 18:05:35</t>
  </si>
  <si>
    <t>1357254</t>
  </si>
  <si>
    <t>23.06.2020 15:31:57</t>
  </si>
  <si>
    <t>23.06.2020 17:04:39</t>
  </si>
  <si>
    <t>1360101</t>
  </si>
  <si>
    <t>K-1425 35-07-K01425_99177870</t>
  </si>
  <si>
    <t>28.06.2020 17:34:13</t>
  </si>
  <si>
    <t>28.06.2020 21:14:33</t>
  </si>
  <si>
    <t>1360839</t>
  </si>
  <si>
    <t>HALİLLER KÖK 35-31-L00228_KALEKÖY-L02 L02</t>
  </si>
  <si>
    <t>29.06.2020 23:27:50</t>
  </si>
  <si>
    <t>29.06.2020 23:34:00</t>
  </si>
  <si>
    <t>1360976</t>
  </si>
  <si>
    <t>HALİLLER KÖK 35-31-L00228_UMURCALI L09</t>
  </si>
  <si>
    <t>30.06.2020 09:37:00</t>
  </si>
  <si>
    <t>30.06.2020 15:51:30</t>
  </si>
  <si>
    <t>1358308</t>
  </si>
  <si>
    <t>HALİLLER KÖK 35-31-L00228_KALEKÖY L02</t>
  </si>
  <si>
    <t>25.06.2020 10:02:00</t>
  </si>
  <si>
    <t>25.06.2020 15:58:36</t>
  </si>
  <si>
    <t>1358091</t>
  </si>
  <si>
    <t>24.06.2020 20:47:55</t>
  </si>
  <si>
    <t>24.06.2020 22:46:49</t>
  </si>
  <si>
    <t>1352400</t>
  </si>
  <si>
    <t>16.06.2020 17:25:48</t>
  </si>
  <si>
    <t>16.06.2020 18:28:58</t>
  </si>
  <si>
    <t>1352351</t>
  </si>
  <si>
    <t>16.06.2020 15:47:13</t>
  </si>
  <si>
    <t>16.06.2020 16:37:00</t>
  </si>
  <si>
    <t>1349870</t>
  </si>
  <si>
    <t>12.06.2020 15:11:39</t>
  </si>
  <si>
    <t>12.06.2020 15:41:13</t>
  </si>
  <si>
    <t>1350315</t>
  </si>
  <si>
    <t>HALİLLER TR-9 YENİ EGELİLER 35-31-L00181_-H H</t>
  </si>
  <si>
    <t>12.06.2020 23:20:50</t>
  </si>
  <si>
    <t>13.06.2020 02:04:00</t>
  </si>
  <si>
    <t>1349105</t>
  </si>
  <si>
    <t>11.06.2020 17:11:41</t>
  </si>
  <si>
    <t>11.06.2020 17:54:31</t>
  </si>
  <si>
    <t>1349193</t>
  </si>
  <si>
    <t>11.06.2020 18:11:50</t>
  </si>
  <si>
    <t>11.06.2020 18:57:43</t>
  </si>
  <si>
    <t>1349457</t>
  </si>
  <si>
    <t>12.06.2020 08:28:29</t>
  </si>
  <si>
    <t>1347680</t>
  </si>
  <si>
    <t>HALİLLER KÖK 35-31-L00228_35-31-L00228</t>
  </si>
  <si>
    <t>09.06.2020 12:19:52</t>
  </si>
  <si>
    <t>09.06.2020 16:20:46</t>
  </si>
  <si>
    <t>1349493</t>
  </si>
  <si>
    <t>HALİTPAŞA TR-8 45-80-M00079_A</t>
  </si>
  <si>
    <t>12.06.2020 09:01:48</t>
  </si>
  <si>
    <t>12.06.2020 09:50:43</t>
  </si>
  <si>
    <t>1349223</t>
  </si>
  <si>
    <t>HALİTPAŞA DM 45-80-M00060_HALİTPAŞA ŞEHİR-M04 M04</t>
  </si>
  <si>
    <t>11.06.2020 19:05:18</t>
  </si>
  <si>
    <t>11.06.2020 19:10:00</t>
  </si>
  <si>
    <t>1349123</t>
  </si>
  <si>
    <t>HALİTPAŞA TR-9 45-80-M00080_A</t>
  </si>
  <si>
    <t>11.06.2020 17:27:07</t>
  </si>
  <si>
    <t>11.06.2020 19:23:42</t>
  </si>
  <si>
    <t>1349801</t>
  </si>
  <si>
    <t>12.06.2020 14:17:00</t>
  </si>
  <si>
    <t>12.06.2020 14:37:21</t>
  </si>
  <si>
    <t>1323514</t>
  </si>
  <si>
    <t>TR-74 TARIMSAL SULAMA 45-80-M01074_Ayırıcı H01</t>
  </si>
  <si>
    <t>01.06.2020 19:35:07</t>
  </si>
  <si>
    <t>01.06.2020 20:36:22</t>
  </si>
  <si>
    <t>1345806</t>
  </si>
  <si>
    <t>HALİTPAŞA TR-6 45-80-M00062_72410368</t>
  </si>
  <si>
    <t>05.06.2020 20:45:39</t>
  </si>
  <si>
    <t>05.06.2020 22:29:47</t>
  </si>
  <si>
    <t>1345077</t>
  </si>
  <si>
    <t>HALİTPAŞA TR-6 45-80-M00062_72410366</t>
  </si>
  <si>
    <t>04.06.2020 12:34:57</t>
  </si>
  <si>
    <t>04.06.2020 14:51:46</t>
  </si>
  <si>
    <t>1352840</t>
  </si>
  <si>
    <t>17.06.2020 13:27:41</t>
  </si>
  <si>
    <t>17.06.2020 14:38:35</t>
  </si>
  <si>
    <t>1353103</t>
  </si>
  <si>
    <t>17.06.2020 21:02:11</t>
  </si>
  <si>
    <t>17.06.2020 22:01:43</t>
  </si>
  <si>
    <t>1353421</t>
  </si>
  <si>
    <t>HALİTPAŞA DM 45-80-M00060_HALİTPAŞA TARIMSAL SULAMA-1 M06</t>
  </si>
  <si>
    <t>18.06.2020 11:56:02</t>
  </si>
  <si>
    <t>18.06.2020 13:54:00</t>
  </si>
  <si>
    <t>1354132</t>
  </si>
  <si>
    <t>19.06.2020 08:51:52</t>
  </si>
  <si>
    <t>1353984</t>
  </si>
  <si>
    <t>18.06.2020 22:08:37</t>
  </si>
  <si>
    <t>18.06.2020 22:43:32</t>
  </si>
  <si>
    <t>1354002</t>
  </si>
  <si>
    <t>HALİTPAŞA DM 45-80-M00060_HALİTPAŞA TARIMSAL SULAMA-1-M06 M06</t>
  </si>
  <si>
    <t>18.06.2020 23:11:57</t>
  </si>
  <si>
    <t>19.06.2020 00:03:21</t>
  </si>
  <si>
    <t>1353675</t>
  </si>
  <si>
    <t>HALİTPAŞA DM 45-80-M00060_HatBaşıAyırıcı_53136969 M06</t>
  </si>
  <si>
    <t>18.06.2020 15:38:15</t>
  </si>
  <si>
    <t>1353782</t>
  </si>
  <si>
    <t>18.06.2020 17:45:40</t>
  </si>
  <si>
    <t>18.06.2020 19:49:47</t>
  </si>
  <si>
    <t>1357261</t>
  </si>
  <si>
    <t>TR-71 TARIMSAL SULAMA 45-80-M01071_Ayırıcı H01</t>
  </si>
  <si>
    <t>23.06.2020 15:50:00</t>
  </si>
  <si>
    <t>23.06.2020 16:48:02</t>
  </si>
  <si>
    <t>1357425</t>
  </si>
  <si>
    <t>TR-71 TARIMSAL SULAMA 45-80-M01071_45-80-M01071</t>
  </si>
  <si>
    <t>23.06.2020 18:46:53</t>
  </si>
  <si>
    <t>23.06.2020 19:37:45</t>
  </si>
  <si>
    <t>1356616</t>
  </si>
  <si>
    <t>22.06.2020 23:49:45</t>
  </si>
  <si>
    <t>23.06.2020 00:52:58</t>
  </si>
  <si>
    <t>1355503</t>
  </si>
  <si>
    <t>HALİTPAŞA DM 45-80-M00060_HatBaşıAyırıcı_53136242 M01</t>
  </si>
  <si>
    <t>21.06.2020 09:56:35</t>
  </si>
  <si>
    <t>21.06.2020 10:55:09</t>
  </si>
  <si>
    <t>1355098</t>
  </si>
  <si>
    <t>TR-60 TARIMSAL SULAMA 45-80-M01060_Ayırıcı H01</t>
  </si>
  <si>
    <t>20.06.2020 13:39:00</t>
  </si>
  <si>
    <t>20.06.2020 14:22:29</t>
  </si>
  <si>
    <t>1355099</t>
  </si>
  <si>
    <t>20.06.2020 13:40:00</t>
  </si>
  <si>
    <t>20.06.2020 14:55:32</t>
  </si>
  <si>
    <t>1354981</t>
  </si>
  <si>
    <t>20.06.2020 09:53:00</t>
  </si>
  <si>
    <t>20.06.2020 10:43:43</t>
  </si>
  <si>
    <t>1358986</t>
  </si>
  <si>
    <t>HALİTPAŞA TR-9 45-80-M00080_B</t>
  </si>
  <si>
    <t>26.06.2020 12:03:27</t>
  </si>
  <si>
    <t>26.06.2020 12:46:58</t>
  </si>
  <si>
    <t>1358874</t>
  </si>
  <si>
    <t>26.06.2020 09:59:00</t>
  </si>
  <si>
    <t>26.06.2020 10:38:45</t>
  </si>
  <si>
    <t>1360111</t>
  </si>
  <si>
    <t>HALİTPAŞA TR-9 45-80-M00080_956541388</t>
  </si>
  <si>
    <t>28.06.2020 18:07:55</t>
  </si>
  <si>
    <t>28.06.2020 19:42:31</t>
  </si>
  <si>
    <t>1350327</t>
  </si>
  <si>
    <t>K-983 35-07-K00983_99140835</t>
  </si>
  <si>
    <t>13.06.2020 00:29:38</t>
  </si>
  <si>
    <t>13.06.2020 01:23:32</t>
  </si>
  <si>
    <t>1350083</t>
  </si>
  <si>
    <t>K-983 35-07-K00983_C</t>
  </si>
  <si>
    <t>12.06.2020 17:40:52</t>
  </si>
  <si>
    <t>12.06.2020 18:57:15</t>
  </si>
  <si>
    <t>1347250</t>
  </si>
  <si>
    <t>HAMİDİYE PALANKAYA TR-1 45-77-L00113_45-77-L00113</t>
  </si>
  <si>
    <t>08.06.2020 15:49:28</t>
  </si>
  <si>
    <t>08.06.2020 17:26:40</t>
  </si>
  <si>
    <t>1356965</t>
  </si>
  <si>
    <t>HAMİDİYE ÇİNÇİNLER TR-1 45-77-L00116_Ayırıcı H01</t>
  </si>
  <si>
    <t>23.06.2020 12:51:42</t>
  </si>
  <si>
    <t>1357256</t>
  </si>
  <si>
    <t>BALLICA İM 45-72-A00005_HatBaşıAyırıcı_53140140 L08</t>
  </si>
  <si>
    <t>23.06.2020 15:32:03</t>
  </si>
  <si>
    <t>23.06.2020 18:31:16</t>
  </si>
  <si>
    <t>1349209</t>
  </si>
  <si>
    <t>HAMİDİYE TR-1 45-76-M00161_Ayırıcı H01</t>
  </si>
  <si>
    <t>11.06.2020 18:35:45</t>
  </si>
  <si>
    <t>11.06.2020 22:56:22</t>
  </si>
  <si>
    <t>1347200</t>
  </si>
  <si>
    <t>HAMİDİYE PALANKAYA TR-1 45-77-L00113_Ayırıcı H01</t>
  </si>
  <si>
    <t>08.06.2020 14:11:44</t>
  </si>
  <si>
    <t>08.06.2020 15:47:09</t>
  </si>
  <si>
    <t>1350926</t>
  </si>
  <si>
    <t>HAMİT TR-2 45-72-M00229_956523168</t>
  </si>
  <si>
    <t>13.06.2020 20:44:02</t>
  </si>
  <si>
    <t>13.06.2020 21:20:23</t>
  </si>
  <si>
    <t>1351337</t>
  </si>
  <si>
    <t>HAMİT TR-1 45-72-M00228_956523226</t>
  </si>
  <si>
    <t>14.06.2020 18:16:57</t>
  </si>
  <si>
    <t>14.06.2020 22:49:05</t>
  </si>
  <si>
    <t>1353883</t>
  </si>
  <si>
    <t>HAMZABABA TR-1 35-27-M01048_Ayırıcı H</t>
  </si>
  <si>
    <t>18.06.2020 16:22:07</t>
  </si>
  <si>
    <t>18.06.2020 20:04:15</t>
  </si>
  <si>
    <t>1353065</t>
  </si>
  <si>
    <t>HAMZABEYLİ KÖK 45-71-M00071_TR1-TR2-TR3-M01 M01</t>
  </si>
  <si>
    <t>17.06.2020 19:33:38</t>
  </si>
  <si>
    <t>17.06.2020 20:30:43</t>
  </si>
  <si>
    <t>1352988</t>
  </si>
  <si>
    <t>HAMZABEYLİ TR-2 45-71-M01772_C</t>
  </si>
  <si>
    <t>17.06.2020 17:20:22</t>
  </si>
  <si>
    <t>17.06.2020 20:28:53</t>
  </si>
  <si>
    <t>1355654</t>
  </si>
  <si>
    <t>KARAAZMAK TARIMSAL SULAMA TR-9 45-83-M00263_45-83-M00263</t>
  </si>
  <si>
    <t>21.06.2020 14:18:07</t>
  </si>
  <si>
    <t>21.06.2020 15:18:54</t>
  </si>
  <si>
    <t>1322917</t>
  </si>
  <si>
    <t>HAMZABEYLİ TR-1 45-71-M01771_Ayırıcı H01</t>
  </si>
  <si>
    <t>01.06.2020 01:19:25</t>
  </si>
  <si>
    <t>01.06.2020 01:35:43</t>
  </si>
  <si>
    <t>1348053</t>
  </si>
  <si>
    <t>HAMZABEYLİ TR-5 45-71-M01786_45-71-M01786</t>
  </si>
  <si>
    <t>10.06.2020 03:43:00</t>
  </si>
  <si>
    <t>10.06.2020 05:28:26</t>
  </si>
  <si>
    <t>1358967</t>
  </si>
  <si>
    <t>HAMZABEYLİ TR-3 45-71-M01773_A</t>
  </si>
  <si>
    <t>26.06.2020 11:37:49</t>
  </si>
  <si>
    <t>26.06.2020 18:09:24</t>
  </si>
  <si>
    <t>1359389</t>
  </si>
  <si>
    <t>CUMALI TOPRAK SULAMA TR-1 35-24-M00197_Ayırıcı H01</t>
  </si>
  <si>
    <t>27.06.2020 07:18:18</t>
  </si>
  <si>
    <t>27.06.2020 08:54:14</t>
  </si>
  <si>
    <t>1371356</t>
  </si>
  <si>
    <t>MEHMET EMENGEN VE ARKADAŞLARI TR 35-24-M00191_Ayırıcı H01</t>
  </si>
  <si>
    <t>30.06.2020 19:21:30</t>
  </si>
  <si>
    <t>30.06.2020 20:33:56</t>
  </si>
  <si>
    <t>1346054</t>
  </si>
  <si>
    <t>HAMZAHOCALI TR2 35-24-M00090_35-24-M00090</t>
  </si>
  <si>
    <t>06.06.2020 12:05:28</t>
  </si>
  <si>
    <t>06.06.2020 13:46:24</t>
  </si>
  <si>
    <t>1352667</t>
  </si>
  <si>
    <t>HAMZALI TOPRAK SULAMA 35-24-M00136_35-24-M00136</t>
  </si>
  <si>
    <t>17.06.2020 09:40:00</t>
  </si>
  <si>
    <t>17.06.2020 10:42:33</t>
  </si>
  <si>
    <t>1353849</t>
  </si>
  <si>
    <t>18.06.2020 18:17:11</t>
  </si>
  <si>
    <t>18.06.2020 18:56:02</t>
  </si>
  <si>
    <t>1352344</t>
  </si>
  <si>
    <t>HAMZAHOCALI TR1 35-24-M00089_35-24-M00089</t>
  </si>
  <si>
    <t>16.06.2020 15:22:43</t>
  </si>
  <si>
    <t>16.06.2020 17:00:22</t>
  </si>
  <si>
    <t>1351892</t>
  </si>
  <si>
    <t>15.06.2020 20:29:29</t>
  </si>
  <si>
    <t>15.06.2020 21:09:27</t>
  </si>
  <si>
    <t>1353632</t>
  </si>
  <si>
    <t>FOÇAKÖY TR-3 35-23-M00224_Ayırıcı H01</t>
  </si>
  <si>
    <t>18.06.2020 14:45:57</t>
  </si>
  <si>
    <t>18.06.2020 16:39:54</t>
  </si>
  <si>
    <t>1352300</t>
  </si>
  <si>
    <t>SERKELE TR-2 45-72-M00208_49499568</t>
  </si>
  <si>
    <t>16.06.2020 14:14:35</t>
  </si>
  <si>
    <t>16.06.2020 16:00:35</t>
  </si>
  <si>
    <t>1357473</t>
  </si>
  <si>
    <t>HANPAŞA AKYOL TR-1 45-72-M00186_Ayırıcı H01</t>
  </si>
  <si>
    <t>23.06.2020 19:23:34</t>
  </si>
  <si>
    <t>24.06.2020 00:15:57</t>
  </si>
  <si>
    <t>1346087</t>
  </si>
  <si>
    <t>HANPAŞA AKYOL TR-1 45-72-M00186_49511521</t>
  </si>
  <si>
    <t>06.06.2020 15:38:26</t>
  </si>
  <si>
    <t>1348249</t>
  </si>
  <si>
    <t>HANPAŞA TR-1 45-72-M00205_956522813</t>
  </si>
  <si>
    <t>10.06.2020 10:33:25</t>
  </si>
  <si>
    <t>10.06.2020 14:43:03</t>
  </si>
  <si>
    <t>1361187</t>
  </si>
  <si>
    <t>AŞAĞIKIŞLA TR-1 45-72-M00201_49499864</t>
  </si>
  <si>
    <t>30.06.2020 14:50:52</t>
  </si>
  <si>
    <t>30.06.2020 15:20:21</t>
  </si>
  <si>
    <t>1352219</t>
  </si>
  <si>
    <t>TR-77 ÇEŞMEALTI KÖK 35-19-L00077_956695856</t>
  </si>
  <si>
    <t>16.06.2020 12:12:49</t>
  </si>
  <si>
    <t>16.06.2020 13:07:53</t>
  </si>
  <si>
    <t>1352975</t>
  </si>
  <si>
    <t>TR-69 35-16-L00069_953325658</t>
  </si>
  <si>
    <t>17.06.2020 17:00:40</t>
  </si>
  <si>
    <t>17.06.2020 17:56:59</t>
  </si>
  <si>
    <t>1350863</t>
  </si>
  <si>
    <t>HASALAN TR-1 45-78-L00386_49323746</t>
  </si>
  <si>
    <t>13.06.2020 18:20:55</t>
  </si>
  <si>
    <t>13.06.2020 22:07:35</t>
  </si>
  <si>
    <t>1357070</t>
  </si>
  <si>
    <t>HASALAN TR-2 45-78-L00384_49323774</t>
  </si>
  <si>
    <t>23.06.2020 12:44:19</t>
  </si>
  <si>
    <t>23.06.2020 20:05:37</t>
  </si>
  <si>
    <t>1355795</t>
  </si>
  <si>
    <t>21.06.2020 18:36:14</t>
  </si>
  <si>
    <t>21.06.2020 19:23:55</t>
  </si>
  <si>
    <t>1345012</t>
  </si>
  <si>
    <t>HASALAN TR-2 45-78-L00384_49323680</t>
  </si>
  <si>
    <t>04.06.2020 11:16:59</t>
  </si>
  <si>
    <t>04.06.2020 16:58:17</t>
  </si>
  <si>
    <t>1344907</t>
  </si>
  <si>
    <t>HASALAN TR-2 45-78-L00384_45-78-L00384</t>
  </si>
  <si>
    <t>04.06.2020 09:00:09</t>
  </si>
  <si>
    <t>04.06.2020 09:44:00</t>
  </si>
  <si>
    <t>1323358</t>
  </si>
  <si>
    <t>01.06.2020 15:46:27</t>
  </si>
  <si>
    <t>01.06.2020 18:16:55</t>
  </si>
  <si>
    <t>1344547</t>
  </si>
  <si>
    <t>03.06.2020 14:40:18</t>
  </si>
  <si>
    <t>03.06.2020 15:34:05</t>
  </si>
  <si>
    <t>1344668</t>
  </si>
  <si>
    <t>03.06.2020 17:50:08</t>
  </si>
  <si>
    <t>03.06.2020 19:14:46</t>
  </si>
  <si>
    <t>1353222</t>
  </si>
  <si>
    <t>M-907 35-03-M00907_961064440</t>
  </si>
  <si>
    <t>18.06.2020 08:30:25</t>
  </si>
  <si>
    <t>18.06.2020 10:54:27</t>
  </si>
  <si>
    <t>1345160</t>
  </si>
  <si>
    <t>ERGENEKON TR-12 45-83-M00622_955152079</t>
  </si>
  <si>
    <t>04.06.2020 14:40:00</t>
  </si>
  <si>
    <t>04.06.2020 14:47:58</t>
  </si>
  <si>
    <t>1349593</t>
  </si>
  <si>
    <t>FEHMİ KAYA ÖZEL 35-29-L00648Ö_35-29-L00648Ö</t>
  </si>
  <si>
    <t>12.06.2020 10:41:30</t>
  </si>
  <si>
    <t>12.06.2020 14:02:34</t>
  </si>
  <si>
    <t>1345947</t>
  </si>
  <si>
    <t>ERCAN MERAL SULAMA GRUBU 35-29-M00282_Ayırıcı H01</t>
  </si>
  <si>
    <t>06.06.2020 09:17:18</t>
  </si>
  <si>
    <t>06.06.2020 11:26:58</t>
  </si>
  <si>
    <t>1351287</t>
  </si>
  <si>
    <t>ASIM HASKÖY SULAMA GRUBU 35-20-L00387_9474435</t>
  </si>
  <si>
    <t>14.06.2020 16:13:33</t>
  </si>
  <si>
    <t>14.06.2020 18:41:43</t>
  </si>
  <si>
    <t>1361149</t>
  </si>
  <si>
    <t>30.06.2020 13:43:00</t>
  </si>
  <si>
    <t>30.06.2020 16:11:18</t>
  </si>
  <si>
    <t>1360089</t>
  </si>
  <si>
    <t>28.06.2020 17:32:20</t>
  </si>
  <si>
    <t>28.06.2020 20:34:04</t>
  </si>
  <si>
    <t>1360022</t>
  </si>
  <si>
    <t>28.06.2020 14:45:06</t>
  </si>
  <si>
    <t>28.06.2020 16:55:10</t>
  </si>
  <si>
    <t>1360884</t>
  </si>
  <si>
    <t>30.06.2020 07:19:21</t>
  </si>
  <si>
    <t>30.06.2020 13:40:59</t>
  </si>
  <si>
    <t>1352182</t>
  </si>
  <si>
    <t>HASKÖY TR-1 45-72-L00255_Ayırıcı H01</t>
  </si>
  <si>
    <t>16.06.2020 11:06:43</t>
  </si>
  <si>
    <t>16.06.2020 12:47:00</t>
  </si>
  <si>
    <t>1357140</t>
  </si>
  <si>
    <t>23.06.2020 13:26:26</t>
  </si>
  <si>
    <t>23.06.2020 14:16:14</t>
  </si>
  <si>
    <t>1352348</t>
  </si>
  <si>
    <t>HATUNDERE TR-3 35-28-M00568_A</t>
  </si>
  <si>
    <t>16.06.2020 15:37:00</t>
  </si>
  <si>
    <t>16.06.2020 16:54:06</t>
  </si>
  <si>
    <t>1357533</t>
  </si>
  <si>
    <t>TR-8 35-16-L00008_953320415</t>
  </si>
  <si>
    <t>23.06.2020 22:12:49</t>
  </si>
  <si>
    <t>23.06.2020 23:02:21</t>
  </si>
  <si>
    <t>1346517</t>
  </si>
  <si>
    <t>HAVUZBAŞI TR-1 35-20-L00211_972370586</t>
  </si>
  <si>
    <t>07.06.2020 10:45:12</t>
  </si>
  <si>
    <t>07.06.2020 13:28:17</t>
  </si>
  <si>
    <t>1344893</t>
  </si>
  <si>
    <t>SAMİ GÜÇLÜ GRB. 35-20-M00014_6998472</t>
  </si>
  <si>
    <t>04.06.2020 08:50:08</t>
  </si>
  <si>
    <t>04.06.2020 11:22:19</t>
  </si>
  <si>
    <t>1360800</t>
  </si>
  <si>
    <t>SAMİ GÜÇLÜ GRB. 35-20-M00014_11206296</t>
  </si>
  <si>
    <t>29.06.2020 20:53:45</t>
  </si>
  <si>
    <t>30.06.2020 01:41:51</t>
  </si>
  <si>
    <t>1346454</t>
  </si>
  <si>
    <t>HASAN EMLEK GRB. 35-20-M00015_955211641</t>
  </si>
  <si>
    <t>07.06.2020 08:55:51</t>
  </si>
  <si>
    <t>07.06.2020 12:17:52</t>
  </si>
  <si>
    <t>1356750</t>
  </si>
  <si>
    <t>CAVİT YALÇIN GRB 35-20-M00022_Ayırıcı H01</t>
  </si>
  <si>
    <t>23.06.2020 08:50:59</t>
  </si>
  <si>
    <t>23.06.2020 11:02:17</t>
  </si>
  <si>
    <t>1344647</t>
  </si>
  <si>
    <t>HECİZ TR-1 45-82-L00012_Ayırıcı H01</t>
  </si>
  <si>
    <t>03.06.2020 17:33:13</t>
  </si>
  <si>
    <t>03.06.2020 18:48:05</t>
  </si>
  <si>
    <t>1348773</t>
  </si>
  <si>
    <t>HECİZ KÖK 45-82-M00485_SAVAŞTEPE 34.5 ÇIKIŞ-M03 M03</t>
  </si>
  <si>
    <t>11.06.2020 08:23:08</t>
  </si>
  <si>
    <t>11.06.2020 11:52:33</t>
  </si>
  <si>
    <t>1346191</t>
  </si>
  <si>
    <t>K-1266 35-07-K01266_98908669</t>
  </si>
  <si>
    <t>06.06.2020 16:20:39</t>
  </si>
  <si>
    <t>06.06.2020 18:04:19</t>
  </si>
  <si>
    <t>1351775</t>
  </si>
  <si>
    <t>HEYBELİ TR-2 45-80-M00095_45-80-M00095</t>
  </si>
  <si>
    <t>15.06.2020 16:31:23</t>
  </si>
  <si>
    <t>15.06.2020 17:17:13</t>
  </si>
  <si>
    <t>1347498</t>
  </si>
  <si>
    <t>HİSARLIK TR-1 35-29-L00212_Ayırıcı H01</t>
  </si>
  <si>
    <t>09.06.2020 08:03:55</t>
  </si>
  <si>
    <t>09.06.2020 09:40:10</t>
  </si>
  <si>
    <t>1357352</t>
  </si>
  <si>
    <t>TR-39 35-16-L00039_953318759</t>
  </si>
  <si>
    <t>23.06.2020 17:27:28</t>
  </si>
  <si>
    <t>23.06.2020 18:42:06</t>
  </si>
  <si>
    <t>1360442</t>
  </si>
  <si>
    <t>HORZUM TR-1 35-15-L01137_Ayırıcı H</t>
  </si>
  <si>
    <t>29.06.2020 11:20:40</t>
  </si>
  <si>
    <t>29.06.2020 11:57:31</t>
  </si>
  <si>
    <t>1357456</t>
  </si>
  <si>
    <t>23.06.2020 19:56:57</t>
  </si>
  <si>
    <t>23.06.2020 20:34:05</t>
  </si>
  <si>
    <t>1349456</t>
  </si>
  <si>
    <t>HORZUMKESERLER TR-1 45-73-M00295_A</t>
  </si>
  <si>
    <t>12.06.2020 08:36:10</t>
  </si>
  <si>
    <t>12.06.2020 09:26:27</t>
  </si>
  <si>
    <t>1349003</t>
  </si>
  <si>
    <t>BAĞYURDU DM-2/10 35-27-L00244_C</t>
  </si>
  <si>
    <t>11.06.2020 15:00:07</t>
  </si>
  <si>
    <t>11.06.2020 16:56:37</t>
  </si>
  <si>
    <t>1345161</t>
  </si>
  <si>
    <t>TR-97 35-17-M00097_DAĞITIM TRAFO TR-97-M03 M03</t>
  </si>
  <si>
    <t>04.06.2020 15:01:29</t>
  </si>
  <si>
    <t>04.06.2020 15:36:07</t>
  </si>
  <si>
    <t>1356470</t>
  </si>
  <si>
    <t>K-4453 35-10-K04453_913071771</t>
  </si>
  <si>
    <t>22.06.2020 17:52:10</t>
  </si>
  <si>
    <t>22.06.2020 18:37:21</t>
  </si>
  <si>
    <t>1353289</t>
  </si>
  <si>
    <t>K-4453 35-10-K04453_913052323</t>
  </si>
  <si>
    <t>18.06.2020 09:07:19</t>
  </si>
  <si>
    <t>18.06.2020 21:44:06</t>
  </si>
  <si>
    <t>1355815</t>
  </si>
  <si>
    <t>21.06.2020 18:32:53</t>
  </si>
  <si>
    <t>21.06.2020 20:57:16</t>
  </si>
  <si>
    <t>1357167</t>
  </si>
  <si>
    <t>SARIKAYA TR-1 45-82-L00056_Ayırıcı H01</t>
  </si>
  <si>
    <t>23.06.2020 13:54:34</t>
  </si>
  <si>
    <t>23.06.2020 19:42:20</t>
  </si>
  <si>
    <t>1351601</t>
  </si>
  <si>
    <t>TR-41 35-19-L00041_DAĞITIM TRAFOSU-L03 L03</t>
  </si>
  <si>
    <t>15.06.2020 10:47:14</t>
  </si>
  <si>
    <t>15.06.2020 11:28:41</t>
  </si>
  <si>
    <t>1351536</t>
  </si>
  <si>
    <t>TR-41 35-19-L00041_DAĞITIM TRAFOSU L03</t>
  </si>
  <si>
    <t>15.06.2020 09:28:29</t>
  </si>
  <si>
    <t>15.06.2020 10:46:00</t>
  </si>
  <si>
    <t>1349285</t>
  </si>
  <si>
    <t>M-1853 YAKAKÖY (TR-284) 35-02-M01853_962793444</t>
  </si>
  <si>
    <t>11.06.2020 20:13:57</t>
  </si>
  <si>
    <t>11.06.2020 21:15:48</t>
  </si>
  <si>
    <t>1348209</t>
  </si>
  <si>
    <t>M-1853 YAKAKÖY (TR-284) 35-02-M01853_93554087</t>
  </si>
  <si>
    <t>10.06.2020 09:43:09</t>
  </si>
  <si>
    <t>10.06.2020 12:51:51</t>
  </si>
  <si>
    <t>1348558</t>
  </si>
  <si>
    <t>M-1853 YAKAKÖY (TR-284) 35-02-M01853_965771845</t>
  </si>
  <si>
    <t>10.06.2020 18:25:05</t>
  </si>
  <si>
    <t>10.06.2020 20:43:43</t>
  </si>
  <si>
    <t>1333908</t>
  </si>
  <si>
    <t>ILGIN TR-1 45-73-M00591_945647013</t>
  </si>
  <si>
    <t>02.06.2020 13:42:37</t>
  </si>
  <si>
    <t>02.06.2020 14:28:17</t>
  </si>
  <si>
    <t>1354317</t>
  </si>
  <si>
    <t>ILGIN TR-346 TARIMSAL SULAMA 45-73-M00583_Ayırıcı H01</t>
  </si>
  <si>
    <t>19.06.2020 12:07:51</t>
  </si>
  <si>
    <t>19.06.2020 14:01:26</t>
  </si>
  <si>
    <t>1358040</t>
  </si>
  <si>
    <t>ILGIN TR-2 45-73-M00593_945680272</t>
  </si>
  <si>
    <t>24.06.2020 19:12:15</t>
  </si>
  <si>
    <t>24.06.2020 21:30:24</t>
  </si>
  <si>
    <t>1357880</t>
  </si>
  <si>
    <t>ILGIN TR-1 45-73-M00591_45-73-M00591</t>
  </si>
  <si>
    <t>24.06.2020 13:59:23</t>
  </si>
  <si>
    <t>24.06.2020 15:24:53</t>
  </si>
  <si>
    <t>1357765</t>
  </si>
  <si>
    <t>ILGIN TR-3 45-73-M00594_945680562</t>
  </si>
  <si>
    <t>24.06.2020 10:57:00</t>
  </si>
  <si>
    <t>24.06.2020 12:17:44</t>
  </si>
  <si>
    <t>1359199</t>
  </si>
  <si>
    <t>MASKİ KİLLİK İÇME SUYU TR (KURUM) 45-73-M00871_45-73-M00871</t>
  </si>
  <si>
    <t>26.06.2020 18:26:36</t>
  </si>
  <si>
    <t>26.06.2020 19:29:11</t>
  </si>
  <si>
    <t>1356689</t>
  </si>
  <si>
    <t>23.06.2020 07:37:00</t>
  </si>
  <si>
    <t>23.06.2020 07:45:56</t>
  </si>
  <si>
    <t>1354659</t>
  </si>
  <si>
    <t>19.06.2020 17:12:57</t>
  </si>
  <si>
    <t>19.06.2020 18:55:52</t>
  </si>
  <si>
    <t>1350854</t>
  </si>
  <si>
    <t>SÜLEYMANLI KÖK 35-28-M00606_HatBaşıAyırıcı_53133880 M04</t>
  </si>
  <si>
    <t>13.06.2020 17:52:42</t>
  </si>
  <si>
    <t>13.06.2020 19:35:12</t>
  </si>
  <si>
    <t>1352805</t>
  </si>
  <si>
    <t>ERCANLAR TAVUKCULUK ÖZEL TR 35-23-M00138Ö_HatBaşıAyırıcı_64155044 M02</t>
  </si>
  <si>
    <t>17.06.2020 12:31:23</t>
  </si>
  <si>
    <t>17.06.2020 13:37:47</t>
  </si>
  <si>
    <t>1360010</t>
  </si>
  <si>
    <t>ILIPINAR TR-3 35-23-M00083_B</t>
  </si>
  <si>
    <t>28.06.2020 14:50:00</t>
  </si>
  <si>
    <t>28.06.2020 16:26:50</t>
  </si>
  <si>
    <t>1355135</t>
  </si>
  <si>
    <t>IRLAMAZ TR-1 45-83-L00231_Ayırıcı H01</t>
  </si>
  <si>
    <t>20.06.2020 14:26:22</t>
  </si>
  <si>
    <t>20.06.2020 19:41:58</t>
  </si>
  <si>
    <t>1353958</t>
  </si>
  <si>
    <t>IŞIK TR-1 35-15-L00366_Ayırıcı H01</t>
  </si>
  <si>
    <t>18.06.2020 20:50:24</t>
  </si>
  <si>
    <t>19.06.2020 03:00:44</t>
  </si>
  <si>
    <t>1354414</t>
  </si>
  <si>
    <t>TR-40 35-16-L00040_953319834</t>
  </si>
  <si>
    <t>19.06.2020 14:14:47</t>
  </si>
  <si>
    <t>19.06.2020 16:27:40</t>
  </si>
  <si>
    <t>1352440</t>
  </si>
  <si>
    <t>16.06.2020 18:16:13</t>
  </si>
  <si>
    <t>16.06.2020 19:07:17</t>
  </si>
  <si>
    <t>1354618</t>
  </si>
  <si>
    <t>IŞIKLAR TR-1 35-29-L00088_35-29-L00088</t>
  </si>
  <si>
    <t>19.06.2020 17:39:20</t>
  </si>
  <si>
    <t>19.06.2020 18:07:21</t>
  </si>
  <si>
    <t>1354579</t>
  </si>
  <si>
    <t>IŞIKLAR TR-2 35-29-L00087_35-29-L00087</t>
  </si>
  <si>
    <t>19.06.2020 17:04:40</t>
  </si>
  <si>
    <t>19.06.2020 17:31:00</t>
  </si>
  <si>
    <t>1361106</t>
  </si>
  <si>
    <t>KAHRAMAN YAVUZLAR SULAMA GRUBU 35-29-M00268_35-29-M00268</t>
  </si>
  <si>
    <t>30.06.2020 12:27:23</t>
  </si>
  <si>
    <t>30.06.2020 16:47:33</t>
  </si>
  <si>
    <t>1360215</t>
  </si>
  <si>
    <t>IŞIKLAR KÖK 45-73-M00467_HatBaşıAyırıcı_53136403 M02</t>
  </si>
  <si>
    <t>28.06.2020 23:24:25</t>
  </si>
  <si>
    <t>29.06.2020 00:08:12</t>
  </si>
  <si>
    <t>1360210</t>
  </si>
  <si>
    <t>IŞIKLAR KÖK 45-73-M00467_BAKLACI -M02 M02</t>
  </si>
  <si>
    <t>28.06.2020 23:03:19</t>
  </si>
  <si>
    <t>28.06.2020 23:12:00</t>
  </si>
  <si>
    <t>1354768</t>
  </si>
  <si>
    <t>19.06.2020 20:36:13</t>
  </si>
  <si>
    <t>20.06.2020 00:15:40</t>
  </si>
  <si>
    <t>1355636</t>
  </si>
  <si>
    <t>21.06.2020 13:41:04</t>
  </si>
  <si>
    <t>21.06.2020 14:26:13</t>
  </si>
  <si>
    <t>1355597</t>
  </si>
  <si>
    <t>21.06.2020 12:53:44</t>
  </si>
  <si>
    <t>21.06.2020 13:21:17</t>
  </si>
  <si>
    <t>1356036</t>
  </si>
  <si>
    <t>22.06.2020 09:02:45</t>
  </si>
  <si>
    <t>22.06.2020 09:13:00</t>
  </si>
  <si>
    <t>1356822</t>
  </si>
  <si>
    <t>23.06.2020 09:55:49</t>
  </si>
  <si>
    <t>23.06.2020 10:25:40</t>
  </si>
  <si>
    <t>1357590</t>
  </si>
  <si>
    <t>IŞIKLAR KÖK 45-73-M00467_HatBaşıAyırıcı_53134981 M05</t>
  </si>
  <si>
    <t>24.06.2020 06:20:52</t>
  </si>
  <si>
    <t>24.06.2020 10:45:34</t>
  </si>
  <si>
    <t>1352112</t>
  </si>
  <si>
    <t>16.06.2020 09:52:57</t>
  </si>
  <si>
    <t>16.06.2020 10:28:41</t>
  </si>
  <si>
    <t>1350899</t>
  </si>
  <si>
    <t>13.06.2020 19:39:41</t>
  </si>
  <si>
    <t>13.06.2020 20:08:27</t>
  </si>
  <si>
    <t>1344594</t>
  </si>
  <si>
    <t>03.06.2020 15:54:13</t>
  </si>
  <si>
    <t>1323172</t>
  </si>
  <si>
    <t>01.06.2020 13:10:00</t>
  </si>
  <si>
    <t>01.06.2020 13:28:43</t>
  </si>
  <si>
    <t>1323173</t>
  </si>
  <si>
    <t>01.06.2020 13:08:54</t>
  </si>
  <si>
    <t>01.06.2020 13:22:03</t>
  </si>
  <si>
    <t>1344945</t>
  </si>
  <si>
    <t>04.06.2020 09:44:49</t>
  </si>
  <si>
    <t>04.06.2020 10:51:00</t>
  </si>
  <si>
    <t>1345899</t>
  </si>
  <si>
    <t>06.06.2020 07:20:04</t>
  </si>
  <si>
    <t>06.06.2020 10:50:33</t>
  </si>
  <si>
    <t>1348144</t>
  </si>
  <si>
    <t>10.06.2020 09:01:49</t>
  </si>
  <si>
    <t>10.06.2020 15:56:18</t>
  </si>
  <si>
    <t>1347530</t>
  </si>
  <si>
    <t>IŞIKLAR KÖK 45-73-M00467_CABBAR FAKILI MERKEZ M07</t>
  </si>
  <si>
    <t>09.06.2020 09:09:48</t>
  </si>
  <si>
    <t>09.06.2020 16:06:29</t>
  </si>
  <si>
    <t>1347267</t>
  </si>
  <si>
    <t>IŞIKLAR KÖK 45-73-M00467_CABBAR FAKILI SULAMA M06</t>
  </si>
  <si>
    <t>08.06.2020 16:22:00</t>
  </si>
  <si>
    <t>08.06.2020 16:43:15</t>
  </si>
  <si>
    <t>1347039</t>
  </si>
  <si>
    <t>IŞIKLAR KÖK 45-73-M00467_CABBAR FAKILI MERKEZ-M07 M07</t>
  </si>
  <si>
    <t>08.06.2020 10:10:17</t>
  </si>
  <si>
    <t>08.06.2020 10:39:15</t>
  </si>
  <si>
    <t>1349866</t>
  </si>
  <si>
    <t>12.06.2020 15:08:09</t>
  </si>
  <si>
    <t>12.06.2020 16:00:00</t>
  </si>
  <si>
    <t>1349989</t>
  </si>
  <si>
    <t>12.06.2020 16:34:00</t>
  </si>
  <si>
    <t>12.06.2020 16:47:38</t>
  </si>
  <si>
    <t>1349969</t>
  </si>
  <si>
    <t>IŞIKLAR KÖK 45-73-M00467_HatBaşıAyırıcı_53136488 M02</t>
  </si>
  <si>
    <t>12.06.2020 16:14:29</t>
  </si>
  <si>
    <t>12.06.2020 16:57:52</t>
  </si>
  <si>
    <t>1350127</t>
  </si>
  <si>
    <t>12.06.2020 18:09:04</t>
  </si>
  <si>
    <t>12.06.2020 19:45:38</t>
  </si>
  <si>
    <t>1347054</t>
  </si>
  <si>
    <t>NEVZAT KARAKAŞ SULAMA GRUBU 35-29-M00152_35-29-M00152</t>
  </si>
  <si>
    <t>08.06.2020 10:37:00</t>
  </si>
  <si>
    <t>08.06.2020 14:15:47</t>
  </si>
  <si>
    <t>1350427</t>
  </si>
  <si>
    <t>BELİĞ ŞİŞİKOĞLU SULAMA GRUBU 35-29-M00182_Ayırıcı H01</t>
  </si>
  <si>
    <t>13.06.2020 08:00:52</t>
  </si>
  <si>
    <t>1358296</t>
  </si>
  <si>
    <t>BELİĞ ŞİŞİKOĞLU SULAMA GRUBU 35-29-M00182_B</t>
  </si>
  <si>
    <t>25.06.2020 09:43:05</t>
  </si>
  <si>
    <t>25.06.2020 10:17:52</t>
  </si>
  <si>
    <t>1356778</t>
  </si>
  <si>
    <t>K-609 35-02-K00609_7050914 a1b</t>
  </si>
  <si>
    <t>23.06.2020 09:04:27</t>
  </si>
  <si>
    <t>23.06.2020 11:53:56</t>
  </si>
  <si>
    <t>1359691</t>
  </si>
  <si>
    <t>DM-1/1A 45-71-M00018_953222499</t>
  </si>
  <si>
    <t>27.06.2020 18:53:46</t>
  </si>
  <si>
    <t>27.06.2020 20:01:16</t>
  </si>
  <si>
    <t>1351706</t>
  </si>
  <si>
    <t>15.06.2020 14:07:03</t>
  </si>
  <si>
    <t>15.06.2020 14:15:00</t>
  </si>
  <si>
    <t>1357343</t>
  </si>
  <si>
    <t>İBRAHİM AĞA TR-1 35-24-M00108_Ayırıcı H01</t>
  </si>
  <si>
    <t>23.06.2020 17:20:01</t>
  </si>
  <si>
    <t>23.06.2020 18:05:45</t>
  </si>
  <si>
    <t>1357530</t>
  </si>
  <si>
    <t>TR-129 35-19-L00129_8554589</t>
  </si>
  <si>
    <t>23.06.2020 22:18:00</t>
  </si>
  <si>
    <t>23.06.2020 22:35:33</t>
  </si>
  <si>
    <t>1345154</t>
  </si>
  <si>
    <t>TR-131 35-19-L00131_35-19-L00131</t>
  </si>
  <si>
    <t>04.06.2020 14:35:00</t>
  </si>
  <si>
    <t>04.06.2020 15:26:44</t>
  </si>
  <si>
    <t>1352258</t>
  </si>
  <si>
    <t>İĞDECİK TR-1 45-78-M00907_49236611</t>
  </si>
  <si>
    <t>16.06.2020 13:11:59</t>
  </si>
  <si>
    <t>16.06.2020 14:57:16</t>
  </si>
  <si>
    <t>1352597</t>
  </si>
  <si>
    <t>İĞDELİ DAMLAR SOKAK TR-4 35-31-L00344_35-31-L00344</t>
  </si>
  <si>
    <t>17.06.2020 07:28:16</t>
  </si>
  <si>
    <t>17.06.2020 11:33:56</t>
  </si>
  <si>
    <t>1345724</t>
  </si>
  <si>
    <t>İĞDELİ TR-1 35-31-L00300_950024149</t>
  </si>
  <si>
    <t>05.06.2020 17:58:48</t>
  </si>
  <si>
    <t>05.06.2020 21:28:32</t>
  </si>
  <si>
    <t>1346532</t>
  </si>
  <si>
    <t>İĞDELİ DAMLAR SOKAK TR-4 35-31-L00344_47904916</t>
  </si>
  <si>
    <t>07.06.2020 11:06:17</t>
  </si>
  <si>
    <t>07.06.2020 15:28:16</t>
  </si>
  <si>
    <t>1346667</t>
  </si>
  <si>
    <t>İĞDELİ TR-3 35-31-L00299_956572814</t>
  </si>
  <si>
    <t>07.06.2020 15:12:50</t>
  </si>
  <si>
    <t>07.06.2020 17:12:05</t>
  </si>
  <si>
    <t>1333921</t>
  </si>
  <si>
    <t>İĞDELİ TR-2 35-31-L00301_93550309</t>
  </si>
  <si>
    <t>02.06.2020 13:48:36</t>
  </si>
  <si>
    <t>02.06.2020 17:08:45</t>
  </si>
  <si>
    <t>1347134</t>
  </si>
  <si>
    <t>İĞDELİ TR-1 35-31-L00300_956572636</t>
  </si>
  <si>
    <t>08.06.2020 12:34:55</t>
  </si>
  <si>
    <t>08.06.2020 19:11:52</t>
  </si>
  <si>
    <t>1371402</t>
  </si>
  <si>
    <t>İĞDELİ TR-2 35-31-L00301_47810662</t>
  </si>
  <si>
    <t>30.06.2020 20:07:14</t>
  </si>
  <si>
    <t>01.07.2020 00:09:08</t>
  </si>
  <si>
    <t>1355542</t>
  </si>
  <si>
    <t>İĞDELİ TR-1 35-31-L00300_953700497</t>
  </si>
  <si>
    <t>21.06.2020 10:44:08</t>
  </si>
  <si>
    <t>21.06.2020 19:25:24</t>
  </si>
  <si>
    <t>1345199</t>
  </si>
  <si>
    <t>KIRCALAR TR-2 35-24-M00070_Ayırıcı H01</t>
  </si>
  <si>
    <t>04.06.2020 16:09:14</t>
  </si>
  <si>
    <t>04.06.2020 17:07:16</t>
  </si>
  <si>
    <t>1358975</t>
  </si>
  <si>
    <t>İKİZKUYU TR-1 45-86-M00089_Ayırıcı H01</t>
  </si>
  <si>
    <t>26.06.2020 11:13:46</t>
  </si>
  <si>
    <t>26.06.2020 12:46:33</t>
  </si>
  <si>
    <t>1358548</t>
  </si>
  <si>
    <t>YENİKÖY TR-10 35-15-L00506_950405430</t>
  </si>
  <si>
    <t>25.06.2020 16:23:31</t>
  </si>
  <si>
    <t>25.06.2020 18:23:59</t>
  </si>
  <si>
    <t>1348247</t>
  </si>
  <si>
    <t>YENİKÖY TR-10 35-15-L00506_A</t>
  </si>
  <si>
    <t>10.06.2020 10:29:33</t>
  </si>
  <si>
    <t>10.06.2020 17:24:10</t>
  </si>
  <si>
    <t>1350730</t>
  </si>
  <si>
    <t>İLKKURŞUN MERKEZ TR-1 35-15-L00489_A</t>
  </si>
  <si>
    <t>13.06.2020 14:33:08</t>
  </si>
  <si>
    <t>13.06.2020 15:46:04</t>
  </si>
  <si>
    <t>1361000</t>
  </si>
  <si>
    <t>30.06.2020 09:59:25</t>
  </si>
  <si>
    <t>30.06.2020 14:30:49</t>
  </si>
  <si>
    <t>1359607</t>
  </si>
  <si>
    <t>İLYASLAR TR-2 45-76-M00096_955247046</t>
  </si>
  <si>
    <t>27.06.2020 15:48:19</t>
  </si>
  <si>
    <t>27.06.2020 17:04:20</t>
  </si>
  <si>
    <t>1353668</t>
  </si>
  <si>
    <t>İLYASLAR TARIMSAL SULAMA TR-4 45-76-L00053_Ayırıcı H01</t>
  </si>
  <si>
    <t>18.06.2020 15:36:11</t>
  </si>
  <si>
    <t>18.06.2020 17:08:56</t>
  </si>
  <si>
    <t>1345145</t>
  </si>
  <si>
    <t>İLYASLAR TR-2 45-76-M00096_955252482</t>
  </si>
  <si>
    <t>04.06.2020 14:18:39</t>
  </si>
  <si>
    <t>04.06.2020 16:02:40</t>
  </si>
  <si>
    <t>1355791</t>
  </si>
  <si>
    <t>İLYASLAR TARIMSAL SULAMA TR-2 45-76-L00054_Ayırıcı H01</t>
  </si>
  <si>
    <t>21.06.2020 18:26:14</t>
  </si>
  <si>
    <t>21.06.2020 19:33:54</t>
  </si>
  <si>
    <t>1355255</t>
  </si>
  <si>
    <t>İLYASLAR KÖK 45-76-M00048_HatBaşıAyırıcı_53135530 M02</t>
  </si>
  <si>
    <t>20.06.2020 18:06:38</t>
  </si>
  <si>
    <t>20.06.2020 19:16:14</t>
  </si>
  <si>
    <t>1359500</t>
  </si>
  <si>
    <t>İLYASLAR TR-3 45-76-M00102_955246369</t>
  </si>
  <si>
    <t>27.06.2020 11:32:19</t>
  </si>
  <si>
    <t>27.06.2020 14:29:58</t>
  </si>
  <si>
    <t>1353783</t>
  </si>
  <si>
    <t>KONAKLI TR-1 35-15-L00902_48652661</t>
  </si>
  <si>
    <t>18.06.2020 17:04:01</t>
  </si>
  <si>
    <t>18.06.2020 21:44:15</t>
  </si>
  <si>
    <t>1349983</t>
  </si>
  <si>
    <t>İMCELER TR-1 45-74-M00136_45-74-M00136</t>
  </si>
  <si>
    <t>12.06.2020 16:23:03</t>
  </si>
  <si>
    <t>12.06.2020 17:07:29</t>
  </si>
  <si>
    <t>1354114</t>
  </si>
  <si>
    <t>ÖRÜCÜLER TR-1 45-74-M00165_B</t>
  </si>
  <si>
    <t>19.06.2020 08:35:44</t>
  </si>
  <si>
    <t>19.06.2020 09:29:12</t>
  </si>
  <si>
    <t>1354589</t>
  </si>
  <si>
    <t>İNCESU TR-1 45-77-L00100_Ayırıcı H01</t>
  </si>
  <si>
    <t>19.06.2020 17:10:53</t>
  </si>
  <si>
    <t>19.06.2020 18:10:47</t>
  </si>
  <si>
    <t>1355429</t>
  </si>
  <si>
    <t>21.06.2020 07:39:11</t>
  </si>
  <si>
    <t>21.06.2020 09:07:45</t>
  </si>
  <si>
    <t>1349099</t>
  </si>
  <si>
    <t>K-177 35-07-K00177_962825483</t>
  </si>
  <si>
    <t>11.06.2020 16:58:36</t>
  </si>
  <si>
    <t>11.06.2020 20:47:01</t>
  </si>
  <si>
    <t>1333897</t>
  </si>
  <si>
    <t>TR-24 35-16-L00024_953319492</t>
  </si>
  <si>
    <t>02.06.2020 13:31:37</t>
  </si>
  <si>
    <t>02.06.2020 20:13:33</t>
  </si>
  <si>
    <t>1356510</t>
  </si>
  <si>
    <t>TR-302 35-19-M00302_72410671</t>
  </si>
  <si>
    <t>22.06.2020 19:02:15</t>
  </si>
  <si>
    <t>22.06.2020 22:02:15</t>
  </si>
  <si>
    <t>1354622</t>
  </si>
  <si>
    <t>YİĞİTLER KÖK 35-27-M00707_BAĞYURDU TOPRAKSU M05</t>
  </si>
  <si>
    <t>19.06.2020 17:38:57</t>
  </si>
  <si>
    <t>19.06.2020 19:25:14</t>
  </si>
  <si>
    <t>1353848</t>
  </si>
  <si>
    <t>18.06.2020 18:07:02</t>
  </si>
  <si>
    <t>18.06.2020 19:46:51</t>
  </si>
  <si>
    <t>1353702</t>
  </si>
  <si>
    <t>YİĞİTLER TR-4 35-27-L00226_35-27-L00226</t>
  </si>
  <si>
    <t>18.06.2020 15:56:40</t>
  </si>
  <si>
    <t>18.06.2020 22:35:00</t>
  </si>
  <si>
    <t>1333976</t>
  </si>
  <si>
    <t>KAYNARPINAR TR-1 35-21-L00116_C</t>
  </si>
  <si>
    <t>02.06.2020 15:16:00</t>
  </si>
  <si>
    <t>02.06.2020 15:50:12</t>
  </si>
  <si>
    <t>1344779</t>
  </si>
  <si>
    <t>KAYNARPINAR TR-2 35-21-L00115_953360583</t>
  </si>
  <si>
    <t>03.06.2020 20:19:15</t>
  </si>
  <si>
    <t>03.06.2020 22:56:18</t>
  </si>
  <si>
    <t>1345328</t>
  </si>
  <si>
    <t>ARMUTLU DM-2/TR-26 35-27-L00349_912452692</t>
  </si>
  <si>
    <t>04.06.2020 22:10:43</t>
  </si>
  <si>
    <t>05.06.2020 00:37:04</t>
  </si>
  <si>
    <t>1351481</t>
  </si>
  <si>
    <t>15.06.2020 08:24:35</t>
  </si>
  <si>
    <t>15.06.2020 08:58:13</t>
  </si>
  <si>
    <t>1349719</t>
  </si>
  <si>
    <t>İRİŞLER TR-1 45-74-M00126_Ayırıcı H01</t>
  </si>
  <si>
    <t>12.06.2020 12:47:51</t>
  </si>
  <si>
    <t>12.06.2020 14:47:05</t>
  </si>
  <si>
    <t>1358033</t>
  </si>
  <si>
    <t>İSACA TR-1 45-72-L00218_956522341</t>
  </si>
  <si>
    <t>24.06.2020 18:23:28</t>
  </si>
  <si>
    <t>24.06.2020 23:38:56</t>
  </si>
  <si>
    <t>1356682</t>
  </si>
  <si>
    <t>OTOYOL DM 45-80-M02917_-M01 M01</t>
  </si>
  <si>
    <t>23.06.2020 07:19:06</t>
  </si>
  <si>
    <t>23.06.2020 07:20:00</t>
  </si>
  <si>
    <t>1355987</t>
  </si>
  <si>
    <t>22.06.2020 07:44:25</t>
  </si>
  <si>
    <t>22.06.2020 07:46:00</t>
  </si>
  <si>
    <t>1348550</t>
  </si>
  <si>
    <t>10.06.2020 18:35:40</t>
  </si>
  <si>
    <t>10.06.2020 19:21:46</t>
  </si>
  <si>
    <t>1345116</t>
  </si>
  <si>
    <t>İSHAKÇELEBİ TR-3 45-80-M00155_956540391</t>
  </si>
  <si>
    <t>04.06.2020 13:39:50</t>
  </si>
  <si>
    <t>04.06.2020 14:15:48</t>
  </si>
  <si>
    <t>1358453</t>
  </si>
  <si>
    <t>İSHAKÇELEBİ TR-1 45-80-M00152_Ayırıcı H01</t>
  </si>
  <si>
    <t>25.06.2020 13:55:37</t>
  </si>
  <si>
    <t>25.06.2020 14:26:48</t>
  </si>
  <si>
    <t>1334311</t>
  </si>
  <si>
    <t>OTOYOL DM 45-80-M02917_ M01</t>
  </si>
  <si>
    <t>03.06.2020 08:39:13</t>
  </si>
  <si>
    <t>03.06.2020 09:25:38</t>
  </si>
  <si>
    <t>1356069</t>
  </si>
  <si>
    <t>OTOYOL DM 45-80-M02917_HatBaşıAyırıcı_53136974 M01</t>
  </si>
  <si>
    <t>22.06.2020 09:30:02</t>
  </si>
  <si>
    <t>22.06.2020 11:52:45</t>
  </si>
  <si>
    <t>1352577</t>
  </si>
  <si>
    <t>OTOYOL DM 45-80-M02917_DİREK NO-37-M02 M02</t>
  </si>
  <si>
    <t>17.06.2020 03:00:03</t>
  </si>
  <si>
    <t>17.06.2020 03:31:37</t>
  </si>
  <si>
    <t>1345647</t>
  </si>
  <si>
    <t>TR-293 (İM-1/TR-5) 35-19-L00348_956683615</t>
  </si>
  <si>
    <t>05.06.2020 15:06:55</t>
  </si>
  <si>
    <t>05.06.2020 18:50:21</t>
  </si>
  <si>
    <t>1334399</t>
  </si>
  <si>
    <t>KARABURUN TR-1/15 35-21-L00019_953360122</t>
  </si>
  <si>
    <t>03.06.2020 10:42:09</t>
  </si>
  <si>
    <t>03.06.2020 14:30:19</t>
  </si>
  <si>
    <t>1354670</t>
  </si>
  <si>
    <t>İSMAİLBEY TR-1 45-73-M00885_Ayırıcı H01</t>
  </si>
  <si>
    <t>19.06.2020 17:42:29</t>
  </si>
  <si>
    <t>19.06.2020 20:15:36</t>
  </si>
  <si>
    <t>1354895</t>
  </si>
  <si>
    <t>20.06.2020 07:20:04</t>
  </si>
  <si>
    <t>20.06.2020 12:40:14</t>
  </si>
  <si>
    <t>1358903</t>
  </si>
  <si>
    <t>İSMAİLBEY ÇANDIR TR-1 45-73-M01100_HatBaşıAyırıcı_62833674 H01</t>
  </si>
  <si>
    <t>26.06.2020 10:06:22</t>
  </si>
  <si>
    <t>26.06.2020 14:00:46</t>
  </si>
  <si>
    <t>1347659</t>
  </si>
  <si>
    <t>İSMAİLLİ KÖK 35-16-M00045_KOYUNELİ M04</t>
  </si>
  <si>
    <t>09.06.2020 11:37:10</t>
  </si>
  <si>
    <t>09.06.2020 12:50:19</t>
  </si>
  <si>
    <t>1355025</t>
  </si>
  <si>
    <t>İSMETİYE TR-1 45-73-M00994_45-73-M00994</t>
  </si>
  <si>
    <t>20.06.2020 08:24:56</t>
  </si>
  <si>
    <t>20.06.2020 14:08:05</t>
  </si>
  <si>
    <t>1356199</t>
  </si>
  <si>
    <t>KEMALİYE DM (TR-1) 45-73-M00150_HatBaşıAyırıcı_53135428 M02</t>
  </si>
  <si>
    <t>22.06.2020 11:30:14</t>
  </si>
  <si>
    <t>22.06.2020 14:06:36</t>
  </si>
  <si>
    <t>1353950</t>
  </si>
  <si>
    <t>18.06.2020 20:34:28</t>
  </si>
  <si>
    <t>18.06.2020 22:27:28</t>
  </si>
  <si>
    <t>1346717</t>
  </si>
  <si>
    <t>K-3714 35-01-K03714_913732656</t>
  </si>
  <si>
    <t>07.06.2020 16:42:17</t>
  </si>
  <si>
    <t>07.06.2020 18:10:57</t>
  </si>
  <si>
    <t>1333998</t>
  </si>
  <si>
    <t>TR-22 35-15-M00022_950374126</t>
  </si>
  <si>
    <t>02.06.2020 15:23:45</t>
  </si>
  <si>
    <t>02.06.2020 17:52:30</t>
  </si>
  <si>
    <t>1351488</t>
  </si>
  <si>
    <t>TİRE İM-DM-1 35-29-A00001_DEREBAŞI M25</t>
  </si>
  <si>
    <t>15.06.2020 08:36:02</t>
  </si>
  <si>
    <t>15.06.2020 08:52:32</t>
  </si>
  <si>
    <t>1345568</t>
  </si>
  <si>
    <t>TR-23 35-17-M00023_C tr23/c2</t>
  </si>
  <si>
    <t>05.06.2020 13:10:55</t>
  </si>
  <si>
    <t>1352736</t>
  </si>
  <si>
    <t>TR-92 35-16-L00092_D</t>
  </si>
  <si>
    <t>17.06.2020 11:05:00</t>
  </si>
  <si>
    <t>17.06.2020 11:30:04</t>
  </si>
  <si>
    <t>1351795</t>
  </si>
  <si>
    <t>ILIPINAR TR-2 35-23-M00082_Ayırıcı H01</t>
  </si>
  <si>
    <t>15.06.2020 16:50:16</t>
  </si>
  <si>
    <t>15.06.2020 20:52:28</t>
  </si>
  <si>
    <t>1358819</t>
  </si>
  <si>
    <t>26.06.2020 09:02:11</t>
  </si>
  <si>
    <t>26.06.2020 11:23:54</t>
  </si>
  <si>
    <t>1354982</t>
  </si>
  <si>
    <t>DM-7/7 35-26-M00638_BALKAN SÜT M02</t>
  </si>
  <si>
    <t>20.06.2020 09:49:50</t>
  </si>
  <si>
    <t>20.06.2020 10:20:53</t>
  </si>
  <si>
    <t>1346342</t>
  </si>
  <si>
    <t>TR-97 ERENLER 35-26-M00097_35-26-M00097</t>
  </si>
  <si>
    <t>06.06.2020 21:55:54</t>
  </si>
  <si>
    <t>1349083</t>
  </si>
  <si>
    <t>BELEVİ TR-2 35-13-L00061_35-13-L00061</t>
  </si>
  <si>
    <t>11.06.2020 16:46:57</t>
  </si>
  <si>
    <t>11.06.2020 17:36:52</t>
  </si>
  <si>
    <t>1323345</t>
  </si>
  <si>
    <t>TR-136 35-26-M00136_C</t>
  </si>
  <si>
    <t>01.06.2020 15:35:59</t>
  </si>
  <si>
    <t>01.06.2020 15:53:10</t>
  </si>
  <si>
    <t>1347559</t>
  </si>
  <si>
    <t>TR-93 35-26-M00093_956625712</t>
  </si>
  <si>
    <t>09.06.2020 09:27:30</t>
  </si>
  <si>
    <t>09.06.2020 10:39:55</t>
  </si>
  <si>
    <t>1352498</t>
  </si>
  <si>
    <t>16.06.2020 20:04:13</t>
  </si>
  <si>
    <t>16.06.2020 20:32:11</t>
  </si>
  <si>
    <t>1345795</t>
  </si>
  <si>
    <t>TORBALI DM 35-26-M00001_TR-5-M07 M07</t>
  </si>
  <si>
    <t>05.06.2020 20:25:38</t>
  </si>
  <si>
    <t>05.06.2020 20:40:03</t>
  </si>
  <si>
    <t>1345243</t>
  </si>
  <si>
    <t>TR-4 METROPOLİS 35-26-M00004_956626213</t>
  </si>
  <si>
    <t>04.06.2020 16:57:55</t>
  </si>
  <si>
    <t>04.06.2020 20:14:32</t>
  </si>
  <si>
    <t>1349847</t>
  </si>
  <si>
    <t>ATAKÖY TR-1 35-22-M00190_953704733</t>
  </si>
  <si>
    <t>12.06.2020 12:43:48</t>
  </si>
  <si>
    <t>12.06.2020 15:04:02</t>
  </si>
  <si>
    <t>1347854</t>
  </si>
  <si>
    <t>TEPECİK KÖPRÜ DM 35-14-M00332_HatBaşıAyırıcı_53138337 M018</t>
  </si>
  <si>
    <t>09.06.2020 17:29:46</t>
  </si>
  <si>
    <t>09.06.2020 18:28:00</t>
  </si>
  <si>
    <t>1345858</t>
  </si>
  <si>
    <t>TEPECİK KÖPRÜ DM 35-14-M00332_DOĞANBEY 477 H.H. SAĞ DEVRE-M07 M07</t>
  </si>
  <si>
    <t>06.06.2020 02:58:14</t>
  </si>
  <si>
    <t>06.06.2020 03:40:00</t>
  </si>
  <si>
    <t>1351986</t>
  </si>
  <si>
    <t>16.06.2020 05:04:44</t>
  </si>
  <si>
    <t>16.06.2020 05:39:00</t>
  </si>
  <si>
    <t>1346551</t>
  </si>
  <si>
    <t>ÇAMÖNÜ TR-3 35-22-M00168_95000118908</t>
  </si>
  <si>
    <t>07.06.2020 11:27:18</t>
  </si>
  <si>
    <t>07.06.2020 13:06:53</t>
  </si>
  <si>
    <t>1349715</t>
  </si>
  <si>
    <t>ATAKÖY TR-6 35-22-M00176_95000143626</t>
  </si>
  <si>
    <t>12.06.2020 13:48:01</t>
  </si>
  <si>
    <t>12.06.2020 14:19:08</t>
  </si>
  <si>
    <t>1348921</t>
  </si>
  <si>
    <t>DEĞİRMENDERE TR-2 35-22-M00198_955270322</t>
  </si>
  <si>
    <t>11.06.2020 12:05:22</t>
  </si>
  <si>
    <t>11.06.2020 12:54:23</t>
  </si>
  <si>
    <t>1359834</t>
  </si>
  <si>
    <t>VELİ KOYUNCU SULAMA GRUBU TR 35-27-M00514_Ayırıcı H01</t>
  </si>
  <si>
    <t>28.06.2020 06:47:56</t>
  </si>
  <si>
    <t>28.06.2020 09:15:00</t>
  </si>
  <si>
    <t>1348222</t>
  </si>
  <si>
    <t>KARABURUN İM 35-21-A00001_KÜÇÜKBAHÇE L05</t>
  </si>
  <si>
    <t>10.06.2020 09:55:13</t>
  </si>
  <si>
    <t>10.06.2020 11:13:59</t>
  </si>
  <si>
    <t>1344502</t>
  </si>
  <si>
    <t>03.06.2020 13:36:50</t>
  </si>
  <si>
    <t>03.06.2020 14:32:00</t>
  </si>
  <si>
    <t>1351699</t>
  </si>
  <si>
    <t>KARABURUN TR-11 35-21-L00010_953368684</t>
  </si>
  <si>
    <t>15.06.2020 13:59:40</t>
  </si>
  <si>
    <t>15.06.2020 22:54:45</t>
  </si>
  <si>
    <t>1357447</t>
  </si>
  <si>
    <t>SAİP KÖYÜ TR-1 35-21-L00102_953357976</t>
  </si>
  <si>
    <t>23.06.2020 19:34:45</t>
  </si>
  <si>
    <t>24.06.2020 01:42:59</t>
  </si>
  <si>
    <t>1348386</t>
  </si>
  <si>
    <t>10.06.2020 13:58:51</t>
  </si>
  <si>
    <t>10.06.2020 20:50:02</t>
  </si>
  <si>
    <t>1344651</t>
  </si>
  <si>
    <t>SAĞANCI İM 35-16-A00003_SAĞANCI-L03 L03</t>
  </si>
  <si>
    <t>03.06.2020 17:29:06</t>
  </si>
  <si>
    <t>03.06.2020 17:49:00</t>
  </si>
  <si>
    <t>1349147</t>
  </si>
  <si>
    <t>ŞEBNEM SİTESİ TR 35-30-M00304_955309069</t>
  </si>
  <si>
    <t>11.06.2020 17:51:51</t>
  </si>
  <si>
    <t>12.06.2020 21:32:18</t>
  </si>
  <si>
    <t>1360132</t>
  </si>
  <si>
    <t>GÜLKENT KÖK-3 35-30-M00219_ALTINOVA-1 ÇIKIŞ-M05 M05</t>
  </si>
  <si>
    <t>28.06.2020 19:00:56</t>
  </si>
  <si>
    <t>28.06.2020 19:31:10</t>
  </si>
  <si>
    <t>1356732</t>
  </si>
  <si>
    <t>TR-58 35-19-L00058_TR-251 / TORASAN EVLERİ-L03 L03</t>
  </si>
  <si>
    <t>23.06.2020 10:10:53</t>
  </si>
  <si>
    <t>23.06.2020 12:50:12</t>
  </si>
  <si>
    <t>1344589</t>
  </si>
  <si>
    <t>TR-69 35-19-L00069_A</t>
  </si>
  <si>
    <t>03.06.2020 15:31:06</t>
  </si>
  <si>
    <t>03.06.2020 17:21:18</t>
  </si>
  <si>
    <t>1351307</t>
  </si>
  <si>
    <t>TR-8 BOZAVLU 35-19-L00008_956668871</t>
  </si>
  <si>
    <t>14.06.2020 17:04:08</t>
  </si>
  <si>
    <t>14.06.2020 18:27:46</t>
  </si>
  <si>
    <t>1334186</t>
  </si>
  <si>
    <t>L-347 MASİSA BURCU SİTESİ-2 35-18-L00347_950441914</t>
  </si>
  <si>
    <t>02.06.2020 21:04:41</t>
  </si>
  <si>
    <t>03.06.2020 01:02:58</t>
  </si>
  <si>
    <t>1349953</t>
  </si>
  <si>
    <t>SARIKAYA TR-1 45-71-M00996_Ayırıcı H01</t>
  </si>
  <si>
    <t>12.06.2020 16:00:47</t>
  </si>
  <si>
    <t>12.06.2020 18:23:33</t>
  </si>
  <si>
    <t>1360830</t>
  </si>
  <si>
    <t>DEMİRCİLİ TALAŞMAN TR-3 35-15-L01025_950402961</t>
  </si>
  <si>
    <t>29.06.2020 22:33:11</t>
  </si>
  <si>
    <t>30.06.2020 00:25:35</t>
  </si>
  <si>
    <t>1359031</t>
  </si>
  <si>
    <t>SAKİN SÜMER ÖZEL 35-29-M00273Ö_35-29-M00273Ö</t>
  </si>
  <si>
    <t>26.06.2020 16:23:33</t>
  </si>
  <si>
    <t>1354332</t>
  </si>
  <si>
    <t>SUBAŞI-2 35-26-L00329_Ayırıcı H01</t>
  </si>
  <si>
    <t>19.06.2020 11:20:01</t>
  </si>
  <si>
    <t>19.06.2020 13:24:38</t>
  </si>
  <si>
    <t>1347754</t>
  </si>
  <si>
    <t>KARATEKE TR-2 35-29-L00143_950334248</t>
  </si>
  <si>
    <t>09.06.2020 14:21:53</t>
  </si>
  <si>
    <t>09.06.2020 14:56:29</t>
  </si>
  <si>
    <t>1347306</t>
  </si>
  <si>
    <t>SAFFET KARADİŞ SULAMA GRUBU 35-29-M00218_950345114</t>
  </si>
  <si>
    <t>08.06.2020 17:15:18</t>
  </si>
  <si>
    <t>08.06.2020 18:56:09</t>
  </si>
  <si>
    <t>1346228</t>
  </si>
  <si>
    <t>ABDURRAHMAN GÖKTAŞ SULAMA GRUBU 35-29-M00244_Ayırıcı H01</t>
  </si>
  <si>
    <t>06.06.2020 17:37:46</t>
  </si>
  <si>
    <t>06.06.2020 19:30:31</t>
  </si>
  <si>
    <t>1352424</t>
  </si>
  <si>
    <t>PINARLI KÖK 35-20-M00085_TR-2 - TR-3-M03 M03</t>
  </si>
  <si>
    <t>16.06.2020 17:55:57</t>
  </si>
  <si>
    <t>16.06.2020 18:31:00</t>
  </si>
  <si>
    <t>1352213</t>
  </si>
  <si>
    <t>16.06.2020 11:41:13</t>
  </si>
  <si>
    <t>16.06.2020 13:39:26</t>
  </si>
  <si>
    <t>1359018</t>
  </si>
  <si>
    <t>YENİCEKÖY TR-2 35-15-L00428_D</t>
  </si>
  <si>
    <t>26.06.2020 13:02:12</t>
  </si>
  <si>
    <t>26.06.2020 13:40:38</t>
  </si>
  <si>
    <t>1361068</t>
  </si>
  <si>
    <t>AKÇAPINAR TR-2 45-83-L00439_A</t>
  </si>
  <si>
    <t>30.06.2020 11:27:54</t>
  </si>
  <si>
    <t>30.06.2020 12:19:53</t>
  </si>
  <si>
    <t>1358358</t>
  </si>
  <si>
    <t>MASKİ MERSİNDERE İÇME SUYU ÖZEL TR 45-78-L00370Ö_Ayırıcı H01</t>
  </si>
  <si>
    <t>25.06.2020 11:26:00</t>
  </si>
  <si>
    <t>25.06.2020 13:49:05</t>
  </si>
  <si>
    <t>1347453</t>
  </si>
  <si>
    <t>KAPANCI KÖK 45-78-L00229_HatBaşıAyırıcı_53139644 L05</t>
  </si>
  <si>
    <t>09.06.2020 03:49:21</t>
  </si>
  <si>
    <t>09.06.2020 04:57:22</t>
  </si>
  <si>
    <t>1345476</t>
  </si>
  <si>
    <t>HASAN KANIARI SLM 35-26-L00101_Ayırıcı H01</t>
  </si>
  <si>
    <t>05.06.2020 10:09:13</t>
  </si>
  <si>
    <t>05.06.2020 11:10:09</t>
  </si>
  <si>
    <t>1358922</t>
  </si>
  <si>
    <t>ASARLIK TR-14 KÖK 35-28-M00168_953391936</t>
  </si>
  <si>
    <t>26.06.2020 10:28:18</t>
  </si>
  <si>
    <t>26.06.2020 12:24:45</t>
  </si>
  <si>
    <t>1361116</t>
  </si>
  <si>
    <t>30.06.2020 12:27:57</t>
  </si>
  <si>
    <t>30.06.2020 13:26:57</t>
  </si>
  <si>
    <t>1360113</t>
  </si>
  <si>
    <t>İZZETTİN KÖK 45-83-M00132_HatBaşıAyırıcı_53136687 M02</t>
  </si>
  <si>
    <t>28.06.2020 19:45:31</t>
  </si>
  <si>
    <t>28.06.2020 19:55:54</t>
  </si>
  <si>
    <t>1359999</t>
  </si>
  <si>
    <t>İZZETTİN KÖK 45-83-M00132_SİNİRLİ-M02 M02</t>
  </si>
  <si>
    <t>28.06.2020 13:57:13</t>
  </si>
  <si>
    <t>28.06.2020 14:27:23</t>
  </si>
  <si>
    <t>1358232</t>
  </si>
  <si>
    <t>ARPALIK KÖK 45-83-M00137_ARPALIK TR-1 M02</t>
  </si>
  <si>
    <t>25.06.2020 08:43:16</t>
  </si>
  <si>
    <t>25.06.2020 11:27:13</t>
  </si>
  <si>
    <t>1359913</t>
  </si>
  <si>
    <t>28.06.2020 10:38:43</t>
  </si>
  <si>
    <t>28.06.2020 11:29:19</t>
  </si>
  <si>
    <t>1345383</t>
  </si>
  <si>
    <t>05.06.2020 07:24:41</t>
  </si>
  <si>
    <t>05.06.2020 08:41:34</t>
  </si>
  <si>
    <t>1323327</t>
  </si>
  <si>
    <t>ARPALIK KÖK 45-83-M00137_MADEN-M05 M05</t>
  </si>
  <si>
    <t>01.06.2020 15:07:42</t>
  </si>
  <si>
    <t>01.06.2020 16:44:57</t>
  </si>
  <si>
    <t>1323768</t>
  </si>
  <si>
    <t>ARPALIK KÖK 45-83-M00137_ÇAMPINAR TARIMSAL SULAMA M06</t>
  </si>
  <si>
    <t>02.06.2020 09:15:31</t>
  </si>
  <si>
    <t>02.06.2020 10:21:38</t>
  </si>
  <si>
    <t>1347259</t>
  </si>
  <si>
    <t>08.06.2020 16:13:44</t>
  </si>
  <si>
    <t>08.06.2020 16:33:59</t>
  </si>
  <si>
    <t>1346733</t>
  </si>
  <si>
    <t>07.06.2020 17:10:03</t>
  </si>
  <si>
    <t>07.06.2020 17:43:00</t>
  </si>
  <si>
    <t>1347116</t>
  </si>
  <si>
    <t>08.06.2020 12:03:15</t>
  </si>
  <si>
    <t>08.06.2020 12:35:51</t>
  </si>
  <si>
    <t>1347036</t>
  </si>
  <si>
    <t>İZZETTİN TR-1 45-83-M00438_955157289</t>
  </si>
  <si>
    <t>08.06.2020 09:44:56</t>
  </si>
  <si>
    <t>08.06.2020 10:57:19</t>
  </si>
  <si>
    <t>1347661</t>
  </si>
  <si>
    <t>09.06.2020 12:31:58</t>
  </si>
  <si>
    <t>09.06.2020 13:05:00</t>
  </si>
  <si>
    <t>1348512</t>
  </si>
  <si>
    <t>10.06.2020 17:32:57</t>
  </si>
  <si>
    <t>10.06.2020 18:20:00</t>
  </si>
  <si>
    <t>1348588</t>
  </si>
  <si>
    <t>İZZETTİN KÖK 45-83-M00132_HatBaşıAyırıcı_62952810 M02</t>
  </si>
  <si>
    <t>10.06.2020 19:38:08</t>
  </si>
  <si>
    <t>10.06.2020 20:57:49</t>
  </si>
  <si>
    <t>1348601</t>
  </si>
  <si>
    <t>10.06.2020 20:01:50</t>
  </si>
  <si>
    <t>10.06.2020 20:54:00</t>
  </si>
  <si>
    <t>1348637</t>
  </si>
  <si>
    <t>10.06.2020 21:00:55</t>
  </si>
  <si>
    <t>10.06.2020 22:12:04</t>
  </si>
  <si>
    <t>1348645</t>
  </si>
  <si>
    <t>10.06.2020 21:41:17</t>
  </si>
  <si>
    <t>10.06.2020 22:03:00</t>
  </si>
  <si>
    <t>1349857</t>
  </si>
  <si>
    <t>12.06.2020 15:00:02</t>
  </si>
  <si>
    <t>12.06.2020 15:22:20</t>
  </si>
  <si>
    <t>1349726</t>
  </si>
  <si>
    <t>12.06.2020 13:04:02</t>
  </si>
  <si>
    <t>12.06.2020 13:52:28</t>
  </si>
  <si>
    <t>1350213</t>
  </si>
  <si>
    <t>12.06.2020 19:51:52</t>
  </si>
  <si>
    <t>12.06.2020 20:56:49</t>
  </si>
  <si>
    <t>1349442</t>
  </si>
  <si>
    <t>12.06.2020 07:24:59</t>
  </si>
  <si>
    <t>12.06.2020 07:47:01</t>
  </si>
  <si>
    <t>1348742</t>
  </si>
  <si>
    <t>11.06.2020 07:21:17</t>
  </si>
  <si>
    <t>11.06.2020 07:59:09</t>
  </si>
  <si>
    <t>1352119</t>
  </si>
  <si>
    <t>16.06.2020 09:57:37</t>
  </si>
  <si>
    <t>1352427</t>
  </si>
  <si>
    <t>16.06.2020 18:01:23</t>
  </si>
  <si>
    <t>16.06.2020 18:15:00</t>
  </si>
  <si>
    <t>1353909</t>
  </si>
  <si>
    <t>18.06.2020 19:35:21</t>
  </si>
  <si>
    <t>18.06.2020 20:45:06</t>
  </si>
  <si>
    <t>1352499</t>
  </si>
  <si>
    <t>16.06.2020 19:10:49</t>
  </si>
  <si>
    <t>16.06.2020 20:47:34</t>
  </si>
  <si>
    <t>1356700</t>
  </si>
  <si>
    <t>23.06.2020 07:53:46</t>
  </si>
  <si>
    <t>23.06.2020 08:46:37</t>
  </si>
  <si>
    <t>1357067</t>
  </si>
  <si>
    <t>23.06.2020 12:53:29</t>
  </si>
  <si>
    <t>23.06.2020 13:05:00</t>
  </si>
  <si>
    <t>1355208</t>
  </si>
  <si>
    <t>20.06.2020 17:33:00</t>
  </si>
  <si>
    <t>1354764</t>
  </si>
  <si>
    <t>19.06.2020 21:22:00</t>
  </si>
  <si>
    <t>19.06.2020 21:42:00</t>
  </si>
  <si>
    <t>1353893</t>
  </si>
  <si>
    <t>KAAN TR-1 45-71-M01520_45-71-M01520</t>
  </si>
  <si>
    <t>18.06.2020 18:48:59</t>
  </si>
  <si>
    <t>18.06.2020 21:43:00</t>
  </si>
  <si>
    <t>1350669</t>
  </si>
  <si>
    <t>KAAN TR-1 45-71-M01520_953213943</t>
  </si>
  <si>
    <t>13.06.2020 13:19:37</t>
  </si>
  <si>
    <t>13.06.2020 15:48:13</t>
  </si>
  <si>
    <t>1334116</t>
  </si>
  <si>
    <t>02.06.2020 18:11:28</t>
  </si>
  <si>
    <t>02.06.2020 20:10:23</t>
  </si>
  <si>
    <t>1355525</t>
  </si>
  <si>
    <t>KABAAĞAÇ TR-1 35-20-L00286_Ayırıcı H01</t>
  </si>
  <si>
    <t>21.06.2020 10:59:06</t>
  </si>
  <si>
    <t>21.06.2020 11:40:08</t>
  </si>
  <si>
    <t>1360592</t>
  </si>
  <si>
    <t>KABAAĞAÇ TR-1 35-20-L00286_35-20-L00286</t>
  </si>
  <si>
    <t>29.06.2020 15:03:27</t>
  </si>
  <si>
    <t>29.06.2020 22:25:14</t>
  </si>
  <si>
    <t>1360285</t>
  </si>
  <si>
    <t>KABAKUM BANKACILAR TR-3 35-30-M00209_TR-1 -2 M02</t>
  </si>
  <si>
    <t>29.06.2020 07:52:49</t>
  </si>
  <si>
    <t>29.06.2020 09:49:00</t>
  </si>
  <si>
    <t>1360418</t>
  </si>
  <si>
    <t>29.06.2020 09:50:00</t>
  </si>
  <si>
    <t>1356801</t>
  </si>
  <si>
    <t>KABAKUM KÖK-9 35-30-L00126_POLYAK L06</t>
  </si>
  <si>
    <t>23.06.2020 09:25:43</t>
  </si>
  <si>
    <t>23.06.2020 10:24:56</t>
  </si>
  <si>
    <t>1351169</t>
  </si>
  <si>
    <t>GRUPKENT TR-2 35-30-M00204_955310511</t>
  </si>
  <si>
    <t>14.06.2020 12:21:29</t>
  </si>
  <si>
    <t>14.06.2020 17:01:43</t>
  </si>
  <si>
    <t>1351603</t>
  </si>
  <si>
    <t>POLYAK TR-1 35-30-L00132_955310494</t>
  </si>
  <si>
    <t>15.06.2020 10:58:49</t>
  </si>
  <si>
    <t>15.06.2020 15:11:43</t>
  </si>
  <si>
    <t>1334277</t>
  </si>
  <si>
    <t>KABAKUM KÖK-9 35-30-L00126_DİKİLİ İM 15,8 (KABAKUM FİDERİ )-L01 L01</t>
  </si>
  <si>
    <t>03.06.2020 07:35:08</t>
  </si>
  <si>
    <t>03.06.2020 07:42:00</t>
  </si>
  <si>
    <t>1345356</t>
  </si>
  <si>
    <t>POLYAK TR-2 35-30-L00133_955312990</t>
  </si>
  <si>
    <t>05.06.2020 06:13:00</t>
  </si>
  <si>
    <t>05.06.2020 07:11:09</t>
  </si>
  <si>
    <t>1349463</t>
  </si>
  <si>
    <t>GRUPKENT TR-2 35-30-M00204_E</t>
  </si>
  <si>
    <t>12.06.2020 08:29:10</t>
  </si>
  <si>
    <t>12.06.2020 11:39:55</t>
  </si>
  <si>
    <t>1349838</t>
  </si>
  <si>
    <t>GRUPKENT TR-2 35-30-M00204_955311762</t>
  </si>
  <si>
    <t>12.06.2020 14:23:16</t>
  </si>
  <si>
    <t>12.06.2020 21:34:54</t>
  </si>
  <si>
    <t>1356758</t>
  </si>
  <si>
    <t>23.06.2020 09:10:19</t>
  </si>
  <si>
    <t>23.06.2020 09:13:00</t>
  </si>
  <si>
    <t>1360220</t>
  </si>
  <si>
    <t>KABAKUM BANKACILAR TR-1 35-30-M00207_DAĞITIM TRAFO KABAKUM BANKACILAR TR-1-M02 M02</t>
  </si>
  <si>
    <t>29.06.2020 00:17:49</t>
  </si>
  <si>
    <t>29.06.2020 01:19:00</t>
  </si>
  <si>
    <t>1360228</t>
  </si>
  <si>
    <t>29.06.2020 01:38:50</t>
  </si>
  <si>
    <t>29.06.2020 07:15:00</t>
  </si>
  <si>
    <t>1360684</t>
  </si>
  <si>
    <t>TR-82 35-30-L00082_955313932</t>
  </si>
  <si>
    <t>29.06.2020 17:57:17</t>
  </si>
  <si>
    <t>29.06.2020 19:12:14</t>
  </si>
  <si>
    <t>1358630</t>
  </si>
  <si>
    <t>GRUPKENT TR-1 35-30-M00203_915943316</t>
  </si>
  <si>
    <t>25.06.2020 19:42:11</t>
  </si>
  <si>
    <t>25.06.2020 21:04:51</t>
  </si>
  <si>
    <t>1350642</t>
  </si>
  <si>
    <t>13.06.2020 12:24:20</t>
  </si>
  <si>
    <t>13.06.2020 17:16:04</t>
  </si>
  <si>
    <t>1352899</t>
  </si>
  <si>
    <t>17.06.2020 15:02:10</t>
  </si>
  <si>
    <t>17.06.2020 16:04:57</t>
  </si>
  <si>
    <t>1352875</t>
  </si>
  <si>
    <t>KABAZLI TR-1 45-78-M00677_Ayırıcı H01</t>
  </si>
  <si>
    <t>17.06.2020 14:20:39</t>
  </si>
  <si>
    <t>17.06.2020 16:01:01</t>
  </si>
  <si>
    <t>1349058</t>
  </si>
  <si>
    <t>KABAZLI TR-1 45-78-M00677_49289803</t>
  </si>
  <si>
    <t>11.06.2020 16:30:43</t>
  </si>
  <si>
    <t>11.06.2020 18:33:29</t>
  </si>
  <si>
    <t>1346029</t>
  </si>
  <si>
    <t>TAYTAN OFİS KÖK 45-78-M00314_HatBaşıAyırıcı_53140197 M014</t>
  </si>
  <si>
    <t>06.06.2020 11:24:42</t>
  </si>
  <si>
    <t>06.06.2020 12:26:17</t>
  </si>
  <si>
    <t>1344660</t>
  </si>
  <si>
    <t>03.06.2020 17:39:00</t>
  </si>
  <si>
    <t>03.06.2020 18:20:39</t>
  </si>
  <si>
    <t>1349607</t>
  </si>
  <si>
    <t>SUDELİĞİ KÖK 45-72-L00111_HatBaşıAyırıcı_53139714 L04</t>
  </si>
  <si>
    <t>12.06.2020 10:50:50</t>
  </si>
  <si>
    <t>12.06.2020 11:21:22</t>
  </si>
  <si>
    <t>1353874</t>
  </si>
  <si>
    <t>18.06.2020 18:55:55</t>
  </si>
  <si>
    <t>18.06.2020 21:22:21</t>
  </si>
  <si>
    <t>1356579</t>
  </si>
  <si>
    <t>KADIDAĞ TR-2 45-72-L00123_956501726</t>
  </si>
  <si>
    <t>22.06.2020 21:20:03</t>
  </si>
  <si>
    <t>22.06.2020 22:18:58</t>
  </si>
  <si>
    <t>1355689</t>
  </si>
  <si>
    <t>21.06.2020 15:41:56</t>
  </si>
  <si>
    <t>22.06.2020 12:28:23</t>
  </si>
  <si>
    <t>1355895</t>
  </si>
  <si>
    <t>KADIDAĞ TR-1 45-72-L00122_956501591</t>
  </si>
  <si>
    <t>21.06.2020 22:45:30</t>
  </si>
  <si>
    <t>22.06.2020 00:10:50</t>
  </si>
  <si>
    <t>1354404</t>
  </si>
  <si>
    <t>KADIDAĞ TR-2 45-72-L00123_Ayırıcı H01</t>
  </si>
  <si>
    <t>19.06.2020 14:05:11</t>
  </si>
  <si>
    <t>19.06.2020 15:07:58</t>
  </si>
  <si>
    <t>1357912</t>
  </si>
  <si>
    <t>KADIKÖY TR-1 35-16-M00145_965896417</t>
  </si>
  <si>
    <t>24.06.2020 14:58:43</t>
  </si>
  <si>
    <t>24.06.2020 17:50:58</t>
  </si>
  <si>
    <t>1347773</t>
  </si>
  <si>
    <t>KADIKÖY TR-2 35-16-M00146_953333214</t>
  </si>
  <si>
    <t>09.06.2020 14:46:58</t>
  </si>
  <si>
    <t>09.06.2020 19:32:09</t>
  </si>
  <si>
    <t>1347606</t>
  </si>
  <si>
    <t>KADIKÖY TR-2 35-16-M00146_953333144</t>
  </si>
  <si>
    <t>09.06.2020 10:22:34</t>
  </si>
  <si>
    <t>09.06.2020 11:02:23</t>
  </si>
  <si>
    <t>1351800</t>
  </si>
  <si>
    <t>GÜNEŞSU MEŞRUBAT ÖZEL TR 35-27-L00252Ö_Ayırıcı H01</t>
  </si>
  <si>
    <t>15.06.2020 17:26:06</t>
  </si>
  <si>
    <t>15.06.2020 18:55:58</t>
  </si>
  <si>
    <t>1346204</t>
  </si>
  <si>
    <t>SÜLEYMANLI KÖK 35-28-M00606_GÖRECE-2 GES-M09 M09</t>
  </si>
  <si>
    <t>06.06.2020 16:54:51</t>
  </si>
  <si>
    <t>06.06.2020 17:45:49</t>
  </si>
  <si>
    <t>1348155</t>
  </si>
  <si>
    <t>KAHRAMANLAR TR-1 45-79-M00218_B</t>
  </si>
  <si>
    <t>10.06.2020 09:07:12</t>
  </si>
  <si>
    <t>10.06.2020 15:36:33</t>
  </si>
  <si>
    <t>1354706</t>
  </si>
  <si>
    <t>ÇANAKÇI KÖK 45-79-M00194_HatBaşıAyırıcı_53134384 M01</t>
  </si>
  <si>
    <t>19.06.2020 19:27:39</t>
  </si>
  <si>
    <t>19.06.2020 20:58:07</t>
  </si>
  <si>
    <t>1357512</t>
  </si>
  <si>
    <t>KALE TR-2 45-78-M01259_953291326</t>
  </si>
  <si>
    <t>23.06.2020 21:34:07</t>
  </si>
  <si>
    <t>23.06.2020 23:35:51</t>
  </si>
  <si>
    <t>1352731</t>
  </si>
  <si>
    <t>17.06.2020 10:40:18</t>
  </si>
  <si>
    <t>17.06.2020 17:28:58</t>
  </si>
  <si>
    <t>1360153</t>
  </si>
  <si>
    <t>GÖLCÜK TR-6 35-15-L00322_950357429</t>
  </si>
  <si>
    <t>28.06.2020 19:32:13</t>
  </si>
  <si>
    <t>28.06.2020 20:44:53</t>
  </si>
  <si>
    <t>1360081</t>
  </si>
  <si>
    <t>KALE KÖY TR-1 45-71-M01658_45-71-M01658</t>
  </si>
  <si>
    <t>28.06.2020 16:32:49</t>
  </si>
  <si>
    <t>28.06.2020 21:25:36</t>
  </si>
  <si>
    <t>1360199</t>
  </si>
  <si>
    <t>28.06.2020 21:57:57</t>
  </si>
  <si>
    <t>28.06.2020 23:54:00</t>
  </si>
  <si>
    <t>1353071</t>
  </si>
  <si>
    <t>KALEKÖY TR-4 35-31-L00236_35-31-L00236</t>
  </si>
  <si>
    <t>17.06.2020 19:37:30</t>
  </si>
  <si>
    <t>17.06.2020 20:48:23</t>
  </si>
  <si>
    <t>1355090</t>
  </si>
  <si>
    <t>HALİLLER SERALARIN ALTI TR-12 35-31-L00471_956579175</t>
  </si>
  <si>
    <t>20.06.2020 13:07:50</t>
  </si>
  <si>
    <t>20.06.2020 18:30:50</t>
  </si>
  <si>
    <t>1354554</t>
  </si>
  <si>
    <t>19.06.2020 16:40:50</t>
  </si>
  <si>
    <t>19.06.2020 21:57:23</t>
  </si>
  <si>
    <t>1352950</t>
  </si>
  <si>
    <t>KALEMOĞLU FINDIKOĞLU TR-1 45-75-M00306_B</t>
  </si>
  <si>
    <t>17.06.2020 16:35:22</t>
  </si>
  <si>
    <t>17.06.2020 18:25:57</t>
  </si>
  <si>
    <t>1323051</t>
  </si>
  <si>
    <t>01.06.2020 10:19:39</t>
  </si>
  <si>
    <t>01.06.2020 12:56:47</t>
  </si>
  <si>
    <t>1354158</t>
  </si>
  <si>
    <t>19.06.2020 09:16:21</t>
  </si>
  <si>
    <t>19.06.2020 11:10:22</t>
  </si>
  <si>
    <t>1357442</t>
  </si>
  <si>
    <t>23.06.2020 19:16:40</t>
  </si>
  <si>
    <t>23.06.2020 20:35:24</t>
  </si>
  <si>
    <t>1353694</t>
  </si>
  <si>
    <t>18.06.2020 16:00:33</t>
  </si>
  <si>
    <t>18.06.2020 17:17:01</t>
  </si>
  <si>
    <t>1323772</t>
  </si>
  <si>
    <t>KARAKUYU-9 35-26-M00223_35-26-M00223</t>
  </si>
  <si>
    <t>02.06.2020 09:58:02</t>
  </si>
  <si>
    <t>02.06.2020 14:15:11</t>
  </si>
  <si>
    <t>1358550</t>
  </si>
  <si>
    <t>KARAKUYU-10 35-26-M00217_956630660</t>
  </si>
  <si>
    <t>25.06.2020 16:29:31</t>
  </si>
  <si>
    <t>25.06.2020 18:23:39</t>
  </si>
  <si>
    <t>1349949</t>
  </si>
  <si>
    <t>K-405 35-02-K00405_913220949</t>
  </si>
  <si>
    <t>12.06.2020 16:05:41</t>
  </si>
  <si>
    <t>12.06.2020 18:13:44</t>
  </si>
  <si>
    <t>1354933</t>
  </si>
  <si>
    <t>20.06.2020 08:46:23</t>
  </si>
  <si>
    <t>1352293</t>
  </si>
  <si>
    <t>YENİ FOÇA TR-20 35-23-M00020_950416896</t>
  </si>
  <si>
    <t>16.06.2020 13:47:27</t>
  </si>
  <si>
    <t>16.06.2020 15:26:01</t>
  </si>
  <si>
    <t>1357584</t>
  </si>
  <si>
    <t>KAPAKLI İM 45-72-A00003_KAPAKLI-1 M02</t>
  </si>
  <si>
    <t>24.06.2020 05:43:44</t>
  </si>
  <si>
    <t>24.06.2020 05:46:00</t>
  </si>
  <si>
    <t>1357857</t>
  </si>
  <si>
    <t>24.06.2020 13:43:40</t>
  </si>
  <si>
    <t>1348076</t>
  </si>
  <si>
    <t>KAPAKLI DM 45-72-M00309_KAPAKLI ŞEHİR-M04 M04</t>
  </si>
  <si>
    <t>10.06.2020 06:02:56</t>
  </si>
  <si>
    <t>10.06.2020 06:25:49</t>
  </si>
  <si>
    <t>1323309</t>
  </si>
  <si>
    <t>KAPAKLI İM 45-72-A00003_RAHMİYE L13</t>
  </si>
  <si>
    <t>01.06.2020 14:41:05</t>
  </si>
  <si>
    <t>01.06.2020 19:55:36</t>
  </si>
  <si>
    <t>1346582</t>
  </si>
  <si>
    <t>07.06.2020 13:01:06</t>
  </si>
  <si>
    <t>07.06.2020 13:06:06</t>
  </si>
  <si>
    <t>1359077</t>
  </si>
  <si>
    <t>KAPAKLI İM 45-72-A00003_HatBaşıAyırıcı_53140143 L13</t>
  </si>
  <si>
    <t>26.06.2020 14:52:59</t>
  </si>
  <si>
    <t>26.06.2020 16:30:47</t>
  </si>
  <si>
    <t>1358342</t>
  </si>
  <si>
    <t>KAPAKLIPINAR TR-49 35-27-M01026_35-27-M01026</t>
  </si>
  <si>
    <t>25.06.2020 10:55:00</t>
  </si>
  <si>
    <t>25.06.2020 13:43:00</t>
  </si>
  <si>
    <t>1358318</t>
  </si>
  <si>
    <t>KAPANCI KÖK 45-78-L00229_HASALAN-L02 L02</t>
  </si>
  <si>
    <t>25.06.2020 10:14:05</t>
  </si>
  <si>
    <t>25.06.2020 10:30:13</t>
  </si>
  <si>
    <t>1358534</t>
  </si>
  <si>
    <t>KAPANCI TR-4 45-78-L00383_953290855</t>
  </si>
  <si>
    <t>25.06.2020 16:49:44</t>
  </si>
  <si>
    <t>25.06.2020 17:41:58</t>
  </si>
  <si>
    <t>1358420</t>
  </si>
  <si>
    <t>KAPANCI KÖK 45-78-L00229_HatBaşıAyırıcı_53139905 L02</t>
  </si>
  <si>
    <t>25.06.2020 13:08:00</t>
  </si>
  <si>
    <t>25.06.2020 13:45:52</t>
  </si>
  <si>
    <t>1359967</t>
  </si>
  <si>
    <t>KAPANCI KÖK 45-78-L00229_HatBaşıAyırıcı_53139666 L03</t>
  </si>
  <si>
    <t>28.06.2020 12:32:03</t>
  </si>
  <si>
    <t>28.06.2020 13:19:37</t>
  </si>
  <si>
    <t>1347452</t>
  </si>
  <si>
    <t>09.06.2020 03:42:28</t>
  </si>
  <si>
    <t>09.06.2020 03:44:00</t>
  </si>
  <si>
    <t>1353142</t>
  </si>
  <si>
    <t>17.06.2020 23:36:58</t>
  </si>
  <si>
    <t>17.06.2020 23:41:00</t>
  </si>
  <si>
    <t>1323370</t>
  </si>
  <si>
    <t>KAPIKAYA TR-1 35-17-M00185_Ayırıcı H01</t>
  </si>
  <si>
    <t>01.06.2020 15:52:55</t>
  </si>
  <si>
    <t>01.06.2020 16:22:00</t>
  </si>
  <si>
    <t>1345279</t>
  </si>
  <si>
    <t>KAPIKAYA TR-1 35-17-M00185_950303606</t>
  </si>
  <si>
    <t>04.06.2020 19:38:13</t>
  </si>
  <si>
    <t>06.06.2020 15:10:39</t>
  </si>
  <si>
    <t>1345307</t>
  </si>
  <si>
    <t>04.06.2020 20:22:11</t>
  </si>
  <si>
    <t>04.06.2020 22:05:58</t>
  </si>
  <si>
    <t>1354723</t>
  </si>
  <si>
    <t>KAPLANCIK TR-2 35-26-L00094_956604905</t>
  </si>
  <si>
    <t>19.06.2020 19:47:12</t>
  </si>
  <si>
    <t>19.06.2020 23:15:08</t>
  </si>
  <si>
    <t>1353999</t>
  </si>
  <si>
    <t>SOMA TR-4 45-82-M00004_945538386</t>
  </si>
  <si>
    <t>18.06.2020 22:35:28</t>
  </si>
  <si>
    <t>18.06.2020 23:41:23</t>
  </si>
  <si>
    <t>1355576</t>
  </si>
  <si>
    <t>21.06.2020 12:03:45</t>
  </si>
  <si>
    <t>21.06.2020 13:11:01</t>
  </si>
  <si>
    <t>1355966</t>
  </si>
  <si>
    <t>KARAAĞAÇLI TR-2 45-71-M00130_TR-13-M01 M01</t>
  </si>
  <si>
    <t>22.06.2020 06:47:22</t>
  </si>
  <si>
    <t>22.06.2020 07:23:47</t>
  </si>
  <si>
    <t>1356002</t>
  </si>
  <si>
    <t>KARAAĞAÇLI TR-1 45-71-M01904_HatBaşıAyırıcı_53134709 M03</t>
  </si>
  <si>
    <t>22.06.2020 08:04:03</t>
  </si>
  <si>
    <t>22.06.2020 10:55:03</t>
  </si>
  <si>
    <t>1354521</t>
  </si>
  <si>
    <t>MUHARREM AKSOY ÖZEL TR 45-71-M01076Ö_Ayırıcı H01</t>
  </si>
  <si>
    <t>19.06.2020 15:58:41</t>
  </si>
  <si>
    <t>19.06.2020 23:28:22</t>
  </si>
  <si>
    <t>1355049</t>
  </si>
  <si>
    <t>KARAAĞAÇLI TR-1 45-71-M01904_HatBaşıAyırıcı_53134886 M03</t>
  </si>
  <si>
    <t>20.06.2020 12:01:45</t>
  </si>
  <si>
    <t>20.06.2020 12:54:50</t>
  </si>
  <si>
    <t>1352167</t>
  </si>
  <si>
    <t>KARAAĞAÇLI TR-4 45-71-M01081_Ayırıcı H01</t>
  </si>
  <si>
    <t>16.06.2020 10:31:52</t>
  </si>
  <si>
    <t>16.06.2020 20:17:44</t>
  </si>
  <si>
    <t>1351276</t>
  </si>
  <si>
    <t>KARAAĞAÇLI TARIMSAL SULAMA TR-2 45-71-M01089_Ayırıcı H01</t>
  </si>
  <si>
    <t>14.06.2020 15:41:23</t>
  </si>
  <si>
    <t>14.06.2020 18:10:30</t>
  </si>
  <si>
    <t>1349266</t>
  </si>
  <si>
    <t>KARAAĞAÇLI TR-13 45-71-M01075_KARAAĞAÇLI TR-2 M06</t>
  </si>
  <si>
    <t>11.06.2020 19:46:48</t>
  </si>
  <si>
    <t>11.06.2020 21:05:00</t>
  </si>
  <si>
    <t>1358160</t>
  </si>
  <si>
    <t>KARAAĞAÇLI TR-3 45-71-M01083_Ayırıcı H01</t>
  </si>
  <si>
    <t>25.06.2020 06:24:55</t>
  </si>
  <si>
    <t>25.06.2020 07:36:40</t>
  </si>
  <si>
    <t>1358377</t>
  </si>
  <si>
    <t>YENİKÖY TR-3 45-71-M01044_B</t>
  </si>
  <si>
    <t>25.06.2020 11:46:22</t>
  </si>
  <si>
    <t>25.06.2020 15:22:10</t>
  </si>
  <si>
    <t>1358846</t>
  </si>
  <si>
    <t>YENİKÖY TR-4 45-71-M00125_B</t>
  </si>
  <si>
    <t>26.06.2020 09:15:36</t>
  </si>
  <si>
    <t>26.06.2020 10:20:10</t>
  </si>
  <si>
    <t>1360693</t>
  </si>
  <si>
    <t>YENİKÖY TR-3 45-71-M01044_45-71-M01044</t>
  </si>
  <si>
    <t>29.06.2020 18:22:00</t>
  </si>
  <si>
    <t>29.06.2020 18:41:23</t>
  </si>
  <si>
    <t>1354736</t>
  </si>
  <si>
    <t>YENİKÖY TR-3 45-71-M01044_953222172</t>
  </si>
  <si>
    <t>19.06.2020 19:52:58</t>
  </si>
  <si>
    <t>19.06.2020 23:45:46</t>
  </si>
  <si>
    <t>1351189</t>
  </si>
  <si>
    <t>YENİKÖY TR-1 45-71-M01046_45-71-M01046</t>
  </si>
  <si>
    <t>14.06.2020 12:56:27</t>
  </si>
  <si>
    <t>14.06.2020 13:50:28</t>
  </si>
  <si>
    <t>1350754</t>
  </si>
  <si>
    <t>YENİKÖY TR-2 45-71-M01045_A</t>
  </si>
  <si>
    <t>13.06.2020 15:19:00</t>
  </si>
  <si>
    <t>13.06.2020 22:26:01</t>
  </si>
  <si>
    <t>1353541</t>
  </si>
  <si>
    <t>YENİKÖY TR-4 45-71-M00125_C</t>
  </si>
  <si>
    <t>18.06.2020 13:38:14</t>
  </si>
  <si>
    <t>18.06.2020 22:37:35</t>
  </si>
  <si>
    <t>1359682</t>
  </si>
  <si>
    <t>YENİKÖY TR-1 45-71-M01046_B</t>
  </si>
  <si>
    <t>27.06.2020 18:30:43</t>
  </si>
  <si>
    <t>27.06.2020 19:16:54</t>
  </si>
  <si>
    <t>1359366</t>
  </si>
  <si>
    <t>27.06.2020 06:02:28</t>
  </si>
  <si>
    <t>27.06.2020 09:24:00</t>
  </si>
  <si>
    <t>1352349</t>
  </si>
  <si>
    <t>KARAAHMETLİ TR-1 45-71-M01704_953213032</t>
  </si>
  <si>
    <t>16.06.2020 20:22:10</t>
  </si>
  <si>
    <t>16.06.2020 22:21:44</t>
  </si>
  <si>
    <t>1356348</t>
  </si>
  <si>
    <t>KARAAHMETLİ TR-1 45-71-M01704_953213057</t>
  </si>
  <si>
    <t>22.06.2020 14:50:54</t>
  </si>
  <si>
    <t>22.06.2020 20:53:20</t>
  </si>
  <si>
    <t>1357943</t>
  </si>
  <si>
    <t>KARATAŞLAR TR-1 45-81-M00125_945627380</t>
  </si>
  <si>
    <t>24.06.2020 15:44:15</t>
  </si>
  <si>
    <t>24.06.2020 16:52:00</t>
  </si>
  <si>
    <t>1351579</t>
  </si>
  <si>
    <t>KARABEYLER TELLİ TR-1 45-81-M00130_B</t>
  </si>
  <si>
    <t>15.06.2020 10:28:08</t>
  </si>
  <si>
    <t>15.06.2020 11:43:39</t>
  </si>
  <si>
    <t>1352863</t>
  </si>
  <si>
    <t>BEDDELLER TR-1 45-81-M00126_945627273</t>
  </si>
  <si>
    <t>17.06.2020 14:10:59</t>
  </si>
  <si>
    <t>17.06.2020 15:15:13</t>
  </si>
  <si>
    <t>1347196</t>
  </si>
  <si>
    <t>KARATAŞLAR TR-1 45-81-M00125_945627384</t>
  </si>
  <si>
    <t>08.06.2020 14:16:24</t>
  </si>
  <si>
    <t>08.06.2020 15:42:39</t>
  </si>
  <si>
    <t>1360705</t>
  </si>
  <si>
    <t>29.06.2020 18:27:40</t>
  </si>
  <si>
    <t>29.06.2020 19:04:10</t>
  </si>
  <si>
    <t>1360123</t>
  </si>
  <si>
    <t>28.06.2020 18:38:09</t>
  </si>
  <si>
    <t>28.06.2020 18:58:59</t>
  </si>
  <si>
    <t>1371259</t>
  </si>
  <si>
    <t>KARABEYLER KAFALAR TR-1 45-81-M00128_945627108</t>
  </si>
  <si>
    <t>30.06.2020 17:03:27</t>
  </si>
  <si>
    <t>30.06.2020 18:14:37</t>
  </si>
  <si>
    <t>1347592</t>
  </si>
  <si>
    <t>KARAKUYU-2 35-26-M00439_956620015</t>
  </si>
  <si>
    <t>09.06.2020 10:01:56</t>
  </si>
  <si>
    <t>09.06.2020 10:21:35</t>
  </si>
  <si>
    <t>1357415</t>
  </si>
  <si>
    <t>23.06.2020 18:48:00</t>
  </si>
  <si>
    <t>23.06.2020 20:10:50</t>
  </si>
  <si>
    <t>1355858</t>
  </si>
  <si>
    <t>KARABÖRGLÜ TR-1 45-72-L00174_B</t>
  </si>
  <si>
    <t>21.06.2020 20:27:03</t>
  </si>
  <si>
    <t>21.06.2020 23:04:27</t>
  </si>
  <si>
    <t>1351810</t>
  </si>
  <si>
    <t>KARABÖRGLÜ TR-1 45-72-L00174_56393990</t>
  </si>
  <si>
    <t>15.06.2020 17:58:34</t>
  </si>
  <si>
    <t>15.06.2020 19:00:11</t>
  </si>
  <si>
    <t>1348635</t>
  </si>
  <si>
    <t>KARABULU TR-3 35-31-L00350_956571223</t>
  </si>
  <si>
    <t>10.06.2020 20:54:05</t>
  </si>
  <si>
    <t>10.06.2020 23:13:53</t>
  </si>
  <si>
    <t>1356078</t>
  </si>
  <si>
    <t>KARABURÇ MERKEZ TR-1 35-31-L00265_956579885</t>
  </si>
  <si>
    <t>22.06.2020 09:18:13</t>
  </si>
  <si>
    <t>22.06.2020 12:36:52</t>
  </si>
  <si>
    <t>1371400</t>
  </si>
  <si>
    <t>30.06.2020 20:48:36</t>
  </si>
  <si>
    <t>30.06.2020 21:38:45</t>
  </si>
  <si>
    <t>1360848</t>
  </si>
  <si>
    <t>KARABURÇ CAMİYANI TR-1/A 35-31-L00496_-H H</t>
  </si>
  <si>
    <t>30.06.2020 01:27:00</t>
  </si>
  <si>
    <t>30.06.2020 01:40:06</t>
  </si>
  <si>
    <t>1359332</t>
  </si>
  <si>
    <t>27.06.2020 00:09:33</t>
  </si>
  <si>
    <t>27.06.2020 01:23:31</t>
  </si>
  <si>
    <t>1359263</t>
  </si>
  <si>
    <t>KARABURÇ CAMİYANI TR-1/A 35-31-L00496_B</t>
  </si>
  <si>
    <t>26.06.2020 20:44:25</t>
  </si>
  <si>
    <t>1348472</t>
  </si>
  <si>
    <t>KARABURÇ MERKEZ TR-1 35-31-L00265_947420947</t>
  </si>
  <si>
    <t>10.06.2020 16:09:37</t>
  </si>
  <si>
    <t>10.06.2020 17:37:29</t>
  </si>
  <si>
    <t>1347952</t>
  </si>
  <si>
    <t>09.06.2020 20:27:34</t>
  </si>
  <si>
    <t>09.06.2020 21:28:06</t>
  </si>
  <si>
    <t>1347403</t>
  </si>
  <si>
    <t>KARABURÇ TR-10 35-31-L00386_Ayırıcı H01</t>
  </si>
  <si>
    <t>08.06.2020 20:59:54</t>
  </si>
  <si>
    <t>08.06.2020 21:56:17</t>
  </si>
  <si>
    <t>1349555</t>
  </si>
  <si>
    <t>KARABURÇ HACILAR TR-7 35-31-L00263_956579639</t>
  </si>
  <si>
    <t>12.06.2020 10:02:18</t>
  </si>
  <si>
    <t>12.06.2020 14:30:50</t>
  </si>
  <si>
    <t>1344748</t>
  </si>
  <si>
    <t>03.06.2020 19:51:36</t>
  </si>
  <si>
    <t>03.06.2020 20:11:33</t>
  </si>
  <si>
    <t>1352903</t>
  </si>
  <si>
    <t>KAYNARPINAR TR-2 35-21-L00115_B</t>
  </si>
  <si>
    <t>17.06.2020 14:56:57</t>
  </si>
  <si>
    <t>17.06.2020 21:53:38</t>
  </si>
  <si>
    <t>1353313</t>
  </si>
  <si>
    <t>18.06.2020 10:17:36</t>
  </si>
  <si>
    <t>18.06.2020 11:02:38</t>
  </si>
  <si>
    <t>1351056</t>
  </si>
  <si>
    <t>14.06.2020 09:11:42</t>
  </si>
  <si>
    <t>14.06.2020 16:52:50</t>
  </si>
  <si>
    <t>1351510</t>
  </si>
  <si>
    <t>KARABURUN İM 35-21-A00001_HatBaşıAyırıcı_53138005 L03</t>
  </si>
  <si>
    <t>15.06.2020 08:58:00</t>
  </si>
  <si>
    <t>15.06.2020 17:36:28</t>
  </si>
  <si>
    <t>1356333</t>
  </si>
  <si>
    <t>22.06.2020 14:42:39</t>
  </si>
  <si>
    <t>22.06.2020 14:51:00</t>
  </si>
  <si>
    <t>1355664</t>
  </si>
  <si>
    <t>KARABURUN İM 35-21-A00001_YENİ LİMAN-L03 L03</t>
  </si>
  <si>
    <t>21.06.2020 14:54:00</t>
  </si>
  <si>
    <t>21.06.2020 16:38:00</t>
  </si>
  <si>
    <t>1334056</t>
  </si>
  <si>
    <t>02.06.2020 17:11:45</t>
  </si>
  <si>
    <t>02.06.2020 17:26:00</t>
  </si>
  <si>
    <t>1349492</t>
  </si>
  <si>
    <t>12.06.2020 08:57:59</t>
  </si>
  <si>
    <t>12.06.2020 17:21:00</t>
  </si>
  <si>
    <t>1351744</t>
  </si>
  <si>
    <t>TİRE TR-2 35-29-M00465_950340331</t>
  </si>
  <si>
    <t>15.06.2020 15:03:08</t>
  </si>
  <si>
    <t>15.06.2020 17:41:24</t>
  </si>
  <si>
    <t>1346221</t>
  </si>
  <si>
    <t>M-850 KARAÇAM KÖK 35-02-M00850_EĞRİDERE-M05 M05</t>
  </si>
  <si>
    <t>06.06.2020 17:05:59</t>
  </si>
  <si>
    <t>06.06.2020 18:08:21</t>
  </si>
  <si>
    <t>1353944</t>
  </si>
  <si>
    <t>KARAÇAM TR-1 45-82-M00176_Ayırıcı H01</t>
  </si>
  <si>
    <t>18.06.2020 20:29:38</t>
  </si>
  <si>
    <t>19.06.2020 02:12:30</t>
  </si>
  <si>
    <t>1354091</t>
  </si>
  <si>
    <t>19.06.2020 07:58:35</t>
  </si>
  <si>
    <t>19.06.2020 11:07:07</t>
  </si>
  <si>
    <t>1351935</t>
  </si>
  <si>
    <t>POYRACIK TR-7 35-24-L00030_955220653</t>
  </si>
  <si>
    <t>15.06.2020 21:44:40</t>
  </si>
  <si>
    <t>15.06.2020 22:59:15</t>
  </si>
  <si>
    <t>1358649</t>
  </si>
  <si>
    <t>POYRACIK TR-7 35-24-L00030_955230195</t>
  </si>
  <si>
    <t>25.06.2020 20:41:02</t>
  </si>
  <si>
    <t>25.06.2020 22:00:18</t>
  </si>
  <si>
    <t>1356437</t>
  </si>
  <si>
    <t>KARADERE TR 1 35-24-L00035_Ayırıcı H01</t>
  </si>
  <si>
    <t>22.06.2020 15:51:15</t>
  </si>
  <si>
    <t>22.06.2020 19:02:23</t>
  </si>
  <si>
    <t>1356587</t>
  </si>
  <si>
    <t>22.06.2020 21:31:48</t>
  </si>
  <si>
    <t>22.06.2020 23:42:41</t>
  </si>
  <si>
    <t>1356884</t>
  </si>
  <si>
    <t>DEMİRCİLİ DM 35-15-L00895_SEYREKLİ L07</t>
  </si>
  <si>
    <t>23.06.2020 10:42:33</t>
  </si>
  <si>
    <t>23.06.2020 12:30:11</t>
  </si>
  <si>
    <t>1355367</t>
  </si>
  <si>
    <t>DEMİRCİLİ DM 35-15-L00895_ÜZÜMLÜ-L02 L02</t>
  </si>
  <si>
    <t>21.06.2020 01:31:41</t>
  </si>
  <si>
    <t>21.06.2020 01:43:00</t>
  </si>
  <si>
    <t>1351767</t>
  </si>
  <si>
    <t>15.06.2020 16:19:56</t>
  </si>
  <si>
    <t>15.06.2020 16:51:16</t>
  </si>
  <si>
    <t>1353079</t>
  </si>
  <si>
    <t>17.06.2020 19:58:58</t>
  </si>
  <si>
    <t>17.06.2020 20:21:28</t>
  </si>
  <si>
    <t>1349319</t>
  </si>
  <si>
    <t>KARADOĞAN TR-6 35-15-L00465_35-15-L00465</t>
  </si>
  <si>
    <t>11.06.2020 20:50:07</t>
  </si>
  <si>
    <t>11.06.2020 21:56:11</t>
  </si>
  <si>
    <t>1350339</t>
  </si>
  <si>
    <t>DEMİRCİLİ DM 35-15-L00895_YENİKÖY (YALLIOĞLU KÖK) L04</t>
  </si>
  <si>
    <t>13.06.2020 01:53:30</t>
  </si>
  <si>
    <t>1347046</t>
  </si>
  <si>
    <t>08.06.2020 09:42:44</t>
  </si>
  <si>
    <t>08.06.2020 11:47:20</t>
  </si>
  <si>
    <t>1358938</t>
  </si>
  <si>
    <t>26.06.2020 11:00:21</t>
  </si>
  <si>
    <t>26.06.2020 11:07:54</t>
  </si>
  <si>
    <t>1360758</t>
  </si>
  <si>
    <t>DEMİRCİLİ DM 35-15-L00895_ÜZÜMLÜ L02</t>
  </si>
  <si>
    <t>29.06.2020 19:52:41</t>
  </si>
  <si>
    <t>29.06.2020 20:06:39</t>
  </si>
  <si>
    <t>1347295</t>
  </si>
  <si>
    <t>KARAHALİLLİ KÖK 35-20-L00087_SÖĞÜTÖREN DAĞLAR GRUBU-L02 L02</t>
  </si>
  <si>
    <t>08.06.2020 17:13:04</t>
  </si>
  <si>
    <t>1348381</t>
  </si>
  <si>
    <t>KARAHALİLLİ TR-4 35-20-L00372_955195315</t>
  </si>
  <si>
    <t>10.06.2020 13:28:28</t>
  </si>
  <si>
    <t>10.06.2020 14:59:22</t>
  </si>
  <si>
    <t>1346261</t>
  </si>
  <si>
    <t>06.06.2020 18:38:01</t>
  </si>
  <si>
    <t>06.06.2020 19:39:35</t>
  </si>
  <si>
    <t>1352708</t>
  </si>
  <si>
    <t>KARAHALİLLİ TR-3 35-20-L00096_35-20-L00096</t>
  </si>
  <si>
    <t>17.06.2020 10:23:48</t>
  </si>
  <si>
    <t>17.06.2020 11:26:43</t>
  </si>
  <si>
    <t>1351258</t>
  </si>
  <si>
    <t>14.06.2020 15:24:02</t>
  </si>
  <si>
    <t>14.06.2020 15:28:00</t>
  </si>
  <si>
    <t>1353359</t>
  </si>
  <si>
    <t>KARAHALİLLİ KÖK 35-20-L00087_TOKATBAŞI L05</t>
  </si>
  <si>
    <t>18.06.2020 10:52:28</t>
  </si>
  <si>
    <t>18.06.2020 16:07:00</t>
  </si>
  <si>
    <t>1344782</t>
  </si>
  <si>
    <t>NEVZAT URAY GRB. 35-20-L00098_6115579</t>
  </si>
  <si>
    <t>03.06.2020 19:38:42</t>
  </si>
  <si>
    <t>03.06.2020 23:26:41</t>
  </si>
  <si>
    <t>1348462</t>
  </si>
  <si>
    <t>10.06.2020 15:06:10</t>
  </si>
  <si>
    <t>10.06.2020 22:47:20</t>
  </si>
  <si>
    <t>1349994</t>
  </si>
  <si>
    <t>12.06.2020 16:38:12</t>
  </si>
  <si>
    <t>12.06.2020 17:39:00</t>
  </si>
  <si>
    <t>1358536</t>
  </si>
  <si>
    <t>KARAHALİLLİ KÖK 35-20-L00087_A</t>
  </si>
  <si>
    <t>25.06.2020 16:24:38</t>
  </si>
  <si>
    <t>25.06.2020 18:38:53</t>
  </si>
  <si>
    <t>1358403</t>
  </si>
  <si>
    <t>KARAHIDIRLI SULAMA TR-7 35-16-M00236_35-16-M00236</t>
  </si>
  <si>
    <t>25.06.2020 12:15:23</t>
  </si>
  <si>
    <t>25.06.2020 17:49:51</t>
  </si>
  <si>
    <t>1359203</t>
  </si>
  <si>
    <t>26.06.2020 18:48:23</t>
  </si>
  <si>
    <t>26.06.2020 19:41:25</t>
  </si>
  <si>
    <t>1359154</t>
  </si>
  <si>
    <t>26.06.2020 17:23:35</t>
  </si>
  <si>
    <t>26.06.2020 18:39:36</t>
  </si>
  <si>
    <t>1359585</t>
  </si>
  <si>
    <t>BALABAN TARIMSAL SULAMA TR-1 35-16-M00175_35-16-M00175</t>
  </si>
  <si>
    <t>27.06.2020 14:52:46</t>
  </si>
  <si>
    <t>27.06.2020 15:47:23</t>
  </si>
  <si>
    <t>1352135</t>
  </si>
  <si>
    <t>KARAHIDIRLI KÖK 35-16-M00718_-H4 H4</t>
  </si>
  <si>
    <t>16.06.2020 10:05:54</t>
  </si>
  <si>
    <t>16.06.2020 10:53:21</t>
  </si>
  <si>
    <t>1357022</t>
  </si>
  <si>
    <t>TEZEL KÖK 35-26-M00699_SÜMER MAKİNA-M05 M05</t>
  </si>
  <si>
    <t>23.06.2020 12:14:43</t>
  </si>
  <si>
    <t>23.06.2020 12:52:47</t>
  </si>
  <si>
    <t>1357053</t>
  </si>
  <si>
    <t>KARAKILIÇLI TR-2 45-71-M01556_Ayırıcı H01</t>
  </si>
  <si>
    <t>23.06.2020 12:42:00</t>
  </si>
  <si>
    <t>23.06.2020 13:37:07</t>
  </si>
  <si>
    <t>1350933</t>
  </si>
  <si>
    <t>13.06.2020 21:20:50</t>
  </si>
  <si>
    <t>13.06.2020 23:09:00</t>
  </si>
  <si>
    <t>1359340</t>
  </si>
  <si>
    <t>KARAKILIÇLI TR-1 45-71-M01555_953212696</t>
  </si>
  <si>
    <t>27.06.2020 00:36:24</t>
  </si>
  <si>
    <t>27.06.2020 03:25:50</t>
  </si>
  <si>
    <t>1350369</t>
  </si>
  <si>
    <t>KARA KIZLAR TR-1 35-26-M00509_Ayırıcı H01</t>
  </si>
  <si>
    <t>13.06.2020 05:43:37</t>
  </si>
  <si>
    <t>13.06.2020 07:53:22</t>
  </si>
  <si>
    <t>1323547</t>
  </si>
  <si>
    <t>01.06.2020 20:32:53</t>
  </si>
  <si>
    <t>01.06.2020 23:52:00</t>
  </si>
  <si>
    <t>1350180</t>
  </si>
  <si>
    <t>SARIKAYA TR-2 (DOKTORLAR SİTESİ) 45-71-M00998_Ayırıcı H01</t>
  </si>
  <si>
    <t>12.06.2020 19:11:07</t>
  </si>
  <si>
    <t>12.06.2020 21:30:45</t>
  </si>
  <si>
    <t>1350141</t>
  </si>
  <si>
    <t>KÜÇÜKAVULCUK DM 35-15-L00727_İSMAİL BAYSAL L04</t>
  </si>
  <si>
    <t>12.06.2020 18:25:28</t>
  </si>
  <si>
    <t>12.06.2020 19:15:08</t>
  </si>
  <si>
    <t>1345871</t>
  </si>
  <si>
    <t>KARAKOVA MEHMET BALABAN SULAMA GRB TR-4 35-15-M00336_Ayırıcı H01</t>
  </si>
  <si>
    <t>06.06.2020 05:58:03</t>
  </si>
  <si>
    <t>06.06.2020 07:54:15</t>
  </si>
  <si>
    <t>1345912</t>
  </si>
  <si>
    <t>06.06.2020 08:03:28</t>
  </si>
  <si>
    <t>06.06.2020 09:47:19</t>
  </si>
  <si>
    <t>1353284</t>
  </si>
  <si>
    <t>TR-81 YÜCEL GÜLCÜ GRB. 35-15-M00081_A</t>
  </si>
  <si>
    <t>18.06.2020 09:31:51</t>
  </si>
  <si>
    <t>18.06.2020 10:59:50</t>
  </si>
  <si>
    <t>1353905</t>
  </si>
  <si>
    <t>KARAKOVA MUZAFFER AKKAŞ SUL. GRB. TR-3 35-15-M00329_A</t>
  </si>
  <si>
    <t>18.06.2020 18:01:26</t>
  </si>
  <si>
    <t>18.06.2020 20:23:37</t>
  </si>
  <si>
    <t>1371232</t>
  </si>
  <si>
    <t>KARAKOVA MEHMET BALABAN SULAMA GRB TR-4 35-15-M00336_950405206</t>
  </si>
  <si>
    <t>30.06.2020 16:00:49</t>
  </si>
  <si>
    <t>30.06.2020 19:20:16</t>
  </si>
  <si>
    <t>1355912</t>
  </si>
  <si>
    <t>DOĞUŞÇAY KÖK 35-15-M00306_ M04</t>
  </si>
  <si>
    <t>22.06.2020 00:42:59</t>
  </si>
  <si>
    <t>22.06.2020 01:10:50</t>
  </si>
  <si>
    <t>1346394</t>
  </si>
  <si>
    <t>07.06.2020 06:23:21</t>
  </si>
  <si>
    <t>07.06.2020 08:36:20</t>
  </si>
  <si>
    <t>1348687</t>
  </si>
  <si>
    <t>10.06.2020 23:56:26</t>
  </si>
  <si>
    <t>11.06.2020 05:04:37</t>
  </si>
  <si>
    <t>1350151</t>
  </si>
  <si>
    <t>RUHBANLAR TR-1 45-81-M00105_B</t>
  </si>
  <si>
    <t>12.06.2020 18:37:16</t>
  </si>
  <si>
    <t>12.06.2020 19:40:34</t>
  </si>
  <si>
    <t>1357370</t>
  </si>
  <si>
    <t>HALİL ÇAVUŞLAR TR-1 45-81-M00107_45-81-M00107</t>
  </si>
  <si>
    <t>23.06.2020 17:50:56</t>
  </si>
  <si>
    <t>24.06.2020 03:26:14</t>
  </si>
  <si>
    <t>1359436</t>
  </si>
  <si>
    <t>M-4 ÖZCAN SUNAY TAŞ OCAĞI ÖZEL 35-18-M00004Ö_Ayırıcı H01</t>
  </si>
  <si>
    <t>27.06.2020 09:12:44</t>
  </si>
  <si>
    <t>27.06.2020 14:42:39</t>
  </si>
  <si>
    <t>1357072</t>
  </si>
  <si>
    <t>KARAKÖY TR-1 45-84-L00043_72372774</t>
  </si>
  <si>
    <t>23.06.2020 12:48:18</t>
  </si>
  <si>
    <t>23.06.2020 13:19:13</t>
  </si>
  <si>
    <t>1349149</t>
  </si>
  <si>
    <t>KARAKÖY TR-1 45-84-L00043_A</t>
  </si>
  <si>
    <t>11.06.2020 17:52:02</t>
  </si>
  <si>
    <t>11.06.2020 18:50:35</t>
  </si>
  <si>
    <t>1353384</t>
  </si>
  <si>
    <t>ÖZCAN SUNAY ÖZEL TR 35-18-M00256Ö_-H H</t>
  </si>
  <si>
    <t>18.06.2020 10:49:46</t>
  </si>
  <si>
    <t>18.06.2020 16:55:34</t>
  </si>
  <si>
    <t>1356397</t>
  </si>
  <si>
    <t>KARAKÖY TR-2 45-84-L00042_955181271</t>
  </si>
  <si>
    <t>22.06.2020 15:21:11</t>
  </si>
  <si>
    <t>22.06.2020 17:36:31</t>
  </si>
  <si>
    <t>1356272</t>
  </si>
  <si>
    <t>KARAKÖY TR-1 45-84-L00043_955182902</t>
  </si>
  <si>
    <t>22.06.2020 13:20:41</t>
  </si>
  <si>
    <t>22.06.2020 13:43:29</t>
  </si>
  <si>
    <t>1352836</t>
  </si>
  <si>
    <t>KARAKURT TR-3 45-76-M00093_C</t>
  </si>
  <si>
    <t>17.06.2020 13:18:30</t>
  </si>
  <si>
    <t>17.06.2020 16:09:06</t>
  </si>
  <si>
    <t>1350064</t>
  </si>
  <si>
    <t>KARAKURT TR-2 45-76-M00090_955242323</t>
  </si>
  <si>
    <t>12.06.2020 17:07:06</t>
  </si>
  <si>
    <t>12.06.2020 22:25:28</t>
  </si>
  <si>
    <t>1361048</t>
  </si>
  <si>
    <t>KARAKURT TR-3 45-76-M00093_A</t>
  </si>
  <si>
    <t>30.06.2020 10:59:11</t>
  </si>
  <si>
    <t>1345285</t>
  </si>
  <si>
    <t>KARAKURT TR-1 45-76-M00091_955238876</t>
  </si>
  <si>
    <t>04.06.2020 19:42:57</t>
  </si>
  <si>
    <t>04.06.2020 20:58:35</t>
  </si>
  <si>
    <t>1345778</t>
  </si>
  <si>
    <t>KARAKUYU TR-2 35-22-M00290_955285229</t>
  </si>
  <si>
    <t>05.06.2020 19:36:24</t>
  </si>
  <si>
    <t>05.06.2020 21:13:33</t>
  </si>
  <si>
    <t>1334006</t>
  </si>
  <si>
    <t>02.06.2020 15:40:12</t>
  </si>
  <si>
    <t>02.06.2020 17:11:34</t>
  </si>
  <si>
    <t>1349015</t>
  </si>
  <si>
    <t>KARAKUYU KÖK 35-22-M00091_NOHUT GÖLÜ(KÖY SULAMA) M01</t>
  </si>
  <si>
    <t>11.06.2020 15:20:01</t>
  </si>
  <si>
    <t>11.06.2020 18:15:52</t>
  </si>
  <si>
    <t>1348694</t>
  </si>
  <si>
    <t>KARAKUYU TR-2 35-22-M00290_Ayırıcı H01</t>
  </si>
  <si>
    <t>11.06.2020 02:17:37</t>
  </si>
  <si>
    <t>11.06.2020 03:52:00</t>
  </si>
  <si>
    <t>1354455</t>
  </si>
  <si>
    <t>KARAKUYU KÖK 35-22-M00091_KARAKUYU-M02 M02</t>
  </si>
  <si>
    <t>19.06.2020 15:00:20</t>
  </si>
  <si>
    <t>19.06.2020 15:29:32</t>
  </si>
  <si>
    <t>1358112</t>
  </si>
  <si>
    <t>KARAKUYU TR-3 35-22-M00291_35-22-M00291</t>
  </si>
  <si>
    <t>24.06.2020 22:07:39</t>
  </si>
  <si>
    <t>24.06.2020 22:41:46</t>
  </si>
  <si>
    <t>1361028</t>
  </si>
  <si>
    <t>30.06.2020 10:47:31</t>
  </si>
  <si>
    <t>30.06.2020 11:31:07</t>
  </si>
  <si>
    <t>1359684</t>
  </si>
  <si>
    <t>KARAKUYU TR-3 35-22-M00291_Ayırıcı H01</t>
  </si>
  <si>
    <t>27.06.2020 18:35:05</t>
  </si>
  <si>
    <t>27.06.2020 19:49:14</t>
  </si>
  <si>
    <t>1358132</t>
  </si>
  <si>
    <t>KARAKUYU TR-2 35-22-M00290_35-22-M00290</t>
  </si>
  <si>
    <t>25.06.2020 00:15:41</t>
  </si>
  <si>
    <t>25.06.2020 00:40:24</t>
  </si>
  <si>
    <t>1358915</t>
  </si>
  <si>
    <t>GÜMÜŞGÖLÜ TARIMSAL SULAMA TR-2 35-22-M00211_35-22-M00211</t>
  </si>
  <si>
    <t>26.06.2020 10:34:47</t>
  </si>
  <si>
    <t>26.06.2020 12:57:09</t>
  </si>
  <si>
    <t>1358658</t>
  </si>
  <si>
    <t>KARAKUYU TR-2 35-22-M00290_C</t>
  </si>
  <si>
    <t>25.06.2020 20:19:56</t>
  </si>
  <si>
    <t>25.06.2020 22:32:58</t>
  </si>
  <si>
    <t>1371317</t>
  </si>
  <si>
    <t>KARAKUYU TR-1 35-22-M00289_35-22-M00289</t>
  </si>
  <si>
    <t>30.06.2020 18:25:45</t>
  </si>
  <si>
    <t>30.06.2020 19:22:37</t>
  </si>
  <si>
    <t>1351453</t>
  </si>
  <si>
    <t>15.06.2020 07:09:56</t>
  </si>
  <si>
    <t>15.06.2020 07:45:42</t>
  </si>
  <si>
    <t>1349286</t>
  </si>
  <si>
    <t>KARAKUYU KÖK 35-22-M00091_KARAKUYU M02</t>
  </si>
  <si>
    <t>11.06.2020 20:11:11</t>
  </si>
  <si>
    <t>11.06.2020 20:47:27</t>
  </si>
  <si>
    <t>1345963</t>
  </si>
  <si>
    <t>06.06.2020 10:14:37</t>
  </si>
  <si>
    <t>1345195</t>
  </si>
  <si>
    <t>KARAMAN TR-1 35-31-L00435_956599126</t>
  </si>
  <si>
    <t>04.06.2020 13:45:33</t>
  </si>
  <si>
    <t>04.06.2020 17:59:14</t>
  </si>
  <si>
    <t>1347632</t>
  </si>
  <si>
    <t>KARAMAN TR-1 35-31-L00049_942297634</t>
  </si>
  <si>
    <t>09.06.2020 09:51:00</t>
  </si>
  <si>
    <t>09.06.2020 15:14:43</t>
  </si>
  <si>
    <t>1371238</t>
  </si>
  <si>
    <t>KARAMAN OKUL YANI TR-2 35-31-L00052_956598145</t>
  </si>
  <si>
    <t>30.06.2020 16:30:57</t>
  </si>
  <si>
    <t>30.06.2020 17:51:50</t>
  </si>
  <si>
    <t>1360120</t>
  </si>
  <si>
    <t>KARAMAN OKUL YANI TR-2 35-31-L00052_35-31-L00052</t>
  </si>
  <si>
    <t>28.06.2020 18:26:09</t>
  </si>
  <si>
    <t>28.06.2020 19:20:01</t>
  </si>
  <si>
    <t>1359971</t>
  </si>
  <si>
    <t>28.06.2020 12:44:06</t>
  </si>
  <si>
    <t>28.06.2020 14:45:53</t>
  </si>
  <si>
    <t>1346884</t>
  </si>
  <si>
    <t>K-3141 35-07-K03141_912575708</t>
  </si>
  <si>
    <t>07.06.2020 22:28:49</t>
  </si>
  <si>
    <t>08.06.2020 00:19:07</t>
  </si>
  <si>
    <t>1348220</t>
  </si>
  <si>
    <t>SÖĞÜTLÜ KUYU TR-28 35-15-M00411_72373742</t>
  </si>
  <si>
    <t>10.06.2020 09:44:41</t>
  </si>
  <si>
    <t>10.06.2020 19:20:10</t>
  </si>
  <si>
    <t>1347422</t>
  </si>
  <si>
    <t>M-2142 35-07-M02142_99104259</t>
  </si>
  <si>
    <t>08.06.2020 21:35:21</t>
  </si>
  <si>
    <t>08.06.2020 23:00:23</t>
  </si>
  <si>
    <t>1346069</t>
  </si>
  <si>
    <t>06.06.2020 12:19:25</t>
  </si>
  <si>
    <t>06.06.2020 14:02:05</t>
  </si>
  <si>
    <t>1347560</t>
  </si>
  <si>
    <t>KARAOBA TEKELİLER TR-4 35-32-L00058_Ayırıcı H01</t>
  </si>
  <si>
    <t>09.06.2020 09:36:00</t>
  </si>
  <si>
    <t>09.06.2020 16:45:27</t>
  </si>
  <si>
    <t>1348190</t>
  </si>
  <si>
    <t>KARAOBA TEKELİLER TR-4 35-32-L00058_35-32-L00058</t>
  </si>
  <si>
    <t>10.06.2020 09:32:00</t>
  </si>
  <si>
    <t>10.06.2020 16:37:28</t>
  </si>
  <si>
    <t>1352302</t>
  </si>
  <si>
    <t>KARAOLUK TR-1 45-83-L00423_45-83-L00423</t>
  </si>
  <si>
    <t>16.06.2020 14:13:27</t>
  </si>
  <si>
    <t>16.06.2020 14:40:52</t>
  </si>
  <si>
    <t>1355239</t>
  </si>
  <si>
    <t>YENİDOĞAN TR-1 45-72-L00107_Ayırıcı H01</t>
  </si>
  <si>
    <t>20.06.2020 17:55:47</t>
  </si>
  <si>
    <t>20.06.2020 18:49:02</t>
  </si>
  <si>
    <t>1346735</t>
  </si>
  <si>
    <t>KARAOT-1 35-26-M00507_Ayırıcı H01</t>
  </si>
  <si>
    <t>07.06.2020 16:48:41</t>
  </si>
  <si>
    <t>07.06.2020 17:48:15</t>
  </si>
  <si>
    <t>1345521</t>
  </si>
  <si>
    <t>KARAOT-1 35-26-M00507_35-26-M00507</t>
  </si>
  <si>
    <t>05.06.2020 11:11:52</t>
  </si>
  <si>
    <t>05.06.2020 12:32:22</t>
  </si>
  <si>
    <t>1323517</t>
  </si>
  <si>
    <t>KARAOT-2 35-26-M00508_Ayırıcı H01</t>
  </si>
  <si>
    <t>01.06.2020 19:07:34</t>
  </si>
  <si>
    <t>01.06.2020 20:05:01</t>
  </si>
  <si>
    <t>1323171</t>
  </si>
  <si>
    <t>01.06.2020 12:55:55</t>
  </si>
  <si>
    <t>01.06.2020 19:08:09</t>
  </si>
  <si>
    <t>1323031</t>
  </si>
  <si>
    <t>01.06.2020 09:59:00</t>
  </si>
  <si>
    <t>01.06.2020 12:49:12</t>
  </si>
  <si>
    <t>1359666</t>
  </si>
  <si>
    <t>27.06.2020 17:40:25</t>
  </si>
  <si>
    <t>27.06.2020 19:20:44</t>
  </si>
  <si>
    <t>1360351</t>
  </si>
  <si>
    <t>GÜLBAHÇE TR-12 35-19-L00168_9377977</t>
  </si>
  <si>
    <t>29.06.2020 09:07:07</t>
  </si>
  <si>
    <t>29.06.2020 14:50:21</t>
  </si>
  <si>
    <t>1347367</t>
  </si>
  <si>
    <t>KARAPINAR İM 45-78-A00002_HatBaşıAyırıcı_53139567 M05</t>
  </si>
  <si>
    <t>08.06.2020 19:33:07</t>
  </si>
  <si>
    <t>08.06.2020 21:17:07</t>
  </si>
  <si>
    <t>1349459</t>
  </si>
  <si>
    <t>12.06.2020 08:23:18</t>
  </si>
  <si>
    <t>12.06.2020 09:37:48</t>
  </si>
  <si>
    <t>1349819</t>
  </si>
  <si>
    <t>KARAPINAR İM 45-78-A00002_ERDELEK M02</t>
  </si>
  <si>
    <t>12.06.2020 14:30:59</t>
  </si>
  <si>
    <t>12.06.2020 14:33:49</t>
  </si>
  <si>
    <t>1351095</t>
  </si>
  <si>
    <t>KARAPINAR İM 45-78-A00002_KARAPINAR KÖYÜ M010</t>
  </si>
  <si>
    <t>14.06.2020 10:00:32</t>
  </si>
  <si>
    <t>14.06.2020 10:43:55</t>
  </si>
  <si>
    <t>1350858</t>
  </si>
  <si>
    <t>İSMAİL YAVUZ ÖZEL TR 45-78-M00518Ö_Ayırıcı H01</t>
  </si>
  <si>
    <t>13.06.2020 18:17:27</t>
  </si>
  <si>
    <t>13.06.2020 21:12:28</t>
  </si>
  <si>
    <t>1346833</t>
  </si>
  <si>
    <t>İNLİCE YAKUPLAR TR-1 45-81-M00156_945635057</t>
  </si>
  <si>
    <t>07.06.2020 19:52:12</t>
  </si>
  <si>
    <t>07.06.2020 20:45:17</t>
  </si>
  <si>
    <t>1344512</t>
  </si>
  <si>
    <t>KARASELENDİ TR-1 45-81-M00055_945634983</t>
  </si>
  <si>
    <t>03.06.2020 13:39:28</t>
  </si>
  <si>
    <t>03.06.2020 14:43:06</t>
  </si>
  <si>
    <t>1348267</t>
  </si>
  <si>
    <t>SAMİ GÜNGÖR SULAMA GRUBU 35-29-M00185_950348139</t>
  </si>
  <si>
    <t>10.06.2020 10:44:51</t>
  </si>
  <si>
    <t>10.06.2020 12:05:43</t>
  </si>
  <si>
    <t>1348299</t>
  </si>
  <si>
    <t>KARATEKE TR-2 35-29-L00143_950334238</t>
  </si>
  <si>
    <t>10.06.2020 11:34:14</t>
  </si>
  <si>
    <t>10.06.2020 13:13:29</t>
  </si>
  <si>
    <t>1349947</t>
  </si>
  <si>
    <t>S.S. KARATEKE KÖYÜ SULAMA KOOP. ÖZEL 35-29-M00184Ö_35-29-M00184Ö</t>
  </si>
  <si>
    <t>12.06.2020 15:48:06</t>
  </si>
  <si>
    <t>12.06.2020 20:07:38</t>
  </si>
  <si>
    <t>1355097</t>
  </si>
  <si>
    <t>20.06.2020 13:18:02</t>
  </si>
  <si>
    <t>20.06.2020 18:46:24</t>
  </si>
  <si>
    <t>1357266</t>
  </si>
  <si>
    <t>ALİ ŞAHİN SULAMA GRUBU 35-29-M00175_Ayırıcı H01</t>
  </si>
  <si>
    <t>23.06.2020 15:44:38</t>
  </si>
  <si>
    <t>23.06.2020 17:09:04</t>
  </si>
  <si>
    <t>1359716</t>
  </si>
  <si>
    <t>27.06.2020 19:02:21</t>
  </si>
  <si>
    <t>27.06.2020 23:25:56</t>
  </si>
  <si>
    <t>1323799</t>
  </si>
  <si>
    <t>KARAVELİLER TR-2 35-20-L00141_955195780</t>
  </si>
  <si>
    <t>02.06.2020 10:07:26</t>
  </si>
  <si>
    <t>02.06.2020 11:43:42</t>
  </si>
  <si>
    <t>1357411</t>
  </si>
  <si>
    <t>KAPANCI KÖK 45-78-L00229_HatBaşıAyırıcı_53140003 L03</t>
  </si>
  <si>
    <t>23.06.2020 18:53:04</t>
  </si>
  <si>
    <t>23.06.2020 19:26:33</t>
  </si>
  <si>
    <t>1350546</t>
  </si>
  <si>
    <t>13.06.2020 10:08:44</t>
  </si>
  <si>
    <t>13.06.2020 15:47:10</t>
  </si>
  <si>
    <t>1355323</t>
  </si>
  <si>
    <t>KARAYAKUP TR-1 45-75-M00273_Ayırıcı H01</t>
  </si>
  <si>
    <t>20.06.2020 21:32:31</t>
  </si>
  <si>
    <t>20.06.2020 21:36:56</t>
  </si>
  <si>
    <t>1355241</t>
  </si>
  <si>
    <t>20.06.2020 17:51:03</t>
  </si>
  <si>
    <t>20.06.2020 20:19:00</t>
  </si>
  <si>
    <t>1355440</t>
  </si>
  <si>
    <t>21.06.2020 08:34:57</t>
  </si>
  <si>
    <t>21.06.2020 10:26:21</t>
  </si>
  <si>
    <t>1359714</t>
  </si>
  <si>
    <t>27.06.2020 19:36:03</t>
  </si>
  <si>
    <t>27.06.2020 20:55:39</t>
  </si>
  <si>
    <t>1358413</t>
  </si>
  <si>
    <t>KARAYENİCE TR-1 45-71-M01506_Ayırıcı H01</t>
  </si>
  <si>
    <t>25.06.2020 12:53:26</t>
  </si>
  <si>
    <t>25.06.2020 14:21:21</t>
  </si>
  <si>
    <t>1360485</t>
  </si>
  <si>
    <t>29.06.2020 12:35:39</t>
  </si>
  <si>
    <t>29.06.2020 14:06:40</t>
  </si>
  <si>
    <t>1358034</t>
  </si>
  <si>
    <t>24.06.2020 17:50:10</t>
  </si>
  <si>
    <t>24.06.2020 21:28:56</t>
  </si>
  <si>
    <t>1352365</t>
  </si>
  <si>
    <t>KARAYENİCE TR-2 45-71-M01507_953211758</t>
  </si>
  <si>
    <t>16.06.2020 16:15:54</t>
  </si>
  <si>
    <t>16.06.2020 20:32:25</t>
  </si>
  <si>
    <t>1346043</t>
  </si>
  <si>
    <t>TR-55 35-30-L00055_955329943</t>
  </si>
  <si>
    <t>06.06.2020 11:50:41</t>
  </si>
  <si>
    <t>09.06.2020 20:11:07</t>
  </si>
  <si>
    <t>1358668</t>
  </si>
  <si>
    <t>TR-37 35-30-L00037_955331538</t>
  </si>
  <si>
    <t>25.06.2020 21:31:06</t>
  </si>
  <si>
    <t>25.06.2020 22:21:58</t>
  </si>
  <si>
    <t>1352634</t>
  </si>
  <si>
    <t>KARGINIŞIKLAR TR-1 45-74-M00125_945577513</t>
  </si>
  <si>
    <t>17.06.2020 08:58:18</t>
  </si>
  <si>
    <t>17.06.2020 11:31:24</t>
  </si>
  <si>
    <t>1349092</t>
  </si>
  <si>
    <t>KARGIN KÖK 45-84-M00004_AHMET HAMDİ ALTUNCU ÖZEL TR-M03 M03</t>
  </si>
  <si>
    <t>11.06.2020 16:58:58</t>
  </si>
  <si>
    <t>11.06.2020 18:23:13</t>
  </si>
  <si>
    <t>1348918</t>
  </si>
  <si>
    <t>TUNCAY AYDIN VE ARK. ÖZEL TR 45-84-M00037Ö_Ayırıcı H01</t>
  </si>
  <si>
    <t>11.06.2020 12:18:30</t>
  </si>
  <si>
    <t>11.06.2020 13:36:08</t>
  </si>
  <si>
    <t>1348935</t>
  </si>
  <si>
    <t>YUKARI KIZILCA TR-3 35-27-L00053_912226628</t>
  </si>
  <si>
    <t>11.06.2020 12:48:44</t>
  </si>
  <si>
    <t>11.06.2020 15:20:37</t>
  </si>
  <si>
    <t>1359903</t>
  </si>
  <si>
    <t>YUVACALI TR-413 TATIMSAL SULAMA 45-73-M00270_Ayırıcı H01</t>
  </si>
  <si>
    <t>28.06.2020 09:57:40</t>
  </si>
  <si>
    <t>28.06.2020 11:22:08</t>
  </si>
  <si>
    <t>1354778</t>
  </si>
  <si>
    <t>BEYLER ÇAYIRI TR-7 35-16-M00732_950004417</t>
  </si>
  <si>
    <t>19.06.2020 21:36:39</t>
  </si>
  <si>
    <t>19.06.2020 22:55:50</t>
  </si>
  <si>
    <t>1357208</t>
  </si>
  <si>
    <t>23.06.2020 14:52:57</t>
  </si>
  <si>
    <t>23.06.2020 16:43:36</t>
  </si>
  <si>
    <t>1345397</t>
  </si>
  <si>
    <t>KAŞIKÇI BAHADIRLAR TR 45-75-M00097_B</t>
  </si>
  <si>
    <t>05.06.2020 08:21:00</t>
  </si>
  <si>
    <t>05.06.2020 11:54:09</t>
  </si>
  <si>
    <t>1345153</t>
  </si>
  <si>
    <t>04.06.2020 14:20:52</t>
  </si>
  <si>
    <t>04.06.2020 16:43:18</t>
  </si>
  <si>
    <t>1356999</t>
  </si>
  <si>
    <t>KAŞIKÇI KUYUDERE MAH.TR 45-75-M00082_Ayırıcı H01</t>
  </si>
  <si>
    <t>23.06.2020 11:32:33</t>
  </si>
  <si>
    <t>23.06.2020 12:44:44</t>
  </si>
  <si>
    <t>1356116</t>
  </si>
  <si>
    <t>22.06.2020 10:02:05</t>
  </si>
  <si>
    <t>22.06.2020 10:58:03</t>
  </si>
  <si>
    <t>1359457</t>
  </si>
  <si>
    <t>27.06.2020 09:54:03</t>
  </si>
  <si>
    <t>27.06.2020 10:33:35</t>
  </si>
  <si>
    <t>1352208</t>
  </si>
  <si>
    <t>TR-112 KAVAKDERE 35-14-M00112_956639302</t>
  </si>
  <si>
    <t>16.06.2020 11:41:17</t>
  </si>
  <si>
    <t>16.06.2020 12:28:32</t>
  </si>
  <si>
    <t>1348100</t>
  </si>
  <si>
    <t>10.06.2020 06:56:49</t>
  </si>
  <si>
    <t>10.06.2020 07:41:32</t>
  </si>
  <si>
    <t>1348551</t>
  </si>
  <si>
    <t>10.06.2020 18:33:47</t>
  </si>
  <si>
    <t>10.06.2020 19:21:38</t>
  </si>
  <si>
    <t>1350164</t>
  </si>
  <si>
    <t>KAVAKLIDERE TR-2 45-73-M00141_945664478</t>
  </si>
  <si>
    <t>12.06.2020 18:46:27</t>
  </si>
  <si>
    <t>12.06.2020 19:42:59</t>
  </si>
  <si>
    <t>1350090</t>
  </si>
  <si>
    <t>KAVAKLIDERE  KÖK 45-73-M00140_TR-11 M02</t>
  </si>
  <si>
    <t>12.06.2020 18:01:00</t>
  </si>
  <si>
    <t>1344938</t>
  </si>
  <si>
    <t>KAVAKLIDERE TR-12 45-73-M00145_TR-14 M05</t>
  </si>
  <si>
    <t>04.06.2020 09:59:00</t>
  </si>
  <si>
    <t>04.06.2020 10:09:00</t>
  </si>
  <si>
    <t>1345018</t>
  </si>
  <si>
    <t>KAVAKLIDERE TR-17 45-73-M00146_A</t>
  </si>
  <si>
    <t>04.06.2020 13:34:08</t>
  </si>
  <si>
    <t>04.06.2020 14:12:03</t>
  </si>
  <si>
    <t>1352190</t>
  </si>
  <si>
    <t>KAVAKLIDERE TR-16 45-73-M01016_945658206</t>
  </si>
  <si>
    <t>16.06.2020 11:17:56</t>
  </si>
  <si>
    <t>16.06.2020 11:59:48</t>
  </si>
  <si>
    <t>1352402</t>
  </si>
  <si>
    <t>KAVAKLIDERE TR-16 45-73-M01016_945658342</t>
  </si>
  <si>
    <t>16.06.2020 17:06:14</t>
  </si>
  <si>
    <t>16.06.2020 20:33:24</t>
  </si>
  <si>
    <t>1350641</t>
  </si>
  <si>
    <t>KAVAKLIDERE TR-9 45-73-M00143_945659637</t>
  </si>
  <si>
    <t>13.06.2020 12:28:28</t>
  </si>
  <si>
    <t>13.06.2020 13:57:11</t>
  </si>
  <si>
    <t>1354707</t>
  </si>
  <si>
    <t>KAVAKLIDERE TR-17 45-73-M00146_ESKİ KABİN ÇIKIŞI-M02 M02</t>
  </si>
  <si>
    <t>19.06.2020 18:45:16</t>
  </si>
  <si>
    <t>19.06.2020 20:23:48</t>
  </si>
  <si>
    <t>1354576</t>
  </si>
  <si>
    <t>19.06.2020 17:07:40</t>
  </si>
  <si>
    <t>19.06.2020 18:45:00</t>
  </si>
  <si>
    <t>1355120</t>
  </si>
  <si>
    <t>KEMALİYE DM (TR-1) 45-73-M00150_HatBaşıAyırıcı_53135421 M02</t>
  </si>
  <si>
    <t>20.06.2020 14:15:00</t>
  </si>
  <si>
    <t>20.06.2020 16:00:34</t>
  </si>
  <si>
    <t>1356680</t>
  </si>
  <si>
    <t>23.06.2020 07:15:56</t>
  </si>
  <si>
    <t>23.06.2020 08:41:00</t>
  </si>
  <si>
    <t>1358036</t>
  </si>
  <si>
    <t>24.06.2020 19:40:14</t>
  </si>
  <si>
    <t>1358122</t>
  </si>
  <si>
    <t>KAVAKLIDERE TR-18 45-73-M01017_45-73-M01017</t>
  </si>
  <si>
    <t>24.06.2020 23:11:01</t>
  </si>
  <si>
    <t>25.06.2020 02:30:15</t>
  </si>
  <si>
    <t>1357593</t>
  </si>
  <si>
    <t>KAVAKLIDERE TR-11 45-73-M00144_TR-1 GİRİŞ-M01 M01</t>
  </si>
  <si>
    <t>24.06.2020 06:33:59</t>
  </si>
  <si>
    <t>24.06.2020 07:10:30</t>
  </si>
  <si>
    <t>1359259</t>
  </si>
  <si>
    <t>PİYADELER KÖK 45-73-M00136_HatBaşıAyırıcı_53136008 M04</t>
  </si>
  <si>
    <t>26.06.2020 20:35:46</t>
  </si>
  <si>
    <t>26.06.2020 21:16:44</t>
  </si>
  <si>
    <t>1358509</t>
  </si>
  <si>
    <t>KAVAKLIDERE TR-11 45-73-M00144_945658641</t>
  </si>
  <si>
    <t>25.06.2020 15:46:56</t>
  </si>
  <si>
    <t>25.06.2020 17:26:38</t>
  </si>
  <si>
    <t>1357413</t>
  </si>
  <si>
    <t>KAYACIK TR-1 45-75-M00209_A</t>
  </si>
  <si>
    <t>23.06.2020 18:10:46</t>
  </si>
  <si>
    <t>23.06.2020 19:54:29</t>
  </si>
  <si>
    <t>1356181</t>
  </si>
  <si>
    <t>KAYACIK KÖK 45-75-M00065_YAKAKÖY M03</t>
  </si>
  <si>
    <t>22.06.2020 11:02:14</t>
  </si>
  <si>
    <t>22.06.2020 11:56:10</t>
  </si>
  <si>
    <t>1352507</t>
  </si>
  <si>
    <t>KAYACIK YANIKDAĞ TR-2 45-75-M00198_A</t>
  </si>
  <si>
    <t>16.06.2020 20:19:12</t>
  </si>
  <si>
    <t>16.06.2020 22:08:19</t>
  </si>
  <si>
    <t>1346611</t>
  </si>
  <si>
    <t>KAYACIK KOŞUBURNU TR-1 45-75-M00216_A</t>
  </si>
  <si>
    <t>07.06.2020 13:33:05</t>
  </si>
  <si>
    <t>07.06.2020 14:56:09</t>
  </si>
  <si>
    <t>1323509</t>
  </si>
  <si>
    <t>KAYACIK KÖK 45-75-M00065_DEREMAHALLE M04</t>
  </si>
  <si>
    <t>01.06.2020 19:34:38</t>
  </si>
  <si>
    <t>01.06.2020 21:40:17</t>
  </si>
  <si>
    <t>1350086</t>
  </si>
  <si>
    <t>TEPEBAŞI TR-1 45-75-L00002_A</t>
  </si>
  <si>
    <t>12.06.2020 17:41:32</t>
  </si>
  <si>
    <t>12.06.2020 23:32:13</t>
  </si>
  <si>
    <t>1353867</t>
  </si>
  <si>
    <t>KAYACIK KOZLUCA TR-2 45-75-M00227_45-75-M00227</t>
  </si>
  <si>
    <t>18.06.2020 18:44:57</t>
  </si>
  <si>
    <t>18.06.2020 22:29:18</t>
  </si>
  <si>
    <t>1356518</t>
  </si>
  <si>
    <t>22.06.2020 19:24:18</t>
  </si>
  <si>
    <t>22.06.2020 21:13:06</t>
  </si>
  <si>
    <t>1358803</t>
  </si>
  <si>
    <t>YANIKDAĞ TR-1 45-75-M00202_Ayırıcı H01</t>
  </si>
  <si>
    <t>26.06.2020 08:59:46</t>
  </si>
  <si>
    <t>26.06.2020 16:50:00</t>
  </si>
  <si>
    <t>1359094</t>
  </si>
  <si>
    <t>M-860 35-02-M00860_912959346</t>
  </si>
  <si>
    <t>26.06.2020 15:12:05</t>
  </si>
  <si>
    <t>26.06.2020 20:10:32</t>
  </si>
  <si>
    <t>1345375</t>
  </si>
  <si>
    <t>İKİKAVAK MEVKİİ TR-12 35-15-L00508_B</t>
  </si>
  <si>
    <t>05.06.2020 06:54:54</t>
  </si>
  <si>
    <t>05.06.2020 09:31:34</t>
  </si>
  <si>
    <t>1348052</t>
  </si>
  <si>
    <t>KAPAKLI DM 45-72-M00309_SARUHANLI-2 M13</t>
  </si>
  <si>
    <t>10.06.2020 03:16:41</t>
  </si>
  <si>
    <t>10.06.2020 04:06:51</t>
  </si>
  <si>
    <t>1360507</t>
  </si>
  <si>
    <t>TR-43 TARIMSAL SULAMA 45-80-M01043_Ayırıcı H01</t>
  </si>
  <si>
    <t>29.06.2020 13:14:20</t>
  </si>
  <si>
    <t>29.06.2020 14:30:47</t>
  </si>
  <si>
    <t>1360023</t>
  </si>
  <si>
    <t>KAYIŞLAR TR-3 45-80-M00141_956540185</t>
  </si>
  <si>
    <t>28.06.2020 15:09:05</t>
  </si>
  <si>
    <t>28.06.2020 16:48:48</t>
  </si>
  <si>
    <t>1358946</t>
  </si>
  <si>
    <t>26.06.2020 11:12:00</t>
  </si>
  <si>
    <t>26.06.2020 12:03:10</t>
  </si>
  <si>
    <t>1345480</t>
  </si>
  <si>
    <t>TR-47 TARIMSAL SULAMA 45-80-M01047_Ayırıcı H01</t>
  </si>
  <si>
    <t>05.06.2020 10:00:34</t>
  </si>
  <si>
    <t>05.06.2020 11:17:53</t>
  </si>
  <si>
    <t>1344967</t>
  </si>
  <si>
    <t>TR-39 TARIMSAL SULAMA 45-80-M01039_Ayırıcı H01</t>
  </si>
  <si>
    <t>04.06.2020 10:12:41</t>
  </si>
  <si>
    <t>04.06.2020 13:38:16</t>
  </si>
  <si>
    <t>1355220</t>
  </si>
  <si>
    <t>KAYIŞLAR TR-1 45-80-M00140_956540242</t>
  </si>
  <si>
    <t>20.06.2020 17:23:47</t>
  </si>
  <si>
    <t>20.06.2020 18:35:18</t>
  </si>
  <si>
    <t>1353507</t>
  </si>
  <si>
    <t>18.06.2020 13:18:01</t>
  </si>
  <si>
    <t>18.06.2020 13:23:00</t>
  </si>
  <si>
    <t>1349749</t>
  </si>
  <si>
    <t>TR-14 35-16-L00014_953318669</t>
  </si>
  <si>
    <t>12.06.2020 13:12:12</t>
  </si>
  <si>
    <t>12.06.2020 16:29:10</t>
  </si>
  <si>
    <t>1358971</t>
  </si>
  <si>
    <t>TR-39 35-16-L00039_966126604</t>
  </si>
  <si>
    <t>26.06.2020 11:46:25</t>
  </si>
  <si>
    <t>26.06.2020 15:28:17</t>
  </si>
  <si>
    <t>1347165</t>
  </si>
  <si>
    <t>KAYRAKALTI TR-1 45-82-M00353_Ayırıcı H01</t>
  </si>
  <si>
    <t>08.06.2020 13:13:50</t>
  </si>
  <si>
    <t>1355821</t>
  </si>
  <si>
    <t>21.06.2020 19:17:15</t>
  </si>
  <si>
    <t>21.06.2020 19:42:01</t>
  </si>
  <si>
    <t>1355819</t>
  </si>
  <si>
    <t>ÇAT ÇİFTLİĞİ TR 45-74-M00189_A</t>
  </si>
  <si>
    <t>21.06.2020 19:15:26</t>
  </si>
  <si>
    <t>21.06.2020 19:45:23</t>
  </si>
  <si>
    <t>1350111</t>
  </si>
  <si>
    <t>12.06.2020 18:03:39</t>
  </si>
  <si>
    <t>12.06.2020 20:21:23</t>
  </si>
  <si>
    <t>1360685</t>
  </si>
  <si>
    <t>KAZANCI TR-1 45-74-M00185_A</t>
  </si>
  <si>
    <t>29.06.2020 18:03:15</t>
  </si>
  <si>
    <t>29.06.2020 18:47:22</t>
  </si>
  <si>
    <t>1371372</t>
  </si>
  <si>
    <t>KAZANLI TR-1 35-15-L00964_B</t>
  </si>
  <si>
    <t>30.06.2020 19:50:23</t>
  </si>
  <si>
    <t>30.06.2020 21:12:39</t>
  </si>
  <si>
    <t>1349221</t>
  </si>
  <si>
    <t>11.06.2020 18:27:40</t>
  </si>
  <si>
    <t>11.06.2020 19:34:59</t>
  </si>
  <si>
    <t>1346810</t>
  </si>
  <si>
    <t>KAZANLI TR-1 35-15-L00964_C</t>
  </si>
  <si>
    <t>07.06.2020 19:11:15</t>
  </si>
  <si>
    <t>07.06.2020 19:50:24</t>
  </si>
  <si>
    <t>1346777</t>
  </si>
  <si>
    <t>07.06.2020 18:00:23</t>
  </si>
  <si>
    <t>07.06.2020 19:07:00</t>
  </si>
  <si>
    <t>1347209</t>
  </si>
  <si>
    <t>08.06.2020 14:51:47</t>
  </si>
  <si>
    <t>08.06.2020 15:16:31</t>
  </si>
  <si>
    <t>1347441</t>
  </si>
  <si>
    <t>OKLUİSA KÖK 45-81-M00046_KAZIKLI GRUP M05</t>
  </si>
  <si>
    <t>09.06.2020 01:11:15</t>
  </si>
  <si>
    <t>09.06.2020 01:11:45</t>
  </si>
  <si>
    <t>1347759</t>
  </si>
  <si>
    <t>09.06.2020 14:36:45</t>
  </si>
  <si>
    <t>09.06.2020 14:45:29</t>
  </si>
  <si>
    <t>1323481</t>
  </si>
  <si>
    <t>OKLUİSA KÖK 45-81-M00046_HatBaşıAyırıcı_53134895 M03</t>
  </si>
  <si>
    <t>01.06.2020 18:21:39</t>
  </si>
  <si>
    <t>01.06.2020 19:26:27</t>
  </si>
  <si>
    <t>1323384</t>
  </si>
  <si>
    <t>OKLUİSA KÖK 45-81-M00046_ESKİN GRUP-M03 M03</t>
  </si>
  <si>
    <t>01.06.2020 16:27:31</t>
  </si>
  <si>
    <t>01.06.2020 17:01:00</t>
  </si>
  <si>
    <t>1356707</t>
  </si>
  <si>
    <t>23.06.2020 08:04:56</t>
  </si>
  <si>
    <t>23.06.2020 08:42:00</t>
  </si>
  <si>
    <t>1360776</t>
  </si>
  <si>
    <t>29.06.2020 20:40:14</t>
  </si>
  <si>
    <t>29.06.2020 21:20:35</t>
  </si>
  <si>
    <t>1358674</t>
  </si>
  <si>
    <t>KAZIKLI TR-1 45-81-M00200_45-81-M00200</t>
  </si>
  <si>
    <t>25.06.2020 21:41:38</t>
  </si>
  <si>
    <t>25.06.2020 23:40:37</t>
  </si>
  <si>
    <t>1359766</t>
  </si>
  <si>
    <t>OKLUİSA TR-1 45-81-M00230_B</t>
  </si>
  <si>
    <t>27.06.2020 21:33:18</t>
  </si>
  <si>
    <t>27.06.2020 22:49:30</t>
  </si>
  <si>
    <t>1350872</t>
  </si>
  <si>
    <t>KARAVELİLER TR-3 35-20-L00142_955197914</t>
  </si>
  <si>
    <t>13.06.2020 18:33:32</t>
  </si>
  <si>
    <t>13.06.2020 20:49:58</t>
  </si>
  <si>
    <t>1359922</t>
  </si>
  <si>
    <t>TEKELİ DM 35-22-M00088_HatBaşıAyırıcı_50156204 M04</t>
  </si>
  <si>
    <t>28.06.2020 10:51:37</t>
  </si>
  <si>
    <t>28.06.2020 12:05:02</t>
  </si>
  <si>
    <t>1353198</t>
  </si>
  <si>
    <t>KRAL KÖK 35-26-M00345_PEHLİNAOĞLU-M01 M01</t>
  </si>
  <si>
    <t>18.06.2020 07:30:04</t>
  </si>
  <si>
    <t>18.06.2020 09:57:47</t>
  </si>
  <si>
    <t>1353926</t>
  </si>
  <si>
    <t>18.06.2020 19:57:54</t>
  </si>
  <si>
    <t>18.06.2020 20:14:00</t>
  </si>
  <si>
    <t>1352227</t>
  </si>
  <si>
    <t>16.06.2020 12:22:40</t>
  </si>
  <si>
    <t>16.06.2020 13:37:20</t>
  </si>
  <si>
    <t>1355263</t>
  </si>
  <si>
    <t>KEMALİYE DM (TR-1) 45-73-M00150_İSMETİYE-M02 M02</t>
  </si>
  <si>
    <t>20.06.2020 18:23:01</t>
  </si>
  <si>
    <t>20.06.2020 18:42:28</t>
  </si>
  <si>
    <t>1355256</t>
  </si>
  <si>
    <t>KEMALİYE DM (TR-1) 45-73-M00150_HatBaşıAyırıcı_53136399 M02</t>
  </si>
  <si>
    <t>20.06.2020 18:19:00</t>
  </si>
  <si>
    <t>20.06.2020 18:40:55</t>
  </si>
  <si>
    <t>1355310</t>
  </si>
  <si>
    <t>KEMALİYE DM (TR-1) 45-73-M00150_HatBaşıAyırıcı_53134870 M01</t>
  </si>
  <si>
    <t>20.06.2020 20:20:49</t>
  </si>
  <si>
    <t>20.06.2020 21:08:02</t>
  </si>
  <si>
    <t>1355376</t>
  </si>
  <si>
    <t>KEMALİYE DM (TR-1) 45-73-M00150_TOYGAR M03</t>
  </si>
  <si>
    <t>21.06.2020 02:37:54</t>
  </si>
  <si>
    <t>21.06.2020 03:57:00</t>
  </si>
  <si>
    <t>1355382</t>
  </si>
  <si>
    <t>21.06.2020 04:15:28</t>
  </si>
  <si>
    <t>21.06.2020 05:05:51</t>
  </si>
  <si>
    <t>1354894</t>
  </si>
  <si>
    <t>20.06.2020 07:18:57</t>
  </si>
  <si>
    <t>20.06.2020 10:18:46</t>
  </si>
  <si>
    <t>1354814</t>
  </si>
  <si>
    <t>KEMALİYE DM (TR-1) 45-73-M00150_ALAŞEHİR GİRİŞ PİYADELER KÖKDEN-M08 M08</t>
  </si>
  <si>
    <t>19.06.2020 23:41:40</t>
  </si>
  <si>
    <t>20.06.2020 00:32:20</t>
  </si>
  <si>
    <t>1323080</t>
  </si>
  <si>
    <t>KEMALİYE DM (TR-1) 45-73-M00150_BELEDİYE ARKASI TR-2 M07</t>
  </si>
  <si>
    <t>01.06.2020 11:02:06</t>
  </si>
  <si>
    <t>01.06.2020 11:43:56</t>
  </si>
  <si>
    <t>1333965</t>
  </si>
  <si>
    <t>KEMALİYE DM (TR-1) 45-73-M00150_İSMETİYE M02</t>
  </si>
  <si>
    <t>02.06.2020 14:46:02</t>
  </si>
  <si>
    <t>02.06.2020 15:12:38</t>
  </si>
  <si>
    <t>1345934</t>
  </si>
  <si>
    <t>KEMALİYE TR-4 45-73-M00152_B</t>
  </si>
  <si>
    <t>06.06.2020 09:09:44</t>
  </si>
  <si>
    <t>06.06.2020 17:04:13</t>
  </si>
  <si>
    <t>1347627</t>
  </si>
  <si>
    <t>09.06.2020 11:02:08</t>
  </si>
  <si>
    <t>09.06.2020 11:08:00</t>
  </si>
  <si>
    <t>1348783</t>
  </si>
  <si>
    <t>11.06.2020 09:07:29</t>
  </si>
  <si>
    <t>11.06.2020 17:05:33</t>
  </si>
  <si>
    <t>1360033</t>
  </si>
  <si>
    <t>28.06.2020 15:37:13</t>
  </si>
  <si>
    <t>28.06.2020 16:47:31</t>
  </si>
  <si>
    <t>1359205</t>
  </si>
  <si>
    <t>KEMALİYE TR-8 45-73-M00221_45-73-M00221</t>
  </si>
  <si>
    <t>26.06.2020 18:56:18</t>
  </si>
  <si>
    <t>26.06.2020 20:42:22</t>
  </si>
  <si>
    <t>1348794</t>
  </si>
  <si>
    <t>L-404 35-18-L00404_950448304</t>
  </si>
  <si>
    <t>11.06.2020 09:15:52</t>
  </si>
  <si>
    <t>11.06.2020 12:25:26</t>
  </si>
  <si>
    <t>1349472</t>
  </si>
  <si>
    <t>L-404 35-18-L00404_950448307</t>
  </si>
  <si>
    <t>12.06.2020 08:46:15</t>
  </si>
  <si>
    <t>12.06.2020 10:40:30</t>
  </si>
  <si>
    <t>1352991</t>
  </si>
  <si>
    <t>K-2967 35-02-K02967_B B1B</t>
  </si>
  <si>
    <t>17.06.2020 17:14:49</t>
  </si>
  <si>
    <t>17.06.2020 18:14:37</t>
  </si>
  <si>
    <t>1348204</t>
  </si>
  <si>
    <t>SÜLEYMAN BAYMAN ÖZEL TR 35-27-M00534Ö_Ayırıcı H01</t>
  </si>
  <si>
    <t>10.06.2020 09:41:30</t>
  </si>
  <si>
    <t>1353305</t>
  </si>
  <si>
    <t>KEMENLER TR-1 35-15-L00094_Ayırıcı H</t>
  </si>
  <si>
    <t>18.06.2020 09:59:49</t>
  </si>
  <si>
    <t>18.06.2020 11:34:05</t>
  </si>
  <si>
    <t>1353744</t>
  </si>
  <si>
    <t>POYRAZDAMLARI TR-11 45-78-M00576_HatBaşıAyırıcı_53139333 M05</t>
  </si>
  <si>
    <t>18.06.2020 17:13:00</t>
  </si>
  <si>
    <t>18.06.2020 17:32:28</t>
  </si>
  <si>
    <t>1348217</t>
  </si>
  <si>
    <t>KEMER TARIMSAL SULAMA-1 45-78-M00584_Ayırıcı H01</t>
  </si>
  <si>
    <t>10.06.2020 09:55:16</t>
  </si>
  <si>
    <t>10.06.2020 11:55:43</t>
  </si>
  <si>
    <t>1349466</t>
  </si>
  <si>
    <t>KEMERDAMLARI TR-2 45-78-M00587_95000085063</t>
  </si>
  <si>
    <t>12.06.2020 08:39:14</t>
  </si>
  <si>
    <t>12.06.2020 10:35:00</t>
  </si>
  <si>
    <t>1344699</t>
  </si>
  <si>
    <t>KEMERDAMLARI TR-1 45-78-M00588_45-78-M00588</t>
  </si>
  <si>
    <t>03.06.2020 18:33:18</t>
  </si>
  <si>
    <t>03.06.2020 18:36:00</t>
  </si>
  <si>
    <t>1345599</t>
  </si>
  <si>
    <t>CICIKLI KÖYÜ TR-1 45-86-M00084_A</t>
  </si>
  <si>
    <t>05.06.2020 14:03:00</t>
  </si>
  <si>
    <t>05.06.2020 16:17:56</t>
  </si>
  <si>
    <t>1355952</t>
  </si>
  <si>
    <t>ÇARIKLAR TR-1 45-86-M00083_Ayırıcı H01</t>
  </si>
  <si>
    <t>22.06.2020 06:10:00</t>
  </si>
  <si>
    <t>22.06.2020 07:45:44</t>
  </si>
  <si>
    <t>1355506</t>
  </si>
  <si>
    <t>KEMİKLİDERE TR-1 45-80-M00134_D</t>
  </si>
  <si>
    <t>21.06.2020 10:02:21</t>
  </si>
  <si>
    <t>21.06.2020 11:38:42</t>
  </si>
  <si>
    <t>1352154</t>
  </si>
  <si>
    <t>KEMİKLİDERE KÖK 45-80-M00108_KEMİKLİDERE T.SULAMA TARLA İÇİ M03</t>
  </si>
  <si>
    <t>16.06.2020 10:28:00</t>
  </si>
  <si>
    <t>16.06.2020 11:30:39</t>
  </si>
  <si>
    <t>1351687</t>
  </si>
  <si>
    <t>KEMİKLİDERE KÖK 45-80-M00108_KEMİKLİDERE T.SULAMA TARLA İÇİ-M03 M03</t>
  </si>
  <si>
    <t>15.06.2020 13:38:00</t>
  </si>
  <si>
    <t>15.06.2020 13:57:41</t>
  </si>
  <si>
    <t>1333894</t>
  </si>
  <si>
    <t>02.06.2020 13:25:52</t>
  </si>
  <si>
    <t>02.06.2020 14:06:49</t>
  </si>
  <si>
    <t>1322954</t>
  </si>
  <si>
    <t>01.06.2020 07:45:47</t>
  </si>
  <si>
    <t>01.06.2020 09:01:54</t>
  </si>
  <si>
    <t>1354232</t>
  </si>
  <si>
    <t>KEMİKLİDERE KÖK 45-80-M00108_SAZOBA DM M07</t>
  </si>
  <si>
    <t>19.06.2020 10:36:02</t>
  </si>
  <si>
    <t>19.06.2020 10:38:00</t>
  </si>
  <si>
    <t>1355315</t>
  </si>
  <si>
    <t>20.06.2020 20:36:00</t>
  </si>
  <si>
    <t>20.06.2020 22:00:13</t>
  </si>
  <si>
    <t>1359209</t>
  </si>
  <si>
    <t>KEMİKLİDERE TR-1 45-80-M00134_B</t>
  </si>
  <si>
    <t>26.06.2020 18:49:26</t>
  </si>
  <si>
    <t>26.06.2020 21:06:19</t>
  </si>
  <si>
    <t>1353063</t>
  </si>
  <si>
    <t>BİRGİ TR-13 35-15-L00268_A a3b</t>
  </si>
  <si>
    <t>17.06.2020 19:22:22</t>
  </si>
  <si>
    <t>17.06.2020 20:04:36</t>
  </si>
  <si>
    <t>1350876</t>
  </si>
  <si>
    <t>KEPENEKLİ TR-1 45-80-M00169_949958963</t>
  </si>
  <si>
    <t>13.06.2020 18:41:32</t>
  </si>
  <si>
    <t>13.06.2020 19:14:08</t>
  </si>
  <si>
    <t>1357796</t>
  </si>
  <si>
    <t>HACIRAHMANLI TR-1 KÖK 45-80-M00070_HatBaşıAyırıcı_53136394 M03</t>
  </si>
  <si>
    <t>24.06.2020 11:23:55</t>
  </si>
  <si>
    <t>24.06.2020 12:17:49</t>
  </si>
  <si>
    <t>1354585</t>
  </si>
  <si>
    <t>TR-20 TARIMSAL SULAMA 45-80-M01020_Ayırıcı H01</t>
  </si>
  <si>
    <t>19.06.2020 19:03:32</t>
  </si>
  <si>
    <t>1355240</t>
  </si>
  <si>
    <t>20.06.2020 17:56:34</t>
  </si>
  <si>
    <t>20.06.2020 18:46:54</t>
  </si>
  <si>
    <t>1323676</t>
  </si>
  <si>
    <t>02.06.2020 08:10:28</t>
  </si>
  <si>
    <t>02.06.2020 08:46:50</t>
  </si>
  <si>
    <t>1344652</t>
  </si>
  <si>
    <t>03.06.2020 17:30:43</t>
  </si>
  <si>
    <t>03.06.2020 18:27:47</t>
  </si>
  <si>
    <t>1346608</t>
  </si>
  <si>
    <t>07.06.2020 13:41:53</t>
  </si>
  <si>
    <t>07.06.2020 13:47:00</t>
  </si>
  <si>
    <t>1346546</t>
  </si>
  <si>
    <t>07.06.2020 11:34:26</t>
  </si>
  <si>
    <t>07.06.2020 15:11:30</t>
  </si>
  <si>
    <t>1346418</t>
  </si>
  <si>
    <t>07.06.2020 07:32:43</t>
  </si>
  <si>
    <t>07.06.2020 08:04:08</t>
  </si>
  <si>
    <t>1348562</t>
  </si>
  <si>
    <t>10.06.2020 18:50:11</t>
  </si>
  <si>
    <t>10.06.2020 19:21:54</t>
  </si>
  <si>
    <t>1347202</t>
  </si>
  <si>
    <t>08.06.2020 14:40:44</t>
  </si>
  <si>
    <t>08.06.2020 15:05:50</t>
  </si>
  <si>
    <t>1360141</t>
  </si>
  <si>
    <t>28.06.2020 19:36:09</t>
  </si>
  <si>
    <t>28.06.2020 19:51:00</t>
  </si>
  <si>
    <t>1361171</t>
  </si>
  <si>
    <t>30.06.2020 14:32:26</t>
  </si>
  <si>
    <t>30.06.2020 15:20:12</t>
  </si>
  <si>
    <t>1323412</t>
  </si>
  <si>
    <t>01.06.2020 16:26:38</t>
  </si>
  <si>
    <t>01.06.2020 17:50:14</t>
  </si>
  <si>
    <t>1355307</t>
  </si>
  <si>
    <t>K-779 35-07-K00779_35-07-K00779</t>
  </si>
  <si>
    <t>20.06.2020 20:07:00</t>
  </si>
  <si>
    <t>20.06.2020 20:57:00</t>
  </si>
  <si>
    <t>1350609</t>
  </si>
  <si>
    <t>KARGIN KÖK 45-84-M00004_HatBaşıAyırıcı_53134272 M03</t>
  </si>
  <si>
    <t>13.06.2020 11:27:55</t>
  </si>
  <si>
    <t>13.06.2020 12:43:29</t>
  </si>
  <si>
    <t>1357342</t>
  </si>
  <si>
    <t>KILAVUZLAR KÖK 45-74-M00198_HatBaşıAyırıcı_53135297 M02</t>
  </si>
  <si>
    <t>23.06.2020 16:44:39</t>
  </si>
  <si>
    <t>23.06.2020 18:53:50</t>
  </si>
  <si>
    <t>1357899</t>
  </si>
  <si>
    <t>GÖRDES DM 45-75-M00050_HatBaşıAyırıcı_53135804 M09</t>
  </si>
  <si>
    <t>24.06.2020 14:32:10</t>
  </si>
  <si>
    <t>24.06.2020 15:42:06</t>
  </si>
  <si>
    <t>1357761</t>
  </si>
  <si>
    <t>KILCANLAR TR-1 45-75-M00248_B</t>
  </si>
  <si>
    <t>24.06.2020 10:40:54</t>
  </si>
  <si>
    <t>24.06.2020 14:10:27</t>
  </si>
  <si>
    <t>1344746</t>
  </si>
  <si>
    <t>YAKAKÖY KÖK 45-75-M00067_HatBaşıAyırıcı_53136427 M05</t>
  </si>
  <si>
    <t>03.06.2020 19:40:36</t>
  </si>
  <si>
    <t>03.06.2020 20:45:07</t>
  </si>
  <si>
    <t>1345685</t>
  </si>
  <si>
    <t>KILCANLAR GÖLCÜK TR-1 45-75-M00247_945613077</t>
  </si>
  <si>
    <t>05.06.2020 15:42:19</t>
  </si>
  <si>
    <t>05.06.2020 17:24:00</t>
  </si>
  <si>
    <t>1359672</t>
  </si>
  <si>
    <t>BEYLER KÖK 45-85-L00034_HatBaşıAyırıcı_53135937 L02</t>
  </si>
  <si>
    <t>27.06.2020 18:09:11</t>
  </si>
  <si>
    <t>27.06.2020 19:07:24</t>
  </si>
  <si>
    <t>1352404</t>
  </si>
  <si>
    <t>KINIK HACIMUSALAR TR-1 45-81-M00144_945637867</t>
  </si>
  <si>
    <t>16.06.2020 17:11:18</t>
  </si>
  <si>
    <t>16.06.2020 18:48:20</t>
  </si>
  <si>
    <t>1349979</t>
  </si>
  <si>
    <t>SALUR KÖK 45-75-M00062_HatBaşıAyırıcı_53135657 M03</t>
  </si>
  <si>
    <t>12.06.2020 16:21:36</t>
  </si>
  <si>
    <t>12.06.2020 18:44:40</t>
  </si>
  <si>
    <t>1360175</t>
  </si>
  <si>
    <t>KIRAN KÖYÜ TR-1 45-75-M00187_45-75-M00187</t>
  </si>
  <si>
    <t>28.06.2020 20:41:04</t>
  </si>
  <si>
    <t>28.06.2020 21:00:00</t>
  </si>
  <si>
    <t>1360187</t>
  </si>
  <si>
    <t>28.06.2020 21:07:55</t>
  </si>
  <si>
    <t>28.06.2020 22:02:05</t>
  </si>
  <si>
    <t>1346109</t>
  </si>
  <si>
    <t>YUKARI ÇAMKÖY TR-1 45-71-M01487_953194663</t>
  </si>
  <si>
    <t>06.06.2020 13:57:00</t>
  </si>
  <si>
    <t>06.06.2020 14:59:04</t>
  </si>
  <si>
    <t>1350736</t>
  </si>
  <si>
    <t>13.06.2020 14:38:50</t>
  </si>
  <si>
    <t>13.06.2020 20:57:35</t>
  </si>
  <si>
    <t>1357522</t>
  </si>
  <si>
    <t>CANPAŞA KÖK 45-71-M00140_ALİ ÖRÜMLÜ-M06 M06</t>
  </si>
  <si>
    <t>24.06.2020 00:03:58</t>
  </si>
  <si>
    <t>24.06.2020 01:39:06</t>
  </si>
  <si>
    <t>1351621</t>
  </si>
  <si>
    <t>KIRANÇİFTLİK TR-1 45-71-M01489_Ayırıcı H01</t>
  </si>
  <si>
    <t>15.06.2020 11:20:53</t>
  </si>
  <si>
    <t>15.06.2020 12:48:49</t>
  </si>
  <si>
    <t>1355326</t>
  </si>
  <si>
    <t>KIRANLI 35-16-M00128_Ayırıcı H01</t>
  </si>
  <si>
    <t>20.06.2020 20:55:00</t>
  </si>
  <si>
    <t>20.06.2020 22:32:28</t>
  </si>
  <si>
    <t>1350159</t>
  </si>
  <si>
    <t>12.06.2020 18:53:11</t>
  </si>
  <si>
    <t>12.06.2020 23:18:47</t>
  </si>
  <si>
    <t>1350131</t>
  </si>
  <si>
    <t>KIRDAMLARI KARGACIK TR-1 45-78-M00499_45-78-M00499</t>
  </si>
  <si>
    <t>12.06.2020 18:17:06</t>
  </si>
  <si>
    <t>12.06.2020 20:27:08</t>
  </si>
  <si>
    <t>1355274</t>
  </si>
  <si>
    <t>KIRDAMLARI KARGACIK TR-1 45-78-M00499_49232425</t>
  </si>
  <si>
    <t>20.06.2020 18:36:07</t>
  </si>
  <si>
    <t>20.06.2020 20:18:18</t>
  </si>
  <si>
    <t>1357215</t>
  </si>
  <si>
    <t>23.06.2020 13:18:27</t>
  </si>
  <si>
    <t>23.06.2020 16:01:47</t>
  </si>
  <si>
    <t>1350587</t>
  </si>
  <si>
    <t>KIRDAMLARI BOĞAZİÇİ TR-2 45-78-M00478_Ayırıcı H01</t>
  </si>
  <si>
    <t>13.06.2020 11:03:01</t>
  </si>
  <si>
    <t>13.06.2020 11:15:00</t>
  </si>
  <si>
    <t>1350848</t>
  </si>
  <si>
    <t>13.06.2020 17:56:49</t>
  </si>
  <si>
    <t>13.06.2020 18:22:28</t>
  </si>
  <si>
    <t>1350778</t>
  </si>
  <si>
    <t>13.06.2020 16:04:01</t>
  </si>
  <si>
    <t>13.06.2020 16:13:00</t>
  </si>
  <si>
    <t>1351333</t>
  </si>
  <si>
    <t>GELENBE İM 45-76-A00001_HatBaşıAyırıcı_53136424 L19</t>
  </si>
  <si>
    <t>14.06.2020 18:10:26</t>
  </si>
  <si>
    <t>14.06.2020 19:10:50</t>
  </si>
  <si>
    <t>1352890</t>
  </si>
  <si>
    <t>RAMİZ IŞIK TARIMSAL SULAMA 45-76-L00016_A</t>
  </si>
  <si>
    <t>17.06.2020 14:45:47</t>
  </si>
  <si>
    <t>17.06.2020 18:47:54</t>
  </si>
  <si>
    <t>1357210</t>
  </si>
  <si>
    <t>GELENBE TR-1 45-76-L00060_Ayırıcı H01</t>
  </si>
  <si>
    <t>23.06.2020 14:55:46</t>
  </si>
  <si>
    <t>23.06.2020 16:32:25</t>
  </si>
  <si>
    <t>1350277</t>
  </si>
  <si>
    <t>12.06.2020 21:20:22</t>
  </si>
  <si>
    <t>12.06.2020 21:34:30</t>
  </si>
  <si>
    <t>1350047</t>
  </si>
  <si>
    <t>GELENBE İM 45-76-A00001_HatBaşıAyırıcı_53136372 L09</t>
  </si>
  <si>
    <t>12.06.2020 17:08:25</t>
  </si>
  <si>
    <t>12.06.2020 21:37:59</t>
  </si>
  <si>
    <t>1345542</t>
  </si>
  <si>
    <t>GELENBE İM 45-76-A00001_HatBaşıAyırıcı_53134695 L19</t>
  </si>
  <si>
    <t>05.06.2020 12:22:34</t>
  </si>
  <si>
    <t>05.06.2020 14:16:26</t>
  </si>
  <si>
    <t>1345376</t>
  </si>
  <si>
    <t>GELENBE İM 45-76-A00001_TR-A GİRİŞ-L15 L15</t>
  </si>
  <si>
    <t>05.06.2020 07:14:30</t>
  </si>
  <si>
    <t>05.06.2020 08:35:00</t>
  </si>
  <si>
    <t>1360314</t>
  </si>
  <si>
    <t>29.06.2020 08:51:08</t>
  </si>
  <si>
    <t>29.06.2020 10:23:00</t>
  </si>
  <si>
    <t>1360384</t>
  </si>
  <si>
    <t>29.06.2020 10:01:24</t>
  </si>
  <si>
    <t>29.06.2020 10:08:00</t>
  </si>
  <si>
    <t>1360450</t>
  </si>
  <si>
    <t>GELENBE TR-1 45-76-L00060_955236177</t>
  </si>
  <si>
    <t>29.06.2020 11:42:26</t>
  </si>
  <si>
    <t>29.06.2020 14:41:39</t>
  </si>
  <si>
    <t>1350893</t>
  </si>
  <si>
    <t>GENCERLER TR-4 35-20-L00041_955211661</t>
  </si>
  <si>
    <t>13.06.2020 19:08:05</t>
  </si>
  <si>
    <t>13.06.2020 19:40:51</t>
  </si>
  <si>
    <t>1351940</t>
  </si>
  <si>
    <t>SÜLEYMANLI KÖK 35-28-M00606_HatBaşıAyırıcı_53133924 M04</t>
  </si>
  <si>
    <t>15.06.2020 22:08:56</t>
  </si>
  <si>
    <t>15.06.2020 22:39:42</t>
  </si>
  <si>
    <t>1357576</t>
  </si>
  <si>
    <t>SÜLEYMANLI KÖK 35-28-M00606_AYVACIK M11</t>
  </si>
  <si>
    <t>24.06.2020 04:15:33</t>
  </si>
  <si>
    <t>24.06.2020 04:31:48</t>
  </si>
  <si>
    <t>1357277</t>
  </si>
  <si>
    <t>ALKE BORU ÖZEL 35-28-M00243Ö_ M01</t>
  </si>
  <si>
    <t>23.06.2020 15:29:07</t>
  </si>
  <si>
    <t>24.06.2020 04:44:22</t>
  </si>
  <si>
    <t>1356239</t>
  </si>
  <si>
    <t>22.06.2020 12:07:13</t>
  </si>
  <si>
    <t>22.06.2020 13:54:09</t>
  </si>
  <si>
    <t>1347241</t>
  </si>
  <si>
    <t>EMİRALEM TR-12 35-28-M00271_A</t>
  </si>
  <si>
    <t>08.06.2020 15:38:00</t>
  </si>
  <si>
    <t>08.06.2020 18:03:51</t>
  </si>
  <si>
    <t>1349236</t>
  </si>
  <si>
    <t>KISIK TR-2 35-22-M00136_Ayırıcı H01</t>
  </si>
  <si>
    <t>11.06.2020 19:09:49</t>
  </si>
  <si>
    <t>11.06.2020 20:51:19</t>
  </si>
  <si>
    <t>1351679</t>
  </si>
  <si>
    <t>KISIK TR-1 (M-135) 35-22-M00135_5646115</t>
  </si>
  <si>
    <t>15.06.2020 13:25:00</t>
  </si>
  <si>
    <t>15.06.2020 14:22:12</t>
  </si>
  <si>
    <t>1354788</t>
  </si>
  <si>
    <t>KIYMIK TR-1 45-75-M00111_Ayırıcı H01</t>
  </si>
  <si>
    <t>19.06.2020 22:01:33</t>
  </si>
  <si>
    <t>19.06.2020 23:27:07</t>
  </si>
  <si>
    <t>1356091</t>
  </si>
  <si>
    <t>TR-96 35-16-L00096_953346778</t>
  </si>
  <si>
    <t>22.06.2020 09:40:18</t>
  </si>
  <si>
    <t>22.06.2020 11:36:31</t>
  </si>
  <si>
    <t>1360735</t>
  </si>
  <si>
    <t>TR-96 35-16-L00096_ B02</t>
  </si>
  <si>
    <t>29.06.2020 19:24:34</t>
  </si>
  <si>
    <t>29.06.2020 19:52:42</t>
  </si>
  <si>
    <t>1360110</t>
  </si>
  <si>
    <t>TR-96 35-16-L00096_ e2</t>
  </si>
  <si>
    <t>28.06.2020 18:06:35</t>
  </si>
  <si>
    <t>28.06.2020 19:13:00</t>
  </si>
  <si>
    <t>1348882</t>
  </si>
  <si>
    <t>KIZILCAAĞAÇ TR-1 35-20-L00354_972377422</t>
  </si>
  <si>
    <t>11.06.2020 11:13:55</t>
  </si>
  <si>
    <t>11.06.2020 13:32:21</t>
  </si>
  <si>
    <t>1349076</t>
  </si>
  <si>
    <t>KIZILAĞAÇ TR-3 35-20-L00455_972377464</t>
  </si>
  <si>
    <t>11.06.2020 16:19:02</t>
  </si>
  <si>
    <t>11.06.2020 22:45:46</t>
  </si>
  <si>
    <t>1360163</t>
  </si>
  <si>
    <t>KIZILCAAVLU T.ÖZÇELİK GRUBU TR-4 35-15-L00186_Ayırıcı H01</t>
  </si>
  <si>
    <t>28.06.2020 20:03:20</t>
  </si>
  <si>
    <t>28.06.2020 21:03:19</t>
  </si>
  <si>
    <t>1344687</t>
  </si>
  <si>
    <t>AHMET ÜLKÜ GRUP SULAMA 35-15-M00166_Ayırıcı H01</t>
  </si>
  <si>
    <t>03.06.2020 17:30:50</t>
  </si>
  <si>
    <t>03.06.2020 21:03:37</t>
  </si>
  <si>
    <t>1351175</t>
  </si>
  <si>
    <t>AHMET ÜLKÜ GRUP SULAMA 35-15-M00166_48914096</t>
  </si>
  <si>
    <t>14.06.2020 12:03:27</t>
  </si>
  <si>
    <t>14.06.2020 18:22:57</t>
  </si>
  <si>
    <t>1349328</t>
  </si>
  <si>
    <t>KIZILÇUKUR TR-5 KESKİN 45-79-M00469_A</t>
  </si>
  <si>
    <t>11.06.2020 21:23:56</t>
  </si>
  <si>
    <t>11.06.2020 22:36:15</t>
  </si>
  <si>
    <t>1358072</t>
  </si>
  <si>
    <t>24.06.2020 20:03:33</t>
  </si>
  <si>
    <t>24.06.2020 21:01:50</t>
  </si>
  <si>
    <t>1357065</t>
  </si>
  <si>
    <t>23.06.2020 12:50:49</t>
  </si>
  <si>
    <t>23.06.2020 13:40:34</t>
  </si>
  <si>
    <t>1356517</t>
  </si>
  <si>
    <t>KIZILAVLU TR-1 45-78-M00838_49235304</t>
  </si>
  <si>
    <t>22.06.2020 19:04:23</t>
  </si>
  <si>
    <t>22.06.2020 22:09:28</t>
  </si>
  <si>
    <t>1360670</t>
  </si>
  <si>
    <t>KIZILAVLU TR-1 45-78-M00838_49235570</t>
  </si>
  <si>
    <t>29.06.2020 17:37:24</t>
  </si>
  <si>
    <t>29.06.2020 18:43:55</t>
  </si>
  <si>
    <t>1358474</t>
  </si>
  <si>
    <t>25.06.2020 14:28:17</t>
  </si>
  <si>
    <t>25.06.2020 17:52:21</t>
  </si>
  <si>
    <t>1348826</t>
  </si>
  <si>
    <t>KIZILKEÇİLİ KÖYÜ TR-1 35-20-L00393_955205175</t>
  </si>
  <si>
    <t>11.06.2020 09:48:28</t>
  </si>
  <si>
    <t>11.06.2020 18:09:19</t>
  </si>
  <si>
    <t>1334114</t>
  </si>
  <si>
    <t>KIZILOBA KIRKPINAR TR-2 35-20-L00436_Ayırıcı H01</t>
  </si>
  <si>
    <t>02.06.2020 17:13:00</t>
  </si>
  <si>
    <t>02.06.2020 17:31:00</t>
  </si>
  <si>
    <t>1354418</t>
  </si>
  <si>
    <t>KIZILOBA KIRKPINAR TR-2 35-20-L00436_72372717</t>
  </si>
  <si>
    <t>19.06.2020 14:18:33</t>
  </si>
  <si>
    <t>19.06.2020 18:25:40</t>
  </si>
  <si>
    <t>1334036</t>
  </si>
  <si>
    <t>KIZILOBA TR-1 35-20-L00257_Ayırıcı H01</t>
  </si>
  <si>
    <t>02.06.2020 16:00:00</t>
  </si>
  <si>
    <t>02.06.2020 16:21:00</t>
  </si>
  <si>
    <t>1349903</t>
  </si>
  <si>
    <t>KIZILOBA TR-1 35-20-L00257_955205843</t>
  </si>
  <si>
    <t>12.06.2020 15:15:15</t>
  </si>
  <si>
    <t>12.06.2020 20:19:20</t>
  </si>
  <si>
    <t>1333875</t>
  </si>
  <si>
    <t>KIZILTEPE TR-1 35-16-M00238_Ayırıcı H01</t>
  </si>
  <si>
    <t>02.06.2020 12:59:00</t>
  </si>
  <si>
    <t>02.06.2020 13:27:58</t>
  </si>
  <si>
    <t>1349254</t>
  </si>
  <si>
    <t>TR-125 35-27-M00104_95000084763</t>
  </si>
  <si>
    <t>11.06.2020 19:44:56</t>
  </si>
  <si>
    <t>11.06.2020 21:12:41</t>
  </si>
  <si>
    <t>1349173</t>
  </si>
  <si>
    <t>ERZE AMBALAJ KÖK 35-27-M00086_TR-32(DM03-TR-01) M04</t>
  </si>
  <si>
    <t>11.06.2020 18:08:18</t>
  </si>
  <si>
    <t>11.06.2020 18:44:28</t>
  </si>
  <si>
    <t>1360751</t>
  </si>
  <si>
    <t>ERZE AMBALAJ KÖK 35-27-M00086_TR-32(DM03-TR-01)-M04 M04</t>
  </si>
  <si>
    <t>29.06.2020 19:33:24</t>
  </si>
  <si>
    <t>29.06.2020 20:58:37</t>
  </si>
  <si>
    <t>1359718</t>
  </si>
  <si>
    <t>27.06.2020 19:37:16</t>
  </si>
  <si>
    <t>27.06.2020 20:19:49</t>
  </si>
  <si>
    <t>1348701</t>
  </si>
  <si>
    <t>KİLLİK TR-2 KÖK 45-73-M00343_KİLLİK MERKEZ TR-4-M07 M07</t>
  </si>
  <si>
    <t>11.06.2020 04:19:57</t>
  </si>
  <si>
    <t>11.06.2020 04:46:38</t>
  </si>
  <si>
    <t>1350340</t>
  </si>
  <si>
    <t>13.06.2020 01:56:30</t>
  </si>
  <si>
    <t>13.06.2020 02:31:00</t>
  </si>
  <si>
    <t>1347472</t>
  </si>
  <si>
    <t>09.06.2020 07:10:45</t>
  </si>
  <si>
    <t>09.06.2020 07:40:00</t>
  </si>
  <si>
    <t>1347499</t>
  </si>
  <si>
    <t>KİLLİK TR-16 45-73-M00350_SERİNYAYLA M04</t>
  </si>
  <si>
    <t>09.06.2020 08:18:50</t>
  </si>
  <si>
    <t>09.06.2020 10:14:57</t>
  </si>
  <si>
    <t>1348104</t>
  </si>
  <si>
    <t>MASKİ KİLLİK İÇME SUYU TR (KURUM) 45-73-M00871_45014793</t>
  </si>
  <si>
    <t>10.06.2020 07:22:15</t>
  </si>
  <si>
    <t>10.06.2020 08:15:14</t>
  </si>
  <si>
    <t>1323465</t>
  </si>
  <si>
    <t>01.06.2020 18:18:36</t>
  </si>
  <si>
    <t>01.06.2020 19:29:00</t>
  </si>
  <si>
    <t>1354722</t>
  </si>
  <si>
    <t>KİLLİK TR-12 45-73-M00351_C</t>
  </si>
  <si>
    <t>19.06.2020 19:27:41</t>
  </si>
  <si>
    <t>19.06.2020 22:23:32</t>
  </si>
  <si>
    <t>1354893</t>
  </si>
  <si>
    <t>20.06.2020 07:29:03</t>
  </si>
  <si>
    <t>20.06.2020 08:13:00</t>
  </si>
  <si>
    <t>1356716</t>
  </si>
  <si>
    <t>23.06.2020 08:34:06</t>
  </si>
  <si>
    <t>23.06.2020 09:52:03</t>
  </si>
  <si>
    <t>1357459</t>
  </si>
  <si>
    <t>ASSTAR KÖK 45-73-M00134_HatBaşıAyırıcı_53135072 M02</t>
  </si>
  <si>
    <t>23.06.2020 19:58:26</t>
  </si>
  <si>
    <t>23.06.2020 21:19:48</t>
  </si>
  <si>
    <t>1351202</t>
  </si>
  <si>
    <t>14.06.2020 13:22:52</t>
  </si>
  <si>
    <t>14.06.2020 13:40:00</t>
  </si>
  <si>
    <t>1352033</t>
  </si>
  <si>
    <t>16.06.2020 08:32:37</t>
  </si>
  <si>
    <t>16.06.2020 09:15:00</t>
  </si>
  <si>
    <t>1353160</t>
  </si>
  <si>
    <t>18.06.2020 02:10:08</t>
  </si>
  <si>
    <t>18.06.2020 03:03:54</t>
  </si>
  <si>
    <t>1353776</t>
  </si>
  <si>
    <t>KİLLİK TR-16 45-73-M00350_TR-15-M01 M01</t>
  </si>
  <si>
    <t>18.06.2020 17:38:51</t>
  </si>
  <si>
    <t>1353869</t>
  </si>
  <si>
    <t>18.06.2020 18:40:20</t>
  </si>
  <si>
    <t>18.06.2020 19:28:43</t>
  </si>
  <si>
    <t>1354920</t>
  </si>
  <si>
    <t>KİLLİK TR-7 45-73-M00348_TR-6-M02 M02</t>
  </si>
  <si>
    <t>20.06.2020 08:19:29</t>
  </si>
  <si>
    <t>20.06.2020 09:20:26</t>
  </si>
  <si>
    <t>1323521</t>
  </si>
  <si>
    <t>KİLLİK TR-7 45-73-M00348_B</t>
  </si>
  <si>
    <t>01.06.2020 19:52:12</t>
  </si>
  <si>
    <t>01.06.2020 20:39:29</t>
  </si>
  <si>
    <t>1358919</t>
  </si>
  <si>
    <t>26.06.2020 10:39:17</t>
  </si>
  <si>
    <t>1371307</t>
  </si>
  <si>
    <t>KİRELİ TR-3 35-29-L00460_35-29-L00460</t>
  </si>
  <si>
    <t>30.06.2020 18:39:00</t>
  </si>
  <si>
    <t>30.06.2020 19:33:18</t>
  </si>
  <si>
    <t>1353900</t>
  </si>
  <si>
    <t>KİRELLİ KÖK 35-29-L00054_PEŞREVLİ L04</t>
  </si>
  <si>
    <t>18.06.2020 19:23:49</t>
  </si>
  <si>
    <t>1357198</t>
  </si>
  <si>
    <t>23.06.2020 14:51:49</t>
  </si>
  <si>
    <t>23.06.2020 16:26:00</t>
  </si>
  <si>
    <t>1347725</t>
  </si>
  <si>
    <t>TURGUT ASLAN SULAMA GRUBU 35-29-L00418_35-29-L00418</t>
  </si>
  <si>
    <t>09.06.2020 13:15:20</t>
  </si>
  <si>
    <t>09.06.2020 19:05:06</t>
  </si>
  <si>
    <t>1358584</t>
  </si>
  <si>
    <t>KİRELİ TR-2 35-29-L00455_950333073</t>
  </si>
  <si>
    <t>25.06.2020 18:23:26</t>
  </si>
  <si>
    <t>25.06.2020 18:57:39</t>
  </si>
  <si>
    <t>1357532</t>
  </si>
  <si>
    <t>KOBAKLAR TR-1 45-82-M00188_Ayırıcı H01</t>
  </si>
  <si>
    <t>23.06.2020 22:06:32</t>
  </si>
  <si>
    <t>24.06.2020 01:40:16</t>
  </si>
  <si>
    <t>1350767</t>
  </si>
  <si>
    <t>TR-10 35-13-L00010_946424535</t>
  </si>
  <si>
    <t>13.06.2020 15:33:11</t>
  </si>
  <si>
    <t>13.06.2020 18:35:43</t>
  </si>
  <si>
    <t>1348120</t>
  </si>
  <si>
    <t>HALİL ÜZMEZ SULMA GRUBU 35-29-L00478_A</t>
  </si>
  <si>
    <t>10.06.2020 08:09:44</t>
  </si>
  <si>
    <t>10.06.2020 09:53:49</t>
  </si>
  <si>
    <t>1355805</t>
  </si>
  <si>
    <t>ÇAYIRYERİ TR-1 45-76-M00176_Ayırıcı H01</t>
  </si>
  <si>
    <t>21.06.2020 18:55:30</t>
  </si>
  <si>
    <t>21.06.2020 23:13:54</t>
  </si>
  <si>
    <t>1358436</t>
  </si>
  <si>
    <t>ÇAYIRYERİ TR-2 45-76-M00175_45-76-M00175</t>
  </si>
  <si>
    <t>25.06.2020 13:31:02</t>
  </si>
  <si>
    <t>25.06.2020 14:33:23</t>
  </si>
  <si>
    <t>1359148</t>
  </si>
  <si>
    <t>26.06.2020 17:17:16</t>
  </si>
  <si>
    <t>26.06.2020 19:32:14</t>
  </si>
  <si>
    <t>1360741</t>
  </si>
  <si>
    <t>29.06.2020 19:26:08</t>
  </si>
  <si>
    <t>29.06.2020 21:32:50</t>
  </si>
  <si>
    <t>1359702</t>
  </si>
  <si>
    <t>27.06.2020 19:01:12</t>
  </si>
  <si>
    <t>27.06.2020 20:30:46</t>
  </si>
  <si>
    <t>1357380</t>
  </si>
  <si>
    <t>KURTULMUŞ KÖK 45-72-L00080_HatBaşıAyırıcı_53140314 L03</t>
  </si>
  <si>
    <t>23.06.2020 17:17:16</t>
  </si>
  <si>
    <t>24.06.2020 01:10:04</t>
  </si>
  <si>
    <t>1347762</t>
  </si>
  <si>
    <t>KOCAKAĞAN KAPAKLI TR-1 45-72-L00230_49494735</t>
  </si>
  <si>
    <t>09.06.2020 14:27:10</t>
  </si>
  <si>
    <t>09.06.2020 15:55:22</t>
  </si>
  <si>
    <t>1333891</t>
  </si>
  <si>
    <t>KOCAKAĞAN KAPAKLI TR-1 45-72-L00230_Ayırıcı H01</t>
  </si>
  <si>
    <t>02.06.2020 13:13:21</t>
  </si>
  <si>
    <t>02.06.2020 17:27:14</t>
  </si>
  <si>
    <t>1351652</t>
  </si>
  <si>
    <t>KOCAKORU TR-1 45-71-M01490_Ayırıcı H01</t>
  </si>
  <si>
    <t>15.06.2020 12:37:00</t>
  </si>
  <si>
    <t>15.06.2020 12:52:00</t>
  </si>
  <si>
    <t>1345662</t>
  </si>
  <si>
    <t>KOCAOBA TR-1 35-30-L00210_955297111</t>
  </si>
  <si>
    <t>05.06.2020 16:00:25</t>
  </si>
  <si>
    <t>05.06.2020 17:34:48</t>
  </si>
  <si>
    <t>1345718</t>
  </si>
  <si>
    <t>KOLDERE KÖK 45-80-M00051_ÇAVUŞOĞLU-KOLDERE TST M03</t>
  </si>
  <si>
    <t>05.06.2020 17:36:21</t>
  </si>
  <si>
    <t>05.06.2020 18:16:54</t>
  </si>
  <si>
    <t>1345574</t>
  </si>
  <si>
    <t>KOLDERE TR-2 45-80-M00114_956539273</t>
  </si>
  <si>
    <t>05.06.2020 13:15:50</t>
  </si>
  <si>
    <t>05.06.2020 13:50:43</t>
  </si>
  <si>
    <t>1346129</t>
  </si>
  <si>
    <t>KOLDERE KÖK 45-80-M00051_KOLDERE TR-3/KOLDERE TR-4/KOLDERE TR-5-M07 M07</t>
  </si>
  <si>
    <t>06.06.2020 14:40:02</t>
  </si>
  <si>
    <t>06.06.2020 15:16:07</t>
  </si>
  <si>
    <t>1344675</t>
  </si>
  <si>
    <t>KOLDERE KÖK 45-80-M00051_ÇAVUŞOĞLU-KOLDERE TST -M03 M03</t>
  </si>
  <si>
    <t>03.06.2020 18:06:00</t>
  </si>
  <si>
    <t>03.06.2020 18:26:03</t>
  </si>
  <si>
    <t>1344844</t>
  </si>
  <si>
    <t>04.06.2020 02:59:22</t>
  </si>
  <si>
    <t>04.06.2020 03:34:39</t>
  </si>
  <si>
    <t>1323285</t>
  </si>
  <si>
    <t>01.06.2020 14:32:36</t>
  </si>
  <si>
    <t>01.06.2020 15:09:45</t>
  </si>
  <si>
    <t>1323063</t>
  </si>
  <si>
    <t>01.06.2020 10:22:56</t>
  </si>
  <si>
    <t>01.06.2020 11:18:00</t>
  </si>
  <si>
    <t>1348762</t>
  </si>
  <si>
    <t>11.06.2020 08:08:37</t>
  </si>
  <si>
    <t>11.06.2020 08:44:46</t>
  </si>
  <si>
    <t>1348959</t>
  </si>
  <si>
    <t>KOLDERE TR-3 45-80-M00117_A</t>
  </si>
  <si>
    <t>11.06.2020 13:42:18</t>
  </si>
  <si>
    <t>11.06.2020 14:24:59</t>
  </si>
  <si>
    <t>1353214</t>
  </si>
  <si>
    <t>18.06.2020 08:21:48</t>
  </si>
  <si>
    <t>18.06.2020 08:58:00</t>
  </si>
  <si>
    <t>1353383</t>
  </si>
  <si>
    <t>18.06.2020 11:11:50</t>
  </si>
  <si>
    <t>18.06.2020 11:59:10</t>
  </si>
  <si>
    <t>1352725</t>
  </si>
  <si>
    <t>17.06.2020 10:25:58</t>
  </si>
  <si>
    <t>17.06.2020 11:13:15</t>
  </si>
  <si>
    <t>1352598</t>
  </si>
  <si>
    <t>17.06.2020 07:23:34</t>
  </si>
  <si>
    <t>17.06.2020 08:15:30</t>
  </si>
  <si>
    <t>1356917</t>
  </si>
  <si>
    <t>23.06.2020 10:54:06</t>
  </si>
  <si>
    <t>23.06.2020 11:26:00</t>
  </si>
  <si>
    <t>1355446</t>
  </si>
  <si>
    <t>KOLDERE KÖK 45-80-M00051_KOLDERE TR-6/KOLDERE TR-8 M06</t>
  </si>
  <si>
    <t>21.06.2020 08:54:21</t>
  </si>
  <si>
    <t>21.06.2020 09:28:11</t>
  </si>
  <si>
    <t>1356077</t>
  </si>
  <si>
    <t>22.06.2020 09:19:52</t>
  </si>
  <si>
    <t>22.06.2020 10:27:28</t>
  </si>
  <si>
    <t>1359064</t>
  </si>
  <si>
    <t>26.06.2020 14:24:16</t>
  </si>
  <si>
    <t>26.06.2020 14:53:00</t>
  </si>
  <si>
    <t>1360908</t>
  </si>
  <si>
    <t>30.06.2020 08:37:41</t>
  </si>
  <si>
    <t>30.06.2020 09:07:33</t>
  </si>
  <si>
    <t>1357007</t>
  </si>
  <si>
    <t>23.06.2020 11:55:18</t>
  </si>
  <si>
    <t>23.06.2020 12:27:18</t>
  </si>
  <si>
    <t>1356503</t>
  </si>
  <si>
    <t>22.06.2020 18:46:04</t>
  </si>
  <si>
    <t>22.06.2020 19:50:11</t>
  </si>
  <si>
    <t>1353172</t>
  </si>
  <si>
    <t>18.06.2020 05:40:48</t>
  </si>
  <si>
    <t>18.06.2020 06:14:00</t>
  </si>
  <si>
    <t>1350384</t>
  </si>
  <si>
    <t>13.06.2020 05:42:50</t>
  </si>
  <si>
    <t>13.06.2020 07:13:52</t>
  </si>
  <si>
    <t>1323588</t>
  </si>
  <si>
    <t>01.06.2020 22:10:04</t>
  </si>
  <si>
    <t>01.06.2020 23:00:25</t>
  </si>
  <si>
    <t>1344551</t>
  </si>
  <si>
    <t>03.06.2020 14:48:04</t>
  </si>
  <si>
    <t>03.06.2020 15:10:43</t>
  </si>
  <si>
    <t>1345686</t>
  </si>
  <si>
    <t>TR-88 TARIMSAL SULAMA 45-80-M01088_45-80-M01088</t>
  </si>
  <si>
    <t>05.06.2020 16:53:28</t>
  </si>
  <si>
    <t>05.06.2020 18:11:08</t>
  </si>
  <si>
    <t>1345027</t>
  </si>
  <si>
    <t>EMİRALEM TR-16 35-28-M00234_C</t>
  </si>
  <si>
    <t>04.06.2020 12:04:30</t>
  </si>
  <si>
    <t>04.06.2020 14:45:19</t>
  </si>
  <si>
    <t>1361075</t>
  </si>
  <si>
    <t>ÇIPLAK KÖK 35-29-M00126_YENİÇİFTLİK ENH-M011 M011</t>
  </si>
  <si>
    <t>30.06.2020 11:13:17</t>
  </si>
  <si>
    <t>30.06.2020 12:56:55</t>
  </si>
  <si>
    <t>1350132</t>
  </si>
  <si>
    <t>12.06.2020 18:27:00</t>
  </si>
  <si>
    <t>12.06.2020 18:54:10</t>
  </si>
  <si>
    <t>1353535</t>
  </si>
  <si>
    <t>KONURCA HACI HURŞİTLER TR-1 45-77-M00107_Ayırıcı H</t>
  </si>
  <si>
    <t>18.06.2020 13:36:07</t>
  </si>
  <si>
    <t>18.06.2020 14:03:02</t>
  </si>
  <si>
    <t>1357685</t>
  </si>
  <si>
    <t>KORDON TR-2 45-78-M00760_Ayırıcı H01</t>
  </si>
  <si>
    <t>24.06.2020 09:27:34</t>
  </si>
  <si>
    <t>24.06.2020 15:52:14</t>
  </si>
  <si>
    <t>1360191</t>
  </si>
  <si>
    <t>YAKAKÖY KÖK 45-75-M00067_HatBaşıAyırıcı_66088693 M05</t>
  </si>
  <si>
    <t>28.06.2020 21:11:15</t>
  </si>
  <si>
    <t>29.06.2020 02:10:23</t>
  </si>
  <si>
    <t>1371255</t>
  </si>
  <si>
    <t>30.06.2020 17:05:51</t>
  </si>
  <si>
    <t>30.06.2020 17:56:49</t>
  </si>
  <si>
    <t>1354745</t>
  </si>
  <si>
    <t>YUKARIBEY TR-1 35-16-M00120_953323622</t>
  </si>
  <si>
    <t>19.06.2020 20:32:00</t>
  </si>
  <si>
    <t>19.06.2020 20:36:24</t>
  </si>
  <si>
    <t>1354510</t>
  </si>
  <si>
    <t>YUKARIBEY TR-1 35-16-M00120_47478742</t>
  </si>
  <si>
    <t>19.06.2020 15:51:50</t>
  </si>
  <si>
    <t>19.06.2020 20:17:51</t>
  </si>
  <si>
    <t>1355384</t>
  </si>
  <si>
    <t>KOZAKLI HACI MUSALI 45-86-M00095_45-86-M00095</t>
  </si>
  <si>
    <t>21.06.2020 05:04:41</t>
  </si>
  <si>
    <t>21.06.2020 07:49:41</t>
  </si>
  <si>
    <t>1359686</t>
  </si>
  <si>
    <t>KOZAKLI OKUL MAH. 45-86-M00094_Ayırıcı H01</t>
  </si>
  <si>
    <t>27.06.2020 18:40:29</t>
  </si>
  <si>
    <t>27.06.2020 19:16:23</t>
  </si>
  <si>
    <t>1360350</t>
  </si>
  <si>
    <t>KOZANLI YEŞİLKENT MAH. TR-1 45-82-M00216_Ayırıcı H01</t>
  </si>
  <si>
    <t>29.06.2020 09:21:56</t>
  </si>
  <si>
    <t>29.06.2020 13:00:17</t>
  </si>
  <si>
    <t>1353868</t>
  </si>
  <si>
    <t>18.06.2020 18:41:44</t>
  </si>
  <si>
    <t>18.06.2020 20:04:29</t>
  </si>
  <si>
    <t>1345267</t>
  </si>
  <si>
    <t>KOZBEYLİ TR-1 35-23-M00070_Ayırıcı H01</t>
  </si>
  <si>
    <t>04.06.2020 19:09:23</t>
  </si>
  <si>
    <t>04.06.2020 21:12:00</t>
  </si>
  <si>
    <t>1346579</t>
  </si>
  <si>
    <t>MEHMET AKİF BİLİR TR 35-17-M00496_-M03 M03</t>
  </si>
  <si>
    <t>07.06.2020 11:38:10</t>
  </si>
  <si>
    <t>07.06.2020 13:29:35</t>
  </si>
  <si>
    <t>1346650</t>
  </si>
  <si>
    <t>MEHMET AKİF BİLİR TR 35-17-M00496_ M03</t>
  </si>
  <si>
    <t>07.06.2020 14:35:18</t>
  </si>
  <si>
    <t>07.06.2020 16:29:21</t>
  </si>
  <si>
    <t>1351075</t>
  </si>
  <si>
    <t>KOZLUCA TR-1 45-73-M00500_72372289</t>
  </si>
  <si>
    <t>14.06.2020 09:31:30</t>
  </si>
  <si>
    <t>14.06.2020 10:23:51</t>
  </si>
  <si>
    <t>1354314</t>
  </si>
  <si>
    <t>KÖFÜNDERE TR-1 35-15-L00213_950378159</t>
  </si>
  <si>
    <t>19.06.2020 11:52:03</t>
  </si>
  <si>
    <t>19.06.2020 20:14:17</t>
  </si>
  <si>
    <t>1357060</t>
  </si>
  <si>
    <t>TR-4 35-32-L00004_93549531</t>
  </si>
  <si>
    <t>23.06.2020 11:26:18</t>
  </si>
  <si>
    <t>1348813</t>
  </si>
  <si>
    <t>BEYDAĞ İM 35-32-A00001_HALIKÖY L12</t>
  </si>
  <si>
    <t>11.06.2020 09:37:00</t>
  </si>
  <si>
    <t>11.06.2020 15:08:08</t>
  </si>
  <si>
    <t>1371403</t>
  </si>
  <si>
    <t>TR-4 35-32-L00004_A</t>
  </si>
  <si>
    <t>30.06.2020 20:59:52</t>
  </si>
  <si>
    <t>30.06.2020 21:48:33</t>
  </si>
  <si>
    <t>1360703</t>
  </si>
  <si>
    <t>KÖREZ TR-4 45-77-L00369_Ayırıcı H01</t>
  </si>
  <si>
    <t>29.06.2020 18:26:30</t>
  </si>
  <si>
    <t>29.06.2020 19:21:04</t>
  </si>
  <si>
    <t>1355840</t>
  </si>
  <si>
    <t>KÖREZ TR-2 45-77-L00368_72373188</t>
  </si>
  <si>
    <t>21.06.2020 19:54:56</t>
  </si>
  <si>
    <t>21.06.2020 20:34:55</t>
  </si>
  <si>
    <t>1354748</t>
  </si>
  <si>
    <t>YAĞMURLAR ACIDERE TR-1 45-78-M00774_Ayırıcı H</t>
  </si>
  <si>
    <t>19.06.2020 20:01:08</t>
  </si>
  <si>
    <t>19.06.2020 22:09:26</t>
  </si>
  <si>
    <t>1345591</t>
  </si>
  <si>
    <t>KÖSEALİ TR-2 45-78-M00782_B</t>
  </si>
  <si>
    <t>05.06.2020 13:53:00</t>
  </si>
  <si>
    <t>05.06.2020 14:40:07</t>
  </si>
  <si>
    <t>1355646</t>
  </si>
  <si>
    <t>KÖSEDERE TR-1 35-21-L00124_5831709</t>
  </si>
  <si>
    <t>21.06.2020 14:30:15</t>
  </si>
  <si>
    <t>21.06.2020 14:52:04</t>
  </si>
  <si>
    <t>1353865</t>
  </si>
  <si>
    <t>KÖSELER TR-1 35-15-L00471_950376815</t>
  </si>
  <si>
    <t>18.06.2020 17:50:50</t>
  </si>
  <si>
    <t>18.06.2020 21:57:16</t>
  </si>
  <si>
    <t>1353461</t>
  </si>
  <si>
    <t>BEĞENLER SUBAŞI TR-2 45-75-M00177_45-75-M00177</t>
  </si>
  <si>
    <t>18.06.2020 12:42:49</t>
  </si>
  <si>
    <t>18.06.2020 13:55:11</t>
  </si>
  <si>
    <t>1349288</t>
  </si>
  <si>
    <t>KÖSELER ÇATALÇEŞME TR-1 45-75-M00175_C</t>
  </si>
  <si>
    <t>11.06.2020 20:21:33</t>
  </si>
  <si>
    <t>11.06.2020 23:24:25</t>
  </si>
  <si>
    <t>1350264</t>
  </si>
  <si>
    <t>ÇITAK TR-2 45-72-M00220_956482121</t>
  </si>
  <si>
    <t>12.06.2020 21:01:25</t>
  </si>
  <si>
    <t>12.06.2020 23:25:48</t>
  </si>
  <si>
    <t>1352092</t>
  </si>
  <si>
    <t>ESKİ SİNDEL TR 45-78-M00871_49185269</t>
  </si>
  <si>
    <t>16.06.2020 09:27:12</t>
  </si>
  <si>
    <t>16.06.2020 12:56:47</t>
  </si>
  <si>
    <t>1334108</t>
  </si>
  <si>
    <t>PAZARKÖY KÖK 45-78-L00700_HatBaşıAyırıcı_53139538 L01</t>
  </si>
  <si>
    <t>02.06.2020 18:25:00</t>
  </si>
  <si>
    <t>02.06.2020 19:00:33</t>
  </si>
  <si>
    <t>1350379</t>
  </si>
  <si>
    <t>ÜÇYOL KÖK 45-82-M00128_KADIDEĞİRMENİ M07</t>
  </si>
  <si>
    <t>13.06.2020 06:24:20</t>
  </si>
  <si>
    <t>13.06.2020 06:25:00</t>
  </si>
  <si>
    <t>1351001</t>
  </si>
  <si>
    <t>ÜÇYOL KÖK 45-82-M00128_NALDÖKEN-VAKIFLI M05</t>
  </si>
  <si>
    <t>14.06.2020 06:47:51</t>
  </si>
  <si>
    <t>14.06.2020 06:48:32</t>
  </si>
  <si>
    <t>1371452</t>
  </si>
  <si>
    <t>ÜÇYOL KÖK 45-82-M00128_HatBaşıAyırıcı_53136118 M04</t>
  </si>
  <si>
    <t>30.06.2020 22:56:56</t>
  </si>
  <si>
    <t>30.06.2020 23:58:00</t>
  </si>
  <si>
    <t>1371440</t>
  </si>
  <si>
    <t>ÜÇYOL KÖK 45-82-M00128_HatBaşıAyırıcı_53136034 M04</t>
  </si>
  <si>
    <t>30.06.2020 22:07:50</t>
  </si>
  <si>
    <t>30.06.2020 22:32:00</t>
  </si>
  <si>
    <t>1344860</t>
  </si>
  <si>
    <t>TR-53 35-16-L00053_35-16-L00053</t>
  </si>
  <si>
    <t>04.06.2020 07:18:24</t>
  </si>
  <si>
    <t>04.06.2020 09:08:57</t>
  </si>
  <si>
    <t>1357107</t>
  </si>
  <si>
    <t>23.06.2020 13:06:46</t>
  </si>
  <si>
    <t>23.06.2020 14:12:29</t>
  </si>
  <si>
    <t>1357417</t>
  </si>
  <si>
    <t>ŞAMDANLAR TR-1 45-81-M00154_Ayırıcı H01</t>
  </si>
  <si>
    <t>23.06.2020 18:38:44</t>
  </si>
  <si>
    <t>23.06.2020 19:02:28</t>
  </si>
  <si>
    <t>1334198</t>
  </si>
  <si>
    <t>02.06.2020 21:24:22</t>
  </si>
  <si>
    <t>02.06.2020 23:20:57</t>
  </si>
  <si>
    <t>1359016</t>
  </si>
  <si>
    <t>KULAKSIZLAR TR-2 45-72-L00856_Ayırıcı H01</t>
  </si>
  <si>
    <t>26.06.2020 13:11:00</t>
  </si>
  <si>
    <t>26.06.2020 14:11:58</t>
  </si>
  <si>
    <t>1348724</t>
  </si>
  <si>
    <t>KULALAR TR-1 45-74-M00208_Ayırıcı H01</t>
  </si>
  <si>
    <t>11.06.2020 06:13:32</t>
  </si>
  <si>
    <t>11.06.2020 07:03:24</t>
  </si>
  <si>
    <t>1353484</t>
  </si>
  <si>
    <t>18.06.2020 13:01:39</t>
  </si>
  <si>
    <t>18.06.2020 14:59:49</t>
  </si>
  <si>
    <t>1354389</t>
  </si>
  <si>
    <t>MÜTEVELLİ KÖK 45-80-M00100_MÜTEVELLİ ŞEHİR-2(MÜTEVELLİ TR-5/TR-6/TR-7)-M04 M04</t>
  </si>
  <si>
    <t>19.06.2020 13:20:29</t>
  </si>
  <si>
    <t>19.06.2020 14:02:28</t>
  </si>
  <si>
    <t>1351010</t>
  </si>
  <si>
    <t>14.06.2020 07:36:22</t>
  </si>
  <si>
    <t>14.06.2020 08:07:38</t>
  </si>
  <si>
    <t>1351033</t>
  </si>
  <si>
    <t>MÜTEVELLİ KÖK 45-80-M00100_MÜTEVELLİ ŞEHİR-1(MÜTEVELLİ TR-2/TR-3/TR-4) M02</t>
  </si>
  <si>
    <t>14.06.2020 08:51:52</t>
  </si>
  <si>
    <t>14.06.2020 09:32:30</t>
  </si>
  <si>
    <t>1357803</t>
  </si>
  <si>
    <t>24.06.2020 11:57:34</t>
  </si>
  <si>
    <t>1357153</t>
  </si>
  <si>
    <t>MÜTEVELLİ KÖK 45-80-M00100_KARAAĞAÇLI M01</t>
  </si>
  <si>
    <t>23.06.2020 14:01:55</t>
  </si>
  <si>
    <t>23.06.2020 14:56:55</t>
  </si>
  <si>
    <t>1356980</t>
  </si>
  <si>
    <t>MÜTEVELLİ KÖK 45-80-M00100_MÜTEVELLİ ŞEHİR-2(MÜTEVELLİ TR-5/TR-6/TR-7) M04</t>
  </si>
  <si>
    <t>23.06.2020 12:09:12</t>
  </si>
  <si>
    <t>23.06.2020 12:21:22</t>
  </si>
  <si>
    <t>1356393</t>
  </si>
  <si>
    <t>22.06.2020 16:15:45</t>
  </si>
  <si>
    <t>22.06.2020 16:46:03</t>
  </si>
  <si>
    <t>1355458</t>
  </si>
  <si>
    <t>21.06.2020 09:10:15</t>
  </si>
  <si>
    <t>21.06.2020 09:25:30</t>
  </si>
  <si>
    <t>1354559</t>
  </si>
  <si>
    <t>19.06.2020 16:50:10</t>
  </si>
  <si>
    <t>19.06.2020 17:31:25</t>
  </si>
  <si>
    <t>1347522</t>
  </si>
  <si>
    <t>09.06.2020 08:59:38</t>
  </si>
  <si>
    <t>09.06.2020 09:19:01</t>
  </si>
  <si>
    <t>1347342</t>
  </si>
  <si>
    <t>MÜTEVELLİ TR-4 45-80-M00103_A</t>
  </si>
  <si>
    <t>08.06.2020 18:34:23</t>
  </si>
  <si>
    <t>08.06.2020 18:58:14</t>
  </si>
  <si>
    <t>1322922</t>
  </si>
  <si>
    <t>01.06.2020 05:45:05</t>
  </si>
  <si>
    <t>01.06.2020 06:05:58</t>
  </si>
  <si>
    <t>1344878</t>
  </si>
  <si>
    <t>KUMKUYUCAK KÖK 45-80-M00093_HatBaşıAyırıcı_53136910 M04</t>
  </si>
  <si>
    <t>04.06.2020 08:26:09</t>
  </si>
  <si>
    <t>04.06.2020 10:23:32</t>
  </si>
  <si>
    <t>1348561</t>
  </si>
  <si>
    <t>KUMKUYUCAK TR-3 45-80-M00173_45-80-M00173</t>
  </si>
  <si>
    <t>10.06.2020 18:45:17</t>
  </si>
  <si>
    <t>10.06.2020 19:56:45</t>
  </si>
  <si>
    <t>1349229</t>
  </si>
  <si>
    <t>KUMKUYUCAK KÖK 45-80-M00093_HatBaşıAyırıcı_53136896 M05</t>
  </si>
  <si>
    <t>11.06.2020 19:11:48</t>
  </si>
  <si>
    <t>11.06.2020 21:06:36</t>
  </si>
  <si>
    <t>1357114</t>
  </si>
  <si>
    <t>KUMKUYUCAK KÖK 45-80-M00093_ÇİFTLİK M04</t>
  </si>
  <si>
    <t>23.06.2020 13:15:15</t>
  </si>
  <si>
    <t>23.06.2020 15:17:03</t>
  </si>
  <si>
    <t>1358138</t>
  </si>
  <si>
    <t>TR-21 TARIMSAL SULAMA 45-80-M01021_Ayırıcı H01</t>
  </si>
  <si>
    <t>25.06.2020 01:02:19</t>
  </si>
  <si>
    <t>25.06.2020 02:00:22</t>
  </si>
  <si>
    <t>1358245</t>
  </si>
  <si>
    <t>25.06.2020 09:02:00</t>
  </si>
  <si>
    <t>25.06.2020 09:55:59</t>
  </si>
  <si>
    <t>1358761</t>
  </si>
  <si>
    <t>KUMKUYUCAK TR-1 45-80-M00172_45-80-M00172</t>
  </si>
  <si>
    <t>26.06.2020 06:58:31</t>
  </si>
  <si>
    <t>26.06.2020 09:39:57</t>
  </si>
  <si>
    <t>1359501</t>
  </si>
  <si>
    <t>27.06.2020 11:32:37</t>
  </si>
  <si>
    <t>27.06.2020 17:32:28</t>
  </si>
  <si>
    <t>1357951</t>
  </si>
  <si>
    <t>KUMKUYUCAK KÖK 45-80-M00093_HatBaşıAyırıcı_53136891 M04</t>
  </si>
  <si>
    <t>24.06.2020 16:24:28</t>
  </si>
  <si>
    <t>24.06.2020 17:25:48</t>
  </si>
  <si>
    <t>1353687</t>
  </si>
  <si>
    <t>KUMKUYUCAK KÖK 45-80-M00093_HatBaşıAyırıcı_53136893 M04</t>
  </si>
  <si>
    <t>18.06.2020 15:51:44</t>
  </si>
  <si>
    <t>18.06.2020 18:24:12</t>
  </si>
  <si>
    <t>1348223</t>
  </si>
  <si>
    <t>KUMKUYUCAK TR-1 45-80-M00172_956538625</t>
  </si>
  <si>
    <t>10.06.2020 10:02:26</t>
  </si>
  <si>
    <t>10.06.2020 11:01:25</t>
  </si>
  <si>
    <t>1359644</t>
  </si>
  <si>
    <t>MENEMEN TR-48 35-28-L00048_953395242</t>
  </si>
  <si>
    <t>27.06.2020 17:20:00</t>
  </si>
  <si>
    <t>27.06.2020 18:09:26</t>
  </si>
  <si>
    <t>1356238</t>
  </si>
  <si>
    <t>ALÇUK TM 35-17-A00001_HatBaşıAyırıcı_53133535 M30</t>
  </si>
  <si>
    <t>22.06.2020 11:59:31</t>
  </si>
  <si>
    <t>22.06.2020 15:12:17</t>
  </si>
  <si>
    <t>1323162</t>
  </si>
  <si>
    <t>KURFALLI TR-1 35-16-M00054_953332574</t>
  </si>
  <si>
    <t>01.06.2020 12:53:28</t>
  </si>
  <si>
    <t>01.06.2020 14:34:00</t>
  </si>
  <si>
    <t>1356158</t>
  </si>
  <si>
    <t>KURŞAK TR-1 35-29-L00185_950345152</t>
  </si>
  <si>
    <t>22.06.2020 10:35:06</t>
  </si>
  <si>
    <t>22.06.2020 18:38:54</t>
  </si>
  <si>
    <t>1353877</t>
  </si>
  <si>
    <t>18.06.2020 18:57:29</t>
  </si>
  <si>
    <t>18.06.2020 19:38:42</t>
  </si>
  <si>
    <t>1357217</t>
  </si>
  <si>
    <t>YEŞİLKÖY TR-1 45-86-M00106_Ayırıcı H01</t>
  </si>
  <si>
    <t>23.06.2020 14:55:11</t>
  </si>
  <si>
    <t>23.06.2020 20:54:42</t>
  </si>
  <si>
    <t>1346924</t>
  </si>
  <si>
    <t>YEŞİLKÖY TR-1 45-86-M00106_A</t>
  </si>
  <si>
    <t>08.06.2020 06:51:00</t>
  </si>
  <si>
    <t>08.06.2020 08:26:51</t>
  </si>
  <si>
    <t>1359260</t>
  </si>
  <si>
    <t>POYRAZDAMLARI TR-11 45-78-M00576_HatBaşıAyırıcı_53138947 M05</t>
  </si>
  <si>
    <t>26.06.2020 20:37:24</t>
  </si>
  <si>
    <t>26.06.2020 23:28:20</t>
  </si>
  <si>
    <t>1323222</t>
  </si>
  <si>
    <t>01.06.2020 13:54:11</t>
  </si>
  <si>
    <t>01.06.2020 14:01:01</t>
  </si>
  <si>
    <t>1346056</t>
  </si>
  <si>
    <t>KURTULMUŞ TR-1 45-72-L00201_956485069</t>
  </si>
  <si>
    <t>06.06.2020 12:10:45</t>
  </si>
  <si>
    <t>06.06.2020 21:26:25</t>
  </si>
  <si>
    <t>1349561</t>
  </si>
  <si>
    <t>TR-23 35-31-L00023_956593099</t>
  </si>
  <si>
    <t>12.06.2020 10:09:55</t>
  </si>
  <si>
    <t>12.06.2020 11:53:35</t>
  </si>
  <si>
    <t>1346241</t>
  </si>
  <si>
    <t>KURUCUOVA TR-2 35-15-L00253_A</t>
  </si>
  <si>
    <t>06.06.2020 17:56:18</t>
  </si>
  <si>
    <t>06.06.2020 18:56:52</t>
  </si>
  <si>
    <t>1351145</t>
  </si>
  <si>
    <t>KURUCUOVA TR-6 35-15-L00250_950402827</t>
  </si>
  <si>
    <t>14.06.2020 11:40:25</t>
  </si>
  <si>
    <t>14.06.2020 12:46:40</t>
  </si>
  <si>
    <t>1353635</t>
  </si>
  <si>
    <t>IRLAMAZ TR-2 45-83-L00233_Ayırıcı H01</t>
  </si>
  <si>
    <t>18.06.2020 14:56:16</t>
  </si>
  <si>
    <t>18.06.2020 19:27:57</t>
  </si>
  <si>
    <t>1351398</t>
  </si>
  <si>
    <t>KURUDERE KÖYÜ TR-1 35-32-L00052_Ayırıcı H01</t>
  </si>
  <si>
    <t>14.06.2020 21:06:11</t>
  </si>
  <si>
    <t>14.06.2020 22:17:14</t>
  </si>
  <si>
    <t>1351452</t>
  </si>
  <si>
    <t>KURUDERE OVA TR-2 35-32-L00051_Ayırıcı H01</t>
  </si>
  <si>
    <t>15.06.2020 06:54:25</t>
  </si>
  <si>
    <t>15.06.2020 10:06:33</t>
  </si>
  <si>
    <t>1355909</t>
  </si>
  <si>
    <t>KURUDERE TR-3 35-32-L00023_Ayırıcı H01</t>
  </si>
  <si>
    <t>22.06.2020 00:22:49</t>
  </si>
  <si>
    <t>22.06.2020 01:39:49</t>
  </si>
  <si>
    <t>1323760</t>
  </si>
  <si>
    <t>02.06.2020 09:48:00</t>
  </si>
  <si>
    <t>02.06.2020 15:30:57</t>
  </si>
  <si>
    <t>1334358</t>
  </si>
  <si>
    <t>03.06.2020 15:19:37</t>
  </si>
  <si>
    <t>1359210</t>
  </si>
  <si>
    <t>26.06.2020 19:01:19</t>
  </si>
  <si>
    <t>26.06.2020 20:17:32</t>
  </si>
  <si>
    <t>1358736</t>
  </si>
  <si>
    <t>26.06.2020 03:03:23</t>
  </si>
  <si>
    <t>26.06.2020 06:25:37</t>
  </si>
  <si>
    <t>1323087</t>
  </si>
  <si>
    <t>KUŞÇULAR TR-7 35-19-M00219_956693898</t>
  </si>
  <si>
    <t>01.06.2020 11:03:02</t>
  </si>
  <si>
    <t>01.06.2020 11:43:05</t>
  </si>
  <si>
    <t>1355852</t>
  </si>
  <si>
    <t>SALUR KÖK 45-75-M00062_HatBaşıAyırıcı_53135069 M03</t>
  </si>
  <si>
    <t>21.06.2020 20:11:02</t>
  </si>
  <si>
    <t>21.06.2020 22:18:13</t>
  </si>
  <si>
    <t>1351514</t>
  </si>
  <si>
    <t>DM-3/TR-33 (ESKİ TR-8) 35-22-M00008_955264899</t>
  </si>
  <si>
    <t>15.06.2020 09:01:24</t>
  </si>
  <si>
    <t>15.06.2020 09:37:35</t>
  </si>
  <si>
    <t>1351553</t>
  </si>
  <si>
    <t>KUYUCAK TR-2 35-27-M00864_913854099</t>
  </si>
  <si>
    <t>15.06.2020 09:13:17</t>
  </si>
  <si>
    <t>15.06.2020 17:47:17</t>
  </si>
  <si>
    <t>1360760</t>
  </si>
  <si>
    <t>KUYUCAK TR-2 35-27-M00864_914534830</t>
  </si>
  <si>
    <t>29.06.2020 19:47:53</t>
  </si>
  <si>
    <t>29.06.2020 23:12:16</t>
  </si>
  <si>
    <t>1349298</t>
  </si>
  <si>
    <t>KUYUCAK TR-1 45-76-M00144_Ayırıcı H01</t>
  </si>
  <si>
    <t>11.06.2020 20:28:51</t>
  </si>
  <si>
    <t>11.06.2020 22:54:13</t>
  </si>
  <si>
    <t>1344879</t>
  </si>
  <si>
    <t>KUYUCAK KARAPINAR TR-1 45-75-M00091_A</t>
  </si>
  <si>
    <t>04.06.2020 08:36:00</t>
  </si>
  <si>
    <t>04.06.2020 11:12:39</t>
  </si>
  <si>
    <t>1358082</t>
  </si>
  <si>
    <t>KUYUCAK KARAPINAR TR-1 45-75-M00091_B</t>
  </si>
  <si>
    <t>24.06.2020 20:19:50</t>
  </si>
  <si>
    <t>24.06.2020 22:42:47</t>
  </si>
  <si>
    <t>1358422</t>
  </si>
  <si>
    <t>25.06.2020 13:01:14</t>
  </si>
  <si>
    <t>25.06.2020 14:03:54</t>
  </si>
  <si>
    <t>1358586</t>
  </si>
  <si>
    <t>KADIBOĞAN TR-1 45-74-M00221_B</t>
  </si>
  <si>
    <t>25.06.2020 18:25:41</t>
  </si>
  <si>
    <t>25.06.2020 18:47:39</t>
  </si>
  <si>
    <t>1357115</t>
  </si>
  <si>
    <t>DENİZGİREN TR-3 35-21-L00206_953363816</t>
  </si>
  <si>
    <t>23.06.2020 13:21:16</t>
  </si>
  <si>
    <t>23.06.2020 21:55:15</t>
  </si>
  <si>
    <t>1346368</t>
  </si>
  <si>
    <t>DENİZGİREN TR-3 35-21-L00206_B</t>
  </si>
  <si>
    <t>07.06.2020 00:19:59</t>
  </si>
  <si>
    <t>07.06.2020 03:51:07</t>
  </si>
  <si>
    <t>1356577</t>
  </si>
  <si>
    <t>22.06.2020 21:17:18</t>
  </si>
  <si>
    <t>22.06.2020 23:43:47</t>
  </si>
  <si>
    <t>1356649</t>
  </si>
  <si>
    <t>KÜÇÜKBELEN KÖYÜ TR-1 45-71-M01677_43188496</t>
  </si>
  <si>
    <t>22.06.2020 23:52:27</t>
  </si>
  <si>
    <t>23.06.2020 06:39:41</t>
  </si>
  <si>
    <t>1356427</t>
  </si>
  <si>
    <t>KÜÇÜK GÜNEY TR-1 45-82-M00338_Ayırıcı H01</t>
  </si>
  <si>
    <t>22.06.2020 17:04:14</t>
  </si>
  <si>
    <t>22.06.2020 22:23:31</t>
  </si>
  <si>
    <t>1357853</t>
  </si>
  <si>
    <t>HÜSEYİN HACI NEBİOĞLU SULAMA GRUBU 35-29-L00652_A</t>
  </si>
  <si>
    <t>24.06.2020 13:30:54</t>
  </si>
  <si>
    <t>24.06.2020 14:36:49</t>
  </si>
  <si>
    <t>1354983</t>
  </si>
  <si>
    <t>KÜÇÜKKALE TR-1 35-29-L00651_B</t>
  </si>
  <si>
    <t>20.06.2020 09:55:00</t>
  </si>
  <si>
    <t>20.06.2020 15:36:15</t>
  </si>
  <si>
    <t>1354293</t>
  </si>
  <si>
    <t>19.06.2020 11:31:17</t>
  </si>
  <si>
    <t>19.06.2020 11:45:24</t>
  </si>
  <si>
    <t>1354089</t>
  </si>
  <si>
    <t>19.06.2020 08:00:59</t>
  </si>
  <si>
    <t>19.06.2020 09:36:00</t>
  </si>
  <si>
    <t>1353064</t>
  </si>
  <si>
    <t>17.06.2020 19:24:34</t>
  </si>
  <si>
    <t>17.06.2020 21:31:07</t>
  </si>
  <si>
    <t>1352561</t>
  </si>
  <si>
    <t>KÜÇÜKKALE KÖK 35-29-L00036_HASAN ÇAVUŞLAR-L06 L06</t>
  </si>
  <si>
    <t>17.06.2020 00:21:29</t>
  </si>
  <si>
    <t>17.06.2020 01:11:02</t>
  </si>
  <si>
    <t>1348225</t>
  </si>
  <si>
    <t>KÜÇÜKKALE KÖK 35-29-L00036_MEHMETLER-L02 L02</t>
  </si>
  <si>
    <t>10.06.2020 10:10:46</t>
  </si>
  <si>
    <t>10.06.2020 10:36:37</t>
  </si>
  <si>
    <t>1346243</t>
  </si>
  <si>
    <t>KÜÇÜKKALE YEŞİLKENT TR-2 35-29-L00268_B</t>
  </si>
  <si>
    <t>06.06.2020 18:03:13</t>
  </si>
  <si>
    <t>06.06.2020 21:46:02</t>
  </si>
  <si>
    <t>1334079</t>
  </si>
  <si>
    <t>KÜÇÜKKALE KÖK 35-29-L00036_MEHMETLER L02</t>
  </si>
  <si>
    <t>02.06.2020 17:34:45</t>
  </si>
  <si>
    <t>02.06.2020 19:17:19</t>
  </si>
  <si>
    <t>1352861</t>
  </si>
  <si>
    <t>HÜSEYİN HACI NEBİOĞLU SULAMA GRUBU 35-29-L00652_915941559</t>
  </si>
  <si>
    <t>17.06.2020 14:05:33</t>
  </si>
  <si>
    <t>17.06.2020 15:16:41</t>
  </si>
  <si>
    <t>1353715</t>
  </si>
  <si>
    <t>18.06.2020 16:40:39</t>
  </si>
  <si>
    <t>18.06.2020 17:26:00</t>
  </si>
  <si>
    <t>1355959</t>
  </si>
  <si>
    <t>1359742</t>
  </si>
  <si>
    <t>27.06.2020 20:13:58</t>
  </si>
  <si>
    <t>27.06.2020 21:52:45</t>
  </si>
  <si>
    <t>1323328</t>
  </si>
  <si>
    <t>TR-111 35-16-L00111_Ayırıcı H01</t>
  </si>
  <si>
    <t>01.06.2020 15:30:46</t>
  </si>
  <si>
    <t>01.06.2020 15:45:56</t>
  </si>
  <si>
    <t>1347497</t>
  </si>
  <si>
    <t>09.06.2020 08:10:35</t>
  </si>
  <si>
    <t>09.06.2020 10:09:11</t>
  </si>
  <si>
    <t>1349468</t>
  </si>
  <si>
    <t>12.06.2020 08:43:23</t>
  </si>
  <si>
    <t>12.06.2020 10:02:32</t>
  </si>
  <si>
    <t>1354898</t>
  </si>
  <si>
    <t>20.06.2020 07:23:00</t>
  </si>
  <si>
    <t>1333870</t>
  </si>
  <si>
    <t>KÜÇÜKKEMERDERE TR-2 35-29-L00304_950331451</t>
  </si>
  <si>
    <t>02.06.2020 12:25:54</t>
  </si>
  <si>
    <t>02.06.2020 15:12:27</t>
  </si>
  <si>
    <t>1347547</t>
  </si>
  <si>
    <t>KÜÇÜKKÖMÜRCÜ TR-1 35-29-L00336_35-29-L00336</t>
  </si>
  <si>
    <t>09.06.2020 09:21:33</t>
  </si>
  <si>
    <t>09.06.2020 13:03:52</t>
  </si>
  <si>
    <t>1357499</t>
  </si>
  <si>
    <t>KÜÇÜKYAYA TR-1 45-76-L00130_A</t>
  </si>
  <si>
    <t>23.06.2020 20:52:26</t>
  </si>
  <si>
    <t>23.06.2020 22:20:54</t>
  </si>
  <si>
    <t>1351181</t>
  </si>
  <si>
    <t>KAYMAKÇI TR-9 35-15-M00410_Ayırıcı H</t>
  </si>
  <si>
    <t>14.06.2020 12:41:20</t>
  </si>
  <si>
    <t>14.06.2020 13:40:19</t>
  </si>
  <si>
    <t>1347976</t>
  </si>
  <si>
    <t>09.06.2020 21:15:40</t>
  </si>
  <si>
    <t>09.06.2020 21:56:56</t>
  </si>
  <si>
    <t>1349455</t>
  </si>
  <si>
    <t>KÜNER TR-1 35-22-M00229_954891469</t>
  </si>
  <si>
    <t>12.06.2020 08:14:12</t>
  </si>
  <si>
    <t>12.06.2020 10:22:45</t>
  </si>
  <si>
    <t>1349069</t>
  </si>
  <si>
    <t>KÜNER TR-2 35-22-M00227_955280957</t>
  </si>
  <si>
    <t>11.06.2020 16:38:38</t>
  </si>
  <si>
    <t>11.06.2020 21:57:26</t>
  </si>
  <si>
    <t>1353137</t>
  </si>
  <si>
    <t>KÜNER TR-9 35-22-M00295_955286662</t>
  </si>
  <si>
    <t>17.06.2020 23:12:09</t>
  </si>
  <si>
    <t>18.06.2020 00:51:09</t>
  </si>
  <si>
    <t>1355276</t>
  </si>
  <si>
    <t>KÜNER TR-2 35-22-M00227_955256330</t>
  </si>
  <si>
    <t>20.06.2020 18:41:34</t>
  </si>
  <si>
    <t>20.06.2020 19:36:18</t>
  </si>
  <si>
    <t>1355110</t>
  </si>
  <si>
    <t>KÜNER TR-17 35-22-M00826_95000131684</t>
  </si>
  <si>
    <t>20.06.2020 13:51:43</t>
  </si>
  <si>
    <t>20.06.2020 14:41:13</t>
  </si>
  <si>
    <t>1357373</t>
  </si>
  <si>
    <t>KÜRKÇÜ TR-1 45-81-M00089_45-81-M00089</t>
  </si>
  <si>
    <t>23.06.2020 17:55:46</t>
  </si>
  <si>
    <t>23.06.2020 21:38:04</t>
  </si>
  <si>
    <t>1323681</t>
  </si>
  <si>
    <t>KÜRKÇÜ TR-1 45-81-M00089_945625003</t>
  </si>
  <si>
    <t>02.06.2020 08:26:00</t>
  </si>
  <si>
    <t>02.06.2020 09:40:57</t>
  </si>
  <si>
    <t>1358520</t>
  </si>
  <si>
    <t>25.06.2020 16:09:42</t>
  </si>
  <si>
    <t>25.06.2020 17:33:46</t>
  </si>
  <si>
    <t>1348510</t>
  </si>
  <si>
    <t>K-162 35-01-K00162_D</t>
  </si>
  <si>
    <t>10.06.2020 17:23:38</t>
  </si>
  <si>
    <t>10.06.2020 20:20:37</t>
  </si>
  <si>
    <t>1351768</t>
  </si>
  <si>
    <t>K-210 35-07-K00210_97561735</t>
  </si>
  <si>
    <t>15.06.2020 15:54:44</t>
  </si>
  <si>
    <t>15.06.2020 18:07:26</t>
  </si>
  <si>
    <t>1346073</t>
  </si>
  <si>
    <t>35-19-L00141_35-19-L00141</t>
  </si>
  <si>
    <t>06.06.2020 12:51:01</t>
  </si>
  <si>
    <t>06.06.2020 17:41:02</t>
  </si>
  <si>
    <t>1348887</t>
  </si>
  <si>
    <t>TR-62 TARIMSAL SULAMA 45-80-M01062_45-80-M01062</t>
  </si>
  <si>
    <t>11.06.2020 11:31:00</t>
  </si>
  <si>
    <t>11.06.2020 12:24:04</t>
  </si>
  <si>
    <t>1350600</t>
  </si>
  <si>
    <t>LÜTFİYE TR-1 45-80-M00131_A</t>
  </si>
  <si>
    <t>13.06.2020 11:19:07</t>
  </si>
  <si>
    <t>13.06.2020 12:16:05</t>
  </si>
  <si>
    <t>1353479</t>
  </si>
  <si>
    <t>NURİYE DM 45-80-M00090_LÜTFİYE-M01 M01</t>
  </si>
  <si>
    <t>18.06.2020 13:30:30</t>
  </si>
  <si>
    <t>18.06.2020 14:28:18</t>
  </si>
  <si>
    <t>1356547</t>
  </si>
  <si>
    <t>LÜTFİYE TR-2 45-80-M00130_45-80-M00130</t>
  </si>
  <si>
    <t>22.06.2020 21:20:28</t>
  </si>
  <si>
    <t>22.06.2020 21:55:00</t>
  </si>
  <si>
    <t>1354483</t>
  </si>
  <si>
    <t>19.06.2020 15:25:12</t>
  </si>
  <si>
    <t>19.06.2020 16:18:29</t>
  </si>
  <si>
    <t>1353889</t>
  </si>
  <si>
    <t>YENİOBA KÖK 35-29-M00125_ÇIRPI M06</t>
  </si>
  <si>
    <t>18.06.2020 18:15:38</t>
  </si>
  <si>
    <t>18.06.2020 19:40:01</t>
  </si>
  <si>
    <t>1354024</t>
  </si>
  <si>
    <t>19.06.2020 02:09:00</t>
  </si>
  <si>
    <t>19.06.2020 02:32:30</t>
  </si>
  <si>
    <t>1352722</t>
  </si>
  <si>
    <t>YENİOBA KÖK 35-29-M00125_YENİOBA-M013 M013</t>
  </si>
  <si>
    <t>17.06.2020 10:40:32</t>
  </si>
  <si>
    <t>17.06.2020 11:36:47</t>
  </si>
  <si>
    <t>1350753</t>
  </si>
  <si>
    <t>ISMET ERTEN SULAMA GRUBU 35-29-M00206_950345103</t>
  </si>
  <si>
    <t>13.06.2020 15:11:38</t>
  </si>
  <si>
    <t>13.06.2020 17:25:57</t>
  </si>
  <si>
    <t>1352005</t>
  </si>
  <si>
    <t>16.06.2020 06:31:31</t>
  </si>
  <si>
    <t>16.06.2020 07:47:29</t>
  </si>
  <si>
    <t>1350492</t>
  </si>
  <si>
    <t>YENİOBA KÖK 35-29-M00125_YENİÇİFTLİK-M05 M05</t>
  </si>
  <si>
    <t>13.06.2020 09:22:06</t>
  </si>
  <si>
    <t>13.06.2020 15:04:30</t>
  </si>
  <si>
    <t>1350194</t>
  </si>
  <si>
    <t>YENİOBA KÖK 35-29-M00125_ÇIRPI-M06 M06</t>
  </si>
  <si>
    <t>12.06.2020 17:33:41</t>
  </si>
  <si>
    <t>12.06.2020 20:50:41</t>
  </si>
  <si>
    <t>1346838</t>
  </si>
  <si>
    <t>MUSTAFA KOÇOĞLU SULAMA GRUBU 35-29-M00207_B</t>
  </si>
  <si>
    <t>07.06.2020 20:10:21</t>
  </si>
  <si>
    <t>07.06.2020 22:16:27</t>
  </si>
  <si>
    <t>1346038</t>
  </si>
  <si>
    <t>İBRAHİM SEZEN SULAMA GRUBU 35-29-M00210_B</t>
  </si>
  <si>
    <t>06.06.2020 11:51:42</t>
  </si>
  <si>
    <t>06.06.2020 13:06:25</t>
  </si>
  <si>
    <t>1345177</t>
  </si>
  <si>
    <t>ÜNAL ŞARLIOĞLU SULAMA GRUBU 35-29-M00245_35-29-M00245</t>
  </si>
  <si>
    <t>04.06.2020 14:57:33</t>
  </si>
  <si>
    <t>04.06.2020 18:20:15</t>
  </si>
  <si>
    <t>1359654</t>
  </si>
  <si>
    <t>SAFFET KARADİŞ SULAMA GRUBU 35-29-M00218_A</t>
  </si>
  <si>
    <t>27.06.2020 17:14:40</t>
  </si>
  <si>
    <t>27.06.2020 20:06:29</t>
  </si>
  <si>
    <t>1359915</t>
  </si>
  <si>
    <t>ISMET ERTEN SULAMA GRUBU 35-29-M00206_Ayırıcı H01</t>
  </si>
  <si>
    <t>28.06.2020 10:35:50</t>
  </si>
  <si>
    <t>28.06.2020 17:17:03</t>
  </si>
  <si>
    <t>1360509</t>
  </si>
  <si>
    <t>AHMET USLU SULAMA GRUBU 35-29-M00217_A</t>
  </si>
  <si>
    <t>29.06.2020 11:14:43</t>
  </si>
  <si>
    <t>29.06.2020 16:03:34</t>
  </si>
  <si>
    <t>1360284</t>
  </si>
  <si>
    <t>29.06.2020 07:06:56</t>
  </si>
  <si>
    <t>29.06.2020 10:02:18</t>
  </si>
  <si>
    <t>1360070</t>
  </si>
  <si>
    <t>YENİOBA KÖK 35-29-M00125_YENİOBA M013</t>
  </si>
  <si>
    <t>28.06.2020 17:01:00</t>
  </si>
  <si>
    <t>28.06.2020 17:29:16</t>
  </si>
  <si>
    <t>1359988</t>
  </si>
  <si>
    <t>MALAZ TR-1 45-75-M00290_45-75-M00290</t>
  </si>
  <si>
    <t>28.06.2020 13:05:08</t>
  </si>
  <si>
    <t>28.06.2020 15:04:39</t>
  </si>
  <si>
    <t>1359875</t>
  </si>
  <si>
    <t>MALAZ TR-1 45-75-M00290_C</t>
  </si>
  <si>
    <t>28.06.2020 09:06:06</t>
  </si>
  <si>
    <t>28.06.2020 11:25:55</t>
  </si>
  <si>
    <t>1359709</t>
  </si>
  <si>
    <t>MALAZ BAĞBAŞI TR-1 45-75-M00289_D</t>
  </si>
  <si>
    <t>27.06.2020 19:24:40</t>
  </si>
  <si>
    <t>28.06.2020 00:10:44</t>
  </si>
  <si>
    <t>1358941</t>
  </si>
  <si>
    <t>MALAZ BAĞBAŞI TR-1 45-75-M00289_A</t>
  </si>
  <si>
    <t>26.06.2020 10:52:04</t>
  </si>
  <si>
    <t>26.06.2020 12:52:08</t>
  </si>
  <si>
    <t>1348595</t>
  </si>
  <si>
    <t>10.06.2020 19:47:43</t>
  </si>
  <si>
    <t>10.06.2020 20:32:03</t>
  </si>
  <si>
    <t>1355825</t>
  </si>
  <si>
    <t>21.06.2020 19:26:37</t>
  </si>
  <si>
    <t>21.06.2020 23:11:22</t>
  </si>
  <si>
    <t>1357913</t>
  </si>
  <si>
    <t>24.06.2020 15:06:37</t>
  </si>
  <si>
    <t>24.06.2020 18:00:17</t>
  </si>
  <si>
    <t>1344481</t>
  </si>
  <si>
    <t>GÖRDES TR-1 45-75-M00001_945605447</t>
  </si>
  <si>
    <t>03.06.2020 13:08:59</t>
  </si>
  <si>
    <t>03.06.2020 13:51:57</t>
  </si>
  <si>
    <t>1350092</t>
  </si>
  <si>
    <t>MALDAN KÖYÜ TR-2 45-71-M01667_Ayırıcı H01</t>
  </si>
  <si>
    <t>12.06.2020 17:44:04</t>
  </si>
  <si>
    <t>12.06.2020 20:28:00</t>
  </si>
  <si>
    <t>1358425</t>
  </si>
  <si>
    <t>MALDAN KÖYÜ TR-1 45-71-M01666_953209725</t>
  </si>
  <si>
    <t>25.06.2020 13:14:00</t>
  </si>
  <si>
    <t>25.06.2020 16:01:40</t>
  </si>
  <si>
    <t>1353678</t>
  </si>
  <si>
    <t>DEĞİRMENDERE TR-2 35-22-M00198_10742150</t>
  </si>
  <si>
    <t>18.06.2020 15:01:02</t>
  </si>
  <si>
    <t>18.06.2020 21:53:42</t>
  </si>
  <si>
    <t>1355222</t>
  </si>
  <si>
    <t>DİLEK TR-2 45-80-M00136_B</t>
  </si>
  <si>
    <t>20.06.2020 17:28:34</t>
  </si>
  <si>
    <t>20.06.2020 19:12:31</t>
  </si>
  <si>
    <t>1358510</t>
  </si>
  <si>
    <t>DOĞUCA TR-1 45-72-L00642_953719035</t>
  </si>
  <si>
    <t>25.06.2020 15:39:50</t>
  </si>
  <si>
    <t>25.06.2020 20:22:09</t>
  </si>
  <si>
    <t>1357614</t>
  </si>
  <si>
    <t>24.06.2020 07:45:49</t>
  </si>
  <si>
    <t>24.06.2020 08:04:00</t>
  </si>
  <si>
    <t>1353406</t>
  </si>
  <si>
    <t>18.06.2020 11:42:38</t>
  </si>
  <si>
    <t>18.06.2020 11:44:19</t>
  </si>
  <si>
    <t>1348085</t>
  </si>
  <si>
    <t>10.06.2020 06:26:26</t>
  </si>
  <si>
    <t>10.06.2020 06:26:49</t>
  </si>
  <si>
    <t>1346943</t>
  </si>
  <si>
    <t>KAPAKLI DM 45-72-M00309_HatBaşıAyırıcı_53136926 M10</t>
  </si>
  <si>
    <t>08.06.2020 07:58:10</t>
  </si>
  <si>
    <t>08.06.2020 09:21:28</t>
  </si>
  <si>
    <t>1323546</t>
  </si>
  <si>
    <t>01.06.2020 20:06:58</t>
  </si>
  <si>
    <t>01.06.2020 21:03:15</t>
  </si>
  <si>
    <t>1346553</t>
  </si>
  <si>
    <t>KAPAKLI DM 45-72-M00309_HatBaşıAyırıcı_53136189 M10</t>
  </si>
  <si>
    <t>07.06.2020 13:01:13</t>
  </si>
  <si>
    <t>07.06.2020 13:14:30</t>
  </si>
  <si>
    <t>1359254</t>
  </si>
  <si>
    <t>KAPAKLI DM 45-72-M00309_RAHMİYE-2 TARIMSAL SULAMA M03</t>
  </si>
  <si>
    <t>26.06.2020 20:40:51</t>
  </si>
  <si>
    <t>26.06.2020 21:10:55</t>
  </si>
  <si>
    <t>1355472</t>
  </si>
  <si>
    <t>TİRKEŞ TR-3 45-80-M00124_7452667</t>
  </si>
  <si>
    <t>21.06.2020 09:27:44</t>
  </si>
  <si>
    <t>21.06.2020 11:07:55</t>
  </si>
  <si>
    <t>1357653</t>
  </si>
  <si>
    <t>GÜZELKÖY KÖK 45-71-M00123_HAŞİM AKCURA ENH M03</t>
  </si>
  <si>
    <t>24.06.2020 08:47:13</t>
  </si>
  <si>
    <t>24.06.2020 09:33:23</t>
  </si>
  <si>
    <t>1357720</t>
  </si>
  <si>
    <t>GÜZELKÖY KÖK 45-71-M00123_HAŞİM AKCURA ENH-M03 M03</t>
  </si>
  <si>
    <t>24.06.2020 09:59:58</t>
  </si>
  <si>
    <t>24.06.2020 11:12:22</t>
  </si>
  <si>
    <t>1356931</t>
  </si>
  <si>
    <t>23.06.2020 10:53:33</t>
  </si>
  <si>
    <t>23.06.2020 13:40:40</t>
  </si>
  <si>
    <t>1353437</t>
  </si>
  <si>
    <t>18.06.2020 09:18:13</t>
  </si>
  <si>
    <t>18.06.2020 13:00:05</t>
  </si>
  <si>
    <t>1354100</t>
  </si>
  <si>
    <t>GÜZELKÖY KÖK 45-71-M00123_GÜZELKÖY M07</t>
  </si>
  <si>
    <t>19.06.2020 08:06:03</t>
  </si>
  <si>
    <t>19.06.2020 08:52:32</t>
  </si>
  <si>
    <t>1354360</t>
  </si>
  <si>
    <t>GÜZELKÖY KÖK 45-71-M00123_HatBaşıAyırıcı_53134551 M03</t>
  </si>
  <si>
    <t>19.06.2020 13:03:12</t>
  </si>
  <si>
    <t>19.06.2020 16:18:39</t>
  </si>
  <si>
    <t>1351167</t>
  </si>
  <si>
    <t>14.06.2020 12:31:57</t>
  </si>
  <si>
    <t>14.06.2020 13:08:57</t>
  </si>
  <si>
    <t>1346361</t>
  </si>
  <si>
    <t>06.06.2020 23:38:20</t>
  </si>
  <si>
    <t>07.06.2020 01:41:53</t>
  </si>
  <si>
    <t>1345225</t>
  </si>
  <si>
    <t>04.06.2020 17:22:26</t>
  </si>
  <si>
    <t>04.06.2020 17:52:50</t>
  </si>
  <si>
    <t>1345545</t>
  </si>
  <si>
    <t>GÜZELKÖY KÖK 45-71-M00123_HatBaşıAyırıcı_53134633 M04</t>
  </si>
  <si>
    <t>05.06.2020 12:24:05</t>
  </si>
  <si>
    <t>05.06.2020 13:28:03</t>
  </si>
  <si>
    <t>1322934</t>
  </si>
  <si>
    <t>01.06.2020 06:30:27</t>
  </si>
  <si>
    <t>01.06.2020 07:17:49</t>
  </si>
  <si>
    <t>1334466</t>
  </si>
  <si>
    <t>GÜZELKÖY KÖK 45-71-M00123_HatBaşıAyırıcı_53134576 M07</t>
  </si>
  <si>
    <t>03.06.2020 11:36:02</t>
  </si>
  <si>
    <t>03.06.2020 15:46:05</t>
  </si>
  <si>
    <t>1333970</t>
  </si>
  <si>
    <t>02.06.2020 15:18:27</t>
  </si>
  <si>
    <t>02.06.2020 17:08:57</t>
  </si>
  <si>
    <t>1333971</t>
  </si>
  <si>
    <t>02.06.2020 16:44:09</t>
  </si>
  <si>
    <t>02.06.2020 18:04:55</t>
  </si>
  <si>
    <t>1346933</t>
  </si>
  <si>
    <t>08.06.2020 07:36:52</t>
  </si>
  <si>
    <t>08.06.2020 08:23:15</t>
  </si>
  <si>
    <t>1348438</t>
  </si>
  <si>
    <t>VEZİROĞLU TARIMSAL SULAMA GRUBU 45-71-M00971_Ayırıcı H01</t>
  </si>
  <si>
    <t>10.06.2020 15:12:53</t>
  </si>
  <si>
    <t>11.06.2020 00:00:14</t>
  </si>
  <si>
    <t>1350085</t>
  </si>
  <si>
    <t>12.06.2020 17:42:53</t>
  </si>
  <si>
    <t>12.06.2020 18:53:46</t>
  </si>
  <si>
    <t>1350255</t>
  </si>
  <si>
    <t>GÜZELKÖY KÖK 45-71-M00123_SULAMA M06</t>
  </si>
  <si>
    <t>12.06.2020 20:55:20</t>
  </si>
  <si>
    <t>12.06.2020 21:12:27</t>
  </si>
  <si>
    <t>1350282</t>
  </si>
  <si>
    <t>VEZİROĞLU TR-1 45-71-M01034_Ayırıcı H</t>
  </si>
  <si>
    <t>12.06.2020 21:35:54</t>
  </si>
  <si>
    <t>12.06.2020 23:43:35</t>
  </si>
  <si>
    <t>1359197</t>
  </si>
  <si>
    <t>26.06.2020 18:40:57</t>
  </si>
  <si>
    <t>26.06.2020 22:28:34</t>
  </si>
  <si>
    <t>1359533</t>
  </si>
  <si>
    <t>YENİKÖY TR-3 45-71-M01044_A</t>
  </si>
  <si>
    <t>27.06.2020 13:17:35</t>
  </si>
  <si>
    <t>27.06.2020 18:20:22</t>
  </si>
  <si>
    <t>1358985</t>
  </si>
  <si>
    <t>26.06.2020 11:52:19</t>
  </si>
  <si>
    <t>26.06.2020 15:44:42</t>
  </si>
  <si>
    <t>1334188</t>
  </si>
  <si>
    <t>02.06.2020 21:22:07</t>
  </si>
  <si>
    <t>02.06.2020 21:47:16</t>
  </si>
  <si>
    <t>1323743</t>
  </si>
  <si>
    <t>DM-11/05 (TR-39) 45-71-M00283_ A1b</t>
  </si>
  <si>
    <t>02.06.2020 09:22:39</t>
  </si>
  <si>
    <t>02.06.2020 10:28:38</t>
  </si>
  <si>
    <t>1353795</t>
  </si>
  <si>
    <t>SANCAKLI ÇEŞMEBAŞI TR-1 45-71-M01753_B</t>
  </si>
  <si>
    <t>18.06.2020 17:59:34</t>
  </si>
  <si>
    <t>18.06.2020 20:15:21</t>
  </si>
  <si>
    <t>1353554</t>
  </si>
  <si>
    <t>18.06.2020 13:57:31</t>
  </si>
  <si>
    <t>18.06.2020 14:32:00</t>
  </si>
  <si>
    <t>1354044</t>
  </si>
  <si>
    <t>19.06.2020 05:46:44</t>
  </si>
  <si>
    <t>19.06.2020 06:29:50</t>
  </si>
  <si>
    <t>1354066</t>
  </si>
  <si>
    <t>19.06.2020 07:09:40</t>
  </si>
  <si>
    <t>19.06.2020 12:14:08</t>
  </si>
  <si>
    <t>1353191</t>
  </si>
  <si>
    <t>GÜZELKÖY KÖK 45-71-M00123_HatBaşıAyırıcı_53134943 M07</t>
  </si>
  <si>
    <t>18.06.2020 07:08:44</t>
  </si>
  <si>
    <t>18.06.2020 11:18:21</t>
  </si>
  <si>
    <t>1352517</t>
  </si>
  <si>
    <t>AHMET HASUZUN VE ARK.TARIMSAL SULAM GRUBU 45-71-M00980_Ayırıcı H01</t>
  </si>
  <si>
    <t>16.06.2020 18:09:17</t>
  </si>
  <si>
    <t>16.06.2020 22:38:06</t>
  </si>
  <si>
    <t>1355018</t>
  </si>
  <si>
    <t>20.06.2020 10:50:44</t>
  </si>
  <si>
    <t>20.06.2020 12:33:48</t>
  </si>
  <si>
    <t>1354987</t>
  </si>
  <si>
    <t>20.06.2020 09:58:25</t>
  </si>
  <si>
    <t>20.06.2020 10:28:12</t>
  </si>
  <si>
    <t>1344763</t>
  </si>
  <si>
    <t>03.06.2020 19:40:24</t>
  </si>
  <si>
    <t>03.06.2020 21:24:47</t>
  </si>
  <si>
    <t>1357739</t>
  </si>
  <si>
    <t>FİKRİ KOÇTÜRK-2 45-71-M00789_Ayırıcı H01</t>
  </si>
  <si>
    <t>24.06.2020 10:09:35</t>
  </si>
  <si>
    <t>24.06.2020 10:59:29</t>
  </si>
  <si>
    <t>1347031</t>
  </si>
  <si>
    <t>08.06.2020 09:51:36</t>
  </si>
  <si>
    <t>08.06.2020 10:33:31</t>
  </si>
  <si>
    <t>1348877</t>
  </si>
  <si>
    <t>M-1850 ÇİÇEKLİ TR-1 35-02-M01850_35-02-M01850</t>
  </si>
  <si>
    <t>11.06.2020 10:45:50</t>
  </si>
  <si>
    <t>11.06.2020 12:31:56</t>
  </si>
  <si>
    <t>1359756</t>
  </si>
  <si>
    <t>TR-73 35-30-L00073_955298705</t>
  </si>
  <si>
    <t>27.06.2020 21:17:18</t>
  </si>
  <si>
    <t>27.06.2020 22:23:22</t>
  </si>
  <si>
    <t>1351843</t>
  </si>
  <si>
    <t>TR-13 35-19-L00013_956664769</t>
  </si>
  <si>
    <t>15.06.2020 18:47:58</t>
  </si>
  <si>
    <t>15.06.2020 21:20:02</t>
  </si>
  <si>
    <t>1346444</t>
  </si>
  <si>
    <t>DM-6/8 35-26-M00655_956624218</t>
  </si>
  <si>
    <t>07.06.2020 07:44:15</t>
  </si>
  <si>
    <t>07.06.2020 14:50:11</t>
  </si>
  <si>
    <t>1359609</t>
  </si>
  <si>
    <t>27.06.2020 15:33:36</t>
  </si>
  <si>
    <t>27.06.2020 16:50:33</t>
  </si>
  <si>
    <t>1371233</t>
  </si>
  <si>
    <t>YELKİ TR-5 (M-2339) 35-10-M02339_913334459</t>
  </si>
  <si>
    <t>30.06.2020 16:03:22</t>
  </si>
  <si>
    <t>30.06.2020 16:52:43</t>
  </si>
  <si>
    <t>1344585</t>
  </si>
  <si>
    <t>BOZYER ÇİFTLİĞİ TR 45-74-M00280_B</t>
  </si>
  <si>
    <t>03.06.2020 15:33:55</t>
  </si>
  <si>
    <t>03.06.2020 17:31:00</t>
  </si>
  <si>
    <t>1333960</t>
  </si>
  <si>
    <t>MARUFLAR KÖK 35-16-M00262_YUNTDAĞ KÖK-M03 M03</t>
  </si>
  <si>
    <t>02.06.2020 14:31:35</t>
  </si>
  <si>
    <t>02.06.2020 15:49:17</t>
  </si>
  <si>
    <t>1349591</t>
  </si>
  <si>
    <t>MARUFLAR KÖK 35-16-M00262_İSMAİLLİ KÖK-M04 M04</t>
  </si>
  <si>
    <t>12.06.2020 10:43:39</t>
  </si>
  <si>
    <t>12.06.2020 11:36:00</t>
  </si>
  <si>
    <t>1347587</t>
  </si>
  <si>
    <t>09.06.2020 10:08:15</t>
  </si>
  <si>
    <t>09.06.2020 11:32:00</t>
  </si>
  <si>
    <t>1355117</t>
  </si>
  <si>
    <t>MARUFLAR KÖK 35-16-M00262_İSMAİLLİ KÖK M04</t>
  </si>
  <si>
    <t>20.06.2020 14:13:50</t>
  </si>
  <si>
    <t>20.06.2020 14:51:00</t>
  </si>
  <si>
    <t>1360628</t>
  </si>
  <si>
    <t>29.06.2020 16:41:54</t>
  </si>
  <si>
    <t>29.06.2020 16:43:00</t>
  </si>
  <si>
    <t>1359905</t>
  </si>
  <si>
    <t>28.06.2020 10:15:38</t>
  </si>
  <si>
    <t>28.06.2020 10:48:00</t>
  </si>
  <si>
    <t>1323523</t>
  </si>
  <si>
    <t>DEREKÖY TR-1 45-84-L00015_7674357</t>
  </si>
  <si>
    <t>01.06.2020 19:51:11</t>
  </si>
  <si>
    <t>01.06.2020 20:29:36</t>
  </si>
  <si>
    <t>1361157</t>
  </si>
  <si>
    <t>TR-92 35-19-L00092_956666315</t>
  </si>
  <si>
    <t>30.06.2020 13:30:44</t>
  </si>
  <si>
    <t>30.06.2020 19:44:32</t>
  </si>
  <si>
    <t>1345147</t>
  </si>
  <si>
    <t>TR-70 35-16-L00070_953319666</t>
  </si>
  <si>
    <t>04.06.2020 14:22:01</t>
  </si>
  <si>
    <t>04.06.2020 15:13:26</t>
  </si>
  <si>
    <t>1344888</t>
  </si>
  <si>
    <t>K-29 35-03-K00029_912220818</t>
  </si>
  <si>
    <t>04.06.2020 08:36:13</t>
  </si>
  <si>
    <t>04.06.2020 09:34:26</t>
  </si>
  <si>
    <t>1348513</t>
  </si>
  <si>
    <t>AĞAÇ İŞLERİ TR-12 35-22-M00124_9847054</t>
  </si>
  <si>
    <t>10.06.2020 17:34:37</t>
  </si>
  <si>
    <t>10.06.2020 17:52:57</t>
  </si>
  <si>
    <t>1355946</t>
  </si>
  <si>
    <t>TR-79 35-17-M00079_950313188</t>
  </si>
  <si>
    <t>22.06.2020 05:52:52</t>
  </si>
  <si>
    <t>22.06.2020 10:27:21</t>
  </si>
  <si>
    <t>1355986</t>
  </si>
  <si>
    <t>TR-57 35-17-M00057_56377370</t>
  </si>
  <si>
    <t>22.06.2020 07:47:45</t>
  </si>
  <si>
    <t>22.06.2020 08:12:07</t>
  </si>
  <si>
    <t>1356114</t>
  </si>
  <si>
    <t>TR-79 35-17-M00079_56389502</t>
  </si>
  <si>
    <t>22.06.2020 10:13:00</t>
  </si>
  <si>
    <t>22.06.2020 10:27:55</t>
  </si>
  <si>
    <t>1360816</t>
  </si>
  <si>
    <t>TR-7 35-31-L00007_956597203</t>
  </si>
  <si>
    <t>29.06.2020 21:47:50</t>
  </si>
  <si>
    <t>30.06.2020 00:56:36</t>
  </si>
  <si>
    <t>1347350</t>
  </si>
  <si>
    <t>ULUCAK DM-2/17 35-27-M00859_912464340</t>
  </si>
  <si>
    <t>08.06.2020 18:56:18</t>
  </si>
  <si>
    <t>08.06.2020 19:46:36</t>
  </si>
  <si>
    <t>1357434</t>
  </si>
  <si>
    <t>ÇAYIRLI KARŞIYAKA TR-2 35-29-L00161_35-29-L00161</t>
  </si>
  <si>
    <t>23.06.2020 18:43:43</t>
  </si>
  <si>
    <t>23.06.2020 20:41:40</t>
  </si>
  <si>
    <t>1359795</t>
  </si>
  <si>
    <t>TR-6 35-31-L00006_-H H</t>
  </si>
  <si>
    <t>27.06.2020 23:49:02</t>
  </si>
  <si>
    <t>28.06.2020 00:05:14</t>
  </si>
  <si>
    <t>1358783</t>
  </si>
  <si>
    <t>K-851 35-01-K00851_911459031</t>
  </si>
  <si>
    <t>26.06.2020 08:01:15</t>
  </si>
  <si>
    <t>26.06.2020 10:15:21</t>
  </si>
  <si>
    <t>1346651</t>
  </si>
  <si>
    <t>RAMAZAN YETİŞMİŞ TR-2 SULAMA GRUBU 35-29-L00647_35-29-L00647</t>
  </si>
  <si>
    <t>07.06.2020 14:44:00</t>
  </si>
  <si>
    <t>07.06.2020 17:41:19</t>
  </si>
  <si>
    <t>1360523</t>
  </si>
  <si>
    <t>KINIK TR-10 35-24-L00010_955217138</t>
  </si>
  <si>
    <t>29.06.2020 13:43:28</t>
  </si>
  <si>
    <t>29.06.2020 15:47:09</t>
  </si>
  <si>
    <t>1355191</t>
  </si>
  <si>
    <t>DM-1/TR-16 SEFERİHİSAR 35-14-M00328_95000054949</t>
  </si>
  <si>
    <t>20.06.2020 15:58:04</t>
  </si>
  <si>
    <t>20.06.2020 16:58:24</t>
  </si>
  <si>
    <t>1357896</t>
  </si>
  <si>
    <t>DM-3/17 35-19-M00017_956670038</t>
  </si>
  <si>
    <t>24.06.2020 14:35:27</t>
  </si>
  <si>
    <t>24.06.2020 15:31:10</t>
  </si>
  <si>
    <t>1353594</t>
  </si>
  <si>
    <t>TR-1-4/1 YENİ SANAYİ KABİN 35-20-L00025_C</t>
  </si>
  <si>
    <t>18.06.2020 14:32:42</t>
  </si>
  <si>
    <t>18.06.2020 17:05:24</t>
  </si>
  <si>
    <t>1357350</t>
  </si>
  <si>
    <t>TR-1-2/2 35-20-L00008_955198858</t>
  </si>
  <si>
    <t>23.06.2020 17:05:08</t>
  </si>
  <si>
    <t>23.06.2020 21:19:34</t>
  </si>
  <si>
    <t>1359310</t>
  </si>
  <si>
    <t>TR-9 35-15-M00009_950382780</t>
  </si>
  <si>
    <t>26.06.2020 22:31:25</t>
  </si>
  <si>
    <t>26.06.2020 23:51:32</t>
  </si>
  <si>
    <t>1344501</t>
  </si>
  <si>
    <t>K-3165 35-03-K03165_910495312</t>
  </si>
  <si>
    <t>03.06.2020 13:16:00</t>
  </si>
  <si>
    <t>03.06.2020 16:52:52</t>
  </si>
  <si>
    <t>1360082</t>
  </si>
  <si>
    <t>TR-162 35-15-L00162_B</t>
  </si>
  <si>
    <t>28.06.2020 17:07:01</t>
  </si>
  <si>
    <t>28.06.2020 18:39:14</t>
  </si>
  <si>
    <t>1350161</t>
  </si>
  <si>
    <t>M-1023 35-03-M01023_910289177</t>
  </si>
  <si>
    <t>12.06.2020 18:57:40</t>
  </si>
  <si>
    <t>13.06.2020 03:43:24</t>
  </si>
  <si>
    <t>1350034</t>
  </si>
  <si>
    <t>12.06.2020 16:56:02</t>
  </si>
  <si>
    <t>12.06.2020 18:01:38</t>
  </si>
  <si>
    <t>1351222</t>
  </si>
  <si>
    <t>TAHTALI TM 35-22-A00001_ARITMA-2-M17 M17</t>
  </si>
  <si>
    <t>14.06.2020 13:58:35</t>
  </si>
  <si>
    <t>14.06.2020 14:10:26</t>
  </si>
  <si>
    <t>1347792</t>
  </si>
  <si>
    <t>K-3750 35-08-K03750_E</t>
  </si>
  <si>
    <t>09.06.2020 15:33:00</t>
  </si>
  <si>
    <t>09.06.2020 16:07:47</t>
  </si>
  <si>
    <t>1357596</t>
  </si>
  <si>
    <t>24.06.2020 06:40:30</t>
  </si>
  <si>
    <t>24.06.2020 07:48:17</t>
  </si>
  <si>
    <t>1348441</t>
  </si>
  <si>
    <t>DEMİRKÖPRÜ TM 45-78-A00005_HatBaşıAyırıcı_53139725 M05</t>
  </si>
  <si>
    <t>10.06.2020 15:16:26</t>
  </si>
  <si>
    <t>10.06.2020 19:26:40</t>
  </si>
  <si>
    <t>1344997</t>
  </si>
  <si>
    <t>MERSİNLİ TR-2 45-78-M00936_953286262</t>
  </si>
  <si>
    <t>04.06.2020 10:58:00</t>
  </si>
  <si>
    <t>04.06.2020 11:53:33</t>
  </si>
  <si>
    <t>1345192</t>
  </si>
  <si>
    <t>MERSİNLİ TR-1 45-78-M00935_Ayırıcı H01</t>
  </si>
  <si>
    <t>04.06.2020 16:04:46</t>
  </si>
  <si>
    <t>04.06.2020 19:05:50</t>
  </si>
  <si>
    <t>1358433</t>
  </si>
  <si>
    <t>M-2143 35-07-M02143_98951770</t>
  </si>
  <si>
    <t>25.06.2020 13:02:42</t>
  </si>
  <si>
    <t>25.06.2020 18:38:54</t>
  </si>
  <si>
    <t>1347075</t>
  </si>
  <si>
    <t>K-3791 35-07-K03791_913854036</t>
  </si>
  <si>
    <t>08.06.2020 10:44:36</t>
  </si>
  <si>
    <t>08.06.2020 15:07:24</t>
  </si>
  <si>
    <t>1355077</t>
  </si>
  <si>
    <t>GÜMÜLDÜR M-51 35-25-M00051_955259470</t>
  </si>
  <si>
    <t>20.06.2020 12:23:39</t>
  </si>
  <si>
    <t>20.06.2020 13:52:36</t>
  </si>
  <si>
    <t>1354951</t>
  </si>
  <si>
    <t>MESCİTLİ S. KASAP GRB. TR-5 35-15-L01011_950406404</t>
  </si>
  <si>
    <t>20.06.2020 09:04:25</t>
  </si>
  <si>
    <t>20.06.2020 11:22:31</t>
  </si>
  <si>
    <t>1350629</t>
  </si>
  <si>
    <t>MESCİTLİ TR-3 35-15-L00097_A</t>
  </si>
  <si>
    <t>13.06.2020 11:49:49</t>
  </si>
  <si>
    <t>13.06.2020 14:39:32</t>
  </si>
  <si>
    <t>1360573</t>
  </si>
  <si>
    <t>MESCİTLİ TR-1 35-15-L00095_950402336</t>
  </si>
  <si>
    <t>29.06.2020 15:11:27</t>
  </si>
  <si>
    <t>29.06.2020 15:52:05</t>
  </si>
  <si>
    <t>1356426</t>
  </si>
  <si>
    <t>ÇAYLI TR-1 35-15-L00188_950390625</t>
  </si>
  <si>
    <t>22.06.2020 16:50:26</t>
  </si>
  <si>
    <t>22.06.2020 18:17:18</t>
  </si>
  <si>
    <t>1359375</t>
  </si>
  <si>
    <t>M-834 35-03-M00834_Ayırıcı H01</t>
  </si>
  <si>
    <t>27.06.2020 06:43:55</t>
  </si>
  <si>
    <t>27.06.2020 09:40:48</t>
  </si>
  <si>
    <t>1360651</t>
  </si>
  <si>
    <t>29.06.2020 17:10:12</t>
  </si>
  <si>
    <t>29.06.2020 19:47:43</t>
  </si>
  <si>
    <t>1359327</t>
  </si>
  <si>
    <t>MIDIKLI İNCELER TR-2 45-81-M00253_72373960</t>
  </si>
  <si>
    <t>26.06.2020 23:47:19</t>
  </si>
  <si>
    <t>27.06.2020 00:47:33</t>
  </si>
  <si>
    <t>1357524</t>
  </si>
  <si>
    <t>23.06.2020 21:50:09</t>
  </si>
  <si>
    <t>23.06.2020 23:36:08</t>
  </si>
  <si>
    <t>1356184</t>
  </si>
  <si>
    <t>MIDIKLI KÖK 45-81-M00043_HatBaşıAyırıcı_53135418 M03</t>
  </si>
  <si>
    <t>22.06.2020 11:06:20</t>
  </si>
  <si>
    <t>22.06.2020 11:58:48</t>
  </si>
  <si>
    <t>1357591</t>
  </si>
  <si>
    <t>24.06.2020 06:22:33</t>
  </si>
  <si>
    <t>24.06.2020 06:48:42</t>
  </si>
  <si>
    <t>1322947</t>
  </si>
  <si>
    <t>01.06.2020 07:27:21</t>
  </si>
  <si>
    <t>01.06.2020 07:53:56</t>
  </si>
  <si>
    <t>1351499</t>
  </si>
  <si>
    <t>YENİFOÇA TR-22 35-23-M00022_950426795</t>
  </si>
  <si>
    <t>15.06.2020 08:43:48</t>
  </si>
  <si>
    <t>15.06.2020 12:57:23</t>
  </si>
  <si>
    <t>1359164</t>
  </si>
  <si>
    <t>DM-3/1 35-19-M00003_956663374</t>
  </si>
  <si>
    <t>26.06.2020 16:47:25</t>
  </si>
  <si>
    <t>26.06.2020 19:06:28</t>
  </si>
  <si>
    <t>1352393</t>
  </si>
  <si>
    <t>16.06.2020 16:58:11</t>
  </si>
  <si>
    <t>16.06.2020 18:48:14</t>
  </si>
  <si>
    <t>1360632</t>
  </si>
  <si>
    <t>K-2333 35-07-K02333_A k2333/a1</t>
  </si>
  <si>
    <t>29.06.2020 16:23:25</t>
  </si>
  <si>
    <t>29.06.2020 17:11:50</t>
  </si>
  <si>
    <t>1345519</t>
  </si>
  <si>
    <t>K-238 35-01-K00238_912680435</t>
  </si>
  <si>
    <t>05.06.2020 11:28:29</t>
  </si>
  <si>
    <t>05.06.2020 14:40:37</t>
  </si>
  <si>
    <t>1357594</t>
  </si>
  <si>
    <t>K-4140 35-07-K04140_97481498</t>
  </si>
  <si>
    <t>24.06.2020 06:27:19</t>
  </si>
  <si>
    <t>24.06.2020 07:14:20</t>
  </si>
  <si>
    <t>1360612</t>
  </si>
  <si>
    <t>K-1776 35-07-K01776_H h1</t>
  </si>
  <si>
    <t>29.06.2020 16:09:12</t>
  </si>
  <si>
    <t>29.06.2020 16:52:14</t>
  </si>
  <si>
    <t>1354374</t>
  </si>
  <si>
    <t>MOLLA SÜLEYMANLI TR-1 45-71-M01549_953207687</t>
  </si>
  <si>
    <t>19.06.2020 13:09:43</t>
  </si>
  <si>
    <t>19.06.2020 14:23:30</t>
  </si>
  <si>
    <t>1345025</t>
  </si>
  <si>
    <t>MORALILAR İM 45-72-A00002_PINARCIK L03</t>
  </si>
  <si>
    <t>04.06.2020 11:39:15</t>
  </si>
  <si>
    <t>04.06.2020 12:02:36</t>
  </si>
  <si>
    <t>1345951</t>
  </si>
  <si>
    <t>DM-6/10 35-26-M00659_56360688</t>
  </si>
  <si>
    <t>06.06.2020 08:50:57</t>
  </si>
  <si>
    <t>06.06.2020 11:12:39</t>
  </si>
  <si>
    <t>1354699</t>
  </si>
  <si>
    <t>EMİRALEM TR-9 35-28-M00232_953380802</t>
  </si>
  <si>
    <t>19.06.2020 19:19:14</t>
  </si>
  <si>
    <t>19.06.2020 20:45:21</t>
  </si>
  <si>
    <t>1357462</t>
  </si>
  <si>
    <t>23.06.2020 19:50:28</t>
  </si>
  <si>
    <t>24.06.2020 01:36:04</t>
  </si>
  <si>
    <t>1354365</t>
  </si>
  <si>
    <t>19.06.2020 13:07:49</t>
  </si>
  <si>
    <t>19.06.2020 13:11:30</t>
  </si>
  <si>
    <t>1353534</t>
  </si>
  <si>
    <t>18.06.2020 13:43:51</t>
  </si>
  <si>
    <t>18.06.2020 14:00:29</t>
  </si>
  <si>
    <t>1353945</t>
  </si>
  <si>
    <t>18.06.2020 20:41:59</t>
  </si>
  <si>
    <t>18.06.2020 20:43:09</t>
  </si>
  <si>
    <t>1353180</t>
  </si>
  <si>
    <t>18.06.2020 06:18:39</t>
  </si>
  <si>
    <t>18.06.2020 14:05:26</t>
  </si>
  <si>
    <t>1352111</t>
  </si>
  <si>
    <t>16.06.2020 09:52:24</t>
  </si>
  <si>
    <t>16.06.2020 09:53:00</t>
  </si>
  <si>
    <t>1352013</t>
  </si>
  <si>
    <t>16.06.2020 07:11:49</t>
  </si>
  <si>
    <t>16.06.2020 10:32:20</t>
  </si>
  <si>
    <t>1345788</t>
  </si>
  <si>
    <t>05.06.2020 20:17:31</t>
  </si>
  <si>
    <t>05.06.2020 20:47:27</t>
  </si>
  <si>
    <t>1345510</t>
  </si>
  <si>
    <t>YAĞCILAR KÖK 45-71-M00179_HatBaşıAyırıcı_53135773 M04</t>
  </si>
  <si>
    <t>05.06.2020 11:04:26</t>
  </si>
  <si>
    <t>05.06.2020 12:28:41</t>
  </si>
  <si>
    <t>1348866</t>
  </si>
  <si>
    <t>11.06.2020 10:45:38</t>
  </si>
  <si>
    <t>11.06.2020 10:53:00</t>
  </si>
  <si>
    <t>1348741</t>
  </si>
  <si>
    <t>11.06.2020 07:19:00</t>
  </si>
  <si>
    <t>1355305</t>
  </si>
  <si>
    <t>GÜLBAHÇE TR-1 45-71-M00184_GÜLBAHÇE TR-2/GÜLBAHÇE TR-3-M04 M04</t>
  </si>
  <si>
    <t>20.06.2020 20:05:51</t>
  </si>
  <si>
    <t>20.06.2020 20:55:19</t>
  </si>
  <si>
    <t>1357656</t>
  </si>
  <si>
    <t>MUSACALI TR-1 35-24-M00107_Ayırıcı H01</t>
  </si>
  <si>
    <t>24.06.2020 08:52:09</t>
  </si>
  <si>
    <t>24.06.2020 09:46:51</t>
  </si>
  <si>
    <t>1352503</t>
  </si>
  <si>
    <t>16.06.2020 20:05:11</t>
  </si>
  <si>
    <t>16.06.2020 20:57:26</t>
  </si>
  <si>
    <t>1346851</t>
  </si>
  <si>
    <t>MUSACALI TR-1 45-83-M00402_Ayırıcı H01</t>
  </si>
  <si>
    <t>07.06.2020 20:28:34</t>
  </si>
  <si>
    <t>07.06.2020 22:10:23</t>
  </si>
  <si>
    <t>1323182</t>
  </si>
  <si>
    <t>MUSACALI TR-2 45-83-M00403_45-83-M00403</t>
  </si>
  <si>
    <t>01.06.2020 12:53:06</t>
  </si>
  <si>
    <t>01.06.2020 13:49:45</t>
  </si>
  <si>
    <t>1333918</t>
  </si>
  <si>
    <t>02.06.2020 13:44:12</t>
  </si>
  <si>
    <t>02.06.2020 14:44:27</t>
  </si>
  <si>
    <t>1334069</t>
  </si>
  <si>
    <t>02.06.2020 17:06:26</t>
  </si>
  <si>
    <t>02.06.2020 18:17:49</t>
  </si>
  <si>
    <t>1371381</t>
  </si>
  <si>
    <t>MUSALAR TR-1 35-29-L00322_35-29-L00322</t>
  </si>
  <si>
    <t>AG Sigorta Atığı</t>
  </si>
  <si>
    <t>30.06.2020 19:34:37</t>
  </si>
  <si>
    <t>30.06.2020 21:39:15</t>
  </si>
  <si>
    <t>1354705</t>
  </si>
  <si>
    <t>MUSALAR YENİKÖY TR-2 45-83-M00664_Ayırıcı H</t>
  </si>
  <si>
    <t>19.06.2020 18:52:05</t>
  </si>
  <si>
    <t>19.06.2020 21:47:50</t>
  </si>
  <si>
    <t>1347223</t>
  </si>
  <si>
    <t>DEVELİ TR-42 35-22-M00042_95000074072</t>
  </si>
  <si>
    <t>08.06.2020 15:01:53</t>
  </si>
  <si>
    <t>08.06.2020 20:24:49</t>
  </si>
  <si>
    <t>1351374</t>
  </si>
  <si>
    <t>KOYUNDERE TR-1 35-28-M00154_35-28-M00154</t>
  </si>
  <si>
    <t>14.06.2020 19:38:22</t>
  </si>
  <si>
    <t>14.06.2020 20:05:25</t>
  </si>
  <si>
    <t>1353914</t>
  </si>
  <si>
    <t>18.06.2020 19:08:59</t>
  </si>
  <si>
    <t>18.06.2020 21:59:33</t>
  </si>
  <si>
    <t>1360591</t>
  </si>
  <si>
    <t>TR-8 35-16-L00008_D</t>
  </si>
  <si>
    <t>29.06.2020 15:41:47</t>
  </si>
  <si>
    <t>29.06.2020 16:36:39</t>
  </si>
  <si>
    <t>1360642</t>
  </si>
  <si>
    <t>29.06.2020 16:54:16</t>
  </si>
  <si>
    <t>29.06.2020 19:29:01</t>
  </si>
  <si>
    <t>1351715</t>
  </si>
  <si>
    <t>MUSTAKLAR TR-1 35-24-M00101_Ayırıcı H01</t>
  </si>
  <si>
    <t>15.06.2020 14:21:14</t>
  </si>
  <si>
    <t>15.06.2020 15:07:16</t>
  </si>
  <si>
    <t>1346706</t>
  </si>
  <si>
    <t>K-1027 35-01-K01027_K K1</t>
  </si>
  <si>
    <t>07.06.2020 16:24:27</t>
  </si>
  <si>
    <t>07.06.2020 22:45:11</t>
  </si>
  <si>
    <t>1346639</t>
  </si>
  <si>
    <t>07.06.2020 14:24:33</t>
  </si>
  <si>
    <t>07.06.2020 15:38:50</t>
  </si>
  <si>
    <t>1346208</t>
  </si>
  <si>
    <t>K-1027 35-01-K01027_K K2</t>
  </si>
  <si>
    <t>06.06.2020 16:57:33</t>
  </si>
  <si>
    <t>06.06.2020 17:48:25</t>
  </si>
  <si>
    <t>1354952</t>
  </si>
  <si>
    <t>TR-140 35-16-L00140_B</t>
  </si>
  <si>
    <t>20.06.2020 09:09:00</t>
  </si>
  <si>
    <t>20.06.2020 12:16:13</t>
  </si>
  <si>
    <t>1354519</t>
  </si>
  <si>
    <t>NALDÖKEN TR-1 45-82-M00198_Ayırıcı H01</t>
  </si>
  <si>
    <t>19.06.2020 16:07:29</t>
  </si>
  <si>
    <t>19.06.2020 17:24:24</t>
  </si>
  <si>
    <t>1353896</t>
  </si>
  <si>
    <t>18.06.2020 19:12:30</t>
  </si>
  <si>
    <t>19.06.2020 01:27:54</t>
  </si>
  <si>
    <t>1354326</t>
  </si>
  <si>
    <t>19.06.2020 12:13:59</t>
  </si>
  <si>
    <t>19.06.2020 13:39:07</t>
  </si>
  <si>
    <t>1349309</t>
  </si>
  <si>
    <t>AĞAÇ İŞLERİ KÖK-2 (M-703) 35-22-M00125_KISIKKÖY(KARTAL) M02</t>
  </si>
  <si>
    <t>11.06.2020 20:48:00</t>
  </si>
  <si>
    <t>11.06.2020 20:53:13</t>
  </si>
  <si>
    <t>1346946</t>
  </si>
  <si>
    <t>08.06.2020 08:13:24</t>
  </si>
  <si>
    <t>08.06.2020 09:01:20</t>
  </si>
  <si>
    <t>1354050</t>
  </si>
  <si>
    <t>19.06.2020 06:21:14</t>
  </si>
  <si>
    <t>19.06.2020 06:26:00</t>
  </si>
  <si>
    <t>1359194</t>
  </si>
  <si>
    <t>NARINCALISÜLEYMAN TR 45-77-L00209_45-77-L00209</t>
  </si>
  <si>
    <t>26.06.2020 18:24:18</t>
  </si>
  <si>
    <t>26.06.2020 19:34:44</t>
  </si>
  <si>
    <t>1353641</t>
  </si>
  <si>
    <t>NEBİLER TR-1 35-30-L00137_955297599</t>
  </si>
  <si>
    <t>18.06.2020 15:22:03</t>
  </si>
  <si>
    <t>18.06.2020 17:05:04</t>
  </si>
  <si>
    <t>1347230</t>
  </si>
  <si>
    <t>KIRKÖY TOPRAKLIK TR-11 35-31-L00473_956594249</t>
  </si>
  <si>
    <t>08.06.2020 13:41:27</t>
  </si>
  <si>
    <t>08.06.2020 17:24:08</t>
  </si>
  <si>
    <t>1352173</t>
  </si>
  <si>
    <t>TR-1 35-31-L00001_TR-18 L04</t>
  </si>
  <si>
    <t>16.06.2020 14:33:44</t>
  </si>
  <si>
    <t>1354844</t>
  </si>
  <si>
    <t>20.06.2020 02:04:32</t>
  </si>
  <si>
    <t>20.06.2020 02:41:48</t>
  </si>
  <si>
    <t>1354845</t>
  </si>
  <si>
    <t>20.06.2020 02:04:29</t>
  </si>
  <si>
    <t>20.06.2020 02:08:00</t>
  </si>
  <si>
    <t>1361235</t>
  </si>
  <si>
    <t>K-2430 35-08-K02430_913013509</t>
  </si>
  <si>
    <t>30.06.2020 15:53:45</t>
  </si>
  <si>
    <t>30.06.2020 17:17:42</t>
  </si>
  <si>
    <t>1351282</t>
  </si>
  <si>
    <t>TR-52 35-30-L00052_955330315</t>
  </si>
  <si>
    <t>14.06.2020 13:49:32</t>
  </si>
  <si>
    <t>1353780</t>
  </si>
  <si>
    <t>NOHUTALAN TR-2 35-19-M00258_957839682</t>
  </si>
  <si>
    <t>18.06.2020 17:04:34</t>
  </si>
  <si>
    <t>18.06.2020 21:12:19</t>
  </si>
  <si>
    <t>1354273</t>
  </si>
  <si>
    <t>NOHUTALAN TR-1 35-19-M00257_954905946</t>
  </si>
  <si>
    <t>19.06.2020 09:42:30</t>
  </si>
  <si>
    <t>19.06.2020 13:22:36</t>
  </si>
  <si>
    <t>1350917</t>
  </si>
  <si>
    <t>TR-302 35-19-M00302_956693658</t>
  </si>
  <si>
    <t>13.06.2020 20:09:39</t>
  </si>
  <si>
    <t>13.06.2020 20:41:59</t>
  </si>
  <si>
    <t>1353593</t>
  </si>
  <si>
    <t>TR-33 TARIMSAL SULAMA 45-80-M01033_45-80-M01033</t>
  </si>
  <si>
    <t>18.06.2020 14:09:55</t>
  </si>
  <si>
    <t>18.06.2020 15:05:55</t>
  </si>
  <si>
    <t>1353456</t>
  </si>
  <si>
    <t>NURİYE DM 45-80-M00090_LÜTFİYE M01</t>
  </si>
  <si>
    <t>18.06.2020 12:43:59</t>
  </si>
  <si>
    <t>18.06.2020 12:45:11</t>
  </si>
  <si>
    <t>1354614</t>
  </si>
  <si>
    <t>NURİYE DM 45-80-M00090_HatBaşıAyırıcı_53136977 M01</t>
  </si>
  <si>
    <t>19.06.2020 17:35:50</t>
  </si>
  <si>
    <t>19.06.2020 20:30:30</t>
  </si>
  <si>
    <t>1354922</t>
  </si>
  <si>
    <t>NURİYE DM 45-80-M00090_HatBaşıAyırıcı_72014384 M02</t>
  </si>
  <si>
    <t>20.06.2020 08:31:00</t>
  </si>
  <si>
    <t>20.06.2020 09:11:02</t>
  </si>
  <si>
    <t>1355126</t>
  </si>
  <si>
    <t>20.06.2020 14:26:50</t>
  </si>
  <si>
    <t>20.06.2020 15:26:36</t>
  </si>
  <si>
    <t>1356451</t>
  </si>
  <si>
    <t>22.06.2020 17:43:02</t>
  </si>
  <si>
    <t>22.06.2020 19:07:00</t>
  </si>
  <si>
    <t>1356992</t>
  </si>
  <si>
    <t>23.06.2020 11:59:43</t>
  </si>
  <si>
    <t>23.06.2020 14:20:39</t>
  </si>
  <si>
    <t>1350049</t>
  </si>
  <si>
    <t>HACIRAHMANLAR TARIMSAL SULAMA ÖZEL KÖK 45-80-M02000Ö_ M05</t>
  </si>
  <si>
    <t>12.06.2020 17:12:06</t>
  </si>
  <si>
    <t>12.06.2020 18:36:21</t>
  </si>
  <si>
    <t>1349688</t>
  </si>
  <si>
    <t>NURİYE DM 45-80-M00090_HatBaşıAyırıcı_53136945 M02</t>
  </si>
  <si>
    <t>12.06.2020 12:17:52</t>
  </si>
  <si>
    <t>12.06.2020 13:03:51</t>
  </si>
  <si>
    <t>1323771</t>
  </si>
  <si>
    <t>HACIRAHMANLAR TARIMSAL SULAMA ÖZEL KÖK 45-80-M02000Ö_ M02</t>
  </si>
  <si>
    <t>02.06.2020 09:51:38</t>
  </si>
  <si>
    <t>02.06.2020 11:55:41</t>
  </si>
  <si>
    <t>1358931</t>
  </si>
  <si>
    <t>NURİYE DM 45-80-M00090_NURİYE TARIMSAL SULAMA M10</t>
  </si>
  <si>
    <t>26.06.2020 10:54:00</t>
  </si>
  <si>
    <t>26.06.2020 11:37:00</t>
  </si>
  <si>
    <t>1358890</t>
  </si>
  <si>
    <t>26.06.2020 10:11:25</t>
  </si>
  <si>
    <t>26.06.2020 11:08:27</t>
  </si>
  <si>
    <t>1358207</t>
  </si>
  <si>
    <t>25.06.2020 08:01:53</t>
  </si>
  <si>
    <t>25.06.2020 08:25:56</t>
  </si>
  <si>
    <t>1348447</t>
  </si>
  <si>
    <t>NURİYE TR-3 45-80-M00092_956537186</t>
  </si>
  <si>
    <t>10.06.2020 16:29:56</t>
  </si>
  <si>
    <t>1355012</t>
  </si>
  <si>
    <t>20.06.2020 10:44:54</t>
  </si>
  <si>
    <t>20.06.2020 11:50:33</t>
  </si>
  <si>
    <t>1353911</t>
  </si>
  <si>
    <t>NURİYE DM 45-80-M00090_APPAK M02</t>
  </si>
  <si>
    <t>18.06.2020 19:39:29</t>
  </si>
  <si>
    <t>18.06.2020 19:40:00</t>
  </si>
  <si>
    <t>1353996</t>
  </si>
  <si>
    <t>18.06.2020 22:33:59</t>
  </si>
  <si>
    <t>18.06.2020 22:34:49</t>
  </si>
  <si>
    <t>1347947</t>
  </si>
  <si>
    <t>TİRE TR-12 35-29-L00012_950348349</t>
  </si>
  <si>
    <t>09.06.2020 20:05:51</t>
  </si>
  <si>
    <t>09.06.2020 21:42:43</t>
  </si>
  <si>
    <t>1346822</t>
  </si>
  <si>
    <t>OCAKLI TR-2 35-15-L00775_Ayırıcı H01</t>
  </si>
  <si>
    <t>07.06.2020 19:39:25</t>
  </si>
  <si>
    <t>07.06.2020 20:33:45</t>
  </si>
  <si>
    <t>1349157</t>
  </si>
  <si>
    <t>OCAKLI TR-1 35-15-L00770_Ayırıcı H01</t>
  </si>
  <si>
    <t>11.06.2020 17:49:51</t>
  </si>
  <si>
    <t>11.06.2020 19:47:33</t>
  </si>
  <si>
    <t>1358188</t>
  </si>
  <si>
    <t>OCAKLI TR-6 35-15-L00780_Ayırıcı H01</t>
  </si>
  <si>
    <t>25.06.2020 07:37:31</t>
  </si>
  <si>
    <t>25.06.2020 08:53:18</t>
  </si>
  <si>
    <t>1359615</t>
  </si>
  <si>
    <t>27.06.2020 16:03:34</t>
  </si>
  <si>
    <t>27.06.2020 18:14:17</t>
  </si>
  <si>
    <t>1348591</t>
  </si>
  <si>
    <t>METAL İŞLERİ TR-13 35-22-M00113_DAĞITIM TRAFO METAL İŞLERİ TR-13-M03 M03</t>
  </si>
  <si>
    <t>10.06.2020 19:41:27</t>
  </si>
  <si>
    <t>10.06.2020 21:23:45</t>
  </si>
  <si>
    <t>1351102</t>
  </si>
  <si>
    <t>14.06.2020 10:18:02</t>
  </si>
  <si>
    <t>14.06.2020 10:47:07</t>
  </si>
  <si>
    <t>1356421</t>
  </si>
  <si>
    <t>OĞULDURUK AKYAR TR-1 45-75-M00300_Ayırıcı H01</t>
  </si>
  <si>
    <t>22.06.2020 16:47:13</t>
  </si>
  <si>
    <t>22.06.2020 18:35:41</t>
  </si>
  <si>
    <t>1344515</t>
  </si>
  <si>
    <t>OĞULDURUK HASYURT TR-1 45-75-M00180_A</t>
  </si>
  <si>
    <t>03.06.2020 13:46:12</t>
  </si>
  <si>
    <t>03.06.2020 14:40:19</t>
  </si>
  <si>
    <t>1357223</t>
  </si>
  <si>
    <t>OĞULDURUK TR-1 45-75-M00185_B</t>
  </si>
  <si>
    <t>23.06.2020 14:53:16</t>
  </si>
  <si>
    <t>1348661</t>
  </si>
  <si>
    <t>OĞUZLAR TR-1 35-15-L00739_Ayırıcı H01</t>
  </si>
  <si>
    <t>10.06.2020 22:16:27</t>
  </si>
  <si>
    <t>10.06.2020 23:27:24</t>
  </si>
  <si>
    <t>1334398</t>
  </si>
  <si>
    <t>ÖRNEKKÖY TR-5 35-27-L00130_914984758</t>
  </si>
  <si>
    <t>03.06.2020 10:33:03</t>
  </si>
  <si>
    <t>03.06.2020 13:09:36</t>
  </si>
  <si>
    <t>1360481</t>
  </si>
  <si>
    <t>L-92 ULAMIŞ MEZARLIK 35-14-L00092_956633674</t>
  </si>
  <si>
    <t>29.06.2020 12:17:53</t>
  </si>
  <si>
    <t>29.06.2020 16:57:46</t>
  </si>
  <si>
    <t>1355147</t>
  </si>
  <si>
    <t>20.06.2020 15:14:33</t>
  </si>
  <si>
    <t>20.06.2020 17:15:58</t>
  </si>
  <si>
    <t>1347573</t>
  </si>
  <si>
    <t>TÜRK TELEKOMİNİKASYON SIRIMLI ÖZEL TR 35-31-L00205Ö_35-31-L00205Ö</t>
  </si>
  <si>
    <t>09.06.2020 09:47:00</t>
  </si>
  <si>
    <t>09.06.2020 12:52:34</t>
  </si>
  <si>
    <t>1353058</t>
  </si>
  <si>
    <t>TR-92 35-17-M00092_950302616</t>
  </si>
  <si>
    <t>17.06.2020 19:18:00</t>
  </si>
  <si>
    <t>17.06.2020 20:32:14</t>
  </si>
  <si>
    <t>1347839</t>
  </si>
  <si>
    <t>ZEYTİNLER TR-1 35-19-M00207_956698435</t>
  </si>
  <si>
    <t>09.06.2020 16:33:44</t>
  </si>
  <si>
    <t>09.06.2020 23:57:53</t>
  </si>
  <si>
    <t>1349302</t>
  </si>
  <si>
    <t>11.06.2020 20:22:17</t>
  </si>
  <si>
    <t>11.06.2020 21:58:29</t>
  </si>
  <si>
    <t>1349023</t>
  </si>
  <si>
    <t>TR-1-1/3 MEZARLIK KABİN 35-20-L00003_955203380</t>
  </si>
  <si>
    <t>11.06.2020 14:52:59</t>
  </si>
  <si>
    <t>11.06.2020 21:20:05</t>
  </si>
  <si>
    <t>1334437</t>
  </si>
  <si>
    <t>M-227 ORHANLI TEMESALTI-3 35-14-M00227_Ayırıcı H01</t>
  </si>
  <si>
    <t>03.06.2020 11:42:22</t>
  </si>
  <si>
    <t>03.06.2020 12:28:08</t>
  </si>
  <si>
    <t>1334367</t>
  </si>
  <si>
    <t>ORHANLI M-88 ORTA 35-14-M00088_956638249</t>
  </si>
  <si>
    <t>03.06.2020 09:55:31</t>
  </si>
  <si>
    <t>03.06.2020 13:26:31</t>
  </si>
  <si>
    <t>1354079</t>
  </si>
  <si>
    <t>ORHANLI M-88 ORTA 35-14-M00088_Ayırıcı H01</t>
  </si>
  <si>
    <t>19.06.2020 07:17:19</t>
  </si>
  <si>
    <t>19.06.2020 09:38:36</t>
  </si>
  <si>
    <t>1345283</t>
  </si>
  <si>
    <t>04.06.2020 19:47:26</t>
  </si>
  <si>
    <t>04.06.2020 20:44:08</t>
  </si>
  <si>
    <t>1348165</t>
  </si>
  <si>
    <t>YEŞİLOVA ÇAYIR TR-2 35-20-L00127_955189546</t>
  </si>
  <si>
    <t>10.06.2020 09:03:39</t>
  </si>
  <si>
    <t>10.06.2020 13:04:24</t>
  </si>
  <si>
    <t>1352380</t>
  </si>
  <si>
    <t>ORTAKÖY TR-1 45-77-L00308_945507654</t>
  </si>
  <si>
    <t>16.06.2020 16:37:17</t>
  </si>
  <si>
    <t>16.06.2020 20:38:45</t>
  </si>
  <si>
    <t>1352198</t>
  </si>
  <si>
    <t>KERİMAĞA ORTAKÖY TR-1 45-78-M00785_953272091</t>
  </si>
  <si>
    <t>16.06.2020 11:27:16</t>
  </si>
  <si>
    <t>16.06.2020 12:10:02</t>
  </si>
  <si>
    <t>1344771</t>
  </si>
  <si>
    <t>ORTAKÖY TR-1 35-29-L00217_A</t>
  </si>
  <si>
    <t>03.06.2020 19:48:19</t>
  </si>
  <si>
    <t>03.06.2020 23:40:15</t>
  </si>
  <si>
    <t>1358943</t>
  </si>
  <si>
    <t>TR-24 35-17-M00024_950300161</t>
  </si>
  <si>
    <t>26.06.2020 11:06:00</t>
  </si>
  <si>
    <t>26.06.2020 11:53:45</t>
  </si>
  <si>
    <t>1360989</t>
  </si>
  <si>
    <t>30.06.2020 09:34:25</t>
  </si>
  <si>
    <t>30.06.2020 15:42:21</t>
  </si>
  <si>
    <t>1360931</t>
  </si>
  <si>
    <t>30.06.2020 08:58:14</t>
  </si>
  <si>
    <t>30.06.2020 09:20:00</t>
  </si>
  <si>
    <t>1344831</t>
  </si>
  <si>
    <t>04.06.2020 00:50:00</t>
  </si>
  <si>
    <t>04.06.2020 02:05:35</t>
  </si>
  <si>
    <t>1346477</t>
  </si>
  <si>
    <t>07.06.2020 09:21:14</t>
  </si>
  <si>
    <t>07.06.2020 11:21:30</t>
  </si>
  <si>
    <t>1348086</t>
  </si>
  <si>
    <t>10.06.2020 06:35:19</t>
  </si>
  <si>
    <t>10.06.2020 06:35:49</t>
  </si>
  <si>
    <t>1347751</t>
  </si>
  <si>
    <t>09.06.2020 11:55:32</t>
  </si>
  <si>
    <t>09.06.2020 14:51:00</t>
  </si>
  <si>
    <t>1348734</t>
  </si>
  <si>
    <t>11.06.2020 06:37:50</t>
  </si>
  <si>
    <t>11.06.2020 06:39:10</t>
  </si>
  <si>
    <t>1353232</t>
  </si>
  <si>
    <t>18.06.2020 08:53:50</t>
  </si>
  <si>
    <t>18.06.2020 08:54:28</t>
  </si>
  <si>
    <t>1355438</t>
  </si>
  <si>
    <t>21.06.2020 08:28:12</t>
  </si>
  <si>
    <t>21.06.2020 10:30:16</t>
  </si>
  <si>
    <t>1347660</t>
  </si>
  <si>
    <t>OSMANCALI KÖYÜ TR-2 45-71-M01721_43170794</t>
  </si>
  <si>
    <t>09.06.2020 11:49:57</t>
  </si>
  <si>
    <t>09.06.2020 13:49:15</t>
  </si>
  <si>
    <t>1346788</t>
  </si>
  <si>
    <t>OSMANCALI KÖYÜ TR-3 45-71-M01722_953206171</t>
  </si>
  <si>
    <t>07.06.2020 18:39:39</t>
  </si>
  <si>
    <t>07.06.2020 20:15:03</t>
  </si>
  <si>
    <t>1354792</t>
  </si>
  <si>
    <t>OSMANİYE KÖPRÜBAŞI TR-1 45-73-M00209_Ayırıcı H01</t>
  </si>
  <si>
    <t>19.06.2020 22:29:29</t>
  </si>
  <si>
    <t>20.06.2020 10:21:03</t>
  </si>
  <si>
    <t>1347735</t>
  </si>
  <si>
    <t>OTMANLAR KÖYÜ TR-1 45-71-M01743_43165896</t>
  </si>
  <si>
    <t>09.06.2020 14:05:45</t>
  </si>
  <si>
    <t>09.06.2020 14:41:48</t>
  </si>
  <si>
    <t>1348251</t>
  </si>
  <si>
    <t>OTMANLAR KÖYÜ TR-1 45-71-M01743_Ayırıcı H01</t>
  </si>
  <si>
    <t>10.06.2020 10:42:00</t>
  </si>
  <si>
    <t>10.06.2020 11:31:11</t>
  </si>
  <si>
    <t>1360783</t>
  </si>
  <si>
    <t>K-4215 35-02-K04215_A A1B</t>
  </si>
  <si>
    <t>29.06.2020 20:38:14</t>
  </si>
  <si>
    <t>29.06.2020 21:38:42</t>
  </si>
  <si>
    <t>1359917</t>
  </si>
  <si>
    <t>ÇİLE DM 35-22-M00086_HatBaşıAyırıcı_53132468 M04</t>
  </si>
  <si>
    <t>28.06.2020 10:46:45</t>
  </si>
  <si>
    <t>28.06.2020 11:39:46</t>
  </si>
  <si>
    <t>1359925</t>
  </si>
  <si>
    <t>28.06.2020 11:04:48</t>
  </si>
  <si>
    <t>28.06.2020 11:32:00</t>
  </si>
  <si>
    <t>1359393</t>
  </si>
  <si>
    <t>ÇİLE DM 35-22-M00086_GÖLOVA M07</t>
  </si>
  <si>
    <t>27.06.2020 07:35:17</t>
  </si>
  <si>
    <t>27.06.2020 09:21:34</t>
  </si>
  <si>
    <t>1359767</t>
  </si>
  <si>
    <t>UMURCALI TR 3 35-31-L00106_47967572</t>
  </si>
  <si>
    <t>27.06.2020 21:41:28</t>
  </si>
  <si>
    <t>27.06.2020 22:09:48</t>
  </si>
  <si>
    <t>1358842</t>
  </si>
  <si>
    <t>OVACIK TR-1 35-19-L00305_7289366</t>
  </si>
  <si>
    <t>26.06.2020 09:28:00</t>
  </si>
  <si>
    <t>26.06.2020 09:59:40</t>
  </si>
  <si>
    <t>1371439</t>
  </si>
  <si>
    <t>30.06.2020 21:37:22</t>
  </si>
  <si>
    <t>30.06.2020 23:10:39</t>
  </si>
  <si>
    <t>1358968</t>
  </si>
  <si>
    <t>OVACIK KÖYÜ ÇAMİÇİ TR-3 35-27-L00270_Ayırıcı H01</t>
  </si>
  <si>
    <t>26.06.2020 11:49:00</t>
  </si>
  <si>
    <t>26.06.2020 15:26:00</t>
  </si>
  <si>
    <t>1348254</t>
  </si>
  <si>
    <t>OVACIK KÖYÜ DEDEKLER TR-2 35-27-L00269_98955696</t>
  </si>
  <si>
    <t>10.06.2020 10:29:31</t>
  </si>
  <si>
    <t>10.06.2020 12:48:47</t>
  </si>
  <si>
    <t>1344527</t>
  </si>
  <si>
    <t>OVACIK KÖYÜ DEDEKLER TR-2 35-27-L00269_C</t>
  </si>
  <si>
    <t>03.06.2020 14:04:56</t>
  </si>
  <si>
    <t>03.06.2020 19:47:26</t>
  </si>
  <si>
    <t>1345653</t>
  </si>
  <si>
    <t>OVACIK TR-2 35-31-L00150_Ayırıcı H01</t>
  </si>
  <si>
    <t>05.06.2020 15:37:16</t>
  </si>
  <si>
    <t>05.06.2020 20:06:59</t>
  </si>
  <si>
    <t>1352290</t>
  </si>
  <si>
    <t>OVACIK TR-1 35-15-L00285_950399939</t>
  </si>
  <si>
    <t>16.06.2020 13:48:46</t>
  </si>
  <si>
    <t>16.06.2020 17:02:16</t>
  </si>
  <si>
    <t>1344529</t>
  </si>
  <si>
    <t>OVACIK TR-1 35-16-L00262_47528013</t>
  </si>
  <si>
    <t>03.06.2020 14:15:17</t>
  </si>
  <si>
    <t>03.06.2020 14:39:37</t>
  </si>
  <si>
    <t>1349669</t>
  </si>
  <si>
    <t>OVACIK TR-1 35-16-L00262_Ayırıcı H01</t>
  </si>
  <si>
    <t>12.06.2020 14:48:16</t>
  </si>
  <si>
    <t>1371373</t>
  </si>
  <si>
    <t>OVAKENT TR-7 35-15-L00583_A</t>
  </si>
  <si>
    <t>30.06.2020 20:01:36</t>
  </si>
  <si>
    <t>30.06.2020 22:31:11</t>
  </si>
  <si>
    <t>1345668</t>
  </si>
  <si>
    <t>TR-2/4 45-83-L00004_ TR1842A3B</t>
  </si>
  <si>
    <t>05.06.2020 16:02:29</t>
  </si>
  <si>
    <t>05.06.2020 17:00:25</t>
  </si>
  <si>
    <t>1351485</t>
  </si>
  <si>
    <t>GÜNLÜCE KÖYÜ TR-2 35-15-L00836_B</t>
  </si>
  <si>
    <t>15.06.2020 08:16:22</t>
  </si>
  <si>
    <t>15.06.2020 10:26:58</t>
  </si>
  <si>
    <t>1347510</t>
  </si>
  <si>
    <t>BEYAZITLAR TR-1 35-15-L00792_35-15-L00792</t>
  </si>
  <si>
    <t>09.06.2020 08:58:35</t>
  </si>
  <si>
    <t>1352540</t>
  </si>
  <si>
    <t>BOZDAĞ TR-5 35-15-L00312_915933761</t>
  </si>
  <si>
    <t>16.06.2020 22:09:00</t>
  </si>
  <si>
    <t>16.06.2020 23:09:59</t>
  </si>
  <si>
    <t>1352505</t>
  </si>
  <si>
    <t>16.06.2020 20:10:14</t>
  </si>
  <si>
    <t>16.06.2020 22:57:28</t>
  </si>
  <si>
    <t>1353068</t>
  </si>
  <si>
    <t>17.06.2020 19:21:12</t>
  </si>
  <si>
    <t>17.06.2020 20:30:44</t>
  </si>
  <si>
    <t>1357602</t>
  </si>
  <si>
    <t>KÜÇÜKAVULCUK DM 35-15-L00727_KÜÇÜKAVLUCUK SULAMA KOOP.-L06 L06</t>
  </si>
  <si>
    <t>24.06.2020 07:01:39</t>
  </si>
  <si>
    <t>24.06.2020 07:44:23</t>
  </si>
  <si>
    <t>1347191</t>
  </si>
  <si>
    <t>KÜÇÜKAVULCUK DM 35-15-L00727_KÜÇÜKAVLUCUK SULAMA GRB L05</t>
  </si>
  <si>
    <t>08.06.2020 14:13:14</t>
  </si>
  <si>
    <t>08.06.2020 15:01:51</t>
  </si>
  <si>
    <t>1346913</t>
  </si>
  <si>
    <t>KÜÇÜKAVULCUK DM 35-15-L00727_BÜYÜKAVLUCUK-L03 L03</t>
  </si>
  <si>
    <t>08.06.2020 06:29:14</t>
  </si>
  <si>
    <t>08.06.2020 07:26:09</t>
  </si>
  <si>
    <t>1349795</t>
  </si>
  <si>
    <t>12.06.2020 14:10:02</t>
  </si>
  <si>
    <t>1348704</t>
  </si>
  <si>
    <t>KÜÇÜKAVULCUK DM 35-15-L00727_İSMAİL BAYSAL-L04 L04</t>
  </si>
  <si>
    <t>11.06.2020 04:22:44</t>
  </si>
  <si>
    <t>11.06.2020 06:55:51</t>
  </si>
  <si>
    <t>1345999</t>
  </si>
  <si>
    <t>06.06.2020 09:53:32</t>
  </si>
  <si>
    <t>06.06.2020 12:14:39</t>
  </si>
  <si>
    <t>1359219</t>
  </si>
  <si>
    <t>26.06.2020 19:31:22</t>
  </si>
  <si>
    <t>26.06.2020 20:18:16</t>
  </si>
  <si>
    <t>1353718</t>
  </si>
  <si>
    <t>OĞUZLAR TR-1 35-15-L00739_B</t>
  </si>
  <si>
    <t>18.06.2020 16:23:49</t>
  </si>
  <si>
    <t>18.06.2020 18:39:33</t>
  </si>
  <si>
    <t>1351142</t>
  </si>
  <si>
    <t>TEKKE EYÜP YAVUZ GRB. TR-6 35-15-L00128_950401531</t>
  </si>
  <si>
    <t>14.06.2020 11:26:30</t>
  </si>
  <si>
    <t>14.06.2020 14:28:39</t>
  </si>
  <si>
    <t>1352309</t>
  </si>
  <si>
    <t>TEKKE TR-1 35-15-L00123_A</t>
  </si>
  <si>
    <t>16.06.2020 14:20:03</t>
  </si>
  <si>
    <t>16.06.2020 16:17:12</t>
  </si>
  <si>
    <t>1323833</t>
  </si>
  <si>
    <t>TEKKE EYÜP YAVUZ GRB. TR-6 35-15-L00128_35-15-L00128</t>
  </si>
  <si>
    <t>02.06.2020 11:23:07</t>
  </si>
  <si>
    <t>02.06.2020 12:10:00</t>
  </si>
  <si>
    <t>1350201</t>
  </si>
  <si>
    <t>M-1228 35-01-M01228_911479585</t>
  </si>
  <si>
    <t>12.06.2020 17:11:00</t>
  </si>
  <si>
    <t>12.06.2020 21:07:26</t>
  </si>
  <si>
    <t>1350680</t>
  </si>
  <si>
    <t>K-4759 35-01-K04759_Ayırıcı H01</t>
  </si>
  <si>
    <t>13.06.2020 13:35:27</t>
  </si>
  <si>
    <t>13.06.2020 15:02:48</t>
  </si>
  <si>
    <t>1348630</t>
  </si>
  <si>
    <t>TR-55 35-27-M00055_98680019</t>
  </si>
  <si>
    <t>10.06.2020 20:46:27</t>
  </si>
  <si>
    <t>10.06.2020 22:50:02</t>
  </si>
  <si>
    <t>1357216</t>
  </si>
  <si>
    <t>ŞEHİTLİK MAH. TR 45-74-M00222_Ayırıcı H01</t>
  </si>
  <si>
    <t>23.06.2020 14:49:11</t>
  </si>
  <si>
    <t>23.06.2020 15:38:59</t>
  </si>
  <si>
    <t>1347128</t>
  </si>
  <si>
    <t>ÖREN TR-5 35-27-L00221_98917985</t>
  </si>
  <si>
    <t>08.06.2020 12:11:40</t>
  </si>
  <si>
    <t>08.06.2020 13:37:57</t>
  </si>
  <si>
    <t>1349280</t>
  </si>
  <si>
    <t>ÖRENCİK TR-4 45-73-M00554_Ayırıcı H01</t>
  </si>
  <si>
    <t>11.06.2020 20:05:36</t>
  </si>
  <si>
    <t>12.06.2020 01:59:35</t>
  </si>
  <si>
    <t>1350925</t>
  </si>
  <si>
    <t>ÖRENCİK TR-3 45-73-M00553_A</t>
  </si>
  <si>
    <t>13.06.2020 20:38:06</t>
  </si>
  <si>
    <t>13.06.2020 22:17:12</t>
  </si>
  <si>
    <t>1359832</t>
  </si>
  <si>
    <t>ÖRENCİK TR-3 45-73-M00553_Ayırıcı H01</t>
  </si>
  <si>
    <t>28.06.2020 06:48:49</t>
  </si>
  <si>
    <t>28.06.2020 09:56:40</t>
  </si>
  <si>
    <t>1360468</t>
  </si>
  <si>
    <t>ÖRENCİK TR-1 45-73-M00551_Ayırıcı H01</t>
  </si>
  <si>
    <t>29.06.2020 12:39:30</t>
  </si>
  <si>
    <t>29.06.2020 13:27:35</t>
  </si>
  <si>
    <t>1353225</t>
  </si>
  <si>
    <t>ÖRENLİ TR-1 35-16-M00075_Ayırıcı H01</t>
  </si>
  <si>
    <t>18.06.2020 08:26:09</t>
  </si>
  <si>
    <t>18.06.2020 11:31:11</t>
  </si>
  <si>
    <t>1323663</t>
  </si>
  <si>
    <t>02.06.2020 07:10:00</t>
  </si>
  <si>
    <t>02.06.2020 09:05:54</t>
  </si>
  <si>
    <t>1323718</t>
  </si>
  <si>
    <t>ÖRLEMİŞ TR-1 35-16-M00293_35-16-M00293</t>
  </si>
  <si>
    <t>02.06.2020 09:07:00</t>
  </si>
  <si>
    <t>02.06.2020 11:09:48</t>
  </si>
  <si>
    <t>1350898</t>
  </si>
  <si>
    <t>ÖRLEMİŞ TR-1 35-16-M00293_915189581</t>
  </si>
  <si>
    <t>13.06.2020 21:20:04</t>
  </si>
  <si>
    <t>1358000</t>
  </si>
  <si>
    <t>ÖRNEKKÖY TR-1 45-73-M00259_A</t>
  </si>
  <si>
    <t>24.06.2020 17:39:54</t>
  </si>
  <si>
    <t>24.06.2020 19:20:27</t>
  </si>
  <si>
    <t>1355118</t>
  </si>
  <si>
    <t>İSMETİYE TR-460 TARIMSAL SULAMA 45-73-M00990_Ayırıcı H01</t>
  </si>
  <si>
    <t>20.06.2020 13:31:48</t>
  </si>
  <si>
    <t>20.06.2020 18:40:29</t>
  </si>
  <si>
    <t>1349259</t>
  </si>
  <si>
    <t>11.06.2020 19:49:27</t>
  </si>
  <si>
    <t>11.06.2020 20:58:55</t>
  </si>
  <si>
    <t>1356802</t>
  </si>
  <si>
    <t>ÖRNEKKÖY TR-1 35-27-L00128_HatBaşıAyırıcı_53132499 L02</t>
  </si>
  <si>
    <t>23.06.2020 08:57:52</t>
  </si>
  <si>
    <t>23.06.2020 11:28:48</t>
  </si>
  <si>
    <t>1350783</t>
  </si>
  <si>
    <t>ÖRNEKKÖY TR-1 35-27-L00128_YAYLACIK-L02 L02</t>
  </si>
  <si>
    <t>13.06.2020 16:18:42</t>
  </si>
  <si>
    <t>13.06.2020 16:49:30</t>
  </si>
  <si>
    <t>1352140</t>
  </si>
  <si>
    <t>ÖRTÜLÜ TR 2 35-24-M00099_35-24-M00099</t>
  </si>
  <si>
    <t>16.06.2020 10:09:14</t>
  </si>
  <si>
    <t>16.06.2020 11:11:14</t>
  </si>
  <si>
    <t>1347517</t>
  </si>
  <si>
    <t>ÖRTÜLÜ TR 1 35-24-M00098_955218599</t>
  </si>
  <si>
    <t>09.06.2020 08:37:00</t>
  </si>
  <si>
    <t>09.06.2020 10:04:33</t>
  </si>
  <si>
    <t>1353847</t>
  </si>
  <si>
    <t>ÖRÜCÜLER TR-1 45-74-M00165_45-74-M00165</t>
  </si>
  <si>
    <t>18.06.2020 18:07:50</t>
  </si>
  <si>
    <t>18.06.2020 19:03:12</t>
  </si>
  <si>
    <t>1354600</t>
  </si>
  <si>
    <t>19.06.2020 17:28:14</t>
  </si>
  <si>
    <t>19.06.2020 18:45:51</t>
  </si>
  <si>
    <t>1323706</t>
  </si>
  <si>
    <t>ÖZBEK DM (TR-315) 35-19-M00044_AKKUM M06</t>
  </si>
  <si>
    <t>02.06.2020 09:00:42</t>
  </si>
  <si>
    <t>02.06.2020 10:55:54</t>
  </si>
  <si>
    <t>1345550</t>
  </si>
  <si>
    <t>ÖZBEK TR-4 35-19-M00233_95000075076</t>
  </si>
  <si>
    <t>05.06.2020 12:46:00</t>
  </si>
  <si>
    <t>05.06.2020 14:02:36</t>
  </si>
  <si>
    <t>1356423</t>
  </si>
  <si>
    <t>KÖRFEZ GIDA ÖZEL TR 35-27-M00539Ö_-M02 M02</t>
  </si>
  <si>
    <t>22.06.2020 16:49:40</t>
  </si>
  <si>
    <t>22.06.2020 18:48:12</t>
  </si>
  <si>
    <t>1344740</t>
  </si>
  <si>
    <t>TR-17 35-16-L00017_953317929</t>
  </si>
  <si>
    <t>03.06.2020 19:32:41</t>
  </si>
  <si>
    <t>03.06.2020 20:07:09</t>
  </si>
  <si>
    <t>1346108</t>
  </si>
  <si>
    <t>KIZILCAOVA TR-3 35-20-L00172_Ayırıcı H01</t>
  </si>
  <si>
    <t>06.06.2020 13:51:18</t>
  </si>
  <si>
    <t>06.06.2020 15:05:44</t>
  </si>
  <si>
    <t>1348397</t>
  </si>
  <si>
    <t>TR-15 35-32-L00015_946411853</t>
  </si>
  <si>
    <t>10.06.2020 14:18:53</t>
  </si>
  <si>
    <t>10.06.2020 17:34:43</t>
  </si>
  <si>
    <t>1350802</t>
  </si>
  <si>
    <t>K-3081 35-03-K03081_910192783</t>
  </si>
  <si>
    <t>13.06.2020 17:16:38</t>
  </si>
  <si>
    <t>13.06.2020 18:38:38</t>
  </si>
  <si>
    <t>1347712</t>
  </si>
  <si>
    <t>09.06.2020 13:19:59</t>
  </si>
  <si>
    <t>10.06.2020 02:21:14</t>
  </si>
  <si>
    <t>1353979</t>
  </si>
  <si>
    <t>TR-39 35-22-M00039_Ayırıcı H01</t>
  </si>
  <si>
    <t>18.06.2020 21:08:31</t>
  </si>
  <si>
    <t>18.06.2020 22:56:33</t>
  </si>
  <si>
    <t>1345766</t>
  </si>
  <si>
    <t>İBRAHİMKUYU DM 35-15-M00286_ARITMA M010</t>
  </si>
  <si>
    <t>05.06.2020 19:11:13</t>
  </si>
  <si>
    <t>05.06.2020 20:27:07</t>
  </si>
  <si>
    <t>1347329</t>
  </si>
  <si>
    <t>08.06.2020 17:57:43</t>
  </si>
  <si>
    <t>08.06.2020 20:24:55</t>
  </si>
  <si>
    <t>1353777</t>
  </si>
  <si>
    <t>DENİZGİREN TR-3 35-21-L00206_953358629</t>
  </si>
  <si>
    <t>18.06.2020 17:39:56</t>
  </si>
  <si>
    <t>18.06.2020 23:32:56</t>
  </si>
  <si>
    <t>1349212</t>
  </si>
  <si>
    <t>K-210 35-07-K00210_912765865</t>
  </si>
  <si>
    <t>11.06.2020 17:46:39</t>
  </si>
  <si>
    <t>11.06.2020 19:47:17</t>
  </si>
  <si>
    <t>1371416</t>
  </si>
  <si>
    <t>GÖÇBEYLİ TR-5 35-16-M00020_953327359</t>
  </si>
  <si>
    <t>30.06.2020 21:21:11</t>
  </si>
  <si>
    <t>30.06.2020 22:09:03</t>
  </si>
  <si>
    <t>1348395</t>
  </si>
  <si>
    <t>DM-7/27 35-26-M00661_956615399</t>
  </si>
  <si>
    <t>10.06.2020 14:14:47</t>
  </si>
  <si>
    <t>10.06.2020 14:42:42</t>
  </si>
  <si>
    <t>1345050</t>
  </si>
  <si>
    <t>DM-1/TR-12 35-14-L00294_B B01</t>
  </si>
  <si>
    <t>04.06.2020 11:57:28</t>
  </si>
  <si>
    <t>04.06.2020 12:32:30</t>
  </si>
  <si>
    <t>1352337</t>
  </si>
  <si>
    <t>K-1667 35-02-K01667_912989674</t>
  </si>
  <si>
    <t>16.06.2020 15:19:34</t>
  </si>
  <si>
    <t>16.06.2020 16:56:07</t>
  </si>
  <si>
    <t>1352217</t>
  </si>
  <si>
    <t>K-37 35-04-K00037_912466979</t>
  </si>
  <si>
    <t>16.06.2020 12:02:52</t>
  </si>
  <si>
    <t>16.06.2020 14:19:48</t>
  </si>
  <si>
    <t>1360690</t>
  </si>
  <si>
    <t>MENEMEN TR-74 35-28-L00074_35-28-L00074</t>
  </si>
  <si>
    <t>29.06.2020 18:09:30</t>
  </si>
  <si>
    <t>29.06.2020 18:36:51</t>
  </si>
  <si>
    <t>1356846</t>
  </si>
  <si>
    <t>BADEMBÜKÜ TR-1 35-21-L00075_953357864</t>
  </si>
  <si>
    <t>23.06.2020 10:04:05</t>
  </si>
  <si>
    <t>23.06.2020 23:33:27</t>
  </si>
  <si>
    <t>1334302</t>
  </si>
  <si>
    <t>BADEMBÜKÜ TR-1 35-21-L00075_953361459</t>
  </si>
  <si>
    <t>03.06.2020 08:01:18</t>
  </si>
  <si>
    <t>03.06.2020 15:24:03</t>
  </si>
  <si>
    <t>1349029</t>
  </si>
  <si>
    <t>BADEMBÜKÜ TR-1 35-21-L00075_953357879</t>
  </si>
  <si>
    <t>11.06.2020 15:35:25</t>
  </si>
  <si>
    <t>12.06.2020 00:32:15</t>
  </si>
  <si>
    <t>1351948</t>
  </si>
  <si>
    <t>ÇAPAK ORTA KÖY 35-26-M00412_11137510</t>
  </si>
  <si>
    <t>15.06.2020 23:12:29</t>
  </si>
  <si>
    <t>16.06.2020 00:12:21</t>
  </si>
  <si>
    <t>1350938</t>
  </si>
  <si>
    <t>PAŞAKÖY TR-4 45-80-M00166_Ayırıcı H01</t>
  </si>
  <si>
    <t>13.06.2020 21:37:41</t>
  </si>
  <si>
    <t>13.06.2020 21:48:29</t>
  </si>
  <si>
    <t>1350645</t>
  </si>
  <si>
    <t>13.06.2020 12:46:42</t>
  </si>
  <si>
    <t>13.06.2020 13:27:19</t>
  </si>
  <si>
    <t>1356937</t>
  </si>
  <si>
    <t>PAŞAKÖY KÖK 45-80-M00052_AYDINLAR ÇIKIŞI M06</t>
  </si>
  <si>
    <t>23.06.2020 11:16:59</t>
  </si>
  <si>
    <t>23.06.2020 11:19:00</t>
  </si>
  <si>
    <t>1356141</t>
  </si>
  <si>
    <t>22.06.2020 10:30:05</t>
  </si>
  <si>
    <t>22.06.2020 11:12:58</t>
  </si>
  <si>
    <t>1349341</t>
  </si>
  <si>
    <t>PAŞAKÖY TR-2 45-80-M00059_TR-8 TARIMSAL SULAMA-M03 M03</t>
  </si>
  <si>
    <t>11.06.2020 22:09:11</t>
  </si>
  <si>
    <t>11.06.2020 22:28:27</t>
  </si>
  <si>
    <t>1349336</t>
  </si>
  <si>
    <t>PAŞAKÖY TR-3 45-80-M00058_PAŞAKÖY TR-2-M04 M04</t>
  </si>
  <si>
    <t>11.06.2020 21:48:19</t>
  </si>
  <si>
    <t>11.06.2020 22:25:18</t>
  </si>
  <si>
    <t>1350238</t>
  </si>
  <si>
    <t>PAŞAKÖY KÖK 45-80-M00052_ŞEHİR-1 ÇIKIŞI M04</t>
  </si>
  <si>
    <t>12.06.2020 20:18:07</t>
  </si>
  <si>
    <t>1350087</t>
  </si>
  <si>
    <t>12.06.2020 17:44:45</t>
  </si>
  <si>
    <t>12.06.2020 21:51:23</t>
  </si>
  <si>
    <t>1350110</t>
  </si>
  <si>
    <t>12.06.2020 18:04:22</t>
  </si>
  <si>
    <t>12.06.2020 18:11:00</t>
  </si>
  <si>
    <t>1349779</t>
  </si>
  <si>
    <t>12.06.2020 13:39:46</t>
  </si>
  <si>
    <t>1349938</t>
  </si>
  <si>
    <t>12.06.2020 16:03:39</t>
  </si>
  <si>
    <t>1348096</t>
  </si>
  <si>
    <t>10.06.2020 07:09:16</t>
  </si>
  <si>
    <t>1334381</t>
  </si>
  <si>
    <t>03.06.2020 10:19:18</t>
  </si>
  <si>
    <t>03.06.2020 10:19:43</t>
  </si>
  <si>
    <t>1334464</t>
  </si>
  <si>
    <t>TR-7 TARIMSAL SULAMA 45-80-M01007_45-80-M01007</t>
  </si>
  <si>
    <t>03.06.2020 12:02:49</t>
  </si>
  <si>
    <t>03.06.2020 13:25:47</t>
  </si>
  <si>
    <t>1323662</t>
  </si>
  <si>
    <t>PAŞAKÖY KÖK 45-80-M00052_ŞEHİR-1 ÇIKIŞI-M04 M04</t>
  </si>
  <si>
    <t>02.06.2020 07:24:47</t>
  </si>
  <si>
    <t>02.06.2020 07:49:15</t>
  </si>
  <si>
    <t>1345870</t>
  </si>
  <si>
    <t>PAŞAKÖY KÖK 45-80-M00052_AYDINLAR ÇIKIŞI-M06 M06</t>
  </si>
  <si>
    <t>06.06.2020 06:07:14</t>
  </si>
  <si>
    <t>06.06.2020 06:08:00</t>
  </si>
  <si>
    <t>1346471</t>
  </si>
  <si>
    <t>07.06.2020 09:31:23</t>
  </si>
  <si>
    <t>07.06.2020 10:02:05</t>
  </si>
  <si>
    <t>1346539</t>
  </si>
  <si>
    <t>TR-8 TARIMSAL SULAMA 45-80-M01008_Ayırıcı H01</t>
  </si>
  <si>
    <t>07.06.2020 11:23:35</t>
  </si>
  <si>
    <t>07.06.2020 12:19:33</t>
  </si>
  <si>
    <t>1349748</t>
  </si>
  <si>
    <t>12.06.2020 13:24:09</t>
  </si>
  <si>
    <t>12.06.2020 13:46:00</t>
  </si>
  <si>
    <t>1354737</t>
  </si>
  <si>
    <t>19.06.2020 20:10:30</t>
  </si>
  <si>
    <t>1356428</t>
  </si>
  <si>
    <t>22.06.2020 17:09:15</t>
  </si>
  <si>
    <t>22.06.2020 17:55:57</t>
  </si>
  <si>
    <t>1359481</t>
  </si>
  <si>
    <t>PAŞAKÖY TR-6 45-80-M00168_956536713</t>
  </si>
  <si>
    <t>27.06.2020 10:52:00</t>
  </si>
  <si>
    <t>27.06.2020 11:13:57</t>
  </si>
  <si>
    <t>1358537</t>
  </si>
  <si>
    <t>PAYAMLI M-32 35-25-M00176_956659223</t>
  </si>
  <si>
    <t>25.06.2020 16:39:35</t>
  </si>
  <si>
    <t>25.06.2020 19:13:58</t>
  </si>
  <si>
    <t>1359530</t>
  </si>
  <si>
    <t>PAZARKÖY TR-1 45-78-L00699_A</t>
  </si>
  <si>
    <t>27.06.2020 12:43:42</t>
  </si>
  <si>
    <t>27.06.2020 13:48:03</t>
  </si>
  <si>
    <t>1356459</t>
  </si>
  <si>
    <t>PAZARKÖY KÖK 45-78-L00700_HatBaşıAyırıcı_53140409 L05</t>
  </si>
  <si>
    <t>22.06.2020 17:38:56</t>
  </si>
  <si>
    <t>22.06.2020 20:13:53</t>
  </si>
  <si>
    <t>1356926</t>
  </si>
  <si>
    <t>PAZARKÖY TR-2 45-78-L00651_Ayırıcı H01</t>
  </si>
  <si>
    <t>23.06.2020 10:20:21</t>
  </si>
  <si>
    <t>23.06.2020 19:32:29</t>
  </si>
  <si>
    <t>1357209</t>
  </si>
  <si>
    <t>PAZARKÖY KÖK 45-78-L00700_HatBaşıAyırıcı_53140399 L05</t>
  </si>
  <si>
    <t>23.06.2020 14:29:07</t>
  </si>
  <si>
    <t>23.06.2020 18:32:43</t>
  </si>
  <si>
    <t>1357182</t>
  </si>
  <si>
    <t>PAZARKÖY KÖK 45-78-L00700_PAZARKÖY TEKELİOĞLU L01</t>
  </si>
  <si>
    <t>23.06.2020 14:26:28</t>
  </si>
  <si>
    <t>23.06.2020 18:31:34</t>
  </si>
  <si>
    <t>1358003</t>
  </si>
  <si>
    <t>PAZARKÖY KÖK 45-78-L00700_HatBaşıAyırıcı_53139923 L05</t>
  </si>
  <si>
    <t>24.06.2020 17:50:07</t>
  </si>
  <si>
    <t>25.06.2020 00:21:02</t>
  </si>
  <si>
    <t>1357892</t>
  </si>
  <si>
    <t>PAZARKÖY-1 TARIMSAL SULAMA TR 45-78-L00593_Ayırıcı H01</t>
  </si>
  <si>
    <t>24.06.2020 14:27:41</t>
  </si>
  <si>
    <t>24.06.2020 22:14:22</t>
  </si>
  <si>
    <t>1355155</t>
  </si>
  <si>
    <t>PAZARKÖY YENİ MAH TR-4 45-78-L00655_45-78-L00655</t>
  </si>
  <si>
    <t>20.06.2020 15:24:18</t>
  </si>
  <si>
    <t>20.06.2020 15:49:21</t>
  </si>
  <si>
    <t>1349014</t>
  </si>
  <si>
    <t>11.06.2020 15:25:00</t>
  </si>
  <si>
    <t>11.06.2020 15:42:28</t>
  </si>
  <si>
    <t>1345194</t>
  </si>
  <si>
    <t>PAZARKÖY KÖK 45-78-L00700_HatBaşıAyırıcı_53140475 L02</t>
  </si>
  <si>
    <t>04.06.2020 16:10:33</t>
  </si>
  <si>
    <t>04.06.2020 17:52:12</t>
  </si>
  <si>
    <t>1347139</t>
  </si>
  <si>
    <t>KINIK TR-8 35-24-L00008_955215904</t>
  </si>
  <si>
    <t>08.06.2020 12:37:30</t>
  </si>
  <si>
    <t>08.06.2020 13:53:35</t>
  </si>
  <si>
    <t>1349846</t>
  </si>
  <si>
    <t>PELİTALAN TR-1 45-71-M01570_Ayırıcı H01</t>
  </si>
  <si>
    <t>12.06.2020 14:47:30</t>
  </si>
  <si>
    <t>12.06.2020 20:48:04</t>
  </si>
  <si>
    <t>1354724</t>
  </si>
  <si>
    <t>PEŞREFLİ TÜRK YURDU 35-29-L00448_35-29-L00448</t>
  </si>
  <si>
    <t>19.06.2020 19:46:30</t>
  </si>
  <si>
    <t>1359224</t>
  </si>
  <si>
    <t>26.06.2020 19:21:02</t>
  </si>
  <si>
    <t>26.06.2020 20:11:36</t>
  </si>
  <si>
    <t>1360186</t>
  </si>
  <si>
    <t>28.06.2020 21:10:24</t>
  </si>
  <si>
    <t>28.06.2020 22:00:57</t>
  </si>
  <si>
    <t>1352992</t>
  </si>
  <si>
    <t>17.06.2020 17:28:50</t>
  </si>
  <si>
    <t>17.06.2020 17:35:00</t>
  </si>
  <si>
    <t>1350411</t>
  </si>
  <si>
    <t>13.06.2020 07:21:30</t>
  </si>
  <si>
    <t>13.06.2020 07:43:00</t>
  </si>
  <si>
    <t>1323398</t>
  </si>
  <si>
    <t>HÜSEYİN GÖZÜTOK VE ARK. ÖZEL TR 35-27-M01020Ö_950092948</t>
  </si>
  <si>
    <t>01.06.2020 15:35:22</t>
  </si>
  <si>
    <t>01.06.2020 20:33:38</t>
  </si>
  <si>
    <t>1357974</t>
  </si>
  <si>
    <t>ANADOLU FRANA ÖZEL KÖK 35-26-M00193Ö_ M01</t>
  </si>
  <si>
    <t>24.06.2020 17:04:00</t>
  </si>
  <si>
    <t>24.06.2020 17:44:44</t>
  </si>
  <si>
    <t>1323570</t>
  </si>
  <si>
    <t>ÜÇPINAR TR-5 45-71-M01536_953217165</t>
  </si>
  <si>
    <t>01.06.2020 20:47:01</t>
  </si>
  <si>
    <t>02.06.2020 01:06:44</t>
  </si>
  <si>
    <t>1347229</t>
  </si>
  <si>
    <t>BAKIRÇAY YANI TR-1 35-24-M00034_955233156</t>
  </si>
  <si>
    <t>08.06.2020 15:18:38</t>
  </si>
  <si>
    <t>08.06.2020 17:14:55</t>
  </si>
  <si>
    <t>1345465</t>
  </si>
  <si>
    <t>PINARBAŞI ATALAN TR 45-75-M00093_Ayırıcı H01</t>
  </si>
  <si>
    <t>05.06.2020 09:59:00</t>
  </si>
  <si>
    <t>05.06.2020 12:02:41</t>
  </si>
  <si>
    <t>1351313</t>
  </si>
  <si>
    <t>BOZDAĞ TR-1 35-15-L00309_950401514</t>
  </si>
  <si>
    <t>14.06.2020 17:05:42</t>
  </si>
  <si>
    <t>14.06.2020 19:15:21</t>
  </si>
  <si>
    <t>1361006</t>
  </si>
  <si>
    <t>BOZDAĞ TR-12 35-15-L00299_950406793</t>
  </si>
  <si>
    <t>30.06.2020 10:07:54</t>
  </si>
  <si>
    <t>30.06.2020 11:59:48</t>
  </si>
  <si>
    <t>1360158</t>
  </si>
  <si>
    <t>28.06.2020 19:59:50</t>
  </si>
  <si>
    <t>28.06.2020 20:29:06</t>
  </si>
  <si>
    <t>1353376</t>
  </si>
  <si>
    <t>PINARCIK TR-3 45-72-L00754_49618646</t>
  </si>
  <si>
    <t>18.06.2020 11:08:00</t>
  </si>
  <si>
    <t>18.06.2020 12:54:13</t>
  </si>
  <si>
    <t>1354076</t>
  </si>
  <si>
    <t>PINAR KÖYÜ TR-1 45-71-M01686_Ayırıcı H01</t>
  </si>
  <si>
    <t>19.06.2020 07:21:50</t>
  </si>
  <si>
    <t>19.06.2020 15:49:32</t>
  </si>
  <si>
    <t>1356957</t>
  </si>
  <si>
    <t>OKLUİSA KÖK 45-81-M00046_HatBaşıAyırıcı_53135497 M03</t>
  </si>
  <si>
    <t>23.06.2020 11:33:18</t>
  </si>
  <si>
    <t>23.06.2020 11:56:46</t>
  </si>
  <si>
    <t>1357235</t>
  </si>
  <si>
    <t>PINARLAR TR-1 45-81-M00241_45-81-M00241</t>
  </si>
  <si>
    <t>23.06.2020 15:14:27</t>
  </si>
  <si>
    <t>23.06.2020 18:59:38</t>
  </si>
  <si>
    <t>1355380</t>
  </si>
  <si>
    <t>PINARLI KÖK 35-20-M00085_TR-1-M05 M05</t>
  </si>
  <si>
    <t>21.06.2020 03:20:20</t>
  </si>
  <si>
    <t>21.06.2020 04:17:52</t>
  </si>
  <si>
    <t>1353757</t>
  </si>
  <si>
    <t>PINARLI KÖK 35-20-M00085_TR-4 - TR-5 M04</t>
  </si>
  <si>
    <t>18.06.2020 17:22:50</t>
  </si>
  <si>
    <t>18.06.2020 18:22:46</t>
  </si>
  <si>
    <t>1345360</t>
  </si>
  <si>
    <t>PINARLI KÖK 35-20-M00085_TR-6 - TR-7 M06</t>
  </si>
  <si>
    <t>05.06.2020 06:12:27</t>
  </si>
  <si>
    <t>05.06.2020 07:31:58</t>
  </si>
  <si>
    <t>1345389</t>
  </si>
  <si>
    <t>PINARLI TR-9 35-20-M00096_-H H</t>
  </si>
  <si>
    <t>05.06.2020 07:50:24</t>
  </si>
  <si>
    <t>05.06.2020 09:19:00</t>
  </si>
  <si>
    <t>1323011</t>
  </si>
  <si>
    <t>PINARLI TR-1 35-20-M00100_972366339</t>
  </si>
  <si>
    <t>01.06.2020 09:28:56</t>
  </si>
  <si>
    <t>01.06.2020 10:31:59</t>
  </si>
  <si>
    <t>1334321</t>
  </si>
  <si>
    <t>PINARLI KÖK 35-20-M00085_TR-1 M05</t>
  </si>
  <si>
    <t>03.06.2020 08:49:28</t>
  </si>
  <si>
    <t>03.06.2020 09:58:55</t>
  </si>
  <si>
    <t>1347257</t>
  </si>
  <si>
    <t>PINARLI KÖK 35-20-M00085_TR-6 - TR-7-M06 M06</t>
  </si>
  <si>
    <t>08.06.2020 16:04:36</t>
  </si>
  <si>
    <t>08.06.2020 16:34:15</t>
  </si>
  <si>
    <t>1348316</t>
  </si>
  <si>
    <t>10.06.2020 11:36:39</t>
  </si>
  <si>
    <t>10.06.2020 13:04:22</t>
  </si>
  <si>
    <t>1350216</t>
  </si>
  <si>
    <t>12.06.2020 19:45:48</t>
  </si>
  <si>
    <t>12.06.2020 20:17:54</t>
  </si>
  <si>
    <t>1361036</t>
  </si>
  <si>
    <t>PINARLI TR-10 35-20-M00095_972365191</t>
  </si>
  <si>
    <t>30.06.2020 10:48:03</t>
  </si>
  <si>
    <t>30.06.2020 12:42:14</t>
  </si>
  <si>
    <t>1359827</t>
  </si>
  <si>
    <t>PINARLI TR-10 35-20-M00095_-H H</t>
  </si>
  <si>
    <t>28.06.2020 06:10:07</t>
  </si>
  <si>
    <t>28.06.2020 06:59:59</t>
  </si>
  <si>
    <t>1358225</t>
  </si>
  <si>
    <t>PINARLI KÖK 35-20-M00085_TR-4 - TR-5-M04 M04</t>
  </si>
  <si>
    <t>25.06.2020 08:34:30</t>
  </si>
  <si>
    <t>25.06.2020 09:04:42</t>
  </si>
  <si>
    <t>1359880</t>
  </si>
  <si>
    <t>28.06.2020 09:08:21</t>
  </si>
  <si>
    <t>28.06.2020 09:57:21</t>
  </si>
  <si>
    <t>1348467</t>
  </si>
  <si>
    <t>10.06.2020 16:02:43</t>
  </si>
  <si>
    <t>10.06.2020 16:51:05</t>
  </si>
  <si>
    <t>1323786</t>
  </si>
  <si>
    <t>02.06.2020 10:08:20</t>
  </si>
  <si>
    <t>02.06.2020 11:11:29</t>
  </si>
  <si>
    <t>1351012</t>
  </si>
  <si>
    <t>PINARLI KÖK 35-20-M00085_TR-2 - TR-3 M03</t>
  </si>
  <si>
    <t>14.06.2020 07:32:52</t>
  </si>
  <si>
    <t>1356209</t>
  </si>
  <si>
    <t>22.06.2020 11:19:24</t>
  </si>
  <si>
    <t>22.06.2020 12:05:57</t>
  </si>
  <si>
    <t>1359421</t>
  </si>
  <si>
    <t>L-36 35-18-L00036_72410821</t>
  </si>
  <si>
    <t>27.06.2020 08:45:37</t>
  </si>
  <si>
    <t>27.06.2020 10:35:21</t>
  </si>
  <si>
    <t>1355845</t>
  </si>
  <si>
    <t>PİRAHMET TR-1 45-82-M00177_Ayırıcı H01</t>
  </si>
  <si>
    <t>21.06.2020 20:04:46</t>
  </si>
  <si>
    <t>21.06.2020 23:04:40</t>
  </si>
  <si>
    <t>1358128</t>
  </si>
  <si>
    <t>İZZET HANAY SULAMA GRUBU 35-29-M00359_A</t>
  </si>
  <si>
    <t>24.06.2020 23:28:31</t>
  </si>
  <si>
    <t>25.06.2020 01:06:19</t>
  </si>
  <si>
    <t>1351403</t>
  </si>
  <si>
    <t>PİRİNÇÇİ TR-1 35-15-L00100_950371826</t>
  </si>
  <si>
    <t>14.06.2020 21:00:44</t>
  </si>
  <si>
    <t>14.06.2020 22:10:22</t>
  </si>
  <si>
    <t>1351422</t>
  </si>
  <si>
    <t>PİRİNÇÇİ TR-1 35-15-L00100_953047480</t>
  </si>
  <si>
    <t>14.06.2020 23:12:58</t>
  </si>
  <si>
    <t>15.06.2020 01:34:50</t>
  </si>
  <si>
    <t>1352432</t>
  </si>
  <si>
    <t>PİRİNÇÇİ TR-1 35-15-L00100_950371824</t>
  </si>
  <si>
    <t>16.06.2020 18:10:00</t>
  </si>
  <si>
    <t>16.06.2020 18:26:17</t>
  </si>
  <si>
    <t>1323728</t>
  </si>
  <si>
    <t>02.06.2020 17:35:51</t>
  </si>
  <si>
    <t>1322990</t>
  </si>
  <si>
    <t>01.06.2020 09:04:46</t>
  </si>
  <si>
    <t>01.06.2020 16:46:26</t>
  </si>
  <si>
    <t>1334083</t>
  </si>
  <si>
    <t>PİRİNÇÇİ TR-2 35-15-L00101_35-15-L00101</t>
  </si>
  <si>
    <t>02.06.2020 17:47:00</t>
  </si>
  <si>
    <t>02.06.2020 18:04:58</t>
  </si>
  <si>
    <t>1344917</t>
  </si>
  <si>
    <t>04.06.2020 09:32:00</t>
  </si>
  <si>
    <t>04.06.2020 17:20:21</t>
  </si>
  <si>
    <t>1347576</t>
  </si>
  <si>
    <t>09.06.2020 09:42:28</t>
  </si>
  <si>
    <t>09.06.2020 10:16:00</t>
  </si>
  <si>
    <t>1354998</t>
  </si>
  <si>
    <t>KEMALİYE DM (TR-1) 45-73-M00150_HatBaşıAyırıcı_53136200 M01</t>
  </si>
  <si>
    <t>20.06.2020 06:34:10</t>
  </si>
  <si>
    <t>20.06.2020 11:21:11</t>
  </si>
  <si>
    <t>1354855</t>
  </si>
  <si>
    <t>20.06.2020 02:55:04</t>
  </si>
  <si>
    <t>20.06.2020 07:59:04</t>
  </si>
  <si>
    <t>1356698</t>
  </si>
  <si>
    <t>PİYADELER TR-1 45-73-M00165_945663586</t>
  </si>
  <si>
    <t>23.06.2020 07:35:41</t>
  </si>
  <si>
    <t>23.06.2020 09:34:52</t>
  </si>
  <si>
    <t>1349973</t>
  </si>
  <si>
    <t>K-805 35-01-K00805_911408218</t>
  </si>
  <si>
    <t>12.06.2020 16:07:40</t>
  </si>
  <si>
    <t>12.06.2020 22:46:24</t>
  </si>
  <si>
    <t>1323607</t>
  </si>
  <si>
    <t>02.06.2020 00:29:31</t>
  </si>
  <si>
    <t>02.06.2020 01:59:00</t>
  </si>
  <si>
    <t>1334452</t>
  </si>
  <si>
    <t>POYRACIK TR-2 35-24-L00025_955216015</t>
  </si>
  <si>
    <t>03.06.2020 11:57:03</t>
  </si>
  <si>
    <t>03.06.2020 15:31:34</t>
  </si>
  <si>
    <t>1344914</t>
  </si>
  <si>
    <t>KIRCALAR TR-1 35-24-M00069_Ayırıcı H01</t>
  </si>
  <si>
    <t>04.06.2020 09:22:38</t>
  </si>
  <si>
    <t>04.06.2020 10:06:33</t>
  </si>
  <si>
    <t>1345157</t>
  </si>
  <si>
    <t>POYRACIK TR-9 35-24-L00032_955219840</t>
  </si>
  <si>
    <t>04.06.2020 14:32:42</t>
  </si>
  <si>
    <t>04.06.2020 15:19:03</t>
  </si>
  <si>
    <t>1346954</t>
  </si>
  <si>
    <t>ALANLAR TR-2 35-24-M00066_Ayırıcı H01</t>
  </si>
  <si>
    <t>08.06.2020 08:25:07</t>
  </si>
  <si>
    <t>1347810</t>
  </si>
  <si>
    <t>POYRACIK TR-8 35-24-L00031_35-24-L00031</t>
  </si>
  <si>
    <t>09.06.2020 16:00:35</t>
  </si>
  <si>
    <t>09.06.2020 16:35:49</t>
  </si>
  <si>
    <t>1357409</t>
  </si>
  <si>
    <t>23.06.2020 18:39:58</t>
  </si>
  <si>
    <t>23.06.2020 19:55:41</t>
  </si>
  <si>
    <t>1354675</t>
  </si>
  <si>
    <t>POYRACIK TR-10 35-24-L00033_955216100</t>
  </si>
  <si>
    <t>19.06.2020 18:41:34</t>
  </si>
  <si>
    <t>19.06.2020 19:22:28</t>
  </si>
  <si>
    <t>1355052</t>
  </si>
  <si>
    <t>POYRACIK TR-11 35-24-L00034_955215926</t>
  </si>
  <si>
    <t>20.06.2020 11:59:54</t>
  </si>
  <si>
    <t>20.06.2020 12:58:52</t>
  </si>
  <si>
    <t>1353143</t>
  </si>
  <si>
    <t>İLHAMİ İKİZ VE ARK. TR 35-24-M00067_35-24-M00067</t>
  </si>
  <si>
    <t>17.06.2020 23:32:06</t>
  </si>
  <si>
    <t>18.06.2020 00:08:28</t>
  </si>
  <si>
    <t>1358530</t>
  </si>
  <si>
    <t>POYRACIK TR-1 35-24-L00024_D</t>
  </si>
  <si>
    <t>25.06.2020 17:04:39</t>
  </si>
  <si>
    <t>25.06.2020 20:21:04</t>
  </si>
  <si>
    <t>1358379</t>
  </si>
  <si>
    <t>KIRCALAR TR-2 35-24-M00070_955232163</t>
  </si>
  <si>
    <t>25.06.2020 11:47:32</t>
  </si>
  <si>
    <t>25.06.2020 13:42:10</t>
  </si>
  <si>
    <t>1348325</t>
  </si>
  <si>
    <t>POYRAZ TR-1 45-78-M00653_953293858</t>
  </si>
  <si>
    <t>10.06.2020 12:15:18</t>
  </si>
  <si>
    <t>10.06.2020 13:42:57</t>
  </si>
  <si>
    <t>1344785</t>
  </si>
  <si>
    <t>POYRAZ TR-1 45-78-M00653_953294599</t>
  </si>
  <si>
    <t>03.06.2020 20:41:44</t>
  </si>
  <si>
    <t>03.06.2020 21:56:13</t>
  </si>
  <si>
    <t>1359274</t>
  </si>
  <si>
    <t>YENİFOÇA TR-22 35-23-M00022_950413979</t>
  </si>
  <si>
    <t>26.06.2020 20:49:53</t>
  </si>
  <si>
    <t>27.06.2020 19:59:53</t>
  </si>
  <si>
    <t>1354495</t>
  </si>
  <si>
    <t>YENİFOÇA TR-45 35-23-M00045_950420607</t>
  </si>
  <si>
    <t>19.06.2020 15:37:28</t>
  </si>
  <si>
    <t>19.06.2020 16:24:57</t>
  </si>
  <si>
    <t>1357930</t>
  </si>
  <si>
    <t>RAHMİYE-2 SULAMA TR-7 45-72-M00370_Ayırıcı H01</t>
  </si>
  <si>
    <t>24.06.2020 15:56:50</t>
  </si>
  <si>
    <t>1349911</t>
  </si>
  <si>
    <t>RAHMİYE-2 SULAMA TR-11 45-72-M00374_Ayırıcı H01</t>
  </si>
  <si>
    <t>12.06.2020 15:37:19</t>
  </si>
  <si>
    <t>12.06.2020 18:21:09</t>
  </si>
  <si>
    <t>1359251</t>
  </si>
  <si>
    <t>26.06.2020 20:33:00</t>
  </si>
  <si>
    <t>26.06.2020 21:14:23</t>
  </si>
  <si>
    <t>1359948</t>
  </si>
  <si>
    <t>K-4833 35-01-K04833_35-01-K04833</t>
  </si>
  <si>
    <t>28.06.2020 11:52:12</t>
  </si>
  <si>
    <t>28.06.2020 12:11:12</t>
  </si>
  <si>
    <t>1357933</t>
  </si>
  <si>
    <t>K-3015 35-07-K03015_913135816</t>
  </si>
  <si>
    <t>24.06.2020 19:26:47</t>
  </si>
  <si>
    <t>24.06.2020 19:44:32</t>
  </si>
  <si>
    <t>1359918</t>
  </si>
  <si>
    <t>RECEPLİ KÖYÜ TR-2 45-71-M01693_43105808</t>
  </si>
  <si>
    <t>28.06.2020 10:44:52</t>
  </si>
  <si>
    <t>28.06.2020 13:06:48</t>
  </si>
  <si>
    <t>1346151</t>
  </si>
  <si>
    <t>K-144 35-02-K00144_910046111</t>
  </si>
  <si>
    <t>06.06.2020 15:26:26</t>
  </si>
  <si>
    <t>06.06.2020 16:50:03</t>
  </si>
  <si>
    <t>1352039</t>
  </si>
  <si>
    <t>FOÇA TR-46 35-23-L00046_950416614</t>
  </si>
  <si>
    <t>16.06.2020 08:30:37</t>
  </si>
  <si>
    <t>16.06.2020 16:57:49</t>
  </si>
  <si>
    <t>1358419</t>
  </si>
  <si>
    <t>TURGUTALP TR-4 45-82-M00054_945530763</t>
  </si>
  <si>
    <t>25.06.2020 13:07:00</t>
  </si>
  <si>
    <t>25.06.2020 13:52:49</t>
  </si>
  <si>
    <t>1345774</t>
  </si>
  <si>
    <t>05.06.2020 19:47:11</t>
  </si>
  <si>
    <t>05.06.2020 19:58:00</t>
  </si>
  <si>
    <t>1323241</t>
  </si>
  <si>
    <t>DM-1/TR-23 35-14-M00290_956659087</t>
  </si>
  <si>
    <t>01.06.2020 13:39:43</t>
  </si>
  <si>
    <t>01.06.2020 14:53:28</t>
  </si>
  <si>
    <t>1351577</t>
  </si>
  <si>
    <t>15.06.2020 10:20:59</t>
  </si>
  <si>
    <t>1355420</t>
  </si>
  <si>
    <t>SAĞANCI İM 35-16-A00003_HatBaşıAyırıcı_53139554 L05</t>
  </si>
  <si>
    <t>21.06.2020 07:27:27</t>
  </si>
  <si>
    <t>21.06.2020 09:23:28</t>
  </si>
  <si>
    <t>1322979</t>
  </si>
  <si>
    <t>SAĞANCI TR-1 35-16-L00264_953331101</t>
  </si>
  <si>
    <t>01.06.2020 08:42:44</t>
  </si>
  <si>
    <t>01.06.2020 13:15:37</t>
  </si>
  <si>
    <t>1323104</t>
  </si>
  <si>
    <t>KOCAOBA KÖK-11 35-30-L00201_KOCAOBA-L05 L05</t>
  </si>
  <si>
    <t>01.06.2020 10:49:31</t>
  </si>
  <si>
    <t>01.06.2020 12:27:05</t>
  </si>
  <si>
    <t>1348445</t>
  </si>
  <si>
    <t>SAĞANCI İM 35-16-A00003_YAVAŞÇA L06</t>
  </si>
  <si>
    <t>10.06.2020 15:15:00</t>
  </si>
  <si>
    <t>10.06.2020 16:56:34</t>
  </si>
  <si>
    <t>1360525</t>
  </si>
  <si>
    <t>SAĞANCI İM 35-16-A00003_BOSBİ ÖZEL DM-M01 M01</t>
  </si>
  <si>
    <t>29.06.2020 14:05:34</t>
  </si>
  <si>
    <t>1354304</t>
  </si>
  <si>
    <t>SAGLIK TR-1 35-26-L00360_956601775</t>
  </si>
  <si>
    <t>19.06.2020 11:05:43</t>
  </si>
  <si>
    <t>19.06.2020 18:34:19</t>
  </si>
  <si>
    <t>1357510</t>
  </si>
  <si>
    <t>YENİFOÇA TR-34 35-23-M00034_950417332</t>
  </si>
  <si>
    <t>23.06.2020 21:32:59</t>
  </si>
  <si>
    <t>23.06.2020 22:49:06</t>
  </si>
  <si>
    <t>1346813</t>
  </si>
  <si>
    <t>ÇAKALTEPE SERTKÖY TR-1 35-22-M00087_35-22-M00087</t>
  </si>
  <si>
    <t>07.06.2020 19:03:48</t>
  </si>
  <si>
    <t>07.06.2020 20:24:00</t>
  </si>
  <si>
    <t>1346755</t>
  </si>
  <si>
    <t>07.06.2020 17:18:34</t>
  </si>
  <si>
    <t>07.06.2020 18:39:15</t>
  </si>
  <si>
    <t>1355457</t>
  </si>
  <si>
    <t>21.06.2020 09:13:00</t>
  </si>
  <si>
    <t>21.06.2020 16:40:54</t>
  </si>
  <si>
    <t>1354339</t>
  </si>
  <si>
    <t>SAİPALTI TR-1 35-21-L00101_E</t>
  </si>
  <si>
    <t>19.06.2020 12:38:00</t>
  </si>
  <si>
    <t>19.06.2020 13:03:49</t>
  </si>
  <si>
    <t>1354252</t>
  </si>
  <si>
    <t>SAİPALTI TR-1 35-21-L00101_962793259</t>
  </si>
  <si>
    <t>19.06.2020 10:38:06</t>
  </si>
  <si>
    <t>19.06.2020 12:56:26</t>
  </si>
  <si>
    <t>1353679</t>
  </si>
  <si>
    <t>SAİP KÖYÜ TR-1 35-21-L00102_953108705</t>
  </si>
  <si>
    <t>18.06.2020 15:52:08</t>
  </si>
  <si>
    <t>18.06.2020 23:17:40</t>
  </si>
  <si>
    <t>1353481</t>
  </si>
  <si>
    <t>18.06.2020 12:58:24</t>
  </si>
  <si>
    <t>18.06.2020 13:04:00</t>
  </si>
  <si>
    <t>1360707</t>
  </si>
  <si>
    <t>29.06.2020 18:43:35</t>
  </si>
  <si>
    <t>29.06.2020 19:28:00</t>
  </si>
  <si>
    <t>1360971</t>
  </si>
  <si>
    <t>GÜZELKÖY KÖK 45-71-M00123_SULAMA-M06 M06</t>
  </si>
  <si>
    <t>30.06.2020 09:33:27</t>
  </si>
  <si>
    <t>30.06.2020 10:33:16</t>
  </si>
  <si>
    <t>1357556</t>
  </si>
  <si>
    <t>GÜZELKÖY KÖK 45-71-M00123_VEZİROĞLU M04</t>
  </si>
  <si>
    <t>24.06.2020 00:34:18</t>
  </si>
  <si>
    <t>24.06.2020 02:28:30</t>
  </si>
  <si>
    <t>1357164</t>
  </si>
  <si>
    <t>GÜZELKÖY KÖK 45-71-M00123_HatBaşıAyırıcı_53134751 M03</t>
  </si>
  <si>
    <t>23.06.2020 14:14:50</t>
  </si>
  <si>
    <t>23.06.2020 15:39:08</t>
  </si>
  <si>
    <t>1348657</t>
  </si>
  <si>
    <t>KURUM TR 45-71-M00971_45-71-M00971</t>
  </si>
  <si>
    <t>10.06.2020 22:04:37</t>
  </si>
  <si>
    <t>10.06.2020 22:40:14</t>
  </si>
  <si>
    <t>1334127</t>
  </si>
  <si>
    <t>GÜZELKÖY KÖK 45-71-M00123_HatBaşıAyırıcı_53135216 M07</t>
  </si>
  <si>
    <t>02.06.2020 18:47:29</t>
  </si>
  <si>
    <t>02.06.2020 20:40:11</t>
  </si>
  <si>
    <t>1346398</t>
  </si>
  <si>
    <t>SAKARLI KÖK 45-76-M00046_KOCAİSKAN M03</t>
  </si>
  <si>
    <t>07.06.2020 06:37:03</t>
  </si>
  <si>
    <t>07.06.2020 06:37:33</t>
  </si>
  <si>
    <t>1345419</t>
  </si>
  <si>
    <t>SAKARLI KÖK 45-76-M00046_HatBaşıAyırıcı_53136561 M04</t>
  </si>
  <si>
    <t>05.06.2020 09:04:10</t>
  </si>
  <si>
    <t>05.06.2020 16:00:57</t>
  </si>
  <si>
    <t>1348991</t>
  </si>
  <si>
    <t>11.06.2020 14:49:46</t>
  </si>
  <si>
    <t>1349041</t>
  </si>
  <si>
    <t>SAKARLI KÖK 45-76-M00046_BADEMLİ M02</t>
  </si>
  <si>
    <t>11.06.2020 17:49:27</t>
  </si>
  <si>
    <t>11.06.2020 21:11:43</t>
  </si>
  <si>
    <t>1349121</t>
  </si>
  <si>
    <t>SAKARLI KÖK 45-76-M00046_HatBaşıAyırıcı_53136507 M04</t>
  </si>
  <si>
    <t>11.06.2020 17:25:32</t>
  </si>
  <si>
    <t>11.06.2020 22:43:44</t>
  </si>
  <si>
    <t>1348808</t>
  </si>
  <si>
    <t>11.06.2020 09:35:51</t>
  </si>
  <si>
    <t>11.06.2020 09:55:32</t>
  </si>
  <si>
    <t>1349327</t>
  </si>
  <si>
    <t>11.06.2020 21:20:28</t>
  </si>
  <si>
    <t>11.06.2020 21:26:00</t>
  </si>
  <si>
    <t>1349184</t>
  </si>
  <si>
    <t>SAKARLI KÖK 45-76-M00046_HatBaşıAyırıcı_53135114 M03</t>
  </si>
  <si>
    <t>11.06.2020 18:15:31</t>
  </si>
  <si>
    <t>11.06.2020 23:03:25</t>
  </si>
  <si>
    <t>1356446</t>
  </si>
  <si>
    <t>22.06.2020 17:34:02</t>
  </si>
  <si>
    <t>22.06.2020 17:41:00</t>
  </si>
  <si>
    <t>1357624</t>
  </si>
  <si>
    <t>SAKARLI KÖK 45-76-M00046_HatBaşıAyırıcı_53136573 M03</t>
  </si>
  <si>
    <t>24.06.2020 08:03:24</t>
  </si>
  <si>
    <t>24.06.2020 09:11:46</t>
  </si>
  <si>
    <t>1355436</t>
  </si>
  <si>
    <t>21.06.2020 07:55:15</t>
  </si>
  <si>
    <t>21.06.2020 09:36:30</t>
  </si>
  <si>
    <t>1355769</t>
  </si>
  <si>
    <t>21.06.2020 18:01:32</t>
  </si>
  <si>
    <t>21.06.2020 18:02:15</t>
  </si>
  <si>
    <t>1354035</t>
  </si>
  <si>
    <t>SAKARLI KÖK 45-76-M00046_HACET M04</t>
  </si>
  <si>
    <t>19.06.2020 05:18:01</t>
  </si>
  <si>
    <t>19.06.2020 05:18:29</t>
  </si>
  <si>
    <t>1349781</t>
  </si>
  <si>
    <t>ÖREN TR-2 35-27-L00217_910198212</t>
  </si>
  <si>
    <t>12.06.2020 13:46:57</t>
  </si>
  <si>
    <t>12.06.2020 18:32:51</t>
  </si>
  <si>
    <t>1359970</t>
  </si>
  <si>
    <t>K-2392 35-07-K02392_912840209</t>
  </si>
  <si>
    <t>28.06.2020 12:40:14</t>
  </si>
  <si>
    <t>28.06.2020 13:18:49</t>
  </si>
  <si>
    <t>1359732</t>
  </si>
  <si>
    <t>K-2392 35-07-K02392_A A1</t>
  </si>
  <si>
    <t>27.06.2020 19:34:24</t>
  </si>
  <si>
    <t>28.06.2020 02:29:57</t>
  </si>
  <si>
    <t>1359663</t>
  </si>
  <si>
    <t>K-2392 35-07-K02392_A</t>
  </si>
  <si>
    <t>27.06.2020 17:43:21</t>
  </si>
  <si>
    <t>27.06.2020 19:34:06</t>
  </si>
  <si>
    <t>1346823</t>
  </si>
  <si>
    <t>ARMUTLU TR-15 35-27-M00580_912750517</t>
  </si>
  <si>
    <t>07.06.2020 19:31:08</t>
  </si>
  <si>
    <t>07.06.2020 23:10:02</t>
  </si>
  <si>
    <t>1346050</t>
  </si>
  <si>
    <t>KARAKUZU TR-1 35-17-M00466_950303269</t>
  </si>
  <si>
    <t>06.06.2020 12:05:21</t>
  </si>
  <si>
    <t>06.06.2020 13:14:53</t>
  </si>
  <si>
    <t>1359513</t>
  </si>
  <si>
    <t>27.06.2020 11:56:53</t>
  </si>
  <si>
    <t>27.06.2020 14:41:56</t>
  </si>
  <si>
    <t>1358560</t>
  </si>
  <si>
    <t>TEKKEDERE TARIMSAL SULAMA TR 35-16-M00179_47520924</t>
  </si>
  <si>
    <t>25.06.2020 17:26:39</t>
  </si>
  <si>
    <t>25.06.2020 19:13:39</t>
  </si>
  <si>
    <t>1348869</t>
  </si>
  <si>
    <t>K-2433 35-04-K02433_D D2B</t>
  </si>
  <si>
    <t>11.06.2020 10:25:37</t>
  </si>
  <si>
    <t>11.06.2020 14:32:34</t>
  </si>
  <si>
    <t>1348967</t>
  </si>
  <si>
    <t>GÜZELEGE TR-1 35-30-M00265_955313535</t>
  </si>
  <si>
    <t>11.06.2020 14:00:00</t>
  </si>
  <si>
    <t>12.06.2020 21:31:14</t>
  </si>
  <si>
    <t>1350287</t>
  </si>
  <si>
    <t>SİNETUR TR 35-30-M00344_955307137</t>
  </si>
  <si>
    <t>12.06.2020 21:32:11</t>
  </si>
  <si>
    <t>12.06.2020 22:47:32</t>
  </si>
  <si>
    <t>1348483</t>
  </si>
  <si>
    <t>GÜLKENT TR-2 35-30-M00225_955312287</t>
  </si>
  <si>
    <t>10.06.2020 16:30:48</t>
  </si>
  <si>
    <t>12.06.2020 21:29:06</t>
  </si>
  <si>
    <t>1348250</t>
  </si>
  <si>
    <t>SALİHLERALTI BENZİNLİK TR 35-30-L00143_Ayırıcı H01</t>
  </si>
  <si>
    <t>10.06.2020 10:39:06</t>
  </si>
  <si>
    <t>10.06.2020 11:30:00</t>
  </si>
  <si>
    <t>1346203</t>
  </si>
  <si>
    <t>GÜLKENT KÖK-3 35-30-M00219_GAZETECİLER SİTESİ-M04 M04</t>
  </si>
  <si>
    <t>06.06.2020 17:01:55</t>
  </si>
  <si>
    <t>06.06.2020 17:12:00</t>
  </si>
  <si>
    <t>1346478</t>
  </si>
  <si>
    <t>HALK EĞİTİMCİLER-1 35-30-M00341_Ayırıcı H01</t>
  </si>
  <si>
    <t>07.06.2020 09:31:08</t>
  </si>
  <si>
    <t>07.06.2020 10:40:24</t>
  </si>
  <si>
    <t>1353993</t>
  </si>
  <si>
    <t>SİNETUR TR 35-30-M00344_955307141</t>
  </si>
  <si>
    <t>18.06.2020 22:12:10</t>
  </si>
  <si>
    <t>18.06.2020 23:42:55</t>
  </si>
  <si>
    <t>1353698</t>
  </si>
  <si>
    <t>SİNETUR TR 35-30-M00344_955306546</t>
  </si>
  <si>
    <t>18.06.2020 16:07:17</t>
  </si>
  <si>
    <t>19.06.2020 16:32:56</t>
  </si>
  <si>
    <t>1353073</t>
  </si>
  <si>
    <t>SALİHLER TR-2 35-30-L00293_A</t>
  </si>
  <si>
    <t>17.06.2020 19:37:29</t>
  </si>
  <si>
    <t>17.06.2020 21:32:39</t>
  </si>
  <si>
    <t>1351661</t>
  </si>
  <si>
    <t>15.06.2020 12:43:51</t>
  </si>
  <si>
    <t>15.06.2020 14:58:53</t>
  </si>
  <si>
    <t>1351664</t>
  </si>
  <si>
    <t>GÜLKENT KÖK-3 35-30-M00219_GÜLKENT-M02 M02</t>
  </si>
  <si>
    <t>15.06.2020 12:57:06</t>
  </si>
  <si>
    <t>15.06.2020 13:29:56</t>
  </si>
  <si>
    <t>1358089</t>
  </si>
  <si>
    <t>24.06.2020 20:40:34</t>
  </si>
  <si>
    <t>24.06.2020 21:19:00</t>
  </si>
  <si>
    <t>1358101</t>
  </si>
  <si>
    <t>GÜLKENT KÖK-3 35-30-M00219_HatBaşıAyırıcı_53138265 M05</t>
  </si>
  <si>
    <t>24.06.2020 21:16:13</t>
  </si>
  <si>
    <t>24.06.2020 22:52:37</t>
  </si>
  <si>
    <t>1356435</t>
  </si>
  <si>
    <t>GÜLKENT TR-3 35-30-M00226_955313489</t>
  </si>
  <si>
    <t>22.06.2020 15:26:57</t>
  </si>
  <si>
    <t>22.06.2020 18:59:19</t>
  </si>
  <si>
    <t>1358973</t>
  </si>
  <si>
    <t>SALİHLERALTI MİGROS TR 35-30-M00669_YAĞMUR-M02 M02</t>
  </si>
  <si>
    <t>26.06.2020 11:55:21</t>
  </si>
  <si>
    <t>26.06.2020 12:06:00</t>
  </si>
  <si>
    <t>1358945</t>
  </si>
  <si>
    <t>ZİRAATÇİLER SİTESİ TR 35-30-M00293_Ayırıcı H01</t>
  </si>
  <si>
    <t>26.06.2020 11:03:11</t>
  </si>
  <si>
    <t>26.06.2020 12:11:23</t>
  </si>
  <si>
    <t>1359145</t>
  </si>
  <si>
    <t>TÖYKO KÖK 35-30-M00213_NEJLA TUNA-M01 M01</t>
  </si>
  <si>
    <t>26.06.2020 17:14:30</t>
  </si>
  <si>
    <t>26.06.2020 18:44:05</t>
  </si>
  <si>
    <t>1359899</t>
  </si>
  <si>
    <t>AYKO YAPI SİTESİ TR 35-30-M00351_955306876</t>
  </si>
  <si>
    <t>28.06.2020 09:16:58</t>
  </si>
  <si>
    <t>28.06.2020 11:19:31</t>
  </si>
  <si>
    <t>1359863</t>
  </si>
  <si>
    <t>BEYAZKENT TR 35-30-M00343_DAĞITIM TRAFOSU-M01 M01</t>
  </si>
  <si>
    <t>28.06.2020 08:35:14</t>
  </si>
  <si>
    <t>28.06.2020 10:13:47</t>
  </si>
  <si>
    <t>1371314</t>
  </si>
  <si>
    <t>30.06.2020 19:09:25</t>
  </si>
  <si>
    <t>30.06.2020 19:33:56</t>
  </si>
  <si>
    <t>1360655</t>
  </si>
  <si>
    <t>KABAKUM KÖK-9 35-30-L00126_HatBaşıAyırıcı_53133729 L07</t>
  </si>
  <si>
    <t>29.06.2020 17:23:34</t>
  </si>
  <si>
    <t>29.06.2020 18:29:44</t>
  </si>
  <si>
    <t>1360668</t>
  </si>
  <si>
    <t>CANYURT SİTESİ 35-30-M00289_915150170</t>
  </si>
  <si>
    <t>29.06.2020 17:40:00</t>
  </si>
  <si>
    <t>29.06.2020 18:48:49</t>
  </si>
  <si>
    <t>1360600</t>
  </si>
  <si>
    <t>GÜLKENT TR-5 35-30-M00228_C</t>
  </si>
  <si>
    <t>29.06.2020 15:55:00</t>
  </si>
  <si>
    <t>29.06.2020 16:34:28</t>
  </si>
  <si>
    <t>1360558</t>
  </si>
  <si>
    <t>GÜLKENT TR-5 35-30-M00228_955308020</t>
  </si>
  <si>
    <t>29.06.2020 14:54:53</t>
  </si>
  <si>
    <t>29.06.2020 20:18:03</t>
  </si>
  <si>
    <t>1360037</t>
  </si>
  <si>
    <t>28.06.2020 15:43:49</t>
  </si>
  <si>
    <t>28.06.2020 16:19:00</t>
  </si>
  <si>
    <t>1360980</t>
  </si>
  <si>
    <t>GÜLKENT TR-2 35-30-M00225_955310391</t>
  </si>
  <si>
    <t>30.06.2020 09:36:47</t>
  </si>
  <si>
    <t>01.07.2020 11:23:24</t>
  </si>
  <si>
    <t>1359902</t>
  </si>
  <si>
    <t>M-290 35-30-M00290_955324030</t>
  </si>
  <si>
    <t>28.06.2020 09:23:25</t>
  </si>
  <si>
    <t>28.06.2020 11:45:32</t>
  </si>
  <si>
    <t>1354647</t>
  </si>
  <si>
    <t>GÜLKENT TR-1 35-30-M00224_955300985</t>
  </si>
  <si>
    <t>19.06.2020 18:17:59</t>
  </si>
  <si>
    <t>19.06.2020 19:46:28</t>
  </si>
  <si>
    <t>1350634</t>
  </si>
  <si>
    <t>SİNETUR TR 35-30-M00344_955307135</t>
  </si>
  <si>
    <t>13.06.2020 12:07:38</t>
  </si>
  <si>
    <t>13.06.2020 13:54:49</t>
  </si>
  <si>
    <t>1344903</t>
  </si>
  <si>
    <t>04.06.2020 09:25:37</t>
  </si>
  <si>
    <t>04.06.2020 15:13:30</t>
  </si>
  <si>
    <t>1344726</t>
  </si>
  <si>
    <t>03.06.2020 19:04:23</t>
  </si>
  <si>
    <t>03.06.2020 19:11:00</t>
  </si>
  <si>
    <t>1323233</t>
  </si>
  <si>
    <t>SİNETUR TR 35-30-M00344_-M01 M01</t>
  </si>
  <si>
    <t>01.06.2020 13:55:06</t>
  </si>
  <si>
    <t>01.06.2020 15:37:51</t>
  </si>
  <si>
    <t>1347535</t>
  </si>
  <si>
    <t>GÜLKENT KÖK-3 35-30-M00219_HatBaşıAyırıcı_53139099 M02</t>
  </si>
  <si>
    <t>09.06.2020 09:10:31</t>
  </si>
  <si>
    <t>09.06.2020 15:40:09</t>
  </si>
  <si>
    <t>1347526</t>
  </si>
  <si>
    <t>GÜLKENT KÖK-4 35-30-M00223_SAHİLLERARASI TANSAŞ KÖK M03</t>
  </si>
  <si>
    <t>09.06.2020 09:03:42</t>
  </si>
  <si>
    <t>09.06.2020 15:17:36</t>
  </si>
  <si>
    <t>1350628</t>
  </si>
  <si>
    <t>KARACAİBRAHİM ESENTEPE TR-2 45-86-M00171_Ayırıcı H01</t>
  </si>
  <si>
    <t>13.06.2020 12:08:29</t>
  </si>
  <si>
    <t>13.06.2020 13:46:19</t>
  </si>
  <si>
    <t>1356054</t>
  </si>
  <si>
    <t>KARYAĞDI KÖYÜ TR-1 45-86-M00185_C</t>
  </si>
  <si>
    <t>22.06.2020 09:16:05</t>
  </si>
  <si>
    <t>22.06.2020 15:20:00</t>
  </si>
  <si>
    <t>1357194</t>
  </si>
  <si>
    <t>SARAYCIK ARSAALANI TR-3 45-86-M00221_A</t>
  </si>
  <si>
    <t>23.06.2020 14:39:04</t>
  </si>
  <si>
    <t>23.06.2020 16:40:37</t>
  </si>
  <si>
    <t>1355848</t>
  </si>
  <si>
    <t>TAYTAN OFİS KÖK 45-78-M00314_HatBaşıAyırıcı_53139468 M06</t>
  </si>
  <si>
    <t>21.06.2020 20:06:49</t>
  </si>
  <si>
    <t>21.06.2020 20:55:04</t>
  </si>
  <si>
    <t>1352032</t>
  </si>
  <si>
    <t>YAŞAR TEKİN TR 45-78-M00218_Ayırıcı H01</t>
  </si>
  <si>
    <t>16.06.2020 08:23:06</t>
  </si>
  <si>
    <t>16.06.2020 10:46:54</t>
  </si>
  <si>
    <t>1353611</t>
  </si>
  <si>
    <t>TAYTAN TR-7 45-78-M01295_965674273</t>
  </si>
  <si>
    <t>18.06.2020 14:47:25</t>
  </si>
  <si>
    <t>18.06.2020 15:44:36</t>
  </si>
  <si>
    <t>1354258</t>
  </si>
  <si>
    <t>HAYRİ ALADAĞ TARIMSAL SULAMA 45-78-M00236_45-78-M00236</t>
  </si>
  <si>
    <t>19.06.2020 11:00:28</t>
  </si>
  <si>
    <t>19.06.2020 12:12:14</t>
  </si>
  <si>
    <t>1354182</t>
  </si>
  <si>
    <t>TAYTAN TR-1 KÖK 45-78-M00305_HatBaşıAyırıcı_53140203 M01</t>
  </si>
  <si>
    <t>19.06.2020 09:23:09</t>
  </si>
  <si>
    <t>19.06.2020 11:46:07</t>
  </si>
  <si>
    <t>1354351</t>
  </si>
  <si>
    <t>19.06.2020 12:54:19</t>
  </si>
  <si>
    <t>19.06.2020 14:16:29</t>
  </si>
  <si>
    <t>1350420</t>
  </si>
  <si>
    <t>TAYTAN OFİS KÖK 45-78-M00314_ÜLKÜ FABRİKALAR M014</t>
  </si>
  <si>
    <t>13.06.2020 08:03:21</t>
  </si>
  <si>
    <t>13.06.2020 09:12:04</t>
  </si>
  <si>
    <t>1360029</t>
  </si>
  <si>
    <t>TAYTAN TR-3 45-78-M00306_953274947</t>
  </si>
  <si>
    <t>28.06.2020 15:21:16</t>
  </si>
  <si>
    <t>28.06.2020 16:43:55</t>
  </si>
  <si>
    <t>1353234</t>
  </si>
  <si>
    <t>GÖCÜK YENİ MAH. TR 1 45-74-M00179_Ayırıcı H01</t>
  </si>
  <si>
    <t>18.06.2020 09:00:15</t>
  </si>
  <si>
    <t>18.06.2020 11:49:20</t>
  </si>
  <si>
    <t>1351279</t>
  </si>
  <si>
    <t>YENİ FOÇA TR-23 35-23-M00023_950419593</t>
  </si>
  <si>
    <t>13.06.2020 15:19:21</t>
  </si>
  <si>
    <t>17.06.2020 14:28:02</t>
  </si>
  <si>
    <t>1351366</t>
  </si>
  <si>
    <t>DENİZGİREN TR-1 35-21-L00079_B</t>
  </si>
  <si>
    <t>14.06.2020 19:18:32</t>
  </si>
  <si>
    <t>14.06.2020 20:23:26</t>
  </si>
  <si>
    <t>1351251</t>
  </si>
  <si>
    <t>DENİZGİREN TR-1 35-21-L00079_949719059</t>
  </si>
  <si>
    <t>14.06.2020 15:01:04</t>
  </si>
  <si>
    <t>14.06.2020 20:05:19</t>
  </si>
  <si>
    <t>1353372</t>
  </si>
  <si>
    <t>SALMAN KÖYÜ TR-1 35-21-L00076_966374500</t>
  </si>
  <si>
    <t>18.06.2020 11:07:00</t>
  </si>
  <si>
    <t>18.06.2020 14:08:04</t>
  </si>
  <si>
    <t>1356156</t>
  </si>
  <si>
    <t>22.06.2020 10:52:25</t>
  </si>
  <si>
    <t>22.06.2020 17:29:05</t>
  </si>
  <si>
    <t>1356472</t>
  </si>
  <si>
    <t>DENİZGİREN TR-2 35-21-L00080_C</t>
  </si>
  <si>
    <t>22.06.2020 17:41:39</t>
  </si>
  <si>
    <t>23.06.2020 00:05:10</t>
  </si>
  <si>
    <t>1356715</t>
  </si>
  <si>
    <t>DENİZGİREN TR-1 35-21-L00079_E</t>
  </si>
  <si>
    <t>23.06.2020 08:18:24</t>
  </si>
  <si>
    <t>23.06.2020 16:29:37</t>
  </si>
  <si>
    <t>1360437</t>
  </si>
  <si>
    <t>DENİZGİREN TR-2 35-21-L00080_953363255</t>
  </si>
  <si>
    <t>29.06.2020 11:22:12</t>
  </si>
  <si>
    <t>29.06.2020 21:05:07</t>
  </si>
  <si>
    <t>1358078</t>
  </si>
  <si>
    <t>SALUR KÖK 45-75-M00062_HatBaşıAyırıcı_53135717 M03</t>
  </si>
  <si>
    <t>24.06.2020 20:12:31</t>
  </si>
  <si>
    <t>24.06.2020 21:46:37</t>
  </si>
  <si>
    <t>1360432</t>
  </si>
  <si>
    <t>TR-44 SAKIZLI 35-19-L00044_956679044</t>
  </si>
  <si>
    <t>29.06.2020 11:04:33</t>
  </si>
  <si>
    <t>29.06.2020 11:55:31</t>
  </si>
  <si>
    <t>1360608</t>
  </si>
  <si>
    <t>TR-44 SAKIZLI 35-19-L00044_93542921</t>
  </si>
  <si>
    <t>29.06.2020 16:06:44</t>
  </si>
  <si>
    <t>29.06.2020 17:34:41</t>
  </si>
  <si>
    <t>1356204</t>
  </si>
  <si>
    <t>ALİAĞA GIS TM 35-17-A00014_HatBaşıAyırıcı_65632288 M020</t>
  </si>
  <si>
    <t>22.06.2020 11:30:25</t>
  </si>
  <si>
    <t>22.06.2020 12:11:00</t>
  </si>
  <si>
    <t>1333855</t>
  </si>
  <si>
    <t>K-4452 35-02-K04452_97448056</t>
  </si>
  <si>
    <t>02.06.2020 12:18:00</t>
  </si>
  <si>
    <t>02.06.2020 13:34:31</t>
  </si>
  <si>
    <t>1350708</t>
  </si>
  <si>
    <t>GENCERLER TR-1 35-20-L00425_955214533</t>
  </si>
  <si>
    <t>13.06.2020 14:14:14</t>
  </si>
  <si>
    <t>13.06.2020 14:55:13</t>
  </si>
  <si>
    <t>1352292</t>
  </si>
  <si>
    <t>A. CANCAN SLM GRB TR-1 35-27-M00602_Ayırıcı H01</t>
  </si>
  <si>
    <t>16.06.2020 13:49:55</t>
  </si>
  <si>
    <t>16.06.2020 14:45:12</t>
  </si>
  <si>
    <t>1352696</t>
  </si>
  <si>
    <t>17.06.2020 10:07:59</t>
  </si>
  <si>
    <t>17.06.2020 11:57:00</t>
  </si>
  <si>
    <t>1354000</t>
  </si>
  <si>
    <t>İĞDECİK KÖK 45-71-M00077_ŞEHİR-2 M04</t>
  </si>
  <si>
    <t>18.06.2020 22:38:08</t>
  </si>
  <si>
    <t>19.06.2020 01:13:55</t>
  </si>
  <si>
    <t>1353546</t>
  </si>
  <si>
    <t>18.06.2020 13:52:59</t>
  </si>
  <si>
    <t>1353860</t>
  </si>
  <si>
    <t>İĞDECİK KÖK 45-71-M00077_İĞDECİK TR-5 M05</t>
  </si>
  <si>
    <t>18.06.2020 18:31:17</t>
  </si>
  <si>
    <t>18.06.2020 19:30:15</t>
  </si>
  <si>
    <t>1356675</t>
  </si>
  <si>
    <t>İĞDECİK KÖK 45-71-M00077_İĞDECİK TR-2-M03 M03</t>
  </si>
  <si>
    <t>23.06.2020 06:50:24</t>
  </si>
  <si>
    <t>23.06.2020 07:14:34</t>
  </si>
  <si>
    <t>1323809</t>
  </si>
  <si>
    <t>İĞDECİK TR-6 45-71-M00086_A</t>
  </si>
  <si>
    <t>02.06.2020 10:36:46</t>
  </si>
  <si>
    <t>02.06.2020 15:37:01</t>
  </si>
  <si>
    <t>1323669</t>
  </si>
  <si>
    <t>02.06.2020 07:48:56</t>
  </si>
  <si>
    <t>02.06.2020 08:11:08</t>
  </si>
  <si>
    <t>1323650</t>
  </si>
  <si>
    <t>02.06.2020 06:53:47</t>
  </si>
  <si>
    <t>02.06.2020 07:33:14</t>
  </si>
  <si>
    <t>1323564</t>
  </si>
  <si>
    <t>İĞDECİK TR-5 45-71-M00079_45-71-M00079</t>
  </si>
  <si>
    <t>01.06.2020 20:41:04</t>
  </si>
  <si>
    <t>02.06.2020 03:40:00</t>
  </si>
  <si>
    <t>1334098</t>
  </si>
  <si>
    <t>İĞDECİK TR-2 45-71-M00081_43125636</t>
  </si>
  <si>
    <t>02.06.2020 17:44:01</t>
  </si>
  <si>
    <t>02.06.2020 21:09:21</t>
  </si>
  <si>
    <t>1334031</t>
  </si>
  <si>
    <t>02.06.2020 16:33:27</t>
  </si>
  <si>
    <t>02.06.2020 18:38:00</t>
  </si>
  <si>
    <t>1344913</t>
  </si>
  <si>
    <t>İĞDECİK KÖK 45-71-M00077_İĞDECİK TR-2 M03</t>
  </si>
  <si>
    <t>04.06.2020 09:00:24</t>
  </si>
  <si>
    <t>04.06.2020 11:52:59</t>
  </si>
  <si>
    <t>1345318</t>
  </si>
  <si>
    <t>İĞDECİK TR-2 45-71-M00081_Ayırıcı H01</t>
  </si>
  <si>
    <t>04.06.2020 21:27:05</t>
  </si>
  <si>
    <t>04.06.2020 23:28:30</t>
  </si>
  <si>
    <t>1346051</t>
  </si>
  <si>
    <t>İĞDECİK KÖK 45-71-M00077_İĞDECİK TR-5-M05 M05</t>
  </si>
  <si>
    <t>06.06.2020 12:14:12</t>
  </si>
  <si>
    <t>06.06.2020 13:21:21</t>
  </si>
  <si>
    <t>1346084</t>
  </si>
  <si>
    <t>İĞDECİK TR-6 45-71-M00086_Ayırıcı H01</t>
  </si>
  <si>
    <t>06.06.2020 13:14:16</t>
  </si>
  <si>
    <t>06.06.2020 14:04:00</t>
  </si>
  <si>
    <t>1345976</t>
  </si>
  <si>
    <t>İĞDECİK TR-6 45-71-M00086_953203575</t>
  </si>
  <si>
    <t>06.06.2020 09:57:26</t>
  </si>
  <si>
    <t>06.06.2020 12:49:34</t>
  </si>
  <si>
    <t>1360019</t>
  </si>
  <si>
    <t>28.06.2020 15:14:48</t>
  </si>
  <si>
    <t>28.06.2020 15:54:11</t>
  </si>
  <si>
    <t>1360060</t>
  </si>
  <si>
    <t>İĞDECİK KÖK 45-71-M00077_HatBaşıAyırıcı_53135175 M05</t>
  </si>
  <si>
    <t>28.06.2020 16:44:00</t>
  </si>
  <si>
    <t>28.06.2020 17:51:34</t>
  </si>
  <si>
    <t>1371351</t>
  </si>
  <si>
    <t>30.06.2020 18:59:56</t>
  </si>
  <si>
    <t>30.06.2020 22:30:23</t>
  </si>
  <si>
    <t>1359911</t>
  </si>
  <si>
    <t>İĞDECİK TR-3 45-71-M00080_B</t>
  </si>
  <si>
    <t>28.06.2020 10:21:43</t>
  </si>
  <si>
    <t>28.06.2020 10:50:27</t>
  </si>
  <si>
    <t>1358508</t>
  </si>
  <si>
    <t>25.06.2020 15:43:21</t>
  </si>
  <si>
    <t>25.06.2020 16:37:00</t>
  </si>
  <si>
    <t>1358368</t>
  </si>
  <si>
    <t>25.06.2020 11:39:18</t>
  </si>
  <si>
    <t>25.06.2020 12:21:29</t>
  </si>
  <si>
    <t>1350124</t>
  </si>
  <si>
    <t>SANCAKLI UZUNÇINAR KÖYÜ 45-71-M00566_45-71-M00566</t>
  </si>
  <si>
    <t>12.06.2020 17:27:19</t>
  </si>
  <si>
    <t>12.06.2020 21:45:29</t>
  </si>
  <si>
    <t>1353705</t>
  </si>
  <si>
    <t>18.06.2020 17:45:37</t>
  </si>
  <si>
    <t>18.06.2020 17:54:34</t>
  </si>
  <si>
    <t>1350923</t>
  </si>
  <si>
    <t>SANCAKLI UZUNÇINAR KÖYÜ 45-71-M00566_A</t>
  </si>
  <si>
    <t>13.06.2020 20:31:27</t>
  </si>
  <si>
    <t>13.06.2020 23:35:22</t>
  </si>
  <si>
    <t>1357474</t>
  </si>
  <si>
    <t>SARAÇLAR KÖK 45-77-L00104_BAYRAMŞAH L03</t>
  </si>
  <si>
    <t>23.06.2020 20:17:06</t>
  </si>
  <si>
    <t>23.06.2020 20:36:03</t>
  </si>
  <si>
    <t>1354430</t>
  </si>
  <si>
    <t>19.06.2020 14:25:37</t>
  </si>
  <si>
    <t>19.06.2020 15:15:09</t>
  </si>
  <si>
    <t>1359826</t>
  </si>
  <si>
    <t>28.06.2020 06:11:04</t>
  </si>
  <si>
    <t>28.06.2020 06:57:36</t>
  </si>
  <si>
    <t>1360441</t>
  </si>
  <si>
    <t>29.06.2020 12:21:02</t>
  </si>
  <si>
    <t>1358187</t>
  </si>
  <si>
    <t>25.06.2020 07:10:35</t>
  </si>
  <si>
    <t>25.06.2020 08:22:00</t>
  </si>
  <si>
    <t>1355836</t>
  </si>
  <si>
    <t>SARAYCIK ARSAALAN TR-4 45-86-M00220_A</t>
  </si>
  <si>
    <t>21.06.2020 19:48:32</t>
  </si>
  <si>
    <t>21.06.2020 20:25:18</t>
  </si>
  <si>
    <t>1349594</t>
  </si>
  <si>
    <t>TR-33 35-19-M00033_956672067</t>
  </si>
  <si>
    <t>12.06.2020 10:30:54</t>
  </si>
  <si>
    <t>12.06.2020 15:03:28</t>
  </si>
  <si>
    <t>1355632</t>
  </si>
  <si>
    <t>SARICALAR TOPRAK SULAMA TR-2 35-16-M00298_Ayırıcı H01</t>
  </si>
  <si>
    <t>21.06.2020 13:42:00</t>
  </si>
  <si>
    <t>21.06.2020 16:50:45</t>
  </si>
  <si>
    <t>1360390</t>
  </si>
  <si>
    <t>SARICALAR TOPRAK SULAMA TR-2 35-16-M00298_953356261</t>
  </si>
  <si>
    <t>29.06.2020 10:02:48</t>
  </si>
  <si>
    <t>29.06.2020 11:56:52</t>
  </si>
  <si>
    <t>1348568</t>
  </si>
  <si>
    <t>TR-37 35-22-M00037_955287387</t>
  </si>
  <si>
    <t>10.06.2020 19:09:00</t>
  </si>
  <si>
    <t>10.06.2020 19:47:11</t>
  </si>
  <si>
    <t>1344751</t>
  </si>
  <si>
    <t>TR-21 35-22-M00021_955281182</t>
  </si>
  <si>
    <t>03.06.2020 19:59:00</t>
  </si>
  <si>
    <t>03.06.2020 20:50:33</t>
  </si>
  <si>
    <t>1357944</t>
  </si>
  <si>
    <t>SARIÇAY KÖPRÜSÜ TR-1 35-22-M00297_Ayırıcı H01</t>
  </si>
  <si>
    <t>24.06.2020 15:13:26</t>
  </si>
  <si>
    <t>24.06.2020 16:49:00</t>
  </si>
  <si>
    <t>1352623</t>
  </si>
  <si>
    <t>17.06.2020 08:50:04</t>
  </si>
  <si>
    <t>17.06.2020 09:11:22</t>
  </si>
  <si>
    <t>1351802</t>
  </si>
  <si>
    <t>15.06.2020 17:32:56</t>
  </si>
  <si>
    <t>15.06.2020 18:31:08</t>
  </si>
  <si>
    <t>1357730</t>
  </si>
  <si>
    <t>24.06.2020 10:17:00</t>
  </si>
  <si>
    <t>24.06.2020 15:46:29</t>
  </si>
  <si>
    <t>1334353</t>
  </si>
  <si>
    <t>03.06.2020 09:37:00</t>
  </si>
  <si>
    <t>1345044</t>
  </si>
  <si>
    <t>04.06.2020 12:07:29</t>
  </si>
  <si>
    <t>1358735</t>
  </si>
  <si>
    <t>26.06.2020 04:03:26</t>
  </si>
  <si>
    <t>26.06.2020 04:33:03</t>
  </si>
  <si>
    <t>1359843</t>
  </si>
  <si>
    <t>28.06.2020 07:25:48</t>
  </si>
  <si>
    <t>28.06.2020 08:07:58</t>
  </si>
  <si>
    <t>1353971</t>
  </si>
  <si>
    <t>SARIKAYA MERKEZ TR-1 35-32-L00063_A</t>
  </si>
  <si>
    <t>18.06.2020 21:25:06</t>
  </si>
  <si>
    <t>18.06.2020 22:05:36</t>
  </si>
  <si>
    <t>1353233</t>
  </si>
  <si>
    <t>SARIPINAR TR-1 45-73-M00565_Ayırıcı H01</t>
  </si>
  <si>
    <t>18.06.2020 08:49:01</t>
  </si>
  <si>
    <t>18.06.2020 09:45:39</t>
  </si>
  <si>
    <t>1357174</t>
  </si>
  <si>
    <t>SARISIĞIRLI TR-1 45-80-M00163_45-80-M00163</t>
  </si>
  <si>
    <t>23.06.2020 14:17:39</t>
  </si>
  <si>
    <t>23.06.2020 16:36:14</t>
  </si>
  <si>
    <t>1360294</t>
  </si>
  <si>
    <t>SARISU TR-3 35-31-L00081_47816444</t>
  </si>
  <si>
    <t>29.06.2020 07:40:14</t>
  </si>
  <si>
    <t>29.06.2020 15:16:22</t>
  </si>
  <si>
    <t>1371328</t>
  </si>
  <si>
    <t>SARISU TR-2 35-31-L00080_47816831</t>
  </si>
  <si>
    <t>30.06.2020 19:06:03</t>
  </si>
  <si>
    <t>30.06.2020 21:15:32</t>
  </si>
  <si>
    <t>1353728</t>
  </si>
  <si>
    <t>SARIYURT TR-1 35-20-L00259_Ayırıcı H01</t>
  </si>
  <si>
    <t>18.06.2020 14:57:13</t>
  </si>
  <si>
    <t>18.06.2020 18:06:10</t>
  </si>
  <si>
    <t>1360497</t>
  </si>
  <si>
    <t>K-3280 35-08-K03280_35-08-K03280</t>
  </si>
  <si>
    <t>29.06.2020 13:06:00</t>
  </si>
  <si>
    <t>29.06.2020 17:20:23</t>
  </si>
  <si>
    <t>1323110</t>
  </si>
  <si>
    <t>SARNIÇ TR-1 45-77-L00329_Ayırıcı H01</t>
  </si>
  <si>
    <t>01.06.2020 11:56:11</t>
  </si>
  <si>
    <t>01.06.2020 13:19:15</t>
  </si>
  <si>
    <t>1349690</t>
  </si>
  <si>
    <t>HAMZABÜKÜ TR-1 35-21-L00069_955028944</t>
  </si>
  <si>
    <t>12.06.2020 12:15:10</t>
  </si>
  <si>
    <t>1350481</t>
  </si>
  <si>
    <t>HAMZABÜKÜ TR-1 35-21-L00069_B</t>
  </si>
  <si>
    <t>13.06.2020 08:49:14</t>
  </si>
  <si>
    <t>13.06.2020 15:03:17</t>
  </si>
  <si>
    <t>1359960</t>
  </si>
  <si>
    <t>SARPINCIK TR-1 35-21-L00070_953357710</t>
  </si>
  <si>
    <t>28.06.2020 12:15:00</t>
  </si>
  <si>
    <t>28.06.2020 19:48:21</t>
  </si>
  <si>
    <t>1349859</t>
  </si>
  <si>
    <t>HAMZABÜKÜ TR-1 35-21-L00069_35-21-L00069</t>
  </si>
  <si>
    <t>12.06.2020 14:57:32</t>
  </si>
  <si>
    <t>1348925</t>
  </si>
  <si>
    <t>11.06.2020 12:30:08</t>
  </si>
  <si>
    <t>11.06.2020 14:18:51</t>
  </si>
  <si>
    <t>1348902</t>
  </si>
  <si>
    <t>HAMZABÜKÜ TR-1 35-21-L00069_953357802</t>
  </si>
  <si>
    <t>11.06.2020 11:50:39</t>
  </si>
  <si>
    <t>11.06.2020 14:44:18</t>
  </si>
  <si>
    <t>1323841</t>
  </si>
  <si>
    <t>02.06.2020 11:39:42</t>
  </si>
  <si>
    <t>02.06.2020 13:09:00</t>
  </si>
  <si>
    <t>1351296</t>
  </si>
  <si>
    <t>HAMZABÜKÜ TR-1 35-21-L00069_953357791</t>
  </si>
  <si>
    <t>14.06.2020 16:37:04</t>
  </si>
  <si>
    <t>14.06.2020 18:08:34</t>
  </si>
  <si>
    <t>1354747</t>
  </si>
  <si>
    <t>19.06.2020 20:32:52</t>
  </si>
  <si>
    <t>19.06.2020 21:31:35</t>
  </si>
  <si>
    <t>1322987</t>
  </si>
  <si>
    <t>ALİBEYLİ DM 45-80-M00064_HatBaşıAyırıcı_53136240 M03</t>
  </si>
  <si>
    <t>01.06.2020 09:07:31</t>
  </si>
  <si>
    <t>01.06.2020 11:38:40</t>
  </si>
  <si>
    <t>1346625</t>
  </si>
  <si>
    <t>HALİTPAŞA TR-9 45-80-M00080_956556682</t>
  </si>
  <si>
    <t>07.06.2020 14:00:40</t>
  </si>
  <si>
    <t>07.06.2020 15:01:27</t>
  </si>
  <si>
    <t>1354469</t>
  </si>
  <si>
    <t>19.06.2020 15:15:21</t>
  </si>
  <si>
    <t>19.06.2020 17:45:56</t>
  </si>
  <si>
    <t>1351250</t>
  </si>
  <si>
    <t>14.06.2020 15:02:43</t>
  </si>
  <si>
    <t>14.06.2020 15:42:44</t>
  </si>
  <si>
    <t>1353041</t>
  </si>
  <si>
    <t>17.06.2020 19:00:10</t>
  </si>
  <si>
    <t>17.06.2020 19:41:04</t>
  </si>
  <si>
    <t>1352670</t>
  </si>
  <si>
    <t>17.06.2020 09:36:08</t>
  </si>
  <si>
    <t>17.06.2020 10:49:35</t>
  </si>
  <si>
    <t>1358524</t>
  </si>
  <si>
    <t>25.06.2020 16:31:05</t>
  </si>
  <si>
    <t>25.06.2020 16:55:00</t>
  </si>
  <si>
    <t>1360691</t>
  </si>
  <si>
    <t>29.06.2020 18:07:45</t>
  </si>
  <si>
    <t>29.06.2020 18:45:13</t>
  </si>
  <si>
    <t>1360355</t>
  </si>
  <si>
    <t>29.06.2020 09:25:00</t>
  </si>
  <si>
    <t>29.06.2020 10:53:04</t>
  </si>
  <si>
    <t>1349421</t>
  </si>
  <si>
    <t>12.06.2020 06:36:55</t>
  </si>
  <si>
    <t>12.06.2020 07:06:12</t>
  </si>
  <si>
    <t>1349465</t>
  </si>
  <si>
    <t>SEVİŞLER TR-1 45-82-L00003_A</t>
  </si>
  <si>
    <t>12.06.2020 08:49:42</t>
  </si>
  <si>
    <t>12.06.2020 11:55:00</t>
  </si>
  <si>
    <t>1356434</t>
  </si>
  <si>
    <t>SEVİŞLER TR-1 45-82-L00003_Ayırıcı H01</t>
  </si>
  <si>
    <t>22.06.2020 17:12:43</t>
  </si>
  <si>
    <t>22.06.2020 23:20:18</t>
  </si>
  <si>
    <t>1349628</t>
  </si>
  <si>
    <t>SAYIK TR-1 45-74-M00217_Ayırıcı H01</t>
  </si>
  <si>
    <t>12.06.2020 11:20:11</t>
  </si>
  <si>
    <t>12.06.2020 12:31:08</t>
  </si>
  <si>
    <t>1360357</t>
  </si>
  <si>
    <t>L-30 TAŞDİBİ 35-14-L00030_Ayırıcı H01</t>
  </si>
  <si>
    <t>29.06.2020 08:33:18</t>
  </si>
  <si>
    <t>29.06.2020 09:38:10</t>
  </si>
  <si>
    <t>1345515</t>
  </si>
  <si>
    <t>DURMUŞ SABANCI SULAMA GRUBU 35-29-M00295_966376779</t>
  </si>
  <si>
    <t>05.06.2020 11:21:10</t>
  </si>
  <si>
    <t>05.06.2020 12:09:36</t>
  </si>
  <si>
    <t>1358969</t>
  </si>
  <si>
    <t>SAZOBA TR-4 45-72-M00456_Ayırıcı H01</t>
  </si>
  <si>
    <t>26.06.2020 11:43:37</t>
  </si>
  <si>
    <t>26.06.2020 15:40:25</t>
  </si>
  <si>
    <t>1359158</t>
  </si>
  <si>
    <t>SAZOBA DM 45-72-M00413_SAZOBA TARIMSAL SULAMA M08</t>
  </si>
  <si>
    <t>26.06.2020 19:17:45</t>
  </si>
  <si>
    <t>26.06.2020 19:28:57</t>
  </si>
  <si>
    <t>1359095</t>
  </si>
  <si>
    <t>26.06.2020 15:30:57</t>
  </si>
  <si>
    <t>26.06.2020 19:26:07</t>
  </si>
  <si>
    <t>1345866</t>
  </si>
  <si>
    <t>06.06.2020 05:05:01</t>
  </si>
  <si>
    <t>06.06.2020 05:37:00</t>
  </si>
  <si>
    <t>1349600</t>
  </si>
  <si>
    <t>SEKİKÖY MUSLUK TR-8 35-15-L00517_Ayırıcı H01</t>
  </si>
  <si>
    <t>12.06.2020 10:48:39</t>
  </si>
  <si>
    <t>12.06.2020 11:04:32</t>
  </si>
  <si>
    <t>1354485</t>
  </si>
  <si>
    <t>SEKİKÖY TR-9 35-15-L00550_35-15-L00550</t>
  </si>
  <si>
    <t>19.06.2020 15:25:50</t>
  </si>
  <si>
    <t>19.06.2020 17:25:43</t>
  </si>
  <si>
    <t>1354166</t>
  </si>
  <si>
    <t>19.06.2020 09:45:02</t>
  </si>
  <si>
    <t>19.06.2020 10:45:00</t>
  </si>
  <si>
    <t>1361065</t>
  </si>
  <si>
    <t>SEKİ KÖYÜ KÜSTÜK TR-7 35-15-L00138_Ayırıcı H01</t>
  </si>
  <si>
    <t>30.06.2020 11:44:11</t>
  </si>
  <si>
    <t>30.06.2020 13:53:48</t>
  </si>
  <si>
    <t>1345946</t>
  </si>
  <si>
    <t>06.06.2020 09:07:21</t>
  </si>
  <si>
    <t>06.06.2020 09:41:34</t>
  </si>
  <si>
    <t>1349174</t>
  </si>
  <si>
    <t>MEHMET UÇAR VE ARK. ÖZEL 45-72-L00159Ö_Ayırıcı H01</t>
  </si>
  <si>
    <t>11.06.2020 18:07:32</t>
  </si>
  <si>
    <t>12.06.2020 00:20:25</t>
  </si>
  <si>
    <t>1355694</t>
  </si>
  <si>
    <t>SELÇİKLİ OVA MAH.TR-1 45-72-L00160_956477451</t>
  </si>
  <si>
    <t>21.06.2020 15:48:01</t>
  </si>
  <si>
    <t>21.06.2020 17:55:17</t>
  </si>
  <si>
    <t>1357804</t>
  </si>
  <si>
    <t>SELÇİKLİ OVA MAH.TR-1 45-72-L00160_956477463</t>
  </si>
  <si>
    <t>24.06.2020 11:47:06</t>
  </si>
  <si>
    <t>24.06.2020 18:18:37</t>
  </si>
  <si>
    <t>1358050</t>
  </si>
  <si>
    <t>SELÇİKLİ OVA MAH.TR-2 45-72-L00157_956478304</t>
  </si>
  <si>
    <t>24.06.2020 19:23:25</t>
  </si>
  <si>
    <t>24.06.2020 21:18:40</t>
  </si>
  <si>
    <t>1357396</t>
  </si>
  <si>
    <t>23.06.2020 18:00:52</t>
  </si>
  <si>
    <t>23.06.2020 21:00:37</t>
  </si>
  <si>
    <t>1358606</t>
  </si>
  <si>
    <t>SELÇİKLİ TR-1 45-72-L00163_956484161</t>
  </si>
  <si>
    <t>25.06.2020 18:56:50</t>
  </si>
  <si>
    <t>25.06.2020 21:10:31</t>
  </si>
  <si>
    <t>1348965</t>
  </si>
  <si>
    <t>TR-33 35-19-M00033_956677353</t>
  </si>
  <si>
    <t>11.06.2020 13:44:18</t>
  </si>
  <si>
    <t>11.06.2020 14:36:07</t>
  </si>
  <si>
    <t>1351439</t>
  </si>
  <si>
    <t>15.06.2020 05:25:33</t>
  </si>
  <si>
    <t>15.06.2020 06:03:29</t>
  </si>
  <si>
    <t>1352098</t>
  </si>
  <si>
    <t>TR-29 YILDIZ AKYOKUŞ 45-81-M00029_A</t>
  </si>
  <si>
    <t>16.06.2020 09:37:11</t>
  </si>
  <si>
    <t>16.06.2020 11:18:45</t>
  </si>
  <si>
    <t>1344926</t>
  </si>
  <si>
    <t>SELİMİYE TR-2 ARNAVUTLAR 45-79-M00351_Ayırıcı H01</t>
  </si>
  <si>
    <t>04.06.2020 09:20:12</t>
  </si>
  <si>
    <t>04.06.2020 09:51:00</t>
  </si>
  <si>
    <t>1357968</t>
  </si>
  <si>
    <t>İM-1/DM-1/A 35-14-M00313_956643014</t>
  </si>
  <si>
    <t>24.06.2020 16:54:41</t>
  </si>
  <si>
    <t>24.06.2020 17:41:54</t>
  </si>
  <si>
    <t>1357258</t>
  </si>
  <si>
    <t>SERİNYAYLA ALABAŞLI TR-1 45-73-M00879_945638651</t>
  </si>
  <si>
    <t>23.06.2020 15:23:48</t>
  </si>
  <si>
    <t>23.06.2020 19:09:15</t>
  </si>
  <si>
    <t>1354254</t>
  </si>
  <si>
    <t>SERİNYAYLA TR-2 45-73-L00005_945638361</t>
  </si>
  <si>
    <t>19.06.2020 10:53:58</t>
  </si>
  <si>
    <t>19.06.2020 12:28:34</t>
  </si>
  <si>
    <t>1346676</t>
  </si>
  <si>
    <t>SERİNYAYLA ALABAŞLI TR-1 45-73-M00879_945638658</t>
  </si>
  <si>
    <t>07.06.2020 15:24:30</t>
  </si>
  <si>
    <t>07.06.2020 17:23:18</t>
  </si>
  <si>
    <t>1357875</t>
  </si>
  <si>
    <t>SOMA TR-27/3 45-82-M00106_948306520</t>
  </si>
  <si>
    <t>24.06.2020 14:01:06</t>
  </si>
  <si>
    <t>24.06.2020 15:45:27</t>
  </si>
  <si>
    <t>1360522</t>
  </si>
  <si>
    <t>TR-17 35-31-L00017_35-31-L00017</t>
  </si>
  <si>
    <t>29.06.2020 13:57:00</t>
  </si>
  <si>
    <t>29.06.2020 15:52:24</t>
  </si>
  <si>
    <t>1345481</t>
  </si>
  <si>
    <t>ÇUKURALTI M-26 35-25-M00074_955264762</t>
  </si>
  <si>
    <t>05.06.2020 09:46:49</t>
  </si>
  <si>
    <t>05.06.2020 13:51:13</t>
  </si>
  <si>
    <t>1360806</t>
  </si>
  <si>
    <t>AHMETLİ İM 45-84-A00001_HatBaşıAyırıcı_53134247 L17</t>
  </si>
  <si>
    <t>29.06.2020 21:26:29</t>
  </si>
  <si>
    <t>29.06.2020 22:28:31</t>
  </si>
  <si>
    <t>1360136</t>
  </si>
  <si>
    <t>SEYDİKÖY TR-1 45-84-L00044_955179115</t>
  </si>
  <si>
    <t>28.06.2020 19:29:00</t>
  </si>
  <si>
    <t>28.06.2020 20:09:42</t>
  </si>
  <si>
    <t>1354591</t>
  </si>
  <si>
    <t>KINIK TR 22 35-24-L00022_955217705</t>
  </si>
  <si>
    <t>19.06.2020 17:18:59</t>
  </si>
  <si>
    <t>19.06.2020 18:37:44</t>
  </si>
  <si>
    <t>1349563</t>
  </si>
  <si>
    <t>K-3273 35-07-K03273_913190612</t>
  </si>
  <si>
    <t>12.06.2020 09:55:58</t>
  </si>
  <si>
    <t>12.06.2020 12:48:48</t>
  </si>
  <si>
    <t>1354343</t>
  </si>
  <si>
    <t>SEYİTOBA TR-1 45-80-L00177_45-80-L00177</t>
  </si>
  <si>
    <t>19.06.2020 13:11:39</t>
  </si>
  <si>
    <t>19.06.2020 13:43:55</t>
  </si>
  <si>
    <t>1353057</t>
  </si>
  <si>
    <t>17.06.2020 19:23:28</t>
  </si>
  <si>
    <t>17.06.2020 20:02:16</t>
  </si>
  <si>
    <t>1334388</t>
  </si>
  <si>
    <t>SEYREK TR-2 35-28-M00376_95000053460</t>
  </si>
  <si>
    <t>03.06.2020 10:20:03</t>
  </si>
  <si>
    <t>03.06.2020 11:43:05</t>
  </si>
  <si>
    <t>1346678</t>
  </si>
  <si>
    <t>SEYREKLİ TR-14 35-15-L00437_B</t>
  </si>
  <si>
    <t>07.06.2020 15:31:29</t>
  </si>
  <si>
    <t>07.06.2020 17:02:43</t>
  </si>
  <si>
    <t>1349148</t>
  </si>
  <si>
    <t>SEYREKLİ TR-14 35-15-L00437_A</t>
  </si>
  <si>
    <t>11.06.2020 17:20:39</t>
  </si>
  <si>
    <t>11.06.2020 19:16:29</t>
  </si>
  <si>
    <t>1347177</t>
  </si>
  <si>
    <t>HAKKI YEŞİLTEPE SULAMA GRUBU 35-29-M00392_B</t>
  </si>
  <si>
    <t>08.06.2020 13:27:11</t>
  </si>
  <si>
    <t>08.06.2020 19:50:41</t>
  </si>
  <si>
    <t>1354067</t>
  </si>
  <si>
    <t>FAHRİ AYDIN SULAMA GRUBU 35-29-M00389_35-29-M00389</t>
  </si>
  <si>
    <t>19.06.2020 07:14:48</t>
  </si>
  <si>
    <t>19.06.2020 09:14:23</t>
  </si>
  <si>
    <t>1352152</t>
  </si>
  <si>
    <t>FAHRİ AYDIN SULAMA GRUBU 35-29-M00389_A</t>
  </si>
  <si>
    <t>16.06.2020 10:10:19</t>
  </si>
  <si>
    <t>16.06.2020 11:34:17</t>
  </si>
  <si>
    <t>1351649</t>
  </si>
  <si>
    <t>TR-70 KADİR ÇAKIR GRB. 35-15-L00070_950404355</t>
  </si>
  <si>
    <t>15.06.2020 12:05:55</t>
  </si>
  <si>
    <t>15.06.2020 14:01:45</t>
  </si>
  <si>
    <t>1351521</t>
  </si>
  <si>
    <t>ERDOĞAN BOLLUK SULAMA GRUBU 35-29-M00384_35-29-M00384</t>
  </si>
  <si>
    <t>15.06.2020 09:14:51</t>
  </si>
  <si>
    <t>15.06.2020 12:20:31</t>
  </si>
  <si>
    <t>1361205</t>
  </si>
  <si>
    <t>SEYREKLİ TR-14 35-15-L00437_35-15-L00437</t>
  </si>
  <si>
    <t>30.06.2020 15:16:00</t>
  </si>
  <si>
    <t>30.06.2020 16:29:14</t>
  </si>
  <si>
    <t>1358671</t>
  </si>
  <si>
    <t>SEYREKLİ TR-3 35-15-L00442_A</t>
  </si>
  <si>
    <t>25.06.2020 21:33:00</t>
  </si>
  <si>
    <t>25.06.2020 23:31:02</t>
  </si>
  <si>
    <t>1358776</t>
  </si>
  <si>
    <t>SEYREKLİ TR-3 35-15-L00442_C</t>
  </si>
  <si>
    <t>26.06.2020 07:54:43</t>
  </si>
  <si>
    <t>26.06.2020 09:11:49</t>
  </si>
  <si>
    <t>1359039</t>
  </si>
  <si>
    <t>26.06.2020 13:38:22</t>
  </si>
  <si>
    <t>26.06.2020 19:09:17</t>
  </si>
  <si>
    <t>1359864</t>
  </si>
  <si>
    <t>TR-70 KADİR ÇAKIR GRB. 35-15-L00070_B</t>
  </si>
  <si>
    <t>28.06.2020 08:36:08</t>
  </si>
  <si>
    <t>28.06.2020 09:29:17</t>
  </si>
  <si>
    <t>1359727</t>
  </si>
  <si>
    <t>27.06.2020 19:19:53</t>
  </si>
  <si>
    <t>27.06.2020 22:05:07</t>
  </si>
  <si>
    <t>1360828</t>
  </si>
  <si>
    <t>29.06.2020 22:19:47</t>
  </si>
  <si>
    <t>29.06.2020 23:28:24</t>
  </si>
  <si>
    <t>1360767</t>
  </si>
  <si>
    <t>SEYREKLİ TR-2 35-15-L00440_B</t>
  </si>
  <si>
    <t>29.06.2020 20:09:08</t>
  </si>
  <si>
    <t>29.06.2020 21:55:41</t>
  </si>
  <si>
    <t>1350579</t>
  </si>
  <si>
    <t>HAKKI YEŞİLTEPE SULAMA GRUBU 35-29-M00392_A</t>
  </si>
  <si>
    <t>13.06.2020 10:39:44</t>
  </si>
  <si>
    <t>13.06.2020 11:50:04</t>
  </si>
  <si>
    <t>1352951</t>
  </si>
  <si>
    <t>17.06.2020 16:14:27</t>
  </si>
  <si>
    <t>17.06.2020 17:07:16</t>
  </si>
  <si>
    <t>1347092</t>
  </si>
  <si>
    <t>TAHİR UNCU SULAMA GRUBU 35-29-M00395_A</t>
  </si>
  <si>
    <t>08.06.2020 11:27:47</t>
  </si>
  <si>
    <t>08.06.2020 12:28:26</t>
  </si>
  <si>
    <t>1350308</t>
  </si>
  <si>
    <t>12.06.2020 14:18:10</t>
  </si>
  <si>
    <t>12.06.2020 23:39:19</t>
  </si>
  <si>
    <t>1350409</t>
  </si>
  <si>
    <t>13.06.2020 07:09:58</t>
  </si>
  <si>
    <t>13.06.2020 09:02:14</t>
  </si>
  <si>
    <t>1346255</t>
  </si>
  <si>
    <t>SEYREKLİ TR-1 35-15-L00441_C</t>
  </si>
  <si>
    <t>06.06.2020 18:33:09</t>
  </si>
  <si>
    <t>06.06.2020 20:13:50</t>
  </si>
  <si>
    <t>1346294</t>
  </si>
  <si>
    <t>06.06.2020 19:39:20</t>
  </si>
  <si>
    <t>06.06.2020 20:27:08</t>
  </si>
  <si>
    <t>1323224</t>
  </si>
  <si>
    <t>TAHİR UNCU SULAMA GRUBU 35-29-M00395_D</t>
  </si>
  <si>
    <t>01.06.2020 13:44:19</t>
  </si>
  <si>
    <t>01.06.2020 17:37:15</t>
  </si>
  <si>
    <t>1345919</t>
  </si>
  <si>
    <t>SIĞIRTMAÇLI TR-2 45-79-M00094_D</t>
  </si>
  <si>
    <t>06.06.2020 08:29:46</t>
  </si>
  <si>
    <t>06.06.2020 09:32:47</t>
  </si>
  <si>
    <t>1355082</t>
  </si>
  <si>
    <t>K-2485 35-01-K02485_C</t>
  </si>
  <si>
    <t>20.06.2020 12:56:27</t>
  </si>
  <si>
    <t>20.06.2020 13:48:39</t>
  </si>
  <si>
    <t>1355841</t>
  </si>
  <si>
    <t>L-28 SİMGE SİTESİ 35-18-L00028_950454284</t>
  </si>
  <si>
    <t>21.06.2020 19:41:47</t>
  </si>
  <si>
    <t>21.06.2020 22:08:18</t>
  </si>
  <si>
    <t>1344535</t>
  </si>
  <si>
    <t>SARILAR KÖYÜ TR-3 35-27-L00263_B</t>
  </si>
  <si>
    <t>03.06.2020 14:12:36</t>
  </si>
  <si>
    <t>1360880</t>
  </si>
  <si>
    <t>SİNANCILAR KÖYÜ TR-2 35-27-L00260_Ayırıcı H01</t>
  </si>
  <si>
    <t>30.06.2020 06:45:02</t>
  </si>
  <si>
    <t>30.06.2020 10:50:46</t>
  </si>
  <si>
    <t>1356786</t>
  </si>
  <si>
    <t>SİNİRLİ TR-1 45-83-M00459_Ayırıcı H01</t>
  </si>
  <si>
    <t>23.06.2020 09:23:14</t>
  </si>
  <si>
    <t>23.06.2020 13:08:40</t>
  </si>
  <si>
    <t>1345062</t>
  </si>
  <si>
    <t>TR-7 35-17-M00007_DAĞITIM TRAFO TR-7(M-7)-M06 M06</t>
  </si>
  <si>
    <t>04.06.2020 13:09:23</t>
  </si>
  <si>
    <t>04.06.2020 13:28:16</t>
  </si>
  <si>
    <t>1345063</t>
  </si>
  <si>
    <t>TR-7 35-17-M00007_TR-8(M-8)-M02 M02</t>
  </si>
  <si>
    <t>04.06.2020 13:47:37</t>
  </si>
  <si>
    <t>04.06.2020 14:07:32</t>
  </si>
  <si>
    <t>1345064</t>
  </si>
  <si>
    <t>M-1 35-17-M00001_DAĞITIM TRAFO M-1-M02 M02</t>
  </si>
  <si>
    <t>04.06.2020 13:34:09</t>
  </si>
  <si>
    <t>04.06.2020 14:05:00</t>
  </si>
  <si>
    <t>1345038</t>
  </si>
  <si>
    <t>YUNTDAĞYENİCE KÖYÜ TR-1 45-71-M01699_953214046</t>
  </si>
  <si>
    <t>04.06.2020 11:59:27</t>
  </si>
  <si>
    <t>04.06.2020 12:37:00</t>
  </si>
  <si>
    <t>1333913</t>
  </si>
  <si>
    <t>KORUKÖY KÖYÜ TR-1 45-71-M01683_45-71-M01683</t>
  </si>
  <si>
    <t>02.06.2020 13:52:42</t>
  </si>
  <si>
    <t>1322943</t>
  </si>
  <si>
    <t>01.06.2020 07:09:31</t>
  </si>
  <si>
    <t>1350285</t>
  </si>
  <si>
    <t>SİYEKLİ KÖK 45-71-M00185_MALDAN-M05 M05</t>
  </si>
  <si>
    <t>12.06.2020 21:27:33</t>
  </si>
  <si>
    <t>12.06.2020 22:01:00</t>
  </si>
  <si>
    <t>1349692</t>
  </si>
  <si>
    <t>12.06.2020 12:25:39</t>
  </si>
  <si>
    <t>12.06.2020 12:47:14</t>
  </si>
  <si>
    <t>1349730</t>
  </si>
  <si>
    <t>12.06.2020 13:07:29</t>
  </si>
  <si>
    <t>12.06.2020 13:14:00</t>
  </si>
  <si>
    <t>1346827</t>
  </si>
  <si>
    <t>SİYEKLİ KÖK 45-71-M00185_HatBaşıAyırıcı_53134628 M03</t>
  </si>
  <si>
    <t>07.06.2020 19:53:36</t>
  </si>
  <si>
    <t>07.06.2020 20:11:00</t>
  </si>
  <si>
    <t>1347602</t>
  </si>
  <si>
    <t>09.06.2020 10:24:48</t>
  </si>
  <si>
    <t>09.06.2020 10:37:00</t>
  </si>
  <si>
    <t>1356789</t>
  </si>
  <si>
    <t>SİYEKLİ KÖK 45-71-M00185_OSMANCALI M06</t>
  </si>
  <si>
    <t>23.06.2020 09:32:20</t>
  </si>
  <si>
    <t>23.06.2020 10:20:16</t>
  </si>
  <si>
    <t>1356725</t>
  </si>
  <si>
    <t>SİYEKLİ KÖK 45-71-M00185_MALDAN M05</t>
  </si>
  <si>
    <t>23.06.2020 08:45:11</t>
  </si>
  <si>
    <t>23.06.2020 09:59:00</t>
  </si>
  <si>
    <t>1356462</t>
  </si>
  <si>
    <t>22.06.2020 17:57:42</t>
  </si>
  <si>
    <t>22.06.2020 19:01:00</t>
  </si>
  <si>
    <t>1357028</t>
  </si>
  <si>
    <t>SİYEKLİ KÖYÜ TR-1 45-71-M01660_Ayırıcı H01</t>
  </si>
  <si>
    <t>23.06.2020 12:27:00</t>
  </si>
  <si>
    <t>23.06.2020 13:11:51</t>
  </si>
  <si>
    <t>1357029</t>
  </si>
  <si>
    <t>SİYEKLİ KÖK 45-71-M00185_HatBaşıAyırıcı_53134556 M05</t>
  </si>
  <si>
    <t>23.06.2020 12:28:07</t>
  </si>
  <si>
    <t>23.06.2020 13:59:50</t>
  </si>
  <si>
    <t>1355342</t>
  </si>
  <si>
    <t>20.06.2020 22:03:02</t>
  </si>
  <si>
    <t>20.06.2020 22:06:00</t>
  </si>
  <si>
    <t>1352982</t>
  </si>
  <si>
    <t>SİYEKLİ TR-2 45-71-M01974_C</t>
  </si>
  <si>
    <t>17.06.2020 17:17:13</t>
  </si>
  <si>
    <t>17.06.2020 22:23:15</t>
  </si>
  <si>
    <t>1353152</t>
  </si>
  <si>
    <t>18.06.2020 01:14:38</t>
  </si>
  <si>
    <t>18.06.2020 01:29:00</t>
  </si>
  <si>
    <t>1354152</t>
  </si>
  <si>
    <t>19.06.2020 09:19:49</t>
  </si>
  <si>
    <t>1358840</t>
  </si>
  <si>
    <t>SİYEKLİ KÖK 45-71-M00185_DAĞYENİCE M03</t>
  </si>
  <si>
    <t>26.06.2020 09:04:56</t>
  </si>
  <si>
    <t>26.06.2020 14:52:55</t>
  </si>
  <si>
    <t>1345361</t>
  </si>
  <si>
    <t>SOBRAN TR-1 45-73-M00952_Ayırıcı H01</t>
  </si>
  <si>
    <t>05.06.2020 06:26:38</t>
  </si>
  <si>
    <t>05.06.2020 07:21:49</t>
  </si>
  <si>
    <t>1358053</t>
  </si>
  <si>
    <t>SOĞANLI TR-1 45-73-M01034_A</t>
  </si>
  <si>
    <t>24.06.2020 19:32:29</t>
  </si>
  <si>
    <t>24.06.2020 21:28:10</t>
  </si>
  <si>
    <t>1346002</t>
  </si>
  <si>
    <t>YENİ FOÇA TR-26 35-23-M00026_950419973</t>
  </si>
  <si>
    <t>13.06.2020 12:41:34</t>
  </si>
  <si>
    <t>13.06.2020 14:47:03</t>
  </si>
  <si>
    <t>1323462</t>
  </si>
  <si>
    <t>SÖĞÜTDERE TR-1 45-77-M00104_A</t>
  </si>
  <si>
    <t>01.06.2020 18:09:20</t>
  </si>
  <si>
    <t>01.06.2020 19:32:38</t>
  </si>
  <si>
    <t>1334438</t>
  </si>
  <si>
    <t>03.06.2020 12:30:56</t>
  </si>
  <si>
    <t>03.06.2020 12:34:22</t>
  </si>
  <si>
    <t>1353420</t>
  </si>
  <si>
    <t>18.06.2020 11:49:01</t>
  </si>
  <si>
    <t>18.06.2020 12:46:09</t>
  </si>
  <si>
    <t>1357253</t>
  </si>
  <si>
    <t>SÖĞÜTÖREN TR-2 35-20-L00348_955199758</t>
  </si>
  <si>
    <t>23.06.2020 15:03:40</t>
  </si>
  <si>
    <t>23.06.2020 21:06:38</t>
  </si>
  <si>
    <t>1345126</t>
  </si>
  <si>
    <t>SÖĞÜTÖREN TR-3 35-20-L00349_35-20-L00349</t>
  </si>
  <si>
    <t>04.06.2020 13:48:49</t>
  </si>
  <si>
    <t>04.06.2020 14:25:34</t>
  </si>
  <si>
    <t>1346185</t>
  </si>
  <si>
    <t>ÖREN TR-5 35-27-L00221_98777489</t>
  </si>
  <si>
    <t>06.06.2020 16:28:35</t>
  </si>
  <si>
    <t>06.06.2020 19:17:40</t>
  </si>
  <si>
    <t>1347183</t>
  </si>
  <si>
    <t>DM-3/TR-26 35-22-M00070_A A1</t>
  </si>
  <si>
    <t>08.06.2020 13:32:26</t>
  </si>
  <si>
    <t>08.06.2020 17:05:30</t>
  </si>
  <si>
    <t>1348975</t>
  </si>
  <si>
    <t>SUBAŞI TR-3 45-73-M00810_A</t>
  </si>
  <si>
    <t>11.06.2020 15:08:07</t>
  </si>
  <si>
    <t>11.06.2020 15:22:59</t>
  </si>
  <si>
    <t>1354780</t>
  </si>
  <si>
    <t>YEŞİLYURT DM 45-73-M00476_KÖYLER HATTI M04</t>
  </si>
  <si>
    <t>19.06.2020 21:20:27</t>
  </si>
  <si>
    <t>19.06.2020 23:43:34</t>
  </si>
  <si>
    <t>1323033</t>
  </si>
  <si>
    <t>SUÇIKTI TR-1 35-15-L00483_35-15-L00483</t>
  </si>
  <si>
    <t>01.06.2020 10:00:01</t>
  </si>
  <si>
    <t>01.06.2020 11:30:00</t>
  </si>
  <si>
    <t>1350140</t>
  </si>
  <si>
    <t>SULUDERE TR-2 ESKİ OKUL ÜSTÜ 35-31-L00058_913360326</t>
  </si>
  <si>
    <t>12.06.2020 18:24:52</t>
  </si>
  <si>
    <t>12.06.2020 21:42:25</t>
  </si>
  <si>
    <t>1356274</t>
  </si>
  <si>
    <t>SULUDERE KÖK 35-31-L00057_KELETEPE -L07 L07</t>
  </si>
  <si>
    <t>22.06.2020 13:23:42</t>
  </si>
  <si>
    <t>22.06.2020 14:00:00</t>
  </si>
  <si>
    <t>1352465</t>
  </si>
  <si>
    <t>SULUDERE KÖK 35-31-L00057_SARISU L06</t>
  </si>
  <si>
    <t>16.06.2020 18:56:03</t>
  </si>
  <si>
    <t>16.06.2020 19:31:57</t>
  </si>
  <si>
    <t>1371395</t>
  </si>
  <si>
    <t>SULUDERE TR-7 KOCAHASANLAR 35-31-L00059_35-31-L00059</t>
  </si>
  <si>
    <t>30.06.2020 20:04:31</t>
  </si>
  <si>
    <t>30.06.2020 21:14:26</t>
  </si>
  <si>
    <t>1352434</t>
  </si>
  <si>
    <t>16.06.2020 18:11:53</t>
  </si>
  <si>
    <t>16.06.2020 18:44:00</t>
  </si>
  <si>
    <t>1354201</t>
  </si>
  <si>
    <t>SULUDERE TR-10 35-31-L00064_35-31-L00064</t>
  </si>
  <si>
    <t>19.06.2020 09:49:00</t>
  </si>
  <si>
    <t>19.06.2020 10:04:00</t>
  </si>
  <si>
    <t>1349508</t>
  </si>
  <si>
    <t>SULUDERE MUSLUK TR-5 35-31-L00122_956589515</t>
  </si>
  <si>
    <t>12.06.2020 09:18:14</t>
  </si>
  <si>
    <t>12.06.2020 13:14:27</t>
  </si>
  <si>
    <t>1354566</t>
  </si>
  <si>
    <t>ALAŞEHİR TM 45-73-A00001_KAVAKLIDERE M21</t>
  </si>
  <si>
    <t>19.06.2020 16:55:52</t>
  </si>
  <si>
    <t>19.06.2020 16:59:00</t>
  </si>
  <si>
    <t>1356673</t>
  </si>
  <si>
    <t>ALAŞEHİR TM 45-73-A00001_SARIGÖL-2 M19</t>
  </si>
  <si>
    <t>23.06.2020 06:58:37</t>
  </si>
  <si>
    <t>1355437</t>
  </si>
  <si>
    <t>KARAPINAR İM 45-78-A00002_HatBaşıAyırıcı_53139312 M02</t>
  </si>
  <si>
    <t>21.06.2020 08:15:18</t>
  </si>
  <si>
    <t>21.06.2020 09:46:19</t>
  </si>
  <si>
    <t>1353310</t>
  </si>
  <si>
    <t>SÜLEYMANİYE TR-1 45-78-M00422_49250473</t>
  </si>
  <si>
    <t>18.06.2020 10:07:32</t>
  </si>
  <si>
    <t>18.06.2020 11:55:23</t>
  </si>
  <si>
    <t>1352679</t>
  </si>
  <si>
    <t>ÇAPAKLI KÖK 45-78-M01161_HatBaşıAyırıcı_53139052 M03</t>
  </si>
  <si>
    <t>17.06.2020 09:05:09</t>
  </si>
  <si>
    <t>17.06.2020 10:55:28</t>
  </si>
  <si>
    <t>1348842</t>
  </si>
  <si>
    <t>ÇAPAKLI KÖK 45-78-M01161_HatBaşıAyırıcı_53140096 M01</t>
  </si>
  <si>
    <t>11.06.2020 09:59:30</t>
  </si>
  <si>
    <t>11.06.2020 11:42:27</t>
  </si>
  <si>
    <t>1354245</t>
  </si>
  <si>
    <t>SÜLEYMANLAR TR-1 35-15-L00540_93552843</t>
  </si>
  <si>
    <t>19.06.2020 11:19:42</t>
  </si>
  <si>
    <t>19.06.2020 12:13:11</t>
  </si>
  <si>
    <t>1349834</t>
  </si>
  <si>
    <t>SÜLEYMANLI TR-1 35-16-L00263_35-16-L00263</t>
  </si>
  <si>
    <t>12.06.2020 13:21:56</t>
  </si>
  <si>
    <t>12.06.2020 15:29:39</t>
  </si>
  <si>
    <t>1348830</t>
  </si>
  <si>
    <t>ARMUTLU TR-21 35-27-M00615_913295084</t>
  </si>
  <si>
    <t>11.06.2020 09:30:14</t>
  </si>
  <si>
    <t>11.06.2020 11:23:03</t>
  </si>
  <si>
    <t>1355106</t>
  </si>
  <si>
    <t>SÜNNETÇİLER TR-6 45-72-L00312_956529385</t>
  </si>
  <si>
    <t>20.06.2020 13:57:49</t>
  </si>
  <si>
    <t>20.06.2020 18:05:34</t>
  </si>
  <si>
    <t>1357924</t>
  </si>
  <si>
    <t>SÜNNETÇİLER TR-3 45-72-L00315_956527979</t>
  </si>
  <si>
    <t>24.06.2020 15:39:27</t>
  </si>
  <si>
    <t>24.06.2020 19:48:55</t>
  </si>
  <si>
    <t>1348264</t>
  </si>
  <si>
    <t>10.06.2020 10:50:16</t>
  </si>
  <si>
    <t>10.06.2020 14:27:00</t>
  </si>
  <si>
    <t>1357318</t>
  </si>
  <si>
    <t>BOYALI ÇAYBAŞI TR-2 45-75-M00268_49464151</t>
  </si>
  <si>
    <t>23.06.2020 16:28:05</t>
  </si>
  <si>
    <t>23.06.2020 18:15:52</t>
  </si>
  <si>
    <t>1353085</t>
  </si>
  <si>
    <t>ILIPINAR GES KÖK 35-23-M00348_CP TAVUKÇULUK ENH M04</t>
  </si>
  <si>
    <t>17.06.2020 20:09:08</t>
  </si>
  <si>
    <t>17.06.2020 21:31:13</t>
  </si>
  <si>
    <t>1348102</t>
  </si>
  <si>
    <t>ILIPINAR GES KÖK 35-23-M00348_ILIPINAR GES M03</t>
  </si>
  <si>
    <t>10.06.2020 07:11:31</t>
  </si>
  <si>
    <t>10.06.2020 07:46:10</t>
  </si>
  <si>
    <t>1348302</t>
  </si>
  <si>
    <t>PİYADELER KÖK 45-73-M00136_HatBaşıAyırıcı_53136110 M04</t>
  </si>
  <si>
    <t>10.06.2020 11:41:25</t>
  </si>
  <si>
    <t>10.06.2020 13:09:31</t>
  </si>
  <si>
    <t>1348333</t>
  </si>
  <si>
    <t>PİYADELER KÖK 45-73-M00136_ÖRNEKKÖY M04</t>
  </si>
  <si>
    <t>10.06.2020 12:42:09</t>
  </si>
  <si>
    <t>10.06.2020 12:50:47</t>
  </si>
  <si>
    <t>1349211</t>
  </si>
  <si>
    <t>PİYADELER KÖK 45-73-M00136_PİYADELER M01</t>
  </si>
  <si>
    <t>11.06.2020 18:46:05</t>
  </si>
  <si>
    <t>11.06.2020 19:20:33</t>
  </si>
  <si>
    <t>1350432</t>
  </si>
  <si>
    <t>13.06.2020 08:13:10</t>
  </si>
  <si>
    <t>13.06.2020 08:40:41</t>
  </si>
  <si>
    <t>1323643</t>
  </si>
  <si>
    <t>02.06.2020 06:42:37</t>
  </si>
  <si>
    <t>02.06.2020 07:10:18</t>
  </si>
  <si>
    <t>1334020</t>
  </si>
  <si>
    <t>PİYADELER KÖK 45-73-M00136_HatBaşıAyırıcı_53136165 M01</t>
  </si>
  <si>
    <t>02.06.2020 16:04:59</t>
  </si>
  <si>
    <t>02.06.2020 17:04:13</t>
  </si>
  <si>
    <t>1358578</t>
  </si>
  <si>
    <t>25.06.2020 18:22:45</t>
  </si>
  <si>
    <t>25.06.2020 18:46:18</t>
  </si>
  <si>
    <t>1359466</t>
  </si>
  <si>
    <t>TARAKÇI KÖK 45-73-M00265_GİRİŞ M02</t>
  </si>
  <si>
    <t>27.06.2020 10:16:24</t>
  </si>
  <si>
    <t>27.06.2020 10:47:25</t>
  </si>
  <si>
    <t>1356556</t>
  </si>
  <si>
    <t>ŞATIRLAR TR-1 45-80-L00208_B</t>
  </si>
  <si>
    <t>22.06.2020 20:59:33</t>
  </si>
  <si>
    <t>22.06.2020 22:14:19</t>
  </si>
  <si>
    <t>1352977</t>
  </si>
  <si>
    <t>M-329 35-03-M00329_965358663</t>
  </si>
  <si>
    <t>17.06.2020 17:00:54</t>
  </si>
  <si>
    <t>17.06.2020 19:00:27</t>
  </si>
  <si>
    <t>1360563</t>
  </si>
  <si>
    <t>K-4000 35-04-K04000_99116141</t>
  </si>
  <si>
    <t>29.06.2020 14:46:13</t>
  </si>
  <si>
    <t>29.06.2020 15:41:59</t>
  </si>
  <si>
    <t>1347102</t>
  </si>
  <si>
    <t>K-3620 35-01-K03620_D</t>
  </si>
  <si>
    <t>08.06.2020 11:03:25</t>
  </si>
  <si>
    <t>08.06.2020 13:06:07</t>
  </si>
  <si>
    <t>1354534</t>
  </si>
  <si>
    <t>19.06.2020 16:10:00</t>
  </si>
  <si>
    <t>19.06.2020 18:33:36</t>
  </si>
  <si>
    <t>1352621</t>
  </si>
  <si>
    <t>M-2674 35-01-M02674_F F1</t>
  </si>
  <si>
    <t>17.06.2020 07:30:51</t>
  </si>
  <si>
    <t>17.06.2020 13:51:25</t>
  </si>
  <si>
    <t>1346436</t>
  </si>
  <si>
    <t>HASKÖY TR-2 35-20-L00207_955196575</t>
  </si>
  <si>
    <t>07.06.2020 08:33:43</t>
  </si>
  <si>
    <t>07.06.2020 10:46:30</t>
  </si>
  <si>
    <t>1346334</t>
  </si>
  <si>
    <t>SOMA TR-16/2 45-82-M00099_945543270</t>
  </si>
  <si>
    <t>06.06.2020 21:21:12</t>
  </si>
  <si>
    <t>06.06.2020 21:59:02</t>
  </si>
  <si>
    <t>1352108</t>
  </si>
  <si>
    <t>TR-26 35-13-L00026_C</t>
  </si>
  <si>
    <t>16.06.2020 12:06:13</t>
  </si>
  <si>
    <t>16.06.2020 12:50:24</t>
  </si>
  <si>
    <t>1350817</t>
  </si>
  <si>
    <t>13.06.2020 17:17:22</t>
  </si>
  <si>
    <t>13.06.2020 17:40:09</t>
  </si>
  <si>
    <t>1348511</t>
  </si>
  <si>
    <t>K-1034 35-04-K01034_A</t>
  </si>
  <si>
    <t>10.06.2020 17:24:01</t>
  </si>
  <si>
    <t>10.06.2020 20:04:46</t>
  </si>
  <si>
    <t>1360702</t>
  </si>
  <si>
    <t>TR-135 35-16-L00135_35-16-L00135</t>
  </si>
  <si>
    <t>29.06.2020 18:52:03</t>
  </si>
  <si>
    <t>29.06.2020 19:11:29</t>
  </si>
  <si>
    <t>1357320</t>
  </si>
  <si>
    <t>K-928 35-04-K00928_H H5B</t>
  </si>
  <si>
    <t>23.06.2020 16:06:49</t>
  </si>
  <si>
    <t>23.06.2020 20:06:29</t>
  </si>
  <si>
    <t>1351895</t>
  </si>
  <si>
    <t>DM-2/25 35-29-M00096_950315392</t>
  </si>
  <si>
    <t>15.06.2020 20:36:44</t>
  </si>
  <si>
    <t>15.06.2020 21:25:10</t>
  </si>
  <si>
    <t>1354507</t>
  </si>
  <si>
    <t>ŞEHİTLİOĞLU KÖYÜ TR 45-77-M00078_45-77-M00078</t>
  </si>
  <si>
    <t>19.06.2020 15:48:52</t>
  </si>
  <si>
    <t>19.06.2020 19:04:36</t>
  </si>
  <si>
    <t>1323836</t>
  </si>
  <si>
    <t>ŞEHİTLİOĞLU KÖYÜ HACIBEKİRLER MAH.TR 45-77-M00079_Ayırıcı H01</t>
  </si>
  <si>
    <t>02.06.2020 11:28:48</t>
  </si>
  <si>
    <t>02.06.2020 11:45:11</t>
  </si>
  <si>
    <t>1352626</t>
  </si>
  <si>
    <t>17.06.2020 08:48:08</t>
  </si>
  <si>
    <t>17.06.2020 09:13:57</t>
  </si>
  <si>
    <t>1350750</t>
  </si>
  <si>
    <t>ŞEMSİLER TR-3 35-31-L00103_956596760</t>
  </si>
  <si>
    <t>13.06.2020 15:12:04</t>
  </si>
  <si>
    <t>13.06.2020 19:47:13</t>
  </si>
  <si>
    <t>1355441</t>
  </si>
  <si>
    <t>ŞEMSİLER TR-1 35-31-L00098_35-31-L00098</t>
  </si>
  <si>
    <t>21.06.2020 08:38:00</t>
  </si>
  <si>
    <t>21.06.2020 15:30:04</t>
  </si>
  <si>
    <t>1371312</t>
  </si>
  <si>
    <t>ŞEMSİLER MANDAL TR-2 35-31-L00102_47982560</t>
  </si>
  <si>
    <t>30.06.2020 18:44:58</t>
  </si>
  <si>
    <t>30.06.2020 20:29:04</t>
  </si>
  <si>
    <t>1353279</t>
  </si>
  <si>
    <t>ALİ DEVECİ ÖZEL TR 35-27-L00194Ö_Ayırıcı H01</t>
  </si>
  <si>
    <t>18.06.2020 09:32:00</t>
  </si>
  <si>
    <t>18.06.2020 18:33:00</t>
  </si>
  <si>
    <t>1359931</t>
  </si>
  <si>
    <t>ŞEREMET KÖYÜ TR-1 45-77-M00067_45-77-M00067</t>
  </si>
  <si>
    <t>28.06.2020 11:16:03</t>
  </si>
  <si>
    <t>28.06.2020 13:32:23</t>
  </si>
  <si>
    <t>1356714</t>
  </si>
  <si>
    <t>ŞERİTLİ BAKACAK TR 45-77-L00235_Ayırıcı H01</t>
  </si>
  <si>
    <t>23.06.2020 07:59:35</t>
  </si>
  <si>
    <t>23.06.2020 09:27:39</t>
  </si>
  <si>
    <t>1356889</t>
  </si>
  <si>
    <t>ŞERİTLİ BAKACAK TR 45-77-L00235_C</t>
  </si>
  <si>
    <t>23.06.2020 10:44:00</t>
  </si>
  <si>
    <t>23.06.2020 11:34:16</t>
  </si>
  <si>
    <t>1352263</t>
  </si>
  <si>
    <t>TR-40 35-16-L00040_953332067</t>
  </si>
  <si>
    <t>16.06.2020 13:17:36</t>
  </si>
  <si>
    <t>16.06.2020 14:28:11</t>
  </si>
  <si>
    <t>1357461</t>
  </si>
  <si>
    <t>ŞEYHDAVUTLAR TR-4 KEMİKLİ 45-79-M00121_A</t>
  </si>
  <si>
    <t>23.06.2020 19:59:21</t>
  </si>
  <si>
    <t>23.06.2020 23:09:22</t>
  </si>
  <si>
    <t>1357650</t>
  </si>
  <si>
    <t>ŞEYHDAVUTLAR TR-1 45-79-M00123_Ayırıcı H01</t>
  </si>
  <si>
    <t>24.06.2020 08:13:09</t>
  </si>
  <si>
    <t>24.06.2020 10:55:14</t>
  </si>
  <si>
    <t>1358066</t>
  </si>
  <si>
    <t>ŞEYHDAVUTLAR TR-4 KEMİKLİ 45-79-M00121_945550960</t>
  </si>
  <si>
    <t>24.06.2020 19:40:01</t>
  </si>
  <si>
    <t>24.06.2020 20:36:53</t>
  </si>
  <si>
    <t>1323471</t>
  </si>
  <si>
    <t>GÜNEYDAMLARI TR-4 TEKELİLER 45-79-M00135_B</t>
  </si>
  <si>
    <t>01.06.2020 18:08:19</t>
  </si>
  <si>
    <t>01.06.2020 19:02:31</t>
  </si>
  <si>
    <t>1360118</t>
  </si>
  <si>
    <t>ŞEYHDAVUTLAR TR-4 KEMİKLİ 45-79-M00121_45-79-M00121</t>
  </si>
  <si>
    <t>28.06.2020 18:11:49</t>
  </si>
  <si>
    <t>28.06.2020 19:51:22</t>
  </si>
  <si>
    <t>1355901</t>
  </si>
  <si>
    <t>MEHMET  EROL VE ARK. T-SULAMA GRB. 35-13-L00134_946425981</t>
  </si>
  <si>
    <t>21.06.2020 22:57:11</t>
  </si>
  <si>
    <t>22.06.2020 01:44:22</t>
  </si>
  <si>
    <t>1353671</t>
  </si>
  <si>
    <t>MEHMET ÇUĞ VE ARK. T-SULAMA GRB. 35-13-L00136_961064428</t>
  </si>
  <si>
    <t>18.06.2020 15:36:15</t>
  </si>
  <si>
    <t>18.06.2020 20:58:22</t>
  </si>
  <si>
    <t>1323746</t>
  </si>
  <si>
    <t>ŞİRİNKÖY TR-1 35-15-L00554_Ayırıcı H01</t>
  </si>
  <si>
    <t>02.06.2020 09:19:29</t>
  </si>
  <si>
    <t>02.06.2020 11:32:12</t>
  </si>
  <si>
    <t>1357451</t>
  </si>
  <si>
    <t>ŞİRİNYER MAH. TR-1 45-78-L00284_45-78-L00284</t>
  </si>
  <si>
    <t>23.06.2020 19:51:23</t>
  </si>
  <si>
    <t>24.06.2020 00:39:25</t>
  </si>
  <si>
    <t>1323592</t>
  </si>
  <si>
    <t>K-1238 35-07-K01238_97518885</t>
  </si>
  <si>
    <t>01.06.2020 22:41:26</t>
  </si>
  <si>
    <t>02.06.2020 00:16:10</t>
  </si>
  <si>
    <t>1347972</t>
  </si>
  <si>
    <t>K-2363 35-07-K02363_B</t>
  </si>
  <si>
    <t>09.06.2020 20:59:05</t>
  </si>
  <si>
    <t>09.06.2020 22:51:13</t>
  </si>
  <si>
    <t>1351067</t>
  </si>
  <si>
    <t>TABAKLAR KÖYÜ TR-1 35-32-L00064_35-32-L00064</t>
  </si>
  <si>
    <t>14.06.2020 10:00:00</t>
  </si>
  <si>
    <t>14.06.2020 14:31:54</t>
  </si>
  <si>
    <t>1360979</t>
  </si>
  <si>
    <t>SOMA TR-16/1 45-82-M00016_945543167</t>
  </si>
  <si>
    <t>30.06.2020 09:37:41</t>
  </si>
  <si>
    <t>30.06.2020 10:24:46</t>
  </si>
  <si>
    <t>1354306</t>
  </si>
  <si>
    <t>DM-3/18 35-19-M00416_956669976</t>
  </si>
  <si>
    <t>19.06.2020 11:40:06</t>
  </si>
  <si>
    <t>19.06.2020 13:47:43</t>
  </si>
  <si>
    <t>1348585</t>
  </si>
  <si>
    <t>KUŞÇUBURUN-3 35-26-M00538_956603389</t>
  </si>
  <si>
    <t>10.06.2020 19:34:26</t>
  </si>
  <si>
    <t>10.06.2020 21:10:13</t>
  </si>
  <si>
    <t>1349340</t>
  </si>
  <si>
    <t>TAŞDİBİ TR-1 45-80-M00171_Ayırıcı H01</t>
  </si>
  <si>
    <t>11.06.2020 22:08:41</t>
  </si>
  <si>
    <t>11.06.2020 23:07:51</t>
  </si>
  <si>
    <t>1333896</t>
  </si>
  <si>
    <t>AG Travers Arızası</t>
  </si>
  <si>
    <t>02.06.2020 13:29:00</t>
  </si>
  <si>
    <t>02.06.2020 14:47:36</t>
  </si>
  <si>
    <t>1334165</t>
  </si>
  <si>
    <t>02.06.2020 19:48:12</t>
  </si>
  <si>
    <t>02.06.2020 20:45:03</t>
  </si>
  <si>
    <t>1348199</t>
  </si>
  <si>
    <t>BEYLER KÖK 45-85-L00034_TAŞKUYUCAK-L03 L03</t>
  </si>
  <si>
    <t>10.06.2020 09:33:46</t>
  </si>
  <si>
    <t>10.06.2020 09:59:23</t>
  </si>
  <si>
    <t>1347932</t>
  </si>
  <si>
    <t>TR-52 35-16-L00052_B</t>
  </si>
  <si>
    <t>09.06.2020 19:52:26</t>
  </si>
  <si>
    <t>09.06.2020 20:07:00</t>
  </si>
  <si>
    <t>1348795</t>
  </si>
  <si>
    <t>TR-10 ( ALİ ÇOK SULAMA GRUBU ) 35-27-M00010_98781537</t>
  </si>
  <si>
    <t>11.06.2020 09:02:49</t>
  </si>
  <si>
    <t>11.06.2020 18:46:26</t>
  </si>
  <si>
    <t>1352447</t>
  </si>
  <si>
    <t>TR-10 ( ALİ ÇOK SULAMA GRUBU ) 35-27-M00010_B</t>
  </si>
  <si>
    <t>16.06.2020 18:19:59</t>
  </si>
  <si>
    <t>16.06.2020 21:49:09</t>
  </si>
  <si>
    <t>1351567</t>
  </si>
  <si>
    <t>15.06.2020 10:01:43</t>
  </si>
  <si>
    <t>15.06.2020 11:09:00</t>
  </si>
  <si>
    <t>1355484</t>
  </si>
  <si>
    <t>21.06.2020 09:35:39</t>
  </si>
  <si>
    <t>21.06.2020 14:10:36</t>
  </si>
  <si>
    <t>1357444</t>
  </si>
  <si>
    <t>TAŞOKÇULAR TR-1 45-74-M00234_Ayırıcı H01</t>
  </si>
  <si>
    <t>23.06.2020 19:04:08</t>
  </si>
  <si>
    <t>24.06.2020 00:05:12</t>
  </si>
  <si>
    <t>1351837</t>
  </si>
  <si>
    <t>TR-14 35-16-L00014_953331897</t>
  </si>
  <si>
    <t>15.06.2020 18:32:01</t>
  </si>
  <si>
    <t>15.06.2020 19:48:23</t>
  </si>
  <si>
    <t>1360527</t>
  </si>
  <si>
    <t>TAŞTEPE TR-1 35-24-M00091_955216373</t>
  </si>
  <si>
    <t>29.06.2020 13:54:50</t>
  </si>
  <si>
    <t>29.06.2020 15:02:31</t>
  </si>
  <si>
    <t>1346326</t>
  </si>
  <si>
    <t>TATLIÇEŞME TR-1 45-77-L00208_945493041</t>
  </si>
  <si>
    <t>06.06.2020 20:57:37</t>
  </si>
  <si>
    <t>06.06.2020 22:13:19</t>
  </si>
  <si>
    <t>1345520</t>
  </si>
  <si>
    <t>MUSTAFA AKDERE VE ARK. ÖZEL TR 45-77-L00206Ö_Ayırıcı H01</t>
  </si>
  <si>
    <t>05.06.2020 11:36:00</t>
  </si>
  <si>
    <t>05.06.2020 11:55:14</t>
  </si>
  <si>
    <t>1345028</t>
  </si>
  <si>
    <t>TAYTAN TARIMSAL SULAMA 45-78-M00254_Ayırıcı H01</t>
  </si>
  <si>
    <t>04.06.2020 11:38:17</t>
  </si>
  <si>
    <t>04.06.2020 13:30:07</t>
  </si>
  <si>
    <t>1334347</t>
  </si>
  <si>
    <t>TAYTAN TR-1 KÖK 45-78-M00305_953299691</t>
  </si>
  <si>
    <t>03.06.2020 09:26:00</t>
  </si>
  <si>
    <t>03.06.2020 09:54:19</t>
  </si>
  <si>
    <t>1348837</t>
  </si>
  <si>
    <t>11.06.2020 09:55:37</t>
  </si>
  <si>
    <t>11.06.2020 11:10:11</t>
  </si>
  <si>
    <t>1350390</t>
  </si>
  <si>
    <t>13.06.2020 06:40:13</t>
  </si>
  <si>
    <t>13.06.2020 09:07:03</t>
  </si>
  <si>
    <t>1350088</t>
  </si>
  <si>
    <t>12.06.2020 17:45:00</t>
  </si>
  <si>
    <t>12.06.2020 19:15:24</t>
  </si>
  <si>
    <t>1351038</t>
  </si>
  <si>
    <t>14.06.2020 08:46:26</t>
  </si>
  <si>
    <t>14.06.2020 10:43:40</t>
  </si>
  <si>
    <t>1350784</t>
  </si>
  <si>
    <t>13.06.2020 16:19:38</t>
  </si>
  <si>
    <t>13.06.2020 19:58:15</t>
  </si>
  <si>
    <t>1354255</t>
  </si>
  <si>
    <t>TAYTAN OFİS KÖK 45-78-M00314_DEMİRKÖPRÜ DM-2 ÇIKIŞI (DEMİRKÖPRÜ-2) M06</t>
  </si>
  <si>
    <t>19.06.2020 11:17:16</t>
  </si>
  <si>
    <t>1353445</t>
  </si>
  <si>
    <t>TAYTAN OFİS KÖK 45-78-M00314_ÜLKÜ FABRİKALAR-M014 M014</t>
  </si>
  <si>
    <t>18.06.2020 12:39:00</t>
  </si>
  <si>
    <t>1357058</t>
  </si>
  <si>
    <t>23.06.2020 12:45:53</t>
  </si>
  <si>
    <t>23.06.2020 13:59:03</t>
  </si>
  <si>
    <t>1355435</t>
  </si>
  <si>
    <t>TAYTAN OFİS KÖK 45-78-M00314_HatBaşıAyırıcı_53140215 M06</t>
  </si>
  <si>
    <t>21.06.2020 07:14:22</t>
  </si>
  <si>
    <t>21.06.2020 09:07:31</t>
  </si>
  <si>
    <t>1355977</t>
  </si>
  <si>
    <t>TAYTAN TR-1 KÖK 45-78-M00305_TAYTAN MERKEZ ÇIKIŞ-M01 M01</t>
  </si>
  <si>
    <t>22.06.2020 07:24:52</t>
  </si>
  <si>
    <t>22.06.2020 08:00:53</t>
  </si>
  <si>
    <t>1359938</t>
  </si>
  <si>
    <t>TAYTAN TR-5 45-78-M00308_953285150</t>
  </si>
  <si>
    <t>28.06.2020 11:28:01</t>
  </si>
  <si>
    <t>28.06.2020 11:54:15</t>
  </si>
  <si>
    <t>1358199</t>
  </si>
  <si>
    <t>İKİZTEPE KÖK 45-78-M00258_HatBaşıAyırıcı_53140258 M03</t>
  </si>
  <si>
    <t>25.06.2020 07:46:32</t>
  </si>
  <si>
    <t>25.06.2020 15:01:40</t>
  </si>
  <si>
    <t>1359630</t>
  </si>
  <si>
    <t>TEKBIÇAKLAR TR-4 35-31-L00242_35-31-L00242</t>
  </si>
  <si>
    <t>27.06.2020 17:02:53</t>
  </si>
  <si>
    <t>27.06.2020 18:41:06</t>
  </si>
  <si>
    <t>1360815</t>
  </si>
  <si>
    <t>TEKBIÇAKLAR TR-1 35-31-L00245_Ayırıcı H01</t>
  </si>
  <si>
    <t>29.06.2020 21:43:13</t>
  </si>
  <si>
    <t>29.06.2020 23:37:00</t>
  </si>
  <si>
    <t>1349936</t>
  </si>
  <si>
    <t>TEKBIÇAKLAR TR-4 35-31-L00242_Ayırıcı H01</t>
  </si>
  <si>
    <t>12.06.2020 15:57:09</t>
  </si>
  <si>
    <t>12.06.2020 18:23:31</t>
  </si>
  <si>
    <t>1344819</t>
  </si>
  <si>
    <t>TEKELER MAH. TR 1 45-74-M00182_45-74-M00182</t>
  </si>
  <si>
    <t>03.06.2020 23:21:45</t>
  </si>
  <si>
    <t>04.06.2020 00:32:58</t>
  </si>
  <si>
    <t>1357545</t>
  </si>
  <si>
    <t>TEKELİ IŞIKLAR TR-1 45-82-M00342_Ayırıcı H</t>
  </si>
  <si>
    <t>23.06.2020 23:21:52</t>
  </si>
  <si>
    <t>24.06.2020 01:10:55</t>
  </si>
  <si>
    <t>1355555</t>
  </si>
  <si>
    <t>HAMZA BÖREKÇİGİL-2 TARIMSAL SULAMA 45-78-L00686_Ayırıcı H01</t>
  </si>
  <si>
    <t>21.06.2020 11:13:20</t>
  </si>
  <si>
    <t>21.06.2020 14:06:52</t>
  </si>
  <si>
    <t>1355351</t>
  </si>
  <si>
    <t>TEKELLER KÖYÜ TR-1 45-71-M01268_953218939</t>
  </si>
  <si>
    <t>20.06.2020 22:24:20</t>
  </si>
  <si>
    <t>21.06.2020 01:14:10</t>
  </si>
  <si>
    <t>1360531</t>
  </si>
  <si>
    <t>TR-132 35-19-L00132_72372764</t>
  </si>
  <si>
    <t>29.06.2020 14:09:00</t>
  </si>
  <si>
    <t>29.06.2020 14:39:06</t>
  </si>
  <si>
    <t>1359759</t>
  </si>
  <si>
    <t>TEKKEDERE TARIMSAL SULAMA TR 35-16-M00179_47520933</t>
  </si>
  <si>
    <t>27.06.2020 21:17:53</t>
  </si>
  <si>
    <t>27.06.2020 22:58:28</t>
  </si>
  <si>
    <t>1359239</t>
  </si>
  <si>
    <t>TEKKEDERE TARIMSAL SULAMA TR 35-16-M00179_35-16-M00179</t>
  </si>
  <si>
    <t>26.06.2020 20:07:00</t>
  </si>
  <si>
    <t>26.06.2020 20:27:37</t>
  </si>
  <si>
    <t>1347832</t>
  </si>
  <si>
    <t>L-72 35-14-L00072_35-14-L00072</t>
  </si>
  <si>
    <t>09.06.2020 16:37:21</t>
  </si>
  <si>
    <t>09.06.2020 17:05:53</t>
  </si>
  <si>
    <t>1346804</t>
  </si>
  <si>
    <t>YENİ LİMAN TR-4 35-21-L00199_953361437</t>
  </si>
  <si>
    <t>07.06.2020 19:09:34</t>
  </si>
  <si>
    <t>07.06.2020 20:41:56</t>
  </si>
  <si>
    <t>1348926</t>
  </si>
  <si>
    <t>YENİ LİMAN TR-1 35-21-L00050_953357653</t>
  </si>
  <si>
    <t>11.06.2020 12:25:25</t>
  </si>
  <si>
    <t>12.06.2020 00:48:32</t>
  </si>
  <si>
    <t>1353389</t>
  </si>
  <si>
    <t>YENİ LİMAN TR-2 35-21-L00051_Ayırıcı H</t>
  </si>
  <si>
    <t>18.06.2020 14:18:05</t>
  </si>
  <si>
    <t>1350940</t>
  </si>
  <si>
    <t>YENİ LİMAN TR-1 35-21-L00050_D</t>
  </si>
  <si>
    <t>13.06.2020 21:42:00</t>
  </si>
  <si>
    <t>13.06.2020 23:05:09</t>
  </si>
  <si>
    <t>1350906</t>
  </si>
  <si>
    <t>YENİ LİMAN TR-1 35-21-L00050_953357593</t>
  </si>
  <si>
    <t>13.06.2020 19:46:19</t>
  </si>
  <si>
    <t>13.06.2020 22:24:38</t>
  </si>
  <si>
    <t>1350646</t>
  </si>
  <si>
    <t>13.06.2020 12:54:00</t>
  </si>
  <si>
    <t>13.06.2020 13:18:26</t>
  </si>
  <si>
    <t>1359249</t>
  </si>
  <si>
    <t>YENİ LİMAN TR-2 35-21-L00051_953357477</t>
  </si>
  <si>
    <t>26.06.2020 20:23:47</t>
  </si>
  <si>
    <t>26.06.2020 23:27:55</t>
  </si>
  <si>
    <t>1350758</t>
  </si>
  <si>
    <t>TEPECİK KÖYÜ TR-2 45-71-M01287_961261695</t>
  </si>
  <si>
    <t>13.06.2020 15:21:17</t>
  </si>
  <si>
    <t>13.06.2020 23:22:39</t>
  </si>
  <si>
    <t>1346681</t>
  </si>
  <si>
    <t>TEPECİK KÖYÜ TR-1 45-71-M01289_Ayırıcı H01</t>
  </si>
  <si>
    <t>07.06.2020 15:30:02</t>
  </si>
  <si>
    <t>07.06.2020 17:45:54</t>
  </si>
  <si>
    <t>1349208</t>
  </si>
  <si>
    <t>TEPEYNİHAN TR-1 45-81-M00244_45-81-M00244</t>
  </si>
  <si>
    <t>11.06.2020 18:15:58</t>
  </si>
  <si>
    <t>1349875</t>
  </si>
  <si>
    <t>SAĞANCI İM 35-16-A00003_HatBaşıAyırıcı_53140364 L05</t>
  </si>
  <si>
    <t>12.06.2020 14:45:57</t>
  </si>
  <si>
    <t>12.06.2020 17:39:33</t>
  </si>
  <si>
    <t>1346441</t>
  </si>
  <si>
    <t>TEPEKÖY TR-271 TARIMSAL SULAMA 45-73-M00743_45-73-M00743</t>
  </si>
  <si>
    <t>07.06.2020 08:44:52</t>
  </si>
  <si>
    <t>07.06.2020 10:27:17</t>
  </si>
  <si>
    <t>1345847</t>
  </si>
  <si>
    <t>TEPEKÖY TR-270 TARIMSAL SULAMA 45-73-M00742_Ayırıcı H01</t>
  </si>
  <si>
    <t>06.06.2020 00:07:27</t>
  </si>
  <si>
    <t>06.06.2020 01:46:24</t>
  </si>
  <si>
    <t>1354809</t>
  </si>
  <si>
    <t>TEPEKÖY TR-4(YATIRIM REZERVE) 45-73-M01203_972268015</t>
  </si>
  <si>
    <t>19.06.2020 23:08:35</t>
  </si>
  <si>
    <t>20.06.2020 00:38:30</t>
  </si>
  <si>
    <t>1355792</t>
  </si>
  <si>
    <t>TÜRKMEN TR-295 ÖZEL TR 45-73-M00747Ö_45-73-M00747Ö</t>
  </si>
  <si>
    <t>21.06.2020 18:26:49</t>
  </si>
  <si>
    <t>21.06.2020 22:21:02</t>
  </si>
  <si>
    <t>1356324</t>
  </si>
  <si>
    <t>TEPEKÖY TR-1 45-73-M00785_A</t>
  </si>
  <si>
    <t>22.06.2020 14:28:55</t>
  </si>
  <si>
    <t>22.06.2020 16:36:56</t>
  </si>
  <si>
    <t>1349483</t>
  </si>
  <si>
    <t>12.06.2020 08:52:28</t>
  </si>
  <si>
    <t>12.06.2020 11:30:19</t>
  </si>
  <si>
    <t>1347679</t>
  </si>
  <si>
    <t>TERZİLER TR-1 45-81-M00237_Ayırıcı H01</t>
  </si>
  <si>
    <t>09.06.2020 12:24:06</t>
  </si>
  <si>
    <t>09.06.2020 14:48:30</t>
  </si>
  <si>
    <t>1357479</t>
  </si>
  <si>
    <t>ARMUTLU DM-2/TR-29 35-27-L00351_913518416</t>
  </si>
  <si>
    <t>23.06.2020 19:55:09</t>
  </si>
  <si>
    <t>23.06.2020 21:19:07</t>
  </si>
  <si>
    <t>1354058</t>
  </si>
  <si>
    <t>TIRAZLI KÖK 45-79-M00079_HatBaşıAyırıcı_72341667 M01</t>
  </si>
  <si>
    <t>19.06.2020 06:41:54</t>
  </si>
  <si>
    <t>19.06.2020 08:08:07</t>
  </si>
  <si>
    <t>1349175</t>
  </si>
  <si>
    <t>TIRAZLAR TR-3 45-79-M00078_B</t>
  </si>
  <si>
    <t>11.06.2020 18:10:11</t>
  </si>
  <si>
    <t>11.06.2020 18:38:47</t>
  </si>
  <si>
    <t>1350093</t>
  </si>
  <si>
    <t>12.06.2020 17:47:57</t>
  </si>
  <si>
    <t>12.06.2020 18:11:40</t>
  </si>
  <si>
    <t>1345913</t>
  </si>
  <si>
    <t>TIRAZLAR TR-1 45-79-M00076_A</t>
  </si>
  <si>
    <t>06.06.2020 08:26:24</t>
  </si>
  <si>
    <t>06.06.2020 09:48:41</t>
  </si>
  <si>
    <t>1345978</t>
  </si>
  <si>
    <t>06.06.2020 09:55:01</t>
  </si>
  <si>
    <t>06.06.2020 10:29:26</t>
  </si>
  <si>
    <t>1345735</t>
  </si>
  <si>
    <t>05.06.2020 18:18:50</t>
  </si>
  <si>
    <t>05.06.2020 18:56:22</t>
  </si>
  <si>
    <t>1360888</t>
  </si>
  <si>
    <t>SARIGÖL TR-4 45-79-M00004_TR-8 M03</t>
  </si>
  <si>
    <t>30.06.2020 07:33:55</t>
  </si>
  <si>
    <t>30.06.2020 07:52:00</t>
  </si>
  <si>
    <t>1357485</t>
  </si>
  <si>
    <t>TIRAZLAR TR-12 45-79-M00083_Ayırıcı H01</t>
  </si>
  <si>
    <t>23.06.2020 20:39:58</t>
  </si>
  <si>
    <t>23.06.2020 23:56:52</t>
  </si>
  <si>
    <t>1357513</t>
  </si>
  <si>
    <t>TIRMANLAR DM 35-16-M00171_HatBaşıAyırıcı_53140437 M04</t>
  </si>
  <si>
    <t>23.06.2020 21:38:40</t>
  </si>
  <si>
    <t>23.06.2020 23:03:16</t>
  </si>
  <si>
    <t>1355011</t>
  </si>
  <si>
    <t>TIRMANLAR DM 35-16-M00171_TIRMANLAR M03</t>
  </si>
  <si>
    <t>20.06.2020 10:42:29</t>
  </si>
  <si>
    <t>20.06.2020 11:38:14</t>
  </si>
  <si>
    <t>1353102</t>
  </si>
  <si>
    <t>TIRMANLAR DM 35-16-M00171_HatBaşıAyırıcı_53139827 M01</t>
  </si>
  <si>
    <t>17.06.2020 20:54:15</t>
  </si>
  <si>
    <t>17.06.2020 22:12:00</t>
  </si>
  <si>
    <t>1323713</t>
  </si>
  <si>
    <t>TIRMANLAR DM 35-16-M00171_HatBaşıAyırıcı_53140432 M04</t>
  </si>
  <si>
    <t>02.06.2020 08:58:27</t>
  </si>
  <si>
    <t>02.06.2020 16:19:49</t>
  </si>
  <si>
    <t>1323825</t>
  </si>
  <si>
    <t>TIRMANLAR TR-1 35-16-M00083_B</t>
  </si>
  <si>
    <t>02.06.2020 11:00:18</t>
  </si>
  <si>
    <t>02.06.2020 14:34:04</t>
  </si>
  <si>
    <t>1350150</t>
  </si>
  <si>
    <t>TIRMANLAR DM 35-16-M00171_DEREKÖY M04</t>
  </si>
  <si>
    <t>12.06.2020 18:49:49</t>
  </si>
  <si>
    <t>12.06.2020 19:01:00</t>
  </si>
  <si>
    <t>1350162</t>
  </si>
  <si>
    <t>12.06.2020 18:58:07</t>
  </si>
  <si>
    <t>12.06.2020 20:34:09</t>
  </si>
  <si>
    <t>1350038</t>
  </si>
  <si>
    <t>TIRMANLAR DM 35-16-M00171_HatBaşıAyırıcı_53140438 M04</t>
  </si>
  <si>
    <t>12.06.2020 16:33:53</t>
  </si>
  <si>
    <t>12.06.2020 19:02:00</t>
  </si>
  <si>
    <t>1360334</t>
  </si>
  <si>
    <t>29.06.2020 10:31:00</t>
  </si>
  <si>
    <t>1354563</t>
  </si>
  <si>
    <t>SÜTÇÜLER DM-1/TR-6 35-27-M00920_912614156</t>
  </si>
  <si>
    <t>19.06.2020 16:41:56</t>
  </si>
  <si>
    <t>19.06.2020 18:09:50</t>
  </si>
  <si>
    <t>1350987</t>
  </si>
  <si>
    <t>14.06.2020 05:44:36</t>
  </si>
  <si>
    <t>14.06.2020 06:31:00</t>
  </si>
  <si>
    <t>1351743</t>
  </si>
  <si>
    <t>ERTUĞRUL TR-5 35-15-L00679_B</t>
  </si>
  <si>
    <t>15.06.2020 14:33:09</t>
  </si>
  <si>
    <t>15.06.2020 16:06:25</t>
  </si>
  <si>
    <t>1352268</t>
  </si>
  <si>
    <t>GÖKÇEN DM 1-2/3 35-29-L00061_48309556 DM1/D2B</t>
  </si>
  <si>
    <t>16.06.2020 13:18:57</t>
  </si>
  <si>
    <t>16.06.2020 14:01:13</t>
  </si>
  <si>
    <t>1357574</t>
  </si>
  <si>
    <t>24.06.2020 03:21:18</t>
  </si>
  <si>
    <t>24.06.2020 06:06:30</t>
  </si>
  <si>
    <t>1334270</t>
  </si>
  <si>
    <t>GÖKÇEN DM 35-29-M00123_SEYREKLİ-M05 M05</t>
  </si>
  <si>
    <t>03.06.2020 06:48:20</t>
  </si>
  <si>
    <t>03.06.2020 08:34:05</t>
  </si>
  <si>
    <t>1356065</t>
  </si>
  <si>
    <t>22.06.2020 09:24:02</t>
  </si>
  <si>
    <t>22.06.2020 18:33:00</t>
  </si>
  <si>
    <t>1359434</t>
  </si>
  <si>
    <t>27.06.2020 09:14:03</t>
  </si>
  <si>
    <t>27.06.2020 09:33:59</t>
  </si>
  <si>
    <t>1358785</t>
  </si>
  <si>
    <t>26.06.2020 08:25:25</t>
  </si>
  <si>
    <t>26.06.2020 08:37:28</t>
  </si>
  <si>
    <t>1353107</t>
  </si>
  <si>
    <t>AHMET ANDAŞ-1 SULAMA GRUBU 35-29-M00305_C</t>
  </si>
  <si>
    <t>17.06.2020 21:04:59</t>
  </si>
  <si>
    <t>17.06.2020 22:31:06</t>
  </si>
  <si>
    <t>1345578</t>
  </si>
  <si>
    <t>AHMET ANDAŞ-1 SULAMA GRUBU 35-29-M00305_35-29-M00305</t>
  </si>
  <si>
    <t>05.06.2020 13:34:00</t>
  </si>
  <si>
    <t>05.06.2020 15:44:05</t>
  </si>
  <si>
    <t>1346446</t>
  </si>
  <si>
    <t>SÜLEYMAN KİBRİTÇİOĞLU SULAMA GRUBU 35-29-L00277_B</t>
  </si>
  <si>
    <t>07.06.2020 08:48:47</t>
  </si>
  <si>
    <t>07.06.2020 09:39:30</t>
  </si>
  <si>
    <t>1347859</t>
  </si>
  <si>
    <t>AYTEKİN GÖRGÜ ÖZEL 35-29-L00278Ö_Ayırıcı H01</t>
  </si>
  <si>
    <t>09.06.2020 17:21:55</t>
  </si>
  <si>
    <t>09.06.2020 18:56:36</t>
  </si>
  <si>
    <t>1347328</t>
  </si>
  <si>
    <t>MEHMET ZİNCİRCİ SULAMA GRUBU 35-29-L00275_Ayırıcı H01</t>
  </si>
  <si>
    <t>08.06.2020 18:07:41</t>
  </si>
  <si>
    <t>08.06.2020 19:12:50</t>
  </si>
  <si>
    <t>1344805</t>
  </si>
  <si>
    <t>AKKUYU TR-2 35-29-L00171_957777626</t>
  </si>
  <si>
    <t>03.06.2020 21:59:00</t>
  </si>
  <si>
    <t>03.06.2020 22:33:29</t>
  </si>
  <si>
    <t>1360017</t>
  </si>
  <si>
    <t>28.06.2020 13:20:00</t>
  </si>
  <si>
    <t>28.06.2020 19:43:00</t>
  </si>
  <si>
    <t>1360556</t>
  </si>
  <si>
    <t>KÜÇÜKKALE KÖK 35-29-L00036_HASAN ÇAVUŞLAR L06</t>
  </si>
  <si>
    <t>29.06.2020 14:11:52</t>
  </si>
  <si>
    <t>29.06.2020 17:22:57</t>
  </si>
  <si>
    <t>1354224</t>
  </si>
  <si>
    <t>19.06.2020 10:18:34</t>
  </si>
  <si>
    <t>19.06.2020 10:40:14</t>
  </si>
  <si>
    <t>1349312</t>
  </si>
  <si>
    <t>11.06.2020 20:46:47</t>
  </si>
  <si>
    <t>11.06.2020 22:31:50</t>
  </si>
  <si>
    <t>1353730</t>
  </si>
  <si>
    <t>TİRKEŞ TR-1 45-80-M00125_956567508</t>
  </si>
  <si>
    <t>18.06.2020 16:43:14</t>
  </si>
  <si>
    <t>18.06.2020 19:17:21</t>
  </si>
  <si>
    <t>1352484</t>
  </si>
  <si>
    <t>TİRKEŞ TR-3 45-80-M00124_56388895</t>
  </si>
  <si>
    <t>16.06.2020 19:25:38</t>
  </si>
  <si>
    <t>16.06.2020 19:51:35</t>
  </si>
  <si>
    <t>1358617</t>
  </si>
  <si>
    <t>KAPAKLI DM 45-72-M00309_SARUHANLI-2-M13 M13</t>
  </si>
  <si>
    <t>25.06.2020 19:13:29</t>
  </si>
  <si>
    <t>25.06.2020 20:13:25</t>
  </si>
  <si>
    <t>1322991</t>
  </si>
  <si>
    <t>TİYELTİ TR-1 35-16-L00251_35-16-L00251</t>
  </si>
  <si>
    <t>01.06.2020 09:46:14</t>
  </si>
  <si>
    <t>1349542</t>
  </si>
  <si>
    <t>TİYENLİ TR-2 45-85-M00011_915793278</t>
  </si>
  <si>
    <t>12.06.2020 09:49:21</t>
  </si>
  <si>
    <t>12.06.2020 12:10:02</t>
  </si>
  <si>
    <t>1347055</t>
  </si>
  <si>
    <t>TİYENLİ KÖK 45-85-M00004_TİYENLİ KÖY ÇIKIŞI M01</t>
  </si>
  <si>
    <t>08.06.2020 10:38:24</t>
  </si>
  <si>
    <t>08.06.2020 11:01:54</t>
  </si>
  <si>
    <t>1355073</t>
  </si>
  <si>
    <t>TİYENLİ KÖK 45-85-M00004_TİYENLİ -  KAPASİTÖR M05</t>
  </si>
  <si>
    <t>20.06.2020 12:37:44</t>
  </si>
  <si>
    <t>20.06.2020 13:04:25</t>
  </si>
  <si>
    <t>1356987</t>
  </si>
  <si>
    <t>TİYENLİ KÖK 45-85-M00004_TİYENLİ KÖY ÇIKIŞI-M01 M01</t>
  </si>
  <si>
    <t>23.06.2020 11:57:03</t>
  </si>
  <si>
    <t>23.06.2020 14:42:38</t>
  </si>
  <si>
    <t>1358335</t>
  </si>
  <si>
    <t>25.06.2020 10:27:39</t>
  </si>
  <si>
    <t>25.06.2020 11:22:01</t>
  </si>
  <si>
    <t>1361082</t>
  </si>
  <si>
    <t>TİYENLİ KÖK 45-85-M00004_HatBaşıAyırıcı_53135778 M05</t>
  </si>
  <si>
    <t>30.06.2020 11:48:45</t>
  </si>
  <si>
    <t>30.06.2020 13:27:28</t>
  </si>
  <si>
    <t>1359405</t>
  </si>
  <si>
    <t>TİYENLİ KÖK 45-85-M00004_KUMKUYUCAK M04</t>
  </si>
  <si>
    <t>27.06.2020 08:11:42</t>
  </si>
  <si>
    <t>27.06.2020 09:16:39</t>
  </si>
  <si>
    <t>1356411</t>
  </si>
  <si>
    <t>TİYENLİ TR-2 45-85-M00011_945473253</t>
  </si>
  <si>
    <t>22.06.2020 16:25:47</t>
  </si>
  <si>
    <t>22.06.2020 18:56:43</t>
  </si>
  <si>
    <t>1344972</t>
  </si>
  <si>
    <t>TARIMSAL SULAMA TR-88 45-85-M00033_Ayırıcı H01</t>
  </si>
  <si>
    <t>04.06.2020 10:26:50</t>
  </si>
  <si>
    <t>04.06.2020 11:59:20</t>
  </si>
  <si>
    <t>1346977</t>
  </si>
  <si>
    <t>TOKATBAŞI TR-1 35-20-L00101_Ayırıcı H01</t>
  </si>
  <si>
    <t>08.06.2020 07:36:35</t>
  </si>
  <si>
    <t>08.06.2020 12:17:00</t>
  </si>
  <si>
    <t>1351213</t>
  </si>
  <si>
    <t>HASAN KARALI SULAMA GRUBU 35-29-M00197_35-29-M00197</t>
  </si>
  <si>
    <t>14.06.2020 13:59:04</t>
  </si>
  <si>
    <t>14.06.2020 17:08:41</t>
  </si>
  <si>
    <t>1360034</t>
  </si>
  <si>
    <t>HİKMET TRAŞOĞLU SULAMA GRUBU 35-29-M00195_955210520</t>
  </si>
  <si>
    <t>28.06.2020 15:34:09</t>
  </si>
  <si>
    <t>28.06.2020 17:57:18</t>
  </si>
  <si>
    <t>1351042</t>
  </si>
  <si>
    <t>HASAN KARALI SULAMA GRUBU 35-29-M00197_Ayırıcı H01</t>
  </si>
  <si>
    <t>14.06.2020 08:52:47</t>
  </si>
  <si>
    <t>14.06.2020 13:03:22</t>
  </si>
  <si>
    <t>1323847</t>
  </si>
  <si>
    <t>TOKMAKLI KÖYÜ TR-1 45-86-M00190_A</t>
  </si>
  <si>
    <t>02.06.2020 12:14:14</t>
  </si>
  <si>
    <t>02.06.2020 13:56:35</t>
  </si>
  <si>
    <t>1349686</t>
  </si>
  <si>
    <t>TİRE TR-12 35-29-L00012_950335606</t>
  </si>
  <si>
    <t>12.06.2020 12:16:39</t>
  </si>
  <si>
    <t>12.06.2020 15:39:56</t>
  </si>
  <si>
    <t>1344482</t>
  </si>
  <si>
    <t>TOPALLAR TR-1 35-16-M00092_A</t>
  </si>
  <si>
    <t>03.06.2020 12:46:18</t>
  </si>
  <si>
    <t>03.06.2020 18:13:51</t>
  </si>
  <si>
    <t>1334080</t>
  </si>
  <si>
    <t>02.06.2020 18:34:19</t>
  </si>
  <si>
    <t>1345548</t>
  </si>
  <si>
    <t>05.06.2020 15:19:00</t>
  </si>
  <si>
    <t>1346616</t>
  </si>
  <si>
    <t>K-3502 35-01-K03502_911857462</t>
  </si>
  <si>
    <t>07.06.2020 13:42:00</t>
  </si>
  <si>
    <t>07.06.2020 14:28:40</t>
  </si>
  <si>
    <t>1323840</t>
  </si>
  <si>
    <t>SU ÇIKTI TR-2 35-15-L00484_35-15-L00484</t>
  </si>
  <si>
    <t>02.06.2020 11:23:17</t>
  </si>
  <si>
    <t>02.06.2020 13:06:47</t>
  </si>
  <si>
    <t>1334378</t>
  </si>
  <si>
    <t>03.06.2020 10:16:53</t>
  </si>
  <si>
    <t>03.06.2020 10:18:00</t>
  </si>
  <si>
    <t>1347513</t>
  </si>
  <si>
    <t>TOYGAR KÖK 45-73-M00166_HatBaşıAyırıcı_53135646 M01</t>
  </si>
  <si>
    <t>09.06.2020 08:28:16</t>
  </si>
  <si>
    <t>09.06.2020 11:18:59</t>
  </si>
  <si>
    <t>1348188</t>
  </si>
  <si>
    <t>TOYGAR TR-1 45-73-M00236_B</t>
  </si>
  <si>
    <t>10.06.2020 09:01:46</t>
  </si>
  <si>
    <t>10.06.2020 17:08:15</t>
  </si>
  <si>
    <t>1353551</t>
  </si>
  <si>
    <t>18.06.2020 13:57:59</t>
  </si>
  <si>
    <t>1356745</t>
  </si>
  <si>
    <t>PİYADELER TR-450 TARIMSAL SULAMA 45-73-M00969_Ayırıcı H01</t>
  </si>
  <si>
    <t>23.06.2020 08:36:39</t>
  </si>
  <si>
    <t>23.06.2020 13:56:17</t>
  </si>
  <si>
    <t>1354906</t>
  </si>
  <si>
    <t>TOYGAR KÖK 45-73-M00166_HatBaşıAyırıcı_53135645 M01</t>
  </si>
  <si>
    <t>20.06.2020 07:17:33</t>
  </si>
  <si>
    <t>20.06.2020 09:57:34</t>
  </si>
  <si>
    <t>1355318</t>
  </si>
  <si>
    <t>20.06.2020 20:50:11</t>
  </si>
  <si>
    <t>20.06.2020 20:58:00</t>
  </si>
  <si>
    <t>1355196</t>
  </si>
  <si>
    <t>PİYADELER TR-411 TARIMSAL SULAMA 45-73-M00177_Ayırıcı H01</t>
  </si>
  <si>
    <t>20.06.2020 16:38:00</t>
  </si>
  <si>
    <t>20.06.2020 17:37:24</t>
  </si>
  <si>
    <t>1359111</t>
  </si>
  <si>
    <t>TOYGAR TR-449 TARIMSAL SULAMA 45-73-M00975_45-73-M00975</t>
  </si>
  <si>
    <t>26.06.2020 16:00:42</t>
  </si>
  <si>
    <t>26.06.2020 16:45:30</t>
  </si>
  <si>
    <t>1357330</t>
  </si>
  <si>
    <t>K-3273 35-07-K03273_A</t>
  </si>
  <si>
    <t>23.06.2020 16:47:58</t>
  </si>
  <si>
    <t>23.06.2020 18:19:14</t>
  </si>
  <si>
    <t>1349942</t>
  </si>
  <si>
    <t>K-3942 35-07-K03942_913449262</t>
  </si>
  <si>
    <t>12.06.2020 15:38:57</t>
  </si>
  <si>
    <t>12.06.2020 17:34:47</t>
  </si>
  <si>
    <t>1349348</t>
  </si>
  <si>
    <t>K-3942 35-07-K03942_913449280</t>
  </si>
  <si>
    <t>11.06.2020 22:43:08</t>
  </si>
  <si>
    <t>12.06.2020 00:02:26</t>
  </si>
  <si>
    <t>1347860</t>
  </si>
  <si>
    <t>TURAN KÖYÜ TR-1 35-20-L00070_955206507</t>
  </si>
  <si>
    <t>09.06.2020 17:30:54</t>
  </si>
  <si>
    <t>09.06.2020 20:51:15</t>
  </si>
  <si>
    <t>1349355</t>
  </si>
  <si>
    <t>AHMETBEYLER DM 35-16-M00154_HatBaşıAyırıcı_53139013 M05</t>
  </si>
  <si>
    <t>11.06.2020 23:28:38</t>
  </si>
  <si>
    <t>11.06.2020 23:35:00</t>
  </si>
  <si>
    <t>1350149</t>
  </si>
  <si>
    <t>12.06.2020 19:18:26</t>
  </si>
  <si>
    <t>12.06.2020 19:31:41</t>
  </si>
  <si>
    <t>1351839</t>
  </si>
  <si>
    <t>15.06.2020 18:50:23</t>
  </si>
  <si>
    <t>15.06.2020 19:29:00</t>
  </si>
  <si>
    <t>1334447</t>
  </si>
  <si>
    <t>ASARLIK TR-8 35-28-M00182_35-28-M00182</t>
  </si>
  <si>
    <t>03.06.2020 12:31:00</t>
  </si>
  <si>
    <t>1357948</t>
  </si>
  <si>
    <t>BAĞYURDU KÖK 35-27-L00239_HatBaşıAyırıcı_53132477 L04</t>
  </si>
  <si>
    <t>24.06.2020 15:55:49</t>
  </si>
  <si>
    <t>24.06.2020 19:19:47</t>
  </si>
  <si>
    <t>1360672</t>
  </si>
  <si>
    <t>TURGUTLU TR-1 35-29-L00121_35-29-L00121</t>
  </si>
  <si>
    <t>29.06.2020 17:44:44</t>
  </si>
  <si>
    <t>1358907</t>
  </si>
  <si>
    <t>İBRAHİM SEZEN SULAMA GRUBU 35-29-M00210_35-29-M00210</t>
  </si>
  <si>
    <t>26.06.2020 10:11:16</t>
  </si>
  <si>
    <t>26.06.2020 11:22:56</t>
  </si>
  <si>
    <t>1345962</t>
  </si>
  <si>
    <t>06.06.2020 09:12:25</t>
  </si>
  <si>
    <t>06.06.2020 12:24:12</t>
  </si>
  <si>
    <t>1334329</t>
  </si>
  <si>
    <t>TÜPÜLER DEREBAŞI TR-1 45-75-M00245_A</t>
  </si>
  <si>
    <t>03.06.2020 09:03:00</t>
  </si>
  <si>
    <t>03.06.2020 10:11:23</t>
  </si>
  <si>
    <t>1354616</t>
  </si>
  <si>
    <t>TÜPÜLER TR-1 45-75-M00217_A</t>
  </si>
  <si>
    <t>19.06.2020 17:41:37</t>
  </si>
  <si>
    <t>19.06.2020 20:33:46</t>
  </si>
  <si>
    <t>1352151</t>
  </si>
  <si>
    <t>TÜPÜLER KEPEZ TR-1 45-75-M00136_C</t>
  </si>
  <si>
    <t>16.06.2020 12:19:02</t>
  </si>
  <si>
    <t>1345130</t>
  </si>
  <si>
    <t>EMİRALEM TR-7 35-28-M00225_967156827</t>
  </si>
  <si>
    <t>04.06.2020 13:54:56</t>
  </si>
  <si>
    <t>04.06.2020 16:21:14</t>
  </si>
  <si>
    <t>1350375</t>
  </si>
  <si>
    <t>TÜRKMEN TR-454 TARIMSAL SULAMA 45-73-M00336_45-73-M00336</t>
  </si>
  <si>
    <t>13.06.2020 06:04:52</t>
  </si>
  <si>
    <t>13.06.2020 07:52:47</t>
  </si>
  <si>
    <t>1345829</t>
  </si>
  <si>
    <t>05.06.2020 21:49:42</t>
  </si>
  <si>
    <t>05.06.2020 22:05:00</t>
  </si>
  <si>
    <t>1355182</t>
  </si>
  <si>
    <t>TÜRKÖNÜ TR-1 35-15-M00301_C</t>
  </si>
  <si>
    <t>20.06.2020 16:06:22</t>
  </si>
  <si>
    <t>20.06.2020 17:45:42</t>
  </si>
  <si>
    <t>1359289</t>
  </si>
  <si>
    <t>TÜRKÖNÜ TR-3 35-15-M00302_Ayırıcı H01</t>
  </si>
  <si>
    <t>26.06.2020 21:17:03</t>
  </si>
  <si>
    <t>26.06.2020 23:07:00</t>
  </si>
  <si>
    <t>1360958</t>
  </si>
  <si>
    <t>TÜTENLİ TR-1 45-72-L00126_D</t>
  </si>
  <si>
    <t>30.06.2020 09:16:24</t>
  </si>
  <si>
    <t>30.06.2020 10:43:43</t>
  </si>
  <si>
    <t>1346781</t>
  </si>
  <si>
    <t>DM-3/TR-21 (ESKİ TR-29) 35-26-M01364_953039303</t>
  </si>
  <si>
    <t>07.06.2020 18:24:34</t>
  </si>
  <si>
    <t>07.06.2020 23:33:26</t>
  </si>
  <si>
    <t>1355670</t>
  </si>
  <si>
    <t>KARAPINAR MAH. TR-1 45-74-M00181_B</t>
  </si>
  <si>
    <t>21.06.2020 15:00:00</t>
  </si>
  <si>
    <t>21.06.2020 16:26:57</t>
  </si>
  <si>
    <t>1352814</t>
  </si>
  <si>
    <t>KARAPINAR MAH. TR-1 45-74-M00181_Ayırıcı H01</t>
  </si>
  <si>
    <t>17.06.2020 13:01:36</t>
  </si>
  <si>
    <t>17.06.2020 15:22:51</t>
  </si>
  <si>
    <t>1344786</t>
  </si>
  <si>
    <t>ULACIK TR-1 45-74-M00167_93551790</t>
  </si>
  <si>
    <t>03.06.2020 19:33:36</t>
  </si>
  <si>
    <t>03.06.2020 22:00:54</t>
  </si>
  <si>
    <t>1360972</t>
  </si>
  <si>
    <t>ÜÇYOL KÖK 45-82-M00128_HatBaşıAyırıcı_53135948 M05</t>
  </si>
  <si>
    <t>30.06.2020 09:31:39</t>
  </si>
  <si>
    <t>30.06.2020 12:57:57</t>
  </si>
  <si>
    <t>1350130</t>
  </si>
  <si>
    <t>ULGAR TR-1 45-75-M00167_Ayırıcı H01</t>
  </si>
  <si>
    <t>12.06.2020 18:19:07</t>
  </si>
  <si>
    <t>12.06.2020 20:40:27</t>
  </si>
  <si>
    <t>1348812</t>
  </si>
  <si>
    <t>ULUCAK DM-2/15 35-27-M00334_C</t>
  </si>
  <si>
    <t>11.06.2020 09:22:19</t>
  </si>
  <si>
    <t>11.06.2020 10:23:08</t>
  </si>
  <si>
    <t>1334169</t>
  </si>
  <si>
    <t>ULUCAK DM-2/15 35-27-M00334_912465159</t>
  </si>
  <si>
    <t>02.06.2020 20:14:47</t>
  </si>
  <si>
    <t>02.06.2020 22:26:01</t>
  </si>
  <si>
    <t>1354561</t>
  </si>
  <si>
    <t>ULUCAK DM-2/15 35-27-M00334_912106963</t>
  </si>
  <si>
    <t>19.06.2020 16:38:06</t>
  </si>
  <si>
    <t>19.06.2020 20:01:53</t>
  </si>
  <si>
    <t>1356349</t>
  </si>
  <si>
    <t>ULUCAK DM-2/15 35-27-M00334_914546513</t>
  </si>
  <si>
    <t>22.06.2020 15:00:16</t>
  </si>
  <si>
    <t>22.06.2020 18:08:37</t>
  </si>
  <si>
    <t>1355100</t>
  </si>
  <si>
    <t>ULUDERBENT DM 45-73-M00491_HatBaşıAyırıcı_53136055 M01</t>
  </si>
  <si>
    <t>20.06.2020 13:43:03</t>
  </si>
  <si>
    <t>20.06.2020 17:40:55</t>
  </si>
  <si>
    <t>1353273</t>
  </si>
  <si>
    <t>18.06.2020 09:35:58</t>
  </si>
  <si>
    <t>18.06.2020 09:43:00</t>
  </si>
  <si>
    <t>1323402</t>
  </si>
  <si>
    <t>ULUDERBENT TR-6 45-73-M00537_B</t>
  </si>
  <si>
    <t>01.06.2020 16:46:10</t>
  </si>
  <si>
    <t>01.06.2020 18:05:14</t>
  </si>
  <si>
    <t>1346559</t>
  </si>
  <si>
    <t>ULUDERBENT DM 45-73-M00491_DAĞITIM TRAFOSU-M08 M08</t>
  </si>
  <si>
    <t>07.06.2020 12:16:26</t>
  </si>
  <si>
    <t>07.06.2020 12:28:48</t>
  </si>
  <si>
    <t>1350223</t>
  </si>
  <si>
    <t>12.06.2020 19:57:52</t>
  </si>
  <si>
    <t>12.06.2020 21:01:33</t>
  </si>
  <si>
    <t>1346856</t>
  </si>
  <si>
    <t>ULUDERBENT TR-6 45-73-M00537_A</t>
  </si>
  <si>
    <t>07.06.2020 20:56:27</t>
  </si>
  <si>
    <t>07.06.2020 21:50:00</t>
  </si>
  <si>
    <t>1359591</t>
  </si>
  <si>
    <t>DÜDÜKÇÜ GEDİĞİ TR-2 45-73-M00597_B</t>
  </si>
  <si>
    <t>27.06.2020 15:03:25</t>
  </si>
  <si>
    <t>27.06.2020 16:50:36</t>
  </si>
  <si>
    <t>1357802</t>
  </si>
  <si>
    <t>ULUDERBENT TR-2 45-73-M00492_45-73-M00492</t>
  </si>
  <si>
    <t>24.06.2020 12:02:04</t>
  </si>
  <si>
    <t>24.06.2020 13:49:21</t>
  </si>
  <si>
    <t>1347983</t>
  </si>
  <si>
    <t>09.06.2020 21:36:17</t>
  </si>
  <si>
    <t>09.06.2020 23:35:44</t>
  </si>
  <si>
    <t>1349020</t>
  </si>
  <si>
    <t>11.06.2020 15:31:00</t>
  </si>
  <si>
    <t>11.06.2020 17:13:27</t>
  </si>
  <si>
    <t>1346746</t>
  </si>
  <si>
    <t>UMURCALI TR 1 35-31-L00187_956596840</t>
  </si>
  <si>
    <t>07.06.2020 17:21:40</t>
  </si>
  <si>
    <t>07.06.2020 18:59:33</t>
  </si>
  <si>
    <t>1346045</t>
  </si>
  <si>
    <t>UMURCALI TR 1 35-31-L00187_47966754</t>
  </si>
  <si>
    <t>06.06.2020 12:03:23</t>
  </si>
  <si>
    <t>06.06.2020 13:00:15</t>
  </si>
  <si>
    <t>1358021</t>
  </si>
  <si>
    <t>UMURCALI TR 2 35-31-L00107_915079001</t>
  </si>
  <si>
    <t>24.06.2020 18:30:19</t>
  </si>
  <si>
    <t>24.06.2020 19:50:40</t>
  </si>
  <si>
    <t>1357274</t>
  </si>
  <si>
    <t>UMURCALI TR 2 35-31-L00107_47967468</t>
  </si>
  <si>
    <t>23.06.2020 15:55:24</t>
  </si>
  <si>
    <t>23.06.2020 17:46:34</t>
  </si>
  <si>
    <t>1359545</t>
  </si>
  <si>
    <t>UMURCALI TR 2 35-31-L00107_93550837</t>
  </si>
  <si>
    <t>27.06.2020 12:46:32</t>
  </si>
  <si>
    <t>27.06.2020 17:47:55</t>
  </si>
  <si>
    <t>1358343</t>
  </si>
  <si>
    <t>UMURCALI TR 2 35-31-L00107_956596852</t>
  </si>
  <si>
    <t>25.06.2020 10:26:59</t>
  </si>
  <si>
    <t>25.06.2020 19:23:56</t>
  </si>
  <si>
    <t>1346033</t>
  </si>
  <si>
    <t>TR-73 YAŞAR KAHRAMAN GRB. 35-15-M00073_950405916</t>
  </si>
  <si>
    <t>06.06.2020 10:58:50</t>
  </si>
  <si>
    <t>06.06.2020 15:05:25</t>
  </si>
  <si>
    <t>1357670</t>
  </si>
  <si>
    <t>TR-11 SANAYİ SİTESİ 35-19-L00011_5843726</t>
  </si>
  <si>
    <t>24.06.2020 09:48:50</t>
  </si>
  <si>
    <t>24.06.2020 11:28:41</t>
  </si>
  <si>
    <t>1353748</t>
  </si>
  <si>
    <t>ÜÇYOL KÖK 45-82-M00128_HatBaşıAyırıcı_53135900 M06</t>
  </si>
  <si>
    <t>18.06.2020 17:10:33</t>
  </si>
  <si>
    <t>18.06.2020 18:33:23</t>
  </si>
  <si>
    <t>1345751</t>
  </si>
  <si>
    <t>URUZLAR TR-1 45-82-M00165_945547324</t>
  </si>
  <si>
    <t>05.06.2020 18:45:54</t>
  </si>
  <si>
    <t>05.06.2020 22:53:00</t>
  </si>
  <si>
    <t>1359233</t>
  </si>
  <si>
    <t>URUZLAR TR-1 45-82-M00165_C</t>
  </si>
  <si>
    <t>26.06.2020 19:47:52</t>
  </si>
  <si>
    <t>26.06.2020 23:08:39</t>
  </si>
  <si>
    <t>1354834</t>
  </si>
  <si>
    <t>20.06.2020 01:04:24</t>
  </si>
  <si>
    <t>20.06.2020 03:59:00</t>
  </si>
  <si>
    <t>1347752</t>
  </si>
  <si>
    <t>MASKİ UZUNDERE 45-71-M01940Ö_-M03 M03</t>
  </si>
  <si>
    <t>09.06.2020 14:02:05</t>
  </si>
  <si>
    <t>09.06.2020 15:54:53</t>
  </si>
  <si>
    <t>1346689</t>
  </si>
  <si>
    <t>UZUNHASANLAR TR-1 35-17-M00471_6634808</t>
  </si>
  <si>
    <t>07.06.2020 16:00:00</t>
  </si>
  <si>
    <t>07.06.2020 16:05:15</t>
  </si>
  <si>
    <t>1361183</t>
  </si>
  <si>
    <t>UZUNHASANLAR TR-1 35-17-M00471_6334891</t>
  </si>
  <si>
    <t>30.06.2020 14:49:00</t>
  </si>
  <si>
    <t>30.06.2020 15:15:15</t>
  </si>
  <si>
    <t>1359600</t>
  </si>
  <si>
    <t>ÜÇKONAK TR-2 35-15-L00257_D</t>
  </si>
  <si>
    <t>27.06.2020 14:51:50</t>
  </si>
  <si>
    <t>27.06.2020 17:47:21</t>
  </si>
  <si>
    <t>1359701</t>
  </si>
  <si>
    <t>ÜÇKONAK TR-1 35-15-L00258_DIREK TIPI TRAFO HUCRESI-H01 H01</t>
  </si>
  <si>
    <t>27.06.2020 18:55:43</t>
  </si>
  <si>
    <t>27.06.2020 21:08:12</t>
  </si>
  <si>
    <t>1357206</t>
  </si>
  <si>
    <t>ÜÇKONAK TR-3 35-15-L01093_Ayırıcı H</t>
  </si>
  <si>
    <t>23.06.2020 14:10:20</t>
  </si>
  <si>
    <t>23.06.2020 18:13:56</t>
  </si>
  <si>
    <t>1352141</t>
  </si>
  <si>
    <t>16.06.2020 10:16:37</t>
  </si>
  <si>
    <t>16.06.2020 10:25:57</t>
  </si>
  <si>
    <t>1348593</t>
  </si>
  <si>
    <t>10.06.2020 19:49:20</t>
  </si>
  <si>
    <t>10.06.2020 20:00:00</t>
  </si>
  <si>
    <t>1344789</t>
  </si>
  <si>
    <t>03.06.2020 21:51:25</t>
  </si>
  <si>
    <t>03.06.2020 22:27:33</t>
  </si>
  <si>
    <t>1344486</t>
  </si>
  <si>
    <t>GANEVLİ TR-1 45-78-M00841_953284513</t>
  </si>
  <si>
    <t>03.06.2020 13:21:00</t>
  </si>
  <si>
    <t>03.06.2020 14:48:11</t>
  </si>
  <si>
    <t>1351801</t>
  </si>
  <si>
    <t>K-612 35-02-K00612_R</t>
  </si>
  <si>
    <t>15.06.2020 17:27:30</t>
  </si>
  <si>
    <t>15.06.2020 21:40:23</t>
  </si>
  <si>
    <t>1352030</t>
  </si>
  <si>
    <t>K-1139 35-02-K01139_915155756</t>
  </si>
  <si>
    <t>16.06.2020 08:21:24</t>
  </si>
  <si>
    <t>16.06.2020 09:33:14</t>
  </si>
  <si>
    <t>1356085</t>
  </si>
  <si>
    <t>K-611 35-02-K00611_99845094</t>
  </si>
  <si>
    <t>22.06.2020 09:27:39</t>
  </si>
  <si>
    <t>22.06.2020 12:11:16</t>
  </si>
  <si>
    <t>1353759</t>
  </si>
  <si>
    <t>ÜRKÜTLER TR-1 35-16-M00091_A</t>
  </si>
  <si>
    <t>18.06.2020 17:30:44</t>
  </si>
  <si>
    <t>18.06.2020 19:27:27</t>
  </si>
  <si>
    <t>1355193</t>
  </si>
  <si>
    <t>DM-2/TR-7 35-22-M00007_955289578</t>
  </si>
  <si>
    <t>20.06.2020 16:16:47</t>
  </si>
  <si>
    <t>20.06.2020 17:43:12</t>
  </si>
  <si>
    <t>1356701</t>
  </si>
  <si>
    <t>ÜZÜMLER TR-1 35-29-L00650_-H H</t>
  </si>
  <si>
    <t>23.06.2020 07:47:32</t>
  </si>
  <si>
    <t>1349307</t>
  </si>
  <si>
    <t>11.06.2020 20:40:15</t>
  </si>
  <si>
    <t>11.06.2020 21:41:34</t>
  </si>
  <si>
    <t>1358546</t>
  </si>
  <si>
    <t>ÜZÜMLÜ AYSAN BEY TR-3 45-73-M00605_B</t>
  </si>
  <si>
    <t>25.06.2020 17:07:36</t>
  </si>
  <si>
    <t>25.06.2020 19:28:43</t>
  </si>
  <si>
    <t>1371388</t>
  </si>
  <si>
    <t>30.06.2020 20:24:05</t>
  </si>
  <si>
    <t>30.06.2020 21:32:22</t>
  </si>
  <si>
    <t>1360185</t>
  </si>
  <si>
    <t>HASKÖY TR-1 35-20-L00206_35-20-L00206</t>
  </si>
  <si>
    <t>28.06.2020 20:51:07</t>
  </si>
  <si>
    <t>28.06.2020 23:06:30</t>
  </si>
  <si>
    <t>1355870</t>
  </si>
  <si>
    <t>ÇIRPI MEKTEP MAH. TR 35-20-M00005_955192808</t>
  </si>
  <si>
    <t>21.06.2020 20:52:57</t>
  </si>
  <si>
    <t>21.06.2020 22:42:11</t>
  </si>
  <si>
    <t>1348818</t>
  </si>
  <si>
    <t>ÖREN TR-6 35-27-L00215_912110266</t>
  </si>
  <si>
    <t>11.06.2020 09:40:00</t>
  </si>
  <si>
    <t>11.06.2020 12:16:45</t>
  </si>
  <si>
    <t>1347656</t>
  </si>
  <si>
    <t>ÖREN TR-6 35-27-L00215_912558224</t>
  </si>
  <si>
    <t>09.06.2020 11:45:36</t>
  </si>
  <si>
    <t>09.06.2020 13:10:02</t>
  </si>
  <si>
    <t>1360044</t>
  </si>
  <si>
    <t>ASARLIK TR-14 KÖK 35-28-M00168_953385697</t>
  </si>
  <si>
    <t>28.06.2020 15:49:03</t>
  </si>
  <si>
    <t>28.06.2020 22:32:08</t>
  </si>
  <si>
    <t>1352407</t>
  </si>
  <si>
    <t>TR-72 35-17-M00072_950306676</t>
  </si>
  <si>
    <t>16.06.2020 17:14:12</t>
  </si>
  <si>
    <t>16.06.2020 17:43:33</t>
  </si>
  <si>
    <t>1359790</t>
  </si>
  <si>
    <t>27.06.2020 23:02:54</t>
  </si>
  <si>
    <t>27.06.2020 23:44:03</t>
  </si>
  <si>
    <t>1357631</t>
  </si>
  <si>
    <t>ÇAMÖNÜ TR-9 35-22-M00174_Ayırıcı H01</t>
  </si>
  <si>
    <t>24.06.2020 08:16:56</t>
  </si>
  <si>
    <t>24.06.2020 09:56:38</t>
  </si>
  <si>
    <t>1356833</t>
  </si>
  <si>
    <t>K-1948 35-08-K01948_99345362</t>
  </si>
  <si>
    <t>23.06.2020 09:49:24</t>
  </si>
  <si>
    <t>23.06.2020 12:02:05</t>
  </si>
  <si>
    <t>1346058</t>
  </si>
  <si>
    <t>SARUHANLI TR-34 45-80-M00034_B</t>
  </si>
  <si>
    <t>06.06.2020 12:22:00</t>
  </si>
  <si>
    <t>06.06.2020 12:46:48</t>
  </si>
  <si>
    <t>1347910</t>
  </si>
  <si>
    <t>VELİLER ULUVELİLER TR-2 35-31-L00481_956588843</t>
  </si>
  <si>
    <t>09.06.2020 18:55:59</t>
  </si>
  <si>
    <t>09.06.2020 20:13:01</t>
  </si>
  <si>
    <t>1347634</t>
  </si>
  <si>
    <t>VELİLER TR-1 35-31-L00137_95000452669</t>
  </si>
  <si>
    <t>09.06.2020 10:51:03</t>
  </si>
  <si>
    <t>09.06.2020 16:17:08</t>
  </si>
  <si>
    <t>1349902</t>
  </si>
  <si>
    <t>VELİLER KÖK 35-31-L00116_VELİLER TR-1 L02</t>
  </si>
  <si>
    <t>12.06.2020 15:20:44</t>
  </si>
  <si>
    <t>12.06.2020 17:14:56</t>
  </si>
  <si>
    <t>1356024</t>
  </si>
  <si>
    <t>22.06.2020 08:50:00</t>
  </si>
  <si>
    <t>22.06.2020 17:40:33</t>
  </si>
  <si>
    <t>1356273</t>
  </si>
  <si>
    <t>22.06.2020 13:55:55</t>
  </si>
  <si>
    <t>1355560</t>
  </si>
  <si>
    <t>21.06.2020 11:27:04</t>
  </si>
  <si>
    <t>21.06.2020 12:06:06</t>
  </si>
  <si>
    <t>1352435</t>
  </si>
  <si>
    <t>1352096</t>
  </si>
  <si>
    <t>VELİLER ULUVELİLER TR-2 35-31-L00481_A</t>
  </si>
  <si>
    <t>16.06.2020 09:27:00</t>
  </si>
  <si>
    <t>16.06.2020 13:10:05</t>
  </si>
  <si>
    <t>1352589</t>
  </si>
  <si>
    <t>17.06.2020 07:09:44</t>
  </si>
  <si>
    <t>17.06.2020 07:38:48</t>
  </si>
  <si>
    <t>1350731</t>
  </si>
  <si>
    <t>İBRAHİM DEMİRDEN TR-1 45-71-M00967_45-71-M00967</t>
  </si>
  <si>
    <t>13.06.2020 14:36:25</t>
  </si>
  <si>
    <t>13.06.2020 15:03:01</t>
  </si>
  <si>
    <t>1350517</t>
  </si>
  <si>
    <t>VEZİROĞLU TR-1 45-71-M01034_45-71-M01034</t>
  </si>
  <si>
    <t>13.06.2020 13:44:58</t>
  </si>
  <si>
    <t>1357148</t>
  </si>
  <si>
    <t>23.06.2020 13:49:37</t>
  </si>
  <si>
    <t>23.06.2020 14:11:45</t>
  </si>
  <si>
    <t>1357466</t>
  </si>
  <si>
    <t>GÜZELKÖY KÖK 45-71-M00123_HatBaşıAyırıcı_53134961 M03</t>
  </si>
  <si>
    <t>23.06.2020 19:34:37</t>
  </si>
  <si>
    <t>23.06.2020 23:16:27</t>
  </si>
  <si>
    <t>1349130</t>
  </si>
  <si>
    <t>11.06.2020 17:29:46</t>
  </si>
  <si>
    <t>11.06.2020 21:17:10</t>
  </si>
  <si>
    <t>1348118</t>
  </si>
  <si>
    <t>10.06.2020 08:22:23</t>
  </si>
  <si>
    <t>10.06.2020 08:42:57</t>
  </si>
  <si>
    <t>1334359</t>
  </si>
  <si>
    <t>03.06.2020 09:24:43</t>
  </si>
  <si>
    <t>03.06.2020 10:54:05</t>
  </si>
  <si>
    <t>1359584</t>
  </si>
  <si>
    <t>27.06.2020 14:48:50</t>
  </si>
  <si>
    <t>27.06.2020 15:14:58</t>
  </si>
  <si>
    <t>1360969</t>
  </si>
  <si>
    <t>30.06.2020 09:07:50</t>
  </si>
  <si>
    <t>30.06.2020 10:29:04</t>
  </si>
  <si>
    <t>1359346</t>
  </si>
  <si>
    <t>KARABEL KÖK(VİŞNELİ KÖK) 35-26-M01207_DEREKÖY CUMALI M05</t>
  </si>
  <si>
    <t>23.06.2020 18:40:00</t>
  </si>
  <si>
    <t>23.06.2020 18:41:00</t>
  </si>
  <si>
    <t>1358559</t>
  </si>
  <si>
    <t>VİŞNELİ TR-2 35-27-M00951_Ayırıcı H01</t>
  </si>
  <si>
    <t>25.06.2020 17:13:19</t>
  </si>
  <si>
    <t>25.06.2020 20:26:49</t>
  </si>
  <si>
    <t>1358496</t>
  </si>
  <si>
    <t>KARABEL KÖK(VİŞNELİ KÖK) 35-26-M01207_VİŞNELİ-M04 M04</t>
  </si>
  <si>
    <t>25.06.2020 15:27:21</t>
  </si>
  <si>
    <t>25.06.2020 16:49:00</t>
  </si>
  <si>
    <t>1358621</t>
  </si>
  <si>
    <t>YAĞBASTI TR-1 45-77-L00141_Ayırıcı H01</t>
  </si>
  <si>
    <t>25.06.2020 19:20:50</t>
  </si>
  <si>
    <t>25.06.2020 20:25:35</t>
  </si>
  <si>
    <t>1345747</t>
  </si>
  <si>
    <t>YAĞCILAR OVA TR-2 35-32-L00035_B</t>
  </si>
  <si>
    <t>05.06.2020 18:42:49</t>
  </si>
  <si>
    <t>05.06.2020 19:55:37</t>
  </si>
  <si>
    <t>1345170</t>
  </si>
  <si>
    <t>YAĞLAR TR-6 35-31-L00424_Ayırıcı H01</t>
  </si>
  <si>
    <t>04.06.2020 15:37:10</t>
  </si>
  <si>
    <t>1350840</t>
  </si>
  <si>
    <t>TR-36 35-30-L00036_ e1</t>
  </si>
  <si>
    <t>13.06.2020 17:05:19</t>
  </si>
  <si>
    <t>13.06.2020 18:10:26</t>
  </si>
  <si>
    <t>1351672</t>
  </si>
  <si>
    <t>TR-141 DİLEK SİTESİ 35-19-L00141_DAĞITIM TRAFOSU-L06 L06</t>
  </si>
  <si>
    <t>15.06.2020 13:15:00</t>
  </si>
  <si>
    <t>15.06.2020 13:19:00</t>
  </si>
  <si>
    <t>1345396</t>
  </si>
  <si>
    <t>YAĞMURLAR TR-1 45-78-M00753_49299767</t>
  </si>
  <si>
    <t>05.06.2020 08:18:00</t>
  </si>
  <si>
    <t>05.06.2020 12:06:44</t>
  </si>
  <si>
    <t>1349548</t>
  </si>
  <si>
    <t>YAĞMURLU TARIMSAL SULAMA TR-1 45-76-L00156_Ayırıcı H01</t>
  </si>
  <si>
    <t>12.06.2020 09:48:40</t>
  </si>
  <si>
    <t>12.06.2020 11:15:45</t>
  </si>
  <si>
    <t>1350306</t>
  </si>
  <si>
    <t>12.06.2020 22:21:16</t>
  </si>
  <si>
    <t>13.06.2020 00:32:11</t>
  </si>
  <si>
    <t>1355524</t>
  </si>
  <si>
    <t>GELENBE İM 45-76-A00001_HatBaşıAyırıcı_53136501 L09</t>
  </si>
  <si>
    <t>21.06.2020 10:15:52</t>
  </si>
  <si>
    <t>21.06.2020 11:29:00</t>
  </si>
  <si>
    <t>1360439</t>
  </si>
  <si>
    <t>GELENBE İM 45-76-A00001_HatBaşıAyırıcı_53136532 L09</t>
  </si>
  <si>
    <t>29.06.2020 11:10:37</t>
  </si>
  <si>
    <t>29.06.2020 13:20:27</t>
  </si>
  <si>
    <t>1358681</t>
  </si>
  <si>
    <t>YAĞMURLU TR-2 45-76-L00170_C</t>
  </si>
  <si>
    <t>25.06.2020 21:46:20</t>
  </si>
  <si>
    <t>25.06.2020 22:49:21</t>
  </si>
  <si>
    <t>1350415</t>
  </si>
  <si>
    <t>13.06.2020 07:33:10</t>
  </si>
  <si>
    <t>13.06.2020 18:19:04</t>
  </si>
  <si>
    <t>1349046</t>
  </si>
  <si>
    <t>11.06.2020 16:03:29</t>
  </si>
  <si>
    <t>12.06.2020 00:46:35</t>
  </si>
  <si>
    <t>1352050</t>
  </si>
  <si>
    <t>16.06.2020 09:01:54</t>
  </si>
  <si>
    <t>16.06.2020 14:40:57</t>
  </si>
  <si>
    <t>1350728</t>
  </si>
  <si>
    <t>DM-1/60 35-29-M00060_48365509</t>
  </si>
  <si>
    <t>13.06.2020 14:35:25</t>
  </si>
  <si>
    <t>13.06.2020 15:25:40</t>
  </si>
  <si>
    <t>1349881</t>
  </si>
  <si>
    <t>YAKACIK TR-5 35-20-L00243_10501115</t>
  </si>
  <si>
    <t>12.06.2020 15:12:02</t>
  </si>
  <si>
    <t>12.06.2020 17:20:03</t>
  </si>
  <si>
    <t>1348196</t>
  </si>
  <si>
    <t>YAKACIK TR-6 35-20-L00244_Ayırıcı H01</t>
  </si>
  <si>
    <t>10.06.2020 09:01:58</t>
  </si>
  <si>
    <t>10.06.2020 10:31:36</t>
  </si>
  <si>
    <t>1345580</t>
  </si>
  <si>
    <t>05.06.2020 13:33:19</t>
  </si>
  <si>
    <t>05.06.2020 14:51:25</t>
  </si>
  <si>
    <t>1348757</t>
  </si>
  <si>
    <t>11.06.2020 08:05:16</t>
  </si>
  <si>
    <t>11.06.2020 09:03:40</t>
  </si>
  <si>
    <t>1358879</t>
  </si>
  <si>
    <t>YAKACIK TR-3 35-20-L00240_5827832</t>
  </si>
  <si>
    <t>26.06.2020 10:01:01</t>
  </si>
  <si>
    <t>26.06.2020 12:31:52</t>
  </si>
  <si>
    <t>1349845</t>
  </si>
  <si>
    <t>YAKAKÖY KÖK 45-75-M00067_BOYALI-M03 M03</t>
  </si>
  <si>
    <t>12.06.2020 14:52:09</t>
  </si>
  <si>
    <t>12.06.2020 16:08:35</t>
  </si>
  <si>
    <t>1346665</t>
  </si>
  <si>
    <t>YAKAKÖY KÖK 45-75-M00067_HatBaşıAyırıcı_53134976 M05</t>
  </si>
  <si>
    <t>07.06.2020 15:07:56</t>
  </si>
  <si>
    <t>07.06.2020 15:50:00</t>
  </si>
  <si>
    <t>1356623</t>
  </si>
  <si>
    <t>23.06.2020 00:39:26</t>
  </si>
  <si>
    <t>23.06.2020 01:27:00</t>
  </si>
  <si>
    <t>1353039</t>
  </si>
  <si>
    <t>YENİ ŞAKRAN TR-14 35-17-M00214_950308803</t>
  </si>
  <si>
    <t>17.06.2020 19:02:00</t>
  </si>
  <si>
    <t>17.06.2020 20:33:40</t>
  </si>
  <si>
    <t>1352939</t>
  </si>
  <si>
    <t>17.06.2020 16:17:46</t>
  </si>
  <si>
    <t>17.06.2020 16:25:06</t>
  </si>
  <si>
    <t>1353923</t>
  </si>
  <si>
    <t>TR-62 MUSTAFA BOZKURT GRB 35-15-M00062_35-15-M00062</t>
  </si>
  <si>
    <t>18.06.2020 18:22:39</t>
  </si>
  <si>
    <t>18.06.2020 23:20:22</t>
  </si>
  <si>
    <t>1361181</t>
  </si>
  <si>
    <t>YANLIZEV TR-1 35-16-L00250_953329829</t>
  </si>
  <si>
    <t>30.06.2020 14:43:51</t>
  </si>
  <si>
    <t>30.06.2020 18:43:03</t>
  </si>
  <si>
    <t>1353195</t>
  </si>
  <si>
    <t>ARPALIK KÖK 45-83-M00137_HatBaşıAyırıcı_53137192 M08</t>
  </si>
  <si>
    <t>18.06.2020 07:32:53</t>
  </si>
  <si>
    <t>18.06.2020 09:08:44</t>
  </si>
  <si>
    <t>1358493</t>
  </si>
  <si>
    <t>BAĞYURDU DM-2/2 35-27-L00234_913381113</t>
  </si>
  <si>
    <t>25.06.2020 15:11:50</t>
  </si>
  <si>
    <t>25.06.2020 18:23:25</t>
  </si>
  <si>
    <t>1345355</t>
  </si>
  <si>
    <t>05.06.2020 06:07:24</t>
  </si>
  <si>
    <t>05.06.2020 07:56:10</t>
  </si>
  <si>
    <t>1349884</t>
  </si>
  <si>
    <t>12.06.2020 15:15:41</t>
  </si>
  <si>
    <t>1347397</t>
  </si>
  <si>
    <t>AHMETLİ DSİ KÖK 45-84-M00002_DSİ-M02 M02</t>
  </si>
  <si>
    <t>08.06.2020 20:27:18</t>
  </si>
  <si>
    <t>08.06.2020 20:53:37</t>
  </si>
  <si>
    <t>1333892</t>
  </si>
  <si>
    <t>YARBASAN KÖK 45-74-M00119_ESKİ YARBASAN M02</t>
  </si>
  <si>
    <t>02.06.2020 13:26:02</t>
  </si>
  <si>
    <t>02.06.2020 13:46:00</t>
  </si>
  <si>
    <t>1323430</t>
  </si>
  <si>
    <t>YARBASAN KÖK 45-74-M00119_HatBaşıAyırıcı_53134822 M02</t>
  </si>
  <si>
    <t>01.06.2020 17:40:07</t>
  </si>
  <si>
    <t>01.06.2020 19:00:13</t>
  </si>
  <si>
    <t>1357410</t>
  </si>
  <si>
    <t>23.06.2020 20:51:16</t>
  </si>
  <si>
    <t>1359776</t>
  </si>
  <si>
    <t>DM-3/19 35-19-M00019_948436577</t>
  </si>
  <si>
    <t>27.06.2020 21:29:49</t>
  </si>
  <si>
    <t>27.06.2020 23:10:49</t>
  </si>
  <si>
    <t>1334174</t>
  </si>
  <si>
    <t>ÇAMLI KÖYÜ TR-1 35-10-L00024_Ayırıcı H01</t>
  </si>
  <si>
    <t>02.06.2020 19:53:24</t>
  </si>
  <si>
    <t>02.06.2020 22:47:07</t>
  </si>
  <si>
    <t>1354739</t>
  </si>
  <si>
    <t>ÇIRPI TR-1/3 35-20-M00003_955192575</t>
  </si>
  <si>
    <t>19.06.2020 22:24:09</t>
  </si>
  <si>
    <t>1348078</t>
  </si>
  <si>
    <t>ÇANKAYA KÖK 35-26-M00587_TORUN M05</t>
  </si>
  <si>
    <t>10.06.2020 06:20:30</t>
  </si>
  <si>
    <t>10.06.2020 07:51:23</t>
  </si>
  <si>
    <t>1352664</t>
  </si>
  <si>
    <t>M-498 (DM-7/17) 35-17-M00498_A A03</t>
  </si>
  <si>
    <t>17.06.2020 09:37:00</t>
  </si>
  <si>
    <t>17.06.2020 09:50:48</t>
  </si>
  <si>
    <t>1358019</t>
  </si>
  <si>
    <t>MANDIRACILAR TR 35-26-M00945_35-26-M00945</t>
  </si>
  <si>
    <t>24.06.2020 17:27:47</t>
  </si>
  <si>
    <t>24.06.2020 18:57:39</t>
  </si>
  <si>
    <t>1347674</t>
  </si>
  <si>
    <t>KARABURUN TR-2 35-21-L00014_953367862</t>
  </si>
  <si>
    <t>09.06.2020 12:14:24</t>
  </si>
  <si>
    <t>09.06.2020 21:28:23</t>
  </si>
  <si>
    <t>1348092</t>
  </si>
  <si>
    <t>İRFAN YAY 35-24-M00211_Ayırıcı H01</t>
  </si>
  <si>
    <t>10.06.2020 06:52:26</t>
  </si>
  <si>
    <t>10.06.2020 08:41:50</t>
  </si>
  <si>
    <t>1348129</t>
  </si>
  <si>
    <t>10.06.2020 08:34:16</t>
  </si>
  <si>
    <t>10.06.2020 08:38:00</t>
  </si>
  <si>
    <t>1349900</t>
  </si>
  <si>
    <t>YAYAKENT TR-3 35-24-M00003_C</t>
  </si>
  <si>
    <t>12.06.2020 15:25:30</t>
  </si>
  <si>
    <t>12.06.2020 16:27:50</t>
  </si>
  <si>
    <t>1349222</t>
  </si>
  <si>
    <t>YAYAKENT TR-1 35-24-M00001_955232299</t>
  </si>
  <si>
    <t>11.06.2020 18:48:45</t>
  </si>
  <si>
    <t>11.06.2020 19:42:07</t>
  </si>
  <si>
    <t>1344955</t>
  </si>
  <si>
    <t>YAYAKENT DM 35-24-M00209_BALABAN M05</t>
  </si>
  <si>
    <t>04.06.2020 10:18:32</t>
  </si>
  <si>
    <t>04.06.2020 11:58:06</t>
  </si>
  <si>
    <t>1346256</t>
  </si>
  <si>
    <t>YAYAKENT TR-8 35-24-M00008_C</t>
  </si>
  <si>
    <t>06.06.2020 18:40:21</t>
  </si>
  <si>
    <t>06.06.2020 19:30:52</t>
  </si>
  <si>
    <t>1356647</t>
  </si>
  <si>
    <t>23.06.2020 04:58:41</t>
  </si>
  <si>
    <t>23.06.2020 07:42:00</t>
  </si>
  <si>
    <t>1356697</t>
  </si>
  <si>
    <t>23.06.2020 07:50:26</t>
  </si>
  <si>
    <t>23.06.2020 08:15:43</t>
  </si>
  <si>
    <t>1354704</t>
  </si>
  <si>
    <t>YAYAKENT TR-7 35-24-M00007_35-24-M00007</t>
  </si>
  <si>
    <t>19.06.2020 19:25:55</t>
  </si>
  <si>
    <t>19.06.2020 20:02:41</t>
  </si>
  <si>
    <t>1351456</t>
  </si>
  <si>
    <t>YAYAKENT TR-3 35-24-M00003_955217881</t>
  </si>
  <si>
    <t>15.06.2020 07:12:29</t>
  </si>
  <si>
    <t>15.06.2020 08:23:01</t>
  </si>
  <si>
    <t>1352158</t>
  </si>
  <si>
    <t>ARAPLI OVASI TR-2 35-16-M00748_47492298</t>
  </si>
  <si>
    <t>16.06.2020 10:08:11</t>
  </si>
  <si>
    <t>16.06.2020 12:07:11</t>
  </si>
  <si>
    <t>1351730</t>
  </si>
  <si>
    <t>15.06.2020 14:53:16</t>
  </si>
  <si>
    <t>15.06.2020 15:08:00</t>
  </si>
  <si>
    <t>1359845</t>
  </si>
  <si>
    <t>DAĞISTAN KÖK 35-16-M00186_HatBaşıAyırıcı_53138897 M01</t>
  </si>
  <si>
    <t>28.06.2020 07:39:53</t>
  </si>
  <si>
    <t>28.06.2020 07:40:13</t>
  </si>
  <si>
    <t>1350511</t>
  </si>
  <si>
    <t>YAYAKENT TR-1 35-24-M00001_Ayırıcı H01</t>
  </si>
  <si>
    <t>13.06.2020 09:34:18</t>
  </si>
  <si>
    <t>13.06.2020 09:54:38</t>
  </si>
  <si>
    <t>1354677</t>
  </si>
  <si>
    <t>YAYAKENT DM 35-24-M00209_YAYAKENT-2 M06</t>
  </si>
  <si>
    <t>19.06.2020 18:44:40</t>
  </si>
  <si>
    <t>19.06.2020 19:40:00</t>
  </si>
  <si>
    <t>1357175</t>
  </si>
  <si>
    <t>23.06.2020 14:09:55</t>
  </si>
  <si>
    <t>23.06.2020 15:03:05</t>
  </si>
  <si>
    <t>1356806</t>
  </si>
  <si>
    <t>YAYAKENT DM 35-24-M00209_YAYLAKENT-1-M03 M03</t>
  </si>
  <si>
    <t>23.06.2020 09:41:53</t>
  </si>
  <si>
    <t>23.06.2020 09:43:00</t>
  </si>
  <si>
    <t>1346534</t>
  </si>
  <si>
    <t>YAYAKENT TR-8 35-24-M00008_A</t>
  </si>
  <si>
    <t>07.06.2020 11:06:47</t>
  </si>
  <si>
    <t>07.06.2020 12:20:58</t>
  </si>
  <si>
    <t>1346165</t>
  </si>
  <si>
    <t>06.06.2020 15:45:53</t>
  </si>
  <si>
    <t>06.06.2020 17:04:30</t>
  </si>
  <si>
    <t>1349557</t>
  </si>
  <si>
    <t>DAĞISTAN KÖK 35-16-M00186_HatBaşıAyırıcı_53095730 M01</t>
  </si>
  <si>
    <t>12.06.2020 10:10:59</t>
  </si>
  <si>
    <t>12.06.2020 10:12:19</t>
  </si>
  <si>
    <t>1348845</t>
  </si>
  <si>
    <t>YAYAKENT DM 35-24-M00209_HatBaşıAyırıcı_72214614 M05</t>
  </si>
  <si>
    <t>11.06.2020 10:13:00</t>
  </si>
  <si>
    <t>11.06.2020 12:30:00</t>
  </si>
  <si>
    <t>1347123</t>
  </si>
  <si>
    <t>08.06.2020 12:23:44</t>
  </si>
  <si>
    <t>08.06.2020 12:31:00</t>
  </si>
  <si>
    <t>1345171</t>
  </si>
  <si>
    <t>YAYLAKÖY TR-1 35-24-M00088_955228488</t>
  </si>
  <si>
    <t>04.06.2020 14:54:56</t>
  </si>
  <si>
    <t>04.06.2020 17:59:03</t>
  </si>
  <si>
    <t>1348427</t>
  </si>
  <si>
    <t>SÖĞÜTLÜ TR-1 45-72-L00741_956527610</t>
  </si>
  <si>
    <t>10.06.2020 14:59:04</t>
  </si>
  <si>
    <t>10.06.2020 19:02:41</t>
  </si>
  <si>
    <t>1356287</t>
  </si>
  <si>
    <t>SÖĞÜTLÜ TR-1 45-72-L00741_A</t>
  </si>
  <si>
    <t>22.06.2020 13:40:04</t>
  </si>
  <si>
    <t>22.06.2020 18:18:55</t>
  </si>
  <si>
    <t>1360687</t>
  </si>
  <si>
    <t>YAYAKIRILDIK TR-4 45-72-M00607_45-72-M00607</t>
  </si>
  <si>
    <t>29.06.2020 18:13:00</t>
  </si>
  <si>
    <t>29.06.2020 19:15:33</t>
  </si>
  <si>
    <t>1323843</t>
  </si>
  <si>
    <t>KAYMAKÇI TR-22 35-15-M00250_C</t>
  </si>
  <si>
    <t>02.06.2020 11:32:43</t>
  </si>
  <si>
    <t>02.06.2020 13:14:48</t>
  </si>
  <si>
    <t>1344690</t>
  </si>
  <si>
    <t>YAYLAKÖY KÖYÜ TR-1 45-71-M01710_45-71-M01710</t>
  </si>
  <si>
    <t>03.06.2020 18:02:19</t>
  </si>
  <si>
    <t>03.06.2020 19:24:25</t>
  </si>
  <si>
    <t>1334389</t>
  </si>
  <si>
    <t>03.06.2020 10:26:00</t>
  </si>
  <si>
    <t>03.06.2020 15:11:10</t>
  </si>
  <si>
    <t>1323775</t>
  </si>
  <si>
    <t>02.06.2020 10:05:00</t>
  </si>
  <si>
    <t>02.06.2020 16:47:52</t>
  </si>
  <si>
    <t>1358149</t>
  </si>
  <si>
    <t>YAYLAYURT TR-2 35-30-M00686_Ayırıcı H</t>
  </si>
  <si>
    <t>25.06.2020 05:10:34</t>
  </si>
  <si>
    <t>25.06.2020 06:16:06</t>
  </si>
  <si>
    <t>1351628</t>
  </si>
  <si>
    <t>DM-4/12 35-26-M00834_956629178</t>
  </si>
  <si>
    <t>15.06.2020 11:38:29</t>
  </si>
  <si>
    <t>15.06.2020 16:34:34</t>
  </si>
  <si>
    <t>1345060</t>
  </si>
  <si>
    <t>YİĞENLİ TR-1 35-29-L00603_950326441</t>
  </si>
  <si>
    <t>04.06.2020 11:58:26</t>
  </si>
  <si>
    <t>04.06.2020 14:24:20</t>
  </si>
  <si>
    <t>1359625</t>
  </si>
  <si>
    <t>TİRE O.YAĞCIOĞLU GRB TR 35-15-M00303_950347074</t>
  </si>
  <si>
    <t>27.06.2020 16:26:36</t>
  </si>
  <si>
    <t>27.06.2020 19:00:59</t>
  </si>
  <si>
    <t>1356506</t>
  </si>
  <si>
    <t>YEĞENOBA TR-1 45-72-M00213_49520188</t>
  </si>
  <si>
    <t>22.06.2020 18:46:09</t>
  </si>
  <si>
    <t>22.06.2020 21:30:35</t>
  </si>
  <si>
    <t>1334182</t>
  </si>
  <si>
    <t>YEMİŞLER TR-1 35-29-L00216_950326078</t>
  </si>
  <si>
    <t>02.06.2020 20:37:13</t>
  </si>
  <si>
    <t>02.06.2020 22:18:46</t>
  </si>
  <si>
    <t>1323685</t>
  </si>
  <si>
    <t>K-4162 35-02-K04162_912684059</t>
  </si>
  <si>
    <t>02.06.2020 08:02:33</t>
  </si>
  <si>
    <t>02.06.2020 09:56:20</t>
  </si>
  <si>
    <t>1359487</t>
  </si>
  <si>
    <t>ERHAN UĞURERİ SULAMA GRUBU TR 35-27-L00136_954768454</t>
  </si>
  <si>
    <t>27.06.2020 10:58:49</t>
  </si>
  <si>
    <t>27.06.2020 14:42:08</t>
  </si>
  <si>
    <t>1323543</t>
  </si>
  <si>
    <t>ILIPINAR GES KÖK 35-23-M00348_(OTOP) M01</t>
  </si>
  <si>
    <t>01.06.2020 20:20:47</t>
  </si>
  <si>
    <t>01.06.2020 21:59:23</t>
  </si>
  <si>
    <t>1348606</t>
  </si>
  <si>
    <t>10.06.2020 20:00:43</t>
  </si>
  <si>
    <t>10.06.2020 21:01:31</t>
  </si>
  <si>
    <t>1347692</t>
  </si>
  <si>
    <t>ARMUTLU TR-22 35-27-M00616_966248339</t>
  </si>
  <si>
    <t>09.06.2020 12:49:54</t>
  </si>
  <si>
    <t>09.06.2020 14:37:15</t>
  </si>
  <si>
    <t>1357203</t>
  </si>
  <si>
    <t>YENİCE HARAPLAR TR-3 45-86-M00218_Ayırıcı H01</t>
  </si>
  <si>
    <t>23.06.2020 14:39:25</t>
  </si>
  <si>
    <t>23.06.2020 17:31:50</t>
  </si>
  <si>
    <t>1355292</t>
  </si>
  <si>
    <t>YENİCEKÖY TR-1 45-72-L00184_956483399</t>
  </si>
  <si>
    <t>20.06.2020 19:23:27</t>
  </si>
  <si>
    <t>20.06.2020 21:05:44</t>
  </si>
  <si>
    <t>1352398</t>
  </si>
  <si>
    <t>YENİCE KÖK 45-86-M00234_HatBaşıAyırıcı_53134229 M02</t>
  </si>
  <si>
    <t>16.06.2020 17:23:07</t>
  </si>
  <si>
    <t>1348173</t>
  </si>
  <si>
    <t>YAŞAR SÖKELİOĞLU -2 35-20-L00100_956340724</t>
  </si>
  <si>
    <t>10.06.2020 08:57:41</t>
  </si>
  <si>
    <t>10.06.2020 12:20:08</t>
  </si>
  <si>
    <t>1348278</t>
  </si>
  <si>
    <t>YAŞAR SÖKELİOĞLU -2 35-20-L00100_955214509</t>
  </si>
  <si>
    <t>10.06.2020 11:09:14</t>
  </si>
  <si>
    <t>10.06.2020 15:43:15</t>
  </si>
  <si>
    <t>1347922</t>
  </si>
  <si>
    <t>09.06.2020 19:25:29</t>
  </si>
  <si>
    <t>09.06.2020 20:28:40</t>
  </si>
  <si>
    <t>1345717</t>
  </si>
  <si>
    <t>05.06.2020 17:30:36</t>
  </si>
  <si>
    <t>05.06.2020 19:30:42</t>
  </si>
  <si>
    <t>1346123</t>
  </si>
  <si>
    <t>YENİCEKÖY TR-5 35-15-L00423_950403889</t>
  </si>
  <si>
    <t>06.06.2020 16:07:24</t>
  </si>
  <si>
    <t>1345820</t>
  </si>
  <si>
    <t>05.06.2020 21:05:57</t>
  </si>
  <si>
    <t>05.06.2020 22:20:02</t>
  </si>
  <si>
    <t>1352379</t>
  </si>
  <si>
    <t>16.06.2020 16:34:05</t>
  </si>
  <si>
    <t>16.06.2020 18:02:12</t>
  </si>
  <si>
    <t>1352481</t>
  </si>
  <si>
    <t>16.06.2020 19:15:11</t>
  </si>
  <si>
    <t>16.06.2020 20:16:37</t>
  </si>
  <si>
    <t>1351860</t>
  </si>
  <si>
    <t>15.06.2020 18:53:14</t>
  </si>
  <si>
    <t>15.06.2020 20:31:33</t>
  </si>
  <si>
    <t>1358058</t>
  </si>
  <si>
    <t>24.06.2020 19:38:16</t>
  </si>
  <si>
    <t>24.06.2020 20:54:38</t>
  </si>
  <si>
    <t>1358594</t>
  </si>
  <si>
    <t>25.06.2020 18:21:51</t>
  </si>
  <si>
    <t>25.06.2020 19:12:26</t>
  </si>
  <si>
    <t>1358655</t>
  </si>
  <si>
    <t>25.06.2020 20:44:37</t>
  </si>
  <si>
    <t>25.06.2020 21:36:50</t>
  </si>
  <si>
    <t>1360105</t>
  </si>
  <si>
    <t>YENİCEKÖY TR-2 35-15-L00428_B</t>
  </si>
  <si>
    <t>28.06.2020 17:50:05</t>
  </si>
  <si>
    <t>28.06.2020 18:41:50</t>
  </si>
  <si>
    <t>1357508</t>
  </si>
  <si>
    <t>HASAN BÜYÜKYOLDAŞ SULAMA GRUBU 35-29-M00277_A</t>
  </si>
  <si>
    <t>23.06.2020 21:11:47</t>
  </si>
  <si>
    <t>24.06.2020 02:56:12</t>
  </si>
  <si>
    <t>1357639</t>
  </si>
  <si>
    <t>24.06.2020 08:35:18</t>
  </si>
  <si>
    <t>24.06.2020 11:48:25</t>
  </si>
  <si>
    <t>1351869</t>
  </si>
  <si>
    <t>YENİÇİFTLİK KÖK 35-20-L00373_-L06 L06</t>
  </si>
  <si>
    <t>15.06.2020 19:04:04</t>
  </si>
  <si>
    <t>15.06.2020 20:35:38</t>
  </si>
  <si>
    <t>1352675</t>
  </si>
  <si>
    <t>YENİÇİFTLİK KÖK 35-20-L00373_-L01 L01</t>
  </si>
  <si>
    <t>17.06.2020 09:27:21</t>
  </si>
  <si>
    <t>17.06.2020 11:36:29</t>
  </si>
  <si>
    <t>1346030</t>
  </si>
  <si>
    <t>YENİÇİFTLİK KÖK 35-20-L00373_ L05</t>
  </si>
  <si>
    <t>06.06.2020 11:23:15</t>
  </si>
  <si>
    <t>06.06.2020 11:44:00</t>
  </si>
  <si>
    <t>1346004</t>
  </si>
  <si>
    <t>YENİÇİFTLİK TR-2 35-20-L00400_950324469</t>
  </si>
  <si>
    <t>06.06.2020 10:50:50</t>
  </si>
  <si>
    <t>06.06.2020 13:01:20</t>
  </si>
  <si>
    <t>1334345</t>
  </si>
  <si>
    <t>YENİÇİFTLİK TR-1 35-20-L00399_35-20-L00399</t>
  </si>
  <si>
    <t>03.06.2020 09:14:18</t>
  </si>
  <si>
    <t>03.06.2020 11:01:19</t>
  </si>
  <si>
    <t>1334104</t>
  </si>
  <si>
    <t>YENİÇİFTLİK TR-1 35-20-L00399_Ayırıcı H01</t>
  </si>
  <si>
    <t>02.06.2020 18:03:43</t>
  </si>
  <si>
    <t>02.06.2020 19:46:41</t>
  </si>
  <si>
    <t>1355038</t>
  </si>
  <si>
    <t>YENİÇİFTLİK TR-1 35-20-L00399_950324545</t>
  </si>
  <si>
    <t>20.06.2020 11:21:56</t>
  </si>
  <si>
    <t>20.06.2020 18:42:44</t>
  </si>
  <si>
    <t>1361170</t>
  </si>
  <si>
    <t>30.06.2020 13:54:18</t>
  </si>
  <si>
    <t>30.06.2020 15:19:10</t>
  </si>
  <si>
    <t>1360397</t>
  </si>
  <si>
    <t>YENİKÖY MERKEZ TR-1 35-31-L00183_35-31-L00183</t>
  </si>
  <si>
    <t>29.06.2020 10:16:00</t>
  </si>
  <si>
    <t>29.06.2020 12:44:01</t>
  </si>
  <si>
    <t>1358622</t>
  </si>
  <si>
    <t>25.06.2020 19:26:09</t>
  </si>
  <si>
    <t>25.06.2020 20:16:22</t>
  </si>
  <si>
    <t>1358672</t>
  </si>
  <si>
    <t>25.06.2020 21:21:10</t>
  </si>
  <si>
    <t>25.06.2020 22:21:21</t>
  </si>
  <si>
    <t>1358726</t>
  </si>
  <si>
    <t>26.06.2020 03:13:16</t>
  </si>
  <si>
    <t>26.06.2020 03:27:11</t>
  </si>
  <si>
    <t>1359469</t>
  </si>
  <si>
    <t>YENİKÖY MERKEZ TR-1 35-31-L00183_C</t>
  </si>
  <si>
    <t>27.06.2020 10:21:38</t>
  </si>
  <si>
    <t>27.06.2020 15:56:56</t>
  </si>
  <si>
    <t>1359345</t>
  </si>
  <si>
    <t>YENİKÖY GÖLCÜK TR-2 35-31-L00184_35-31-L00184</t>
  </si>
  <si>
    <t>27.06.2020 01:28:00</t>
  </si>
  <si>
    <t>27.06.2020 02:46:15</t>
  </si>
  <si>
    <t>1359192</t>
  </si>
  <si>
    <t>26.06.2020 18:29:37</t>
  </si>
  <si>
    <t>26.06.2020 19:34:27</t>
  </si>
  <si>
    <t>1358052</t>
  </si>
  <si>
    <t>24.06.2020 19:31:33</t>
  </si>
  <si>
    <t>24.06.2020 20:02:30</t>
  </si>
  <si>
    <t>1351862</t>
  </si>
  <si>
    <t>15.06.2020 19:21:51</t>
  </si>
  <si>
    <t>15.06.2020 19:52:31</t>
  </si>
  <si>
    <t>1352482</t>
  </si>
  <si>
    <t>YENİKÖY DERE MAH. TR-3 35-31-L00182_-H H</t>
  </si>
  <si>
    <t>16.06.2020 19:23:18</t>
  </si>
  <si>
    <t>16.06.2020 21:35:26</t>
  </si>
  <si>
    <t>1346212</t>
  </si>
  <si>
    <t>YENİKÖY GÖLCÜK TR-2 35-31-L00184_956585908</t>
  </si>
  <si>
    <t>06.06.2020 17:11:28</t>
  </si>
  <si>
    <t>06.06.2020 19:13:37</t>
  </si>
  <si>
    <t>1347835</t>
  </si>
  <si>
    <t>YENİKÖY GÖLCÜK TR-2 35-31-L00184_-H H</t>
  </si>
  <si>
    <t>09.06.2020 16:41:44</t>
  </si>
  <si>
    <t>09.06.2020 17:38:33</t>
  </si>
  <si>
    <t>1346412</t>
  </si>
  <si>
    <t>07.06.2020 07:12:26</t>
  </si>
  <si>
    <t>07.06.2020 08:18:00</t>
  </si>
  <si>
    <t>1323395</t>
  </si>
  <si>
    <t>01.06.2020 15:34:28</t>
  </si>
  <si>
    <t>01.06.2020 20:21:22</t>
  </si>
  <si>
    <t>1348176</t>
  </si>
  <si>
    <t>10.06.2020 09:03:47</t>
  </si>
  <si>
    <t>10.06.2020 12:19:05</t>
  </si>
  <si>
    <t>1352629</t>
  </si>
  <si>
    <t>17.06.2020 09:13:04</t>
  </si>
  <si>
    <t>17.06.2020 09:27:28</t>
  </si>
  <si>
    <t>1359725</t>
  </si>
  <si>
    <t>27.06.2020 19:57:06</t>
  </si>
  <si>
    <t>27.06.2020 20:45:42</t>
  </si>
  <si>
    <t>1346112</t>
  </si>
  <si>
    <t>06.06.2020 14:03:45</t>
  </si>
  <si>
    <t>06.06.2020 14:36:00</t>
  </si>
  <si>
    <t>1344796</t>
  </si>
  <si>
    <t>YENİKÖY TR-3 35-15-L00382_A</t>
  </si>
  <si>
    <t>03.06.2020 21:01:48</t>
  </si>
  <si>
    <t>03.06.2020 23:02:56</t>
  </si>
  <si>
    <t>1348978</t>
  </si>
  <si>
    <t>11.06.2020 14:21:00</t>
  </si>
  <si>
    <t>11.06.2020 16:45:05</t>
  </si>
  <si>
    <t>1353625</t>
  </si>
  <si>
    <t>YENİKÖY TR-1 35-15-L00365_35-15-L00365</t>
  </si>
  <si>
    <t>18.06.2020 14:53:04</t>
  </si>
  <si>
    <t>18.06.2020 18:50:12</t>
  </si>
  <si>
    <t>1361139</t>
  </si>
  <si>
    <t>SEKİ KÖYÜ KÜSKÜT TR-6 35-15-L01043_Ayırıcı H01</t>
  </si>
  <si>
    <t>30.06.2020 13:05:03</t>
  </si>
  <si>
    <t>30.06.2020 13:39:00</t>
  </si>
  <si>
    <t>1346068</t>
  </si>
  <si>
    <t>YENİKÖY TR-1 45-73-M00252_45-73-M00252</t>
  </si>
  <si>
    <t>06.06.2020 12:36:52</t>
  </si>
  <si>
    <t>06.06.2020 12:55:15</t>
  </si>
  <si>
    <t>1346244</t>
  </si>
  <si>
    <t>06.06.2020 18:12:42</t>
  </si>
  <si>
    <t>06.06.2020 19:44:39</t>
  </si>
  <si>
    <t>1354055</t>
  </si>
  <si>
    <t>YENİKÖY TR-1 45-71-M01046_Ayırıcı H01</t>
  </si>
  <si>
    <t>19.06.2020 06:02:13</t>
  </si>
  <si>
    <t>19.06.2020 12:33:18</t>
  </si>
  <si>
    <t>1352625</t>
  </si>
  <si>
    <t>YENİKÖY TR-1 45-71-M01046_953223605</t>
  </si>
  <si>
    <t>17.06.2020 08:47:27</t>
  </si>
  <si>
    <t>17.06.2020 09:52:58</t>
  </si>
  <si>
    <t>1358031</t>
  </si>
  <si>
    <t>YENİKÖY TR-4 45-71-M00125_A</t>
  </si>
  <si>
    <t>24.06.2020 18:20:54</t>
  </si>
  <si>
    <t>24.06.2020 19:57:47</t>
  </si>
  <si>
    <t>1358092</t>
  </si>
  <si>
    <t>YENİKÖY TR-1 35-23-M00085_Ayırıcı H01</t>
  </si>
  <si>
    <t>24.06.2020 20:34:45</t>
  </si>
  <si>
    <t>1356720</t>
  </si>
  <si>
    <t>YENİKÖY TR-1 35-23-M00085_950414555</t>
  </si>
  <si>
    <t>23.06.2020 08:40:00</t>
  </si>
  <si>
    <t>23.06.2020 11:22:29</t>
  </si>
  <si>
    <t>1358385</t>
  </si>
  <si>
    <t>25.06.2020 11:56:31</t>
  </si>
  <si>
    <t>25.06.2020 12:55:00</t>
  </si>
  <si>
    <t>1349960</t>
  </si>
  <si>
    <t>YAKAKÖY KÖK 45-75-M00067_HatBaşıAyırıcı_53136553 M03</t>
  </si>
  <si>
    <t>12.06.2020 16:13:08</t>
  </si>
  <si>
    <t>12.06.2020 16:52:02</t>
  </si>
  <si>
    <t>1354606</t>
  </si>
  <si>
    <t>ÇANAKÇI KÖK 45-79-M00194_HatBaşıAyırıcı_64251015 M01</t>
  </si>
  <si>
    <t>19.06.2020 17:12:04</t>
  </si>
  <si>
    <t>19.06.2020 18:31:03</t>
  </si>
  <si>
    <t>1352491</t>
  </si>
  <si>
    <t>YENİKÖY TR-2 35-22-M00277_Ayırıcı H01</t>
  </si>
  <si>
    <t>16.06.2020 19:35:33</t>
  </si>
  <si>
    <t>16.06.2020 21:14:57</t>
  </si>
  <si>
    <t>1353862</t>
  </si>
  <si>
    <t>PERLİT KÖK 35-22-M00094_YENİKÖY TR-1/TR-2/TR-3 M02</t>
  </si>
  <si>
    <t>18.06.2020 18:08:34</t>
  </si>
  <si>
    <t>1352464</t>
  </si>
  <si>
    <t>YENİKÖY TR-1 35-22-M00276_35-22-M00276</t>
  </si>
  <si>
    <t>16.06.2020 18:53:23</t>
  </si>
  <si>
    <t>16.06.2020 20:02:02</t>
  </si>
  <si>
    <t>1348705</t>
  </si>
  <si>
    <t>11.06.2020 05:10:50</t>
  </si>
  <si>
    <t>11.06.2020 06:20:41</t>
  </si>
  <si>
    <t>1348736</t>
  </si>
  <si>
    <t>YENİKÖY TR-1 35-22-M00276_Ayırıcı H01</t>
  </si>
  <si>
    <t>11.06.2020 06:32:40</t>
  </si>
  <si>
    <t>11.06.2020 08:49:52</t>
  </si>
  <si>
    <t>1358030</t>
  </si>
  <si>
    <t>YENİKÖY TR-2 35-23-M00086_Ayırıcı H01</t>
  </si>
  <si>
    <t>24.06.2020 18:35:09</t>
  </si>
  <si>
    <t>24.06.2020 19:52:04</t>
  </si>
  <si>
    <t>1358471</t>
  </si>
  <si>
    <t>25.06.2020 13:57:41</t>
  </si>
  <si>
    <t>25.06.2020 16:02:00</t>
  </si>
  <si>
    <t>1347979</t>
  </si>
  <si>
    <t>YENİKÖY TR-1 35-22-M00276_95000024136</t>
  </si>
  <si>
    <t>09.06.2020 20:57:13</t>
  </si>
  <si>
    <t>09.06.2020 22:17:42</t>
  </si>
  <si>
    <t>1359089</t>
  </si>
  <si>
    <t>YENİLER TR-1 35-16-M00158_953323982</t>
  </si>
  <si>
    <t>26.06.2020 15:10:07</t>
  </si>
  <si>
    <t>26.06.2020 21:27:14</t>
  </si>
  <si>
    <t>1357935</t>
  </si>
  <si>
    <t>24.06.2020 15:49:34</t>
  </si>
  <si>
    <t>24.06.2020 17:14:12</t>
  </si>
  <si>
    <t>1352644</t>
  </si>
  <si>
    <t>ÇERKEZ MAHMUDİYE KÖYÜ TR-1 45-71-M01095_Ayırıcı H01</t>
  </si>
  <si>
    <t>17.06.2020 09:05:36</t>
  </si>
  <si>
    <t>17.06.2020 10:23:56</t>
  </si>
  <si>
    <t>1352846</t>
  </si>
  <si>
    <t>ÇERKEZ MAHMUDİYE KÖYÜ TR-1 45-71-M01095_45-71-M01095</t>
  </si>
  <si>
    <t>17.06.2020 13:30:24</t>
  </si>
  <si>
    <t>17.06.2020 15:57:50</t>
  </si>
  <si>
    <t>1346377</t>
  </si>
  <si>
    <t>07.06.2020 01:43:05</t>
  </si>
  <si>
    <t>07.06.2020 02:42:27</t>
  </si>
  <si>
    <t>1346282</t>
  </si>
  <si>
    <t>KAYIŞLAR KÖK 45-80-M00183_YENİOSMANİYE M04</t>
  </si>
  <si>
    <t>06.06.2020 19:22:05</t>
  </si>
  <si>
    <t>06.06.2020 20:27:55</t>
  </si>
  <si>
    <t>1347924</t>
  </si>
  <si>
    <t>KAYIŞLAR KÖK 45-80-M00183_DİLEK M03</t>
  </si>
  <si>
    <t>09.06.2020 19:31:26</t>
  </si>
  <si>
    <t>09.06.2020 20:30:01</t>
  </si>
  <si>
    <t>1349773</t>
  </si>
  <si>
    <t>12.06.2020 13:49:52</t>
  </si>
  <si>
    <t>12.06.2020 15:00:59</t>
  </si>
  <si>
    <t>1353166</t>
  </si>
  <si>
    <t>18.06.2020 03:55:18</t>
  </si>
  <si>
    <t>18.06.2020 04:25:43</t>
  </si>
  <si>
    <t>1352064</t>
  </si>
  <si>
    <t>16.06.2020 09:04:47</t>
  </si>
  <si>
    <t>16.06.2020 09:44:14</t>
  </si>
  <si>
    <t>1351899</t>
  </si>
  <si>
    <t>15.06.2020 20:49:13</t>
  </si>
  <si>
    <t>15.06.2020 21:20:56</t>
  </si>
  <si>
    <t>1334317</t>
  </si>
  <si>
    <t>KAYIŞLAR KÖK 45-80-M00183_KAYIŞLAR-M02 M02</t>
  </si>
  <si>
    <t>03.06.2020 08:48:33</t>
  </si>
  <si>
    <t>03.06.2020 09:43:21</t>
  </si>
  <si>
    <t>1323423</t>
  </si>
  <si>
    <t>01.06.2020 16:52:31</t>
  </si>
  <si>
    <t>01.06.2020 17:38:17</t>
  </si>
  <si>
    <t>1348628</t>
  </si>
  <si>
    <t>YENİPAZAR TR-4 45-78-M00688_45-78-M00688</t>
  </si>
  <si>
    <t>10.06.2020 20:41:09</t>
  </si>
  <si>
    <t>10.06.2020 21:31:50</t>
  </si>
  <si>
    <t>1356492</t>
  </si>
  <si>
    <t>YENİPAZAR TR-1 45-78-M00686_Ayırıcı H01</t>
  </si>
  <si>
    <t>22.06.2020 18:42:17</t>
  </si>
  <si>
    <t>22.06.2020 20:54:07</t>
  </si>
  <si>
    <t>1355254</t>
  </si>
  <si>
    <t>20.06.2020 18:10:32</t>
  </si>
  <si>
    <t>20.06.2020 20:20:42</t>
  </si>
  <si>
    <t>1355187</t>
  </si>
  <si>
    <t>20.06.2020 16:14:06</t>
  </si>
  <si>
    <t>20.06.2020 16:56:27</t>
  </si>
  <si>
    <t>1352137</t>
  </si>
  <si>
    <t>YENİŞEHİR TR-1 35-31-L00377_Ayırıcı H01</t>
  </si>
  <si>
    <t>16.06.2020 10:06:01</t>
  </si>
  <si>
    <t>16.06.2020 12:26:21</t>
  </si>
  <si>
    <t>1359699</t>
  </si>
  <si>
    <t>YENİŞEHİR TR-5 35-31-L00111_956585253</t>
  </si>
  <si>
    <t>27.06.2020 19:05:22</t>
  </si>
  <si>
    <t>27.06.2020 20:15:54</t>
  </si>
  <si>
    <t>1361194</t>
  </si>
  <si>
    <t>YUKARI YENMİŞ TR-1 35-27-M00382_914006116</t>
  </si>
  <si>
    <t>30.06.2020 14:56:29</t>
  </si>
  <si>
    <t>30.06.2020 19:01:55</t>
  </si>
  <si>
    <t>1360801</t>
  </si>
  <si>
    <t>YUKARI YENMİŞ TR-1 35-27-M00382_A</t>
  </si>
  <si>
    <t>29.06.2020 21:20:20</t>
  </si>
  <si>
    <t>29.06.2020 23:18:45</t>
  </si>
  <si>
    <t>1357023</t>
  </si>
  <si>
    <t>AŞAĞI YENMİŞ KÖYÜ TR1 35-27-M00383_913131953</t>
  </si>
  <si>
    <t>23.06.2020 10:52:26</t>
  </si>
  <si>
    <t>23.06.2020 15:13:45</t>
  </si>
  <si>
    <t>1360446</t>
  </si>
  <si>
    <t>YERLİ TAHTACI TR-1 35-16-L00253_47539184</t>
  </si>
  <si>
    <t>29.06.2020 11:21:18</t>
  </si>
  <si>
    <t>29.06.2020 12:38:18</t>
  </si>
  <si>
    <t>1360641</t>
  </si>
  <si>
    <t>29.06.2020 16:46:05</t>
  </si>
  <si>
    <t>29.06.2020 18:43:43</t>
  </si>
  <si>
    <t>1323484</t>
  </si>
  <si>
    <t>YALNIZCUMA TR 45-74-M00191_B</t>
  </si>
  <si>
    <t>01.06.2020 19:07:53</t>
  </si>
  <si>
    <t>01.06.2020 20:08:22</t>
  </si>
  <si>
    <t>1345595</t>
  </si>
  <si>
    <t>YEŞİLDERE SAPADERESİ TR-1 35-31-L00160_956587622</t>
  </si>
  <si>
    <t>05.06.2020 13:56:35</t>
  </si>
  <si>
    <t>05.06.2020 17:55:30</t>
  </si>
  <si>
    <t>1352654</t>
  </si>
  <si>
    <t>YEŞİLDERE KAZALLI TR-3 35-31-L00164_35-31-L00164</t>
  </si>
  <si>
    <t>17.06.2020 09:25:00</t>
  </si>
  <si>
    <t>17.06.2020 15:41:42</t>
  </si>
  <si>
    <t>1356991</t>
  </si>
  <si>
    <t>23.06.2020 11:58:43</t>
  </si>
  <si>
    <t>23.06.2020 12:01:00</t>
  </si>
  <si>
    <t>1323708</t>
  </si>
  <si>
    <t>YEŞİLKAVAK TR-3 45-78-M00717_953301714</t>
  </si>
  <si>
    <t>02.06.2020 08:55:05</t>
  </si>
  <si>
    <t>02.06.2020 10:37:13</t>
  </si>
  <si>
    <t>1323389</t>
  </si>
  <si>
    <t>01.06.2020 16:34:41</t>
  </si>
  <si>
    <t>01.06.2020 16:36:00</t>
  </si>
  <si>
    <t>1359287</t>
  </si>
  <si>
    <t>26.06.2020 21:25:57</t>
  </si>
  <si>
    <t>26.06.2020 21:51:52</t>
  </si>
  <si>
    <t>1323703</t>
  </si>
  <si>
    <t>YEŞİLKÖY TR-1 35-15-L00187_A</t>
  </si>
  <si>
    <t>02.06.2020 08:36:58</t>
  </si>
  <si>
    <t>02.06.2020 10:13:15</t>
  </si>
  <si>
    <t>1334105</t>
  </si>
  <si>
    <t>KIDIRCIK TR-2 45-86-M00275_72372901</t>
  </si>
  <si>
    <t>02.06.2020 18:19:00</t>
  </si>
  <si>
    <t>02.06.2020 20:01:33</t>
  </si>
  <si>
    <t>1345528</t>
  </si>
  <si>
    <t>TR-106 TARIMSAL SULAMA 45-80-M01106_45-80-M01106</t>
  </si>
  <si>
    <t>05.06.2020 11:55:00</t>
  </si>
  <si>
    <t>05.06.2020 13:40:23</t>
  </si>
  <si>
    <t>1345834</t>
  </si>
  <si>
    <t>YEŞİLKÖY TR-1 45-71-M01821_45-71-M01821</t>
  </si>
  <si>
    <t>05.06.2020 22:00:00</t>
  </si>
  <si>
    <t>05.06.2020 23:35:24</t>
  </si>
  <si>
    <t>1345800</t>
  </si>
  <si>
    <t>YEŞİLKÖY TR-2 45-71-M01822_45-71-M01822</t>
  </si>
  <si>
    <t>05.06.2020 20:32:24</t>
  </si>
  <si>
    <t>05.06.2020 21:30:00</t>
  </si>
  <si>
    <t>1356566</t>
  </si>
  <si>
    <t>YEŞİLKÖY TR-1 45-71-M01821_43139091</t>
  </si>
  <si>
    <t>22.06.2020 20:44:48</t>
  </si>
  <si>
    <t>22.06.2020 21:42:48</t>
  </si>
  <si>
    <t>1359667</t>
  </si>
  <si>
    <t>YEŞİLKÖY TR-2 45-71-M01822_43139103</t>
  </si>
  <si>
    <t>27.06.2020 17:49:20</t>
  </si>
  <si>
    <t>27.06.2020 20:01:51</t>
  </si>
  <si>
    <t>1358450</t>
  </si>
  <si>
    <t>25.06.2020 13:57:00</t>
  </si>
  <si>
    <t>25.06.2020 14:57:30</t>
  </si>
  <si>
    <t>1360430</t>
  </si>
  <si>
    <t>YEŞİLKÖY TR-2 45-71-M01822_953214906</t>
  </si>
  <si>
    <t>29.06.2020 11:06:17</t>
  </si>
  <si>
    <t>29.06.2020 14:30:53</t>
  </si>
  <si>
    <t>1360091</t>
  </si>
  <si>
    <t>YEŞİLKÖY TR-2 45-71-M01822_43139107</t>
  </si>
  <si>
    <t>28.06.2020 17:20:48</t>
  </si>
  <si>
    <t>28.06.2020 22:15:36</t>
  </si>
  <si>
    <t>1345729</t>
  </si>
  <si>
    <t>YEŞİLKÖY ÇİFTLİK MAHALLESİ TR 35-32-L00055_A</t>
  </si>
  <si>
    <t>05.06.2020 17:49:36</t>
  </si>
  <si>
    <t>05.06.2020 19:09:11</t>
  </si>
  <si>
    <t>1347451</t>
  </si>
  <si>
    <t>YEŞİLKÖY TR-1 35-27-M00964_Ayırıcı H01</t>
  </si>
  <si>
    <t>09.06.2020 03:29:49</t>
  </si>
  <si>
    <t>09.06.2020 04:35:00</t>
  </si>
  <si>
    <t>1323326</t>
  </si>
  <si>
    <t>K-1762 35-01-K01762_913354197</t>
  </si>
  <si>
    <t>01.06.2020 15:24:34</t>
  </si>
  <si>
    <t>01.06.2020 16:40:30</t>
  </si>
  <si>
    <t>1351942</t>
  </si>
  <si>
    <t>M-1404 35-01-M01404_915028956</t>
  </si>
  <si>
    <t>15.06.2020 22:06:20</t>
  </si>
  <si>
    <t>15.06.2020 23:38:09</t>
  </si>
  <si>
    <t>1356523</t>
  </si>
  <si>
    <t>K-106 35-01-K00106_35-01-K00106</t>
  </si>
  <si>
    <t>22.06.2020 19:26:56</t>
  </si>
  <si>
    <t>22.06.2020 20:33:44</t>
  </si>
  <si>
    <t>1350017</t>
  </si>
  <si>
    <t>12.06.2020 16:42:59</t>
  </si>
  <si>
    <t>12.06.2020 17:24:37</t>
  </si>
  <si>
    <t>1352632</t>
  </si>
  <si>
    <t>ALAYBEY MH TR-1 45-74-M00177_Ayırıcı H01</t>
  </si>
  <si>
    <t>17.06.2020 10:54:38</t>
  </si>
  <si>
    <t>1353592</t>
  </si>
  <si>
    <t>18.06.2020 14:02:09</t>
  </si>
  <si>
    <t>18.06.2020 15:46:49</t>
  </si>
  <si>
    <t>1359839</t>
  </si>
  <si>
    <t>SABRİ KUŞ SULAMA GRUBU 35-29-M00288_Ayırıcı H01</t>
  </si>
  <si>
    <t>28.06.2020 07:07:38</t>
  </si>
  <si>
    <t>28.06.2020 12:01:35</t>
  </si>
  <si>
    <t>1358766</t>
  </si>
  <si>
    <t>AKÖREN TR-19 KÖK 45-78-M00974_HatBaşıAyırıcı_53139361 M04</t>
  </si>
  <si>
    <t>26.06.2020 07:16:08</t>
  </si>
  <si>
    <t>26.06.2020 10:20:12</t>
  </si>
  <si>
    <t>1347837</t>
  </si>
  <si>
    <t>YEŞİLOVA TARIMSAL SULAMA-2 45-78-M01031_Ayırıcı H01</t>
  </si>
  <si>
    <t>09.06.2020 16:48:17</t>
  </si>
  <si>
    <t>09.06.2020 18:44:11</t>
  </si>
  <si>
    <t>1344935</t>
  </si>
  <si>
    <t>YEŞİLTEPE YONUÇ TR-3 35-32-L00050_35-32-L00050</t>
  </si>
  <si>
    <t>04.06.2020 09:57:00</t>
  </si>
  <si>
    <t>04.06.2020 13:37:30</t>
  </si>
  <si>
    <t>1353615</t>
  </si>
  <si>
    <t>HACITUFAN ALAKAVAK TR-4 45-77-L00357_Ayırıcı H01</t>
  </si>
  <si>
    <t>18.06.2020 14:49:26</t>
  </si>
  <si>
    <t>18.06.2020 15:32:12</t>
  </si>
  <si>
    <t>1352681</t>
  </si>
  <si>
    <t>YEŞİLYURT TR-10 45-73-M00485_945640159</t>
  </si>
  <si>
    <t>17.06.2020 09:51:22</t>
  </si>
  <si>
    <t>17.06.2020 10:20:23</t>
  </si>
  <si>
    <t>1353318</t>
  </si>
  <si>
    <t>YEŞİLYURT TR-3 45-73-M00482_945641965</t>
  </si>
  <si>
    <t>18.06.2020 10:20:06</t>
  </si>
  <si>
    <t>18.06.2020 11:38:14</t>
  </si>
  <si>
    <t>1355158</t>
  </si>
  <si>
    <t>YEŞİLYURT DM 45-73-M00476_HatBaşıAyırıcı_53136387 M04</t>
  </si>
  <si>
    <t>20.06.2020 15:25:19</t>
  </si>
  <si>
    <t>20.06.2020 17:14:10</t>
  </si>
  <si>
    <t>1354901</t>
  </si>
  <si>
    <t>YEŞİLYURT DM 45-73-M00476_HatBaşıAyırıcı_53136116 M02</t>
  </si>
  <si>
    <t>20.06.2020 07:45:30</t>
  </si>
  <si>
    <t>20.06.2020 09:39:49</t>
  </si>
  <si>
    <t>1345098</t>
  </si>
  <si>
    <t>YEŞİLYURT TR-15 45-73-M00484_C</t>
  </si>
  <si>
    <t>04.06.2020 13:24:23</t>
  </si>
  <si>
    <t>04.06.2020 15:33:51</t>
  </si>
  <si>
    <t>1348530</t>
  </si>
  <si>
    <t>YEŞİLYURT TR-12 45-73-M00487_945640103</t>
  </si>
  <si>
    <t>10.06.2020 17:50:25</t>
  </si>
  <si>
    <t>10.06.2020 18:42:00</t>
  </si>
  <si>
    <t>1348456</t>
  </si>
  <si>
    <t>YEŞİLYURT TR-4 45-73-M00801_945640278</t>
  </si>
  <si>
    <t>10.06.2020 15:43:19</t>
  </si>
  <si>
    <t>10.06.2020 16:37:07</t>
  </si>
  <si>
    <t>1347001</t>
  </si>
  <si>
    <t>08.06.2020 09:14:16</t>
  </si>
  <si>
    <t>08.06.2020 09:37:00</t>
  </si>
  <si>
    <t>1359432</t>
  </si>
  <si>
    <t>27.06.2020 09:30:26</t>
  </si>
  <si>
    <t>27.06.2020 09:39:43</t>
  </si>
  <si>
    <t>1354204</t>
  </si>
  <si>
    <t>YEŞİLYURT TR-5 45-73-M00802_945640195</t>
  </si>
  <si>
    <t>19.06.2020 09:54:00</t>
  </si>
  <si>
    <t>19.06.2020 10:20:55</t>
  </si>
  <si>
    <t>1350425</t>
  </si>
  <si>
    <t>K-4042 35-02-K04042_35-02-K04042</t>
  </si>
  <si>
    <t>13.06.2020 07:52:49</t>
  </si>
  <si>
    <t>1323237</t>
  </si>
  <si>
    <t>M-2079 35-01-M02079_911709718</t>
  </si>
  <si>
    <t>01.06.2020 14:25:19</t>
  </si>
  <si>
    <t>01.06.2020 22:37:51</t>
  </si>
  <si>
    <t>1323811</t>
  </si>
  <si>
    <t>02.06.2020 11:00:24</t>
  </si>
  <si>
    <t>02.06.2020 14:40:34</t>
  </si>
  <si>
    <t>1345354</t>
  </si>
  <si>
    <t>05.06.2020 06:07:58</t>
  </si>
  <si>
    <t>05.06.2020 07:04:46</t>
  </si>
  <si>
    <t>1355950</t>
  </si>
  <si>
    <t>22.06.2020 06:02:55</t>
  </si>
  <si>
    <t>22.06.2020 06:59:58</t>
  </si>
  <si>
    <t>1359424</t>
  </si>
  <si>
    <t>YİĞİTLER KÖK 35-27-M00707_YİĞİTLER SULAMA M01</t>
  </si>
  <si>
    <t>27.06.2020 08:47:48</t>
  </si>
  <si>
    <t>27.06.2020 09:38:30</t>
  </si>
  <si>
    <t>1359133</t>
  </si>
  <si>
    <t>YİĞİTLER TR-2 35-27-L00224_35-27-L00224</t>
  </si>
  <si>
    <t>26.06.2020 16:57:00</t>
  </si>
  <si>
    <t>26.06.2020 18:39:18</t>
  </si>
  <si>
    <t>1358955</t>
  </si>
  <si>
    <t>26.06.2020 11:25:01</t>
  </si>
  <si>
    <t>26.06.2020 16:57:16</t>
  </si>
  <si>
    <t>1358372</t>
  </si>
  <si>
    <t>YİĞİTLER TR-1 35-27-L00225_912461610</t>
  </si>
  <si>
    <t>25.06.2020 11:39:35</t>
  </si>
  <si>
    <t>25.06.2020 15:23:20</t>
  </si>
  <si>
    <t>1344966</t>
  </si>
  <si>
    <t>YİĞİTLER TR-1 45-74-M00102_A</t>
  </si>
  <si>
    <t>04.06.2020 13:55:26</t>
  </si>
  <si>
    <t>04.06.2020 14:51:03</t>
  </si>
  <si>
    <t>1346209</t>
  </si>
  <si>
    <t>06.06.2020 17:04:36</t>
  </si>
  <si>
    <t>06.06.2020 22:32:52</t>
  </si>
  <si>
    <t>1355439</t>
  </si>
  <si>
    <t>YİĞİTLER KÖK 35-27-M00707_YİĞİTLER SULAMA-M01 M01</t>
  </si>
  <si>
    <t>21.06.2020 08:27:58</t>
  </si>
  <si>
    <t>21.06.2020 12:20:16</t>
  </si>
  <si>
    <t>1354797</t>
  </si>
  <si>
    <t>VAHİT TOPBAŞ SLM GRB TR 35-27-M00713_Ayırıcı H01</t>
  </si>
  <si>
    <t>19.06.2020 21:50:44</t>
  </si>
  <si>
    <t>20.06.2020 01:42:12</t>
  </si>
  <si>
    <t>1352156</t>
  </si>
  <si>
    <t>ZEKİ GÖREN SLM GRB TR 35-27-M00714_914633539</t>
  </si>
  <si>
    <t>16.06.2020 09:16:59</t>
  </si>
  <si>
    <t>16.06.2020 13:49:17</t>
  </si>
  <si>
    <t>1351841</t>
  </si>
  <si>
    <t>YOLÜSTÜ TR-4 35-15-L00916_A</t>
  </si>
  <si>
    <t>15.06.2020 18:38:45</t>
  </si>
  <si>
    <t>15.06.2020 19:18:52</t>
  </si>
  <si>
    <t>1351550</t>
  </si>
  <si>
    <t>15.06.2020 09:46:23</t>
  </si>
  <si>
    <t>15.06.2020 09:53:57</t>
  </si>
  <si>
    <t>1351303</t>
  </si>
  <si>
    <t>14.06.2020 17:03:17</t>
  </si>
  <si>
    <t>14.06.2020 17:26:21</t>
  </si>
  <si>
    <t>1353626</t>
  </si>
  <si>
    <t>18.06.2020 15:06:09</t>
  </si>
  <si>
    <t>18.06.2020 17:55:00</t>
  </si>
  <si>
    <t>1352960</t>
  </si>
  <si>
    <t>YOLÜSTÜ İM 35-15-A00002_EURO GIDA L02</t>
  </si>
  <si>
    <t>17.06.2020 16:23:52</t>
  </si>
  <si>
    <t>17.06.2020 17:15:21</t>
  </si>
  <si>
    <t>1352921</t>
  </si>
  <si>
    <t>TR-65 KANLICAKONAĞI MEVKİİ 35-15-L00065_A</t>
  </si>
  <si>
    <t>17.06.2020 15:22:14</t>
  </si>
  <si>
    <t>17.06.2020 15:51:23</t>
  </si>
  <si>
    <t>1354431</t>
  </si>
  <si>
    <t>YOLÜSTÜ İM 35-15-A00002_GERÇEKLİ L12</t>
  </si>
  <si>
    <t>19.06.2020 14:49:50</t>
  </si>
  <si>
    <t>19.06.2020 15:20:50</t>
  </si>
  <si>
    <t>1357679</t>
  </si>
  <si>
    <t>24.06.2020 09:26:03</t>
  </si>
  <si>
    <t>24.06.2020 09:37:32</t>
  </si>
  <si>
    <t>1357628</t>
  </si>
  <si>
    <t>24.06.2020 08:19:24</t>
  </si>
  <si>
    <t>24.06.2020 08:24:00</t>
  </si>
  <si>
    <t>1345830</t>
  </si>
  <si>
    <t>05.06.2020 21:58:59</t>
  </si>
  <si>
    <t>05.06.2020 23:25:45</t>
  </si>
  <si>
    <t>1345264</t>
  </si>
  <si>
    <t>04.06.2020 19:05:13</t>
  </si>
  <si>
    <t>04.06.2020 20:38:34</t>
  </si>
  <si>
    <t>1345412</t>
  </si>
  <si>
    <t>05.06.2020 08:49:07</t>
  </si>
  <si>
    <t>05.06.2020 10:30:25</t>
  </si>
  <si>
    <t>1345734</t>
  </si>
  <si>
    <t>05.06.2020 18:22:48</t>
  </si>
  <si>
    <t>05.06.2020 18:50:17</t>
  </si>
  <si>
    <t>1334405</t>
  </si>
  <si>
    <t>YOLÜSTÜ TR-2 35-15-L00920_950361400</t>
  </si>
  <si>
    <t>03.06.2020 10:39:38</t>
  </si>
  <si>
    <t>03.06.2020 14:45:53</t>
  </si>
  <si>
    <t>1350505</t>
  </si>
  <si>
    <t>HASAN ALİ AYTAÇ ÖZEL TR 35-15-L00852Ö_35-15-L00852Ö</t>
  </si>
  <si>
    <t>13.06.2020 09:15:02</t>
  </si>
  <si>
    <t>13.06.2020 12:24:22</t>
  </si>
  <si>
    <t>1349359</t>
  </si>
  <si>
    <t>YOLÜSTÜ TR-4 35-15-L00916_950362030</t>
  </si>
  <si>
    <t>11.06.2020 23:14:29</t>
  </si>
  <si>
    <t>12.06.2020 02:07:18</t>
  </si>
  <si>
    <t>1360588</t>
  </si>
  <si>
    <t>29.06.2020 15:45:06</t>
  </si>
  <si>
    <t>29.06.2020 15:51:00</t>
  </si>
  <si>
    <t>1348594</t>
  </si>
  <si>
    <t>ÇAKALTEPE TR-1 35-22-M00183_Ayırıcı H</t>
  </si>
  <si>
    <t>10.06.2020 19:42:41</t>
  </si>
  <si>
    <t>1344752</t>
  </si>
  <si>
    <t>ÇAKALTEPE TR-7 35-22-M00794_955294592</t>
  </si>
  <si>
    <t>03.06.2020 19:35:31</t>
  </si>
  <si>
    <t>04.06.2020 00:31:04</t>
  </si>
  <si>
    <t>1346660</t>
  </si>
  <si>
    <t>TAHSİN AYTEKİN SULAMA GRUBU TR 35-22-M00207_Ayırıcı H01</t>
  </si>
  <si>
    <t>07.06.2020 14:49:15</t>
  </si>
  <si>
    <t>07.06.2020 17:10:46</t>
  </si>
  <si>
    <t>1361026</t>
  </si>
  <si>
    <t>30.06.2020 09:46:08</t>
  </si>
  <si>
    <t>30.06.2020 11:47:14</t>
  </si>
  <si>
    <t>1359456</t>
  </si>
  <si>
    <t>27.06.2020 09:49:09</t>
  </si>
  <si>
    <t>27.06.2020 10:31:50</t>
  </si>
  <si>
    <t>1359288</t>
  </si>
  <si>
    <t>26.06.2020 21:21:53</t>
  </si>
  <si>
    <t>26.06.2020 22:02:04</t>
  </si>
  <si>
    <t>1359677</t>
  </si>
  <si>
    <t>27.06.2020 17:42:10</t>
  </si>
  <si>
    <t>27.06.2020 19:01:07</t>
  </si>
  <si>
    <t>1345726</t>
  </si>
  <si>
    <t>SINIRADA TR-1 35-16-M00095_953308363</t>
  </si>
  <si>
    <t>05.06.2020 18:04:29</t>
  </si>
  <si>
    <t>05.06.2020 19:48:12</t>
  </si>
  <si>
    <t>1323757</t>
  </si>
  <si>
    <t>YUKARIAKTEPE OVACIK TR-5 35-32-L00076_35-32-L00076</t>
  </si>
  <si>
    <t>02.06.2020 09:46:00</t>
  </si>
  <si>
    <t>02.06.2020 13:56:28</t>
  </si>
  <si>
    <t>1359798</t>
  </si>
  <si>
    <t>YUKARI KIZILCA TR-1 35-27-L00051_915034501</t>
  </si>
  <si>
    <t>27.06.2020 23:48:01</t>
  </si>
  <si>
    <t>28.06.2020 02:09:01</t>
  </si>
  <si>
    <t>1359848</t>
  </si>
  <si>
    <t>TOSUNLAR MERKEZ TR-1 35-32-L00038_946410076</t>
  </si>
  <si>
    <t>28.06.2020 07:36:45</t>
  </si>
  <si>
    <t>28.06.2020 09:09:57</t>
  </si>
  <si>
    <t>1361061</t>
  </si>
  <si>
    <t>YUMUKLAR TR-1 45-86-M00233_Ayırıcı H01</t>
  </si>
  <si>
    <t>30.06.2020 11:27:52</t>
  </si>
  <si>
    <t>30.06.2020 12:12:36</t>
  </si>
  <si>
    <t>1354756</t>
  </si>
  <si>
    <t>YUMUKLAR TR-1 45-86-M00233_915774314</t>
  </si>
  <si>
    <t>19.06.2020 20:47:52</t>
  </si>
  <si>
    <t>19.06.2020 21:50:26</t>
  </si>
  <si>
    <t>1360412</t>
  </si>
  <si>
    <t>YUNTDAĞIKÖSELER KÖYÜ TR-1 45-71-M01748_953214217</t>
  </si>
  <si>
    <t>29.06.2020 10:24:32</t>
  </si>
  <si>
    <t>29.06.2020 12:52:02</t>
  </si>
  <si>
    <t>1334431</t>
  </si>
  <si>
    <t>SARUHANLI TR-7 45-80-M00007_956564156</t>
  </si>
  <si>
    <t>03.06.2020 11:28:00</t>
  </si>
  <si>
    <t>03.06.2020 13:09:26</t>
  </si>
  <si>
    <t>1323325</t>
  </si>
  <si>
    <t>YURTBAŞI TR-1 45-77-L00313_945507607</t>
  </si>
  <si>
    <t>01.06.2020 15:12:40</t>
  </si>
  <si>
    <t>01.06.2020 17:46:19</t>
  </si>
  <si>
    <t>1334380</t>
  </si>
  <si>
    <t>VELİLER DM 35-15-L00840_SEKİKÖY-ŞİRİNKÖY-L02 L02</t>
  </si>
  <si>
    <t>03.06.2020 10:18:18</t>
  </si>
  <si>
    <t>03.06.2020 10:38:11</t>
  </si>
  <si>
    <t>1353624</t>
  </si>
  <si>
    <t>18.06.2020 15:05:29</t>
  </si>
  <si>
    <t>18.06.2020 15:16:00</t>
  </si>
  <si>
    <t>1353516</t>
  </si>
  <si>
    <t>18.06.2020 13:27:59</t>
  </si>
  <si>
    <t>18.06.2020 13:46:00</t>
  </si>
  <si>
    <t>1352253</t>
  </si>
  <si>
    <t>YUSUFLU TR-6 35-20-L00359_955212254</t>
  </si>
  <si>
    <t>16.06.2020 13:03:00</t>
  </si>
  <si>
    <t>16.06.2020 15:01:50</t>
  </si>
  <si>
    <t>1334012</t>
  </si>
  <si>
    <t>YUSUFLU KÖK 35-20-L00077_ERGENLİ L01</t>
  </si>
  <si>
    <t>02.06.2020 16:00:02</t>
  </si>
  <si>
    <t>02.06.2020 16:22:56</t>
  </si>
  <si>
    <t>1323255</t>
  </si>
  <si>
    <t>YUSUFLU TOPRAK SU -2 35-20-L00229Ö_Ayırıcı H01</t>
  </si>
  <si>
    <t>01.06.2020 14:18:20</t>
  </si>
  <si>
    <t>01.06.2020 16:55:37</t>
  </si>
  <si>
    <t>1323812</t>
  </si>
  <si>
    <t>YUSUFLU TR-6 35-20-L00359_Ayırıcı H01</t>
  </si>
  <si>
    <t>02.06.2020 11:01:00</t>
  </si>
  <si>
    <t>02.06.2020 11:21:53</t>
  </si>
  <si>
    <t>1347007</t>
  </si>
  <si>
    <t>08.06.2020 09:07:23</t>
  </si>
  <si>
    <t>08.06.2020 10:18:41</t>
  </si>
  <si>
    <t>1349253</t>
  </si>
  <si>
    <t>YUSUFLU TR-5 35-20-L00236_35-20-L00236</t>
  </si>
  <si>
    <t>11.06.2020 19:53:23</t>
  </si>
  <si>
    <t>11.06.2020 20:29:28</t>
  </si>
  <si>
    <t>1358274</t>
  </si>
  <si>
    <t>25.06.2020 09:30:10</t>
  </si>
  <si>
    <t>25.06.2020 10:12:08</t>
  </si>
  <si>
    <t>1323404</t>
  </si>
  <si>
    <t>01.06.2020 16:52:08</t>
  </si>
  <si>
    <t>01.06.2020 17:36:49</t>
  </si>
  <si>
    <t>1351551</t>
  </si>
  <si>
    <t>YAYALAR TR-1 45-73-M00161_45-73-M00161</t>
  </si>
  <si>
    <t>15.06.2020 09:34:53</t>
  </si>
  <si>
    <t>15.06.2020 11:50:34</t>
  </si>
  <si>
    <t>1344941</t>
  </si>
  <si>
    <t>YÜKSEKKÖY TR-1 35-17-M00184_9743949</t>
  </si>
  <si>
    <t>04.06.2020 10:02:00</t>
  </si>
  <si>
    <t>04.06.2020 12:53:55</t>
  </si>
  <si>
    <t>1359053</t>
  </si>
  <si>
    <t>YÜKSEKKÖY TR-1 35-17-M00184_950300000</t>
  </si>
  <si>
    <t>26.06.2020 14:08:53</t>
  </si>
  <si>
    <t>02.07.2020 16:24:53</t>
  </si>
  <si>
    <t>1346707</t>
  </si>
  <si>
    <t>07.06.2020 16:28:53</t>
  </si>
  <si>
    <t>07.06.2020 16:49:00</t>
  </si>
  <si>
    <t>1345268</t>
  </si>
  <si>
    <t>M-1117 35-01-M01117_911487609</t>
  </si>
  <si>
    <t>04.06.2020 19:02:50</t>
  </si>
  <si>
    <t>05.06.2020 00:10:32</t>
  </si>
  <si>
    <t>1345233</t>
  </si>
  <si>
    <t>04.06.2020 17:09:58</t>
  </si>
  <si>
    <t>04.06.2020 18:56:59</t>
  </si>
  <si>
    <t>1355186</t>
  </si>
  <si>
    <t>M-1117 35-01-M01117_912121943</t>
  </si>
  <si>
    <t>20.06.2020 16:11:52</t>
  </si>
  <si>
    <t>20.06.2020 17:25:43</t>
  </si>
  <si>
    <t>1347308</t>
  </si>
  <si>
    <t>K-796 35-01-K00796_911925084</t>
  </si>
  <si>
    <t>08.06.2020 17:32:49</t>
  </si>
  <si>
    <t>08.06.2020 18:25:54</t>
  </si>
  <si>
    <t>1333862</t>
  </si>
  <si>
    <t>DM-3/16 35-26-M00819_Ayırıcı H01</t>
  </si>
  <si>
    <t>02.06.2020 11:53:48</t>
  </si>
  <si>
    <t>02.06.2020 16:37:12</t>
  </si>
  <si>
    <t>1360078</t>
  </si>
  <si>
    <t>28.06.2020 17:35:03</t>
  </si>
  <si>
    <t>1360157</t>
  </si>
  <si>
    <t>28.06.2020 19:56:47</t>
  </si>
  <si>
    <t>28.06.2020 21:16:56</t>
  </si>
  <si>
    <t>1345708</t>
  </si>
  <si>
    <t>K-2483 35-07-K02483_962686850</t>
  </si>
  <si>
    <t>05.06.2020 17:21:27</t>
  </si>
  <si>
    <t>05.06.2020 20:50:19</t>
  </si>
  <si>
    <t>1345143</t>
  </si>
  <si>
    <t>ZEYTİNELİ TR-3 35-19-M00210_6055280</t>
  </si>
  <si>
    <t>04.06.2020 14:02:42</t>
  </si>
  <si>
    <t>04.06.2020 18:09:44</t>
  </si>
  <si>
    <t>1347068</t>
  </si>
  <si>
    <t>ZEYTİNELİ TR-3 35-19-M00210_956693233</t>
  </si>
  <si>
    <t>08.06.2020 10:55:13</t>
  </si>
  <si>
    <t>08.06.2020 12:29:13</t>
  </si>
  <si>
    <t>1349736</t>
  </si>
  <si>
    <t>ZEYTİNELİ TR-3 35-19-M00210_953703026</t>
  </si>
  <si>
    <t>12.06.2020 13:03:44</t>
  </si>
  <si>
    <t>12.06.2020 18:04:26</t>
  </si>
  <si>
    <t>1359119</t>
  </si>
  <si>
    <t>ZEYTİNKÖY KÖK 35-13-L00065_946418432</t>
  </si>
  <si>
    <t>26.06.2020 15:48:22</t>
  </si>
  <si>
    <t>26.06.2020 17:16:04</t>
  </si>
  <si>
    <t>1360283</t>
  </si>
  <si>
    <t>ZEYTİNOVA KÖK 35-20-L00274_ÇATAL-L04 L04</t>
  </si>
  <si>
    <t>29.06.2020 08:01:54</t>
  </si>
  <si>
    <t>29.06.2020 08:27:00</t>
  </si>
  <si>
    <t>1347800</t>
  </si>
  <si>
    <t>EFESYEM ÖZEL 35-29-L00687Ö_-L02 L02</t>
  </si>
  <si>
    <t>09.06.2020 15:29:19</t>
  </si>
  <si>
    <t>09.06.2020 16:50:06</t>
  </si>
  <si>
    <t>1323550</t>
  </si>
  <si>
    <t>ZEYTİNOVA TR-2 35-20-L00308_955206547</t>
  </si>
  <si>
    <t>01.06.2020 20:43:20</t>
  </si>
  <si>
    <t>01.06.2020 21:58:28</t>
  </si>
  <si>
    <t>1355008</t>
  </si>
  <si>
    <t>ZEYTİNOVA TR-3 35-20-L00309_11384141</t>
  </si>
  <si>
    <t>20.06.2020 10:32:16</t>
  </si>
  <si>
    <t>20.06.2020 15:43:49</t>
  </si>
  <si>
    <t>1350603</t>
  </si>
  <si>
    <t>ZEYTİNOVA TR-1 35-20-L00307_6520442</t>
  </si>
  <si>
    <t>13.06.2020 11:21:02</t>
  </si>
  <si>
    <t>13.06.2020 12:38:26</t>
  </si>
  <si>
    <t>1350723</t>
  </si>
  <si>
    <t>ZEYTİNOVA TR-1 35-20-L00307_955214635</t>
  </si>
  <si>
    <t>13.06.2020 14:36:31</t>
  </si>
  <si>
    <t>13.06.2020 15:16:26</t>
  </si>
  <si>
    <t>1353871</t>
  </si>
  <si>
    <t>ZEYTİNOVA TR-3 35-20-L00309_955202567</t>
  </si>
  <si>
    <t>18.06.2020 17:58:53</t>
  </si>
  <si>
    <t>18.06.2020 19:54:21</t>
  </si>
  <si>
    <t>1354860</t>
  </si>
  <si>
    <t>ZEYTİNOVA TR-3 35-20-L00309_35-20-L00309</t>
  </si>
  <si>
    <t>20.06.2020 03:27:44</t>
  </si>
  <si>
    <t>20.06.2020 04:30:56</t>
  </si>
  <si>
    <t>1349762</t>
  </si>
  <si>
    <t>12.06.2020 13:40:59</t>
  </si>
  <si>
    <t>12.06.2020 14:20:08</t>
  </si>
  <si>
    <t>1349277</t>
  </si>
  <si>
    <t>ZEYTİNOVA TR-3 35-20-L00309_10263818</t>
  </si>
  <si>
    <t>11.06.2020 19:25:48</t>
  </si>
  <si>
    <t>11.06.2020 20:37:41</t>
  </si>
  <si>
    <t>1360392</t>
  </si>
  <si>
    <t>29.06.2020 09:52:38</t>
  </si>
  <si>
    <t>29.06.2020 10:24:00</t>
  </si>
  <si>
    <t>1323313</t>
  </si>
  <si>
    <t>DUMANLAR KÖK 45-81-M00044_KARABEYLER-M02 M02</t>
  </si>
  <si>
    <t>01.06.2020 15:18:16</t>
  </si>
  <si>
    <t>01.06.2020 15:58:00</t>
  </si>
  <si>
    <t>1345874</t>
  </si>
  <si>
    <t>DUMANLAR KÖK 45-81-M00044_KARABEYLER M02</t>
  </si>
  <si>
    <t>06.06.2020 06:22:31</t>
  </si>
  <si>
    <t>06.06.2020 06:51:22</t>
  </si>
  <si>
    <t>1357722</t>
  </si>
  <si>
    <t>24.06.2020 10:03:49</t>
  </si>
  <si>
    <t>24.06.2020 10:34:00</t>
  </si>
  <si>
    <t>1357831</t>
  </si>
  <si>
    <t>24.06.2020 12:43:10</t>
  </si>
  <si>
    <t>24.06.2020 13:20:08</t>
  </si>
  <si>
    <t>1357900</t>
  </si>
  <si>
    <t>24.06.2020 14:41:51</t>
  </si>
  <si>
    <t>24.06.2020 15:20:54</t>
  </si>
  <si>
    <t>1358086</t>
  </si>
  <si>
    <t>DUMANLAR KÖK 45-81-M00044_HatBaşıAyırıcı_53135186 M02</t>
  </si>
  <si>
    <t>24.06.2020 20:30:45</t>
  </si>
  <si>
    <t>24.06.2020 21:33:22</t>
  </si>
  <si>
    <t>1356713</t>
  </si>
  <si>
    <t>23.06.2020 08:22:51</t>
  </si>
  <si>
    <t>23.06.2020 09:22:00</t>
  </si>
  <si>
    <t>1352000</t>
  </si>
  <si>
    <t>16.06.2020 06:25:38</t>
  </si>
  <si>
    <t>16.06.2020 07:44:15</t>
  </si>
  <si>
    <t>1350192</t>
  </si>
  <si>
    <t>L-170 ZÜMRÜTEVLER-1 ÖZEL 35-14-L00170Ö_-L01 L01</t>
  </si>
  <si>
    <t>12.06.2020 17:48:12</t>
  </si>
  <si>
    <t>12.06.2020 20:17:10</t>
  </si>
  <si>
    <t>1355047</t>
  </si>
  <si>
    <t>KARAKUYU-5 35-26-M00444_956620116</t>
  </si>
  <si>
    <t>20.06.2020 11:39:34</t>
  </si>
  <si>
    <t>20.06.2020 12:34:58</t>
  </si>
  <si>
    <t>1352796</t>
  </si>
  <si>
    <t>BIÇAKÇI OVACIK TR-4 35-15-L00083_950407853</t>
  </si>
  <si>
    <t>17.06.2020 12:05:20</t>
  </si>
  <si>
    <t>17.06.2020 17:50:49</t>
  </si>
  <si>
    <t>1353088</t>
  </si>
  <si>
    <t>BIÇAKÇI OVACIK TR-5 35-15-L00084_C</t>
  </si>
  <si>
    <t>17.06.2020 20:05:05</t>
  </si>
  <si>
    <t>17.06.2020 22:43:21</t>
  </si>
  <si>
    <t>1357860</t>
  </si>
  <si>
    <t>ÇOBANKÖY KÖK 35-29-L00066_HAMAMKÖY FİDERİ-L05 L05</t>
  </si>
  <si>
    <t>24.06.2020 13:48:00</t>
  </si>
  <si>
    <t>24.06.2020 14:27:00</t>
  </si>
  <si>
    <t>1348964</t>
  </si>
  <si>
    <t>ÇOBANKÖY TR-1 35-29-L00507_950318424</t>
  </si>
  <si>
    <t>11.06.2020 13:55:38</t>
  </si>
  <si>
    <t>11.06.2020 16:34:45</t>
  </si>
  <si>
    <t>1356785</t>
  </si>
  <si>
    <t>MADIR FAKRA TR-1 45-81-M00232_Ayırıcı H01</t>
  </si>
  <si>
    <t>23.06.2020 09:11:28</t>
  </si>
  <si>
    <t>23.06.2020 11:13:30</t>
  </si>
  <si>
    <t>1349217</t>
  </si>
  <si>
    <t>HİSAR TR-2 35-31-L00119_47996467</t>
  </si>
  <si>
    <t>11.06.2020 18:53:29</t>
  </si>
  <si>
    <t>11.06.2020 20:28:45</t>
  </si>
  <si>
    <t>1359973</t>
  </si>
  <si>
    <t>HİSAR TR-1 35-31-L00118_956591642</t>
  </si>
  <si>
    <t>28.06.2020 12:44:29</t>
  </si>
  <si>
    <t>28.06.2020 17:16:33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</si>
</sst>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0"/>
      <name val="Arial"/>
      <family val="2"/>
      <charset val="162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b/>
      <sz val="10"/>
      <color rgb="FFFF0000"/>
      <name val="Arial"/>
      <family val="2"/>
      <charset val="162"/>
    </font>
    <font>
      <sz val="11"/>
      <color rgb="FFFF0000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indexed="8"/>
      <name val="Calibri"/>
      <family val="2"/>
      <charset val="162"/>
    </font>
    <font>
      <sz val="11"/>
      <color rgb="FF000000"/>
      <name val="Calibri"/>
      <family val="2"/>
      <charset val="16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4">
    <xf numFmtId="0" fontId="0" fillId="0" borderId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3" fillId="8" borderId="8" applyNumberFormat="0" applyFon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19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19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19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19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19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0" fillId="0" borderId="0"/>
    <xf numFmtId="0" fontId="27" fillId="0" borderId="0"/>
  </cellStyleXfs>
  <cellXfs count="87">
    <xf numFmtId="0" fontId="0" fillId="0" borderId="0" xfId="0"/>
    <xf numFmtId="0" fontId="18" fillId="0" borderId="10" xfId="0" applyFont="1" applyBorder="1"/>
    <xf numFmtId="0" fontId="0" fillId="0" borderId="0" xfId="0" applyFill="1"/>
    <xf numFmtId="0" fontId="21" fillId="0" borderId="11" xfId="42" applyNumberFormat="1" applyFont="1" applyFill="1" applyBorder="1" applyAlignment="1" applyProtection="1">
      <alignment horizontal="center" vertical="center" wrapText="1"/>
    </xf>
    <xf numFmtId="0" fontId="22" fillId="0" borderId="11" xfId="42" applyNumberFormat="1" applyFont="1" applyFill="1" applyBorder="1" applyAlignment="1" applyProtection="1">
      <alignment horizontal="center" vertical="center"/>
    </xf>
    <xf numFmtId="0" fontId="22" fillId="0" borderId="13" xfId="0" applyNumberFormat="1" applyFont="1" applyFill="1" applyBorder="1" applyAlignment="1" applyProtection="1">
      <alignment vertical="center" wrapText="1"/>
    </xf>
    <xf numFmtId="0" fontId="0" fillId="0" borderId="0" xfId="0" applyProtection="1"/>
    <xf numFmtId="0" fontId="22" fillId="0" borderId="10" xfId="0" applyNumberFormat="1" applyFont="1" applyFill="1" applyBorder="1" applyAlignment="1" applyProtection="1">
      <alignment vertical="center"/>
    </xf>
    <xf numFmtId="0" fontId="22" fillId="0" borderId="0" xfId="0" applyNumberFormat="1" applyFont="1" applyFill="1" applyBorder="1" applyAlignment="1" applyProtection="1">
      <alignment vertical="center"/>
    </xf>
    <xf numFmtId="0" fontId="22" fillId="0" borderId="0" xfId="0" applyNumberFormat="1" applyFont="1" applyFill="1" applyBorder="1" applyAlignment="1" applyProtection="1">
      <alignment vertical="center" wrapText="1"/>
    </xf>
    <xf numFmtId="1" fontId="22" fillId="0" borderId="0" xfId="0" applyNumberFormat="1" applyFont="1" applyFill="1" applyBorder="1" applyAlignment="1" applyProtection="1">
      <alignment vertical="center"/>
    </xf>
    <xf numFmtId="0" fontId="22" fillId="0" borderId="10" xfId="0" applyNumberFormat="1" applyFont="1" applyFill="1" applyBorder="1" applyAlignment="1" applyProtection="1">
      <alignment vertical="center" wrapText="1"/>
    </xf>
    <xf numFmtId="0" fontId="23" fillId="0" borderId="0" xfId="0" applyNumberFormat="1" applyFont="1" applyFill="1" applyBorder="1" applyAlignment="1" applyProtection="1">
      <alignment vertical="center" wrapText="1"/>
    </xf>
    <xf numFmtId="1" fontId="23" fillId="0" borderId="0" xfId="0" applyNumberFormat="1" applyFont="1" applyFill="1" applyBorder="1" applyAlignment="1" applyProtection="1">
      <alignment vertical="center" wrapText="1"/>
    </xf>
    <xf numFmtId="1" fontId="22" fillId="0" borderId="0" xfId="0" applyNumberFormat="1" applyFont="1" applyFill="1" applyBorder="1" applyAlignment="1" applyProtection="1">
      <alignment horizontal="left" vertical="center"/>
      <protection locked="0"/>
    </xf>
    <xf numFmtId="0" fontId="24" fillId="0" borderId="0" xfId="0" applyNumberFormat="1" applyFont="1" applyFill="1" applyBorder="1" applyAlignment="1">
      <alignment vertical="center"/>
    </xf>
    <xf numFmtId="0" fontId="25" fillId="0" borderId="0" xfId="0" applyNumberFormat="1" applyFont="1" applyFill="1" applyBorder="1"/>
    <xf numFmtId="0" fontId="0" fillId="0" borderId="0" xfId="0" applyNumberFormat="1" applyFill="1" applyBorder="1"/>
    <xf numFmtId="0" fontId="23" fillId="0" borderId="0" xfId="0" applyNumberFormat="1" applyFont="1" applyFill="1" applyBorder="1" applyAlignment="1">
      <alignment vertical="center"/>
    </xf>
    <xf numFmtId="0" fontId="21" fillId="0" borderId="20" xfId="0" applyNumberFormat="1" applyFont="1" applyFill="1" applyBorder="1" applyAlignment="1" applyProtection="1">
      <alignment vertical="center" wrapText="1"/>
    </xf>
    <xf numFmtId="0" fontId="21" fillId="0" borderId="21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2" fontId="0" fillId="0" borderId="10" xfId="0" applyNumberFormat="1" applyFont="1" applyBorder="1" applyAlignment="1" applyProtection="1">
      <alignment horizontal="right"/>
      <protection locked="0"/>
    </xf>
    <xf numFmtId="0" fontId="21" fillId="0" borderId="23" xfId="0" applyNumberFormat="1" applyFont="1" applyFill="1" applyBorder="1" applyAlignment="1" applyProtection="1">
      <alignment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2" fillId="0" borderId="10" xfId="0" applyNumberFormat="1" applyFont="1" applyFill="1" applyBorder="1" applyAlignment="1" applyProtection="1">
      <alignment horizontal="center" vertical="center"/>
    </xf>
    <xf numFmtId="0" fontId="21" fillId="0" borderId="0" xfId="0" applyNumberFormat="1" applyFont="1" applyFill="1" applyBorder="1" applyAlignment="1" applyProtection="1">
      <alignment vertical="center" wrapText="1"/>
    </xf>
    <xf numFmtId="1" fontId="0" fillId="0" borderId="0" xfId="0" applyNumberFormat="1" applyFont="1" applyBorder="1" applyAlignment="1" applyProtection="1">
      <alignment horizontal="right"/>
      <protection locked="0"/>
    </xf>
    <xf numFmtId="0" fontId="0" fillId="33" borderId="0" xfId="0" applyFill="1" applyProtection="1"/>
    <xf numFmtId="0" fontId="21" fillId="33" borderId="11" xfId="0" applyNumberFormat="1" applyFont="1" applyFill="1" applyBorder="1" applyAlignment="1" applyProtection="1">
      <alignment horizontal="center" vertical="center" wrapText="1"/>
    </xf>
    <xf numFmtId="0" fontId="22" fillId="33" borderId="11" xfId="0" applyNumberFormat="1" applyFont="1" applyFill="1" applyBorder="1" applyAlignment="1" applyProtection="1">
      <alignment horizontal="center" vertical="center"/>
    </xf>
    <xf numFmtId="0" fontId="21" fillId="33" borderId="10" xfId="0" applyNumberFormat="1" applyFont="1" applyFill="1" applyBorder="1" applyAlignment="1" applyProtection="1">
      <alignment vertical="center" wrapText="1"/>
    </xf>
    <xf numFmtId="3" fontId="0" fillId="33" borderId="10" xfId="0" applyNumberFormat="1" applyFill="1" applyBorder="1" applyProtection="1"/>
    <xf numFmtId="0" fontId="26" fillId="0" borderId="0" xfId="0" applyFont="1" applyProtection="1"/>
    <xf numFmtId="0" fontId="0" fillId="0" borderId="0" xfId="0" applyBorder="1" applyProtection="1"/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" fillId="34" borderId="10" xfId="0" applyFont="1" applyFill="1" applyBorder="1"/>
    <xf numFmtId="3" fontId="2" fillId="34" borderId="10" xfId="0" applyNumberFormat="1" applyFont="1" applyFill="1" applyBorder="1"/>
    <xf numFmtId="3" fontId="2" fillId="34" borderId="10" xfId="0" applyNumberFormat="1" applyFont="1" applyFill="1" applyBorder="1" applyAlignment="1">
      <alignment horizontal="right"/>
    </xf>
    <xf numFmtId="3" fontId="2" fillId="34" borderId="22" xfId="0" applyNumberFormat="1" applyFont="1" applyFill="1" applyBorder="1" applyAlignment="1">
      <alignment horizontal="right"/>
    </xf>
    <xf numFmtId="0" fontId="0" fillId="0" borderId="0" xfId="0" applyBorder="1"/>
    <xf numFmtId="0" fontId="0" fillId="0" borderId="10" xfId="0" applyBorder="1"/>
    <xf numFmtId="3" fontId="0" fillId="0" borderId="10" xfId="0" applyNumberFormat="1" applyBorder="1"/>
    <xf numFmtId="0" fontId="1" fillId="34" borderId="10" xfId="0" applyFont="1" applyFill="1" applyBorder="1"/>
    <xf numFmtId="0" fontId="28" fillId="0" borderId="10" xfId="0" applyFont="1" applyBorder="1" applyAlignment="1">
      <alignment vertical="center"/>
    </xf>
    <xf numFmtId="3" fontId="28" fillId="0" borderId="10" xfId="0" applyNumberFormat="1" applyFont="1" applyBorder="1" applyAlignment="1">
      <alignment horizontal="right" vertical="center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8" fillId="0" borderId="10" xfId="0" applyFont="1" applyFill="1" applyBorder="1" applyAlignment="1">
      <alignment vertical="center"/>
    </xf>
    <xf numFmtId="1" fontId="22" fillId="0" borderId="10" xfId="0" applyNumberFormat="1" applyFont="1" applyFill="1" applyBorder="1" applyAlignment="1" applyProtection="1">
      <alignment horizontal="left" vertical="center"/>
      <protection locked="0"/>
    </xf>
    <xf numFmtId="0" fontId="22" fillId="0" borderId="12" xfId="0" applyNumberFormat="1" applyFont="1" applyFill="1" applyBorder="1" applyAlignment="1" applyProtection="1">
      <alignment horizontal="center" vertical="center" wrapText="1"/>
    </xf>
    <xf numFmtId="0" fontId="22" fillId="0" borderId="13" xfId="0" applyNumberFormat="1" applyFont="1" applyFill="1" applyBorder="1" applyAlignment="1" applyProtection="1">
      <alignment horizontal="center" vertical="center" wrapText="1"/>
    </xf>
    <xf numFmtId="0" fontId="22" fillId="0" borderId="10" xfId="0" applyNumberFormat="1" applyFont="1" applyFill="1" applyBorder="1" applyAlignment="1" applyProtection="1">
      <alignment horizontal="left" vertical="center"/>
    </xf>
    <xf numFmtId="0" fontId="22" fillId="0" borderId="10" xfId="0" applyNumberFormat="1" applyFont="1" applyFill="1" applyBorder="1" applyAlignment="1" applyProtection="1">
      <alignment horizontal="left" vertical="center" wrapText="1"/>
    </xf>
    <xf numFmtId="49" fontId="22" fillId="0" borderId="14" xfId="0" applyNumberFormat="1" applyFont="1" applyFill="1" applyBorder="1" applyAlignment="1" applyProtection="1">
      <alignment horizontal="left" vertical="center"/>
      <protection locked="0"/>
    </xf>
    <xf numFmtId="49" fontId="22" fillId="0" borderId="15" xfId="0" applyNumberFormat="1" applyFont="1" applyFill="1" applyBorder="1" applyAlignment="1" applyProtection="1">
      <alignment horizontal="left" vertical="center"/>
      <protection locked="0"/>
    </xf>
    <xf numFmtId="0" fontId="23" fillId="0" borderId="0" xfId="0" applyNumberFormat="1" applyFont="1" applyFill="1" applyBorder="1" applyAlignment="1" applyProtection="1">
      <alignment horizontal="left" vertical="center" wrapText="1"/>
    </xf>
    <xf numFmtId="49" fontId="22" fillId="0" borderId="14" xfId="0" applyNumberFormat="1" applyFont="1" applyFill="1" applyBorder="1" applyAlignment="1" applyProtection="1">
      <alignment horizontal="left" vertical="center" wrapText="1"/>
      <protection locked="0"/>
    </xf>
    <xf numFmtId="49" fontId="22" fillId="0" borderId="15" xfId="0" applyNumberFormat="1" applyFont="1" applyFill="1" applyBorder="1" applyAlignment="1" applyProtection="1">
      <alignment horizontal="left" vertical="center" wrapText="1"/>
      <protection locked="0"/>
    </xf>
    <xf numFmtId="1" fontId="22" fillId="0" borderId="10" xfId="0" applyNumberFormat="1" applyFont="1" applyFill="1" applyBorder="1" applyAlignment="1" applyProtection="1">
      <alignment horizontal="left" vertical="center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7" xfId="0" applyNumberFormat="1" applyFont="1" applyFill="1" applyBorder="1" applyAlignment="1" applyProtection="1">
      <alignment vertical="center" wrapText="1"/>
    </xf>
    <xf numFmtId="0" fontId="21" fillId="0" borderId="16" xfId="0" applyNumberFormat="1" applyFont="1" applyFill="1" applyBorder="1" applyAlignment="1" applyProtection="1">
      <alignment horizontal="justify" vertical="center" wrapText="1"/>
    </xf>
    <xf numFmtId="0" fontId="21" fillId="0" borderId="17" xfId="0" applyNumberFormat="1" applyFont="1" applyFill="1" applyBorder="1" applyAlignment="1" applyProtection="1">
      <alignment horizontal="justify" vertical="center" wrapText="1"/>
    </xf>
    <xf numFmtId="0" fontId="21" fillId="0" borderId="18" xfId="0" applyNumberFormat="1" applyFont="1" applyFill="1" applyBorder="1" applyAlignment="1" applyProtection="1">
      <alignment horizontal="center" vertical="center" wrapText="1"/>
    </xf>
    <xf numFmtId="0" fontId="22" fillId="0" borderId="19" xfId="0" applyNumberFormat="1" applyFont="1" applyFill="1" applyBorder="1" applyAlignment="1" applyProtection="1">
      <alignment horizontal="center" vertical="center"/>
    </xf>
    <xf numFmtId="0" fontId="22" fillId="0" borderId="22" xfId="0" applyNumberFormat="1" applyFont="1" applyFill="1" applyBorder="1" applyAlignment="1" applyProtection="1">
      <alignment horizontal="center" vertical="center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1" fontId="22" fillId="0" borderId="22" xfId="0" applyNumberFormat="1" applyFont="1" applyFill="1" applyBorder="1" applyAlignment="1" applyProtection="1">
      <alignment horizontal="center" vertical="center"/>
    </xf>
    <xf numFmtId="0" fontId="21" fillId="0" borderId="14" xfId="0" applyNumberFormat="1" applyFont="1" applyFill="1" applyBorder="1" applyAlignment="1" applyProtection="1">
      <alignment horizontal="center" vertical="center" wrapText="1"/>
    </xf>
    <xf numFmtId="0" fontId="21" fillId="0" borderId="24" xfId="0" applyNumberFormat="1" applyFont="1" applyFill="1" applyBorder="1" applyAlignment="1" applyProtection="1">
      <alignment horizontal="center" vertical="center" wrapText="1"/>
    </xf>
    <xf numFmtId="0" fontId="21" fillId="0" borderId="15" xfId="0" applyNumberFormat="1" applyFont="1" applyFill="1" applyBorder="1" applyAlignment="1" applyProtection="1">
      <alignment horizontal="center" vertical="center" wrapText="1"/>
    </xf>
    <xf numFmtId="0" fontId="21" fillId="0" borderId="25" xfId="0" applyNumberFormat="1" applyFont="1" applyFill="1" applyBorder="1" applyAlignment="1" applyProtection="1">
      <alignment horizontal="left" vertical="center" wrapText="1"/>
    </xf>
    <xf numFmtId="0" fontId="21" fillId="0" borderId="14" xfId="0" applyNumberFormat="1" applyFont="1" applyFill="1" applyBorder="1" applyAlignment="1" applyProtection="1">
      <alignment horizontal="left" vertical="center" wrapText="1"/>
    </xf>
    <xf numFmtId="0" fontId="0" fillId="0" borderId="13" xfId="0" applyBorder="1" applyAlignment="1" applyProtection="1">
      <alignment horizontal="left" wrapText="1"/>
    </xf>
    <xf numFmtId="0" fontId="0" fillId="0" borderId="0" xfId="0" applyBorder="1" applyAlignment="1" applyProtection="1">
      <alignment horizontal="left" wrapText="1"/>
    </xf>
    <xf numFmtId="0" fontId="21" fillId="33" borderId="10" xfId="0" applyNumberFormat="1" applyFont="1" applyFill="1" applyBorder="1" applyAlignment="1" applyProtection="1">
      <alignment horizontal="center" vertical="center" wrapText="1"/>
    </xf>
    <xf numFmtId="1" fontId="22" fillId="33" borderId="10" xfId="0" applyNumberFormat="1" applyFont="1" applyFill="1" applyBorder="1" applyAlignment="1" applyProtection="1">
      <alignment horizontal="center" vertical="center" wrapText="1"/>
    </xf>
    <xf numFmtId="1" fontId="22" fillId="33" borderId="10" xfId="0" applyNumberFormat="1" applyFont="1" applyFill="1" applyBorder="1" applyAlignment="1" applyProtection="1">
      <alignment horizontal="center" vertical="center"/>
    </xf>
    <xf numFmtId="0" fontId="21" fillId="0" borderId="10" xfId="42" applyNumberFormat="1" applyFont="1" applyFill="1" applyBorder="1" applyAlignment="1" applyProtection="1">
      <alignment horizontal="center" vertical="center" wrapText="1"/>
    </xf>
    <xf numFmtId="1" fontId="22" fillId="0" borderId="10" xfId="42" applyNumberFormat="1" applyFont="1" applyFill="1" applyBorder="1" applyAlignment="1" applyProtection="1">
      <alignment horizontal="center" vertical="center" wrapText="1"/>
    </xf>
    <xf numFmtId="1" fontId="22" fillId="0" borderId="11" xfId="42" applyNumberFormat="1" applyFont="1" applyFill="1" applyBorder="1" applyAlignment="1" applyProtection="1">
      <alignment horizontal="center" vertical="center"/>
    </xf>
  </cellXfs>
  <cellStyles count="44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12" xfId="42"/>
    <cellStyle name="Normal 2" xfId="43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1228"/>
  <sheetViews>
    <sheetView tabSelected="1" zoomScale="85" zoomScaleNormal="85" workbookViewId="0">
      <pane ySplit="1" topLeftCell="A2" activePane="bottomLeft" state="frozen"/>
      <selection activeCell="C57" sqref="C57"/>
      <selection pane="bottomLeft"/>
    </sheetView>
  </sheetViews>
  <sheetFormatPr defaultRowHeight="15" x14ac:dyDescent="0.25"/>
  <cols>
    <col min="1" max="1" width="11" bestFit="1" customWidth="1"/>
    <col min="2" max="2" width="8.42578125" bestFit="1" customWidth="1"/>
    <col min="3" max="3" width="10" bestFit="1" customWidth="1"/>
    <col min="4" max="4" width="17.7109375" bestFit="1" customWidth="1"/>
    <col min="5" max="5" width="56.85546875" bestFit="1" customWidth="1"/>
    <col min="6" max="6" width="40.28515625" bestFit="1" customWidth="1"/>
    <col min="7" max="7" width="15.7109375" bestFit="1" customWidth="1"/>
    <col min="8" max="8" width="13.42578125" bestFit="1" customWidth="1"/>
    <col min="9" max="9" width="17.85546875" bestFit="1" customWidth="1"/>
    <col min="10" max="10" width="15.85546875" bestFit="1" customWidth="1"/>
    <col min="11" max="11" width="28.5703125" bestFit="1" customWidth="1"/>
    <col min="12" max="12" width="31.140625" bestFit="1" customWidth="1"/>
    <col min="13" max="13" width="14.85546875" bestFit="1" customWidth="1"/>
    <col min="14" max="14" width="33.5703125" bestFit="1" customWidth="1"/>
    <col min="15" max="15" width="33.42578125" bestFit="1" customWidth="1"/>
    <col min="16" max="16" width="34.42578125" bestFit="1" customWidth="1"/>
    <col min="17" max="17" width="34.28515625" bestFit="1" customWidth="1"/>
    <col min="18" max="18" width="32.7109375" bestFit="1" customWidth="1"/>
    <col min="19" max="19" width="32.5703125" bestFit="1" customWidth="1"/>
    <col min="20" max="20" width="33.42578125" bestFit="1" customWidth="1"/>
    <col min="21" max="21" width="33.28515625" bestFit="1" customWidth="1"/>
  </cols>
  <sheetData>
    <row r="1" spans="1:2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</row>
    <row r="2" spans="1:21" x14ac:dyDescent="0.25">
      <c r="A2" t="s">
        <v>126</v>
      </c>
      <c r="B2">
        <v>1</v>
      </c>
      <c r="C2" t="s">
        <v>78</v>
      </c>
      <c r="D2" t="s">
        <v>106</v>
      </c>
      <c r="E2" t="s">
        <v>127</v>
      </c>
      <c r="F2" t="s">
        <v>128</v>
      </c>
      <c r="G2" t="s">
        <v>72</v>
      </c>
      <c r="H2" t="s">
        <v>129</v>
      </c>
      <c r="I2" t="s">
        <v>22</v>
      </c>
      <c r="J2" t="s">
        <v>130</v>
      </c>
      <c r="K2" t="s">
        <v>131</v>
      </c>
      <c r="L2" t="s">
        <v>132</v>
      </c>
      <c r="M2">
        <v>1.4544444439999999</v>
      </c>
      <c r="N2">
        <v>0</v>
      </c>
      <c r="O2">
        <v>128</v>
      </c>
      <c r="P2">
        <v>1</v>
      </c>
      <c r="Q2">
        <v>2</v>
      </c>
      <c r="R2">
        <v>0</v>
      </c>
      <c r="S2">
        <v>186.16888900000001</v>
      </c>
      <c r="T2">
        <v>1.4544440000000001</v>
      </c>
      <c r="U2">
        <v>2.9088889999999998</v>
      </c>
    </row>
    <row r="3" spans="1:21" x14ac:dyDescent="0.25">
      <c r="A3" t="s">
        <v>133</v>
      </c>
      <c r="B3">
        <v>1</v>
      </c>
      <c r="C3" t="s">
        <v>78</v>
      </c>
      <c r="D3" t="s">
        <v>80</v>
      </c>
      <c r="E3" t="s">
        <v>134</v>
      </c>
      <c r="F3" t="s">
        <v>135</v>
      </c>
      <c r="G3" t="s">
        <v>71</v>
      </c>
      <c r="H3" t="s">
        <v>129</v>
      </c>
      <c r="I3" t="s">
        <v>22</v>
      </c>
      <c r="J3" t="s">
        <v>130</v>
      </c>
      <c r="K3" t="s">
        <v>136</v>
      </c>
      <c r="L3" t="s">
        <v>137</v>
      </c>
      <c r="M3">
        <v>3.2452777770000001</v>
      </c>
      <c r="N3">
        <v>1</v>
      </c>
      <c r="O3">
        <v>222</v>
      </c>
      <c r="P3">
        <v>0</v>
      </c>
      <c r="Q3">
        <v>0</v>
      </c>
      <c r="R3">
        <v>3.2452779999999999</v>
      </c>
      <c r="S3">
        <v>720.45166600000005</v>
      </c>
      <c r="T3">
        <v>0</v>
      </c>
      <c r="U3">
        <v>0</v>
      </c>
    </row>
    <row r="4" spans="1:21" x14ac:dyDescent="0.25">
      <c r="A4" t="s">
        <v>138</v>
      </c>
      <c r="B4">
        <v>1</v>
      </c>
      <c r="C4" t="s">
        <v>78</v>
      </c>
      <c r="D4" t="s">
        <v>102</v>
      </c>
      <c r="E4" t="s">
        <v>139</v>
      </c>
      <c r="F4" t="s">
        <v>140</v>
      </c>
      <c r="G4" t="s">
        <v>72</v>
      </c>
      <c r="H4" t="s">
        <v>129</v>
      </c>
      <c r="I4" t="s">
        <v>22</v>
      </c>
      <c r="J4" t="s">
        <v>141</v>
      </c>
      <c r="K4" t="s">
        <v>142</v>
      </c>
      <c r="L4" t="s">
        <v>143</v>
      </c>
      <c r="M4">
        <v>0.27972222200000002</v>
      </c>
      <c r="N4">
        <v>0</v>
      </c>
      <c r="O4">
        <v>0</v>
      </c>
      <c r="P4">
        <v>31</v>
      </c>
      <c r="Q4">
        <v>137</v>
      </c>
      <c r="R4">
        <v>0</v>
      </c>
      <c r="S4">
        <v>0</v>
      </c>
      <c r="T4">
        <v>8.6713889999999996</v>
      </c>
      <c r="U4">
        <v>38.321944000000002</v>
      </c>
    </row>
    <row r="5" spans="1:21" x14ac:dyDescent="0.25">
      <c r="A5" t="s">
        <v>144</v>
      </c>
      <c r="B5">
        <v>1</v>
      </c>
      <c r="C5" t="s">
        <v>78</v>
      </c>
      <c r="D5" t="s">
        <v>84</v>
      </c>
      <c r="E5" t="s">
        <v>145</v>
      </c>
      <c r="F5" t="s">
        <v>128</v>
      </c>
      <c r="G5" t="s">
        <v>71</v>
      </c>
      <c r="H5" t="s">
        <v>129</v>
      </c>
      <c r="I5" t="s">
        <v>22</v>
      </c>
      <c r="J5" t="s">
        <v>130</v>
      </c>
      <c r="K5" t="s">
        <v>146</v>
      </c>
      <c r="L5" t="s">
        <v>147</v>
      </c>
      <c r="M5">
        <v>1.5022222220000001</v>
      </c>
      <c r="N5">
        <v>1</v>
      </c>
      <c r="O5">
        <v>115</v>
      </c>
      <c r="P5">
        <v>0</v>
      </c>
      <c r="Q5">
        <v>21</v>
      </c>
      <c r="R5">
        <v>1.5022219999999999</v>
      </c>
      <c r="S5">
        <v>172.75555600000001</v>
      </c>
      <c r="T5">
        <v>0</v>
      </c>
      <c r="U5">
        <v>31.546666999999999</v>
      </c>
    </row>
    <row r="6" spans="1:21" x14ac:dyDescent="0.25">
      <c r="A6" t="s">
        <v>148</v>
      </c>
      <c r="B6">
        <v>1</v>
      </c>
      <c r="C6" t="s">
        <v>78</v>
      </c>
      <c r="D6" t="s">
        <v>103</v>
      </c>
      <c r="E6" t="s">
        <v>149</v>
      </c>
      <c r="F6" t="s">
        <v>150</v>
      </c>
      <c r="G6" t="s">
        <v>72</v>
      </c>
      <c r="H6" t="s">
        <v>129</v>
      </c>
      <c r="I6" t="s">
        <v>22</v>
      </c>
      <c r="J6" t="s">
        <v>141</v>
      </c>
      <c r="K6" t="s">
        <v>151</v>
      </c>
      <c r="L6" t="s">
        <v>152</v>
      </c>
      <c r="M6">
        <v>0.17138888799999999</v>
      </c>
      <c r="N6">
        <v>0</v>
      </c>
      <c r="O6">
        <v>0</v>
      </c>
      <c r="P6">
        <v>1</v>
      </c>
      <c r="Q6">
        <v>156</v>
      </c>
      <c r="R6">
        <v>0</v>
      </c>
      <c r="S6">
        <v>0</v>
      </c>
      <c r="T6">
        <v>0.17138900000000001</v>
      </c>
      <c r="U6">
        <v>26.736667000000001</v>
      </c>
    </row>
    <row r="7" spans="1:21" x14ac:dyDescent="0.25">
      <c r="A7" t="s">
        <v>153</v>
      </c>
      <c r="B7">
        <v>1</v>
      </c>
      <c r="C7" t="s">
        <v>78</v>
      </c>
      <c r="D7" t="s">
        <v>103</v>
      </c>
      <c r="E7" t="s">
        <v>149</v>
      </c>
      <c r="F7" t="s">
        <v>154</v>
      </c>
      <c r="G7" t="s">
        <v>72</v>
      </c>
      <c r="H7" t="s">
        <v>129</v>
      </c>
      <c r="I7" t="s">
        <v>22</v>
      </c>
      <c r="J7" t="s">
        <v>130</v>
      </c>
      <c r="K7" t="s">
        <v>155</v>
      </c>
      <c r="L7" t="s">
        <v>156</v>
      </c>
      <c r="M7">
        <v>0.82277777699999999</v>
      </c>
      <c r="N7">
        <v>0</v>
      </c>
      <c r="O7">
        <v>0</v>
      </c>
      <c r="P7">
        <v>1</v>
      </c>
      <c r="Q7">
        <v>115</v>
      </c>
      <c r="R7">
        <v>0</v>
      </c>
      <c r="S7">
        <v>0</v>
      </c>
      <c r="T7">
        <v>0.82277800000000001</v>
      </c>
      <c r="U7">
        <v>94.619444000000001</v>
      </c>
    </row>
    <row r="8" spans="1:21" x14ac:dyDescent="0.25">
      <c r="A8" t="s">
        <v>157</v>
      </c>
      <c r="B8">
        <v>1</v>
      </c>
      <c r="C8" t="s">
        <v>78</v>
      </c>
      <c r="D8" t="s">
        <v>104</v>
      </c>
      <c r="E8" t="s">
        <v>158</v>
      </c>
      <c r="F8" t="s">
        <v>128</v>
      </c>
      <c r="G8" t="s">
        <v>72</v>
      </c>
      <c r="H8" t="s">
        <v>129</v>
      </c>
      <c r="I8" t="s">
        <v>22</v>
      </c>
      <c r="J8" t="s">
        <v>130</v>
      </c>
      <c r="K8" t="s">
        <v>159</v>
      </c>
      <c r="L8" t="s">
        <v>160</v>
      </c>
      <c r="M8">
        <v>2.6477777769999999</v>
      </c>
      <c r="N8">
        <v>10</v>
      </c>
      <c r="O8">
        <v>1573</v>
      </c>
      <c r="P8">
        <v>0</v>
      </c>
      <c r="Q8">
        <v>0</v>
      </c>
      <c r="R8">
        <v>26.477778000000001</v>
      </c>
      <c r="S8">
        <v>4164.9544429999996</v>
      </c>
      <c r="T8">
        <v>0</v>
      </c>
      <c r="U8">
        <v>0</v>
      </c>
    </row>
    <row r="9" spans="1:21" x14ac:dyDescent="0.25">
      <c r="A9" t="s">
        <v>161</v>
      </c>
      <c r="B9">
        <v>1</v>
      </c>
      <c r="C9" t="s">
        <v>78</v>
      </c>
      <c r="D9" t="s">
        <v>103</v>
      </c>
      <c r="E9" t="s">
        <v>162</v>
      </c>
      <c r="F9" t="s">
        <v>163</v>
      </c>
      <c r="G9" t="s">
        <v>72</v>
      </c>
      <c r="H9" t="s">
        <v>129</v>
      </c>
      <c r="I9" t="s">
        <v>22</v>
      </c>
      <c r="J9" t="s">
        <v>130</v>
      </c>
      <c r="K9" t="s">
        <v>164</v>
      </c>
      <c r="L9" t="s">
        <v>165</v>
      </c>
      <c r="M9">
        <v>0.171666666</v>
      </c>
      <c r="N9">
        <v>0</v>
      </c>
      <c r="O9">
        <v>0</v>
      </c>
      <c r="P9">
        <v>61</v>
      </c>
      <c r="Q9">
        <v>89</v>
      </c>
      <c r="R9">
        <v>0</v>
      </c>
      <c r="S9">
        <v>0</v>
      </c>
      <c r="T9">
        <v>10.471667</v>
      </c>
      <c r="U9">
        <v>15.278333</v>
      </c>
    </row>
    <row r="10" spans="1:21" x14ac:dyDescent="0.25">
      <c r="A10" t="s">
        <v>166</v>
      </c>
      <c r="B10">
        <v>1</v>
      </c>
      <c r="C10" t="s">
        <v>78</v>
      </c>
      <c r="D10" t="s">
        <v>103</v>
      </c>
      <c r="E10" t="s">
        <v>167</v>
      </c>
      <c r="F10" t="s">
        <v>140</v>
      </c>
      <c r="G10" t="s">
        <v>72</v>
      </c>
      <c r="H10" t="s">
        <v>168</v>
      </c>
      <c r="I10" t="s">
        <v>22</v>
      </c>
      <c r="J10" t="s">
        <v>141</v>
      </c>
      <c r="K10" t="s">
        <v>169</v>
      </c>
      <c r="L10" t="s">
        <v>170</v>
      </c>
      <c r="M10">
        <v>7.7777769999999996E-3</v>
      </c>
      <c r="N10">
        <v>0</v>
      </c>
      <c r="O10">
        <v>0</v>
      </c>
      <c r="P10">
        <v>1</v>
      </c>
      <c r="Q10">
        <v>67</v>
      </c>
      <c r="R10">
        <v>0</v>
      </c>
      <c r="S10">
        <v>0</v>
      </c>
      <c r="T10">
        <v>7.7780000000000002E-3</v>
      </c>
      <c r="U10">
        <v>0.52111099999999999</v>
      </c>
    </row>
    <row r="11" spans="1:21" x14ac:dyDescent="0.25">
      <c r="A11" t="s">
        <v>171</v>
      </c>
      <c r="B11">
        <v>1</v>
      </c>
      <c r="C11" t="s">
        <v>78</v>
      </c>
      <c r="D11" t="s">
        <v>103</v>
      </c>
      <c r="E11" t="s">
        <v>172</v>
      </c>
      <c r="F11" t="s">
        <v>140</v>
      </c>
      <c r="G11" t="s">
        <v>72</v>
      </c>
      <c r="H11" t="s">
        <v>129</v>
      </c>
      <c r="I11" t="s">
        <v>22</v>
      </c>
      <c r="J11" t="s">
        <v>141</v>
      </c>
      <c r="K11" t="s">
        <v>173</v>
      </c>
      <c r="L11" t="s">
        <v>174</v>
      </c>
      <c r="M11">
        <v>0.13611111100000001</v>
      </c>
      <c r="N11">
        <v>0</v>
      </c>
      <c r="O11">
        <v>0</v>
      </c>
      <c r="P11">
        <v>1</v>
      </c>
      <c r="Q11">
        <v>166</v>
      </c>
      <c r="R11">
        <v>0</v>
      </c>
      <c r="S11">
        <v>0</v>
      </c>
      <c r="T11">
        <v>0.13611100000000001</v>
      </c>
      <c r="U11">
        <v>22.594443999999999</v>
      </c>
    </row>
    <row r="12" spans="1:21" x14ac:dyDescent="0.25">
      <c r="A12" t="s">
        <v>175</v>
      </c>
      <c r="B12">
        <v>1</v>
      </c>
      <c r="C12" t="s">
        <v>78</v>
      </c>
      <c r="D12" t="s">
        <v>103</v>
      </c>
      <c r="E12" t="s">
        <v>176</v>
      </c>
      <c r="F12" t="s">
        <v>177</v>
      </c>
      <c r="G12" t="s">
        <v>72</v>
      </c>
      <c r="H12" t="s">
        <v>129</v>
      </c>
      <c r="I12" t="s">
        <v>22</v>
      </c>
      <c r="J12" t="s">
        <v>130</v>
      </c>
      <c r="K12" t="s">
        <v>178</v>
      </c>
      <c r="L12" t="s">
        <v>179</v>
      </c>
      <c r="M12">
        <v>8.9933333330000007</v>
      </c>
      <c r="N12">
        <v>1</v>
      </c>
      <c r="O12">
        <v>0</v>
      </c>
      <c r="P12">
        <v>0</v>
      </c>
      <c r="Q12">
        <v>0</v>
      </c>
      <c r="R12">
        <v>8.9933329999999998</v>
      </c>
      <c r="S12">
        <v>0</v>
      </c>
      <c r="T12">
        <v>0</v>
      </c>
      <c r="U12">
        <v>0</v>
      </c>
    </row>
    <row r="13" spans="1:21" x14ac:dyDescent="0.25">
      <c r="A13" t="s">
        <v>180</v>
      </c>
      <c r="B13">
        <v>1</v>
      </c>
      <c r="C13" t="s">
        <v>78</v>
      </c>
      <c r="D13" t="s">
        <v>103</v>
      </c>
      <c r="E13" t="s">
        <v>181</v>
      </c>
      <c r="F13" t="s">
        <v>128</v>
      </c>
      <c r="G13" t="s">
        <v>72</v>
      </c>
      <c r="H13" t="s">
        <v>129</v>
      </c>
      <c r="I13" t="s">
        <v>22</v>
      </c>
      <c r="J13" t="s">
        <v>130</v>
      </c>
      <c r="K13" t="s">
        <v>182</v>
      </c>
      <c r="L13" t="s">
        <v>183</v>
      </c>
      <c r="M13">
        <v>8.9058333330000004</v>
      </c>
      <c r="N13">
        <v>3</v>
      </c>
      <c r="O13">
        <v>1</v>
      </c>
      <c r="P13">
        <v>86</v>
      </c>
      <c r="Q13">
        <v>236</v>
      </c>
      <c r="R13">
        <v>26.717500000000001</v>
      </c>
      <c r="S13">
        <v>8.9058329999999994</v>
      </c>
      <c r="T13">
        <v>765.90166699999997</v>
      </c>
      <c r="U13">
        <v>2101.7766670000001</v>
      </c>
    </row>
    <row r="14" spans="1:21" x14ac:dyDescent="0.25">
      <c r="A14" t="s">
        <v>184</v>
      </c>
      <c r="B14">
        <v>1</v>
      </c>
      <c r="C14" t="s">
        <v>78</v>
      </c>
      <c r="D14" t="s">
        <v>103</v>
      </c>
      <c r="E14" t="s">
        <v>172</v>
      </c>
      <c r="F14" t="s">
        <v>128</v>
      </c>
      <c r="G14" t="s">
        <v>72</v>
      </c>
      <c r="H14" t="s">
        <v>129</v>
      </c>
      <c r="I14" t="s">
        <v>22</v>
      </c>
      <c r="J14" t="s">
        <v>130</v>
      </c>
      <c r="K14" t="s">
        <v>185</v>
      </c>
      <c r="L14" t="s">
        <v>186</v>
      </c>
      <c r="M14">
        <v>2.5991666659999999</v>
      </c>
      <c r="N14">
        <v>0</v>
      </c>
      <c r="O14">
        <v>0</v>
      </c>
      <c r="P14">
        <v>1</v>
      </c>
      <c r="Q14">
        <v>125</v>
      </c>
      <c r="R14">
        <v>0</v>
      </c>
      <c r="S14">
        <v>0</v>
      </c>
      <c r="T14">
        <v>2.599167</v>
      </c>
      <c r="U14">
        <v>324.89583299999998</v>
      </c>
    </row>
    <row r="15" spans="1:21" x14ac:dyDescent="0.25">
      <c r="A15" t="s">
        <v>187</v>
      </c>
      <c r="B15">
        <v>1</v>
      </c>
      <c r="C15" t="s">
        <v>78</v>
      </c>
      <c r="D15" t="s">
        <v>103</v>
      </c>
      <c r="E15" t="s">
        <v>181</v>
      </c>
      <c r="F15" t="s">
        <v>140</v>
      </c>
      <c r="G15" t="s">
        <v>72</v>
      </c>
      <c r="H15" t="s">
        <v>129</v>
      </c>
      <c r="I15" t="s">
        <v>22</v>
      </c>
      <c r="J15" t="s">
        <v>141</v>
      </c>
      <c r="K15" t="s">
        <v>188</v>
      </c>
      <c r="L15" t="s">
        <v>189</v>
      </c>
      <c r="M15">
        <v>0.67805555500000003</v>
      </c>
      <c r="N15">
        <v>0</v>
      </c>
      <c r="O15">
        <v>0</v>
      </c>
      <c r="P15">
        <v>1</v>
      </c>
      <c r="Q15">
        <v>55</v>
      </c>
      <c r="R15">
        <v>0</v>
      </c>
      <c r="S15">
        <v>0</v>
      </c>
      <c r="T15">
        <v>0.67805599999999999</v>
      </c>
      <c r="U15">
        <v>37.293056</v>
      </c>
    </row>
    <row r="16" spans="1:21" x14ac:dyDescent="0.25">
      <c r="A16" t="s">
        <v>190</v>
      </c>
      <c r="B16">
        <v>1</v>
      </c>
      <c r="C16" t="s">
        <v>78</v>
      </c>
      <c r="D16" t="s">
        <v>103</v>
      </c>
      <c r="E16" t="s">
        <v>191</v>
      </c>
      <c r="F16" t="s">
        <v>177</v>
      </c>
      <c r="G16" t="s">
        <v>72</v>
      </c>
      <c r="H16" t="s">
        <v>129</v>
      </c>
      <c r="I16" t="s">
        <v>22</v>
      </c>
      <c r="J16" t="s">
        <v>130</v>
      </c>
      <c r="K16" t="s">
        <v>192</v>
      </c>
      <c r="L16" t="s">
        <v>193</v>
      </c>
      <c r="M16">
        <v>9.2012972220000009</v>
      </c>
      <c r="N16">
        <v>3</v>
      </c>
      <c r="O16">
        <v>1</v>
      </c>
      <c r="P16">
        <v>86</v>
      </c>
      <c r="Q16">
        <v>236</v>
      </c>
      <c r="R16">
        <v>27.603891999999998</v>
      </c>
      <c r="S16">
        <v>9.2012970000000003</v>
      </c>
      <c r="T16">
        <v>791.31156099999998</v>
      </c>
      <c r="U16">
        <v>2171.5061439999999</v>
      </c>
    </row>
    <row r="17" spans="1:21" x14ac:dyDescent="0.25">
      <c r="A17" t="s">
        <v>194</v>
      </c>
      <c r="B17">
        <v>1</v>
      </c>
      <c r="C17" t="s">
        <v>79</v>
      </c>
      <c r="D17" t="s">
        <v>115</v>
      </c>
      <c r="E17" t="s">
        <v>195</v>
      </c>
      <c r="F17" t="s">
        <v>140</v>
      </c>
      <c r="G17" t="s">
        <v>72</v>
      </c>
      <c r="H17" t="s">
        <v>129</v>
      </c>
      <c r="I17" t="s">
        <v>22</v>
      </c>
      <c r="J17" t="s">
        <v>141</v>
      </c>
      <c r="K17" t="s">
        <v>196</v>
      </c>
      <c r="L17" t="s">
        <v>197</v>
      </c>
      <c r="M17">
        <v>0.229722222</v>
      </c>
      <c r="N17">
        <v>0</v>
      </c>
      <c r="O17">
        <v>0</v>
      </c>
      <c r="P17">
        <v>7</v>
      </c>
      <c r="Q17">
        <v>0</v>
      </c>
      <c r="R17">
        <v>0</v>
      </c>
      <c r="S17">
        <v>0</v>
      </c>
      <c r="T17">
        <v>1.6080559999999999</v>
      </c>
      <c r="U17">
        <v>0</v>
      </c>
    </row>
    <row r="18" spans="1:21" x14ac:dyDescent="0.25">
      <c r="A18" t="s">
        <v>198</v>
      </c>
      <c r="B18">
        <v>1</v>
      </c>
      <c r="C18" t="s">
        <v>79</v>
      </c>
      <c r="D18" t="s">
        <v>115</v>
      </c>
      <c r="E18" t="s">
        <v>199</v>
      </c>
      <c r="F18" t="s">
        <v>140</v>
      </c>
      <c r="G18" t="s">
        <v>72</v>
      </c>
      <c r="H18" t="s">
        <v>168</v>
      </c>
      <c r="I18" t="s">
        <v>22</v>
      </c>
      <c r="J18" t="s">
        <v>141</v>
      </c>
      <c r="K18" t="s">
        <v>200</v>
      </c>
      <c r="L18" t="s">
        <v>201</v>
      </c>
      <c r="M18">
        <v>1.6111111000000001E-2</v>
      </c>
      <c r="N18">
        <v>2</v>
      </c>
      <c r="O18">
        <v>41</v>
      </c>
      <c r="P18">
        <v>0</v>
      </c>
      <c r="Q18">
        <v>0</v>
      </c>
      <c r="R18">
        <v>3.2222000000000001E-2</v>
      </c>
      <c r="S18">
        <v>0.66055600000000003</v>
      </c>
      <c r="T18">
        <v>0</v>
      </c>
      <c r="U18">
        <v>0</v>
      </c>
    </row>
    <row r="19" spans="1:21" x14ac:dyDescent="0.25">
      <c r="A19" t="s">
        <v>202</v>
      </c>
      <c r="B19">
        <v>1</v>
      </c>
      <c r="C19" t="s">
        <v>79</v>
      </c>
      <c r="D19" t="s">
        <v>115</v>
      </c>
      <c r="E19" t="s">
        <v>203</v>
      </c>
      <c r="F19" t="s">
        <v>140</v>
      </c>
      <c r="G19" t="s">
        <v>72</v>
      </c>
      <c r="H19" t="s">
        <v>129</v>
      </c>
      <c r="I19" t="s">
        <v>22</v>
      </c>
      <c r="J19" t="s">
        <v>141</v>
      </c>
      <c r="K19" t="s">
        <v>204</v>
      </c>
      <c r="L19" t="s">
        <v>205</v>
      </c>
      <c r="M19">
        <v>8.2500000000000004E-2</v>
      </c>
      <c r="N19">
        <v>0</v>
      </c>
      <c r="O19">
        <v>0</v>
      </c>
      <c r="P19">
        <v>1</v>
      </c>
      <c r="Q19">
        <v>82</v>
      </c>
      <c r="R19">
        <v>0</v>
      </c>
      <c r="S19">
        <v>0</v>
      </c>
      <c r="T19">
        <v>8.2500000000000004E-2</v>
      </c>
      <c r="U19">
        <v>6.7649999999999997</v>
      </c>
    </row>
    <row r="20" spans="1:21" x14ac:dyDescent="0.25">
      <c r="A20" t="s">
        <v>206</v>
      </c>
      <c r="B20">
        <v>1</v>
      </c>
      <c r="C20" t="s">
        <v>79</v>
      </c>
      <c r="D20" t="s">
        <v>115</v>
      </c>
      <c r="E20" t="s">
        <v>199</v>
      </c>
      <c r="F20" t="s">
        <v>140</v>
      </c>
      <c r="G20" t="s">
        <v>72</v>
      </c>
      <c r="H20" t="s">
        <v>168</v>
      </c>
      <c r="I20" t="s">
        <v>22</v>
      </c>
      <c r="J20" t="s">
        <v>141</v>
      </c>
      <c r="K20" t="s">
        <v>207</v>
      </c>
      <c r="L20" t="s">
        <v>208</v>
      </c>
      <c r="M20">
        <v>1.6666666E-2</v>
      </c>
      <c r="N20">
        <v>1</v>
      </c>
      <c r="O20">
        <v>168</v>
      </c>
      <c r="P20">
        <v>0</v>
      </c>
      <c r="Q20">
        <v>0</v>
      </c>
      <c r="R20">
        <v>1.6667000000000001E-2</v>
      </c>
      <c r="S20">
        <v>2.8</v>
      </c>
      <c r="T20">
        <v>0</v>
      </c>
      <c r="U20">
        <v>0</v>
      </c>
    </row>
    <row r="21" spans="1:21" x14ac:dyDescent="0.25">
      <c r="A21" t="s">
        <v>209</v>
      </c>
      <c r="B21">
        <v>1</v>
      </c>
      <c r="C21" t="s">
        <v>79</v>
      </c>
      <c r="D21" t="s">
        <v>115</v>
      </c>
      <c r="E21" t="s">
        <v>210</v>
      </c>
      <c r="F21" t="s">
        <v>140</v>
      </c>
      <c r="G21" t="s">
        <v>72</v>
      </c>
      <c r="H21" t="s">
        <v>168</v>
      </c>
      <c r="I21" t="s">
        <v>22</v>
      </c>
      <c r="J21" t="s">
        <v>141</v>
      </c>
      <c r="K21" t="s">
        <v>211</v>
      </c>
      <c r="L21" t="s">
        <v>212</v>
      </c>
      <c r="M21">
        <v>3.3888887999999999E-2</v>
      </c>
      <c r="N21">
        <v>1</v>
      </c>
      <c r="O21">
        <v>116</v>
      </c>
      <c r="P21">
        <v>0</v>
      </c>
      <c r="Q21">
        <v>0</v>
      </c>
      <c r="R21">
        <v>3.3889000000000002E-2</v>
      </c>
      <c r="S21">
        <v>3.931111</v>
      </c>
      <c r="T21">
        <v>0</v>
      </c>
      <c r="U21">
        <v>0</v>
      </c>
    </row>
    <row r="22" spans="1:21" x14ac:dyDescent="0.25">
      <c r="A22" t="s">
        <v>213</v>
      </c>
      <c r="B22">
        <v>1</v>
      </c>
      <c r="C22" t="s">
        <v>79</v>
      </c>
      <c r="D22" t="s">
        <v>115</v>
      </c>
      <c r="E22" t="s">
        <v>214</v>
      </c>
      <c r="F22" t="s">
        <v>140</v>
      </c>
      <c r="G22" t="s">
        <v>72</v>
      </c>
      <c r="H22" t="s">
        <v>129</v>
      </c>
      <c r="I22" t="s">
        <v>22</v>
      </c>
      <c r="J22" t="s">
        <v>141</v>
      </c>
      <c r="K22" t="s">
        <v>215</v>
      </c>
      <c r="L22" t="s">
        <v>216</v>
      </c>
      <c r="M22">
        <v>6.2222222000000001E-2</v>
      </c>
      <c r="N22">
        <v>0</v>
      </c>
      <c r="O22">
        <v>0</v>
      </c>
      <c r="P22">
        <v>1</v>
      </c>
      <c r="Q22">
        <v>15</v>
      </c>
      <c r="R22">
        <v>0</v>
      </c>
      <c r="S22">
        <v>0</v>
      </c>
      <c r="T22">
        <v>6.2222E-2</v>
      </c>
      <c r="U22">
        <v>0.93333299999999997</v>
      </c>
    </row>
    <row r="23" spans="1:21" x14ac:dyDescent="0.25">
      <c r="A23" t="s">
        <v>217</v>
      </c>
      <c r="B23">
        <v>1</v>
      </c>
      <c r="C23" t="s">
        <v>79</v>
      </c>
      <c r="D23" t="s">
        <v>115</v>
      </c>
      <c r="E23" t="s">
        <v>203</v>
      </c>
      <c r="F23" t="s">
        <v>140</v>
      </c>
      <c r="G23" t="s">
        <v>72</v>
      </c>
      <c r="H23" t="s">
        <v>129</v>
      </c>
      <c r="I23" t="s">
        <v>22</v>
      </c>
      <c r="J23" t="s">
        <v>141</v>
      </c>
      <c r="K23" t="s">
        <v>218</v>
      </c>
      <c r="L23" t="s">
        <v>219</v>
      </c>
      <c r="M23">
        <v>5.1666666E-2</v>
      </c>
      <c r="N23">
        <v>0</v>
      </c>
      <c r="O23">
        <v>0</v>
      </c>
      <c r="P23">
        <v>1</v>
      </c>
      <c r="Q23">
        <v>82</v>
      </c>
      <c r="R23">
        <v>0</v>
      </c>
      <c r="S23">
        <v>0</v>
      </c>
      <c r="T23">
        <v>5.1666999999999998E-2</v>
      </c>
      <c r="U23">
        <v>4.2366669999999997</v>
      </c>
    </row>
    <row r="24" spans="1:21" x14ac:dyDescent="0.25">
      <c r="A24" t="s">
        <v>220</v>
      </c>
      <c r="B24">
        <v>1</v>
      </c>
      <c r="C24" t="s">
        <v>79</v>
      </c>
      <c r="D24" t="s">
        <v>115</v>
      </c>
      <c r="E24" t="s">
        <v>203</v>
      </c>
      <c r="F24" t="s">
        <v>140</v>
      </c>
      <c r="G24" t="s">
        <v>72</v>
      </c>
      <c r="H24" t="s">
        <v>168</v>
      </c>
      <c r="I24" t="s">
        <v>22</v>
      </c>
      <c r="J24" t="s">
        <v>141</v>
      </c>
      <c r="K24" t="s">
        <v>221</v>
      </c>
      <c r="L24" t="s">
        <v>222</v>
      </c>
      <c r="M24">
        <v>2.3055554999999998E-2</v>
      </c>
      <c r="N24">
        <v>0</v>
      </c>
      <c r="O24">
        <v>0</v>
      </c>
      <c r="P24">
        <v>1</v>
      </c>
      <c r="Q24">
        <v>8</v>
      </c>
      <c r="R24">
        <v>0</v>
      </c>
      <c r="S24">
        <v>0</v>
      </c>
      <c r="T24">
        <v>2.3056E-2</v>
      </c>
      <c r="U24">
        <v>0.184444</v>
      </c>
    </row>
    <row r="25" spans="1:21" x14ac:dyDescent="0.25">
      <c r="A25" t="s">
        <v>223</v>
      </c>
      <c r="B25">
        <v>1</v>
      </c>
      <c r="C25" t="s">
        <v>79</v>
      </c>
      <c r="D25" t="s">
        <v>115</v>
      </c>
      <c r="E25" t="s">
        <v>224</v>
      </c>
      <c r="F25" t="s">
        <v>128</v>
      </c>
      <c r="G25" t="s">
        <v>72</v>
      </c>
      <c r="H25" t="s">
        <v>129</v>
      </c>
      <c r="I25" t="s">
        <v>22</v>
      </c>
      <c r="J25" t="s">
        <v>130</v>
      </c>
      <c r="K25" t="s">
        <v>225</v>
      </c>
      <c r="L25" t="s">
        <v>226</v>
      </c>
      <c r="M25">
        <v>5.8022805550000003</v>
      </c>
      <c r="N25">
        <v>19</v>
      </c>
      <c r="O25">
        <v>906</v>
      </c>
      <c r="P25">
        <v>0</v>
      </c>
      <c r="Q25">
        <v>4</v>
      </c>
      <c r="R25">
        <v>110.243331</v>
      </c>
      <c r="S25">
        <v>5256.8661830000001</v>
      </c>
      <c r="T25">
        <v>0</v>
      </c>
      <c r="U25">
        <v>23.209122000000001</v>
      </c>
    </row>
    <row r="26" spans="1:21" x14ac:dyDescent="0.25">
      <c r="A26" t="s">
        <v>227</v>
      </c>
      <c r="B26">
        <v>1</v>
      </c>
      <c r="C26" t="s">
        <v>79</v>
      </c>
      <c r="D26" t="s">
        <v>115</v>
      </c>
      <c r="E26" t="s">
        <v>203</v>
      </c>
      <c r="F26" t="s">
        <v>140</v>
      </c>
      <c r="G26" t="s">
        <v>72</v>
      </c>
      <c r="H26" t="s">
        <v>129</v>
      </c>
      <c r="I26" t="s">
        <v>22</v>
      </c>
      <c r="J26" t="s">
        <v>141</v>
      </c>
      <c r="K26" t="s">
        <v>228</v>
      </c>
      <c r="L26" t="s">
        <v>229</v>
      </c>
      <c r="M26">
        <v>8.3611111000000002E-2</v>
      </c>
      <c r="N26">
        <v>0</v>
      </c>
      <c r="O26">
        <v>0</v>
      </c>
      <c r="P26">
        <v>1</v>
      </c>
      <c r="Q26">
        <v>49</v>
      </c>
      <c r="R26">
        <v>0</v>
      </c>
      <c r="S26">
        <v>0</v>
      </c>
      <c r="T26">
        <v>8.3611000000000005E-2</v>
      </c>
      <c r="U26">
        <v>4.0969439999999997</v>
      </c>
    </row>
    <row r="27" spans="1:21" x14ac:dyDescent="0.25">
      <c r="A27" t="s">
        <v>230</v>
      </c>
      <c r="B27">
        <v>1</v>
      </c>
      <c r="C27" t="s">
        <v>79</v>
      </c>
      <c r="D27" t="s">
        <v>115</v>
      </c>
      <c r="E27" t="s">
        <v>224</v>
      </c>
      <c r="F27" t="s">
        <v>140</v>
      </c>
      <c r="G27" t="s">
        <v>72</v>
      </c>
      <c r="H27" t="s">
        <v>129</v>
      </c>
      <c r="I27" t="s">
        <v>22</v>
      </c>
      <c r="J27" t="s">
        <v>141</v>
      </c>
      <c r="K27" t="s">
        <v>231</v>
      </c>
      <c r="L27" t="s">
        <v>232</v>
      </c>
      <c r="M27">
        <v>7.8888888000000004E-2</v>
      </c>
      <c r="N27">
        <v>1</v>
      </c>
      <c r="O27">
        <v>82</v>
      </c>
      <c r="P27">
        <v>0</v>
      </c>
      <c r="Q27">
        <v>0</v>
      </c>
      <c r="R27">
        <v>7.8889000000000001E-2</v>
      </c>
      <c r="S27">
        <v>6.4688889999999999</v>
      </c>
      <c r="T27">
        <v>0</v>
      </c>
      <c r="U27">
        <v>0</v>
      </c>
    </row>
    <row r="28" spans="1:21" x14ac:dyDescent="0.25">
      <c r="A28" t="s">
        <v>233</v>
      </c>
      <c r="B28">
        <v>1</v>
      </c>
      <c r="C28" t="s">
        <v>79</v>
      </c>
      <c r="D28" t="s">
        <v>115</v>
      </c>
      <c r="E28" t="s">
        <v>199</v>
      </c>
      <c r="F28" t="s">
        <v>140</v>
      </c>
      <c r="G28" t="s">
        <v>72</v>
      </c>
      <c r="H28" t="s">
        <v>168</v>
      </c>
      <c r="I28" t="s">
        <v>22</v>
      </c>
      <c r="J28" t="s">
        <v>141</v>
      </c>
      <c r="K28" t="s">
        <v>234</v>
      </c>
      <c r="L28" t="s">
        <v>235</v>
      </c>
      <c r="M28">
        <v>1.8055555000000001E-2</v>
      </c>
      <c r="N28">
        <v>0</v>
      </c>
      <c r="O28">
        <v>0</v>
      </c>
      <c r="P28">
        <v>1</v>
      </c>
      <c r="Q28">
        <v>157</v>
      </c>
      <c r="R28">
        <v>0</v>
      </c>
      <c r="S28">
        <v>0</v>
      </c>
      <c r="T28">
        <v>1.8055999999999999E-2</v>
      </c>
      <c r="U28">
        <v>2.8347220000000002</v>
      </c>
    </row>
    <row r="29" spans="1:21" x14ac:dyDescent="0.25">
      <c r="A29" t="s">
        <v>236</v>
      </c>
      <c r="B29">
        <v>1</v>
      </c>
      <c r="C29" t="s">
        <v>78</v>
      </c>
      <c r="D29" t="s">
        <v>237</v>
      </c>
      <c r="E29" t="s">
        <v>238</v>
      </c>
      <c r="F29" t="s">
        <v>135</v>
      </c>
      <c r="G29" t="s">
        <v>71</v>
      </c>
      <c r="H29" t="s">
        <v>129</v>
      </c>
      <c r="I29" t="s">
        <v>22</v>
      </c>
      <c r="J29" t="s">
        <v>130</v>
      </c>
      <c r="K29" t="s">
        <v>239</v>
      </c>
      <c r="L29" t="s">
        <v>240</v>
      </c>
      <c r="M29">
        <v>1.935761944</v>
      </c>
      <c r="N29">
        <v>1</v>
      </c>
      <c r="O29">
        <v>107</v>
      </c>
      <c r="P29">
        <v>0</v>
      </c>
      <c r="Q29">
        <v>0</v>
      </c>
      <c r="R29">
        <v>1.935762</v>
      </c>
      <c r="S29">
        <v>207.12652800000001</v>
      </c>
      <c r="T29">
        <v>0</v>
      </c>
      <c r="U29">
        <v>0</v>
      </c>
    </row>
    <row r="30" spans="1:21" x14ac:dyDescent="0.25">
      <c r="A30" t="s">
        <v>241</v>
      </c>
      <c r="B30">
        <v>1</v>
      </c>
      <c r="C30" t="s">
        <v>78</v>
      </c>
      <c r="D30" t="s">
        <v>237</v>
      </c>
      <c r="E30" t="s">
        <v>242</v>
      </c>
      <c r="F30" t="s">
        <v>154</v>
      </c>
      <c r="G30" t="s">
        <v>76</v>
      </c>
      <c r="H30" t="s">
        <v>129</v>
      </c>
      <c r="I30" t="s">
        <v>22</v>
      </c>
      <c r="J30" t="s">
        <v>130</v>
      </c>
      <c r="K30" t="s">
        <v>243</v>
      </c>
      <c r="L30" t="s">
        <v>244</v>
      </c>
      <c r="M30">
        <v>6.5626666E-2</v>
      </c>
      <c r="N30">
        <v>18</v>
      </c>
      <c r="O30">
        <v>5126</v>
      </c>
      <c r="P30">
        <v>0</v>
      </c>
      <c r="Q30">
        <v>0</v>
      </c>
      <c r="R30">
        <v>1.1812800000000001</v>
      </c>
      <c r="S30">
        <v>336.40228999999999</v>
      </c>
      <c r="T30">
        <v>0</v>
      </c>
      <c r="U30">
        <v>0</v>
      </c>
    </row>
    <row r="31" spans="1:21" x14ac:dyDescent="0.25">
      <c r="A31" t="s">
        <v>245</v>
      </c>
      <c r="B31">
        <v>1</v>
      </c>
      <c r="C31" t="s">
        <v>78</v>
      </c>
      <c r="D31" t="s">
        <v>237</v>
      </c>
      <c r="E31" t="s">
        <v>246</v>
      </c>
      <c r="F31" t="s">
        <v>154</v>
      </c>
      <c r="G31" t="s">
        <v>76</v>
      </c>
      <c r="H31" t="s">
        <v>168</v>
      </c>
      <c r="I31" t="s">
        <v>22</v>
      </c>
      <c r="J31" t="s">
        <v>130</v>
      </c>
      <c r="K31" t="s">
        <v>247</v>
      </c>
      <c r="L31" t="s">
        <v>248</v>
      </c>
      <c r="M31">
        <v>3.3366666000000003E-2</v>
      </c>
      <c r="N31">
        <v>3</v>
      </c>
      <c r="O31">
        <v>466</v>
      </c>
      <c r="P31">
        <v>0</v>
      </c>
      <c r="Q31">
        <v>0</v>
      </c>
      <c r="R31">
        <v>0.10009999999999999</v>
      </c>
      <c r="S31">
        <v>15.548866</v>
      </c>
      <c r="T31">
        <v>0</v>
      </c>
      <c r="U31">
        <v>0</v>
      </c>
    </row>
    <row r="32" spans="1:21" x14ac:dyDescent="0.25">
      <c r="A32" t="s">
        <v>249</v>
      </c>
      <c r="B32">
        <v>1</v>
      </c>
      <c r="C32" t="s">
        <v>78</v>
      </c>
      <c r="D32" t="s">
        <v>237</v>
      </c>
      <c r="E32" t="s">
        <v>250</v>
      </c>
      <c r="F32" t="s">
        <v>154</v>
      </c>
      <c r="G32" t="s">
        <v>76</v>
      </c>
      <c r="H32" t="s">
        <v>129</v>
      </c>
      <c r="I32" t="s">
        <v>22</v>
      </c>
      <c r="J32" t="s">
        <v>130</v>
      </c>
      <c r="K32" t="s">
        <v>251</v>
      </c>
      <c r="L32" t="s">
        <v>252</v>
      </c>
      <c r="M32">
        <v>8.7499999999999994E-2</v>
      </c>
      <c r="N32">
        <v>1</v>
      </c>
      <c r="O32">
        <v>381</v>
      </c>
      <c r="P32">
        <v>0</v>
      </c>
      <c r="Q32">
        <v>0</v>
      </c>
      <c r="R32">
        <v>8.7499999999999994E-2</v>
      </c>
      <c r="S32">
        <v>33.337499999999999</v>
      </c>
      <c r="T32">
        <v>0</v>
      </c>
      <c r="U32">
        <v>0</v>
      </c>
    </row>
    <row r="33" spans="1:21" x14ac:dyDescent="0.25">
      <c r="A33" t="s">
        <v>253</v>
      </c>
      <c r="B33">
        <v>1</v>
      </c>
      <c r="C33" t="s">
        <v>78</v>
      </c>
      <c r="D33" t="s">
        <v>237</v>
      </c>
      <c r="E33" t="s">
        <v>254</v>
      </c>
      <c r="F33" t="s">
        <v>154</v>
      </c>
      <c r="G33" t="s">
        <v>76</v>
      </c>
      <c r="H33" t="s">
        <v>129</v>
      </c>
      <c r="I33" t="s">
        <v>22</v>
      </c>
      <c r="J33" t="s">
        <v>130</v>
      </c>
      <c r="K33" t="s">
        <v>255</v>
      </c>
      <c r="L33" t="s">
        <v>256</v>
      </c>
      <c r="M33">
        <v>9.1388888000000001E-2</v>
      </c>
      <c r="N33">
        <v>0</v>
      </c>
      <c r="O33">
        <v>0</v>
      </c>
      <c r="P33">
        <v>1</v>
      </c>
      <c r="Q33">
        <v>97</v>
      </c>
      <c r="R33">
        <v>0</v>
      </c>
      <c r="S33">
        <v>0</v>
      </c>
      <c r="T33">
        <v>9.1388999999999998E-2</v>
      </c>
      <c r="U33">
        <v>8.8647220000000004</v>
      </c>
    </row>
    <row r="34" spans="1:21" x14ac:dyDescent="0.25">
      <c r="A34" t="s">
        <v>257</v>
      </c>
      <c r="B34">
        <v>1</v>
      </c>
      <c r="C34" t="s">
        <v>78</v>
      </c>
      <c r="D34" t="s">
        <v>237</v>
      </c>
      <c r="E34" t="s">
        <v>258</v>
      </c>
      <c r="F34" t="s">
        <v>154</v>
      </c>
      <c r="G34" t="s">
        <v>76</v>
      </c>
      <c r="H34" t="s">
        <v>168</v>
      </c>
      <c r="I34" t="s">
        <v>22</v>
      </c>
      <c r="J34" t="s">
        <v>130</v>
      </c>
      <c r="K34" t="s">
        <v>259</v>
      </c>
      <c r="L34" t="s">
        <v>260</v>
      </c>
      <c r="M34">
        <v>3.2954443999999999E-2</v>
      </c>
      <c r="N34">
        <v>6</v>
      </c>
      <c r="O34">
        <v>912</v>
      </c>
      <c r="P34">
        <v>0</v>
      </c>
      <c r="Q34">
        <v>0</v>
      </c>
      <c r="R34">
        <v>0.19772700000000001</v>
      </c>
      <c r="S34">
        <v>30.054452999999999</v>
      </c>
      <c r="T34">
        <v>0</v>
      </c>
      <c r="U34">
        <v>0</v>
      </c>
    </row>
    <row r="35" spans="1:21" x14ac:dyDescent="0.25">
      <c r="A35" t="s">
        <v>261</v>
      </c>
      <c r="B35">
        <v>1</v>
      </c>
      <c r="C35" t="s">
        <v>78</v>
      </c>
      <c r="D35" t="s">
        <v>237</v>
      </c>
      <c r="E35" t="s">
        <v>262</v>
      </c>
      <c r="F35" t="s">
        <v>154</v>
      </c>
      <c r="G35" t="s">
        <v>76</v>
      </c>
      <c r="H35" t="s">
        <v>129</v>
      </c>
      <c r="I35" t="s">
        <v>22</v>
      </c>
      <c r="J35" t="s">
        <v>130</v>
      </c>
      <c r="K35" t="s">
        <v>263</v>
      </c>
      <c r="L35" t="s">
        <v>264</v>
      </c>
      <c r="M35">
        <v>6.0833333000000003E-2</v>
      </c>
      <c r="N35">
        <v>1</v>
      </c>
      <c r="O35">
        <v>701</v>
      </c>
      <c r="P35">
        <v>0</v>
      </c>
      <c r="Q35">
        <v>0</v>
      </c>
      <c r="R35">
        <v>6.0832999999999998E-2</v>
      </c>
      <c r="S35">
        <v>42.644165999999998</v>
      </c>
      <c r="T35">
        <v>0</v>
      </c>
      <c r="U35">
        <v>0</v>
      </c>
    </row>
    <row r="36" spans="1:21" x14ac:dyDescent="0.25">
      <c r="A36" t="s">
        <v>265</v>
      </c>
      <c r="B36">
        <v>1</v>
      </c>
      <c r="C36" t="s">
        <v>78</v>
      </c>
      <c r="D36" t="s">
        <v>82</v>
      </c>
      <c r="E36" t="s">
        <v>266</v>
      </c>
      <c r="F36" t="s">
        <v>177</v>
      </c>
      <c r="G36" t="s">
        <v>72</v>
      </c>
      <c r="H36" t="s">
        <v>129</v>
      </c>
      <c r="I36" t="s">
        <v>22</v>
      </c>
      <c r="J36" t="s">
        <v>130</v>
      </c>
      <c r="K36" t="s">
        <v>267</v>
      </c>
      <c r="L36" t="s">
        <v>268</v>
      </c>
      <c r="M36">
        <v>8.5119444439999992</v>
      </c>
      <c r="N36">
        <v>2</v>
      </c>
      <c r="O36">
        <v>894</v>
      </c>
      <c r="P36">
        <v>0</v>
      </c>
      <c r="Q36">
        <v>0</v>
      </c>
      <c r="R36">
        <v>17.023889</v>
      </c>
      <c r="S36">
        <v>7609.6783329999998</v>
      </c>
      <c r="T36">
        <v>0</v>
      </c>
      <c r="U36">
        <v>0</v>
      </c>
    </row>
    <row r="37" spans="1:21" x14ac:dyDescent="0.25">
      <c r="A37" t="s">
        <v>269</v>
      </c>
      <c r="B37">
        <v>1</v>
      </c>
      <c r="C37" t="s">
        <v>79</v>
      </c>
      <c r="D37" t="s">
        <v>117</v>
      </c>
      <c r="E37" t="s">
        <v>270</v>
      </c>
      <c r="F37" t="s">
        <v>128</v>
      </c>
      <c r="G37" t="s">
        <v>72</v>
      </c>
      <c r="H37" t="s">
        <v>129</v>
      </c>
      <c r="I37" t="s">
        <v>22</v>
      </c>
      <c r="J37" t="s">
        <v>130</v>
      </c>
      <c r="K37" t="s">
        <v>271</v>
      </c>
      <c r="L37" t="s">
        <v>272</v>
      </c>
      <c r="M37">
        <v>2.4869444440000001</v>
      </c>
      <c r="N37">
        <v>0</v>
      </c>
      <c r="O37">
        <v>0</v>
      </c>
      <c r="P37">
        <v>2</v>
      </c>
      <c r="Q37">
        <v>72</v>
      </c>
      <c r="R37">
        <v>0</v>
      </c>
      <c r="S37">
        <v>0</v>
      </c>
      <c r="T37">
        <v>4.9738889999999998</v>
      </c>
      <c r="U37">
        <v>179.06</v>
      </c>
    </row>
    <row r="38" spans="1:21" x14ac:dyDescent="0.25">
      <c r="A38" t="s">
        <v>273</v>
      </c>
      <c r="B38">
        <v>1</v>
      </c>
      <c r="C38" t="s">
        <v>78</v>
      </c>
      <c r="D38" t="s">
        <v>86</v>
      </c>
      <c r="E38" t="s">
        <v>274</v>
      </c>
      <c r="F38" t="s">
        <v>128</v>
      </c>
      <c r="G38" t="s">
        <v>71</v>
      </c>
      <c r="H38" t="s">
        <v>129</v>
      </c>
      <c r="I38" t="s">
        <v>22</v>
      </c>
      <c r="J38" t="s">
        <v>130</v>
      </c>
      <c r="K38" t="s">
        <v>275</v>
      </c>
      <c r="L38" t="s">
        <v>276</v>
      </c>
      <c r="M38">
        <v>1.721666666</v>
      </c>
      <c r="N38">
        <v>1</v>
      </c>
      <c r="O38">
        <v>365</v>
      </c>
      <c r="P38">
        <v>0</v>
      </c>
      <c r="Q38">
        <v>0</v>
      </c>
      <c r="R38">
        <v>1.7216670000000001</v>
      </c>
      <c r="S38">
        <v>628.40833299999997</v>
      </c>
      <c r="T38">
        <v>0</v>
      </c>
      <c r="U38">
        <v>0</v>
      </c>
    </row>
    <row r="39" spans="1:21" x14ac:dyDescent="0.25">
      <c r="A39" t="s">
        <v>277</v>
      </c>
      <c r="B39">
        <v>1</v>
      </c>
      <c r="C39" t="s">
        <v>78</v>
      </c>
      <c r="D39" t="s">
        <v>92</v>
      </c>
      <c r="E39" t="s">
        <v>278</v>
      </c>
      <c r="F39" t="s">
        <v>128</v>
      </c>
      <c r="G39" t="s">
        <v>72</v>
      </c>
      <c r="H39" t="s">
        <v>129</v>
      </c>
      <c r="I39" t="s">
        <v>22</v>
      </c>
      <c r="J39" t="s">
        <v>130</v>
      </c>
      <c r="K39" t="s">
        <v>279</v>
      </c>
      <c r="L39" t="s">
        <v>280</v>
      </c>
      <c r="M39">
        <v>2.9926583330000001</v>
      </c>
      <c r="N39">
        <v>0</v>
      </c>
      <c r="O39">
        <v>0</v>
      </c>
      <c r="P39">
        <v>45</v>
      </c>
      <c r="Q39">
        <v>0</v>
      </c>
      <c r="R39">
        <v>0</v>
      </c>
      <c r="S39">
        <v>0</v>
      </c>
      <c r="T39">
        <v>134.669625</v>
      </c>
      <c r="U39">
        <v>0</v>
      </c>
    </row>
    <row r="40" spans="1:21" x14ac:dyDescent="0.25">
      <c r="A40" t="s">
        <v>281</v>
      </c>
      <c r="B40">
        <v>1</v>
      </c>
      <c r="C40" t="s">
        <v>79</v>
      </c>
      <c r="D40" t="s">
        <v>111</v>
      </c>
      <c r="E40" t="s">
        <v>282</v>
      </c>
      <c r="F40" t="s">
        <v>128</v>
      </c>
      <c r="G40" t="s">
        <v>72</v>
      </c>
      <c r="H40" t="s">
        <v>129</v>
      </c>
      <c r="I40" t="s">
        <v>22</v>
      </c>
      <c r="J40" t="s">
        <v>130</v>
      </c>
      <c r="K40" t="s">
        <v>283</v>
      </c>
      <c r="L40" t="s">
        <v>284</v>
      </c>
      <c r="M40">
        <v>1.561388888</v>
      </c>
      <c r="N40">
        <v>0</v>
      </c>
      <c r="O40">
        <v>0</v>
      </c>
      <c r="P40">
        <v>1</v>
      </c>
      <c r="Q40">
        <v>190</v>
      </c>
      <c r="R40">
        <v>0</v>
      </c>
      <c r="S40">
        <v>0</v>
      </c>
      <c r="T40">
        <v>1.5613889999999999</v>
      </c>
      <c r="U40">
        <v>296.66388899999998</v>
      </c>
    </row>
    <row r="41" spans="1:21" x14ac:dyDescent="0.25">
      <c r="A41" t="s">
        <v>285</v>
      </c>
      <c r="B41">
        <v>1</v>
      </c>
      <c r="C41" t="s">
        <v>79</v>
      </c>
      <c r="D41" t="s">
        <v>114</v>
      </c>
      <c r="E41" t="s">
        <v>286</v>
      </c>
      <c r="F41" t="s">
        <v>140</v>
      </c>
      <c r="G41" t="s">
        <v>72</v>
      </c>
      <c r="H41" t="s">
        <v>129</v>
      </c>
      <c r="I41" t="s">
        <v>22</v>
      </c>
      <c r="J41" t="s">
        <v>141</v>
      </c>
      <c r="K41" t="s">
        <v>287</v>
      </c>
      <c r="L41" t="s">
        <v>288</v>
      </c>
      <c r="M41">
        <v>5.8055555000000002E-2</v>
      </c>
      <c r="N41">
        <v>0</v>
      </c>
      <c r="O41">
        <v>0</v>
      </c>
      <c r="P41">
        <v>1</v>
      </c>
      <c r="Q41">
        <v>15</v>
      </c>
      <c r="R41">
        <v>0</v>
      </c>
      <c r="S41">
        <v>0</v>
      </c>
      <c r="T41">
        <v>5.8056000000000003E-2</v>
      </c>
      <c r="U41">
        <v>0.87083299999999997</v>
      </c>
    </row>
    <row r="42" spans="1:21" x14ac:dyDescent="0.25">
      <c r="A42" t="s">
        <v>289</v>
      </c>
      <c r="B42">
        <v>1</v>
      </c>
      <c r="C42" t="s">
        <v>79</v>
      </c>
      <c r="D42" t="s">
        <v>114</v>
      </c>
      <c r="E42" t="s">
        <v>286</v>
      </c>
      <c r="F42" t="s">
        <v>140</v>
      </c>
      <c r="G42" t="s">
        <v>72</v>
      </c>
      <c r="H42" t="s">
        <v>129</v>
      </c>
      <c r="I42" t="s">
        <v>22</v>
      </c>
      <c r="J42" t="s">
        <v>141</v>
      </c>
      <c r="K42" t="s">
        <v>290</v>
      </c>
      <c r="L42" t="s">
        <v>291</v>
      </c>
      <c r="M42">
        <v>0.14638888799999999</v>
      </c>
      <c r="N42">
        <v>0</v>
      </c>
      <c r="O42">
        <v>0</v>
      </c>
      <c r="P42">
        <v>1</v>
      </c>
      <c r="Q42">
        <v>56</v>
      </c>
      <c r="R42">
        <v>0</v>
      </c>
      <c r="S42">
        <v>0</v>
      </c>
      <c r="T42">
        <v>0.14638899999999999</v>
      </c>
      <c r="U42">
        <v>8.1977779999999996</v>
      </c>
    </row>
    <row r="43" spans="1:21" x14ac:dyDescent="0.25">
      <c r="A43" t="s">
        <v>292</v>
      </c>
      <c r="B43">
        <v>1</v>
      </c>
      <c r="C43" t="s">
        <v>79</v>
      </c>
      <c r="D43" t="s">
        <v>120</v>
      </c>
      <c r="E43" t="s">
        <v>293</v>
      </c>
      <c r="F43" t="s">
        <v>177</v>
      </c>
      <c r="G43" t="s">
        <v>72</v>
      </c>
      <c r="H43" t="s">
        <v>129</v>
      </c>
      <c r="I43" t="s">
        <v>22</v>
      </c>
      <c r="J43" t="s">
        <v>130</v>
      </c>
      <c r="K43" t="s">
        <v>294</v>
      </c>
      <c r="L43" t="s">
        <v>295</v>
      </c>
      <c r="M43">
        <v>2.6541961110000001</v>
      </c>
      <c r="N43">
        <v>0</v>
      </c>
      <c r="O43">
        <v>0</v>
      </c>
      <c r="P43">
        <v>1</v>
      </c>
      <c r="Q43">
        <v>0</v>
      </c>
      <c r="R43">
        <v>0</v>
      </c>
      <c r="S43">
        <v>0</v>
      </c>
      <c r="T43">
        <v>2.6541960000000002</v>
      </c>
      <c r="U43">
        <v>0</v>
      </c>
    </row>
    <row r="44" spans="1:21" x14ac:dyDescent="0.25">
      <c r="A44" t="s">
        <v>296</v>
      </c>
      <c r="B44">
        <v>1</v>
      </c>
      <c r="C44" t="s">
        <v>79</v>
      </c>
      <c r="D44" t="s">
        <v>120</v>
      </c>
      <c r="E44" t="s">
        <v>297</v>
      </c>
      <c r="F44" t="s">
        <v>128</v>
      </c>
      <c r="G44" t="s">
        <v>72</v>
      </c>
      <c r="H44" t="s">
        <v>129</v>
      </c>
      <c r="I44" t="s">
        <v>22</v>
      </c>
      <c r="J44" t="s">
        <v>130</v>
      </c>
      <c r="K44" t="s">
        <v>298</v>
      </c>
      <c r="L44" t="s">
        <v>299</v>
      </c>
      <c r="M44">
        <v>3.2250000000000001</v>
      </c>
      <c r="N44">
        <v>0</v>
      </c>
      <c r="O44">
        <v>72</v>
      </c>
      <c r="P44">
        <v>1</v>
      </c>
      <c r="Q44">
        <v>2</v>
      </c>
      <c r="R44">
        <v>0</v>
      </c>
      <c r="S44">
        <v>232.2</v>
      </c>
      <c r="T44">
        <v>3.2250000000000001</v>
      </c>
      <c r="U44">
        <v>6.45</v>
      </c>
    </row>
    <row r="45" spans="1:21" x14ac:dyDescent="0.25">
      <c r="A45" t="s">
        <v>300</v>
      </c>
      <c r="B45">
        <v>1</v>
      </c>
      <c r="C45" t="s">
        <v>78</v>
      </c>
      <c r="D45" t="s">
        <v>105</v>
      </c>
      <c r="E45" t="s">
        <v>301</v>
      </c>
      <c r="F45" t="s">
        <v>140</v>
      </c>
      <c r="G45" t="s">
        <v>72</v>
      </c>
      <c r="H45" t="s">
        <v>168</v>
      </c>
      <c r="I45" t="s">
        <v>22</v>
      </c>
      <c r="J45" t="s">
        <v>141</v>
      </c>
      <c r="K45" t="s">
        <v>302</v>
      </c>
      <c r="L45" t="s">
        <v>303</v>
      </c>
      <c r="M45">
        <v>5.5555550000000002E-3</v>
      </c>
      <c r="N45">
        <v>0</v>
      </c>
      <c r="O45">
        <v>0</v>
      </c>
      <c r="P45">
        <v>1</v>
      </c>
      <c r="Q45">
        <v>46</v>
      </c>
      <c r="R45">
        <v>0</v>
      </c>
      <c r="S45">
        <v>0</v>
      </c>
      <c r="T45">
        <v>5.5560000000000002E-3</v>
      </c>
      <c r="U45">
        <v>0.25555600000000001</v>
      </c>
    </row>
    <row r="46" spans="1:21" x14ac:dyDescent="0.25">
      <c r="A46" t="s">
        <v>304</v>
      </c>
      <c r="B46">
        <v>1</v>
      </c>
      <c r="C46" t="s">
        <v>78</v>
      </c>
      <c r="D46" t="s">
        <v>105</v>
      </c>
      <c r="E46" t="s">
        <v>305</v>
      </c>
      <c r="F46" t="s">
        <v>177</v>
      </c>
      <c r="G46" t="s">
        <v>72</v>
      </c>
      <c r="H46" t="s">
        <v>129</v>
      </c>
      <c r="I46" t="s">
        <v>22</v>
      </c>
      <c r="J46" t="s">
        <v>130</v>
      </c>
      <c r="K46" t="s">
        <v>306</v>
      </c>
      <c r="L46" t="s">
        <v>307</v>
      </c>
      <c r="M46">
        <v>0.218611111</v>
      </c>
      <c r="N46">
        <v>0</v>
      </c>
      <c r="O46">
        <v>0</v>
      </c>
      <c r="P46">
        <v>1</v>
      </c>
      <c r="Q46">
        <v>114</v>
      </c>
      <c r="R46">
        <v>0</v>
      </c>
      <c r="S46">
        <v>0</v>
      </c>
      <c r="T46">
        <v>0.218611</v>
      </c>
      <c r="U46">
        <v>24.921666999999999</v>
      </c>
    </row>
    <row r="47" spans="1:21" x14ac:dyDescent="0.25">
      <c r="A47" t="s">
        <v>308</v>
      </c>
      <c r="B47">
        <v>1</v>
      </c>
      <c r="C47" t="s">
        <v>78</v>
      </c>
      <c r="D47" t="s">
        <v>105</v>
      </c>
      <c r="E47" t="s">
        <v>301</v>
      </c>
      <c r="F47" t="s">
        <v>140</v>
      </c>
      <c r="G47" t="s">
        <v>72</v>
      </c>
      <c r="H47" t="s">
        <v>168</v>
      </c>
      <c r="I47" t="s">
        <v>22</v>
      </c>
      <c r="J47" t="s">
        <v>141</v>
      </c>
      <c r="K47" t="s">
        <v>309</v>
      </c>
      <c r="L47" t="s">
        <v>310</v>
      </c>
      <c r="M47">
        <v>5.5555550000000002E-3</v>
      </c>
      <c r="N47">
        <v>0</v>
      </c>
      <c r="O47">
        <v>0</v>
      </c>
      <c r="P47">
        <v>1</v>
      </c>
      <c r="Q47">
        <v>46</v>
      </c>
      <c r="R47">
        <v>0</v>
      </c>
      <c r="S47">
        <v>0</v>
      </c>
      <c r="T47">
        <v>5.5560000000000002E-3</v>
      </c>
      <c r="U47">
        <v>0.25555600000000001</v>
      </c>
    </row>
    <row r="48" spans="1:21" x14ac:dyDescent="0.25">
      <c r="A48" t="s">
        <v>311</v>
      </c>
      <c r="B48">
        <v>1</v>
      </c>
      <c r="C48" t="s">
        <v>78</v>
      </c>
      <c r="D48" t="s">
        <v>91</v>
      </c>
      <c r="E48" t="s">
        <v>312</v>
      </c>
      <c r="F48" t="s">
        <v>128</v>
      </c>
      <c r="G48" t="s">
        <v>71</v>
      </c>
      <c r="H48" t="s">
        <v>129</v>
      </c>
      <c r="I48" t="s">
        <v>22</v>
      </c>
      <c r="J48" t="s">
        <v>130</v>
      </c>
      <c r="K48" t="s">
        <v>313</v>
      </c>
      <c r="L48" t="s">
        <v>314</v>
      </c>
      <c r="M48">
        <v>4.1527777769999998</v>
      </c>
      <c r="N48">
        <v>2</v>
      </c>
      <c r="O48">
        <v>320</v>
      </c>
      <c r="P48">
        <v>0</v>
      </c>
      <c r="Q48">
        <v>0</v>
      </c>
      <c r="R48">
        <v>8.3055559999999993</v>
      </c>
      <c r="S48">
        <v>1328.8888890000001</v>
      </c>
      <c r="T48">
        <v>0</v>
      </c>
      <c r="U48">
        <v>0</v>
      </c>
    </row>
    <row r="49" spans="1:21" x14ac:dyDescent="0.25">
      <c r="A49" t="s">
        <v>315</v>
      </c>
      <c r="B49">
        <v>1</v>
      </c>
      <c r="C49" t="s">
        <v>79</v>
      </c>
      <c r="D49" t="s">
        <v>110</v>
      </c>
      <c r="E49" t="s">
        <v>316</v>
      </c>
      <c r="F49" t="s">
        <v>140</v>
      </c>
      <c r="G49" t="s">
        <v>72</v>
      </c>
      <c r="H49" t="s">
        <v>168</v>
      </c>
      <c r="I49" t="s">
        <v>22</v>
      </c>
      <c r="J49" t="s">
        <v>141</v>
      </c>
      <c r="K49" t="s">
        <v>317</v>
      </c>
      <c r="L49" t="s">
        <v>318</v>
      </c>
      <c r="M49">
        <v>1.6666666E-2</v>
      </c>
      <c r="N49">
        <v>0</v>
      </c>
      <c r="O49">
        <v>0</v>
      </c>
      <c r="P49">
        <v>1</v>
      </c>
      <c r="Q49">
        <v>64</v>
      </c>
      <c r="R49">
        <v>0</v>
      </c>
      <c r="S49">
        <v>0</v>
      </c>
      <c r="T49">
        <v>1.6667000000000001E-2</v>
      </c>
      <c r="U49">
        <v>1.066667</v>
      </c>
    </row>
    <row r="50" spans="1:21" x14ac:dyDescent="0.25">
      <c r="A50" t="s">
        <v>319</v>
      </c>
      <c r="B50">
        <v>1</v>
      </c>
      <c r="C50" t="s">
        <v>79</v>
      </c>
      <c r="D50" t="s">
        <v>110</v>
      </c>
      <c r="E50" t="s">
        <v>316</v>
      </c>
      <c r="F50" t="s">
        <v>140</v>
      </c>
      <c r="G50" t="s">
        <v>72</v>
      </c>
      <c r="H50" t="s">
        <v>168</v>
      </c>
      <c r="I50" t="s">
        <v>22</v>
      </c>
      <c r="J50" t="s">
        <v>141</v>
      </c>
      <c r="K50" t="s">
        <v>320</v>
      </c>
      <c r="L50" t="s">
        <v>321</v>
      </c>
      <c r="M50">
        <v>2.8055554999999999E-2</v>
      </c>
      <c r="N50">
        <v>0</v>
      </c>
      <c r="O50">
        <v>0</v>
      </c>
      <c r="P50">
        <v>1</v>
      </c>
      <c r="Q50">
        <v>41</v>
      </c>
      <c r="R50">
        <v>0</v>
      </c>
      <c r="S50">
        <v>0</v>
      </c>
      <c r="T50">
        <v>2.8056000000000001E-2</v>
      </c>
      <c r="U50">
        <v>1.1502779999999999</v>
      </c>
    </row>
    <row r="51" spans="1:21" x14ac:dyDescent="0.25">
      <c r="A51" t="s">
        <v>322</v>
      </c>
      <c r="B51">
        <v>1</v>
      </c>
      <c r="C51" t="s">
        <v>79</v>
      </c>
      <c r="D51" t="s">
        <v>115</v>
      </c>
      <c r="E51" t="s">
        <v>323</v>
      </c>
      <c r="F51" t="s">
        <v>177</v>
      </c>
      <c r="G51" t="s">
        <v>72</v>
      </c>
      <c r="H51" t="s">
        <v>129</v>
      </c>
      <c r="I51" t="s">
        <v>22</v>
      </c>
      <c r="J51" t="s">
        <v>130</v>
      </c>
      <c r="K51" t="s">
        <v>324</v>
      </c>
      <c r="L51" t="s">
        <v>325</v>
      </c>
      <c r="M51">
        <v>0.92500000000000004</v>
      </c>
      <c r="N51">
        <v>2</v>
      </c>
      <c r="O51">
        <v>434</v>
      </c>
      <c r="P51">
        <v>0</v>
      </c>
      <c r="Q51">
        <v>0</v>
      </c>
      <c r="R51">
        <v>1.85</v>
      </c>
      <c r="S51">
        <v>401.45</v>
      </c>
      <c r="T51">
        <v>0</v>
      </c>
      <c r="U51">
        <v>0</v>
      </c>
    </row>
    <row r="52" spans="1:21" x14ac:dyDescent="0.25">
      <c r="A52" t="s">
        <v>326</v>
      </c>
      <c r="B52">
        <v>1</v>
      </c>
      <c r="C52" t="s">
        <v>78</v>
      </c>
      <c r="D52" t="s">
        <v>108</v>
      </c>
      <c r="E52" t="s">
        <v>327</v>
      </c>
      <c r="F52" t="s">
        <v>140</v>
      </c>
      <c r="G52" t="s">
        <v>72</v>
      </c>
      <c r="H52" t="s">
        <v>129</v>
      </c>
      <c r="I52" t="s">
        <v>22</v>
      </c>
      <c r="J52" t="s">
        <v>141</v>
      </c>
      <c r="K52" t="s">
        <v>328</v>
      </c>
      <c r="L52" t="s">
        <v>329</v>
      </c>
      <c r="M52">
        <v>0.175555555</v>
      </c>
      <c r="N52">
        <v>0</v>
      </c>
      <c r="O52">
        <v>0</v>
      </c>
      <c r="P52">
        <v>1</v>
      </c>
      <c r="Q52">
        <v>45</v>
      </c>
      <c r="R52">
        <v>0</v>
      </c>
      <c r="S52">
        <v>0</v>
      </c>
      <c r="T52">
        <v>0.17555599999999999</v>
      </c>
      <c r="U52">
        <v>7.9</v>
      </c>
    </row>
    <row r="53" spans="1:21" x14ac:dyDescent="0.25">
      <c r="A53" t="s">
        <v>330</v>
      </c>
      <c r="B53">
        <v>1</v>
      </c>
      <c r="C53" t="s">
        <v>78</v>
      </c>
      <c r="D53" t="s">
        <v>108</v>
      </c>
      <c r="E53" t="s">
        <v>331</v>
      </c>
      <c r="F53" t="s">
        <v>140</v>
      </c>
      <c r="G53" t="s">
        <v>72</v>
      </c>
      <c r="H53" t="s">
        <v>129</v>
      </c>
      <c r="I53" t="s">
        <v>22</v>
      </c>
      <c r="J53" t="s">
        <v>141</v>
      </c>
      <c r="K53" t="s">
        <v>332</v>
      </c>
      <c r="L53" t="s">
        <v>333</v>
      </c>
      <c r="M53">
        <v>0.516666666</v>
      </c>
      <c r="N53">
        <v>0</v>
      </c>
      <c r="O53">
        <v>0</v>
      </c>
      <c r="P53">
        <v>1</v>
      </c>
      <c r="Q53">
        <v>142</v>
      </c>
      <c r="R53">
        <v>0</v>
      </c>
      <c r="S53">
        <v>0</v>
      </c>
      <c r="T53">
        <v>0.51666699999999999</v>
      </c>
      <c r="U53">
        <v>73.366667000000007</v>
      </c>
    </row>
    <row r="54" spans="1:21" x14ac:dyDescent="0.25">
      <c r="A54" t="s">
        <v>334</v>
      </c>
      <c r="B54">
        <v>1</v>
      </c>
      <c r="C54" t="s">
        <v>78</v>
      </c>
      <c r="D54" t="s">
        <v>108</v>
      </c>
      <c r="E54" t="s">
        <v>335</v>
      </c>
      <c r="F54" t="s">
        <v>140</v>
      </c>
      <c r="G54" t="s">
        <v>72</v>
      </c>
      <c r="H54" t="s">
        <v>168</v>
      </c>
      <c r="I54" t="s">
        <v>22</v>
      </c>
      <c r="J54" t="s">
        <v>141</v>
      </c>
      <c r="K54" t="s">
        <v>336</v>
      </c>
      <c r="L54" t="s">
        <v>337</v>
      </c>
      <c r="M54">
        <v>2.8888888000000001E-2</v>
      </c>
      <c r="N54">
        <v>0</v>
      </c>
      <c r="O54">
        <v>0</v>
      </c>
      <c r="P54">
        <v>1</v>
      </c>
      <c r="Q54">
        <v>67</v>
      </c>
      <c r="R54">
        <v>0</v>
      </c>
      <c r="S54">
        <v>0</v>
      </c>
      <c r="T54">
        <v>2.8889000000000001E-2</v>
      </c>
      <c r="U54">
        <v>1.9355549999999999</v>
      </c>
    </row>
    <row r="55" spans="1:21" x14ac:dyDescent="0.25">
      <c r="A55" t="s">
        <v>338</v>
      </c>
      <c r="B55">
        <v>1</v>
      </c>
      <c r="C55" t="s">
        <v>78</v>
      </c>
      <c r="D55" t="s">
        <v>108</v>
      </c>
      <c r="E55" t="s">
        <v>327</v>
      </c>
      <c r="F55" t="s">
        <v>140</v>
      </c>
      <c r="G55" t="s">
        <v>72</v>
      </c>
      <c r="H55" t="s">
        <v>129</v>
      </c>
      <c r="I55" t="s">
        <v>22</v>
      </c>
      <c r="J55" t="s">
        <v>141</v>
      </c>
      <c r="K55" t="s">
        <v>339</v>
      </c>
      <c r="L55" t="s">
        <v>340</v>
      </c>
      <c r="M55">
        <v>0.29805555500000003</v>
      </c>
      <c r="N55">
        <v>0</v>
      </c>
      <c r="O55">
        <v>0</v>
      </c>
      <c r="P55">
        <v>1</v>
      </c>
      <c r="Q55">
        <v>20</v>
      </c>
      <c r="R55">
        <v>0</v>
      </c>
      <c r="S55">
        <v>0</v>
      </c>
      <c r="T55">
        <v>0.29805599999999999</v>
      </c>
      <c r="U55">
        <v>5.9611109999999998</v>
      </c>
    </row>
    <row r="56" spans="1:21" x14ac:dyDescent="0.25">
      <c r="A56" t="s">
        <v>341</v>
      </c>
      <c r="B56">
        <v>1</v>
      </c>
      <c r="C56" t="s">
        <v>78</v>
      </c>
      <c r="D56" t="s">
        <v>94</v>
      </c>
      <c r="E56" t="s">
        <v>342</v>
      </c>
      <c r="F56" t="s">
        <v>177</v>
      </c>
      <c r="G56" t="s">
        <v>72</v>
      </c>
      <c r="H56" t="s">
        <v>129</v>
      </c>
      <c r="I56" t="s">
        <v>22</v>
      </c>
      <c r="J56" t="s">
        <v>130</v>
      </c>
      <c r="K56" t="s">
        <v>343</v>
      </c>
      <c r="L56" t="s">
        <v>344</v>
      </c>
      <c r="M56">
        <v>9.0727277770000008</v>
      </c>
      <c r="N56">
        <v>2</v>
      </c>
      <c r="O56">
        <v>0</v>
      </c>
      <c r="P56">
        <v>4</v>
      </c>
      <c r="Q56">
        <v>0</v>
      </c>
      <c r="R56">
        <v>18.145455999999999</v>
      </c>
      <c r="S56">
        <v>0</v>
      </c>
      <c r="T56">
        <v>36.290911000000001</v>
      </c>
      <c r="U56">
        <v>0</v>
      </c>
    </row>
    <row r="57" spans="1:21" x14ac:dyDescent="0.25">
      <c r="A57" t="s">
        <v>345</v>
      </c>
      <c r="B57">
        <v>1</v>
      </c>
      <c r="C57" t="s">
        <v>79</v>
      </c>
      <c r="D57" t="s">
        <v>117</v>
      </c>
      <c r="E57" t="s">
        <v>346</v>
      </c>
      <c r="F57" t="s">
        <v>128</v>
      </c>
      <c r="G57" t="s">
        <v>71</v>
      </c>
      <c r="H57" t="s">
        <v>129</v>
      </c>
      <c r="I57" t="s">
        <v>22</v>
      </c>
      <c r="J57" t="s">
        <v>130</v>
      </c>
      <c r="K57" t="s">
        <v>347</v>
      </c>
      <c r="L57" t="s">
        <v>348</v>
      </c>
      <c r="M57">
        <v>2.826944444</v>
      </c>
      <c r="N57">
        <v>2</v>
      </c>
      <c r="O57">
        <v>127</v>
      </c>
      <c r="P57">
        <v>0</v>
      </c>
      <c r="Q57">
        <v>8</v>
      </c>
      <c r="R57">
        <v>5.6538890000000004</v>
      </c>
      <c r="S57">
        <v>359.02194400000002</v>
      </c>
      <c r="T57">
        <v>0</v>
      </c>
      <c r="U57">
        <v>22.615556000000002</v>
      </c>
    </row>
    <row r="58" spans="1:21" x14ac:dyDescent="0.25">
      <c r="A58" t="s">
        <v>349</v>
      </c>
      <c r="B58">
        <v>1</v>
      </c>
      <c r="C58" t="s">
        <v>79</v>
      </c>
      <c r="D58" t="s">
        <v>117</v>
      </c>
      <c r="E58" t="s">
        <v>350</v>
      </c>
      <c r="F58" t="s">
        <v>140</v>
      </c>
      <c r="G58" t="s">
        <v>72</v>
      </c>
      <c r="H58" t="s">
        <v>168</v>
      </c>
      <c r="I58" t="s">
        <v>22</v>
      </c>
      <c r="J58" t="s">
        <v>141</v>
      </c>
      <c r="K58" t="s">
        <v>351</v>
      </c>
      <c r="L58" t="s">
        <v>352</v>
      </c>
      <c r="M58">
        <v>1.0833333000000001E-2</v>
      </c>
      <c r="N58">
        <v>0</v>
      </c>
      <c r="O58">
        <v>0</v>
      </c>
      <c r="P58">
        <v>1</v>
      </c>
      <c r="Q58">
        <v>88</v>
      </c>
      <c r="R58">
        <v>0</v>
      </c>
      <c r="S58">
        <v>0</v>
      </c>
      <c r="T58">
        <v>1.0833000000000001E-2</v>
      </c>
      <c r="U58">
        <v>0.95333299999999999</v>
      </c>
    </row>
    <row r="59" spans="1:21" x14ac:dyDescent="0.25">
      <c r="A59" t="s">
        <v>353</v>
      </c>
      <c r="B59">
        <v>1</v>
      </c>
      <c r="C59" t="s">
        <v>79</v>
      </c>
      <c r="D59" t="s">
        <v>115</v>
      </c>
      <c r="E59" t="s">
        <v>354</v>
      </c>
      <c r="F59" t="s">
        <v>177</v>
      </c>
      <c r="G59" t="s">
        <v>71</v>
      </c>
      <c r="H59" t="s">
        <v>129</v>
      </c>
      <c r="I59" t="s">
        <v>22</v>
      </c>
      <c r="J59" t="s">
        <v>130</v>
      </c>
      <c r="K59" t="s">
        <v>355</v>
      </c>
      <c r="L59" t="s">
        <v>356</v>
      </c>
      <c r="M59">
        <v>3.4323000000000001</v>
      </c>
      <c r="N59">
        <v>0</v>
      </c>
      <c r="O59">
        <v>0</v>
      </c>
      <c r="P59">
        <v>1</v>
      </c>
      <c r="Q59">
        <v>63</v>
      </c>
      <c r="R59">
        <v>0</v>
      </c>
      <c r="S59">
        <v>0</v>
      </c>
      <c r="T59">
        <v>3.4323000000000001</v>
      </c>
      <c r="U59">
        <v>216.23490000000001</v>
      </c>
    </row>
    <row r="60" spans="1:21" x14ac:dyDescent="0.25">
      <c r="A60" t="s">
        <v>357</v>
      </c>
      <c r="B60">
        <v>1</v>
      </c>
      <c r="C60" t="s">
        <v>78</v>
      </c>
      <c r="D60" t="s">
        <v>237</v>
      </c>
      <c r="E60" t="s">
        <v>358</v>
      </c>
      <c r="F60" t="s">
        <v>177</v>
      </c>
      <c r="G60" t="s">
        <v>71</v>
      </c>
      <c r="H60" t="s">
        <v>129</v>
      </c>
      <c r="I60" t="s">
        <v>22</v>
      </c>
      <c r="J60" t="s">
        <v>130</v>
      </c>
      <c r="K60" t="s">
        <v>359</v>
      </c>
      <c r="L60" t="s">
        <v>360</v>
      </c>
      <c r="M60">
        <v>0.81986666600000002</v>
      </c>
      <c r="N60">
        <v>0</v>
      </c>
      <c r="O60">
        <v>63</v>
      </c>
      <c r="P60">
        <v>0</v>
      </c>
      <c r="Q60">
        <v>0</v>
      </c>
      <c r="R60">
        <v>0</v>
      </c>
      <c r="S60">
        <v>51.651600000000002</v>
      </c>
      <c r="T60">
        <v>0</v>
      </c>
      <c r="U60">
        <v>0</v>
      </c>
    </row>
    <row r="61" spans="1:21" x14ac:dyDescent="0.25">
      <c r="A61" t="s">
        <v>361</v>
      </c>
      <c r="B61">
        <v>1</v>
      </c>
      <c r="C61" t="s">
        <v>78</v>
      </c>
      <c r="D61" t="s">
        <v>237</v>
      </c>
      <c r="E61" t="s">
        <v>362</v>
      </c>
      <c r="F61" t="s">
        <v>135</v>
      </c>
      <c r="G61" t="s">
        <v>71</v>
      </c>
      <c r="H61" t="s">
        <v>129</v>
      </c>
      <c r="I61" t="s">
        <v>22</v>
      </c>
      <c r="J61" t="s">
        <v>130</v>
      </c>
      <c r="K61" t="s">
        <v>363</v>
      </c>
      <c r="L61" t="s">
        <v>364</v>
      </c>
      <c r="M61">
        <v>2.858461111</v>
      </c>
      <c r="N61">
        <v>1</v>
      </c>
      <c r="O61">
        <v>1035</v>
      </c>
      <c r="P61">
        <v>0</v>
      </c>
      <c r="Q61">
        <v>0</v>
      </c>
      <c r="R61">
        <v>2.8584610000000001</v>
      </c>
      <c r="S61">
        <v>2958.5072500000001</v>
      </c>
      <c r="T61">
        <v>0</v>
      </c>
      <c r="U61">
        <v>0</v>
      </c>
    </row>
    <row r="62" spans="1:21" x14ac:dyDescent="0.25">
      <c r="A62" t="s">
        <v>365</v>
      </c>
      <c r="B62">
        <v>1</v>
      </c>
      <c r="C62" t="s">
        <v>78</v>
      </c>
      <c r="D62" t="s">
        <v>84</v>
      </c>
      <c r="E62" t="s">
        <v>366</v>
      </c>
      <c r="F62" t="s">
        <v>128</v>
      </c>
      <c r="G62" t="s">
        <v>71</v>
      </c>
      <c r="H62" t="s">
        <v>129</v>
      </c>
      <c r="I62" t="s">
        <v>22</v>
      </c>
      <c r="J62" t="s">
        <v>130</v>
      </c>
      <c r="K62" t="s">
        <v>367</v>
      </c>
      <c r="L62" t="s">
        <v>368</v>
      </c>
      <c r="M62">
        <v>3.0876166660000002</v>
      </c>
      <c r="N62">
        <v>1</v>
      </c>
      <c r="O62">
        <v>201</v>
      </c>
      <c r="P62">
        <v>0</v>
      </c>
      <c r="Q62">
        <v>0</v>
      </c>
      <c r="R62">
        <v>3.0876169999999998</v>
      </c>
      <c r="S62">
        <v>620.61095</v>
      </c>
      <c r="T62">
        <v>0</v>
      </c>
      <c r="U62">
        <v>0</v>
      </c>
    </row>
    <row r="63" spans="1:21" x14ac:dyDescent="0.25">
      <c r="A63" t="s">
        <v>369</v>
      </c>
      <c r="B63">
        <v>1</v>
      </c>
      <c r="C63" t="s">
        <v>78</v>
      </c>
      <c r="D63" t="s">
        <v>84</v>
      </c>
      <c r="E63" t="s">
        <v>370</v>
      </c>
      <c r="F63" t="s">
        <v>128</v>
      </c>
      <c r="G63" t="s">
        <v>71</v>
      </c>
      <c r="H63" t="s">
        <v>129</v>
      </c>
      <c r="I63" t="s">
        <v>22</v>
      </c>
      <c r="J63" t="s">
        <v>130</v>
      </c>
      <c r="K63" t="s">
        <v>371</v>
      </c>
      <c r="L63" t="s">
        <v>372</v>
      </c>
      <c r="M63">
        <v>3.778333333</v>
      </c>
      <c r="N63">
        <v>1</v>
      </c>
      <c r="O63">
        <v>41</v>
      </c>
      <c r="P63">
        <v>0</v>
      </c>
      <c r="Q63">
        <v>0</v>
      </c>
      <c r="R63">
        <v>3.7783329999999999</v>
      </c>
      <c r="S63">
        <v>154.91166699999999</v>
      </c>
      <c r="T63">
        <v>0</v>
      </c>
      <c r="U63">
        <v>0</v>
      </c>
    </row>
    <row r="64" spans="1:21" x14ac:dyDescent="0.25">
      <c r="A64" t="s">
        <v>373</v>
      </c>
      <c r="B64">
        <v>1</v>
      </c>
      <c r="C64" t="s">
        <v>79</v>
      </c>
      <c r="D64" t="s">
        <v>118</v>
      </c>
      <c r="E64" t="s">
        <v>374</v>
      </c>
      <c r="F64" t="s">
        <v>128</v>
      </c>
      <c r="G64" t="s">
        <v>71</v>
      </c>
      <c r="H64" t="s">
        <v>129</v>
      </c>
      <c r="I64" t="s">
        <v>22</v>
      </c>
      <c r="J64" t="s">
        <v>130</v>
      </c>
      <c r="K64" t="s">
        <v>375</v>
      </c>
      <c r="L64" t="s">
        <v>376</v>
      </c>
      <c r="M64">
        <v>1.451138888</v>
      </c>
      <c r="N64">
        <v>0</v>
      </c>
      <c r="O64">
        <v>0</v>
      </c>
      <c r="P64">
        <v>1</v>
      </c>
      <c r="Q64">
        <v>30</v>
      </c>
      <c r="R64">
        <v>0</v>
      </c>
      <c r="S64">
        <v>0</v>
      </c>
      <c r="T64">
        <v>1.451139</v>
      </c>
      <c r="U64">
        <v>43.534166999999997</v>
      </c>
    </row>
    <row r="65" spans="1:21" x14ac:dyDescent="0.25">
      <c r="A65" t="s">
        <v>377</v>
      </c>
      <c r="B65">
        <v>1</v>
      </c>
      <c r="C65" t="s">
        <v>79</v>
      </c>
      <c r="D65" t="s">
        <v>118</v>
      </c>
      <c r="E65" t="s">
        <v>378</v>
      </c>
      <c r="F65" t="s">
        <v>128</v>
      </c>
      <c r="G65" t="s">
        <v>71</v>
      </c>
      <c r="H65" t="s">
        <v>129</v>
      </c>
      <c r="I65" t="s">
        <v>22</v>
      </c>
      <c r="J65" t="s">
        <v>130</v>
      </c>
      <c r="K65" t="s">
        <v>379</v>
      </c>
      <c r="L65" t="s">
        <v>380</v>
      </c>
      <c r="M65">
        <v>1.9204000000000001</v>
      </c>
      <c r="N65">
        <v>0</v>
      </c>
      <c r="O65">
        <v>0</v>
      </c>
      <c r="P65">
        <v>1</v>
      </c>
      <c r="Q65">
        <v>33</v>
      </c>
      <c r="R65">
        <v>0</v>
      </c>
      <c r="S65">
        <v>0</v>
      </c>
      <c r="T65">
        <v>1.9204000000000001</v>
      </c>
      <c r="U65">
        <v>63.373199999999997</v>
      </c>
    </row>
    <row r="66" spans="1:21" x14ac:dyDescent="0.25">
      <c r="A66" t="s">
        <v>381</v>
      </c>
      <c r="B66">
        <v>1</v>
      </c>
      <c r="C66" t="s">
        <v>78</v>
      </c>
      <c r="D66" t="s">
        <v>94</v>
      </c>
      <c r="E66" t="s">
        <v>382</v>
      </c>
      <c r="F66" t="s">
        <v>140</v>
      </c>
      <c r="G66" t="s">
        <v>72</v>
      </c>
      <c r="H66" t="s">
        <v>129</v>
      </c>
      <c r="I66" t="s">
        <v>22</v>
      </c>
      <c r="J66" t="s">
        <v>141</v>
      </c>
      <c r="K66" t="s">
        <v>383</v>
      </c>
      <c r="L66" t="s">
        <v>384</v>
      </c>
      <c r="M66">
        <v>0.42388888800000002</v>
      </c>
      <c r="N66">
        <v>6</v>
      </c>
      <c r="O66">
        <v>24</v>
      </c>
      <c r="P66">
        <v>8</v>
      </c>
      <c r="Q66">
        <v>1</v>
      </c>
      <c r="R66">
        <v>2.5433330000000001</v>
      </c>
      <c r="S66">
        <v>10.173333</v>
      </c>
      <c r="T66">
        <v>3.391111</v>
      </c>
      <c r="U66">
        <v>0.42388900000000002</v>
      </c>
    </row>
    <row r="67" spans="1:21" x14ac:dyDescent="0.25">
      <c r="A67" t="s">
        <v>385</v>
      </c>
      <c r="B67">
        <v>1</v>
      </c>
      <c r="C67" t="s">
        <v>78</v>
      </c>
      <c r="D67" t="s">
        <v>102</v>
      </c>
      <c r="E67" t="s">
        <v>386</v>
      </c>
      <c r="F67" t="s">
        <v>140</v>
      </c>
      <c r="G67" t="s">
        <v>72</v>
      </c>
      <c r="H67" t="s">
        <v>129</v>
      </c>
      <c r="I67" t="s">
        <v>22</v>
      </c>
      <c r="J67" t="s">
        <v>141</v>
      </c>
      <c r="K67" t="s">
        <v>387</v>
      </c>
      <c r="L67" t="s">
        <v>388</v>
      </c>
      <c r="M67">
        <v>7.3611111000000007E-2</v>
      </c>
      <c r="N67">
        <v>0</v>
      </c>
      <c r="O67">
        <v>0</v>
      </c>
      <c r="P67">
        <v>1</v>
      </c>
      <c r="Q67">
        <v>70</v>
      </c>
      <c r="R67">
        <v>0</v>
      </c>
      <c r="S67">
        <v>0</v>
      </c>
      <c r="T67">
        <v>7.3610999999999996E-2</v>
      </c>
      <c r="U67">
        <v>5.1527779999999996</v>
      </c>
    </row>
    <row r="68" spans="1:21" x14ac:dyDescent="0.25">
      <c r="A68" t="s">
        <v>389</v>
      </c>
      <c r="B68">
        <v>1</v>
      </c>
      <c r="C68" t="s">
        <v>78</v>
      </c>
      <c r="D68" t="s">
        <v>102</v>
      </c>
      <c r="E68" t="s">
        <v>390</v>
      </c>
      <c r="F68" t="s">
        <v>140</v>
      </c>
      <c r="G68" t="s">
        <v>72</v>
      </c>
      <c r="H68" t="s">
        <v>129</v>
      </c>
      <c r="I68" t="s">
        <v>22</v>
      </c>
      <c r="J68" t="s">
        <v>141</v>
      </c>
      <c r="K68" t="s">
        <v>391</v>
      </c>
      <c r="L68" t="s">
        <v>392</v>
      </c>
      <c r="M68">
        <v>0.13972222200000001</v>
      </c>
      <c r="N68">
        <v>0</v>
      </c>
      <c r="O68">
        <v>0</v>
      </c>
      <c r="P68">
        <v>1</v>
      </c>
      <c r="Q68">
        <v>117</v>
      </c>
      <c r="R68">
        <v>0</v>
      </c>
      <c r="S68">
        <v>0</v>
      </c>
      <c r="T68">
        <v>0.13972200000000001</v>
      </c>
      <c r="U68">
        <v>16.3475</v>
      </c>
    </row>
    <row r="69" spans="1:21" x14ac:dyDescent="0.25">
      <c r="A69" t="s">
        <v>393</v>
      </c>
      <c r="B69">
        <v>1</v>
      </c>
      <c r="C69" t="s">
        <v>78</v>
      </c>
      <c r="D69" t="s">
        <v>102</v>
      </c>
      <c r="E69" t="s">
        <v>386</v>
      </c>
      <c r="F69" t="s">
        <v>140</v>
      </c>
      <c r="G69" t="s">
        <v>72</v>
      </c>
      <c r="H69" t="s">
        <v>129</v>
      </c>
      <c r="I69" t="s">
        <v>22</v>
      </c>
      <c r="J69" t="s">
        <v>141</v>
      </c>
      <c r="K69" t="s">
        <v>394</v>
      </c>
      <c r="L69" t="s">
        <v>395</v>
      </c>
      <c r="M69">
        <v>0.254722222</v>
      </c>
      <c r="N69">
        <v>0</v>
      </c>
      <c r="O69">
        <v>0</v>
      </c>
      <c r="P69">
        <v>1</v>
      </c>
      <c r="Q69">
        <v>117</v>
      </c>
      <c r="R69">
        <v>0</v>
      </c>
      <c r="S69">
        <v>0</v>
      </c>
      <c r="T69">
        <v>0.254722</v>
      </c>
      <c r="U69">
        <v>29.802499999999998</v>
      </c>
    </row>
    <row r="70" spans="1:21" x14ac:dyDescent="0.25">
      <c r="A70" t="s">
        <v>396</v>
      </c>
      <c r="B70">
        <v>1</v>
      </c>
      <c r="C70" t="s">
        <v>78</v>
      </c>
      <c r="D70" t="s">
        <v>102</v>
      </c>
      <c r="E70" t="s">
        <v>397</v>
      </c>
      <c r="F70" t="s">
        <v>140</v>
      </c>
      <c r="G70" t="s">
        <v>72</v>
      </c>
      <c r="H70" t="s">
        <v>129</v>
      </c>
      <c r="I70" t="s">
        <v>22</v>
      </c>
      <c r="J70" t="s">
        <v>141</v>
      </c>
      <c r="K70" t="s">
        <v>398</v>
      </c>
      <c r="L70" t="s">
        <v>399</v>
      </c>
      <c r="M70">
        <v>8.8921110999999997E-2</v>
      </c>
      <c r="N70">
        <v>11</v>
      </c>
      <c r="O70">
        <v>845</v>
      </c>
      <c r="P70">
        <v>73</v>
      </c>
      <c r="Q70">
        <v>1298</v>
      </c>
      <c r="R70">
        <v>0.978132</v>
      </c>
      <c r="S70">
        <v>75.138339000000002</v>
      </c>
      <c r="T70">
        <v>6.4912409999999996</v>
      </c>
      <c r="U70">
        <v>115.419602</v>
      </c>
    </row>
    <row r="71" spans="1:21" x14ac:dyDescent="0.25">
      <c r="A71" t="s">
        <v>400</v>
      </c>
      <c r="B71">
        <v>1</v>
      </c>
      <c r="C71" t="s">
        <v>78</v>
      </c>
      <c r="D71" t="s">
        <v>102</v>
      </c>
      <c r="E71" t="s">
        <v>401</v>
      </c>
      <c r="F71" t="s">
        <v>140</v>
      </c>
      <c r="G71" t="s">
        <v>72</v>
      </c>
      <c r="H71" t="s">
        <v>129</v>
      </c>
      <c r="I71" t="s">
        <v>22</v>
      </c>
      <c r="J71" t="s">
        <v>141</v>
      </c>
      <c r="K71" t="s">
        <v>402</v>
      </c>
      <c r="L71" t="s">
        <v>403</v>
      </c>
      <c r="M71">
        <v>0.141029444</v>
      </c>
      <c r="N71">
        <v>154</v>
      </c>
      <c r="O71">
        <v>17</v>
      </c>
      <c r="P71">
        <v>5</v>
      </c>
      <c r="Q71">
        <v>2</v>
      </c>
      <c r="R71">
        <v>21.718533999999998</v>
      </c>
      <c r="S71">
        <v>2.3975010000000001</v>
      </c>
      <c r="T71">
        <v>0.70514699999999997</v>
      </c>
      <c r="U71">
        <v>0.282059</v>
      </c>
    </row>
    <row r="72" spans="1:21" x14ac:dyDescent="0.25">
      <c r="A72" t="s">
        <v>404</v>
      </c>
      <c r="B72">
        <v>1</v>
      </c>
      <c r="C72" t="s">
        <v>78</v>
      </c>
      <c r="D72" t="s">
        <v>91</v>
      </c>
      <c r="E72" t="s">
        <v>405</v>
      </c>
      <c r="F72" t="s">
        <v>128</v>
      </c>
      <c r="G72" t="s">
        <v>71</v>
      </c>
      <c r="H72" t="s">
        <v>129</v>
      </c>
      <c r="I72" t="s">
        <v>22</v>
      </c>
      <c r="J72" t="s">
        <v>130</v>
      </c>
      <c r="K72" t="s">
        <v>406</v>
      </c>
      <c r="L72" t="s">
        <v>407</v>
      </c>
      <c r="M72">
        <v>3.0241666660000002</v>
      </c>
      <c r="N72">
        <v>0</v>
      </c>
      <c r="O72">
        <v>0</v>
      </c>
      <c r="P72">
        <v>1</v>
      </c>
      <c r="Q72">
        <v>30</v>
      </c>
      <c r="R72">
        <v>0</v>
      </c>
      <c r="S72">
        <v>0</v>
      </c>
      <c r="T72">
        <v>3.0241669999999998</v>
      </c>
      <c r="U72">
        <v>90.724999999999994</v>
      </c>
    </row>
    <row r="73" spans="1:21" x14ac:dyDescent="0.25">
      <c r="A73" t="s">
        <v>408</v>
      </c>
      <c r="B73">
        <v>1</v>
      </c>
      <c r="C73" t="s">
        <v>78</v>
      </c>
      <c r="D73" t="s">
        <v>91</v>
      </c>
      <c r="E73" t="s">
        <v>409</v>
      </c>
      <c r="F73" t="s">
        <v>128</v>
      </c>
      <c r="G73" t="s">
        <v>71</v>
      </c>
      <c r="H73" t="s">
        <v>129</v>
      </c>
      <c r="I73" t="s">
        <v>22</v>
      </c>
      <c r="J73" t="s">
        <v>130</v>
      </c>
      <c r="K73" t="s">
        <v>410</v>
      </c>
      <c r="L73" t="s">
        <v>411</v>
      </c>
      <c r="M73">
        <v>0.87114888800000001</v>
      </c>
      <c r="N73">
        <v>0</v>
      </c>
      <c r="O73">
        <v>0</v>
      </c>
      <c r="P73">
        <v>1</v>
      </c>
      <c r="Q73">
        <v>28</v>
      </c>
      <c r="R73">
        <v>0</v>
      </c>
      <c r="S73">
        <v>0</v>
      </c>
      <c r="T73">
        <v>0.87114899999999995</v>
      </c>
      <c r="U73">
        <v>24.392168999999999</v>
      </c>
    </row>
    <row r="74" spans="1:21" x14ac:dyDescent="0.25">
      <c r="A74" t="s">
        <v>412</v>
      </c>
      <c r="B74">
        <v>1</v>
      </c>
      <c r="C74" t="s">
        <v>78</v>
      </c>
      <c r="D74" t="s">
        <v>91</v>
      </c>
      <c r="E74" t="s">
        <v>409</v>
      </c>
      <c r="F74" t="s">
        <v>128</v>
      </c>
      <c r="G74" t="s">
        <v>71</v>
      </c>
      <c r="H74" t="s">
        <v>129</v>
      </c>
      <c r="I74" t="s">
        <v>22</v>
      </c>
      <c r="J74" t="s">
        <v>130</v>
      </c>
      <c r="K74" t="s">
        <v>413</v>
      </c>
      <c r="L74" t="s">
        <v>414</v>
      </c>
      <c r="M74">
        <v>3.417777777</v>
      </c>
      <c r="N74">
        <v>0</v>
      </c>
      <c r="O74">
        <v>0</v>
      </c>
      <c r="P74">
        <v>1</v>
      </c>
      <c r="Q74">
        <v>28</v>
      </c>
      <c r="R74">
        <v>0</v>
      </c>
      <c r="S74">
        <v>0</v>
      </c>
      <c r="T74">
        <v>3.4177780000000002</v>
      </c>
      <c r="U74">
        <v>95.697778</v>
      </c>
    </row>
    <row r="75" spans="1:21" x14ac:dyDescent="0.25">
      <c r="A75" t="s">
        <v>415</v>
      </c>
      <c r="B75">
        <v>1</v>
      </c>
      <c r="C75" t="s">
        <v>78</v>
      </c>
      <c r="D75" t="s">
        <v>91</v>
      </c>
      <c r="E75" t="s">
        <v>405</v>
      </c>
      <c r="F75" t="s">
        <v>128</v>
      </c>
      <c r="G75" t="s">
        <v>71</v>
      </c>
      <c r="H75" t="s">
        <v>129</v>
      </c>
      <c r="I75" t="s">
        <v>22</v>
      </c>
      <c r="J75" t="s">
        <v>130</v>
      </c>
      <c r="K75" t="s">
        <v>416</v>
      </c>
      <c r="L75" t="s">
        <v>417</v>
      </c>
      <c r="M75">
        <v>4.8511111109999998</v>
      </c>
      <c r="N75">
        <v>0</v>
      </c>
      <c r="O75">
        <v>0</v>
      </c>
      <c r="P75">
        <v>1</v>
      </c>
      <c r="Q75">
        <v>30</v>
      </c>
      <c r="R75">
        <v>0</v>
      </c>
      <c r="S75">
        <v>0</v>
      </c>
      <c r="T75">
        <v>4.8511110000000004</v>
      </c>
      <c r="U75">
        <v>145.533333</v>
      </c>
    </row>
    <row r="76" spans="1:21" x14ac:dyDescent="0.25">
      <c r="A76" t="s">
        <v>418</v>
      </c>
      <c r="B76">
        <v>1</v>
      </c>
      <c r="C76" t="s">
        <v>78</v>
      </c>
      <c r="D76" t="s">
        <v>92</v>
      </c>
      <c r="E76" t="s">
        <v>419</v>
      </c>
      <c r="F76" t="s">
        <v>140</v>
      </c>
      <c r="G76" t="s">
        <v>72</v>
      </c>
      <c r="H76" t="s">
        <v>168</v>
      </c>
      <c r="I76" t="s">
        <v>22</v>
      </c>
      <c r="J76" t="s">
        <v>141</v>
      </c>
      <c r="K76" t="s">
        <v>420</v>
      </c>
      <c r="L76" t="s">
        <v>421</v>
      </c>
      <c r="M76">
        <v>5.0000000000000001E-3</v>
      </c>
      <c r="N76">
        <v>0</v>
      </c>
      <c r="O76">
        <v>0</v>
      </c>
      <c r="P76">
        <v>1</v>
      </c>
      <c r="Q76">
        <v>137</v>
      </c>
      <c r="R76">
        <v>0</v>
      </c>
      <c r="S76">
        <v>0</v>
      </c>
      <c r="T76">
        <v>5.0000000000000001E-3</v>
      </c>
      <c r="U76">
        <v>0.68500000000000005</v>
      </c>
    </row>
    <row r="77" spans="1:21" x14ac:dyDescent="0.25">
      <c r="A77" t="s">
        <v>422</v>
      </c>
      <c r="B77">
        <v>1</v>
      </c>
      <c r="C77" t="s">
        <v>78</v>
      </c>
      <c r="D77" t="s">
        <v>92</v>
      </c>
      <c r="E77" t="s">
        <v>423</v>
      </c>
      <c r="F77" t="s">
        <v>140</v>
      </c>
      <c r="G77" t="s">
        <v>72</v>
      </c>
      <c r="H77" t="s">
        <v>168</v>
      </c>
      <c r="I77" t="s">
        <v>22</v>
      </c>
      <c r="J77" t="s">
        <v>141</v>
      </c>
      <c r="K77" t="s">
        <v>424</v>
      </c>
      <c r="L77" t="s">
        <v>425</v>
      </c>
      <c r="M77">
        <v>2.4166666E-2</v>
      </c>
      <c r="N77">
        <v>0</v>
      </c>
      <c r="O77">
        <v>0</v>
      </c>
      <c r="P77">
        <v>1</v>
      </c>
      <c r="Q77">
        <v>105</v>
      </c>
      <c r="R77">
        <v>0</v>
      </c>
      <c r="S77">
        <v>0</v>
      </c>
      <c r="T77">
        <v>2.4167000000000001E-2</v>
      </c>
      <c r="U77">
        <v>2.5375000000000001</v>
      </c>
    </row>
    <row r="78" spans="1:21" x14ac:dyDescent="0.25">
      <c r="A78" t="s">
        <v>426</v>
      </c>
      <c r="B78">
        <v>1</v>
      </c>
      <c r="C78" t="s">
        <v>78</v>
      </c>
      <c r="D78" t="s">
        <v>92</v>
      </c>
      <c r="E78" t="s">
        <v>427</v>
      </c>
      <c r="F78" t="s">
        <v>140</v>
      </c>
      <c r="G78" t="s">
        <v>72</v>
      </c>
      <c r="H78" t="s">
        <v>168</v>
      </c>
      <c r="I78" t="s">
        <v>22</v>
      </c>
      <c r="J78" t="s">
        <v>141</v>
      </c>
      <c r="K78" t="s">
        <v>428</v>
      </c>
      <c r="L78" t="s">
        <v>429</v>
      </c>
      <c r="M78">
        <v>4.1666660000000003E-3</v>
      </c>
      <c r="N78">
        <v>0</v>
      </c>
      <c r="O78">
        <v>0</v>
      </c>
      <c r="P78">
        <v>1</v>
      </c>
      <c r="Q78">
        <v>220</v>
      </c>
      <c r="R78">
        <v>0</v>
      </c>
      <c r="S78">
        <v>0</v>
      </c>
      <c r="T78">
        <v>4.1669999999999997E-3</v>
      </c>
      <c r="U78">
        <v>0.91666700000000001</v>
      </c>
    </row>
    <row r="79" spans="1:21" x14ac:dyDescent="0.25">
      <c r="A79" t="s">
        <v>430</v>
      </c>
      <c r="B79">
        <v>1</v>
      </c>
      <c r="C79" t="s">
        <v>78</v>
      </c>
      <c r="D79" t="s">
        <v>86</v>
      </c>
      <c r="E79" t="s">
        <v>431</v>
      </c>
      <c r="F79" t="s">
        <v>140</v>
      </c>
      <c r="G79" t="s">
        <v>72</v>
      </c>
      <c r="H79" t="s">
        <v>129</v>
      </c>
      <c r="I79" t="s">
        <v>22</v>
      </c>
      <c r="J79" t="s">
        <v>141</v>
      </c>
      <c r="K79" t="s">
        <v>432</v>
      </c>
      <c r="L79" t="s">
        <v>433</v>
      </c>
      <c r="M79">
        <v>0.205555555</v>
      </c>
      <c r="N79">
        <v>1</v>
      </c>
      <c r="O79">
        <v>172</v>
      </c>
      <c r="P79">
        <v>0</v>
      </c>
      <c r="Q79">
        <v>0</v>
      </c>
      <c r="R79">
        <v>0.20555599999999999</v>
      </c>
      <c r="S79">
        <v>35.355555000000003</v>
      </c>
      <c r="T79">
        <v>0</v>
      </c>
      <c r="U79">
        <v>0</v>
      </c>
    </row>
    <row r="80" spans="1:21" x14ac:dyDescent="0.25">
      <c r="A80" t="s">
        <v>434</v>
      </c>
      <c r="B80">
        <v>1</v>
      </c>
      <c r="C80" t="s">
        <v>78</v>
      </c>
      <c r="D80" t="s">
        <v>86</v>
      </c>
      <c r="E80" t="s">
        <v>435</v>
      </c>
      <c r="F80" t="s">
        <v>140</v>
      </c>
      <c r="G80" t="s">
        <v>72</v>
      </c>
      <c r="H80" t="s">
        <v>129</v>
      </c>
      <c r="I80" t="s">
        <v>22</v>
      </c>
      <c r="J80" t="s">
        <v>141</v>
      </c>
      <c r="K80" t="s">
        <v>436</v>
      </c>
      <c r="L80" t="s">
        <v>437</v>
      </c>
      <c r="M80">
        <v>0.20138888799999999</v>
      </c>
      <c r="N80">
        <v>1</v>
      </c>
      <c r="O80">
        <v>116</v>
      </c>
      <c r="P80">
        <v>0</v>
      </c>
      <c r="Q80">
        <v>0</v>
      </c>
      <c r="R80">
        <v>0.20138900000000001</v>
      </c>
      <c r="S80">
        <v>23.361111000000001</v>
      </c>
      <c r="T80">
        <v>0</v>
      </c>
      <c r="U80">
        <v>0</v>
      </c>
    </row>
    <row r="81" spans="1:21" x14ac:dyDescent="0.25">
      <c r="A81" t="s">
        <v>438</v>
      </c>
      <c r="B81">
        <v>1</v>
      </c>
      <c r="C81" t="s">
        <v>78</v>
      </c>
      <c r="D81" t="s">
        <v>86</v>
      </c>
      <c r="E81" t="s">
        <v>439</v>
      </c>
      <c r="F81" t="s">
        <v>140</v>
      </c>
      <c r="G81" t="s">
        <v>72</v>
      </c>
      <c r="H81" t="s">
        <v>168</v>
      </c>
      <c r="I81" t="s">
        <v>22</v>
      </c>
      <c r="J81" t="s">
        <v>141</v>
      </c>
      <c r="K81" t="s">
        <v>440</v>
      </c>
      <c r="L81" t="s">
        <v>441</v>
      </c>
      <c r="M81">
        <v>3.8888888000000003E-2</v>
      </c>
      <c r="N81">
        <v>17</v>
      </c>
      <c r="O81">
        <v>2375</v>
      </c>
      <c r="P81">
        <v>0</v>
      </c>
      <c r="Q81">
        <v>0</v>
      </c>
      <c r="R81">
        <v>0.661111</v>
      </c>
      <c r="S81">
        <v>92.361108999999999</v>
      </c>
      <c r="T81">
        <v>0</v>
      </c>
      <c r="U81">
        <v>0</v>
      </c>
    </row>
    <row r="82" spans="1:21" x14ac:dyDescent="0.25">
      <c r="A82" t="s">
        <v>442</v>
      </c>
      <c r="B82">
        <v>1</v>
      </c>
      <c r="C82" t="s">
        <v>78</v>
      </c>
      <c r="D82" t="s">
        <v>86</v>
      </c>
      <c r="E82" t="s">
        <v>443</v>
      </c>
      <c r="F82" t="s">
        <v>140</v>
      </c>
      <c r="G82" t="s">
        <v>72</v>
      </c>
      <c r="H82" t="s">
        <v>129</v>
      </c>
      <c r="I82" t="s">
        <v>22</v>
      </c>
      <c r="J82" t="s">
        <v>141</v>
      </c>
      <c r="K82" t="s">
        <v>444</v>
      </c>
      <c r="L82" t="s">
        <v>445</v>
      </c>
      <c r="M82">
        <v>7.4999999999999997E-2</v>
      </c>
      <c r="N82">
        <v>13</v>
      </c>
      <c r="O82">
        <v>1884</v>
      </c>
      <c r="P82">
        <v>0</v>
      </c>
      <c r="Q82">
        <v>0</v>
      </c>
      <c r="R82">
        <v>0.97499999999999998</v>
      </c>
      <c r="S82">
        <v>141.30000000000001</v>
      </c>
      <c r="T82">
        <v>0</v>
      </c>
      <c r="U82">
        <v>0</v>
      </c>
    </row>
    <row r="83" spans="1:21" x14ac:dyDescent="0.25">
      <c r="A83" t="s">
        <v>446</v>
      </c>
      <c r="B83">
        <v>1</v>
      </c>
      <c r="C83" t="s">
        <v>78</v>
      </c>
      <c r="D83" t="s">
        <v>86</v>
      </c>
      <c r="E83" t="s">
        <v>447</v>
      </c>
      <c r="F83" t="s">
        <v>140</v>
      </c>
      <c r="G83" t="s">
        <v>72</v>
      </c>
      <c r="H83" t="s">
        <v>129</v>
      </c>
      <c r="I83" t="s">
        <v>22</v>
      </c>
      <c r="J83" t="s">
        <v>141</v>
      </c>
      <c r="K83" t="s">
        <v>448</v>
      </c>
      <c r="L83" t="s">
        <v>449</v>
      </c>
      <c r="M83">
        <v>6.9722222E-2</v>
      </c>
      <c r="N83">
        <v>5</v>
      </c>
      <c r="O83">
        <v>1943</v>
      </c>
      <c r="P83">
        <v>0</v>
      </c>
      <c r="Q83">
        <v>0</v>
      </c>
      <c r="R83">
        <v>0.348611</v>
      </c>
      <c r="S83">
        <v>135.47027700000001</v>
      </c>
      <c r="T83">
        <v>0</v>
      </c>
      <c r="U83">
        <v>0</v>
      </c>
    </row>
    <row r="84" spans="1:21" x14ac:dyDescent="0.25">
      <c r="A84" t="s">
        <v>450</v>
      </c>
      <c r="B84">
        <v>1</v>
      </c>
      <c r="C84" t="s">
        <v>78</v>
      </c>
      <c r="D84" t="s">
        <v>86</v>
      </c>
      <c r="E84" t="s">
        <v>451</v>
      </c>
      <c r="F84" t="s">
        <v>140</v>
      </c>
      <c r="G84" t="s">
        <v>72</v>
      </c>
      <c r="H84" t="s">
        <v>129</v>
      </c>
      <c r="I84" t="s">
        <v>22</v>
      </c>
      <c r="J84" t="s">
        <v>141</v>
      </c>
      <c r="K84" t="s">
        <v>452</v>
      </c>
      <c r="L84" t="s">
        <v>453</v>
      </c>
      <c r="M84">
        <v>0.104722222</v>
      </c>
      <c r="N84">
        <v>5</v>
      </c>
      <c r="O84">
        <v>1943</v>
      </c>
      <c r="P84">
        <v>0</v>
      </c>
      <c r="Q84">
        <v>0</v>
      </c>
      <c r="R84">
        <v>0.52361100000000005</v>
      </c>
      <c r="S84">
        <v>203.47527700000001</v>
      </c>
      <c r="T84">
        <v>0</v>
      </c>
      <c r="U84">
        <v>0</v>
      </c>
    </row>
    <row r="85" spans="1:21" x14ac:dyDescent="0.25">
      <c r="A85" t="s">
        <v>454</v>
      </c>
      <c r="B85">
        <v>1</v>
      </c>
      <c r="C85" t="s">
        <v>78</v>
      </c>
      <c r="D85" t="s">
        <v>86</v>
      </c>
      <c r="E85" t="s">
        <v>439</v>
      </c>
      <c r="F85" t="s">
        <v>140</v>
      </c>
      <c r="G85" t="s">
        <v>72</v>
      </c>
      <c r="H85" t="s">
        <v>168</v>
      </c>
      <c r="I85" t="s">
        <v>22</v>
      </c>
      <c r="J85" t="s">
        <v>141</v>
      </c>
      <c r="K85" t="s">
        <v>455</v>
      </c>
      <c r="L85" t="s">
        <v>456</v>
      </c>
      <c r="M85">
        <v>2.4722221999999999E-2</v>
      </c>
      <c r="N85">
        <v>17</v>
      </c>
      <c r="O85">
        <v>2375</v>
      </c>
      <c r="P85">
        <v>0</v>
      </c>
      <c r="Q85">
        <v>0</v>
      </c>
      <c r="R85">
        <v>0.42027799999999998</v>
      </c>
      <c r="S85">
        <v>58.715277</v>
      </c>
      <c r="T85">
        <v>0</v>
      </c>
      <c r="U85">
        <v>0</v>
      </c>
    </row>
    <row r="86" spans="1:21" x14ac:dyDescent="0.25">
      <c r="A86" t="s">
        <v>457</v>
      </c>
      <c r="B86">
        <v>1</v>
      </c>
      <c r="C86" t="s">
        <v>78</v>
      </c>
      <c r="D86" t="s">
        <v>86</v>
      </c>
      <c r="E86" t="s">
        <v>447</v>
      </c>
      <c r="F86" t="s">
        <v>140</v>
      </c>
      <c r="G86" t="s">
        <v>72</v>
      </c>
      <c r="H86" t="s">
        <v>168</v>
      </c>
      <c r="I86" t="s">
        <v>22</v>
      </c>
      <c r="J86" t="s">
        <v>141</v>
      </c>
      <c r="K86" t="s">
        <v>458</v>
      </c>
      <c r="L86" t="s">
        <v>459</v>
      </c>
      <c r="M86">
        <v>1.5277776999999999E-2</v>
      </c>
      <c r="N86">
        <v>5</v>
      </c>
      <c r="O86">
        <v>1943</v>
      </c>
      <c r="P86">
        <v>0</v>
      </c>
      <c r="Q86">
        <v>0</v>
      </c>
      <c r="R86">
        <v>7.6388999999999999E-2</v>
      </c>
      <c r="S86">
        <v>29.684721</v>
      </c>
      <c r="T86">
        <v>0</v>
      </c>
      <c r="U86">
        <v>0</v>
      </c>
    </row>
    <row r="87" spans="1:21" x14ac:dyDescent="0.25">
      <c r="A87" t="s">
        <v>460</v>
      </c>
      <c r="B87">
        <v>1</v>
      </c>
      <c r="C87" t="s">
        <v>78</v>
      </c>
      <c r="D87" t="s">
        <v>86</v>
      </c>
      <c r="E87" t="s">
        <v>451</v>
      </c>
      <c r="F87" t="s">
        <v>140</v>
      </c>
      <c r="G87" t="s">
        <v>72</v>
      </c>
      <c r="H87" t="s">
        <v>168</v>
      </c>
      <c r="I87" t="s">
        <v>22</v>
      </c>
      <c r="J87" t="s">
        <v>141</v>
      </c>
      <c r="K87" t="s">
        <v>461</v>
      </c>
      <c r="L87" t="s">
        <v>462</v>
      </c>
      <c r="M87">
        <v>1.3888888E-2</v>
      </c>
      <c r="N87">
        <v>5</v>
      </c>
      <c r="O87">
        <v>1943</v>
      </c>
      <c r="P87">
        <v>0</v>
      </c>
      <c r="Q87">
        <v>0</v>
      </c>
      <c r="R87">
        <v>6.9444000000000006E-2</v>
      </c>
      <c r="S87">
        <v>26.986108999999999</v>
      </c>
      <c r="T87">
        <v>0</v>
      </c>
      <c r="U87">
        <v>0</v>
      </c>
    </row>
    <row r="88" spans="1:21" x14ac:dyDescent="0.25">
      <c r="A88" t="s">
        <v>463</v>
      </c>
      <c r="B88">
        <v>1</v>
      </c>
      <c r="C88" t="s">
        <v>78</v>
      </c>
      <c r="D88" t="s">
        <v>86</v>
      </c>
      <c r="E88" t="s">
        <v>464</v>
      </c>
      <c r="F88" t="s">
        <v>140</v>
      </c>
      <c r="G88" t="s">
        <v>72</v>
      </c>
      <c r="H88" t="s">
        <v>168</v>
      </c>
      <c r="I88" t="s">
        <v>22</v>
      </c>
      <c r="J88" t="s">
        <v>141</v>
      </c>
      <c r="K88" t="s">
        <v>465</v>
      </c>
      <c r="L88" t="s">
        <v>466</v>
      </c>
      <c r="M88">
        <v>1.6944443999999999E-2</v>
      </c>
      <c r="N88">
        <v>4</v>
      </c>
      <c r="O88">
        <v>491</v>
      </c>
      <c r="P88">
        <v>0</v>
      </c>
      <c r="Q88">
        <v>0</v>
      </c>
      <c r="R88">
        <v>6.7778000000000005E-2</v>
      </c>
      <c r="S88">
        <v>8.3197220000000005</v>
      </c>
      <c r="T88">
        <v>0</v>
      </c>
      <c r="U88">
        <v>0</v>
      </c>
    </row>
    <row r="89" spans="1:21" x14ac:dyDescent="0.25">
      <c r="A89" t="s">
        <v>467</v>
      </c>
      <c r="B89">
        <v>1</v>
      </c>
      <c r="C89" t="s">
        <v>78</v>
      </c>
      <c r="D89" t="s">
        <v>86</v>
      </c>
      <c r="E89" t="s">
        <v>443</v>
      </c>
      <c r="F89" t="s">
        <v>140</v>
      </c>
      <c r="G89" t="s">
        <v>72</v>
      </c>
      <c r="H89" t="s">
        <v>168</v>
      </c>
      <c r="I89" t="s">
        <v>22</v>
      </c>
      <c r="J89" t="s">
        <v>141</v>
      </c>
      <c r="K89" t="s">
        <v>468</v>
      </c>
      <c r="L89" t="s">
        <v>469</v>
      </c>
      <c r="M89">
        <v>1.6111111000000001E-2</v>
      </c>
      <c r="N89">
        <v>13</v>
      </c>
      <c r="O89">
        <v>1884</v>
      </c>
      <c r="P89">
        <v>0</v>
      </c>
      <c r="Q89">
        <v>0</v>
      </c>
      <c r="R89">
        <v>0.20944399999999999</v>
      </c>
      <c r="S89">
        <v>30.353332999999999</v>
      </c>
      <c r="T89">
        <v>0</v>
      </c>
      <c r="U89">
        <v>0</v>
      </c>
    </row>
    <row r="90" spans="1:21" x14ac:dyDescent="0.25">
      <c r="A90" t="s">
        <v>470</v>
      </c>
      <c r="B90">
        <v>1</v>
      </c>
      <c r="C90" t="s">
        <v>78</v>
      </c>
      <c r="D90" t="s">
        <v>86</v>
      </c>
      <c r="E90" t="s">
        <v>471</v>
      </c>
      <c r="F90" t="s">
        <v>140</v>
      </c>
      <c r="G90" t="s">
        <v>72</v>
      </c>
      <c r="H90" t="s">
        <v>168</v>
      </c>
      <c r="I90" t="s">
        <v>22</v>
      </c>
      <c r="J90" t="s">
        <v>141</v>
      </c>
      <c r="K90" t="s">
        <v>472</v>
      </c>
      <c r="L90" t="s">
        <v>473</v>
      </c>
      <c r="M90">
        <v>3.2222222000000002E-2</v>
      </c>
      <c r="N90">
        <v>4</v>
      </c>
      <c r="O90">
        <v>96</v>
      </c>
      <c r="P90">
        <v>0</v>
      </c>
      <c r="Q90">
        <v>0</v>
      </c>
      <c r="R90">
        <v>0.128889</v>
      </c>
      <c r="S90">
        <v>3.0933329999999999</v>
      </c>
      <c r="T90">
        <v>0</v>
      </c>
      <c r="U90">
        <v>0</v>
      </c>
    </row>
    <row r="91" spans="1:21" x14ac:dyDescent="0.25">
      <c r="A91" t="s">
        <v>474</v>
      </c>
      <c r="B91">
        <v>1</v>
      </c>
      <c r="C91" t="s">
        <v>78</v>
      </c>
      <c r="D91" t="s">
        <v>86</v>
      </c>
      <c r="E91" t="s">
        <v>471</v>
      </c>
      <c r="F91" t="s">
        <v>140</v>
      </c>
      <c r="G91" t="s">
        <v>72</v>
      </c>
      <c r="H91" t="s">
        <v>168</v>
      </c>
      <c r="I91" t="s">
        <v>22</v>
      </c>
      <c r="J91" t="s">
        <v>141</v>
      </c>
      <c r="K91" t="s">
        <v>475</v>
      </c>
      <c r="L91" t="s">
        <v>476</v>
      </c>
      <c r="M91">
        <v>8.6111109999999994E-3</v>
      </c>
      <c r="N91">
        <v>4</v>
      </c>
      <c r="O91">
        <v>96</v>
      </c>
      <c r="P91">
        <v>0</v>
      </c>
      <c r="Q91">
        <v>0</v>
      </c>
      <c r="R91">
        <v>3.4444000000000002E-2</v>
      </c>
      <c r="S91">
        <v>0.82666700000000004</v>
      </c>
      <c r="T91">
        <v>0</v>
      </c>
      <c r="U91">
        <v>0</v>
      </c>
    </row>
    <row r="92" spans="1:21" x14ac:dyDescent="0.25">
      <c r="A92" t="s">
        <v>477</v>
      </c>
      <c r="B92">
        <v>1</v>
      </c>
      <c r="C92" t="s">
        <v>78</v>
      </c>
      <c r="D92" t="s">
        <v>86</v>
      </c>
      <c r="E92" t="s">
        <v>471</v>
      </c>
      <c r="F92" t="s">
        <v>140</v>
      </c>
      <c r="G92" t="s">
        <v>72</v>
      </c>
      <c r="H92" t="s">
        <v>168</v>
      </c>
      <c r="I92" t="s">
        <v>22</v>
      </c>
      <c r="J92" t="s">
        <v>141</v>
      </c>
      <c r="K92" t="s">
        <v>478</v>
      </c>
      <c r="L92" t="s">
        <v>479</v>
      </c>
      <c r="M92">
        <v>4.4444439999999997E-3</v>
      </c>
      <c r="N92">
        <v>4</v>
      </c>
      <c r="O92">
        <v>96</v>
      </c>
      <c r="P92">
        <v>0</v>
      </c>
      <c r="Q92">
        <v>0</v>
      </c>
      <c r="R92">
        <v>1.7777999999999999E-2</v>
      </c>
      <c r="S92">
        <v>0.42666700000000002</v>
      </c>
      <c r="T92">
        <v>0</v>
      </c>
      <c r="U92">
        <v>0</v>
      </c>
    </row>
    <row r="93" spans="1:21" x14ac:dyDescent="0.25">
      <c r="A93" t="s">
        <v>480</v>
      </c>
      <c r="B93">
        <v>1</v>
      </c>
      <c r="C93" t="s">
        <v>78</v>
      </c>
      <c r="D93" t="s">
        <v>86</v>
      </c>
      <c r="E93" t="s">
        <v>443</v>
      </c>
      <c r="F93" t="s">
        <v>140</v>
      </c>
      <c r="G93" t="s">
        <v>72</v>
      </c>
      <c r="H93" t="s">
        <v>129</v>
      </c>
      <c r="I93" t="s">
        <v>22</v>
      </c>
      <c r="J93" t="s">
        <v>141</v>
      </c>
      <c r="K93" t="s">
        <v>481</v>
      </c>
      <c r="L93" t="s">
        <v>482</v>
      </c>
      <c r="M93">
        <v>6.7222221999999998E-2</v>
      </c>
      <c r="N93">
        <v>13</v>
      </c>
      <c r="O93">
        <v>1884</v>
      </c>
      <c r="P93">
        <v>0</v>
      </c>
      <c r="Q93">
        <v>0</v>
      </c>
      <c r="R93">
        <v>0.87388900000000003</v>
      </c>
      <c r="S93">
        <v>126.646666</v>
      </c>
      <c r="T93">
        <v>0</v>
      </c>
      <c r="U93">
        <v>0</v>
      </c>
    </row>
    <row r="94" spans="1:21" x14ac:dyDescent="0.25">
      <c r="A94" t="s">
        <v>483</v>
      </c>
      <c r="B94">
        <v>1</v>
      </c>
      <c r="C94" t="s">
        <v>79</v>
      </c>
      <c r="D94" t="s">
        <v>109</v>
      </c>
      <c r="E94" t="s">
        <v>484</v>
      </c>
      <c r="F94" t="s">
        <v>128</v>
      </c>
      <c r="G94" t="s">
        <v>72</v>
      </c>
      <c r="H94" t="s">
        <v>129</v>
      </c>
      <c r="I94" t="s">
        <v>22</v>
      </c>
      <c r="J94" t="s">
        <v>130</v>
      </c>
      <c r="K94" t="s">
        <v>485</v>
      </c>
      <c r="L94" t="s">
        <v>486</v>
      </c>
      <c r="M94">
        <v>4.1105555550000004</v>
      </c>
      <c r="N94">
        <v>1</v>
      </c>
      <c r="O94">
        <v>0</v>
      </c>
      <c r="P94">
        <v>0</v>
      </c>
      <c r="Q94">
        <v>0</v>
      </c>
      <c r="R94">
        <v>4.1105559999999999</v>
      </c>
      <c r="S94">
        <v>0</v>
      </c>
      <c r="T94">
        <v>0</v>
      </c>
      <c r="U94">
        <v>0</v>
      </c>
    </row>
    <row r="95" spans="1:21" x14ac:dyDescent="0.25">
      <c r="A95" t="s">
        <v>487</v>
      </c>
      <c r="B95">
        <v>1</v>
      </c>
      <c r="C95" t="s">
        <v>78</v>
      </c>
      <c r="D95" t="s">
        <v>93</v>
      </c>
      <c r="E95" t="s">
        <v>488</v>
      </c>
      <c r="F95" t="s">
        <v>128</v>
      </c>
      <c r="G95" t="s">
        <v>72</v>
      </c>
      <c r="H95" t="s">
        <v>129</v>
      </c>
      <c r="I95" t="s">
        <v>22</v>
      </c>
      <c r="J95" t="s">
        <v>130</v>
      </c>
      <c r="K95" t="s">
        <v>489</v>
      </c>
      <c r="L95" t="s">
        <v>490</v>
      </c>
      <c r="M95">
        <v>2.8263888879999999</v>
      </c>
      <c r="N95">
        <v>0</v>
      </c>
      <c r="O95">
        <v>0</v>
      </c>
      <c r="P95">
        <v>2</v>
      </c>
      <c r="Q95">
        <v>160</v>
      </c>
      <c r="R95">
        <v>0</v>
      </c>
      <c r="S95">
        <v>0</v>
      </c>
      <c r="T95">
        <v>5.6527779999999996</v>
      </c>
      <c r="U95">
        <v>452.22222199999999</v>
      </c>
    </row>
    <row r="96" spans="1:21" x14ac:dyDescent="0.25">
      <c r="A96" t="s">
        <v>491</v>
      </c>
      <c r="B96">
        <v>1</v>
      </c>
      <c r="C96" t="s">
        <v>78</v>
      </c>
      <c r="D96" t="s">
        <v>96</v>
      </c>
      <c r="E96" t="s">
        <v>492</v>
      </c>
      <c r="F96" t="s">
        <v>140</v>
      </c>
      <c r="G96" t="s">
        <v>72</v>
      </c>
      <c r="H96" t="s">
        <v>129</v>
      </c>
      <c r="I96" t="s">
        <v>22</v>
      </c>
      <c r="J96" t="s">
        <v>141</v>
      </c>
      <c r="K96" t="s">
        <v>493</v>
      </c>
      <c r="L96" t="s">
        <v>494</v>
      </c>
      <c r="M96">
        <v>8.3888887999999995E-2</v>
      </c>
      <c r="N96">
        <v>0</v>
      </c>
      <c r="O96">
        <v>109</v>
      </c>
      <c r="P96">
        <v>1</v>
      </c>
      <c r="Q96">
        <v>3</v>
      </c>
      <c r="R96">
        <v>0</v>
      </c>
      <c r="S96">
        <v>9.1438889999999997</v>
      </c>
      <c r="T96">
        <v>8.3889000000000005E-2</v>
      </c>
      <c r="U96">
        <v>0.25166699999999997</v>
      </c>
    </row>
    <row r="97" spans="1:21" x14ac:dyDescent="0.25">
      <c r="A97" t="s">
        <v>495</v>
      </c>
      <c r="B97">
        <v>1</v>
      </c>
      <c r="C97" t="s">
        <v>78</v>
      </c>
      <c r="D97" t="s">
        <v>96</v>
      </c>
      <c r="E97" t="s">
        <v>496</v>
      </c>
      <c r="F97" t="s">
        <v>140</v>
      </c>
      <c r="G97" t="s">
        <v>72</v>
      </c>
      <c r="H97" t="s">
        <v>129</v>
      </c>
      <c r="I97" t="s">
        <v>22</v>
      </c>
      <c r="J97" t="s">
        <v>141</v>
      </c>
      <c r="K97" t="s">
        <v>497</v>
      </c>
      <c r="L97" t="s">
        <v>498</v>
      </c>
      <c r="M97">
        <v>0.12777777700000001</v>
      </c>
      <c r="N97">
        <v>1</v>
      </c>
      <c r="O97">
        <v>286</v>
      </c>
      <c r="P97">
        <v>0</v>
      </c>
      <c r="Q97">
        <v>0</v>
      </c>
      <c r="R97">
        <v>0.127778</v>
      </c>
      <c r="S97">
        <v>36.544443999999999</v>
      </c>
      <c r="T97">
        <v>0</v>
      </c>
      <c r="U97">
        <v>0</v>
      </c>
    </row>
    <row r="98" spans="1:21" x14ac:dyDescent="0.25">
      <c r="A98" t="s">
        <v>499</v>
      </c>
      <c r="B98">
        <v>1</v>
      </c>
      <c r="C98" t="s">
        <v>78</v>
      </c>
      <c r="D98" t="s">
        <v>81</v>
      </c>
      <c r="E98" t="s">
        <v>500</v>
      </c>
      <c r="F98" t="s">
        <v>177</v>
      </c>
      <c r="G98" t="s">
        <v>72</v>
      </c>
      <c r="H98" t="s">
        <v>129</v>
      </c>
      <c r="I98" t="s">
        <v>22</v>
      </c>
      <c r="J98" t="s">
        <v>130</v>
      </c>
      <c r="K98" t="s">
        <v>501</v>
      </c>
      <c r="L98" t="s">
        <v>502</v>
      </c>
      <c r="M98">
        <v>8.1122222219999998</v>
      </c>
      <c r="N98">
        <v>1</v>
      </c>
      <c r="O98">
        <v>942</v>
      </c>
      <c r="P98">
        <v>0</v>
      </c>
      <c r="Q98">
        <v>0</v>
      </c>
      <c r="R98">
        <v>8.1122219999999992</v>
      </c>
      <c r="S98">
        <v>7641.7133329999997</v>
      </c>
      <c r="T98">
        <v>0</v>
      </c>
      <c r="U98">
        <v>0</v>
      </c>
    </row>
    <row r="99" spans="1:21" x14ac:dyDescent="0.25">
      <c r="A99" t="s">
        <v>503</v>
      </c>
      <c r="B99">
        <v>1</v>
      </c>
      <c r="C99" t="s">
        <v>78</v>
      </c>
      <c r="D99" t="s">
        <v>81</v>
      </c>
      <c r="E99" t="s">
        <v>504</v>
      </c>
      <c r="F99" t="s">
        <v>135</v>
      </c>
      <c r="G99" t="s">
        <v>71</v>
      </c>
      <c r="H99" t="s">
        <v>129</v>
      </c>
      <c r="I99" t="s">
        <v>22</v>
      </c>
      <c r="J99" t="s">
        <v>130</v>
      </c>
      <c r="K99" t="s">
        <v>505</v>
      </c>
      <c r="L99" t="s">
        <v>506</v>
      </c>
      <c r="M99">
        <v>0.78259527699999998</v>
      </c>
      <c r="N99">
        <v>0</v>
      </c>
      <c r="O99">
        <v>1</v>
      </c>
      <c r="P99">
        <v>0</v>
      </c>
      <c r="Q99">
        <v>0</v>
      </c>
      <c r="R99">
        <v>0</v>
      </c>
      <c r="S99">
        <v>0.78259500000000004</v>
      </c>
      <c r="T99">
        <v>0</v>
      </c>
      <c r="U99">
        <v>0</v>
      </c>
    </row>
    <row r="100" spans="1:21" x14ac:dyDescent="0.25">
      <c r="A100" t="s">
        <v>507</v>
      </c>
      <c r="B100">
        <v>1</v>
      </c>
      <c r="C100" t="s">
        <v>78</v>
      </c>
      <c r="D100" t="s">
        <v>81</v>
      </c>
      <c r="E100" t="s">
        <v>508</v>
      </c>
      <c r="F100" t="s">
        <v>135</v>
      </c>
      <c r="G100" t="s">
        <v>71</v>
      </c>
      <c r="H100" t="s">
        <v>129</v>
      </c>
      <c r="I100" t="s">
        <v>22</v>
      </c>
      <c r="J100" t="s">
        <v>130</v>
      </c>
      <c r="K100" t="s">
        <v>509</v>
      </c>
      <c r="L100" t="s">
        <v>510</v>
      </c>
      <c r="M100">
        <v>1.185137777</v>
      </c>
      <c r="N100">
        <v>1</v>
      </c>
      <c r="O100">
        <v>1</v>
      </c>
      <c r="P100">
        <v>0</v>
      </c>
      <c r="Q100">
        <v>0</v>
      </c>
      <c r="R100">
        <v>1.185138</v>
      </c>
      <c r="S100">
        <v>1.185138</v>
      </c>
      <c r="T100">
        <v>0</v>
      </c>
      <c r="U100">
        <v>0</v>
      </c>
    </row>
    <row r="101" spans="1:21" x14ac:dyDescent="0.25">
      <c r="A101" t="s">
        <v>511</v>
      </c>
      <c r="B101">
        <v>1</v>
      </c>
      <c r="C101" t="s">
        <v>78</v>
      </c>
      <c r="D101" t="s">
        <v>81</v>
      </c>
      <c r="E101" t="s">
        <v>512</v>
      </c>
      <c r="F101" t="s">
        <v>135</v>
      </c>
      <c r="G101" t="s">
        <v>71</v>
      </c>
      <c r="H101" t="s">
        <v>129</v>
      </c>
      <c r="I101" t="s">
        <v>22</v>
      </c>
      <c r="J101" t="s">
        <v>130</v>
      </c>
      <c r="K101" t="s">
        <v>513</v>
      </c>
      <c r="L101" t="s">
        <v>514</v>
      </c>
      <c r="M101">
        <v>2.0127777770000002</v>
      </c>
      <c r="N101">
        <v>0</v>
      </c>
      <c r="O101">
        <v>600</v>
      </c>
      <c r="P101">
        <v>0</v>
      </c>
      <c r="Q101">
        <v>0</v>
      </c>
      <c r="R101">
        <v>0</v>
      </c>
      <c r="S101">
        <v>1207.6666660000001</v>
      </c>
      <c r="T101">
        <v>0</v>
      </c>
      <c r="U101">
        <v>0</v>
      </c>
    </row>
    <row r="102" spans="1:21" x14ac:dyDescent="0.25">
      <c r="A102" t="s">
        <v>515</v>
      </c>
      <c r="B102">
        <v>1</v>
      </c>
      <c r="C102" t="s">
        <v>78</v>
      </c>
      <c r="D102" t="s">
        <v>81</v>
      </c>
      <c r="E102" t="s">
        <v>516</v>
      </c>
      <c r="F102" t="s">
        <v>135</v>
      </c>
      <c r="G102" t="s">
        <v>71</v>
      </c>
      <c r="H102" t="s">
        <v>129</v>
      </c>
      <c r="I102" t="s">
        <v>22</v>
      </c>
      <c r="J102" t="s">
        <v>130</v>
      </c>
      <c r="K102" t="s">
        <v>517</v>
      </c>
      <c r="L102" t="s">
        <v>518</v>
      </c>
      <c r="M102">
        <v>0.81027777700000003</v>
      </c>
      <c r="N102">
        <v>1</v>
      </c>
      <c r="O102">
        <v>519</v>
      </c>
      <c r="P102">
        <v>0</v>
      </c>
      <c r="Q102">
        <v>0</v>
      </c>
      <c r="R102">
        <v>0.81027800000000005</v>
      </c>
      <c r="S102">
        <v>420.53416600000003</v>
      </c>
      <c r="T102">
        <v>0</v>
      </c>
      <c r="U102">
        <v>0</v>
      </c>
    </row>
    <row r="103" spans="1:21" x14ac:dyDescent="0.25">
      <c r="A103" t="s">
        <v>519</v>
      </c>
      <c r="B103">
        <v>1</v>
      </c>
      <c r="C103" t="s">
        <v>78</v>
      </c>
      <c r="D103" t="s">
        <v>81</v>
      </c>
      <c r="E103" t="s">
        <v>520</v>
      </c>
      <c r="F103" t="s">
        <v>135</v>
      </c>
      <c r="G103" t="s">
        <v>71</v>
      </c>
      <c r="H103" t="s">
        <v>129</v>
      </c>
      <c r="I103" t="s">
        <v>22</v>
      </c>
      <c r="J103" t="s">
        <v>130</v>
      </c>
      <c r="K103" t="s">
        <v>521</v>
      </c>
      <c r="L103" t="s">
        <v>522</v>
      </c>
      <c r="M103">
        <v>2.3508333330000002</v>
      </c>
      <c r="N103">
        <v>1</v>
      </c>
      <c r="O103">
        <v>553</v>
      </c>
      <c r="P103">
        <v>0</v>
      </c>
      <c r="Q103">
        <v>0</v>
      </c>
      <c r="R103">
        <v>2.3508330000000002</v>
      </c>
      <c r="S103">
        <v>1300.010833</v>
      </c>
      <c r="T103">
        <v>0</v>
      </c>
      <c r="U103">
        <v>0</v>
      </c>
    </row>
    <row r="104" spans="1:21" x14ac:dyDescent="0.25">
      <c r="A104" t="s">
        <v>523</v>
      </c>
      <c r="B104">
        <v>1</v>
      </c>
      <c r="C104" t="s">
        <v>78</v>
      </c>
      <c r="D104" t="s">
        <v>82</v>
      </c>
      <c r="E104" t="s">
        <v>524</v>
      </c>
      <c r="F104" t="s">
        <v>135</v>
      </c>
      <c r="G104" t="s">
        <v>71</v>
      </c>
      <c r="H104" t="s">
        <v>129</v>
      </c>
      <c r="I104" t="s">
        <v>22</v>
      </c>
      <c r="J104" t="s">
        <v>130</v>
      </c>
      <c r="K104" t="s">
        <v>525</v>
      </c>
      <c r="L104" t="s">
        <v>526</v>
      </c>
      <c r="M104">
        <v>2.2324999999999999</v>
      </c>
      <c r="N104">
        <v>0</v>
      </c>
      <c r="O104">
        <v>160</v>
      </c>
      <c r="P104">
        <v>0</v>
      </c>
      <c r="Q104">
        <v>0</v>
      </c>
      <c r="R104">
        <v>0</v>
      </c>
      <c r="S104">
        <v>357.2</v>
      </c>
      <c r="T104">
        <v>0</v>
      </c>
      <c r="U104">
        <v>0</v>
      </c>
    </row>
    <row r="105" spans="1:21" x14ac:dyDescent="0.25">
      <c r="A105" t="s">
        <v>527</v>
      </c>
      <c r="B105">
        <v>1</v>
      </c>
      <c r="C105" t="s">
        <v>78</v>
      </c>
      <c r="D105" t="s">
        <v>82</v>
      </c>
      <c r="E105" t="s">
        <v>528</v>
      </c>
      <c r="F105" t="s">
        <v>135</v>
      </c>
      <c r="G105" t="s">
        <v>71</v>
      </c>
      <c r="H105" t="s">
        <v>129</v>
      </c>
      <c r="I105" t="s">
        <v>22</v>
      </c>
      <c r="J105" t="s">
        <v>130</v>
      </c>
      <c r="K105" t="s">
        <v>529</v>
      </c>
      <c r="L105" t="s">
        <v>530</v>
      </c>
      <c r="M105">
        <v>4.6950000000000003</v>
      </c>
      <c r="N105">
        <v>1</v>
      </c>
      <c r="O105">
        <v>954</v>
      </c>
      <c r="P105">
        <v>0</v>
      </c>
      <c r="Q105">
        <v>0</v>
      </c>
      <c r="R105">
        <v>4.6950000000000003</v>
      </c>
      <c r="S105">
        <v>4479.03</v>
      </c>
      <c r="T105">
        <v>0</v>
      </c>
      <c r="U105">
        <v>0</v>
      </c>
    </row>
    <row r="106" spans="1:21" x14ac:dyDescent="0.25">
      <c r="A106" t="s">
        <v>531</v>
      </c>
      <c r="B106">
        <v>1</v>
      </c>
      <c r="C106" t="s">
        <v>79</v>
      </c>
      <c r="D106" t="s">
        <v>112</v>
      </c>
      <c r="E106" t="s">
        <v>532</v>
      </c>
      <c r="F106" t="s">
        <v>140</v>
      </c>
      <c r="G106" t="s">
        <v>72</v>
      </c>
      <c r="H106" t="s">
        <v>129</v>
      </c>
      <c r="I106" t="s">
        <v>22</v>
      </c>
      <c r="J106" t="s">
        <v>141</v>
      </c>
      <c r="K106" t="s">
        <v>533</v>
      </c>
      <c r="L106" t="s">
        <v>534</v>
      </c>
      <c r="M106">
        <v>0.68361111100000005</v>
      </c>
      <c r="N106">
        <v>0</v>
      </c>
      <c r="O106">
        <v>0</v>
      </c>
      <c r="P106">
        <v>10</v>
      </c>
      <c r="Q106">
        <v>75</v>
      </c>
      <c r="R106">
        <v>0</v>
      </c>
      <c r="S106">
        <v>0</v>
      </c>
      <c r="T106">
        <v>6.8361109999999998</v>
      </c>
      <c r="U106">
        <v>51.270833000000003</v>
      </c>
    </row>
    <row r="107" spans="1:21" x14ac:dyDescent="0.25">
      <c r="A107" t="s">
        <v>535</v>
      </c>
      <c r="B107">
        <v>1</v>
      </c>
      <c r="C107" t="s">
        <v>78</v>
      </c>
      <c r="D107" t="s">
        <v>87</v>
      </c>
      <c r="E107" t="s">
        <v>536</v>
      </c>
      <c r="F107" t="s">
        <v>128</v>
      </c>
      <c r="G107" t="s">
        <v>71</v>
      </c>
      <c r="H107" t="s">
        <v>129</v>
      </c>
      <c r="I107" t="s">
        <v>22</v>
      </c>
      <c r="J107" t="s">
        <v>130</v>
      </c>
      <c r="K107" t="s">
        <v>537</v>
      </c>
      <c r="L107" t="s">
        <v>538</v>
      </c>
      <c r="M107">
        <v>3.661944444</v>
      </c>
      <c r="N107">
        <v>1</v>
      </c>
      <c r="O107">
        <v>360</v>
      </c>
      <c r="P107">
        <v>0</v>
      </c>
      <c r="Q107">
        <v>11</v>
      </c>
      <c r="R107">
        <v>3.6619440000000001</v>
      </c>
      <c r="S107">
        <v>1318.3</v>
      </c>
      <c r="T107">
        <v>0</v>
      </c>
      <c r="U107">
        <v>40.281388999999997</v>
      </c>
    </row>
    <row r="108" spans="1:21" x14ac:dyDescent="0.25">
      <c r="A108" t="s">
        <v>539</v>
      </c>
      <c r="B108">
        <v>1</v>
      </c>
      <c r="C108" t="s">
        <v>79</v>
      </c>
      <c r="D108" t="s">
        <v>123</v>
      </c>
      <c r="E108" t="s">
        <v>540</v>
      </c>
      <c r="F108" t="s">
        <v>128</v>
      </c>
      <c r="G108" t="s">
        <v>71</v>
      </c>
      <c r="H108" t="s">
        <v>129</v>
      </c>
      <c r="I108" t="s">
        <v>22</v>
      </c>
      <c r="J108" t="s">
        <v>130</v>
      </c>
      <c r="K108" t="s">
        <v>541</v>
      </c>
      <c r="L108" t="s">
        <v>542</v>
      </c>
      <c r="M108">
        <v>2.0527758330000001</v>
      </c>
      <c r="N108">
        <v>0</v>
      </c>
      <c r="O108">
        <v>95</v>
      </c>
      <c r="P108">
        <v>0</v>
      </c>
      <c r="Q108">
        <v>0</v>
      </c>
      <c r="R108">
        <v>0</v>
      </c>
      <c r="S108">
        <v>195.01370399999999</v>
      </c>
      <c r="T108">
        <v>0</v>
      </c>
      <c r="U108">
        <v>0</v>
      </c>
    </row>
    <row r="109" spans="1:21" x14ac:dyDescent="0.25">
      <c r="A109" t="s">
        <v>543</v>
      </c>
      <c r="B109">
        <v>1</v>
      </c>
      <c r="C109" t="s">
        <v>78</v>
      </c>
      <c r="D109" t="s">
        <v>89</v>
      </c>
      <c r="E109" t="s">
        <v>544</v>
      </c>
      <c r="F109" t="s">
        <v>177</v>
      </c>
      <c r="G109" t="s">
        <v>72</v>
      </c>
      <c r="H109" t="s">
        <v>129</v>
      </c>
      <c r="I109" t="s">
        <v>22</v>
      </c>
      <c r="J109" t="s">
        <v>130</v>
      </c>
      <c r="K109" t="s">
        <v>545</v>
      </c>
      <c r="L109" t="s">
        <v>546</v>
      </c>
      <c r="M109">
        <v>5.3708333330000002</v>
      </c>
      <c r="N109">
        <v>9</v>
      </c>
      <c r="O109">
        <v>11</v>
      </c>
      <c r="P109">
        <v>19</v>
      </c>
      <c r="Q109">
        <v>73</v>
      </c>
      <c r="R109">
        <v>48.337499999999999</v>
      </c>
      <c r="S109">
        <v>59.079166999999998</v>
      </c>
      <c r="T109">
        <v>102.045833</v>
      </c>
      <c r="U109">
        <v>392.07083299999999</v>
      </c>
    </row>
    <row r="110" spans="1:21" x14ac:dyDescent="0.25">
      <c r="A110" t="s">
        <v>547</v>
      </c>
      <c r="B110">
        <v>1</v>
      </c>
      <c r="C110" t="s">
        <v>78</v>
      </c>
      <c r="D110" t="s">
        <v>105</v>
      </c>
      <c r="E110" t="s">
        <v>548</v>
      </c>
      <c r="F110" t="s">
        <v>140</v>
      </c>
      <c r="G110" t="s">
        <v>72</v>
      </c>
      <c r="H110" t="s">
        <v>129</v>
      </c>
      <c r="I110" t="s">
        <v>22</v>
      </c>
      <c r="J110" t="s">
        <v>141</v>
      </c>
      <c r="K110" t="s">
        <v>549</v>
      </c>
      <c r="L110" t="s">
        <v>550</v>
      </c>
      <c r="M110">
        <v>0.06</v>
      </c>
      <c r="N110">
        <v>0</v>
      </c>
      <c r="O110">
        <v>0</v>
      </c>
      <c r="P110">
        <v>1</v>
      </c>
      <c r="Q110">
        <v>59</v>
      </c>
      <c r="R110">
        <v>0</v>
      </c>
      <c r="S110">
        <v>0</v>
      </c>
      <c r="T110">
        <v>0.06</v>
      </c>
      <c r="U110">
        <v>3.54</v>
      </c>
    </row>
    <row r="111" spans="1:21" x14ac:dyDescent="0.25">
      <c r="A111" t="s">
        <v>551</v>
      </c>
      <c r="B111">
        <v>1</v>
      </c>
      <c r="C111" t="s">
        <v>78</v>
      </c>
      <c r="D111" t="s">
        <v>105</v>
      </c>
      <c r="E111" t="s">
        <v>548</v>
      </c>
      <c r="F111" t="s">
        <v>140</v>
      </c>
      <c r="G111" t="s">
        <v>72</v>
      </c>
      <c r="H111" t="s">
        <v>129</v>
      </c>
      <c r="I111" t="s">
        <v>22</v>
      </c>
      <c r="J111" t="s">
        <v>141</v>
      </c>
      <c r="K111" t="s">
        <v>552</v>
      </c>
      <c r="L111" t="s">
        <v>553</v>
      </c>
      <c r="M111">
        <v>0.13500000000000001</v>
      </c>
      <c r="N111">
        <v>0</v>
      </c>
      <c r="O111">
        <v>0</v>
      </c>
      <c r="P111">
        <v>1</v>
      </c>
      <c r="Q111">
        <v>41</v>
      </c>
      <c r="R111">
        <v>0</v>
      </c>
      <c r="S111">
        <v>0</v>
      </c>
      <c r="T111">
        <v>0.13500000000000001</v>
      </c>
      <c r="U111">
        <v>5.5350000000000001</v>
      </c>
    </row>
    <row r="112" spans="1:21" x14ac:dyDescent="0.25">
      <c r="A112" t="s">
        <v>554</v>
      </c>
      <c r="B112">
        <v>1</v>
      </c>
      <c r="C112" t="s">
        <v>78</v>
      </c>
      <c r="D112" t="s">
        <v>105</v>
      </c>
      <c r="E112" t="s">
        <v>555</v>
      </c>
      <c r="F112" t="s">
        <v>177</v>
      </c>
      <c r="G112" t="s">
        <v>72</v>
      </c>
      <c r="H112" t="s">
        <v>129</v>
      </c>
      <c r="I112" t="s">
        <v>22</v>
      </c>
      <c r="J112" t="s">
        <v>130</v>
      </c>
      <c r="K112" t="s">
        <v>556</v>
      </c>
      <c r="L112" t="s">
        <v>557</v>
      </c>
      <c r="M112">
        <v>0.946111111</v>
      </c>
      <c r="N112">
        <v>0</v>
      </c>
      <c r="O112">
        <v>0</v>
      </c>
      <c r="P112">
        <v>1</v>
      </c>
      <c r="Q112">
        <v>153</v>
      </c>
      <c r="R112">
        <v>0</v>
      </c>
      <c r="S112">
        <v>0</v>
      </c>
      <c r="T112">
        <v>0.94611100000000004</v>
      </c>
      <c r="U112">
        <v>144.755</v>
      </c>
    </row>
    <row r="113" spans="1:21" x14ac:dyDescent="0.25">
      <c r="A113" t="s">
        <v>558</v>
      </c>
      <c r="B113">
        <v>1</v>
      </c>
      <c r="C113" t="s">
        <v>78</v>
      </c>
      <c r="D113" t="s">
        <v>105</v>
      </c>
      <c r="E113" t="s">
        <v>559</v>
      </c>
      <c r="F113" t="s">
        <v>140</v>
      </c>
      <c r="G113" t="s">
        <v>72</v>
      </c>
      <c r="H113" t="s">
        <v>129</v>
      </c>
      <c r="I113" t="s">
        <v>22</v>
      </c>
      <c r="J113" t="s">
        <v>141</v>
      </c>
      <c r="K113" t="s">
        <v>560</v>
      </c>
      <c r="L113" t="s">
        <v>561</v>
      </c>
      <c r="M113">
        <v>8.9166666000000006E-2</v>
      </c>
      <c r="N113">
        <v>0</v>
      </c>
      <c r="O113">
        <v>13</v>
      </c>
      <c r="P113">
        <v>1</v>
      </c>
      <c r="Q113">
        <v>8</v>
      </c>
      <c r="R113">
        <v>0</v>
      </c>
      <c r="S113">
        <v>1.1591670000000001</v>
      </c>
      <c r="T113">
        <v>8.9166999999999996E-2</v>
      </c>
      <c r="U113">
        <v>0.71333299999999999</v>
      </c>
    </row>
    <row r="114" spans="1:21" x14ac:dyDescent="0.25">
      <c r="A114" t="s">
        <v>562</v>
      </c>
      <c r="B114">
        <v>1</v>
      </c>
      <c r="C114" t="s">
        <v>78</v>
      </c>
      <c r="D114" t="s">
        <v>105</v>
      </c>
      <c r="E114" t="s">
        <v>563</v>
      </c>
      <c r="F114" t="s">
        <v>140</v>
      </c>
      <c r="G114" t="s">
        <v>72</v>
      </c>
      <c r="H114" t="s">
        <v>168</v>
      </c>
      <c r="I114" t="s">
        <v>22</v>
      </c>
      <c r="J114" t="s">
        <v>141</v>
      </c>
      <c r="K114" t="s">
        <v>564</v>
      </c>
      <c r="L114" t="s">
        <v>565</v>
      </c>
      <c r="M114">
        <v>6.3888879999999997E-3</v>
      </c>
      <c r="N114">
        <v>1</v>
      </c>
      <c r="O114">
        <v>222</v>
      </c>
      <c r="P114">
        <v>36</v>
      </c>
      <c r="Q114">
        <v>84</v>
      </c>
      <c r="R114">
        <v>6.3889999999999997E-3</v>
      </c>
      <c r="S114">
        <v>1.4183330000000001</v>
      </c>
      <c r="T114">
        <v>0.23</v>
      </c>
      <c r="U114">
        <v>0.53666700000000001</v>
      </c>
    </row>
    <row r="115" spans="1:21" x14ac:dyDescent="0.25">
      <c r="A115" t="s">
        <v>566</v>
      </c>
      <c r="B115">
        <v>1</v>
      </c>
      <c r="C115" t="s">
        <v>78</v>
      </c>
      <c r="D115" t="s">
        <v>105</v>
      </c>
      <c r="E115" t="s">
        <v>563</v>
      </c>
      <c r="F115" t="s">
        <v>140</v>
      </c>
      <c r="G115" t="s">
        <v>72</v>
      </c>
      <c r="H115" t="s">
        <v>129</v>
      </c>
      <c r="I115" t="s">
        <v>22</v>
      </c>
      <c r="J115" t="s">
        <v>141</v>
      </c>
      <c r="K115" t="s">
        <v>567</v>
      </c>
      <c r="L115" t="s">
        <v>568</v>
      </c>
      <c r="M115">
        <v>9.8333332999999995E-2</v>
      </c>
      <c r="N115">
        <v>1</v>
      </c>
      <c r="O115">
        <v>222</v>
      </c>
      <c r="P115">
        <v>36</v>
      </c>
      <c r="Q115">
        <v>84</v>
      </c>
      <c r="R115">
        <v>9.8333000000000004E-2</v>
      </c>
      <c r="S115">
        <v>21.83</v>
      </c>
      <c r="T115">
        <v>3.54</v>
      </c>
      <c r="U115">
        <v>8.26</v>
      </c>
    </row>
    <row r="116" spans="1:21" x14ac:dyDescent="0.25">
      <c r="A116" t="s">
        <v>569</v>
      </c>
      <c r="B116">
        <v>1</v>
      </c>
      <c r="C116" t="s">
        <v>78</v>
      </c>
      <c r="D116" t="s">
        <v>105</v>
      </c>
      <c r="E116" t="s">
        <v>563</v>
      </c>
      <c r="F116" t="s">
        <v>140</v>
      </c>
      <c r="G116" t="s">
        <v>72</v>
      </c>
      <c r="H116" t="s">
        <v>129</v>
      </c>
      <c r="I116" t="s">
        <v>22</v>
      </c>
      <c r="J116" t="s">
        <v>141</v>
      </c>
      <c r="K116" t="s">
        <v>570</v>
      </c>
      <c r="L116" t="s">
        <v>571</v>
      </c>
      <c r="M116">
        <v>0.3175</v>
      </c>
      <c r="N116">
        <v>1</v>
      </c>
      <c r="O116">
        <v>222</v>
      </c>
      <c r="P116">
        <v>36</v>
      </c>
      <c r="Q116">
        <v>84</v>
      </c>
      <c r="R116">
        <v>0.3175</v>
      </c>
      <c r="S116">
        <v>70.484999999999999</v>
      </c>
      <c r="T116">
        <v>11.43</v>
      </c>
      <c r="U116">
        <v>26.67</v>
      </c>
    </row>
    <row r="117" spans="1:21" x14ac:dyDescent="0.25">
      <c r="A117" t="s">
        <v>572</v>
      </c>
      <c r="B117">
        <v>1</v>
      </c>
      <c r="C117" t="s">
        <v>78</v>
      </c>
      <c r="D117" t="s">
        <v>105</v>
      </c>
      <c r="E117" t="s">
        <v>573</v>
      </c>
      <c r="F117" t="s">
        <v>140</v>
      </c>
      <c r="G117" t="s">
        <v>72</v>
      </c>
      <c r="H117" t="s">
        <v>129</v>
      </c>
      <c r="I117" t="s">
        <v>22</v>
      </c>
      <c r="J117" t="s">
        <v>141</v>
      </c>
      <c r="K117" t="s">
        <v>574</v>
      </c>
      <c r="L117" t="s">
        <v>575</v>
      </c>
      <c r="M117">
        <v>7.6388888000000002E-2</v>
      </c>
      <c r="N117">
        <v>1</v>
      </c>
      <c r="O117">
        <v>12</v>
      </c>
      <c r="P117">
        <v>0</v>
      </c>
      <c r="Q117">
        <v>0</v>
      </c>
      <c r="R117">
        <v>7.6388999999999999E-2</v>
      </c>
      <c r="S117">
        <v>0.91666700000000001</v>
      </c>
      <c r="T117">
        <v>0</v>
      </c>
      <c r="U117">
        <v>0</v>
      </c>
    </row>
    <row r="118" spans="1:21" x14ac:dyDescent="0.25">
      <c r="A118" t="s">
        <v>576</v>
      </c>
      <c r="B118">
        <v>1</v>
      </c>
      <c r="C118" t="s">
        <v>78</v>
      </c>
      <c r="D118" t="s">
        <v>105</v>
      </c>
      <c r="E118" t="s">
        <v>577</v>
      </c>
      <c r="F118" t="s">
        <v>140</v>
      </c>
      <c r="G118" t="s">
        <v>72</v>
      </c>
      <c r="H118" t="s">
        <v>168</v>
      </c>
      <c r="I118" t="s">
        <v>22</v>
      </c>
      <c r="J118" t="s">
        <v>141</v>
      </c>
      <c r="K118" t="s">
        <v>578</v>
      </c>
      <c r="L118" t="s">
        <v>579</v>
      </c>
      <c r="M118">
        <v>4.8333332999999999E-2</v>
      </c>
      <c r="N118">
        <v>0</v>
      </c>
      <c r="O118">
        <v>74</v>
      </c>
      <c r="P118">
        <v>74</v>
      </c>
      <c r="Q118">
        <v>212</v>
      </c>
      <c r="R118">
        <v>0</v>
      </c>
      <c r="S118">
        <v>3.576667</v>
      </c>
      <c r="T118">
        <v>3.576667</v>
      </c>
      <c r="U118">
        <v>10.246667</v>
      </c>
    </row>
    <row r="119" spans="1:21" x14ac:dyDescent="0.25">
      <c r="A119" t="s">
        <v>580</v>
      </c>
      <c r="B119">
        <v>1</v>
      </c>
      <c r="C119" t="s">
        <v>78</v>
      </c>
      <c r="D119" t="s">
        <v>105</v>
      </c>
      <c r="E119" t="s">
        <v>581</v>
      </c>
      <c r="F119" t="s">
        <v>140</v>
      </c>
      <c r="G119" t="s">
        <v>72</v>
      </c>
      <c r="H119" t="s">
        <v>129</v>
      </c>
      <c r="I119" t="s">
        <v>22</v>
      </c>
      <c r="J119" t="s">
        <v>141</v>
      </c>
      <c r="K119" t="s">
        <v>582</v>
      </c>
      <c r="L119" t="s">
        <v>583</v>
      </c>
      <c r="M119">
        <v>0.84499999999999997</v>
      </c>
      <c r="N119">
        <v>0</v>
      </c>
      <c r="O119">
        <v>1</v>
      </c>
      <c r="P119">
        <v>0</v>
      </c>
      <c r="Q119">
        <v>0</v>
      </c>
      <c r="R119">
        <v>0</v>
      </c>
      <c r="S119">
        <v>0.84499999999999997</v>
      </c>
      <c r="T119">
        <v>0</v>
      </c>
      <c r="U119">
        <v>0</v>
      </c>
    </row>
    <row r="120" spans="1:21" x14ac:dyDescent="0.25">
      <c r="A120" t="s">
        <v>584</v>
      </c>
      <c r="B120">
        <v>1</v>
      </c>
      <c r="C120" t="s">
        <v>78</v>
      </c>
      <c r="D120" t="s">
        <v>95</v>
      </c>
      <c r="E120" t="s">
        <v>585</v>
      </c>
      <c r="F120" t="s">
        <v>140</v>
      </c>
      <c r="G120" t="s">
        <v>72</v>
      </c>
      <c r="H120" t="s">
        <v>129</v>
      </c>
      <c r="I120" t="s">
        <v>22</v>
      </c>
      <c r="J120" t="s">
        <v>141</v>
      </c>
      <c r="K120" t="s">
        <v>586</v>
      </c>
      <c r="L120" t="s">
        <v>587</v>
      </c>
      <c r="M120">
        <v>0.16750000000000001</v>
      </c>
      <c r="N120">
        <v>2</v>
      </c>
      <c r="O120">
        <v>226</v>
      </c>
      <c r="P120">
        <v>0</v>
      </c>
      <c r="Q120">
        <v>0</v>
      </c>
      <c r="R120">
        <v>0.33500000000000002</v>
      </c>
      <c r="S120">
        <v>37.854999999999997</v>
      </c>
      <c r="T120">
        <v>0</v>
      </c>
      <c r="U120">
        <v>0</v>
      </c>
    </row>
    <row r="121" spans="1:21" x14ac:dyDescent="0.25">
      <c r="A121" t="s">
        <v>588</v>
      </c>
      <c r="B121">
        <v>1</v>
      </c>
      <c r="C121" t="s">
        <v>79</v>
      </c>
      <c r="D121" t="s">
        <v>120</v>
      </c>
      <c r="E121" t="s">
        <v>589</v>
      </c>
      <c r="F121" t="s">
        <v>128</v>
      </c>
      <c r="G121" t="s">
        <v>72</v>
      </c>
      <c r="H121" t="s">
        <v>129</v>
      </c>
      <c r="I121" t="s">
        <v>22</v>
      </c>
      <c r="J121" t="s">
        <v>130</v>
      </c>
      <c r="K121" t="s">
        <v>590</v>
      </c>
      <c r="L121" t="s">
        <v>591</v>
      </c>
      <c r="M121">
        <v>2.7183333329999999</v>
      </c>
      <c r="N121">
        <v>2</v>
      </c>
      <c r="O121">
        <v>157</v>
      </c>
      <c r="P121">
        <v>0</v>
      </c>
      <c r="Q121">
        <v>0</v>
      </c>
      <c r="R121">
        <v>5.4366669999999999</v>
      </c>
      <c r="S121">
        <v>426.77833299999998</v>
      </c>
      <c r="T121">
        <v>0</v>
      </c>
      <c r="U121">
        <v>0</v>
      </c>
    </row>
    <row r="122" spans="1:21" x14ac:dyDescent="0.25">
      <c r="A122" t="s">
        <v>592</v>
      </c>
      <c r="B122">
        <v>1</v>
      </c>
      <c r="C122" t="s">
        <v>79</v>
      </c>
      <c r="D122" t="s">
        <v>120</v>
      </c>
      <c r="E122" t="s">
        <v>593</v>
      </c>
      <c r="F122" t="s">
        <v>128</v>
      </c>
      <c r="G122" t="s">
        <v>72</v>
      </c>
      <c r="H122" t="s">
        <v>129</v>
      </c>
      <c r="I122" t="s">
        <v>22</v>
      </c>
      <c r="J122" t="s">
        <v>130</v>
      </c>
      <c r="K122" t="s">
        <v>594</v>
      </c>
      <c r="L122" t="s">
        <v>595</v>
      </c>
      <c r="M122">
        <v>2.8616666660000001</v>
      </c>
      <c r="N122">
        <v>1</v>
      </c>
      <c r="O122">
        <v>164</v>
      </c>
      <c r="P122">
        <v>0</v>
      </c>
      <c r="Q122">
        <v>0</v>
      </c>
      <c r="R122">
        <v>2.8616670000000002</v>
      </c>
      <c r="S122">
        <v>469.313333</v>
      </c>
      <c r="T122">
        <v>0</v>
      </c>
      <c r="U122">
        <v>0</v>
      </c>
    </row>
    <row r="123" spans="1:21" x14ac:dyDescent="0.25">
      <c r="A123" t="s">
        <v>596</v>
      </c>
      <c r="B123">
        <v>1</v>
      </c>
      <c r="C123" t="s">
        <v>79</v>
      </c>
      <c r="D123" t="s">
        <v>120</v>
      </c>
      <c r="E123" t="s">
        <v>597</v>
      </c>
      <c r="F123" t="s">
        <v>128</v>
      </c>
      <c r="G123" t="s">
        <v>72</v>
      </c>
      <c r="H123" t="s">
        <v>129</v>
      </c>
      <c r="I123" t="s">
        <v>22</v>
      </c>
      <c r="J123" t="s">
        <v>130</v>
      </c>
      <c r="K123" t="s">
        <v>598</v>
      </c>
      <c r="L123" t="s">
        <v>599</v>
      </c>
      <c r="M123">
        <v>2.1941666660000001</v>
      </c>
      <c r="N123">
        <v>3</v>
      </c>
      <c r="O123">
        <v>399</v>
      </c>
      <c r="P123">
        <v>0</v>
      </c>
      <c r="Q123">
        <v>0</v>
      </c>
      <c r="R123">
        <v>6.5824999999999996</v>
      </c>
      <c r="S123">
        <v>875.47249999999997</v>
      </c>
      <c r="T123">
        <v>0</v>
      </c>
      <c r="U123">
        <v>0</v>
      </c>
    </row>
    <row r="124" spans="1:21" x14ac:dyDescent="0.25">
      <c r="A124" t="s">
        <v>600</v>
      </c>
      <c r="B124">
        <v>1</v>
      </c>
      <c r="C124" t="s">
        <v>79</v>
      </c>
      <c r="D124" t="s">
        <v>116</v>
      </c>
      <c r="E124" t="s">
        <v>601</v>
      </c>
      <c r="F124" t="s">
        <v>154</v>
      </c>
      <c r="G124" t="s">
        <v>72</v>
      </c>
      <c r="H124" t="s">
        <v>129</v>
      </c>
      <c r="I124" t="s">
        <v>22</v>
      </c>
      <c r="J124" t="s">
        <v>130</v>
      </c>
      <c r="K124" t="s">
        <v>602</v>
      </c>
      <c r="L124" t="s">
        <v>603</v>
      </c>
      <c r="M124">
        <v>6.7364722000000002E-2</v>
      </c>
      <c r="N124">
        <v>0</v>
      </c>
      <c r="O124">
        <v>0</v>
      </c>
      <c r="P124">
        <v>70</v>
      </c>
      <c r="Q124">
        <v>665</v>
      </c>
      <c r="R124">
        <v>0</v>
      </c>
      <c r="S124">
        <v>0</v>
      </c>
      <c r="T124">
        <v>4.7155310000000004</v>
      </c>
      <c r="U124">
        <v>44.797539999999998</v>
      </c>
    </row>
    <row r="125" spans="1:21" x14ac:dyDescent="0.25">
      <c r="A125" t="s">
        <v>604</v>
      </c>
      <c r="B125">
        <v>1</v>
      </c>
      <c r="C125" t="s">
        <v>79</v>
      </c>
      <c r="D125" t="s">
        <v>116</v>
      </c>
      <c r="E125" t="s">
        <v>601</v>
      </c>
      <c r="F125" t="s">
        <v>154</v>
      </c>
      <c r="G125" t="s">
        <v>72</v>
      </c>
      <c r="H125" t="s">
        <v>129</v>
      </c>
      <c r="I125" t="s">
        <v>22</v>
      </c>
      <c r="J125" t="s">
        <v>130</v>
      </c>
      <c r="K125" t="s">
        <v>605</v>
      </c>
      <c r="L125" t="s">
        <v>606</v>
      </c>
      <c r="M125">
        <v>5.3786110999999998E-2</v>
      </c>
      <c r="N125">
        <v>0</v>
      </c>
      <c r="O125">
        <v>0</v>
      </c>
      <c r="P125">
        <v>70</v>
      </c>
      <c r="Q125">
        <v>665</v>
      </c>
      <c r="R125">
        <v>0</v>
      </c>
      <c r="S125">
        <v>0</v>
      </c>
      <c r="T125">
        <v>3.765028</v>
      </c>
      <c r="U125">
        <v>35.767764</v>
      </c>
    </row>
    <row r="126" spans="1:21" x14ac:dyDescent="0.25">
      <c r="A126" t="s">
        <v>607</v>
      </c>
      <c r="B126">
        <v>1</v>
      </c>
      <c r="C126" t="s">
        <v>79</v>
      </c>
      <c r="D126" t="s">
        <v>116</v>
      </c>
      <c r="E126" t="s">
        <v>608</v>
      </c>
      <c r="F126" t="s">
        <v>128</v>
      </c>
      <c r="G126" t="s">
        <v>72</v>
      </c>
      <c r="H126" t="s">
        <v>129</v>
      </c>
      <c r="I126" t="s">
        <v>22</v>
      </c>
      <c r="J126" t="s">
        <v>130</v>
      </c>
      <c r="K126" t="s">
        <v>609</v>
      </c>
      <c r="L126" t="s">
        <v>610</v>
      </c>
      <c r="M126">
        <v>3.8746544439999999</v>
      </c>
      <c r="N126">
        <v>0</v>
      </c>
      <c r="O126">
        <v>0</v>
      </c>
      <c r="P126">
        <v>21</v>
      </c>
      <c r="Q126">
        <v>74</v>
      </c>
      <c r="R126">
        <v>0</v>
      </c>
      <c r="S126">
        <v>0</v>
      </c>
      <c r="T126">
        <v>81.367743000000004</v>
      </c>
      <c r="U126">
        <v>286.72442899999999</v>
      </c>
    </row>
    <row r="127" spans="1:21" x14ac:dyDescent="0.25">
      <c r="A127" t="s">
        <v>611</v>
      </c>
      <c r="B127">
        <v>1</v>
      </c>
      <c r="C127" t="s">
        <v>79</v>
      </c>
      <c r="D127" t="s">
        <v>116</v>
      </c>
      <c r="E127" t="s">
        <v>612</v>
      </c>
      <c r="F127" t="s">
        <v>128</v>
      </c>
      <c r="G127" t="s">
        <v>72</v>
      </c>
      <c r="H127" t="s">
        <v>129</v>
      </c>
      <c r="I127" t="s">
        <v>22</v>
      </c>
      <c r="J127" t="s">
        <v>130</v>
      </c>
      <c r="K127" t="s">
        <v>613</v>
      </c>
      <c r="L127" t="s">
        <v>614</v>
      </c>
      <c r="M127">
        <v>7.2930555549999996</v>
      </c>
      <c r="N127">
        <v>0</v>
      </c>
      <c r="O127">
        <v>0</v>
      </c>
      <c r="P127">
        <v>212</v>
      </c>
      <c r="Q127">
        <v>3164</v>
      </c>
      <c r="R127">
        <v>0</v>
      </c>
      <c r="S127">
        <v>0</v>
      </c>
      <c r="T127">
        <v>1546.127778</v>
      </c>
      <c r="U127">
        <v>23075.227776</v>
      </c>
    </row>
    <row r="128" spans="1:21" x14ac:dyDescent="0.25">
      <c r="A128" t="s">
        <v>615</v>
      </c>
      <c r="B128">
        <v>1</v>
      </c>
      <c r="C128" t="s">
        <v>79</v>
      </c>
      <c r="D128" t="s">
        <v>116</v>
      </c>
      <c r="E128" t="s">
        <v>616</v>
      </c>
      <c r="F128" t="s">
        <v>140</v>
      </c>
      <c r="G128" t="s">
        <v>72</v>
      </c>
      <c r="H128" t="s">
        <v>129</v>
      </c>
      <c r="I128" t="s">
        <v>22</v>
      </c>
      <c r="J128" t="s">
        <v>141</v>
      </c>
      <c r="K128" t="s">
        <v>617</v>
      </c>
      <c r="L128" t="s">
        <v>618</v>
      </c>
      <c r="M128">
        <v>5.2777776999999998E-2</v>
      </c>
      <c r="N128">
        <v>0</v>
      </c>
      <c r="O128">
        <v>0</v>
      </c>
      <c r="P128">
        <v>1</v>
      </c>
      <c r="Q128">
        <v>136</v>
      </c>
      <c r="R128">
        <v>0</v>
      </c>
      <c r="S128">
        <v>0</v>
      </c>
      <c r="T128">
        <v>5.2777999999999999E-2</v>
      </c>
      <c r="U128">
        <v>7.177778</v>
      </c>
    </row>
    <row r="129" spans="1:21" x14ac:dyDescent="0.25">
      <c r="A129" t="s">
        <v>619</v>
      </c>
      <c r="B129">
        <v>1</v>
      </c>
      <c r="C129" t="s">
        <v>79</v>
      </c>
      <c r="D129" t="s">
        <v>116</v>
      </c>
      <c r="E129" t="s">
        <v>616</v>
      </c>
      <c r="F129" t="s">
        <v>140</v>
      </c>
      <c r="G129" t="s">
        <v>72</v>
      </c>
      <c r="H129" t="s">
        <v>168</v>
      </c>
      <c r="I129" t="s">
        <v>22</v>
      </c>
      <c r="J129" t="s">
        <v>141</v>
      </c>
      <c r="K129" t="s">
        <v>620</v>
      </c>
      <c r="L129" t="s">
        <v>621</v>
      </c>
      <c r="M129">
        <v>4.8055555E-2</v>
      </c>
      <c r="N129">
        <v>0</v>
      </c>
      <c r="O129">
        <v>0</v>
      </c>
      <c r="P129">
        <v>42</v>
      </c>
      <c r="Q129">
        <v>1313</v>
      </c>
      <c r="R129">
        <v>0</v>
      </c>
      <c r="S129">
        <v>0</v>
      </c>
      <c r="T129">
        <v>2.0183330000000002</v>
      </c>
      <c r="U129">
        <v>63.096944000000001</v>
      </c>
    </row>
    <row r="130" spans="1:21" x14ac:dyDescent="0.25">
      <c r="A130" t="s">
        <v>622</v>
      </c>
      <c r="B130">
        <v>1</v>
      </c>
      <c r="C130" t="s">
        <v>79</v>
      </c>
      <c r="D130" t="s">
        <v>116</v>
      </c>
      <c r="E130" t="s">
        <v>623</v>
      </c>
      <c r="F130" t="s">
        <v>140</v>
      </c>
      <c r="G130" t="s">
        <v>72</v>
      </c>
      <c r="H130" t="s">
        <v>129</v>
      </c>
      <c r="I130" t="s">
        <v>22</v>
      </c>
      <c r="J130" t="s">
        <v>141</v>
      </c>
      <c r="K130" t="s">
        <v>624</v>
      </c>
      <c r="L130" t="s">
        <v>625</v>
      </c>
      <c r="M130">
        <v>5.2499999999999998E-2</v>
      </c>
      <c r="N130">
        <v>0</v>
      </c>
      <c r="O130">
        <v>0</v>
      </c>
      <c r="P130">
        <v>1</v>
      </c>
      <c r="Q130">
        <v>32</v>
      </c>
      <c r="R130">
        <v>0</v>
      </c>
      <c r="S130">
        <v>0</v>
      </c>
      <c r="T130">
        <v>5.2499999999999998E-2</v>
      </c>
      <c r="U130">
        <v>1.68</v>
      </c>
    </row>
    <row r="131" spans="1:21" x14ac:dyDescent="0.25">
      <c r="A131" t="s">
        <v>626</v>
      </c>
      <c r="B131">
        <v>1</v>
      </c>
      <c r="C131" t="s">
        <v>79</v>
      </c>
      <c r="D131" t="s">
        <v>116</v>
      </c>
      <c r="E131" t="s">
        <v>627</v>
      </c>
      <c r="F131" t="s">
        <v>140</v>
      </c>
      <c r="G131" t="s">
        <v>72</v>
      </c>
      <c r="H131" t="s">
        <v>129</v>
      </c>
      <c r="I131" t="s">
        <v>22</v>
      </c>
      <c r="J131" t="s">
        <v>141</v>
      </c>
      <c r="K131" t="s">
        <v>628</v>
      </c>
      <c r="L131" t="s">
        <v>629</v>
      </c>
      <c r="M131">
        <v>0.54416666599999997</v>
      </c>
      <c r="N131">
        <v>0</v>
      </c>
      <c r="O131">
        <v>0</v>
      </c>
      <c r="P131">
        <v>1</v>
      </c>
      <c r="Q131">
        <v>14</v>
      </c>
      <c r="R131">
        <v>0</v>
      </c>
      <c r="S131">
        <v>0</v>
      </c>
      <c r="T131">
        <v>0.54416699999999996</v>
      </c>
      <c r="U131">
        <v>7.6183329999999998</v>
      </c>
    </row>
    <row r="132" spans="1:21" x14ac:dyDescent="0.25">
      <c r="A132" t="s">
        <v>630</v>
      </c>
      <c r="B132">
        <v>1</v>
      </c>
      <c r="C132" t="s">
        <v>79</v>
      </c>
      <c r="D132" t="s">
        <v>116</v>
      </c>
      <c r="E132" t="s">
        <v>631</v>
      </c>
      <c r="F132" t="s">
        <v>140</v>
      </c>
      <c r="G132" t="s">
        <v>72</v>
      </c>
      <c r="H132" t="s">
        <v>129</v>
      </c>
      <c r="I132" t="s">
        <v>22</v>
      </c>
      <c r="J132" t="s">
        <v>141</v>
      </c>
      <c r="K132" t="s">
        <v>632</v>
      </c>
      <c r="L132" t="s">
        <v>633</v>
      </c>
      <c r="M132">
        <v>9.7500000000000003E-2</v>
      </c>
      <c r="N132">
        <v>0</v>
      </c>
      <c r="O132">
        <v>0</v>
      </c>
      <c r="P132">
        <v>1</v>
      </c>
      <c r="Q132">
        <v>96</v>
      </c>
      <c r="R132">
        <v>0</v>
      </c>
      <c r="S132">
        <v>0</v>
      </c>
      <c r="T132">
        <v>9.7500000000000003E-2</v>
      </c>
      <c r="U132">
        <v>9.36</v>
      </c>
    </row>
    <row r="133" spans="1:21" x14ac:dyDescent="0.25">
      <c r="A133" t="s">
        <v>634</v>
      </c>
      <c r="B133">
        <v>1</v>
      </c>
      <c r="C133" t="s">
        <v>79</v>
      </c>
      <c r="D133" t="s">
        <v>116</v>
      </c>
      <c r="E133" t="s">
        <v>635</v>
      </c>
      <c r="F133" t="s">
        <v>140</v>
      </c>
      <c r="G133" t="s">
        <v>72</v>
      </c>
      <c r="H133" t="s">
        <v>168</v>
      </c>
      <c r="I133" t="s">
        <v>22</v>
      </c>
      <c r="J133" t="s">
        <v>141</v>
      </c>
      <c r="K133" t="s">
        <v>636</v>
      </c>
      <c r="L133" t="s">
        <v>637</v>
      </c>
      <c r="M133">
        <v>3.7499999999999999E-2</v>
      </c>
      <c r="N133">
        <v>0</v>
      </c>
      <c r="O133">
        <v>0</v>
      </c>
      <c r="P133">
        <v>1</v>
      </c>
      <c r="Q133">
        <v>171</v>
      </c>
      <c r="R133">
        <v>0</v>
      </c>
      <c r="S133">
        <v>0</v>
      </c>
      <c r="T133">
        <v>3.7499999999999999E-2</v>
      </c>
      <c r="U133">
        <v>6.4124999999999996</v>
      </c>
    </row>
    <row r="134" spans="1:21" x14ac:dyDescent="0.25">
      <c r="A134" t="s">
        <v>638</v>
      </c>
      <c r="B134">
        <v>1</v>
      </c>
      <c r="C134" t="s">
        <v>79</v>
      </c>
      <c r="D134" t="s">
        <v>116</v>
      </c>
      <c r="E134" t="s">
        <v>635</v>
      </c>
      <c r="F134" t="s">
        <v>140</v>
      </c>
      <c r="G134" t="s">
        <v>72</v>
      </c>
      <c r="H134" t="s">
        <v>168</v>
      </c>
      <c r="I134" t="s">
        <v>22</v>
      </c>
      <c r="J134" t="s">
        <v>141</v>
      </c>
      <c r="K134" t="s">
        <v>639</v>
      </c>
      <c r="L134" t="s">
        <v>640</v>
      </c>
      <c r="M134">
        <v>2.6111110999999999E-2</v>
      </c>
      <c r="N134">
        <v>0</v>
      </c>
      <c r="O134">
        <v>0</v>
      </c>
      <c r="P134">
        <v>212</v>
      </c>
      <c r="Q134">
        <v>3164</v>
      </c>
      <c r="R134">
        <v>0</v>
      </c>
      <c r="S134">
        <v>0</v>
      </c>
      <c r="T134">
        <v>5.5355559999999997</v>
      </c>
      <c r="U134">
        <v>82.615555000000001</v>
      </c>
    </row>
    <row r="135" spans="1:21" x14ac:dyDescent="0.25">
      <c r="A135" t="s">
        <v>641</v>
      </c>
      <c r="B135">
        <v>1</v>
      </c>
      <c r="C135" t="s">
        <v>79</v>
      </c>
      <c r="D135" t="s">
        <v>116</v>
      </c>
      <c r="E135" t="s">
        <v>616</v>
      </c>
      <c r="F135" t="s">
        <v>140</v>
      </c>
      <c r="G135" t="s">
        <v>72</v>
      </c>
      <c r="H135" t="s">
        <v>129</v>
      </c>
      <c r="I135" t="s">
        <v>22</v>
      </c>
      <c r="J135" t="s">
        <v>141</v>
      </c>
      <c r="K135" t="s">
        <v>642</v>
      </c>
      <c r="L135" t="s">
        <v>643</v>
      </c>
      <c r="M135">
        <v>1.098055555</v>
      </c>
      <c r="N135">
        <v>0</v>
      </c>
      <c r="O135">
        <v>0</v>
      </c>
      <c r="P135">
        <v>1</v>
      </c>
      <c r="Q135">
        <v>169</v>
      </c>
      <c r="R135">
        <v>0</v>
      </c>
      <c r="S135">
        <v>0</v>
      </c>
      <c r="T135">
        <v>1.0980559999999999</v>
      </c>
      <c r="U135">
        <v>185.57138900000001</v>
      </c>
    </row>
    <row r="136" spans="1:21" x14ac:dyDescent="0.25">
      <c r="A136" t="s">
        <v>644</v>
      </c>
      <c r="B136">
        <v>1</v>
      </c>
      <c r="C136" t="s">
        <v>79</v>
      </c>
      <c r="D136" t="s">
        <v>116</v>
      </c>
      <c r="E136" t="s">
        <v>635</v>
      </c>
      <c r="F136" t="s">
        <v>140</v>
      </c>
      <c r="G136" t="s">
        <v>72</v>
      </c>
      <c r="H136" t="s">
        <v>168</v>
      </c>
      <c r="I136" t="s">
        <v>22</v>
      </c>
      <c r="J136" t="s">
        <v>141</v>
      </c>
      <c r="K136" t="s">
        <v>645</v>
      </c>
      <c r="L136" t="s">
        <v>646</v>
      </c>
      <c r="M136">
        <v>1.3888888E-2</v>
      </c>
      <c r="N136">
        <v>0</v>
      </c>
      <c r="O136">
        <v>0</v>
      </c>
      <c r="P136">
        <v>1</v>
      </c>
      <c r="Q136">
        <v>195</v>
      </c>
      <c r="R136">
        <v>0</v>
      </c>
      <c r="S136">
        <v>0</v>
      </c>
      <c r="T136">
        <v>1.3889E-2</v>
      </c>
      <c r="U136">
        <v>2.7083330000000001</v>
      </c>
    </row>
    <row r="137" spans="1:21" x14ac:dyDescent="0.25">
      <c r="A137" t="s">
        <v>647</v>
      </c>
      <c r="B137">
        <v>1</v>
      </c>
      <c r="C137" t="s">
        <v>79</v>
      </c>
      <c r="D137" t="s">
        <v>116</v>
      </c>
      <c r="E137" t="s">
        <v>627</v>
      </c>
      <c r="F137" t="s">
        <v>140</v>
      </c>
      <c r="G137" t="s">
        <v>72</v>
      </c>
      <c r="H137" t="s">
        <v>129</v>
      </c>
      <c r="I137" t="s">
        <v>22</v>
      </c>
      <c r="J137" t="s">
        <v>141</v>
      </c>
      <c r="K137" t="s">
        <v>648</v>
      </c>
      <c r="L137" t="s">
        <v>649</v>
      </c>
      <c r="M137">
        <v>5.3611111000000003E-2</v>
      </c>
      <c r="N137">
        <v>0</v>
      </c>
      <c r="O137">
        <v>0</v>
      </c>
      <c r="P137">
        <v>1</v>
      </c>
      <c r="Q137">
        <v>14</v>
      </c>
      <c r="R137">
        <v>0</v>
      </c>
      <c r="S137">
        <v>0</v>
      </c>
      <c r="T137">
        <v>5.3610999999999999E-2</v>
      </c>
      <c r="U137">
        <v>0.750556</v>
      </c>
    </row>
    <row r="138" spans="1:21" x14ac:dyDescent="0.25">
      <c r="A138" t="s">
        <v>650</v>
      </c>
      <c r="B138">
        <v>1</v>
      </c>
      <c r="C138" t="s">
        <v>79</v>
      </c>
      <c r="D138" t="s">
        <v>116</v>
      </c>
      <c r="E138" t="s">
        <v>635</v>
      </c>
      <c r="F138" t="s">
        <v>140</v>
      </c>
      <c r="G138" t="s">
        <v>72</v>
      </c>
      <c r="H138" t="s">
        <v>168</v>
      </c>
      <c r="I138" t="s">
        <v>22</v>
      </c>
      <c r="J138" t="s">
        <v>141</v>
      </c>
      <c r="K138" t="s">
        <v>651</v>
      </c>
      <c r="L138" t="s">
        <v>652</v>
      </c>
      <c r="M138">
        <v>9.1666660000000004E-3</v>
      </c>
      <c r="N138">
        <v>0</v>
      </c>
      <c r="O138">
        <v>0</v>
      </c>
      <c r="P138">
        <v>204</v>
      </c>
      <c r="Q138">
        <v>3104</v>
      </c>
      <c r="R138">
        <v>0</v>
      </c>
      <c r="S138">
        <v>0</v>
      </c>
      <c r="T138">
        <v>1.87</v>
      </c>
      <c r="U138">
        <v>28.453330999999999</v>
      </c>
    </row>
    <row r="139" spans="1:21" x14ac:dyDescent="0.25">
      <c r="A139" t="s">
        <v>653</v>
      </c>
      <c r="B139">
        <v>1</v>
      </c>
      <c r="C139" t="s">
        <v>79</v>
      </c>
      <c r="D139" t="s">
        <v>116</v>
      </c>
      <c r="E139" t="s">
        <v>635</v>
      </c>
      <c r="F139" t="s">
        <v>140</v>
      </c>
      <c r="G139" t="s">
        <v>72</v>
      </c>
      <c r="H139" t="s">
        <v>168</v>
      </c>
      <c r="I139" t="s">
        <v>22</v>
      </c>
      <c r="J139" t="s">
        <v>141</v>
      </c>
      <c r="K139" t="s">
        <v>654</v>
      </c>
      <c r="L139" t="s">
        <v>655</v>
      </c>
      <c r="M139">
        <v>1.5833333000000002E-2</v>
      </c>
      <c r="N139">
        <v>0</v>
      </c>
      <c r="O139">
        <v>0</v>
      </c>
      <c r="P139">
        <v>204</v>
      </c>
      <c r="Q139">
        <v>3104</v>
      </c>
      <c r="R139">
        <v>0</v>
      </c>
      <c r="S139">
        <v>0</v>
      </c>
      <c r="T139">
        <v>3.23</v>
      </c>
      <c r="U139">
        <v>49.146666000000003</v>
      </c>
    </row>
    <row r="140" spans="1:21" x14ac:dyDescent="0.25">
      <c r="A140" t="s">
        <v>656</v>
      </c>
      <c r="B140">
        <v>1</v>
      </c>
      <c r="C140" t="s">
        <v>79</v>
      </c>
      <c r="D140" t="s">
        <v>116</v>
      </c>
      <c r="E140" t="s">
        <v>635</v>
      </c>
      <c r="F140" t="s">
        <v>140</v>
      </c>
      <c r="G140" t="s">
        <v>72</v>
      </c>
      <c r="H140" t="s">
        <v>168</v>
      </c>
      <c r="I140" t="s">
        <v>22</v>
      </c>
      <c r="J140" t="s">
        <v>141</v>
      </c>
      <c r="K140" t="s">
        <v>657</v>
      </c>
      <c r="L140" t="s">
        <v>658</v>
      </c>
      <c r="M140">
        <v>2.2499999999999999E-2</v>
      </c>
      <c r="N140">
        <v>0</v>
      </c>
      <c r="O140">
        <v>0</v>
      </c>
      <c r="P140">
        <v>1</v>
      </c>
      <c r="Q140">
        <v>76</v>
      </c>
      <c r="R140">
        <v>0</v>
      </c>
      <c r="S140">
        <v>0</v>
      </c>
      <c r="T140">
        <v>2.2499999999999999E-2</v>
      </c>
      <c r="U140">
        <v>1.71</v>
      </c>
    </row>
    <row r="141" spans="1:21" x14ac:dyDescent="0.25">
      <c r="A141" t="s">
        <v>659</v>
      </c>
      <c r="B141">
        <v>1</v>
      </c>
      <c r="C141" t="s">
        <v>79</v>
      </c>
      <c r="D141" t="s">
        <v>116</v>
      </c>
      <c r="E141" t="s">
        <v>635</v>
      </c>
      <c r="F141" t="s">
        <v>140</v>
      </c>
      <c r="G141" t="s">
        <v>72</v>
      </c>
      <c r="H141" t="s">
        <v>168</v>
      </c>
      <c r="I141" t="s">
        <v>22</v>
      </c>
      <c r="J141" t="s">
        <v>141</v>
      </c>
      <c r="K141" t="s">
        <v>660</v>
      </c>
      <c r="L141" t="s">
        <v>661</v>
      </c>
      <c r="M141">
        <v>1.5833333000000002E-2</v>
      </c>
      <c r="N141">
        <v>0</v>
      </c>
      <c r="O141">
        <v>0</v>
      </c>
      <c r="P141">
        <v>204</v>
      </c>
      <c r="Q141">
        <v>3104</v>
      </c>
      <c r="R141">
        <v>0</v>
      </c>
      <c r="S141">
        <v>0</v>
      </c>
      <c r="T141">
        <v>3.23</v>
      </c>
      <c r="U141">
        <v>49.146666000000003</v>
      </c>
    </row>
    <row r="142" spans="1:21" x14ac:dyDescent="0.25">
      <c r="A142" t="s">
        <v>662</v>
      </c>
      <c r="B142">
        <v>1</v>
      </c>
      <c r="C142" t="s">
        <v>79</v>
      </c>
      <c r="D142" t="s">
        <v>116</v>
      </c>
      <c r="E142" t="s">
        <v>663</v>
      </c>
      <c r="F142" t="s">
        <v>128</v>
      </c>
      <c r="G142" t="s">
        <v>72</v>
      </c>
      <c r="H142" t="s">
        <v>129</v>
      </c>
      <c r="I142" t="s">
        <v>22</v>
      </c>
      <c r="J142" t="s">
        <v>130</v>
      </c>
      <c r="K142" t="s">
        <v>664</v>
      </c>
      <c r="L142" t="s">
        <v>665</v>
      </c>
      <c r="M142">
        <v>0.37055555499999998</v>
      </c>
      <c r="N142">
        <v>0</v>
      </c>
      <c r="O142">
        <v>0</v>
      </c>
      <c r="P142">
        <v>1</v>
      </c>
      <c r="Q142">
        <v>10</v>
      </c>
      <c r="R142">
        <v>0</v>
      </c>
      <c r="S142">
        <v>0</v>
      </c>
      <c r="T142">
        <v>0.370556</v>
      </c>
      <c r="U142">
        <v>3.7055560000000001</v>
      </c>
    </row>
    <row r="143" spans="1:21" x14ac:dyDescent="0.25">
      <c r="A143" t="s">
        <v>666</v>
      </c>
      <c r="B143">
        <v>1</v>
      </c>
      <c r="C143" t="s">
        <v>79</v>
      </c>
      <c r="D143" t="s">
        <v>116</v>
      </c>
      <c r="E143" t="s">
        <v>667</v>
      </c>
      <c r="F143" t="s">
        <v>140</v>
      </c>
      <c r="G143" t="s">
        <v>72</v>
      </c>
      <c r="H143" t="s">
        <v>168</v>
      </c>
      <c r="I143" t="s">
        <v>22</v>
      </c>
      <c r="J143" t="s">
        <v>141</v>
      </c>
      <c r="K143" t="s">
        <v>668</v>
      </c>
      <c r="L143" t="s">
        <v>669</v>
      </c>
      <c r="M143">
        <v>1.0277777E-2</v>
      </c>
      <c r="N143">
        <v>19</v>
      </c>
      <c r="O143">
        <v>1817</v>
      </c>
      <c r="P143">
        <v>15</v>
      </c>
      <c r="Q143">
        <v>303</v>
      </c>
      <c r="R143">
        <v>0.19527800000000001</v>
      </c>
      <c r="S143">
        <v>18.674721000000002</v>
      </c>
      <c r="T143">
        <v>0.154167</v>
      </c>
      <c r="U143">
        <v>3.114166</v>
      </c>
    </row>
    <row r="144" spans="1:21" x14ac:dyDescent="0.25">
      <c r="A144" t="s">
        <v>670</v>
      </c>
      <c r="B144">
        <v>1</v>
      </c>
      <c r="C144" t="s">
        <v>79</v>
      </c>
      <c r="D144" t="s">
        <v>116</v>
      </c>
      <c r="E144" t="s">
        <v>667</v>
      </c>
      <c r="F144" t="s">
        <v>140</v>
      </c>
      <c r="G144" t="s">
        <v>72</v>
      </c>
      <c r="H144" t="s">
        <v>168</v>
      </c>
      <c r="I144" t="s">
        <v>22</v>
      </c>
      <c r="J144" t="s">
        <v>141</v>
      </c>
      <c r="K144" t="s">
        <v>671</v>
      </c>
      <c r="L144" t="s">
        <v>672</v>
      </c>
      <c r="M144">
        <v>2.9722222E-2</v>
      </c>
      <c r="N144">
        <v>19</v>
      </c>
      <c r="O144">
        <v>1817</v>
      </c>
      <c r="P144">
        <v>15</v>
      </c>
      <c r="Q144">
        <v>303</v>
      </c>
      <c r="R144">
        <v>0.56472199999999995</v>
      </c>
      <c r="S144">
        <v>54.005277</v>
      </c>
      <c r="T144">
        <v>0.44583299999999998</v>
      </c>
      <c r="U144">
        <v>9.0058330000000009</v>
      </c>
    </row>
    <row r="145" spans="1:21" x14ac:dyDescent="0.25">
      <c r="A145" t="s">
        <v>673</v>
      </c>
      <c r="B145">
        <v>1</v>
      </c>
      <c r="C145" t="s">
        <v>79</v>
      </c>
      <c r="D145" t="s">
        <v>116</v>
      </c>
      <c r="E145" t="s">
        <v>635</v>
      </c>
      <c r="F145" t="s">
        <v>140</v>
      </c>
      <c r="G145" t="s">
        <v>72</v>
      </c>
      <c r="H145" t="s">
        <v>129</v>
      </c>
      <c r="I145" t="s">
        <v>22</v>
      </c>
      <c r="J145" t="s">
        <v>141</v>
      </c>
      <c r="K145" t="s">
        <v>674</v>
      </c>
      <c r="L145" t="s">
        <v>675</v>
      </c>
      <c r="M145">
        <v>5.5555555E-2</v>
      </c>
      <c r="N145">
        <v>0</v>
      </c>
      <c r="O145">
        <v>0</v>
      </c>
      <c r="P145">
        <v>1</v>
      </c>
      <c r="Q145">
        <v>262</v>
      </c>
      <c r="R145">
        <v>0</v>
      </c>
      <c r="S145">
        <v>0</v>
      </c>
      <c r="T145">
        <v>5.5556000000000001E-2</v>
      </c>
      <c r="U145">
        <v>14.555555</v>
      </c>
    </row>
    <row r="146" spans="1:21" x14ac:dyDescent="0.25">
      <c r="A146" t="s">
        <v>676</v>
      </c>
      <c r="B146">
        <v>1</v>
      </c>
      <c r="C146" t="s">
        <v>78</v>
      </c>
      <c r="D146" t="s">
        <v>92</v>
      </c>
      <c r="E146" t="s">
        <v>677</v>
      </c>
      <c r="F146" t="s">
        <v>140</v>
      </c>
      <c r="G146" t="s">
        <v>72</v>
      </c>
      <c r="H146" t="s">
        <v>168</v>
      </c>
      <c r="I146" t="s">
        <v>22</v>
      </c>
      <c r="J146" t="s">
        <v>141</v>
      </c>
      <c r="K146" t="s">
        <v>678</v>
      </c>
      <c r="L146" t="s">
        <v>679</v>
      </c>
      <c r="M146">
        <v>1.7500000000000002E-2</v>
      </c>
      <c r="N146">
        <v>0</v>
      </c>
      <c r="O146">
        <v>0</v>
      </c>
      <c r="P146">
        <v>1</v>
      </c>
      <c r="Q146">
        <v>144</v>
      </c>
      <c r="R146">
        <v>0</v>
      </c>
      <c r="S146">
        <v>0</v>
      </c>
      <c r="T146">
        <v>1.7500000000000002E-2</v>
      </c>
      <c r="U146">
        <v>2.52</v>
      </c>
    </row>
    <row r="147" spans="1:21" x14ac:dyDescent="0.25">
      <c r="A147" t="s">
        <v>680</v>
      </c>
      <c r="B147">
        <v>1</v>
      </c>
      <c r="C147" t="s">
        <v>79</v>
      </c>
      <c r="D147" t="s">
        <v>111</v>
      </c>
      <c r="E147" t="s">
        <v>681</v>
      </c>
      <c r="F147" t="s">
        <v>128</v>
      </c>
      <c r="G147" t="s">
        <v>72</v>
      </c>
      <c r="H147" t="s">
        <v>129</v>
      </c>
      <c r="I147" t="s">
        <v>22</v>
      </c>
      <c r="J147" t="s">
        <v>130</v>
      </c>
      <c r="K147" t="s">
        <v>682</v>
      </c>
      <c r="L147" t="s">
        <v>683</v>
      </c>
      <c r="M147">
        <v>3.7970416660000001</v>
      </c>
      <c r="N147">
        <v>0</v>
      </c>
      <c r="O147">
        <v>0</v>
      </c>
      <c r="P147">
        <v>1</v>
      </c>
      <c r="Q147">
        <v>145</v>
      </c>
      <c r="R147">
        <v>0</v>
      </c>
      <c r="S147">
        <v>0</v>
      </c>
      <c r="T147">
        <v>3.7970419999999998</v>
      </c>
      <c r="U147">
        <v>550.57104200000003</v>
      </c>
    </row>
    <row r="148" spans="1:21" x14ac:dyDescent="0.25">
      <c r="A148" t="s">
        <v>684</v>
      </c>
      <c r="B148">
        <v>1</v>
      </c>
      <c r="C148" t="s">
        <v>78</v>
      </c>
      <c r="D148" t="s">
        <v>93</v>
      </c>
      <c r="E148" t="s">
        <v>685</v>
      </c>
      <c r="F148" t="s">
        <v>140</v>
      </c>
      <c r="G148" t="s">
        <v>72</v>
      </c>
      <c r="H148" t="s">
        <v>129</v>
      </c>
      <c r="I148" t="s">
        <v>22</v>
      </c>
      <c r="J148" t="s">
        <v>141</v>
      </c>
      <c r="K148" t="s">
        <v>686</v>
      </c>
      <c r="L148" t="s">
        <v>687</v>
      </c>
      <c r="M148">
        <v>5.5833332999999999E-2</v>
      </c>
      <c r="N148">
        <v>0</v>
      </c>
      <c r="O148">
        <v>0</v>
      </c>
      <c r="P148">
        <v>1</v>
      </c>
      <c r="Q148">
        <v>0</v>
      </c>
      <c r="R148">
        <v>0</v>
      </c>
      <c r="S148">
        <v>0</v>
      </c>
      <c r="T148">
        <v>5.5833000000000001E-2</v>
      </c>
      <c r="U148">
        <v>0</v>
      </c>
    </row>
    <row r="149" spans="1:21" x14ac:dyDescent="0.25">
      <c r="A149" t="s">
        <v>688</v>
      </c>
      <c r="B149">
        <v>1</v>
      </c>
      <c r="C149" t="s">
        <v>78</v>
      </c>
      <c r="D149" t="s">
        <v>93</v>
      </c>
      <c r="E149" t="s">
        <v>689</v>
      </c>
      <c r="F149" t="s">
        <v>140</v>
      </c>
      <c r="G149" t="s">
        <v>72</v>
      </c>
      <c r="H149" t="s">
        <v>129</v>
      </c>
      <c r="I149" t="s">
        <v>22</v>
      </c>
      <c r="J149" t="s">
        <v>141</v>
      </c>
      <c r="K149" t="s">
        <v>690</v>
      </c>
      <c r="L149" t="s">
        <v>691</v>
      </c>
      <c r="M149">
        <v>0.322222222</v>
      </c>
      <c r="N149">
        <v>0</v>
      </c>
      <c r="O149">
        <v>0</v>
      </c>
      <c r="P149">
        <v>15</v>
      </c>
      <c r="Q149">
        <v>60</v>
      </c>
      <c r="R149">
        <v>0</v>
      </c>
      <c r="S149">
        <v>0</v>
      </c>
      <c r="T149">
        <v>4.8333329999999997</v>
      </c>
      <c r="U149">
        <v>19.333333</v>
      </c>
    </row>
    <row r="150" spans="1:21" x14ac:dyDescent="0.25">
      <c r="A150" t="s">
        <v>692</v>
      </c>
      <c r="B150">
        <v>1</v>
      </c>
      <c r="C150" t="s">
        <v>78</v>
      </c>
      <c r="D150" t="s">
        <v>93</v>
      </c>
      <c r="E150" t="s">
        <v>693</v>
      </c>
      <c r="F150" t="s">
        <v>140</v>
      </c>
      <c r="G150" t="s">
        <v>72</v>
      </c>
      <c r="H150" t="s">
        <v>168</v>
      </c>
      <c r="I150" t="s">
        <v>22</v>
      </c>
      <c r="J150" t="s">
        <v>141</v>
      </c>
      <c r="K150" t="s">
        <v>694</v>
      </c>
      <c r="L150" t="s">
        <v>695</v>
      </c>
      <c r="M150">
        <v>4.9722222000000003E-2</v>
      </c>
      <c r="N150">
        <v>0</v>
      </c>
      <c r="O150">
        <v>0</v>
      </c>
      <c r="P150">
        <v>1</v>
      </c>
      <c r="Q150">
        <v>0</v>
      </c>
      <c r="R150">
        <v>0</v>
      </c>
      <c r="S150">
        <v>0</v>
      </c>
      <c r="T150">
        <v>4.9722000000000002E-2</v>
      </c>
      <c r="U150">
        <v>0</v>
      </c>
    </row>
    <row r="151" spans="1:21" x14ac:dyDescent="0.25">
      <c r="A151" t="s">
        <v>696</v>
      </c>
      <c r="B151">
        <v>1</v>
      </c>
      <c r="C151" t="s">
        <v>78</v>
      </c>
      <c r="D151" t="s">
        <v>95</v>
      </c>
      <c r="E151" t="s">
        <v>697</v>
      </c>
      <c r="F151" t="s">
        <v>128</v>
      </c>
      <c r="G151" t="s">
        <v>72</v>
      </c>
      <c r="H151" t="s">
        <v>129</v>
      </c>
      <c r="I151" t="s">
        <v>22</v>
      </c>
      <c r="J151" t="s">
        <v>130</v>
      </c>
      <c r="K151" t="s">
        <v>698</v>
      </c>
      <c r="L151" t="s">
        <v>699</v>
      </c>
      <c r="M151">
        <v>0.240555555</v>
      </c>
      <c r="N151">
        <v>0</v>
      </c>
      <c r="O151">
        <v>0</v>
      </c>
      <c r="P151">
        <v>1</v>
      </c>
      <c r="Q151">
        <v>241</v>
      </c>
      <c r="R151">
        <v>0</v>
      </c>
      <c r="S151">
        <v>0</v>
      </c>
      <c r="T151">
        <v>0.24055599999999999</v>
      </c>
      <c r="U151">
        <v>57.973889</v>
      </c>
    </row>
    <row r="152" spans="1:21" x14ac:dyDescent="0.25">
      <c r="A152" t="s">
        <v>700</v>
      </c>
      <c r="B152">
        <v>1</v>
      </c>
      <c r="C152" t="s">
        <v>78</v>
      </c>
      <c r="D152" t="s">
        <v>95</v>
      </c>
      <c r="E152" t="s">
        <v>701</v>
      </c>
      <c r="F152" t="s">
        <v>140</v>
      </c>
      <c r="G152" t="s">
        <v>72</v>
      </c>
      <c r="H152" t="s">
        <v>129</v>
      </c>
      <c r="I152" t="s">
        <v>22</v>
      </c>
      <c r="J152" t="s">
        <v>141</v>
      </c>
      <c r="K152" t="s">
        <v>702</v>
      </c>
      <c r="L152" t="s">
        <v>703</v>
      </c>
      <c r="M152">
        <v>0.1</v>
      </c>
      <c r="N152">
        <v>1</v>
      </c>
      <c r="O152">
        <v>104</v>
      </c>
      <c r="P152">
        <v>0</v>
      </c>
      <c r="Q152">
        <v>0</v>
      </c>
      <c r="R152">
        <v>0.1</v>
      </c>
      <c r="S152">
        <v>10.4</v>
      </c>
      <c r="T152">
        <v>0</v>
      </c>
      <c r="U152">
        <v>0</v>
      </c>
    </row>
    <row r="153" spans="1:21" x14ac:dyDescent="0.25">
      <c r="A153" t="s">
        <v>704</v>
      </c>
      <c r="B153">
        <v>1</v>
      </c>
      <c r="C153" t="s">
        <v>78</v>
      </c>
      <c r="D153" t="s">
        <v>106</v>
      </c>
      <c r="E153" t="s">
        <v>705</v>
      </c>
      <c r="F153" t="s">
        <v>128</v>
      </c>
      <c r="G153" t="s">
        <v>72</v>
      </c>
      <c r="H153" t="s">
        <v>129</v>
      </c>
      <c r="I153" t="s">
        <v>22</v>
      </c>
      <c r="J153" t="s">
        <v>130</v>
      </c>
      <c r="K153" t="s">
        <v>706</v>
      </c>
      <c r="L153" t="s">
        <v>707</v>
      </c>
      <c r="M153">
        <v>2.3888888879999999</v>
      </c>
      <c r="N153">
        <v>0</v>
      </c>
      <c r="O153">
        <v>47</v>
      </c>
      <c r="P153">
        <v>1</v>
      </c>
      <c r="Q153">
        <v>3</v>
      </c>
      <c r="R153">
        <v>0</v>
      </c>
      <c r="S153">
        <v>112.277778</v>
      </c>
      <c r="T153">
        <v>2.3888889999999998</v>
      </c>
      <c r="U153">
        <v>7.1666670000000003</v>
      </c>
    </row>
    <row r="154" spans="1:21" x14ac:dyDescent="0.25">
      <c r="A154" t="s">
        <v>708</v>
      </c>
      <c r="B154">
        <v>1</v>
      </c>
      <c r="C154" t="s">
        <v>78</v>
      </c>
      <c r="D154" t="s">
        <v>91</v>
      </c>
      <c r="E154" t="s">
        <v>709</v>
      </c>
      <c r="F154" t="s">
        <v>128</v>
      </c>
      <c r="G154" t="s">
        <v>72</v>
      </c>
      <c r="H154" t="s">
        <v>129</v>
      </c>
      <c r="I154" t="s">
        <v>22</v>
      </c>
      <c r="J154" t="s">
        <v>130</v>
      </c>
      <c r="K154" t="s">
        <v>710</v>
      </c>
      <c r="L154" t="s">
        <v>711</v>
      </c>
      <c r="M154">
        <v>6.551666666</v>
      </c>
      <c r="N154">
        <v>0</v>
      </c>
      <c r="O154">
        <v>0</v>
      </c>
      <c r="P154">
        <v>26</v>
      </c>
      <c r="Q154">
        <v>301</v>
      </c>
      <c r="R154">
        <v>0</v>
      </c>
      <c r="S154">
        <v>0</v>
      </c>
      <c r="T154">
        <v>170.343333</v>
      </c>
      <c r="U154">
        <v>1972.0516660000001</v>
      </c>
    </row>
    <row r="155" spans="1:21" x14ac:dyDescent="0.25">
      <c r="A155" t="s">
        <v>712</v>
      </c>
      <c r="B155">
        <v>1</v>
      </c>
      <c r="C155" t="s">
        <v>78</v>
      </c>
      <c r="D155" t="s">
        <v>91</v>
      </c>
      <c r="E155" t="s">
        <v>713</v>
      </c>
      <c r="F155" t="s">
        <v>128</v>
      </c>
      <c r="G155" t="s">
        <v>72</v>
      </c>
      <c r="H155" t="s">
        <v>129</v>
      </c>
      <c r="I155" t="s">
        <v>22</v>
      </c>
      <c r="J155" t="s">
        <v>130</v>
      </c>
      <c r="K155" t="s">
        <v>714</v>
      </c>
      <c r="L155" t="s">
        <v>715</v>
      </c>
      <c r="M155">
        <v>5.8947222220000004</v>
      </c>
      <c r="N155">
        <v>2</v>
      </c>
      <c r="O155">
        <v>323</v>
      </c>
      <c r="P155">
        <v>0</v>
      </c>
      <c r="Q155">
        <v>5</v>
      </c>
      <c r="R155">
        <v>11.789444</v>
      </c>
      <c r="S155">
        <v>1903.9952780000001</v>
      </c>
      <c r="T155">
        <v>0</v>
      </c>
      <c r="U155">
        <v>29.473610999999998</v>
      </c>
    </row>
    <row r="156" spans="1:21" x14ac:dyDescent="0.25">
      <c r="A156" t="s">
        <v>716</v>
      </c>
      <c r="B156">
        <v>1</v>
      </c>
      <c r="C156" t="s">
        <v>79</v>
      </c>
      <c r="D156" t="s">
        <v>110</v>
      </c>
      <c r="E156" t="s">
        <v>717</v>
      </c>
      <c r="F156" t="s">
        <v>140</v>
      </c>
      <c r="G156" t="s">
        <v>72</v>
      </c>
      <c r="H156" t="s">
        <v>129</v>
      </c>
      <c r="I156" t="s">
        <v>22</v>
      </c>
      <c r="J156" t="s">
        <v>141</v>
      </c>
      <c r="K156" t="s">
        <v>718</v>
      </c>
      <c r="L156" t="s">
        <v>719</v>
      </c>
      <c r="M156">
        <v>0.13555555499999999</v>
      </c>
      <c r="N156">
        <v>0</v>
      </c>
      <c r="O156">
        <v>0</v>
      </c>
      <c r="P156">
        <v>1</v>
      </c>
      <c r="Q156">
        <v>19</v>
      </c>
      <c r="R156">
        <v>0</v>
      </c>
      <c r="S156">
        <v>0</v>
      </c>
      <c r="T156">
        <v>0.13555600000000001</v>
      </c>
      <c r="U156">
        <v>2.5755560000000002</v>
      </c>
    </row>
    <row r="157" spans="1:21" x14ac:dyDescent="0.25">
      <c r="A157" t="s">
        <v>720</v>
      </c>
      <c r="B157">
        <v>1</v>
      </c>
      <c r="C157" t="s">
        <v>79</v>
      </c>
      <c r="D157" t="s">
        <v>110</v>
      </c>
      <c r="E157" t="s">
        <v>717</v>
      </c>
      <c r="F157" t="s">
        <v>140</v>
      </c>
      <c r="G157" t="s">
        <v>72</v>
      </c>
      <c r="H157" t="s">
        <v>129</v>
      </c>
      <c r="I157" t="s">
        <v>22</v>
      </c>
      <c r="J157" t="s">
        <v>141</v>
      </c>
      <c r="K157" t="s">
        <v>721</v>
      </c>
      <c r="L157" t="s">
        <v>722</v>
      </c>
      <c r="M157">
        <v>6.1111111000000003E-2</v>
      </c>
      <c r="N157">
        <v>0</v>
      </c>
      <c r="O157">
        <v>0</v>
      </c>
      <c r="P157">
        <v>1</v>
      </c>
      <c r="Q157">
        <v>150</v>
      </c>
      <c r="R157">
        <v>0</v>
      </c>
      <c r="S157">
        <v>0</v>
      </c>
      <c r="T157">
        <v>6.1110999999999999E-2</v>
      </c>
      <c r="U157">
        <v>9.1666670000000003</v>
      </c>
    </row>
    <row r="158" spans="1:21" x14ac:dyDescent="0.25">
      <c r="A158" t="s">
        <v>723</v>
      </c>
      <c r="B158">
        <v>1</v>
      </c>
      <c r="C158" t="s">
        <v>79</v>
      </c>
      <c r="D158" t="s">
        <v>125</v>
      </c>
      <c r="E158" t="s">
        <v>724</v>
      </c>
      <c r="F158" t="s">
        <v>140</v>
      </c>
      <c r="G158" t="s">
        <v>72</v>
      </c>
      <c r="H158" t="s">
        <v>168</v>
      </c>
      <c r="I158" t="s">
        <v>22</v>
      </c>
      <c r="J158" t="s">
        <v>141</v>
      </c>
      <c r="K158" t="s">
        <v>725</v>
      </c>
      <c r="L158" t="s">
        <v>726</v>
      </c>
      <c r="M158">
        <v>2.7222222000000001E-2</v>
      </c>
      <c r="N158">
        <v>0</v>
      </c>
      <c r="O158">
        <v>0</v>
      </c>
      <c r="P158">
        <v>1</v>
      </c>
      <c r="Q158">
        <v>94</v>
      </c>
      <c r="R158">
        <v>0</v>
      </c>
      <c r="S158">
        <v>0</v>
      </c>
      <c r="T158">
        <v>2.7222E-2</v>
      </c>
      <c r="U158">
        <v>2.5588890000000002</v>
      </c>
    </row>
    <row r="159" spans="1:21" x14ac:dyDescent="0.25">
      <c r="A159" t="s">
        <v>727</v>
      </c>
      <c r="B159">
        <v>1</v>
      </c>
      <c r="C159" t="s">
        <v>79</v>
      </c>
      <c r="D159" t="s">
        <v>125</v>
      </c>
      <c r="E159" t="s">
        <v>724</v>
      </c>
      <c r="F159" t="s">
        <v>140</v>
      </c>
      <c r="G159" t="s">
        <v>72</v>
      </c>
      <c r="H159" t="s">
        <v>168</v>
      </c>
      <c r="I159" t="s">
        <v>22</v>
      </c>
      <c r="J159" t="s">
        <v>141</v>
      </c>
      <c r="K159" t="s">
        <v>728</v>
      </c>
      <c r="L159" t="s">
        <v>729</v>
      </c>
      <c r="M159">
        <v>2.7777777E-2</v>
      </c>
      <c r="N159">
        <v>0</v>
      </c>
      <c r="O159">
        <v>0</v>
      </c>
      <c r="P159">
        <v>1</v>
      </c>
      <c r="Q159">
        <v>47</v>
      </c>
      <c r="R159">
        <v>0</v>
      </c>
      <c r="S159">
        <v>0</v>
      </c>
      <c r="T159">
        <v>2.7778000000000001E-2</v>
      </c>
      <c r="U159">
        <v>1.3055559999999999</v>
      </c>
    </row>
    <row r="160" spans="1:21" x14ac:dyDescent="0.25">
      <c r="A160" t="s">
        <v>730</v>
      </c>
      <c r="B160">
        <v>1</v>
      </c>
      <c r="C160" t="s">
        <v>79</v>
      </c>
      <c r="D160" t="s">
        <v>125</v>
      </c>
      <c r="E160" t="s">
        <v>724</v>
      </c>
      <c r="F160" t="s">
        <v>140</v>
      </c>
      <c r="G160" t="s">
        <v>72</v>
      </c>
      <c r="H160" t="s">
        <v>168</v>
      </c>
      <c r="I160" t="s">
        <v>22</v>
      </c>
      <c r="J160" t="s">
        <v>141</v>
      </c>
      <c r="K160" t="s">
        <v>731</v>
      </c>
      <c r="L160" t="s">
        <v>732</v>
      </c>
      <c r="M160">
        <v>1.1111111E-2</v>
      </c>
      <c r="N160">
        <v>1</v>
      </c>
      <c r="O160">
        <v>109</v>
      </c>
      <c r="P160">
        <v>0</v>
      </c>
      <c r="Q160">
        <v>0</v>
      </c>
      <c r="R160">
        <v>1.1110999999999999E-2</v>
      </c>
      <c r="S160">
        <v>1.211111</v>
      </c>
      <c r="T160">
        <v>0</v>
      </c>
      <c r="U160">
        <v>0</v>
      </c>
    </row>
    <row r="161" spans="1:21" x14ac:dyDescent="0.25">
      <c r="A161" t="s">
        <v>733</v>
      </c>
      <c r="B161">
        <v>1</v>
      </c>
      <c r="C161" t="s">
        <v>79</v>
      </c>
      <c r="D161" t="s">
        <v>125</v>
      </c>
      <c r="E161" t="s">
        <v>724</v>
      </c>
      <c r="F161" t="s">
        <v>140</v>
      </c>
      <c r="G161" t="s">
        <v>72</v>
      </c>
      <c r="H161" t="s">
        <v>168</v>
      </c>
      <c r="I161" t="s">
        <v>22</v>
      </c>
      <c r="J161" t="s">
        <v>141</v>
      </c>
      <c r="K161" t="s">
        <v>734</v>
      </c>
      <c r="L161" t="s">
        <v>735</v>
      </c>
      <c r="M161">
        <v>1.9166665999999999E-2</v>
      </c>
      <c r="N161">
        <v>1</v>
      </c>
      <c r="O161">
        <v>109</v>
      </c>
      <c r="P161">
        <v>0</v>
      </c>
      <c r="Q161">
        <v>0</v>
      </c>
      <c r="R161">
        <v>1.9167E-2</v>
      </c>
      <c r="S161">
        <v>2.0891670000000002</v>
      </c>
      <c r="T161">
        <v>0</v>
      </c>
      <c r="U161">
        <v>0</v>
      </c>
    </row>
    <row r="162" spans="1:21" x14ac:dyDescent="0.25">
      <c r="A162" t="s">
        <v>736</v>
      </c>
      <c r="B162">
        <v>1</v>
      </c>
      <c r="C162" t="s">
        <v>78</v>
      </c>
      <c r="D162" t="s">
        <v>737</v>
      </c>
      <c r="E162" t="s">
        <v>738</v>
      </c>
      <c r="F162" t="s">
        <v>128</v>
      </c>
      <c r="G162" t="s">
        <v>71</v>
      </c>
      <c r="H162" t="s">
        <v>129</v>
      </c>
      <c r="I162" t="s">
        <v>22</v>
      </c>
      <c r="J162" t="s">
        <v>130</v>
      </c>
      <c r="K162" t="s">
        <v>739</v>
      </c>
      <c r="L162" t="s">
        <v>740</v>
      </c>
      <c r="M162">
        <v>2.0548527769999998</v>
      </c>
      <c r="N162">
        <v>1</v>
      </c>
      <c r="O162">
        <v>18</v>
      </c>
      <c r="P162">
        <v>0</v>
      </c>
      <c r="Q162">
        <v>27</v>
      </c>
      <c r="R162">
        <v>2.054853</v>
      </c>
      <c r="S162">
        <v>36.987349999999999</v>
      </c>
      <c r="T162">
        <v>0</v>
      </c>
      <c r="U162">
        <v>55.481025000000002</v>
      </c>
    </row>
    <row r="163" spans="1:21" x14ac:dyDescent="0.25">
      <c r="A163" t="s">
        <v>741</v>
      </c>
      <c r="B163">
        <v>1</v>
      </c>
      <c r="C163" t="s">
        <v>78</v>
      </c>
      <c r="D163" t="s">
        <v>737</v>
      </c>
      <c r="E163" t="s">
        <v>742</v>
      </c>
      <c r="F163" t="s">
        <v>128</v>
      </c>
      <c r="G163" t="s">
        <v>71</v>
      </c>
      <c r="H163" t="s">
        <v>129</v>
      </c>
      <c r="I163" t="s">
        <v>22</v>
      </c>
      <c r="J163" t="s">
        <v>130</v>
      </c>
      <c r="K163" t="s">
        <v>743</v>
      </c>
      <c r="L163" t="s">
        <v>744</v>
      </c>
      <c r="M163">
        <v>1.5888888880000001</v>
      </c>
      <c r="N163">
        <v>0</v>
      </c>
      <c r="O163">
        <v>12</v>
      </c>
      <c r="P163">
        <v>1</v>
      </c>
      <c r="Q163">
        <v>103</v>
      </c>
      <c r="R163">
        <v>0</v>
      </c>
      <c r="S163">
        <v>19.066666999999999</v>
      </c>
      <c r="T163">
        <v>1.588889</v>
      </c>
      <c r="U163">
        <v>163.65555499999999</v>
      </c>
    </row>
    <row r="164" spans="1:21" x14ac:dyDescent="0.25">
      <c r="A164" t="s">
        <v>745</v>
      </c>
      <c r="B164">
        <v>1</v>
      </c>
      <c r="C164" t="s">
        <v>78</v>
      </c>
      <c r="D164" t="s">
        <v>737</v>
      </c>
      <c r="E164" t="s">
        <v>746</v>
      </c>
      <c r="F164" t="s">
        <v>135</v>
      </c>
      <c r="G164" t="s">
        <v>71</v>
      </c>
      <c r="H164" t="s">
        <v>129</v>
      </c>
      <c r="I164" t="s">
        <v>22</v>
      </c>
      <c r="J164" t="s">
        <v>130</v>
      </c>
      <c r="K164" t="s">
        <v>747</v>
      </c>
      <c r="L164" t="s">
        <v>748</v>
      </c>
      <c r="M164">
        <v>1.9683333329999999</v>
      </c>
      <c r="N164">
        <v>0</v>
      </c>
      <c r="O164">
        <v>0</v>
      </c>
      <c r="P164">
        <v>1</v>
      </c>
      <c r="Q164">
        <v>143</v>
      </c>
      <c r="R164">
        <v>0</v>
      </c>
      <c r="S164">
        <v>0</v>
      </c>
      <c r="T164">
        <v>1.9683330000000001</v>
      </c>
      <c r="U164">
        <v>281.47166700000002</v>
      </c>
    </row>
    <row r="165" spans="1:21" x14ac:dyDescent="0.25">
      <c r="A165" t="s">
        <v>749</v>
      </c>
      <c r="B165">
        <v>1</v>
      </c>
      <c r="C165" t="s">
        <v>78</v>
      </c>
      <c r="D165" t="s">
        <v>92</v>
      </c>
      <c r="E165" t="s">
        <v>750</v>
      </c>
      <c r="F165" t="s">
        <v>135</v>
      </c>
      <c r="G165" t="s">
        <v>72</v>
      </c>
      <c r="H165" t="s">
        <v>129</v>
      </c>
      <c r="I165" t="s">
        <v>22</v>
      </c>
      <c r="J165" t="s">
        <v>130</v>
      </c>
      <c r="K165" t="s">
        <v>751</v>
      </c>
      <c r="L165" t="s">
        <v>752</v>
      </c>
      <c r="M165">
        <v>1.2511111109999999</v>
      </c>
      <c r="N165">
        <v>2</v>
      </c>
      <c r="O165">
        <v>932</v>
      </c>
      <c r="P165">
        <v>0</v>
      </c>
      <c r="Q165">
        <v>0</v>
      </c>
      <c r="R165">
        <v>2.5022220000000002</v>
      </c>
      <c r="S165">
        <v>1166.0355549999999</v>
      </c>
      <c r="T165">
        <v>0</v>
      </c>
      <c r="U165">
        <v>0</v>
      </c>
    </row>
    <row r="166" spans="1:21" x14ac:dyDescent="0.25">
      <c r="A166" t="s">
        <v>753</v>
      </c>
      <c r="B166">
        <v>1</v>
      </c>
      <c r="C166" t="s">
        <v>78</v>
      </c>
      <c r="D166" t="s">
        <v>92</v>
      </c>
      <c r="E166" t="s">
        <v>754</v>
      </c>
      <c r="F166" t="s">
        <v>135</v>
      </c>
      <c r="G166" t="s">
        <v>72</v>
      </c>
      <c r="H166" t="s">
        <v>129</v>
      </c>
      <c r="I166" t="s">
        <v>22</v>
      </c>
      <c r="J166" t="s">
        <v>130</v>
      </c>
      <c r="K166" t="s">
        <v>755</v>
      </c>
      <c r="L166" t="s">
        <v>756</v>
      </c>
      <c r="M166">
        <v>0.76138888800000004</v>
      </c>
      <c r="N166">
        <v>2</v>
      </c>
      <c r="O166">
        <v>337</v>
      </c>
      <c r="P166">
        <v>0</v>
      </c>
      <c r="Q166">
        <v>0</v>
      </c>
      <c r="R166">
        <v>1.522778</v>
      </c>
      <c r="S166">
        <v>256.588055</v>
      </c>
      <c r="T166">
        <v>0</v>
      </c>
      <c r="U166">
        <v>0</v>
      </c>
    </row>
    <row r="167" spans="1:21" x14ac:dyDescent="0.25">
      <c r="A167" t="s">
        <v>757</v>
      </c>
      <c r="B167">
        <v>1</v>
      </c>
      <c r="C167" t="s">
        <v>78</v>
      </c>
      <c r="D167" t="s">
        <v>83</v>
      </c>
      <c r="E167" t="s">
        <v>758</v>
      </c>
      <c r="F167" t="s">
        <v>128</v>
      </c>
      <c r="G167" t="s">
        <v>71</v>
      </c>
      <c r="H167" t="s">
        <v>129</v>
      </c>
      <c r="I167" t="s">
        <v>22</v>
      </c>
      <c r="J167" t="s">
        <v>130</v>
      </c>
      <c r="K167" t="s">
        <v>759</v>
      </c>
      <c r="L167" t="s">
        <v>760</v>
      </c>
      <c r="M167">
        <v>0.569722222</v>
      </c>
      <c r="N167">
        <v>1</v>
      </c>
      <c r="O167">
        <v>590</v>
      </c>
      <c r="P167">
        <v>0</v>
      </c>
      <c r="Q167">
        <v>0</v>
      </c>
      <c r="R167">
        <v>0.56972199999999995</v>
      </c>
      <c r="S167">
        <v>336.13611100000003</v>
      </c>
      <c r="T167">
        <v>0</v>
      </c>
      <c r="U167">
        <v>0</v>
      </c>
    </row>
    <row r="168" spans="1:21" x14ac:dyDescent="0.25">
      <c r="A168" t="s">
        <v>761</v>
      </c>
      <c r="B168">
        <v>1</v>
      </c>
      <c r="C168" t="s">
        <v>78</v>
      </c>
      <c r="D168" t="s">
        <v>102</v>
      </c>
      <c r="E168" t="s">
        <v>762</v>
      </c>
      <c r="F168" t="s">
        <v>154</v>
      </c>
      <c r="G168" t="s">
        <v>72</v>
      </c>
      <c r="H168" t="s">
        <v>168</v>
      </c>
      <c r="I168" t="s">
        <v>22</v>
      </c>
      <c r="J168" t="s">
        <v>141</v>
      </c>
      <c r="K168" t="s">
        <v>763</v>
      </c>
      <c r="L168" t="s">
        <v>764</v>
      </c>
      <c r="M168">
        <v>1.9166665999999999E-2</v>
      </c>
      <c r="N168">
        <v>2</v>
      </c>
      <c r="O168">
        <v>430</v>
      </c>
      <c r="P168">
        <v>0</v>
      </c>
      <c r="Q168">
        <v>0</v>
      </c>
      <c r="R168">
        <v>3.8332999999999999E-2</v>
      </c>
      <c r="S168">
        <v>8.2416660000000004</v>
      </c>
      <c r="T168">
        <v>0</v>
      </c>
      <c r="U168">
        <v>0</v>
      </c>
    </row>
    <row r="169" spans="1:21" x14ac:dyDescent="0.25">
      <c r="A169" t="s">
        <v>765</v>
      </c>
      <c r="B169">
        <v>1</v>
      </c>
      <c r="C169" t="s">
        <v>78</v>
      </c>
      <c r="D169" t="s">
        <v>102</v>
      </c>
      <c r="E169" t="s">
        <v>762</v>
      </c>
      <c r="F169" t="s">
        <v>154</v>
      </c>
      <c r="G169" t="s">
        <v>72</v>
      </c>
      <c r="H169" t="s">
        <v>168</v>
      </c>
      <c r="I169" t="s">
        <v>22</v>
      </c>
      <c r="J169" t="s">
        <v>141</v>
      </c>
      <c r="K169" t="s">
        <v>766</v>
      </c>
      <c r="L169" t="s">
        <v>767</v>
      </c>
      <c r="M169">
        <v>2.2499999999999999E-2</v>
      </c>
      <c r="N169">
        <v>1</v>
      </c>
      <c r="O169">
        <v>107</v>
      </c>
      <c r="P169">
        <v>0</v>
      </c>
      <c r="Q169">
        <v>0</v>
      </c>
      <c r="R169">
        <v>2.2499999999999999E-2</v>
      </c>
      <c r="S169">
        <v>2.4075000000000002</v>
      </c>
      <c r="T169">
        <v>0</v>
      </c>
      <c r="U169">
        <v>0</v>
      </c>
    </row>
    <row r="170" spans="1:21" x14ac:dyDescent="0.25">
      <c r="A170" t="s">
        <v>768</v>
      </c>
      <c r="B170">
        <v>1</v>
      </c>
      <c r="C170" t="s">
        <v>78</v>
      </c>
      <c r="D170" t="s">
        <v>102</v>
      </c>
      <c r="E170" t="s">
        <v>762</v>
      </c>
      <c r="F170" t="s">
        <v>140</v>
      </c>
      <c r="G170" t="s">
        <v>72</v>
      </c>
      <c r="H170" t="s">
        <v>129</v>
      </c>
      <c r="I170" t="s">
        <v>22</v>
      </c>
      <c r="J170" t="s">
        <v>141</v>
      </c>
      <c r="K170" t="s">
        <v>769</v>
      </c>
      <c r="L170" t="s">
        <v>770</v>
      </c>
      <c r="M170">
        <v>0.17944444400000001</v>
      </c>
      <c r="N170">
        <v>2</v>
      </c>
      <c r="O170">
        <v>333</v>
      </c>
      <c r="P170">
        <v>0</v>
      </c>
      <c r="Q170">
        <v>0</v>
      </c>
      <c r="R170">
        <v>0.35888900000000001</v>
      </c>
      <c r="S170">
        <v>59.755000000000003</v>
      </c>
      <c r="T170">
        <v>0</v>
      </c>
      <c r="U170">
        <v>0</v>
      </c>
    </row>
    <row r="171" spans="1:21" x14ac:dyDescent="0.25">
      <c r="A171" t="s">
        <v>771</v>
      </c>
      <c r="B171">
        <v>1</v>
      </c>
      <c r="C171" t="s">
        <v>79</v>
      </c>
      <c r="D171" t="s">
        <v>110</v>
      </c>
      <c r="E171" t="s">
        <v>772</v>
      </c>
      <c r="F171" t="s">
        <v>128</v>
      </c>
      <c r="G171" t="s">
        <v>72</v>
      </c>
      <c r="H171" t="s">
        <v>129</v>
      </c>
      <c r="I171" t="s">
        <v>22</v>
      </c>
      <c r="J171" t="s">
        <v>130</v>
      </c>
      <c r="K171" t="s">
        <v>773</v>
      </c>
      <c r="L171" t="s">
        <v>774</v>
      </c>
      <c r="M171">
        <v>9.386666666</v>
      </c>
      <c r="N171">
        <v>0</v>
      </c>
      <c r="O171">
        <v>0</v>
      </c>
      <c r="P171">
        <v>1</v>
      </c>
      <c r="Q171">
        <v>30</v>
      </c>
      <c r="R171">
        <v>0</v>
      </c>
      <c r="S171">
        <v>0</v>
      </c>
      <c r="T171">
        <v>9.3866669999999992</v>
      </c>
      <c r="U171">
        <v>281.60000000000002</v>
      </c>
    </row>
    <row r="172" spans="1:21" x14ac:dyDescent="0.25">
      <c r="A172" t="s">
        <v>775</v>
      </c>
      <c r="B172">
        <v>1</v>
      </c>
      <c r="C172" t="s">
        <v>79</v>
      </c>
      <c r="D172" t="s">
        <v>113</v>
      </c>
      <c r="E172" t="s">
        <v>776</v>
      </c>
      <c r="F172" t="s">
        <v>128</v>
      </c>
      <c r="G172" t="s">
        <v>72</v>
      </c>
      <c r="H172" t="s">
        <v>129</v>
      </c>
      <c r="I172" t="s">
        <v>22</v>
      </c>
      <c r="J172" t="s">
        <v>130</v>
      </c>
      <c r="K172" t="s">
        <v>777</v>
      </c>
      <c r="L172" t="s">
        <v>778</v>
      </c>
      <c r="M172">
        <v>6.8666666660000004</v>
      </c>
      <c r="N172">
        <v>0</v>
      </c>
      <c r="O172">
        <v>65</v>
      </c>
      <c r="P172">
        <v>1</v>
      </c>
      <c r="Q172">
        <v>2</v>
      </c>
      <c r="R172">
        <v>0</v>
      </c>
      <c r="S172">
        <v>446.33333299999998</v>
      </c>
      <c r="T172">
        <v>6.8666669999999996</v>
      </c>
      <c r="U172">
        <v>13.733333</v>
      </c>
    </row>
    <row r="173" spans="1:21" x14ac:dyDescent="0.25">
      <c r="A173" t="s">
        <v>779</v>
      </c>
      <c r="B173">
        <v>1</v>
      </c>
      <c r="C173" t="s">
        <v>79</v>
      </c>
      <c r="D173" t="s">
        <v>113</v>
      </c>
      <c r="E173" t="s">
        <v>780</v>
      </c>
      <c r="F173" t="s">
        <v>128</v>
      </c>
      <c r="G173" t="s">
        <v>72</v>
      </c>
      <c r="H173" t="s">
        <v>129</v>
      </c>
      <c r="I173" t="s">
        <v>22</v>
      </c>
      <c r="J173" t="s">
        <v>130</v>
      </c>
      <c r="K173" t="s">
        <v>781</v>
      </c>
      <c r="L173" t="s">
        <v>782</v>
      </c>
      <c r="M173">
        <v>0.52643222199999995</v>
      </c>
      <c r="N173">
        <v>0</v>
      </c>
      <c r="O173">
        <v>0</v>
      </c>
      <c r="P173">
        <v>106</v>
      </c>
      <c r="Q173">
        <v>0</v>
      </c>
      <c r="R173">
        <v>0</v>
      </c>
      <c r="S173">
        <v>0</v>
      </c>
      <c r="T173">
        <v>55.801816000000002</v>
      </c>
      <c r="U173">
        <v>0</v>
      </c>
    </row>
    <row r="174" spans="1:21" x14ac:dyDescent="0.25">
      <c r="A174" t="s">
        <v>783</v>
      </c>
      <c r="B174">
        <v>1</v>
      </c>
      <c r="C174" t="s">
        <v>79</v>
      </c>
      <c r="D174" t="s">
        <v>110</v>
      </c>
      <c r="E174" t="s">
        <v>784</v>
      </c>
      <c r="F174" t="s">
        <v>177</v>
      </c>
      <c r="G174" t="s">
        <v>71</v>
      </c>
      <c r="H174" t="s">
        <v>129</v>
      </c>
      <c r="I174" t="s">
        <v>22</v>
      </c>
      <c r="J174" t="s">
        <v>130</v>
      </c>
      <c r="K174" t="s">
        <v>785</v>
      </c>
      <c r="L174" t="s">
        <v>786</v>
      </c>
      <c r="M174">
        <v>7.7661036110000001</v>
      </c>
      <c r="N174">
        <v>0</v>
      </c>
      <c r="O174">
        <v>0</v>
      </c>
      <c r="P174">
        <v>2</v>
      </c>
      <c r="Q174">
        <v>233</v>
      </c>
      <c r="R174">
        <v>0</v>
      </c>
      <c r="S174">
        <v>0</v>
      </c>
      <c r="T174">
        <v>15.532207</v>
      </c>
      <c r="U174">
        <v>1809.5021409999999</v>
      </c>
    </row>
    <row r="175" spans="1:21" x14ac:dyDescent="0.25">
      <c r="A175" t="s">
        <v>787</v>
      </c>
      <c r="B175">
        <v>1</v>
      </c>
      <c r="C175" t="s">
        <v>79</v>
      </c>
      <c r="D175" t="s">
        <v>110</v>
      </c>
      <c r="E175" t="s">
        <v>788</v>
      </c>
      <c r="F175" t="s">
        <v>128</v>
      </c>
      <c r="G175" t="s">
        <v>72</v>
      </c>
      <c r="H175" t="s">
        <v>129</v>
      </c>
      <c r="I175" t="s">
        <v>22</v>
      </c>
      <c r="J175" t="s">
        <v>130</v>
      </c>
      <c r="K175" t="s">
        <v>789</v>
      </c>
      <c r="L175" t="s">
        <v>790</v>
      </c>
      <c r="M175">
        <v>2.3152777769999999</v>
      </c>
      <c r="N175">
        <v>0</v>
      </c>
      <c r="O175">
        <v>0</v>
      </c>
      <c r="P175">
        <v>1</v>
      </c>
      <c r="Q175">
        <v>202</v>
      </c>
      <c r="R175">
        <v>0</v>
      </c>
      <c r="S175">
        <v>0</v>
      </c>
      <c r="T175">
        <v>2.3152780000000002</v>
      </c>
      <c r="U175">
        <v>467.68611099999998</v>
      </c>
    </row>
    <row r="176" spans="1:21" x14ac:dyDescent="0.25">
      <c r="A176" t="s">
        <v>791</v>
      </c>
      <c r="B176">
        <v>1</v>
      </c>
      <c r="C176" t="s">
        <v>79</v>
      </c>
      <c r="D176" t="s">
        <v>121</v>
      </c>
      <c r="E176" t="s">
        <v>792</v>
      </c>
      <c r="F176" t="s">
        <v>128</v>
      </c>
      <c r="G176" t="s">
        <v>72</v>
      </c>
      <c r="H176" t="s">
        <v>129</v>
      </c>
      <c r="I176" t="s">
        <v>22</v>
      </c>
      <c r="J176" t="s">
        <v>130</v>
      </c>
      <c r="K176" t="s">
        <v>793</v>
      </c>
      <c r="L176" t="s">
        <v>794</v>
      </c>
      <c r="M176">
        <v>4.2821452769999997</v>
      </c>
      <c r="N176">
        <v>9</v>
      </c>
      <c r="O176">
        <v>380</v>
      </c>
      <c r="P176">
        <v>1</v>
      </c>
      <c r="Q176">
        <v>0</v>
      </c>
      <c r="R176">
        <v>38.539307000000001</v>
      </c>
      <c r="S176">
        <v>1627.215205</v>
      </c>
      <c r="T176">
        <v>4.2821449999999999</v>
      </c>
      <c r="U176">
        <v>0</v>
      </c>
    </row>
    <row r="177" spans="1:21" x14ac:dyDescent="0.25">
      <c r="A177" t="s">
        <v>795</v>
      </c>
      <c r="B177">
        <v>1</v>
      </c>
      <c r="C177" t="s">
        <v>79</v>
      </c>
      <c r="D177" t="s">
        <v>125</v>
      </c>
      <c r="E177" t="s">
        <v>796</v>
      </c>
      <c r="F177" t="s">
        <v>128</v>
      </c>
      <c r="G177" t="s">
        <v>71</v>
      </c>
      <c r="H177" t="s">
        <v>129</v>
      </c>
      <c r="I177" t="s">
        <v>22</v>
      </c>
      <c r="J177" t="s">
        <v>130</v>
      </c>
      <c r="K177" t="s">
        <v>797</v>
      </c>
      <c r="L177" t="s">
        <v>798</v>
      </c>
      <c r="M177">
        <v>0.251111111</v>
      </c>
      <c r="N177">
        <v>2</v>
      </c>
      <c r="O177">
        <v>950</v>
      </c>
      <c r="P177">
        <v>0</v>
      </c>
      <c r="Q177">
        <v>0</v>
      </c>
      <c r="R177">
        <v>0.50222199999999995</v>
      </c>
      <c r="S177">
        <v>238.555555</v>
      </c>
      <c r="T177">
        <v>0</v>
      </c>
      <c r="U177">
        <v>0</v>
      </c>
    </row>
    <row r="178" spans="1:21" x14ac:dyDescent="0.25">
      <c r="A178" t="s">
        <v>799</v>
      </c>
      <c r="B178">
        <v>1</v>
      </c>
      <c r="C178" t="s">
        <v>79</v>
      </c>
      <c r="D178" t="s">
        <v>114</v>
      </c>
      <c r="E178" t="s">
        <v>800</v>
      </c>
      <c r="F178" t="s">
        <v>140</v>
      </c>
      <c r="G178" t="s">
        <v>72</v>
      </c>
      <c r="H178" t="s">
        <v>168</v>
      </c>
      <c r="I178" t="s">
        <v>22</v>
      </c>
      <c r="J178" t="s">
        <v>141</v>
      </c>
      <c r="K178" t="s">
        <v>801</v>
      </c>
      <c r="L178" t="s">
        <v>802</v>
      </c>
      <c r="M178">
        <v>1.4999999999999999E-2</v>
      </c>
      <c r="N178">
        <v>0</v>
      </c>
      <c r="O178">
        <v>0</v>
      </c>
      <c r="P178">
        <v>2</v>
      </c>
      <c r="Q178">
        <v>18</v>
      </c>
      <c r="R178">
        <v>0</v>
      </c>
      <c r="S178">
        <v>0</v>
      </c>
      <c r="T178">
        <v>0.03</v>
      </c>
      <c r="U178">
        <v>0.27</v>
      </c>
    </row>
    <row r="179" spans="1:21" x14ac:dyDescent="0.25">
      <c r="A179" t="s">
        <v>803</v>
      </c>
      <c r="B179">
        <v>1</v>
      </c>
      <c r="C179" t="s">
        <v>79</v>
      </c>
      <c r="D179" t="s">
        <v>114</v>
      </c>
      <c r="E179" t="s">
        <v>800</v>
      </c>
      <c r="F179" t="s">
        <v>140</v>
      </c>
      <c r="G179" t="s">
        <v>72</v>
      </c>
      <c r="H179" t="s">
        <v>168</v>
      </c>
      <c r="I179" t="s">
        <v>22</v>
      </c>
      <c r="J179" t="s">
        <v>141</v>
      </c>
      <c r="K179" t="s">
        <v>804</v>
      </c>
      <c r="L179" t="s">
        <v>805</v>
      </c>
      <c r="M179">
        <v>1.6666666E-2</v>
      </c>
      <c r="N179">
        <v>0</v>
      </c>
      <c r="O179">
        <v>0</v>
      </c>
      <c r="P179">
        <v>1</v>
      </c>
      <c r="Q179">
        <v>27</v>
      </c>
      <c r="R179">
        <v>0</v>
      </c>
      <c r="S179">
        <v>0</v>
      </c>
      <c r="T179">
        <v>1.6667000000000001E-2</v>
      </c>
      <c r="U179">
        <v>0.45</v>
      </c>
    </row>
    <row r="180" spans="1:21" x14ac:dyDescent="0.25">
      <c r="A180" t="s">
        <v>806</v>
      </c>
      <c r="B180">
        <v>1</v>
      </c>
      <c r="C180" t="s">
        <v>79</v>
      </c>
      <c r="D180" t="s">
        <v>114</v>
      </c>
      <c r="E180" t="s">
        <v>800</v>
      </c>
      <c r="F180" t="s">
        <v>140</v>
      </c>
      <c r="G180" t="s">
        <v>72</v>
      </c>
      <c r="H180" t="s">
        <v>129</v>
      </c>
      <c r="I180" t="s">
        <v>22</v>
      </c>
      <c r="J180" t="s">
        <v>141</v>
      </c>
      <c r="K180" t="s">
        <v>807</v>
      </c>
      <c r="L180" t="s">
        <v>808</v>
      </c>
      <c r="M180">
        <v>0.63194444400000005</v>
      </c>
      <c r="N180">
        <v>0</v>
      </c>
      <c r="O180">
        <v>0</v>
      </c>
      <c r="P180">
        <v>1</v>
      </c>
      <c r="Q180">
        <v>29</v>
      </c>
      <c r="R180">
        <v>0</v>
      </c>
      <c r="S180">
        <v>0</v>
      </c>
      <c r="T180">
        <v>0.63194399999999995</v>
      </c>
      <c r="U180">
        <v>18.326388999999999</v>
      </c>
    </row>
    <row r="181" spans="1:21" x14ac:dyDescent="0.25">
      <c r="A181" t="s">
        <v>809</v>
      </c>
      <c r="B181">
        <v>1</v>
      </c>
      <c r="C181" t="s">
        <v>79</v>
      </c>
      <c r="D181" t="s">
        <v>114</v>
      </c>
      <c r="E181" t="s">
        <v>800</v>
      </c>
      <c r="F181" t="s">
        <v>140</v>
      </c>
      <c r="G181" t="s">
        <v>72</v>
      </c>
      <c r="H181" t="s">
        <v>129</v>
      </c>
      <c r="I181" t="s">
        <v>22</v>
      </c>
      <c r="J181" t="s">
        <v>141</v>
      </c>
      <c r="K181" t="s">
        <v>810</v>
      </c>
      <c r="L181" t="s">
        <v>811</v>
      </c>
      <c r="M181">
        <v>0.28611111099999997</v>
      </c>
      <c r="N181">
        <v>0</v>
      </c>
      <c r="O181">
        <v>0</v>
      </c>
      <c r="P181">
        <v>2</v>
      </c>
      <c r="Q181">
        <v>18</v>
      </c>
      <c r="R181">
        <v>0</v>
      </c>
      <c r="S181">
        <v>0</v>
      </c>
      <c r="T181">
        <v>0.57222200000000001</v>
      </c>
      <c r="U181">
        <v>5.15</v>
      </c>
    </row>
    <row r="182" spans="1:21" x14ac:dyDescent="0.25">
      <c r="A182" t="s">
        <v>812</v>
      </c>
      <c r="B182">
        <v>1</v>
      </c>
      <c r="C182" t="s">
        <v>79</v>
      </c>
      <c r="D182" t="s">
        <v>114</v>
      </c>
      <c r="E182" t="s">
        <v>813</v>
      </c>
      <c r="F182" t="s">
        <v>140</v>
      </c>
      <c r="G182" t="s">
        <v>72</v>
      </c>
      <c r="H182" t="s">
        <v>168</v>
      </c>
      <c r="I182" t="s">
        <v>22</v>
      </c>
      <c r="J182" t="s">
        <v>141</v>
      </c>
      <c r="K182" t="s">
        <v>814</v>
      </c>
      <c r="L182" t="s">
        <v>815</v>
      </c>
      <c r="M182">
        <v>2.0555555E-2</v>
      </c>
      <c r="N182">
        <v>0</v>
      </c>
      <c r="O182">
        <v>0</v>
      </c>
      <c r="P182">
        <v>1</v>
      </c>
      <c r="Q182">
        <v>25</v>
      </c>
      <c r="R182">
        <v>0</v>
      </c>
      <c r="S182">
        <v>0</v>
      </c>
      <c r="T182">
        <v>2.0556000000000001E-2</v>
      </c>
      <c r="U182">
        <v>0.51388900000000004</v>
      </c>
    </row>
    <row r="183" spans="1:21" x14ac:dyDescent="0.25">
      <c r="A183" t="s">
        <v>816</v>
      </c>
      <c r="B183">
        <v>1</v>
      </c>
      <c r="C183" t="s">
        <v>79</v>
      </c>
      <c r="D183" t="s">
        <v>114</v>
      </c>
      <c r="E183" t="s">
        <v>800</v>
      </c>
      <c r="F183" t="s">
        <v>140</v>
      </c>
      <c r="G183" t="s">
        <v>72</v>
      </c>
      <c r="H183" t="s">
        <v>129</v>
      </c>
      <c r="I183" t="s">
        <v>22</v>
      </c>
      <c r="J183" t="s">
        <v>141</v>
      </c>
      <c r="K183" t="s">
        <v>817</v>
      </c>
      <c r="L183" t="s">
        <v>818</v>
      </c>
      <c r="M183">
        <v>0.15805555499999999</v>
      </c>
      <c r="N183">
        <v>0</v>
      </c>
      <c r="O183">
        <v>0</v>
      </c>
      <c r="P183">
        <v>1</v>
      </c>
      <c r="Q183">
        <v>29</v>
      </c>
      <c r="R183">
        <v>0</v>
      </c>
      <c r="S183">
        <v>0</v>
      </c>
      <c r="T183">
        <v>0.158056</v>
      </c>
      <c r="U183">
        <v>4.5836110000000003</v>
      </c>
    </row>
    <row r="184" spans="1:21" x14ac:dyDescent="0.25">
      <c r="A184" t="s">
        <v>819</v>
      </c>
      <c r="B184">
        <v>1</v>
      </c>
      <c r="C184" t="s">
        <v>79</v>
      </c>
      <c r="D184" t="s">
        <v>114</v>
      </c>
      <c r="E184" t="s">
        <v>820</v>
      </c>
      <c r="F184" t="s">
        <v>140</v>
      </c>
      <c r="G184" t="s">
        <v>72</v>
      </c>
      <c r="H184" t="s">
        <v>168</v>
      </c>
      <c r="I184" t="s">
        <v>22</v>
      </c>
      <c r="J184" t="s">
        <v>141</v>
      </c>
      <c r="K184" t="s">
        <v>821</v>
      </c>
      <c r="L184" t="s">
        <v>822</v>
      </c>
      <c r="M184">
        <v>7.7777769999999996E-3</v>
      </c>
      <c r="N184">
        <v>0</v>
      </c>
      <c r="O184">
        <v>0</v>
      </c>
      <c r="P184">
        <v>2</v>
      </c>
      <c r="Q184">
        <v>168</v>
      </c>
      <c r="R184">
        <v>0</v>
      </c>
      <c r="S184">
        <v>0</v>
      </c>
      <c r="T184">
        <v>1.5556E-2</v>
      </c>
      <c r="U184">
        <v>1.306667</v>
      </c>
    </row>
    <row r="185" spans="1:21" x14ac:dyDescent="0.25">
      <c r="A185" t="s">
        <v>823</v>
      </c>
      <c r="B185">
        <v>1</v>
      </c>
      <c r="C185" t="s">
        <v>79</v>
      </c>
      <c r="D185" t="s">
        <v>114</v>
      </c>
      <c r="E185" t="s">
        <v>824</v>
      </c>
      <c r="F185" t="s">
        <v>140</v>
      </c>
      <c r="G185" t="s">
        <v>72</v>
      </c>
      <c r="H185" t="s">
        <v>168</v>
      </c>
      <c r="I185" t="s">
        <v>22</v>
      </c>
      <c r="J185" t="s">
        <v>141</v>
      </c>
      <c r="K185" t="s">
        <v>825</v>
      </c>
      <c r="L185" t="s">
        <v>826</v>
      </c>
      <c r="M185">
        <v>8.3333330000000001E-3</v>
      </c>
      <c r="N185">
        <v>0</v>
      </c>
      <c r="O185">
        <v>0</v>
      </c>
      <c r="P185">
        <v>1</v>
      </c>
      <c r="Q185">
        <v>42</v>
      </c>
      <c r="R185">
        <v>0</v>
      </c>
      <c r="S185">
        <v>0</v>
      </c>
      <c r="T185">
        <v>8.3330000000000001E-3</v>
      </c>
      <c r="U185">
        <v>0.35</v>
      </c>
    </row>
    <row r="186" spans="1:21" x14ac:dyDescent="0.25">
      <c r="A186" t="s">
        <v>827</v>
      </c>
      <c r="B186">
        <v>1</v>
      </c>
      <c r="C186" t="s">
        <v>79</v>
      </c>
      <c r="D186" t="s">
        <v>114</v>
      </c>
      <c r="E186" t="s">
        <v>800</v>
      </c>
      <c r="F186" t="s">
        <v>140</v>
      </c>
      <c r="G186" t="s">
        <v>72</v>
      </c>
      <c r="H186" t="s">
        <v>129</v>
      </c>
      <c r="I186" t="s">
        <v>22</v>
      </c>
      <c r="J186" t="s">
        <v>141</v>
      </c>
      <c r="K186" t="s">
        <v>828</v>
      </c>
      <c r="L186" t="s">
        <v>829</v>
      </c>
      <c r="M186">
        <v>0.50305555499999999</v>
      </c>
      <c r="N186">
        <v>0</v>
      </c>
      <c r="O186">
        <v>0</v>
      </c>
      <c r="P186">
        <v>1</v>
      </c>
      <c r="Q186">
        <v>23</v>
      </c>
      <c r="R186">
        <v>0</v>
      </c>
      <c r="S186">
        <v>0</v>
      </c>
      <c r="T186">
        <v>0.50305599999999995</v>
      </c>
      <c r="U186">
        <v>11.570278</v>
      </c>
    </row>
    <row r="187" spans="1:21" x14ac:dyDescent="0.25">
      <c r="A187" t="s">
        <v>830</v>
      </c>
      <c r="B187">
        <v>1</v>
      </c>
      <c r="C187" t="s">
        <v>79</v>
      </c>
      <c r="D187" t="s">
        <v>114</v>
      </c>
      <c r="E187" t="s">
        <v>831</v>
      </c>
      <c r="F187" t="s">
        <v>140</v>
      </c>
      <c r="G187" t="s">
        <v>72</v>
      </c>
      <c r="H187" t="s">
        <v>168</v>
      </c>
      <c r="I187" t="s">
        <v>22</v>
      </c>
      <c r="J187" t="s">
        <v>141</v>
      </c>
      <c r="K187" t="s">
        <v>832</v>
      </c>
      <c r="L187" t="s">
        <v>833</v>
      </c>
      <c r="M187">
        <v>3.0555555000000002E-2</v>
      </c>
      <c r="N187">
        <v>0</v>
      </c>
      <c r="O187">
        <v>0</v>
      </c>
      <c r="P187">
        <v>2</v>
      </c>
      <c r="Q187">
        <v>8</v>
      </c>
      <c r="R187">
        <v>0</v>
      </c>
      <c r="S187">
        <v>0</v>
      </c>
      <c r="T187">
        <v>6.1110999999999999E-2</v>
      </c>
      <c r="U187">
        <v>0.24444399999999999</v>
      </c>
    </row>
    <row r="188" spans="1:21" x14ac:dyDescent="0.25">
      <c r="A188" t="s">
        <v>834</v>
      </c>
      <c r="B188">
        <v>1</v>
      </c>
      <c r="C188" t="s">
        <v>79</v>
      </c>
      <c r="D188" t="s">
        <v>114</v>
      </c>
      <c r="E188" t="s">
        <v>824</v>
      </c>
      <c r="F188" t="s">
        <v>140</v>
      </c>
      <c r="G188" t="s">
        <v>72</v>
      </c>
      <c r="H188" t="s">
        <v>168</v>
      </c>
      <c r="I188" t="s">
        <v>22</v>
      </c>
      <c r="J188" t="s">
        <v>141</v>
      </c>
      <c r="K188" t="s">
        <v>835</v>
      </c>
      <c r="L188" t="s">
        <v>836</v>
      </c>
      <c r="M188">
        <v>4.1944443999999997E-2</v>
      </c>
      <c r="N188">
        <v>0</v>
      </c>
      <c r="O188">
        <v>0</v>
      </c>
      <c r="P188">
        <v>2</v>
      </c>
      <c r="Q188">
        <v>63</v>
      </c>
      <c r="R188">
        <v>0</v>
      </c>
      <c r="S188">
        <v>0</v>
      </c>
      <c r="T188">
        <v>8.3889000000000005E-2</v>
      </c>
      <c r="U188">
        <v>2.6425000000000001</v>
      </c>
    </row>
    <row r="189" spans="1:21" x14ac:dyDescent="0.25">
      <c r="A189" t="s">
        <v>837</v>
      </c>
      <c r="B189">
        <v>1</v>
      </c>
      <c r="C189" t="s">
        <v>79</v>
      </c>
      <c r="D189" t="s">
        <v>114</v>
      </c>
      <c r="E189" t="s">
        <v>800</v>
      </c>
      <c r="F189" t="s">
        <v>140</v>
      </c>
      <c r="G189" t="s">
        <v>72</v>
      </c>
      <c r="H189" t="s">
        <v>168</v>
      </c>
      <c r="I189" t="s">
        <v>22</v>
      </c>
      <c r="J189" t="s">
        <v>141</v>
      </c>
      <c r="K189" t="s">
        <v>838</v>
      </c>
      <c r="L189" t="s">
        <v>839</v>
      </c>
      <c r="M189">
        <v>1.0277777E-2</v>
      </c>
      <c r="N189">
        <v>0</v>
      </c>
      <c r="O189">
        <v>0</v>
      </c>
      <c r="P189">
        <v>1</v>
      </c>
      <c r="Q189">
        <v>37</v>
      </c>
      <c r="R189">
        <v>0</v>
      </c>
      <c r="S189">
        <v>0</v>
      </c>
      <c r="T189">
        <v>1.0278000000000001E-2</v>
      </c>
      <c r="U189">
        <v>0.380278</v>
      </c>
    </row>
    <row r="190" spans="1:21" x14ac:dyDescent="0.25">
      <c r="A190" t="s">
        <v>840</v>
      </c>
      <c r="B190">
        <v>1</v>
      </c>
      <c r="C190" t="s">
        <v>79</v>
      </c>
      <c r="D190" t="s">
        <v>114</v>
      </c>
      <c r="E190" t="s">
        <v>800</v>
      </c>
      <c r="F190" t="s">
        <v>140</v>
      </c>
      <c r="G190" t="s">
        <v>72</v>
      </c>
      <c r="H190" t="s">
        <v>168</v>
      </c>
      <c r="I190" t="s">
        <v>22</v>
      </c>
      <c r="J190" t="s">
        <v>141</v>
      </c>
      <c r="K190" t="s">
        <v>841</v>
      </c>
      <c r="L190" t="s">
        <v>842</v>
      </c>
      <c r="M190">
        <v>1.6944443999999999E-2</v>
      </c>
      <c r="N190">
        <v>0</v>
      </c>
      <c r="O190">
        <v>0</v>
      </c>
      <c r="P190">
        <v>1</v>
      </c>
      <c r="Q190">
        <v>51</v>
      </c>
      <c r="R190">
        <v>0</v>
      </c>
      <c r="S190">
        <v>0</v>
      </c>
      <c r="T190">
        <v>1.6944000000000001E-2</v>
      </c>
      <c r="U190">
        <v>0.86416700000000002</v>
      </c>
    </row>
    <row r="191" spans="1:21" x14ac:dyDescent="0.25">
      <c r="A191" t="s">
        <v>843</v>
      </c>
      <c r="B191">
        <v>1</v>
      </c>
      <c r="C191" t="s">
        <v>79</v>
      </c>
      <c r="D191" t="s">
        <v>114</v>
      </c>
      <c r="E191" t="s">
        <v>820</v>
      </c>
      <c r="F191" t="s">
        <v>140</v>
      </c>
      <c r="G191" t="s">
        <v>72</v>
      </c>
      <c r="H191" t="s">
        <v>168</v>
      </c>
      <c r="I191" t="s">
        <v>22</v>
      </c>
      <c r="J191" t="s">
        <v>141</v>
      </c>
      <c r="K191" t="s">
        <v>844</v>
      </c>
      <c r="L191" t="s">
        <v>845</v>
      </c>
      <c r="M191">
        <v>7.4999999999999997E-3</v>
      </c>
      <c r="N191">
        <v>0</v>
      </c>
      <c r="O191">
        <v>0</v>
      </c>
      <c r="P191">
        <v>4</v>
      </c>
      <c r="Q191">
        <v>115</v>
      </c>
      <c r="R191">
        <v>0</v>
      </c>
      <c r="S191">
        <v>0</v>
      </c>
      <c r="T191">
        <v>0.03</v>
      </c>
      <c r="U191">
        <v>0.86250000000000004</v>
      </c>
    </row>
    <row r="192" spans="1:21" x14ac:dyDescent="0.25">
      <c r="A192" t="s">
        <v>846</v>
      </c>
      <c r="B192">
        <v>1</v>
      </c>
      <c r="C192" t="s">
        <v>79</v>
      </c>
      <c r="D192" t="s">
        <v>109</v>
      </c>
      <c r="E192" t="s">
        <v>847</v>
      </c>
      <c r="F192" t="s">
        <v>177</v>
      </c>
      <c r="G192" t="s">
        <v>72</v>
      </c>
      <c r="H192" t="s">
        <v>129</v>
      </c>
      <c r="I192" t="s">
        <v>22</v>
      </c>
      <c r="J192" t="s">
        <v>130</v>
      </c>
      <c r="K192" t="s">
        <v>848</v>
      </c>
      <c r="L192" t="s">
        <v>849</v>
      </c>
      <c r="M192">
        <v>3.4195555550000001</v>
      </c>
      <c r="N192">
        <v>0</v>
      </c>
      <c r="O192">
        <v>0</v>
      </c>
      <c r="P192">
        <v>1</v>
      </c>
      <c r="Q192">
        <v>89</v>
      </c>
      <c r="R192">
        <v>0</v>
      </c>
      <c r="S192">
        <v>0</v>
      </c>
      <c r="T192">
        <v>3.419556</v>
      </c>
      <c r="U192">
        <v>304.34044399999999</v>
      </c>
    </row>
    <row r="193" spans="1:21" x14ac:dyDescent="0.25">
      <c r="A193" t="s">
        <v>850</v>
      </c>
      <c r="B193">
        <v>1</v>
      </c>
      <c r="C193" t="s">
        <v>79</v>
      </c>
      <c r="D193" t="s">
        <v>115</v>
      </c>
      <c r="E193" t="s">
        <v>851</v>
      </c>
      <c r="F193" t="s">
        <v>128</v>
      </c>
      <c r="G193" t="s">
        <v>71</v>
      </c>
      <c r="H193" t="s">
        <v>129</v>
      </c>
      <c r="I193" t="s">
        <v>22</v>
      </c>
      <c r="J193" t="s">
        <v>130</v>
      </c>
      <c r="K193" t="s">
        <v>852</v>
      </c>
      <c r="L193" t="s">
        <v>853</v>
      </c>
      <c r="M193">
        <v>0.67675555499999995</v>
      </c>
      <c r="N193">
        <v>0</v>
      </c>
      <c r="O193">
        <v>0</v>
      </c>
      <c r="P193">
        <v>1</v>
      </c>
      <c r="Q193">
        <v>62</v>
      </c>
      <c r="R193">
        <v>0</v>
      </c>
      <c r="S193">
        <v>0</v>
      </c>
      <c r="T193">
        <v>0.67675600000000002</v>
      </c>
      <c r="U193">
        <v>41.958843999999999</v>
      </c>
    </row>
    <row r="194" spans="1:21" x14ac:dyDescent="0.25">
      <c r="A194" t="s">
        <v>854</v>
      </c>
      <c r="B194">
        <v>1</v>
      </c>
      <c r="C194" t="s">
        <v>78</v>
      </c>
      <c r="D194" t="s">
        <v>89</v>
      </c>
      <c r="E194" t="s">
        <v>855</v>
      </c>
      <c r="F194" t="s">
        <v>128</v>
      </c>
      <c r="G194" t="s">
        <v>72</v>
      </c>
      <c r="H194" t="s">
        <v>129</v>
      </c>
      <c r="I194" t="s">
        <v>22</v>
      </c>
      <c r="J194" t="s">
        <v>130</v>
      </c>
      <c r="K194" t="s">
        <v>856</v>
      </c>
      <c r="L194" t="s">
        <v>857</v>
      </c>
      <c r="M194">
        <v>9.6388888000000006E-2</v>
      </c>
      <c r="N194">
        <v>0</v>
      </c>
      <c r="O194">
        <v>0</v>
      </c>
      <c r="P194">
        <v>122</v>
      </c>
      <c r="Q194">
        <v>865</v>
      </c>
      <c r="R194">
        <v>0</v>
      </c>
      <c r="S194">
        <v>0</v>
      </c>
      <c r="T194">
        <v>11.759444</v>
      </c>
      <c r="U194">
        <v>83.376388000000006</v>
      </c>
    </row>
    <row r="195" spans="1:21" x14ac:dyDescent="0.25">
      <c r="A195" t="s">
        <v>858</v>
      </c>
      <c r="B195">
        <v>1</v>
      </c>
      <c r="C195" t="s">
        <v>78</v>
      </c>
      <c r="D195" t="s">
        <v>92</v>
      </c>
      <c r="E195" t="s">
        <v>859</v>
      </c>
      <c r="F195" t="s">
        <v>140</v>
      </c>
      <c r="G195" t="s">
        <v>72</v>
      </c>
      <c r="H195" t="s">
        <v>168</v>
      </c>
      <c r="I195" t="s">
        <v>22</v>
      </c>
      <c r="J195" t="s">
        <v>141</v>
      </c>
      <c r="K195" t="s">
        <v>860</v>
      </c>
      <c r="L195" t="s">
        <v>861</v>
      </c>
      <c r="M195">
        <v>2.4444443999999999E-2</v>
      </c>
      <c r="N195">
        <v>37</v>
      </c>
      <c r="O195">
        <v>8279</v>
      </c>
      <c r="P195">
        <v>0</v>
      </c>
      <c r="Q195">
        <v>0</v>
      </c>
      <c r="R195">
        <v>0.90444400000000003</v>
      </c>
      <c r="S195">
        <v>202.375552</v>
      </c>
      <c r="T195">
        <v>0</v>
      </c>
      <c r="U195">
        <v>0</v>
      </c>
    </row>
    <row r="196" spans="1:21" x14ac:dyDescent="0.25">
      <c r="A196" t="s">
        <v>862</v>
      </c>
      <c r="B196">
        <v>1</v>
      </c>
      <c r="C196" t="s">
        <v>78</v>
      </c>
      <c r="D196" t="s">
        <v>92</v>
      </c>
      <c r="E196" t="s">
        <v>863</v>
      </c>
      <c r="F196" t="s">
        <v>140</v>
      </c>
      <c r="G196" t="s">
        <v>72</v>
      </c>
      <c r="H196" t="s">
        <v>129</v>
      </c>
      <c r="I196" t="s">
        <v>22</v>
      </c>
      <c r="J196" t="s">
        <v>141</v>
      </c>
      <c r="K196" t="s">
        <v>864</v>
      </c>
      <c r="L196" t="s">
        <v>865</v>
      </c>
      <c r="M196">
        <v>0.10305555499999999</v>
      </c>
      <c r="N196">
        <v>1</v>
      </c>
      <c r="O196">
        <v>69</v>
      </c>
      <c r="P196">
        <v>0</v>
      </c>
      <c r="Q196">
        <v>0</v>
      </c>
      <c r="R196">
        <v>0.10305599999999999</v>
      </c>
      <c r="S196">
        <v>7.1108330000000004</v>
      </c>
      <c r="T196">
        <v>0</v>
      </c>
      <c r="U196">
        <v>0</v>
      </c>
    </row>
    <row r="197" spans="1:21" x14ac:dyDescent="0.25">
      <c r="A197" t="s">
        <v>866</v>
      </c>
      <c r="B197">
        <v>1</v>
      </c>
      <c r="C197" t="s">
        <v>79</v>
      </c>
      <c r="D197" t="s">
        <v>112</v>
      </c>
      <c r="E197" t="s">
        <v>867</v>
      </c>
      <c r="F197" t="s">
        <v>140</v>
      </c>
      <c r="G197" t="s">
        <v>72</v>
      </c>
      <c r="H197" t="s">
        <v>129</v>
      </c>
      <c r="I197" t="s">
        <v>22</v>
      </c>
      <c r="J197" t="s">
        <v>141</v>
      </c>
      <c r="K197" t="s">
        <v>868</v>
      </c>
      <c r="L197" t="s">
        <v>869</v>
      </c>
      <c r="M197">
        <v>0.76111111099999995</v>
      </c>
      <c r="N197">
        <v>0</v>
      </c>
      <c r="O197">
        <v>0</v>
      </c>
      <c r="P197">
        <v>1</v>
      </c>
      <c r="Q197">
        <v>30</v>
      </c>
      <c r="R197">
        <v>0</v>
      </c>
      <c r="S197">
        <v>0</v>
      </c>
      <c r="T197">
        <v>0.76111099999999998</v>
      </c>
      <c r="U197">
        <v>22.833333</v>
      </c>
    </row>
    <row r="198" spans="1:21" x14ac:dyDescent="0.25">
      <c r="A198" t="s">
        <v>870</v>
      </c>
      <c r="B198">
        <v>1</v>
      </c>
      <c r="C198" t="s">
        <v>79</v>
      </c>
      <c r="D198" t="s">
        <v>112</v>
      </c>
      <c r="E198" t="s">
        <v>871</v>
      </c>
      <c r="F198" t="s">
        <v>140</v>
      </c>
      <c r="G198" t="s">
        <v>72</v>
      </c>
      <c r="H198" t="s">
        <v>129</v>
      </c>
      <c r="I198" t="s">
        <v>22</v>
      </c>
      <c r="J198" t="s">
        <v>141</v>
      </c>
      <c r="K198" t="s">
        <v>872</v>
      </c>
      <c r="L198" t="s">
        <v>873</v>
      </c>
      <c r="M198">
        <v>6.9722222E-2</v>
      </c>
      <c r="N198">
        <v>0</v>
      </c>
      <c r="O198">
        <v>0</v>
      </c>
      <c r="P198">
        <v>1</v>
      </c>
      <c r="Q198">
        <v>19</v>
      </c>
      <c r="R198">
        <v>0</v>
      </c>
      <c r="S198">
        <v>0</v>
      </c>
      <c r="T198">
        <v>6.9722000000000006E-2</v>
      </c>
      <c r="U198">
        <v>1.324722</v>
      </c>
    </row>
    <row r="199" spans="1:21" x14ac:dyDescent="0.25">
      <c r="A199" t="s">
        <v>874</v>
      </c>
      <c r="B199">
        <v>1</v>
      </c>
      <c r="C199" t="s">
        <v>79</v>
      </c>
      <c r="D199" t="s">
        <v>112</v>
      </c>
      <c r="E199" t="s">
        <v>875</v>
      </c>
      <c r="F199" t="s">
        <v>140</v>
      </c>
      <c r="G199" t="s">
        <v>72</v>
      </c>
      <c r="H199" t="s">
        <v>129</v>
      </c>
      <c r="I199" t="s">
        <v>22</v>
      </c>
      <c r="J199" t="s">
        <v>141</v>
      </c>
      <c r="K199" t="s">
        <v>876</v>
      </c>
      <c r="L199" t="s">
        <v>877</v>
      </c>
      <c r="M199">
        <v>0.19916666599999999</v>
      </c>
      <c r="N199">
        <v>0</v>
      </c>
      <c r="O199">
        <v>0</v>
      </c>
      <c r="P199">
        <v>1</v>
      </c>
      <c r="Q199">
        <v>50</v>
      </c>
      <c r="R199">
        <v>0</v>
      </c>
      <c r="S199">
        <v>0</v>
      </c>
      <c r="T199">
        <v>0.19916700000000001</v>
      </c>
      <c r="U199">
        <v>9.9583329999999997</v>
      </c>
    </row>
    <row r="200" spans="1:21" x14ac:dyDescent="0.25">
      <c r="A200" t="s">
        <v>878</v>
      </c>
      <c r="B200">
        <v>1</v>
      </c>
      <c r="C200" t="s">
        <v>79</v>
      </c>
      <c r="D200" t="s">
        <v>112</v>
      </c>
      <c r="E200" t="s">
        <v>879</v>
      </c>
      <c r="F200" t="s">
        <v>128</v>
      </c>
      <c r="G200" t="s">
        <v>72</v>
      </c>
      <c r="H200" t="s">
        <v>129</v>
      </c>
      <c r="I200" t="s">
        <v>22</v>
      </c>
      <c r="J200" t="s">
        <v>130</v>
      </c>
      <c r="K200" t="s">
        <v>880</v>
      </c>
      <c r="L200" t="s">
        <v>881</v>
      </c>
      <c r="M200">
        <v>7.9563888880000002</v>
      </c>
      <c r="N200">
        <v>0</v>
      </c>
      <c r="O200">
        <v>0</v>
      </c>
      <c r="P200">
        <v>64</v>
      </c>
      <c r="Q200">
        <v>934</v>
      </c>
      <c r="R200">
        <v>0</v>
      </c>
      <c r="S200">
        <v>0</v>
      </c>
      <c r="T200">
        <v>509.208889</v>
      </c>
      <c r="U200">
        <v>7431.2672210000001</v>
      </c>
    </row>
    <row r="201" spans="1:21" x14ac:dyDescent="0.25">
      <c r="A201" t="s">
        <v>882</v>
      </c>
      <c r="B201">
        <v>1</v>
      </c>
      <c r="C201" t="s">
        <v>79</v>
      </c>
      <c r="D201" t="s">
        <v>109</v>
      </c>
      <c r="E201" t="s">
        <v>883</v>
      </c>
      <c r="F201" t="s">
        <v>140</v>
      </c>
      <c r="G201" t="s">
        <v>72</v>
      </c>
      <c r="H201" t="s">
        <v>168</v>
      </c>
      <c r="I201" t="s">
        <v>22</v>
      </c>
      <c r="J201" t="s">
        <v>141</v>
      </c>
      <c r="K201" t="s">
        <v>884</v>
      </c>
      <c r="L201" t="s">
        <v>885</v>
      </c>
      <c r="M201">
        <v>3.8333332999999997E-2</v>
      </c>
      <c r="N201">
        <v>1</v>
      </c>
      <c r="O201">
        <v>60</v>
      </c>
      <c r="P201">
        <v>0</v>
      </c>
      <c r="Q201">
        <v>0</v>
      </c>
      <c r="R201">
        <v>3.8332999999999999E-2</v>
      </c>
      <c r="S201">
        <v>2.2999999999999998</v>
      </c>
      <c r="T201">
        <v>0</v>
      </c>
      <c r="U201">
        <v>0</v>
      </c>
    </row>
    <row r="202" spans="1:21" x14ac:dyDescent="0.25">
      <c r="A202" t="s">
        <v>886</v>
      </c>
      <c r="B202">
        <v>1</v>
      </c>
      <c r="C202" t="s">
        <v>79</v>
      </c>
      <c r="D202" t="s">
        <v>109</v>
      </c>
      <c r="E202" t="s">
        <v>883</v>
      </c>
      <c r="F202" t="s">
        <v>140</v>
      </c>
      <c r="G202" t="s">
        <v>72</v>
      </c>
      <c r="H202" t="s">
        <v>168</v>
      </c>
      <c r="I202" t="s">
        <v>22</v>
      </c>
      <c r="J202" t="s">
        <v>141</v>
      </c>
      <c r="K202" t="s">
        <v>887</v>
      </c>
      <c r="L202" t="s">
        <v>888</v>
      </c>
      <c r="M202">
        <v>2.6944444000000001E-2</v>
      </c>
      <c r="N202">
        <v>1</v>
      </c>
      <c r="O202">
        <v>244</v>
      </c>
      <c r="P202">
        <v>0</v>
      </c>
      <c r="Q202">
        <v>0</v>
      </c>
      <c r="R202">
        <v>2.6943999999999999E-2</v>
      </c>
      <c r="S202">
        <v>6.5744439999999997</v>
      </c>
      <c r="T202">
        <v>0</v>
      </c>
      <c r="U202">
        <v>0</v>
      </c>
    </row>
    <row r="203" spans="1:21" x14ac:dyDescent="0.25">
      <c r="A203" t="s">
        <v>889</v>
      </c>
      <c r="B203">
        <v>1</v>
      </c>
      <c r="C203" t="s">
        <v>79</v>
      </c>
      <c r="D203" t="s">
        <v>118</v>
      </c>
      <c r="E203" t="s">
        <v>890</v>
      </c>
      <c r="F203" t="s">
        <v>128</v>
      </c>
      <c r="G203" t="s">
        <v>71</v>
      </c>
      <c r="H203" t="s">
        <v>129</v>
      </c>
      <c r="I203" t="s">
        <v>22</v>
      </c>
      <c r="J203" t="s">
        <v>130</v>
      </c>
      <c r="K203" t="s">
        <v>891</v>
      </c>
      <c r="L203" t="s">
        <v>892</v>
      </c>
      <c r="M203">
        <v>1.7413888879999999</v>
      </c>
      <c r="N203">
        <v>0</v>
      </c>
      <c r="O203">
        <v>0</v>
      </c>
      <c r="P203">
        <v>1</v>
      </c>
      <c r="Q203">
        <v>15</v>
      </c>
      <c r="R203">
        <v>0</v>
      </c>
      <c r="S203">
        <v>0</v>
      </c>
      <c r="T203">
        <v>1.7413890000000001</v>
      </c>
      <c r="U203">
        <v>26.120833000000001</v>
      </c>
    </row>
    <row r="204" spans="1:21" x14ac:dyDescent="0.25">
      <c r="A204" t="s">
        <v>893</v>
      </c>
      <c r="B204">
        <v>1</v>
      </c>
      <c r="C204" t="s">
        <v>78</v>
      </c>
      <c r="D204" t="s">
        <v>91</v>
      </c>
      <c r="E204" t="s">
        <v>894</v>
      </c>
      <c r="F204" t="s">
        <v>177</v>
      </c>
      <c r="G204" t="s">
        <v>72</v>
      </c>
      <c r="H204" t="s">
        <v>129</v>
      </c>
      <c r="I204" t="s">
        <v>22</v>
      </c>
      <c r="J204" t="s">
        <v>130</v>
      </c>
      <c r="K204" t="s">
        <v>895</v>
      </c>
      <c r="L204" t="s">
        <v>896</v>
      </c>
      <c r="M204">
        <v>7.8786111109999997</v>
      </c>
      <c r="N204">
        <v>0</v>
      </c>
      <c r="O204">
        <v>0</v>
      </c>
      <c r="P204">
        <v>27</v>
      </c>
      <c r="Q204">
        <v>695</v>
      </c>
      <c r="R204">
        <v>0</v>
      </c>
      <c r="S204">
        <v>0</v>
      </c>
      <c r="T204">
        <v>212.7225</v>
      </c>
      <c r="U204">
        <v>5475.6347219999998</v>
      </c>
    </row>
    <row r="205" spans="1:21" x14ac:dyDescent="0.25">
      <c r="A205" t="s">
        <v>897</v>
      </c>
      <c r="B205">
        <v>1</v>
      </c>
      <c r="C205" t="s">
        <v>79</v>
      </c>
      <c r="D205" t="s">
        <v>123</v>
      </c>
      <c r="E205" t="s">
        <v>898</v>
      </c>
      <c r="F205" t="s">
        <v>140</v>
      </c>
      <c r="G205" t="s">
        <v>72</v>
      </c>
      <c r="H205" t="s">
        <v>168</v>
      </c>
      <c r="I205" t="s">
        <v>22</v>
      </c>
      <c r="J205" t="s">
        <v>141</v>
      </c>
      <c r="K205" t="s">
        <v>899</v>
      </c>
      <c r="L205" t="s">
        <v>900</v>
      </c>
      <c r="M205">
        <v>3.2222222000000002E-2</v>
      </c>
      <c r="N205">
        <v>0</v>
      </c>
      <c r="O205">
        <v>0</v>
      </c>
      <c r="P205">
        <v>1</v>
      </c>
      <c r="Q205">
        <v>46</v>
      </c>
      <c r="R205">
        <v>0</v>
      </c>
      <c r="S205">
        <v>0</v>
      </c>
      <c r="T205">
        <v>3.2222000000000001E-2</v>
      </c>
      <c r="U205">
        <v>1.4822219999999999</v>
      </c>
    </row>
    <row r="206" spans="1:21" x14ac:dyDescent="0.25">
      <c r="A206" t="s">
        <v>901</v>
      </c>
      <c r="B206">
        <v>1</v>
      </c>
      <c r="C206" t="s">
        <v>79</v>
      </c>
      <c r="D206" t="s">
        <v>123</v>
      </c>
      <c r="E206" t="s">
        <v>902</v>
      </c>
      <c r="F206" t="s">
        <v>140</v>
      </c>
      <c r="G206" t="s">
        <v>72</v>
      </c>
      <c r="H206" t="s">
        <v>168</v>
      </c>
      <c r="I206" t="s">
        <v>22</v>
      </c>
      <c r="J206" t="s">
        <v>141</v>
      </c>
      <c r="K206" t="s">
        <v>903</v>
      </c>
      <c r="L206" t="s">
        <v>904</v>
      </c>
      <c r="M206">
        <v>8.3333330000000001E-3</v>
      </c>
      <c r="N206">
        <v>0</v>
      </c>
      <c r="O206">
        <v>0</v>
      </c>
      <c r="P206">
        <v>2</v>
      </c>
      <c r="Q206">
        <v>70</v>
      </c>
      <c r="R206">
        <v>0</v>
      </c>
      <c r="S206">
        <v>0</v>
      </c>
      <c r="T206">
        <v>1.6667000000000001E-2</v>
      </c>
      <c r="U206">
        <v>0.58333299999999999</v>
      </c>
    </row>
    <row r="207" spans="1:21" x14ac:dyDescent="0.25">
      <c r="A207" t="s">
        <v>905</v>
      </c>
      <c r="B207">
        <v>1</v>
      </c>
      <c r="C207" t="s">
        <v>79</v>
      </c>
      <c r="D207" t="s">
        <v>123</v>
      </c>
      <c r="E207" t="s">
        <v>898</v>
      </c>
      <c r="F207" t="s">
        <v>140</v>
      </c>
      <c r="G207" t="s">
        <v>72</v>
      </c>
      <c r="H207" t="s">
        <v>168</v>
      </c>
      <c r="I207" t="s">
        <v>22</v>
      </c>
      <c r="J207" t="s">
        <v>141</v>
      </c>
      <c r="K207" t="s">
        <v>906</v>
      </c>
      <c r="L207" t="s">
        <v>907</v>
      </c>
      <c r="M207">
        <v>1.4166666E-2</v>
      </c>
      <c r="N207">
        <v>0</v>
      </c>
      <c r="O207">
        <v>0</v>
      </c>
      <c r="P207">
        <v>1</v>
      </c>
      <c r="Q207">
        <v>16</v>
      </c>
      <c r="R207">
        <v>0</v>
      </c>
      <c r="S207">
        <v>0</v>
      </c>
      <c r="T207">
        <v>1.4167000000000001E-2</v>
      </c>
      <c r="U207">
        <v>0.22666700000000001</v>
      </c>
    </row>
    <row r="208" spans="1:21" x14ac:dyDescent="0.25">
      <c r="A208" t="s">
        <v>908</v>
      </c>
      <c r="B208">
        <v>1</v>
      </c>
      <c r="C208" t="s">
        <v>79</v>
      </c>
      <c r="D208" t="s">
        <v>123</v>
      </c>
      <c r="E208" t="s">
        <v>898</v>
      </c>
      <c r="F208" t="s">
        <v>140</v>
      </c>
      <c r="G208" t="s">
        <v>72</v>
      </c>
      <c r="H208" t="s">
        <v>168</v>
      </c>
      <c r="I208" t="s">
        <v>22</v>
      </c>
      <c r="J208" t="s">
        <v>141</v>
      </c>
      <c r="K208" t="s">
        <v>909</v>
      </c>
      <c r="L208" t="s">
        <v>910</v>
      </c>
      <c r="M208">
        <v>4.9444443999999997E-2</v>
      </c>
      <c r="N208">
        <v>0</v>
      </c>
      <c r="O208">
        <v>0</v>
      </c>
      <c r="P208">
        <v>1</v>
      </c>
      <c r="Q208">
        <v>33</v>
      </c>
      <c r="R208">
        <v>0</v>
      </c>
      <c r="S208">
        <v>0</v>
      </c>
      <c r="T208">
        <v>4.9444000000000002E-2</v>
      </c>
      <c r="U208">
        <v>1.631667</v>
      </c>
    </row>
    <row r="209" spans="1:21" x14ac:dyDescent="0.25">
      <c r="A209" t="s">
        <v>911</v>
      </c>
      <c r="B209">
        <v>1</v>
      </c>
      <c r="C209" t="s">
        <v>79</v>
      </c>
      <c r="D209" t="s">
        <v>123</v>
      </c>
      <c r="E209" t="s">
        <v>898</v>
      </c>
      <c r="F209" t="s">
        <v>140</v>
      </c>
      <c r="G209" t="s">
        <v>72</v>
      </c>
      <c r="H209" t="s">
        <v>168</v>
      </c>
      <c r="I209" t="s">
        <v>22</v>
      </c>
      <c r="J209" t="s">
        <v>141</v>
      </c>
      <c r="K209" t="s">
        <v>912</v>
      </c>
      <c r="L209" t="s">
        <v>913</v>
      </c>
      <c r="M209">
        <v>1.3333332999999999E-2</v>
      </c>
      <c r="N209">
        <v>2</v>
      </c>
      <c r="O209">
        <v>125</v>
      </c>
      <c r="P209">
        <v>0</v>
      </c>
      <c r="Q209">
        <v>0</v>
      </c>
      <c r="R209">
        <v>2.6667E-2</v>
      </c>
      <c r="S209">
        <v>1.6666669999999999</v>
      </c>
      <c r="T209">
        <v>0</v>
      </c>
      <c r="U209">
        <v>0</v>
      </c>
    </row>
    <row r="210" spans="1:21" x14ac:dyDescent="0.25">
      <c r="A210" t="s">
        <v>914</v>
      </c>
      <c r="B210">
        <v>1</v>
      </c>
      <c r="C210" t="s">
        <v>79</v>
      </c>
      <c r="D210" t="s">
        <v>123</v>
      </c>
      <c r="E210" t="s">
        <v>902</v>
      </c>
      <c r="F210" t="s">
        <v>140</v>
      </c>
      <c r="G210" t="s">
        <v>72</v>
      </c>
      <c r="H210" t="s">
        <v>168</v>
      </c>
      <c r="I210" t="s">
        <v>22</v>
      </c>
      <c r="J210" t="s">
        <v>141</v>
      </c>
      <c r="K210" t="s">
        <v>915</v>
      </c>
      <c r="L210" t="s">
        <v>916</v>
      </c>
      <c r="M210">
        <v>8.6111109999999994E-3</v>
      </c>
      <c r="N210">
        <v>0</v>
      </c>
      <c r="O210">
        <v>0</v>
      </c>
      <c r="P210">
        <v>1</v>
      </c>
      <c r="Q210">
        <v>60</v>
      </c>
      <c r="R210">
        <v>0</v>
      </c>
      <c r="S210">
        <v>0</v>
      </c>
      <c r="T210">
        <v>8.6110000000000006E-3</v>
      </c>
      <c r="U210">
        <v>0.51666699999999999</v>
      </c>
    </row>
    <row r="211" spans="1:21" x14ac:dyDescent="0.25">
      <c r="A211" t="s">
        <v>917</v>
      </c>
      <c r="B211">
        <v>1</v>
      </c>
      <c r="C211" t="s">
        <v>79</v>
      </c>
      <c r="D211" t="s">
        <v>123</v>
      </c>
      <c r="E211" t="s">
        <v>918</v>
      </c>
      <c r="F211" t="s">
        <v>140</v>
      </c>
      <c r="G211" t="s">
        <v>72</v>
      </c>
      <c r="H211" t="s">
        <v>168</v>
      </c>
      <c r="I211" t="s">
        <v>22</v>
      </c>
      <c r="J211" t="s">
        <v>141</v>
      </c>
      <c r="K211" t="s">
        <v>919</v>
      </c>
      <c r="L211" t="s">
        <v>920</v>
      </c>
      <c r="M211">
        <v>1.944444E-3</v>
      </c>
      <c r="N211">
        <v>1</v>
      </c>
      <c r="O211">
        <v>98</v>
      </c>
      <c r="P211">
        <v>0</v>
      </c>
      <c r="Q211">
        <v>0</v>
      </c>
      <c r="R211">
        <v>1.944E-3</v>
      </c>
      <c r="S211">
        <v>0.190556</v>
      </c>
      <c r="T211">
        <v>0</v>
      </c>
      <c r="U211">
        <v>0</v>
      </c>
    </row>
    <row r="212" spans="1:21" x14ac:dyDescent="0.25">
      <c r="A212" t="s">
        <v>921</v>
      </c>
      <c r="B212">
        <v>1</v>
      </c>
      <c r="C212" t="s">
        <v>79</v>
      </c>
      <c r="D212" t="s">
        <v>123</v>
      </c>
      <c r="E212" t="s">
        <v>898</v>
      </c>
      <c r="F212" t="s">
        <v>140</v>
      </c>
      <c r="G212" t="s">
        <v>72</v>
      </c>
      <c r="H212" t="s">
        <v>168</v>
      </c>
      <c r="I212" t="s">
        <v>22</v>
      </c>
      <c r="J212" t="s">
        <v>141</v>
      </c>
      <c r="K212" t="s">
        <v>922</v>
      </c>
      <c r="L212" t="s">
        <v>923</v>
      </c>
      <c r="M212">
        <v>2.0833332999999999E-2</v>
      </c>
      <c r="N212">
        <v>1</v>
      </c>
      <c r="O212">
        <v>152</v>
      </c>
      <c r="P212">
        <v>0</v>
      </c>
      <c r="Q212">
        <v>0</v>
      </c>
      <c r="R212">
        <v>2.0833000000000001E-2</v>
      </c>
      <c r="S212">
        <v>3.1666669999999999</v>
      </c>
      <c r="T212">
        <v>0</v>
      </c>
      <c r="U212">
        <v>0</v>
      </c>
    </row>
    <row r="213" spans="1:21" x14ac:dyDescent="0.25">
      <c r="A213" t="s">
        <v>924</v>
      </c>
      <c r="B213">
        <v>1</v>
      </c>
      <c r="C213" t="s">
        <v>79</v>
      </c>
      <c r="D213" t="s">
        <v>123</v>
      </c>
      <c r="E213" t="s">
        <v>898</v>
      </c>
      <c r="F213" t="s">
        <v>140</v>
      </c>
      <c r="G213" t="s">
        <v>72</v>
      </c>
      <c r="H213" t="s">
        <v>168</v>
      </c>
      <c r="I213" t="s">
        <v>22</v>
      </c>
      <c r="J213" t="s">
        <v>141</v>
      </c>
      <c r="K213" t="s">
        <v>925</v>
      </c>
      <c r="L213" t="s">
        <v>926</v>
      </c>
      <c r="M213">
        <v>0.01</v>
      </c>
      <c r="N213">
        <v>1</v>
      </c>
      <c r="O213">
        <v>38</v>
      </c>
      <c r="P213">
        <v>0</v>
      </c>
      <c r="Q213">
        <v>0</v>
      </c>
      <c r="R213">
        <v>0.01</v>
      </c>
      <c r="S213">
        <v>0.38</v>
      </c>
      <c r="T213">
        <v>0</v>
      </c>
      <c r="U213">
        <v>0</v>
      </c>
    </row>
    <row r="214" spans="1:21" x14ac:dyDescent="0.25">
      <c r="A214" t="s">
        <v>927</v>
      </c>
      <c r="B214">
        <v>1</v>
      </c>
      <c r="C214" t="s">
        <v>79</v>
      </c>
      <c r="D214" t="s">
        <v>123</v>
      </c>
      <c r="E214" t="s">
        <v>898</v>
      </c>
      <c r="F214" t="s">
        <v>140</v>
      </c>
      <c r="G214" t="s">
        <v>72</v>
      </c>
      <c r="H214" t="s">
        <v>129</v>
      </c>
      <c r="I214" t="s">
        <v>22</v>
      </c>
      <c r="J214" t="s">
        <v>141</v>
      </c>
      <c r="K214" t="s">
        <v>928</v>
      </c>
      <c r="L214" t="s">
        <v>929</v>
      </c>
      <c r="M214">
        <v>7.3055554999999994E-2</v>
      </c>
      <c r="N214">
        <v>0</v>
      </c>
      <c r="O214">
        <v>0</v>
      </c>
      <c r="P214">
        <v>1</v>
      </c>
      <c r="Q214">
        <v>180</v>
      </c>
      <c r="R214">
        <v>0</v>
      </c>
      <c r="S214">
        <v>0</v>
      </c>
      <c r="T214">
        <v>7.3055999999999996E-2</v>
      </c>
      <c r="U214">
        <v>13.15</v>
      </c>
    </row>
    <row r="215" spans="1:21" x14ac:dyDescent="0.25">
      <c r="A215" t="s">
        <v>930</v>
      </c>
      <c r="B215">
        <v>1</v>
      </c>
      <c r="C215" t="s">
        <v>78</v>
      </c>
      <c r="D215" t="s">
        <v>83</v>
      </c>
      <c r="E215" t="s">
        <v>931</v>
      </c>
      <c r="F215" t="s">
        <v>135</v>
      </c>
      <c r="G215" t="s">
        <v>71</v>
      </c>
      <c r="H215" t="s">
        <v>129</v>
      </c>
      <c r="I215" t="s">
        <v>22</v>
      </c>
      <c r="J215" t="s">
        <v>130</v>
      </c>
      <c r="K215" t="s">
        <v>932</v>
      </c>
      <c r="L215" t="s">
        <v>933</v>
      </c>
      <c r="M215">
        <v>2.4401925000000002</v>
      </c>
      <c r="N215">
        <v>0</v>
      </c>
      <c r="O215">
        <v>432</v>
      </c>
      <c r="P215">
        <v>0</v>
      </c>
      <c r="Q215">
        <v>0</v>
      </c>
      <c r="R215">
        <v>0</v>
      </c>
      <c r="S215">
        <v>1054.1631600000001</v>
      </c>
      <c r="T215">
        <v>0</v>
      </c>
      <c r="U215">
        <v>0</v>
      </c>
    </row>
    <row r="216" spans="1:21" x14ac:dyDescent="0.25">
      <c r="A216" t="s">
        <v>934</v>
      </c>
      <c r="B216">
        <v>1</v>
      </c>
      <c r="C216" t="s">
        <v>78</v>
      </c>
      <c r="D216" t="s">
        <v>83</v>
      </c>
      <c r="E216" t="s">
        <v>935</v>
      </c>
      <c r="F216" t="s">
        <v>135</v>
      </c>
      <c r="G216" t="s">
        <v>71</v>
      </c>
      <c r="H216" t="s">
        <v>129</v>
      </c>
      <c r="I216" t="s">
        <v>22</v>
      </c>
      <c r="J216" t="s">
        <v>130</v>
      </c>
      <c r="K216" t="s">
        <v>936</v>
      </c>
      <c r="L216" t="s">
        <v>937</v>
      </c>
      <c r="M216">
        <v>1.3133333330000001</v>
      </c>
      <c r="N216">
        <v>1</v>
      </c>
      <c r="O216">
        <v>763</v>
      </c>
      <c r="P216">
        <v>0</v>
      </c>
      <c r="Q216">
        <v>0</v>
      </c>
      <c r="R216">
        <v>1.3133330000000001</v>
      </c>
      <c r="S216">
        <v>1002.073333</v>
      </c>
      <c r="T216">
        <v>0</v>
      </c>
      <c r="U216">
        <v>0</v>
      </c>
    </row>
    <row r="217" spans="1:21" x14ac:dyDescent="0.25">
      <c r="A217" t="s">
        <v>938</v>
      </c>
      <c r="B217">
        <v>1</v>
      </c>
      <c r="C217" t="s">
        <v>78</v>
      </c>
      <c r="D217" t="s">
        <v>105</v>
      </c>
      <c r="E217" t="s">
        <v>939</v>
      </c>
      <c r="F217" t="s">
        <v>128</v>
      </c>
      <c r="G217" t="s">
        <v>72</v>
      </c>
      <c r="H217" t="s">
        <v>129</v>
      </c>
      <c r="I217" t="s">
        <v>22</v>
      </c>
      <c r="J217" t="s">
        <v>130</v>
      </c>
      <c r="K217" t="s">
        <v>940</v>
      </c>
      <c r="L217" t="s">
        <v>941</v>
      </c>
      <c r="M217">
        <v>6.5055555549999999</v>
      </c>
      <c r="N217">
        <v>0</v>
      </c>
      <c r="O217">
        <v>0</v>
      </c>
      <c r="P217">
        <v>1</v>
      </c>
      <c r="Q217">
        <v>27</v>
      </c>
      <c r="R217">
        <v>0</v>
      </c>
      <c r="S217">
        <v>0</v>
      </c>
      <c r="T217">
        <v>6.5055560000000003</v>
      </c>
      <c r="U217">
        <v>175.65</v>
      </c>
    </row>
    <row r="218" spans="1:21" x14ac:dyDescent="0.25">
      <c r="A218" t="s">
        <v>942</v>
      </c>
      <c r="B218">
        <v>1</v>
      </c>
      <c r="C218" t="s">
        <v>78</v>
      </c>
      <c r="D218" t="s">
        <v>105</v>
      </c>
      <c r="E218" t="s">
        <v>943</v>
      </c>
      <c r="F218" t="s">
        <v>140</v>
      </c>
      <c r="G218" t="s">
        <v>72</v>
      </c>
      <c r="H218" t="s">
        <v>168</v>
      </c>
      <c r="I218" t="s">
        <v>22</v>
      </c>
      <c r="J218" t="s">
        <v>141</v>
      </c>
      <c r="K218" t="s">
        <v>944</v>
      </c>
      <c r="L218" t="s">
        <v>945</v>
      </c>
      <c r="M218">
        <v>2.9722222E-2</v>
      </c>
      <c r="N218">
        <v>0</v>
      </c>
      <c r="O218">
        <v>0</v>
      </c>
      <c r="P218">
        <v>1</v>
      </c>
      <c r="Q218">
        <v>149</v>
      </c>
      <c r="R218">
        <v>0</v>
      </c>
      <c r="S218">
        <v>0</v>
      </c>
      <c r="T218">
        <v>2.9721999999999998E-2</v>
      </c>
      <c r="U218">
        <v>4.4286110000000001</v>
      </c>
    </row>
    <row r="219" spans="1:21" x14ac:dyDescent="0.25">
      <c r="A219" t="s">
        <v>946</v>
      </c>
      <c r="B219">
        <v>1</v>
      </c>
      <c r="C219" t="s">
        <v>78</v>
      </c>
      <c r="D219" t="s">
        <v>105</v>
      </c>
      <c r="E219" t="s">
        <v>943</v>
      </c>
      <c r="F219" t="s">
        <v>140</v>
      </c>
      <c r="G219" t="s">
        <v>72</v>
      </c>
      <c r="H219" t="s">
        <v>168</v>
      </c>
      <c r="I219" t="s">
        <v>22</v>
      </c>
      <c r="J219" t="s">
        <v>141</v>
      </c>
      <c r="K219" t="s">
        <v>947</v>
      </c>
      <c r="L219" t="s">
        <v>948</v>
      </c>
      <c r="M219">
        <v>2.9722222E-2</v>
      </c>
      <c r="N219">
        <v>0</v>
      </c>
      <c r="O219">
        <v>0</v>
      </c>
      <c r="P219">
        <v>1</v>
      </c>
      <c r="Q219">
        <v>149</v>
      </c>
      <c r="R219">
        <v>0</v>
      </c>
      <c r="S219">
        <v>0</v>
      </c>
      <c r="T219">
        <v>2.9721999999999998E-2</v>
      </c>
      <c r="U219">
        <v>4.4286110000000001</v>
      </c>
    </row>
    <row r="220" spans="1:21" x14ac:dyDescent="0.25">
      <c r="A220" t="s">
        <v>949</v>
      </c>
      <c r="B220">
        <v>1</v>
      </c>
      <c r="C220" t="s">
        <v>79</v>
      </c>
      <c r="D220" t="s">
        <v>123</v>
      </c>
      <c r="E220" t="s">
        <v>950</v>
      </c>
      <c r="F220" t="s">
        <v>128</v>
      </c>
      <c r="G220" t="s">
        <v>72</v>
      </c>
      <c r="H220" t="s">
        <v>129</v>
      </c>
      <c r="I220" t="s">
        <v>22</v>
      </c>
      <c r="J220" t="s">
        <v>130</v>
      </c>
      <c r="K220" t="s">
        <v>951</v>
      </c>
      <c r="L220" t="s">
        <v>952</v>
      </c>
      <c r="M220">
        <v>1.2627777769999999</v>
      </c>
      <c r="N220">
        <v>0</v>
      </c>
      <c r="O220">
        <v>0</v>
      </c>
      <c r="P220">
        <v>2</v>
      </c>
      <c r="Q220">
        <v>23</v>
      </c>
      <c r="R220">
        <v>0</v>
      </c>
      <c r="S220">
        <v>0</v>
      </c>
      <c r="T220">
        <v>2.5255559999999999</v>
      </c>
      <c r="U220">
        <v>29.043889</v>
      </c>
    </row>
    <row r="221" spans="1:21" x14ac:dyDescent="0.25">
      <c r="A221" t="s">
        <v>953</v>
      </c>
      <c r="B221">
        <v>1</v>
      </c>
      <c r="C221" t="s">
        <v>78</v>
      </c>
      <c r="D221" t="s">
        <v>92</v>
      </c>
      <c r="E221" t="s">
        <v>954</v>
      </c>
      <c r="F221" t="s">
        <v>128</v>
      </c>
      <c r="G221" t="s">
        <v>72</v>
      </c>
      <c r="H221" t="s">
        <v>129</v>
      </c>
      <c r="I221" t="s">
        <v>22</v>
      </c>
      <c r="J221" t="s">
        <v>130</v>
      </c>
      <c r="K221" t="s">
        <v>955</v>
      </c>
      <c r="L221" t="s">
        <v>956</v>
      </c>
      <c r="M221">
        <v>0.96666666599999995</v>
      </c>
      <c r="N221">
        <v>0</v>
      </c>
      <c r="O221">
        <v>0</v>
      </c>
      <c r="P221">
        <v>1</v>
      </c>
      <c r="Q221">
        <v>183</v>
      </c>
      <c r="R221">
        <v>0</v>
      </c>
      <c r="S221">
        <v>0</v>
      </c>
      <c r="T221">
        <v>0.96666700000000005</v>
      </c>
      <c r="U221">
        <v>176.9</v>
      </c>
    </row>
    <row r="222" spans="1:21" x14ac:dyDescent="0.25">
      <c r="A222" t="s">
        <v>957</v>
      </c>
      <c r="B222">
        <v>1</v>
      </c>
      <c r="C222" t="s">
        <v>78</v>
      </c>
      <c r="D222" t="s">
        <v>102</v>
      </c>
      <c r="E222" t="s">
        <v>958</v>
      </c>
      <c r="F222" t="s">
        <v>128</v>
      </c>
      <c r="G222" t="s">
        <v>71</v>
      </c>
      <c r="H222" t="s">
        <v>129</v>
      </c>
      <c r="I222" t="s">
        <v>22</v>
      </c>
      <c r="J222" t="s">
        <v>130</v>
      </c>
      <c r="K222" t="s">
        <v>959</v>
      </c>
      <c r="L222" t="s">
        <v>960</v>
      </c>
      <c r="M222">
        <v>5.2966666660000001</v>
      </c>
      <c r="N222">
        <v>0</v>
      </c>
      <c r="O222">
        <v>0</v>
      </c>
      <c r="P222">
        <v>1</v>
      </c>
      <c r="Q222">
        <v>333</v>
      </c>
      <c r="R222">
        <v>0</v>
      </c>
      <c r="S222">
        <v>0</v>
      </c>
      <c r="T222">
        <v>5.2966670000000002</v>
      </c>
      <c r="U222">
        <v>1763.79</v>
      </c>
    </row>
    <row r="223" spans="1:21" x14ac:dyDescent="0.25">
      <c r="A223" t="s">
        <v>961</v>
      </c>
      <c r="B223">
        <v>1</v>
      </c>
      <c r="C223" t="s">
        <v>78</v>
      </c>
      <c r="D223" t="s">
        <v>92</v>
      </c>
      <c r="E223" t="s">
        <v>962</v>
      </c>
      <c r="F223" t="s">
        <v>140</v>
      </c>
      <c r="G223" t="s">
        <v>72</v>
      </c>
      <c r="H223" t="s">
        <v>168</v>
      </c>
      <c r="I223" t="s">
        <v>22</v>
      </c>
      <c r="J223" t="s">
        <v>141</v>
      </c>
      <c r="K223" t="s">
        <v>963</v>
      </c>
      <c r="L223" t="s">
        <v>964</v>
      </c>
      <c r="M223">
        <v>2.7777777E-2</v>
      </c>
      <c r="N223">
        <v>1</v>
      </c>
      <c r="O223">
        <v>155</v>
      </c>
      <c r="P223">
        <v>0</v>
      </c>
      <c r="Q223">
        <v>8</v>
      </c>
      <c r="R223">
        <v>2.7778000000000001E-2</v>
      </c>
      <c r="S223">
        <v>4.305555</v>
      </c>
      <c r="T223">
        <v>0</v>
      </c>
      <c r="U223">
        <v>0.222222</v>
      </c>
    </row>
    <row r="224" spans="1:21" x14ac:dyDescent="0.25">
      <c r="A224" t="s">
        <v>965</v>
      </c>
      <c r="B224">
        <v>1</v>
      </c>
      <c r="C224" t="s">
        <v>78</v>
      </c>
      <c r="D224" t="s">
        <v>92</v>
      </c>
      <c r="E224" t="s">
        <v>962</v>
      </c>
      <c r="F224" t="s">
        <v>140</v>
      </c>
      <c r="G224" t="s">
        <v>72</v>
      </c>
      <c r="H224" t="s">
        <v>168</v>
      </c>
      <c r="I224" t="s">
        <v>22</v>
      </c>
      <c r="J224" t="s">
        <v>141</v>
      </c>
      <c r="K224" t="s">
        <v>966</v>
      </c>
      <c r="L224" t="s">
        <v>967</v>
      </c>
      <c r="M224">
        <v>8.3333330000000001E-3</v>
      </c>
      <c r="N224">
        <v>1</v>
      </c>
      <c r="O224">
        <v>198</v>
      </c>
      <c r="P224">
        <v>0</v>
      </c>
      <c r="Q224">
        <v>0</v>
      </c>
      <c r="R224">
        <v>8.3330000000000001E-3</v>
      </c>
      <c r="S224">
        <v>1.65</v>
      </c>
      <c r="T224">
        <v>0</v>
      </c>
      <c r="U224">
        <v>0</v>
      </c>
    </row>
    <row r="225" spans="1:21" x14ac:dyDescent="0.25">
      <c r="A225" t="s">
        <v>968</v>
      </c>
      <c r="B225">
        <v>1</v>
      </c>
      <c r="C225" t="s">
        <v>78</v>
      </c>
      <c r="D225" t="s">
        <v>96</v>
      </c>
      <c r="E225" t="s">
        <v>969</v>
      </c>
      <c r="F225" t="s">
        <v>140</v>
      </c>
      <c r="G225" t="s">
        <v>72</v>
      </c>
      <c r="H225" t="s">
        <v>168</v>
      </c>
      <c r="I225" t="s">
        <v>22</v>
      </c>
      <c r="J225" t="s">
        <v>141</v>
      </c>
      <c r="K225" t="s">
        <v>970</v>
      </c>
      <c r="L225" t="s">
        <v>971</v>
      </c>
      <c r="M225">
        <v>1.6388888000000001E-2</v>
      </c>
      <c r="N225">
        <v>0</v>
      </c>
      <c r="O225">
        <v>100</v>
      </c>
      <c r="P225">
        <v>1</v>
      </c>
      <c r="Q225">
        <v>1</v>
      </c>
      <c r="R225">
        <v>0</v>
      </c>
      <c r="S225">
        <v>1.638889</v>
      </c>
      <c r="T225">
        <v>1.6389000000000001E-2</v>
      </c>
      <c r="U225">
        <v>1.6389000000000001E-2</v>
      </c>
    </row>
    <row r="226" spans="1:21" x14ac:dyDescent="0.25">
      <c r="A226" t="s">
        <v>972</v>
      </c>
      <c r="B226">
        <v>1</v>
      </c>
      <c r="C226" t="s">
        <v>78</v>
      </c>
      <c r="D226" t="s">
        <v>96</v>
      </c>
      <c r="E226" t="s">
        <v>973</v>
      </c>
      <c r="F226" t="s">
        <v>177</v>
      </c>
      <c r="G226" t="s">
        <v>72</v>
      </c>
      <c r="H226" t="s">
        <v>129</v>
      </c>
      <c r="I226" t="s">
        <v>22</v>
      </c>
      <c r="J226" t="s">
        <v>130</v>
      </c>
      <c r="K226" t="s">
        <v>974</v>
      </c>
      <c r="L226" t="s">
        <v>975</v>
      </c>
      <c r="M226">
        <v>6.5766666660000004</v>
      </c>
      <c r="N226">
        <v>0</v>
      </c>
      <c r="O226">
        <v>313</v>
      </c>
      <c r="P226">
        <v>13</v>
      </c>
      <c r="Q226">
        <v>9</v>
      </c>
      <c r="R226">
        <v>0</v>
      </c>
      <c r="S226">
        <v>2058.496666</v>
      </c>
      <c r="T226">
        <v>85.496667000000002</v>
      </c>
      <c r="U226">
        <v>59.19</v>
      </c>
    </row>
    <row r="227" spans="1:21" x14ac:dyDescent="0.25">
      <c r="A227" t="s">
        <v>976</v>
      </c>
      <c r="B227">
        <v>1</v>
      </c>
      <c r="C227" t="s">
        <v>79</v>
      </c>
      <c r="D227" t="s">
        <v>110</v>
      </c>
      <c r="E227" t="s">
        <v>977</v>
      </c>
      <c r="F227" t="s">
        <v>140</v>
      </c>
      <c r="G227" t="s">
        <v>72</v>
      </c>
      <c r="H227" t="s">
        <v>168</v>
      </c>
      <c r="I227" t="s">
        <v>22</v>
      </c>
      <c r="J227" t="s">
        <v>141</v>
      </c>
      <c r="K227" t="s">
        <v>978</v>
      </c>
      <c r="L227" t="s">
        <v>979</v>
      </c>
      <c r="M227">
        <v>8.3333330000000001E-3</v>
      </c>
      <c r="N227">
        <v>0</v>
      </c>
      <c r="O227">
        <v>0</v>
      </c>
      <c r="P227">
        <v>1</v>
      </c>
      <c r="Q227">
        <v>65</v>
      </c>
      <c r="R227">
        <v>0</v>
      </c>
      <c r="S227">
        <v>0</v>
      </c>
      <c r="T227">
        <v>8.3330000000000001E-3</v>
      </c>
      <c r="U227">
        <v>0.54166700000000001</v>
      </c>
    </row>
    <row r="228" spans="1:21" x14ac:dyDescent="0.25">
      <c r="A228" t="s">
        <v>980</v>
      </c>
      <c r="B228">
        <v>1</v>
      </c>
      <c r="C228" t="s">
        <v>79</v>
      </c>
      <c r="D228" t="s">
        <v>110</v>
      </c>
      <c r="E228" t="s">
        <v>977</v>
      </c>
      <c r="F228" t="s">
        <v>140</v>
      </c>
      <c r="G228" t="s">
        <v>72</v>
      </c>
      <c r="H228" t="s">
        <v>168</v>
      </c>
      <c r="I228" t="s">
        <v>22</v>
      </c>
      <c r="J228" t="s">
        <v>141</v>
      </c>
      <c r="K228" t="s">
        <v>981</v>
      </c>
      <c r="L228" t="s">
        <v>982</v>
      </c>
      <c r="M228">
        <v>1.1111111E-2</v>
      </c>
      <c r="N228">
        <v>0</v>
      </c>
      <c r="O228">
        <v>0</v>
      </c>
      <c r="P228">
        <v>1</v>
      </c>
      <c r="Q228">
        <v>56</v>
      </c>
      <c r="R228">
        <v>0</v>
      </c>
      <c r="S228">
        <v>0</v>
      </c>
      <c r="T228">
        <v>1.1110999999999999E-2</v>
      </c>
      <c r="U228">
        <v>0.62222200000000005</v>
      </c>
    </row>
    <row r="229" spans="1:21" x14ac:dyDescent="0.25">
      <c r="A229" t="s">
        <v>983</v>
      </c>
      <c r="B229">
        <v>1</v>
      </c>
      <c r="C229" t="s">
        <v>79</v>
      </c>
      <c r="D229" t="s">
        <v>110</v>
      </c>
      <c r="E229" t="s">
        <v>977</v>
      </c>
      <c r="F229" t="s">
        <v>140</v>
      </c>
      <c r="G229" t="s">
        <v>72</v>
      </c>
      <c r="H229" t="s">
        <v>168</v>
      </c>
      <c r="I229" t="s">
        <v>22</v>
      </c>
      <c r="J229" t="s">
        <v>141</v>
      </c>
      <c r="K229" t="s">
        <v>984</v>
      </c>
      <c r="L229" t="s">
        <v>985</v>
      </c>
      <c r="M229">
        <v>8.3333330000000001E-3</v>
      </c>
      <c r="N229">
        <v>0</v>
      </c>
      <c r="O229">
        <v>0</v>
      </c>
      <c r="P229">
        <v>1</v>
      </c>
      <c r="Q229">
        <v>65</v>
      </c>
      <c r="R229">
        <v>0</v>
      </c>
      <c r="S229">
        <v>0</v>
      </c>
      <c r="T229">
        <v>8.3330000000000001E-3</v>
      </c>
      <c r="U229">
        <v>0.54166700000000001</v>
      </c>
    </row>
    <row r="230" spans="1:21" x14ac:dyDescent="0.25">
      <c r="A230" t="s">
        <v>986</v>
      </c>
      <c r="B230">
        <v>1</v>
      </c>
      <c r="C230" t="s">
        <v>79</v>
      </c>
      <c r="D230" t="s">
        <v>110</v>
      </c>
      <c r="E230" t="s">
        <v>977</v>
      </c>
      <c r="F230" t="s">
        <v>140</v>
      </c>
      <c r="G230" t="s">
        <v>72</v>
      </c>
      <c r="H230" t="s">
        <v>168</v>
      </c>
      <c r="I230" t="s">
        <v>22</v>
      </c>
      <c r="J230" t="s">
        <v>141</v>
      </c>
      <c r="K230" t="s">
        <v>987</v>
      </c>
      <c r="L230" t="s">
        <v>988</v>
      </c>
      <c r="M230">
        <v>8.3333330000000001E-3</v>
      </c>
      <c r="N230">
        <v>0</v>
      </c>
      <c r="O230">
        <v>0</v>
      </c>
      <c r="P230">
        <v>1</v>
      </c>
      <c r="Q230">
        <v>65</v>
      </c>
      <c r="R230">
        <v>0</v>
      </c>
      <c r="S230">
        <v>0</v>
      </c>
      <c r="T230">
        <v>8.3330000000000001E-3</v>
      </c>
      <c r="U230">
        <v>0.54166700000000001</v>
      </c>
    </row>
    <row r="231" spans="1:21" x14ac:dyDescent="0.25">
      <c r="A231" t="s">
        <v>989</v>
      </c>
      <c r="B231">
        <v>1</v>
      </c>
      <c r="C231" t="s">
        <v>79</v>
      </c>
      <c r="D231" t="s">
        <v>110</v>
      </c>
      <c r="E231" t="s">
        <v>977</v>
      </c>
      <c r="F231" t="s">
        <v>140</v>
      </c>
      <c r="G231" t="s">
        <v>72</v>
      </c>
      <c r="H231" t="s">
        <v>168</v>
      </c>
      <c r="I231" t="s">
        <v>22</v>
      </c>
      <c r="J231" t="s">
        <v>141</v>
      </c>
      <c r="K231" t="s">
        <v>990</v>
      </c>
      <c r="L231" t="s">
        <v>991</v>
      </c>
      <c r="M231">
        <v>2.6666665999999999E-2</v>
      </c>
      <c r="N231">
        <v>0</v>
      </c>
      <c r="O231">
        <v>0</v>
      </c>
      <c r="P231">
        <v>1</v>
      </c>
      <c r="Q231">
        <v>56</v>
      </c>
      <c r="R231">
        <v>0</v>
      </c>
      <c r="S231">
        <v>0</v>
      </c>
      <c r="T231">
        <v>2.6667E-2</v>
      </c>
      <c r="U231">
        <v>1.493333</v>
      </c>
    </row>
    <row r="232" spans="1:21" x14ac:dyDescent="0.25">
      <c r="A232" t="s">
        <v>992</v>
      </c>
      <c r="B232">
        <v>1</v>
      </c>
      <c r="C232" t="s">
        <v>79</v>
      </c>
      <c r="D232" t="s">
        <v>110</v>
      </c>
      <c r="E232" t="s">
        <v>977</v>
      </c>
      <c r="F232" t="s">
        <v>140</v>
      </c>
      <c r="G232" t="s">
        <v>72</v>
      </c>
      <c r="H232" t="s">
        <v>168</v>
      </c>
      <c r="I232" t="s">
        <v>22</v>
      </c>
      <c r="J232" t="s">
        <v>141</v>
      </c>
      <c r="K232" t="s">
        <v>993</v>
      </c>
      <c r="L232" t="s">
        <v>994</v>
      </c>
      <c r="M232">
        <v>2.9722222E-2</v>
      </c>
      <c r="N232">
        <v>0</v>
      </c>
      <c r="O232">
        <v>0</v>
      </c>
      <c r="P232">
        <v>1</v>
      </c>
      <c r="Q232">
        <v>56</v>
      </c>
      <c r="R232">
        <v>0</v>
      </c>
      <c r="S232">
        <v>0</v>
      </c>
      <c r="T232">
        <v>2.9721999999999998E-2</v>
      </c>
      <c r="U232">
        <v>1.664444</v>
      </c>
    </row>
    <row r="233" spans="1:21" x14ac:dyDescent="0.25">
      <c r="A233" t="s">
        <v>995</v>
      </c>
      <c r="B233">
        <v>1</v>
      </c>
      <c r="C233" t="s">
        <v>79</v>
      </c>
      <c r="D233" t="s">
        <v>110</v>
      </c>
      <c r="E233" t="s">
        <v>977</v>
      </c>
      <c r="F233" t="s">
        <v>140</v>
      </c>
      <c r="G233" t="s">
        <v>72</v>
      </c>
      <c r="H233" t="s">
        <v>168</v>
      </c>
      <c r="I233" t="s">
        <v>22</v>
      </c>
      <c r="J233" t="s">
        <v>141</v>
      </c>
      <c r="K233" t="s">
        <v>996</v>
      </c>
      <c r="L233" t="s">
        <v>997</v>
      </c>
      <c r="M233">
        <v>8.3333330000000001E-3</v>
      </c>
      <c r="N233">
        <v>0</v>
      </c>
      <c r="O233">
        <v>0</v>
      </c>
      <c r="P233">
        <v>1</v>
      </c>
      <c r="Q233">
        <v>56</v>
      </c>
      <c r="R233">
        <v>0</v>
      </c>
      <c r="S233">
        <v>0</v>
      </c>
      <c r="T233">
        <v>8.3330000000000001E-3</v>
      </c>
      <c r="U233">
        <v>0.466667</v>
      </c>
    </row>
    <row r="234" spans="1:21" x14ac:dyDescent="0.25">
      <c r="A234" t="s">
        <v>998</v>
      </c>
      <c r="B234">
        <v>1</v>
      </c>
      <c r="C234" t="s">
        <v>79</v>
      </c>
      <c r="D234" t="s">
        <v>110</v>
      </c>
      <c r="E234" t="s">
        <v>999</v>
      </c>
      <c r="F234" t="s">
        <v>140</v>
      </c>
      <c r="G234" t="s">
        <v>72</v>
      </c>
      <c r="H234" t="s">
        <v>168</v>
      </c>
      <c r="I234" t="s">
        <v>22</v>
      </c>
      <c r="J234" t="s">
        <v>141</v>
      </c>
      <c r="K234" t="s">
        <v>1000</v>
      </c>
      <c r="L234" t="s">
        <v>1001</v>
      </c>
      <c r="M234">
        <v>4.7222219999999999E-3</v>
      </c>
      <c r="N234">
        <v>0</v>
      </c>
      <c r="O234">
        <v>0</v>
      </c>
      <c r="P234">
        <v>1</v>
      </c>
      <c r="Q234">
        <v>1</v>
      </c>
      <c r="R234">
        <v>0</v>
      </c>
      <c r="S234">
        <v>0</v>
      </c>
      <c r="T234">
        <v>4.7219999999999996E-3</v>
      </c>
      <c r="U234">
        <v>4.7219999999999996E-3</v>
      </c>
    </row>
    <row r="235" spans="1:21" x14ac:dyDescent="0.25">
      <c r="A235" t="s">
        <v>1002</v>
      </c>
      <c r="B235">
        <v>1</v>
      </c>
      <c r="C235" t="s">
        <v>79</v>
      </c>
      <c r="D235" t="s">
        <v>110</v>
      </c>
      <c r="E235" t="s">
        <v>977</v>
      </c>
      <c r="F235" t="s">
        <v>140</v>
      </c>
      <c r="G235" t="s">
        <v>72</v>
      </c>
      <c r="H235" t="s">
        <v>168</v>
      </c>
      <c r="I235" t="s">
        <v>22</v>
      </c>
      <c r="J235" t="s">
        <v>141</v>
      </c>
      <c r="K235" t="s">
        <v>1001</v>
      </c>
      <c r="L235" t="s">
        <v>1003</v>
      </c>
      <c r="M235">
        <v>5.5555550000000002E-3</v>
      </c>
      <c r="N235">
        <v>0</v>
      </c>
      <c r="O235">
        <v>0</v>
      </c>
      <c r="P235">
        <v>1</v>
      </c>
      <c r="Q235">
        <v>65</v>
      </c>
      <c r="R235">
        <v>0</v>
      </c>
      <c r="S235">
        <v>0</v>
      </c>
      <c r="T235">
        <v>5.5560000000000002E-3</v>
      </c>
      <c r="U235">
        <v>0.36111100000000002</v>
      </c>
    </row>
    <row r="236" spans="1:21" x14ac:dyDescent="0.25">
      <c r="A236" t="s">
        <v>1004</v>
      </c>
      <c r="B236">
        <v>1</v>
      </c>
      <c r="C236" t="s">
        <v>79</v>
      </c>
      <c r="D236" t="s">
        <v>110</v>
      </c>
      <c r="E236" t="s">
        <v>977</v>
      </c>
      <c r="F236" t="s">
        <v>140</v>
      </c>
      <c r="G236" t="s">
        <v>72</v>
      </c>
      <c r="H236" t="s">
        <v>168</v>
      </c>
      <c r="I236" t="s">
        <v>22</v>
      </c>
      <c r="J236" t="s">
        <v>141</v>
      </c>
      <c r="K236" t="s">
        <v>1005</v>
      </c>
      <c r="L236" t="s">
        <v>1006</v>
      </c>
      <c r="M236">
        <v>2.7222222000000001E-2</v>
      </c>
      <c r="N236">
        <v>0</v>
      </c>
      <c r="O236">
        <v>0</v>
      </c>
      <c r="P236">
        <v>1</v>
      </c>
      <c r="Q236">
        <v>56</v>
      </c>
      <c r="R236">
        <v>0</v>
      </c>
      <c r="S236">
        <v>0</v>
      </c>
      <c r="T236">
        <v>2.7222E-2</v>
      </c>
      <c r="U236">
        <v>1.5244439999999999</v>
      </c>
    </row>
    <row r="237" spans="1:21" x14ac:dyDescent="0.25">
      <c r="A237" t="s">
        <v>1007</v>
      </c>
      <c r="B237">
        <v>1</v>
      </c>
      <c r="C237" t="s">
        <v>79</v>
      </c>
      <c r="D237" t="s">
        <v>110</v>
      </c>
      <c r="E237" t="s">
        <v>977</v>
      </c>
      <c r="F237" t="s">
        <v>140</v>
      </c>
      <c r="G237" t="s">
        <v>72</v>
      </c>
      <c r="H237" t="s">
        <v>168</v>
      </c>
      <c r="I237" t="s">
        <v>22</v>
      </c>
      <c r="J237" t="s">
        <v>141</v>
      </c>
      <c r="K237" t="s">
        <v>1008</v>
      </c>
      <c r="L237" t="s">
        <v>1009</v>
      </c>
      <c r="M237">
        <v>6.3888879999999997E-3</v>
      </c>
      <c r="N237">
        <v>0</v>
      </c>
      <c r="O237">
        <v>0</v>
      </c>
      <c r="P237">
        <v>1</v>
      </c>
      <c r="Q237">
        <v>56</v>
      </c>
      <c r="R237">
        <v>0</v>
      </c>
      <c r="S237">
        <v>0</v>
      </c>
      <c r="T237">
        <v>6.3889999999999997E-3</v>
      </c>
      <c r="U237">
        <v>0.35777799999999998</v>
      </c>
    </row>
    <row r="238" spans="1:21" x14ac:dyDescent="0.25">
      <c r="A238" t="s">
        <v>1010</v>
      </c>
      <c r="B238">
        <v>1</v>
      </c>
      <c r="C238" t="s">
        <v>79</v>
      </c>
      <c r="D238" t="s">
        <v>115</v>
      </c>
      <c r="E238" t="s">
        <v>1011</v>
      </c>
      <c r="F238" t="s">
        <v>140</v>
      </c>
      <c r="G238" t="s">
        <v>72</v>
      </c>
      <c r="H238" t="s">
        <v>168</v>
      </c>
      <c r="I238" t="s">
        <v>22</v>
      </c>
      <c r="J238" t="s">
        <v>141</v>
      </c>
      <c r="K238" t="s">
        <v>1012</v>
      </c>
      <c r="L238" t="s">
        <v>1013</v>
      </c>
      <c r="M238">
        <v>3.1666666000000003E-2</v>
      </c>
      <c r="N238">
        <v>0</v>
      </c>
      <c r="O238">
        <v>3</v>
      </c>
      <c r="P238">
        <v>1</v>
      </c>
      <c r="Q238">
        <v>6</v>
      </c>
      <c r="R238">
        <v>0</v>
      </c>
      <c r="S238">
        <v>9.5000000000000001E-2</v>
      </c>
      <c r="T238">
        <v>3.1667000000000001E-2</v>
      </c>
      <c r="U238">
        <v>0.19</v>
      </c>
    </row>
    <row r="239" spans="1:21" x14ac:dyDescent="0.25">
      <c r="A239" t="s">
        <v>1014</v>
      </c>
      <c r="B239">
        <v>1</v>
      </c>
      <c r="C239" t="s">
        <v>79</v>
      </c>
      <c r="D239" t="s">
        <v>121</v>
      </c>
      <c r="E239" t="s">
        <v>1015</v>
      </c>
      <c r="F239" t="s">
        <v>140</v>
      </c>
      <c r="G239" t="s">
        <v>72</v>
      </c>
      <c r="H239" t="s">
        <v>129</v>
      </c>
      <c r="I239" t="s">
        <v>22</v>
      </c>
      <c r="J239" t="s">
        <v>141</v>
      </c>
      <c r="K239" t="s">
        <v>1016</v>
      </c>
      <c r="L239" t="s">
        <v>1017</v>
      </c>
      <c r="M239">
        <v>0.33333333300000001</v>
      </c>
      <c r="N239">
        <v>0</v>
      </c>
      <c r="O239">
        <v>69</v>
      </c>
      <c r="P239">
        <v>1</v>
      </c>
      <c r="Q239">
        <v>2</v>
      </c>
      <c r="R239">
        <v>0</v>
      </c>
      <c r="S239">
        <v>23</v>
      </c>
      <c r="T239">
        <v>0.33333299999999999</v>
      </c>
      <c r="U239">
        <v>0.66666700000000001</v>
      </c>
    </row>
    <row r="240" spans="1:21" x14ac:dyDescent="0.25">
      <c r="A240" t="s">
        <v>1018</v>
      </c>
      <c r="B240">
        <v>1</v>
      </c>
      <c r="C240" t="s">
        <v>78</v>
      </c>
      <c r="D240" t="s">
        <v>95</v>
      </c>
      <c r="E240" t="s">
        <v>1019</v>
      </c>
      <c r="F240" t="s">
        <v>140</v>
      </c>
      <c r="G240" t="s">
        <v>72</v>
      </c>
      <c r="H240" t="s">
        <v>129</v>
      </c>
      <c r="I240" t="s">
        <v>22</v>
      </c>
      <c r="J240" t="s">
        <v>141</v>
      </c>
      <c r="K240" t="s">
        <v>1020</v>
      </c>
      <c r="L240" t="s">
        <v>1021</v>
      </c>
      <c r="M240">
        <v>7.8147222000000002E-2</v>
      </c>
      <c r="N240">
        <v>157</v>
      </c>
      <c r="O240">
        <v>8541</v>
      </c>
      <c r="P240">
        <v>6</v>
      </c>
      <c r="Q240">
        <v>88</v>
      </c>
      <c r="R240">
        <v>12.269114</v>
      </c>
      <c r="S240">
        <v>667.455423</v>
      </c>
      <c r="T240">
        <v>0.46888299999999999</v>
      </c>
      <c r="U240">
        <v>6.8769559999999998</v>
      </c>
    </row>
    <row r="241" spans="1:21" x14ac:dyDescent="0.25">
      <c r="A241" t="s">
        <v>1022</v>
      </c>
      <c r="B241">
        <v>1</v>
      </c>
      <c r="C241" t="s">
        <v>78</v>
      </c>
      <c r="D241" t="s">
        <v>95</v>
      </c>
      <c r="E241" t="s">
        <v>1019</v>
      </c>
      <c r="F241" t="s">
        <v>140</v>
      </c>
      <c r="G241" t="s">
        <v>72</v>
      </c>
      <c r="H241" t="s">
        <v>129</v>
      </c>
      <c r="I241" t="s">
        <v>22</v>
      </c>
      <c r="J241" t="s">
        <v>141</v>
      </c>
      <c r="K241" t="s">
        <v>1023</v>
      </c>
      <c r="L241" t="s">
        <v>1024</v>
      </c>
      <c r="M241">
        <v>8.9444443999999998E-2</v>
      </c>
      <c r="N241">
        <v>0</v>
      </c>
      <c r="O241">
        <v>32</v>
      </c>
      <c r="P241">
        <v>1</v>
      </c>
      <c r="Q241">
        <v>15</v>
      </c>
      <c r="R241">
        <v>0</v>
      </c>
      <c r="S241">
        <v>2.862222</v>
      </c>
      <c r="T241">
        <v>8.9443999999999996E-2</v>
      </c>
      <c r="U241">
        <v>1.3416669999999999</v>
      </c>
    </row>
    <row r="242" spans="1:21" x14ac:dyDescent="0.25">
      <c r="A242" t="s">
        <v>1025</v>
      </c>
      <c r="B242">
        <v>1</v>
      </c>
      <c r="C242" t="s">
        <v>78</v>
      </c>
      <c r="D242" t="s">
        <v>90</v>
      </c>
      <c r="E242" t="s">
        <v>1026</v>
      </c>
      <c r="F242" t="s">
        <v>177</v>
      </c>
      <c r="G242" t="s">
        <v>72</v>
      </c>
      <c r="H242" t="s">
        <v>129</v>
      </c>
      <c r="I242" t="s">
        <v>22</v>
      </c>
      <c r="J242" t="s">
        <v>130</v>
      </c>
      <c r="K242" t="s">
        <v>1027</v>
      </c>
      <c r="L242" t="s">
        <v>1028</v>
      </c>
      <c r="M242">
        <v>5.7994444439999997</v>
      </c>
      <c r="N242">
        <v>0</v>
      </c>
      <c r="O242">
        <v>0</v>
      </c>
      <c r="P242">
        <v>12</v>
      </c>
      <c r="Q242">
        <v>106</v>
      </c>
      <c r="R242">
        <v>0</v>
      </c>
      <c r="S242">
        <v>0</v>
      </c>
      <c r="T242">
        <v>69.593333000000001</v>
      </c>
      <c r="U242">
        <v>614.74111100000005</v>
      </c>
    </row>
    <row r="243" spans="1:21" x14ac:dyDescent="0.25">
      <c r="A243" t="s">
        <v>1029</v>
      </c>
      <c r="B243">
        <v>1</v>
      </c>
      <c r="C243" t="s">
        <v>78</v>
      </c>
      <c r="D243" t="s">
        <v>90</v>
      </c>
      <c r="E243" t="s">
        <v>1030</v>
      </c>
      <c r="F243" t="s">
        <v>140</v>
      </c>
      <c r="G243" t="s">
        <v>72</v>
      </c>
      <c r="H243" t="s">
        <v>129</v>
      </c>
      <c r="I243" t="s">
        <v>22</v>
      </c>
      <c r="J243" t="s">
        <v>141</v>
      </c>
      <c r="K243" t="s">
        <v>1031</v>
      </c>
      <c r="L243" t="s">
        <v>1032</v>
      </c>
      <c r="M243">
        <v>5.4444444000000002E-2</v>
      </c>
      <c r="N243">
        <v>8</v>
      </c>
      <c r="O243">
        <v>435</v>
      </c>
      <c r="P243">
        <v>0</v>
      </c>
      <c r="Q243">
        <v>0</v>
      </c>
      <c r="R243">
        <v>0.435556</v>
      </c>
      <c r="S243">
        <v>23.683333000000001</v>
      </c>
      <c r="T243">
        <v>0</v>
      </c>
      <c r="U243">
        <v>0</v>
      </c>
    </row>
    <row r="244" spans="1:21" x14ac:dyDescent="0.25">
      <c r="A244" t="s">
        <v>1033</v>
      </c>
      <c r="B244">
        <v>1</v>
      </c>
      <c r="C244" t="s">
        <v>78</v>
      </c>
      <c r="D244" t="s">
        <v>90</v>
      </c>
      <c r="E244" t="s">
        <v>1034</v>
      </c>
      <c r="F244" t="s">
        <v>140</v>
      </c>
      <c r="G244" t="s">
        <v>72</v>
      </c>
      <c r="H244" t="s">
        <v>129</v>
      </c>
      <c r="I244" t="s">
        <v>22</v>
      </c>
      <c r="J244" t="s">
        <v>141</v>
      </c>
      <c r="K244" t="s">
        <v>1035</v>
      </c>
      <c r="L244" t="s">
        <v>1036</v>
      </c>
      <c r="M244">
        <v>0.16555555499999999</v>
      </c>
      <c r="N244">
        <v>9</v>
      </c>
      <c r="O244">
        <v>1245</v>
      </c>
      <c r="P244">
        <v>0</v>
      </c>
      <c r="Q244">
        <v>0</v>
      </c>
      <c r="R244">
        <v>1.49</v>
      </c>
      <c r="S244">
        <v>206.11666600000001</v>
      </c>
      <c r="T244">
        <v>0</v>
      </c>
      <c r="U244">
        <v>0</v>
      </c>
    </row>
    <row r="245" spans="1:21" x14ac:dyDescent="0.25">
      <c r="A245" t="s">
        <v>1037</v>
      </c>
      <c r="B245">
        <v>1</v>
      </c>
      <c r="C245" t="s">
        <v>78</v>
      </c>
      <c r="D245" t="s">
        <v>90</v>
      </c>
      <c r="E245" t="s">
        <v>1038</v>
      </c>
      <c r="F245" t="s">
        <v>140</v>
      </c>
      <c r="G245" t="s">
        <v>72</v>
      </c>
      <c r="H245" t="s">
        <v>129</v>
      </c>
      <c r="I245" t="s">
        <v>22</v>
      </c>
      <c r="J245" t="s">
        <v>141</v>
      </c>
      <c r="K245" t="s">
        <v>1039</v>
      </c>
      <c r="L245" t="s">
        <v>1040</v>
      </c>
      <c r="M245">
        <v>0.15222222199999999</v>
      </c>
      <c r="N245">
        <v>0</v>
      </c>
      <c r="O245">
        <v>0</v>
      </c>
      <c r="P245">
        <v>1</v>
      </c>
      <c r="Q245">
        <v>58</v>
      </c>
      <c r="R245">
        <v>0</v>
      </c>
      <c r="S245">
        <v>0</v>
      </c>
      <c r="T245">
        <v>0.152222</v>
      </c>
      <c r="U245">
        <v>8.8288890000000002</v>
      </c>
    </row>
    <row r="246" spans="1:21" x14ac:dyDescent="0.25">
      <c r="A246" t="s">
        <v>1041</v>
      </c>
      <c r="B246">
        <v>1</v>
      </c>
      <c r="C246" t="s">
        <v>78</v>
      </c>
      <c r="D246" t="s">
        <v>90</v>
      </c>
      <c r="E246" t="s">
        <v>1042</v>
      </c>
      <c r="F246" t="s">
        <v>140</v>
      </c>
      <c r="G246" t="s">
        <v>72</v>
      </c>
      <c r="H246" t="s">
        <v>168</v>
      </c>
      <c r="I246" t="s">
        <v>22</v>
      </c>
      <c r="J246" t="s">
        <v>141</v>
      </c>
      <c r="K246" t="s">
        <v>1043</v>
      </c>
      <c r="L246" t="s">
        <v>1044</v>
      </c>
      <c r="M246">
        <v>3.4166665999999998E-2</v>
      </c>
      <c r="N246">
        <v>1</v>
      </c>
      <c r="O246">
        <v>104</v>
      </c>
      <c r="P246">
        <v>0</v>
      </c>
      <c r="Q246">
        <v>0</v>
      </c>
      <c r="R246">
        <v>3.4167000000000003E-2</v>
      </c>
      <c r="S246">
        <v>3.5533329999999999</v>
      </c>
      <c r="T246">
        <v>0</v>
      </c>
      <c r="U246">
        <v>0</v>
      </c>
    </row>
    <row r="247" spans="1:21" x14ac:dyDescent="0.25">
      <c r="A247" t="s">
        <v>1045</v>
      </c>
      <c r="B247">
        <v>1</v>
      </c>
      <c r="C247" t="s">
        <v>78</v>
      </c>
      <c r="D247" t="s">
        <v>94</v>
      </c>
      <c r="E247" t="s">
        <v>1046</v>
      </c>
      <c r="F247" t="s">
        <v>140</v>
      </c>
      <c r="G247" t="s">
        <v>72</v>
      </c>
      <c r="H247" t="s">
        <v>129</v>
      </c>
      <c r="I247" t="s">
        <v>22</v>
      </c>
      <c r="J247" t="s">
        <v>141</v>
      </c>
      <c r="K247" t="s">
        <v>1047</v>
      </c>
      <c r="L247" t="s">
        <v>1048</v>
      </c>
      <c r="M247">
        <v>0.1</v>
      </c>
      <c r="N247">
        <v>1</v>
      </c>
      <c r="O247">
        <v>251</v>
      </c>
      <c r="P247">
        <v>0</v>
      </c>
      <c r="Q247">
        <v>15</v>
      </c>
      <c r="R247">
        <v>0.1</v>
      </c>
      <c r="S247">
        <v>25.1</v>
      </c>
      <c r="T247">
        <v>0</v>
      </c>
      <c r="U247">
        <v>1.5</v>
      </c>
    </row>
    <row r="248" spans="1:21" x14ac:dyDescent="0.25">
      <c r="A248" t="s">
        <v>1049</v>
      </c>
      <c r="B248">
        <v>1</v>
      </c>
      <c r="C248" t="s">
        <v>79</v>
      </c>
      <c r="D248" t="s">
        <v>117</v>
      </c>
      <c r="E248" t="s">
        <v>1050</v>
      </c>
      <c r="F248" t="s">
        <v>140</v>
      </c>
      <c r="G248" t="s">
        <v>72</v>
      </c>
      <c r="H248" t="s">
        <v>168</v>
      </c>
      <c r="I248" t="s">
        <v>22</v>
      </c>
      <c r="J248" t="s">
        <v>141</v>
      </c>
      <c r="K248" t="s">
        <v>1051</v>
      </c>
      <c r="L248" t="s">
        <v>1052</v>
      </c>
      <c r="M248">
        <v>5.8333329999999996E-3</v>
      </c>
      <c r="N248">
        <v>0</v>
      </c>
      <c r="O248">
        <v>0</v>
      </c>
      <c r="P248">
        <v>1</v>
      </c>
      <c r="Q248">
        <v>72</v>
      </c>
      <c r="R248">
        <v>0</v>
      </c>
      <c r="S248">
        <v>0</v>
      </c>
      <c r="T248">
        <v>5.8329999999999996E-3</v>
      </c>
      <c r="U248">
        <v>0.42</v>
      </c>
    </row>
    <row r="249" spans="1:21" x14ac:dyDescent="0.25">
      <c r="A249" t="s">
        <v>1053</v>
      </c>
      <c r="B249">
        <v>1</v>
      </c>
      <c r="C249" t="s">
        <v>79</v>
      </c>
      <c r="D249" t="s">
        <v>117</v>
      </c>
      <c r="E249" t="s">
        <v>1054</v>
      </c>
      <c r="F249" t="s">
        <v>140</v>
      </c>
      <c r="G249" t="s">
        <v>72</v>
      </c>
      <c r="H249" t="s">
        <v>168</v>
      </c>
      <c r="I249" t="s">
        <v>22</v>
      </c>
      <c r="J249" t="s">
        <v>141</v>
      </c>
      <c r="K249" t="s">
        <v>1055</v>
      </c>
      <c r="L249" t="s">
        <v>1056</v>
      </c>
      <c r="M249">
        <v>1.7500000000000002E-2</v>
      </c>
      <c r="N249">
        <v>0</v>
      </c>
      <c r="O249">
        <v>0</v>
      </c>
      <c r="P249">
        <v>2</v>
      </c>
      <c r="Q249">
        <v>186</v>
      </c>
      <c r="R249">
        <v>0</v>
      </c>
      <c r="S249">
        <v>0</v>
      </c>
      <c r="T249">
        <v>3.5000000000000003E-2</v>
      </c>
      <c r="U249">
        <v>3.2549999999999999</v>
      </c>
    </row>
    <row r="250" spans="1:21" x14ac:dyDescent="0.25">
      <c r="A250" t="s">
        <v>1057</v>
      </c>
      <c r="B250">
        <v>1</v>
      </c>
      <c r="C250" t="s">
        <v>79</v>
      </c>
      <c r="D250" t="s">
        <v>117</v>
      </c>
      <c r="E250" t="s">
        <v>1054</v>
      </c>
      <c r="F250" t="s">
        <v>140</v>
      </c>
      <c r="G250" t="s">
        <v>72</v>
      </c>
      <c r="H250" t="s">
        <v>168</v>
      </c>
      <c r="I250" t="s">
        <v>22</v>
      </c>
      <c r="J250" t="s">
        <v>141</v>
      </c>
      <c r="K250" t="s">
        <v>1058</v>
      </c>
      <c r="L250" t="s">
        <v>1059</v>
      </c>
      <c r="M250">
        <v>3.0277776999999999E-2</v>
      </c>
      <c r="N250">
        <v>0</v>
      </c>
      <c r="O250">
        <v>0</v>
      </c>
      <c r="P250">
        <v>2</v>
      </c>
      <c r="Q250">
        <v>186</v>
      </c>
      <c r="R250">
        <v>0</v>
      </c>
      <c r="S250">
        <v>0</v>
      </c>
      <c r="T250">
        <v>6.0555999999999999E-2</v>
      </c>
      <c r="U250">
        <v>5.6316670000000002</v>
      </c>
    </row>
    <row r="251" spans="1:21" x14ac:dyDescent="0.25">
      <c r="A251" t="s">
        <v>1060</v>
      </c>
      <c r="B251">
        <v>1</v>
      </c>
      <c r="C251" t="s">
        <v>79</v>
      </c>
      <c r="D251" t="s">
        <v>117</v>
      </c>
      <c r="E251" t="s">
        <v>1054</v>
      </c>
      <c r="F251" t="s">
        <v>140</v>
      </c>
      <c r="G251" t="s">
        <v>72</v>
      </c>
      <c r="H251" t="s">
        <v>168</v>
      </c>
      <c r="I251" t="s">
        <v>22</v>
      </c>
      <c r="J251" t="s">
        <v>141</v>
      </c>
      <c r="K251" t="s">
        <v>1061</v>
      </c>
      <c r="L251" t="s">
        <v>1062</v>
      </c>
      <c r="M251">
        <v>6.6666659999999999E-3</v>
      </c>
      <c r="N251">
        <v>1</v>
      </c>
      <c r="O251">
        <v>159</v>
      </c>
      <c r="P251">
        <v>0</v>
      </c>
      <c r="Q251">
        <v>0</v>
      </c>
      <c r="R251">
        <v>6.6670000000000002E-3</v>
      </c>
      <c r="S251">
        <v>1.06</v>
      </c>
      <c r="T251">
        <v>0</v>
      </c>
      <c r="U251">
        <v>0</v>
      </c>
    </row>
    <row r="252" spans="1:21" x14ac:dyDescent="0.25">
      <c r="A252" t="s">
        <v>1063</v>
      </c>
      <c r="B252">
        <v>1</v>
      </c>
      <c r="C252" t="s">
        <v>79</v>
      </c>
      <c r="D252" t="s">
        <v>117</v>
      </c>
      <c r="E252" t="s">
        <v>1054</v>
      </c>
      <c r="F252" t="s">
        <v>140</v>
      </c>
      <c r="G252" t="s">
        <v>72</v>
      </c>
      <c r="H252" t="s">
        <v>168</v>
      </c>
      <c r="I252" t="s">
        <v>22</v>
      </c>
      <c r="J252" t="s">
        <v>141</v>
      </c>
      <c r="K252" t="s">
        <v>1064</v>
      </c>
      <c r="L252" t="s">
        <v>1065</v>
      </c>
      <c r="M252">
        <v>1.9444444000000002E-2</v>
      </c>
      <c r="N252">
        <v>0</v>
      </c>
      <c r="O252">
        <v>0</v>
      </c>
      <c r="P252">
        <v>2</v>
      </c>
      <c r="Q252">
        <v>186</v>
      </c>
      <c r="R252">
        <v>0</v>
      </c>
      <c r="S252">
        <v>0</v>
      </c>
      <c r="T252">
        <v>3.8889E-2</v>
      </c>
      <c r="U252">
        <v>3.6166670000000001</v>
      </c>
    </row>
    <row r="253" spans="1:21" x14ac:dyDescent="0.25">
      <c r="A253" t="s">
        <v>1066</v>
      </c>
      <c r="B253">
        <v>1</v>
      </c>
      <c r="C253" t="s">
        <v>79</v>
      </c>
      <c r="D253" t="s">
        <v>117</v>
      </c>
      <c r="E253" t="s">
        <v>1054</v>
      </c>
      <c r="F253" t="s">
        <v>140</v>
      </c>
      <c r="G253" t="s">
        <v>72</v>
      </c>
      <c r="H253" t="s">
        <v>168</v>
      </c>
      <c r="I253" t="s">
        <v>22</v>
      </c>
      <c r="J253" t="s">
        <v>141</v>
      </c>
      <c r="K253" t="s">
        <v>1067</v>
      </c>
      <c r="L253" t="s">
        <v>1068</v>
      </c>
      <c r="M253">
        <v>5.5555550000000002E-3</v>
      </c>
      <c r="N253">
        <v>2</v>
      </c>
      <c r="O253">
        <v>179</v>
      </c>
      <c r="P253">
        <v>0</v>
      </c>
      <c r="Q253">
        <v>18</v>
      </c>
      <c r="R253">
        <v>1.1110999999999999E-2</v>
      </c>
      <c r="S253">
        <v>0.99444399999999999</v>
      </c>
      <c r="T253">
        <v>0</v>
      </c>
      <c r="U253">
        <v>0.1</v>
      </c>
    </row>
    <row r="254" spans="1:21" x14ac:dyDescent="0.25">
      <c r="A254" t="s">
        <v>1069</v>
      </c>
      <c r="B254">
        <v>1</v>
      </c>
      <c r="C254" t="s">
        <v>79</v>
      </c>
      <c r="D254" t="s">
        <v>117</v>
      </c>
      <c r="E254" t="s">
        <v>1054</v>
      </c>
      <c r="F254" t="s">
        <v>140</v>
      </c>
      <c r="G254" t="s">
        <v>72</v>
      </c>
      <c r="H254" t="s">
        <v>168</v>
      </c>
      <c r="I254" t="s">
        <v>22</v>
      </c>
      <c r="J254" t="s">
        <v>141</v>
      </c>
      <c r="K254" t="s">
        <v>1070</v>
      </c>
      <c r="L254" t="s">
        <v>1071</v>
      </c>
      <c r="M254">
        <v>5.8333329999999996E-3</v>
      </c>
      <c r="N254">
        <v>0</v>
      </c>
      <c r="O254">
        <v>0</v>
      </c>
      <c r="P254">
        <v>1</v>
      </c>
      <c r="Q254">
        <v>284</v>
      </c>
      <c r="R254">
        <v>0</v>
      </c>
      <c r="S254">
        <v>0</v>
      </c>
      <c r="T254">
        <v>5.8329999999999996E-3</v>
      </c>
      <c r="U254">
        <v>1.6566669999999999</v>
      </c>
    </row>
    <row r="255" spans="1:21" x14ac:dyDescent="0.25">
      <c r="A255" t="s">
        <v>1072</v>
      </c>
      <c r="B255">
        <v>1</v>
      </c>
      <c r="C255" t="s">
        <v>79</v>
      </c>
      <c r="D255" t="s">
        <v>117</v>
      </c>
      <c r="E255" t="s">
        <v>1054</v>
      </c>
      <c r="F255" t="s">
        <v>140</v>
      </c>
      <c r="G255" t="s">
        <v>72</v>
      </c>
      <c r="H255" t="s">
        <v>168</v>
      </c>
      <c r="I255" t="s">
        <v>22</v>
      </c>
      <c r="J255" t="s">
        <v>141</v>
      </c>
      <c r="K255" t="s">
        <v>1073</v>
      </c>
      <c r="L255" t="s">
        <v>1074</v>
      </c>
      <c r="M255">
        <v>3.6666666000000001E-2</v>
      </c>
      <c r="N255">
        <v>2</v>
      </c>
      <c r="O255">
        <v>179</v>
      </c>
      <c r="P255">
        <v>0</v>
      </c>
      <c r="Q255">
        <v>18</v>
      </c>
      <c r="R255">
        <v>7.3332999999999995E-2</v>
      </c>
      <c r="S255">
        <v>6.5633330000000001</v>
      </c>
      <c r="T255">
        <v>0</v>
      </c>
      <c r="U255">
        <v>0.66</v>
      </c>
    </row>
    <row r="256" spans="1:21" x14ac:dyDescent="0.25">
      <c r="A256" t="s">
        <v>1075</v>
      </c>
      <c r="B256">
        <v>1</v>
      </c>
      <c r="C256" t="s">
        <v>79</v>
      </c>
      <c r="D256" t="s">
        <v>117</v>
      </c>
      <c r="E256" t="s">
        <v>1054</v>
      </c>
      <c r="F256" t="s">
        <v>140</v>
      </c>
      <c r="G256" t="s">
        <v>72</v>
      </c>
      <c r="H256" t="s">
        <v>168</v>
      </c>
      <c r="I256" t="s">
        <v>22</v>
      </c>
      <c r="J256" t="s">
        <v>141</v>
      </c>
      <c r="K256" t="s">
        <v>1076</v>
      </c>
      <c r="L256" t="s">
        <v>1077</v>
      </c>
      <c r="M256">
        <v>0.01</v>
      </c>
      <c r="N256">
        <v>2</v>
      </c>
      <c r="O256">
        <v>179</v>
      </c>
      <c r="P256">
        <v>0</v>
      </c>
      <c r="Q256">
        <v>18</v>
      </c>
      <c r="R256">
        <v>0.02</v>
      </c>
      <c r="S256">
        <v>1.79</v>
      </c>
      <c r="T256">
        <v>0</v>
      </c>
      <c r="U256">
        <v>0.18</v>
      </c>
    </row>
    <row r="257" spans="1:21" x14ac:dyDescent="0.25">
      <c r="A257" t="s">
        <v>1078</v>
      </c>
      <c r="B257">
        <v>1</v>
      </c>
      <c r="C257" t="s">
        <v>79</v>
      </c>
      <c r="D257" t="s">
        <v>117</v>
      </c>
      <c r="E257" t="s">
        <v>1079</v>
      </c>
      <c r="F257" t="s">
        <v>140</v>
      </c>
      <c r="G257" t="s">
        <v>72</v>
      </c>
      <c r="H257" t="s">
        <v>168</v>
      </c>
      <c r="I257" t="s">
        <v>22</v>
      </c>
      <c r="J257" t="s">
        <v>141</v>
      </c>
      <c r="K257" t="s">
        <v>1080</v>
      </c>
      <c r="L257" t="s">
        <v>1081</v>
      </c>
      <c r="M257">
        <v>1.8055555000000001E-2</v>
      </c>
      <c r="N257">
        <v>1</v>
      </c>
      <c r="O257">
        <v>329</v>
      </c>
      <c r="P257">
        <v>0</v>
      </c>
      <c r="Q257">
        <v>0</v>
      </c>
      <c r="R257">
        <v>1.8055999999999999E-2</v>
      </c>
      <c r="S257">
        <v>5.9402780000000002</v>
      </c>
      <c r="T257">
        <v>0</v>
      </c>
      <c r="U257">
        <v>0</v>
      </c>
    </row>
    <row r="258" spans="1:21" x14ac:dyDescent="0.25">
      <c r="A258" t="s">
        <v>1082</v>
      </c>
      <c r="B258">
        <v>1</v>
      </c>
      <c r="C258" t="s">
        <v>78</v>
      </c>
      <c r="D258" t="s">
        <v>237</v>
      </c>
      <c r="E258" t="s">
        <v>1083</v>
      </c>
      <c r="F258" t="s">
        <v>177</v>
      </c>
      <c r="G258" t="s">
        <v>71</v>
      </c>
      <c r="H258" t="s">
        <v>129</v>
      </c>
      <c r="I258" t="s">
        <v>22</v>
      </c>
      <c r="J258" t="s">
        <v>130</v>
      </c>
      <c r="K258" t="s">
        <v>1084</v>
      </c>
      <c r="L258" t="s">
        <v>1085</v>
      </c>
      <c r="M258">
        <v>7.7972222220000003</v>
      </c>
      <c r="N258">
        <v>0</v>
      </c>
      <c r="O258">
        <v>160</v>
      </c>
      <c r="P258">
        <v>0</v>
      </c>
      <c r="Q258">
        <v>0</v>
      </c>
      <c r="R258">
        <v>0</v>
      </c>
      <c r="S258">
        <v>1247.555556</v>
      </c>
      <c r="T258">
        <v>0</v>
      </c>
      <c r="U258">
        <v>0</v>
      </c>
    </row>
    <row r="259" spans="1:21" x14ac:dyDescent="0.25">
      <c r="A259" t="s">
        <v>1086</v>
      </c>
      <c r="B259">
        <v>1</v>
      </c>
      <c r="C259" t="s">
        <v>78</v>
      </c>
      <c r="D259" t="s">
        <v>237</v>
      </c>
      <c r="E259" t="s">
        <v>1087</v>
      </c>
      <c r="F259" t="s">
        <v>177</v>
      </c>
      <c r="G259" t="s">
        <v>71</v>
      </c>
      <c r="H259" t="s">
        <v>129</v>
      </c>
      <c r="I259" t="s">
        <v>22</v>
      </c>
      <c r="J259" t="s">
        <v>130</v>
      </c>
      <c r="K259" t="s">
        <v>1088</v>
      </c>
      <c r="L259" t="s">
        <v>1089</v>
      </c>
      <c r="M259">
        <v>7.9383333330000001</v>
      </c>
      <c r="N259">
        <v>0</v>
      </c>
      <c r="O259">
        <v>150</v>
      </c>
      <c r="P259">
        <v>0</v>
      </c>
      <c r="Q259">
        <v>0</v>
      </c>
      <c r="R259">
        <v>0</v>
      </c>
      <c r="S259">
        <v>1190.75</v>
      </c>
      <c r="T259">
        <v>0</v>
      </c>
      <c r="U259">
        <v>0</v>
      </c>
    </row>
    <row r="260" spans="1:21" x14ac:dyDescent="0.25">
      <c r="A260" t="s">
        <v>1090</v>
      </c>
      <c r="B260">
        <v>1</v>
      </c>
      <c r="C260" t="s">
        <v>78</v>
      </c>
      <c r="D260" t="s">
        <v>237</v>
      </c>
      <c r="E260" t="s">
        <v>1091</v>
      </c>
      <c r="F260" t="s">
        <v>177</v>
      </c>
      <c r="G260" t="s">
        <v>71</v>
      </c>
      <c r="H260" t="s">
        <v>129</v>
      </c>
      <c r="I260" t="s">
        <v>22</v>
      </c>
      <c r="J260" t="s">
        <v>130</v>
      </c>
      <c r="K260" t="s">
        <v>1092</v>
      </c>
      <c r="L260" t="s">
        <v>1093</v>
      </c>
      <c r="M260">
        <v>2.8761944439999998</v>
      </c>
      <c r="N260">
        <v>0</v>
      </c>
      <c r="O260">
        <v>190</v>
      </c>
      <c r="P260">
        <v>0</v>
      </c>
      <c r="Q260">
        <v>0</v>
      </c>
      <c r="R260">
        <v>0</v>
      </c>
      <c r="S260">
        <v>546.476944</v>
      </c>
      <c r="T260">
        <v>0</v>
      </c>
      <c r="U260">
        <v>0</v>
      </c>
    </row>
    <row r="261" spans="1:21" x14ac:dyDescent="0.25">
      <c r="A261" t="s">
        <v>1094</v>
      </c>
      <c r="B261">
        <v>1</v>
      </c>
      <c r="C261" t="s">
        <v>78</v>
      </c>
      <c r="D261" t="s">
        <v>237</v>
      </c>
      <c r="E261" t="s">
        <v>1095</v>
      </c>
      <c r="F261" t="s">
        <v>177</v>
      </c>
      <c r="G261" t="s">
        <v>71</v>
      </c>
      <c r="H261" t="s">
        <v>129</v>
      </c>
      <c r="I261" t="s">
        <v>22</v>
      </c>
      <c r="J261" t="s">
        <v>130</v>
      </c>
      <c r="K261" t="s">
        <v>1096</v>
      </c>
      <c r="L261" t="s">
        <v>1097</v>
      </c>
      <c r="M261">
        <v>3.1131766660000002</v>
      </c>
      <c r="N261">
        <v>0</v>
      </c>
      <c r="O261">
        <v>49</v>
      </c>
      <c r="P261">
        <v>0</v>
      </c>
      <c r="Q261">
        <v>0</v>
      </c>
      <c r="R261">
        <v>0</v>
      </c>
      <c r="S261">
        <v>152.54565700000001</v>
      </c>
      <c r="T261">
        <v>0</v>
      </c>
      <c r="U261">
        <v>0</v>
      </c>
    </row>
    <row r="262" spans="1:21" x14ac:dyDescent="0.25">
      <c r="A262" t="s">
        <v>1098</v>
      </c>
      <c r="B262">
        <v>1</v>
      </c>
      <c r="C262" t="s">
        <v>79</v>
      </c>
      <c r="D262" t="s">
        <v>119</v>
      </c>
      <c r="E262" t="s">
        <v>1099</v>
      </c>
      <c r="F262" t="s">
        <v>128</v>
      </c>
      <c r="G262" t="s">
        <v>72</v>
      </c>
      <c r="H262" t="s">
        <v>129</v>
      </c>
      <c r="I262" t="s">
        <v>22</v>
      </c>
      <c r="J262" t="s">
        <v>130</v>
      </c>
      <c r="K262" t="s">
        <v>1100</v>
      </c>
      <c r="L262" t="s">
        <v>1101</v>
      </c>
      <c r="M262">
        <v>1.5141666659999999</v>
      </c>
      <c r="N262">
        <v>2</v>
      </c>
      <c r="O262">
        <v>191</v>
      </c>
      <c r="P262">
        <v>0</v>
      </c>
      <c r="Q262">
        <v>4</v>
      </c>
      <c r="R262">
        <v>3.0283329999999999</v>
      </c>
      <c r="S262">
        <v>289.20583299999998</v>
      </c>
      <c r="T262">
        <v>0</v>
      </c>
      <c r="U262">
        <v>6.056667</v>
      </c>
    </row>
    <row r="263" spans="1:21" x14ac:dyDescent="0.25">
      <c r="A263" t="s">
        <v>1102</v>
      </c>
      <c r="B263">
        <v>1</v>
      </c>
      <c r="C263" t="s">
        <v>79</v>
      </c>
      <c r="D263" t="s">
        <v>119</v>
      </c>
      <c r="E263" t="s">
        <v>1103</v>
      </c>
      <c r="F263" t="s">
        <v>177</v>
      </c>
      <c r="G263" t="s">
        <v>72</v>
      </c>
      <c r="H263" t="s">
        <v>129</v>
      </c>
      <c r="I263" t="s">
        <v>22</v>
      </c>
      <c r="J263" t="s">
        <v>130</v>
      </c>
      <c r="K263" t="s">
        <v>1104</v>
      </c>
      <c r="L263" t="s">
        <v>1105</v>
      </c>
      <c r="M263">
        <v>4.721666666</v>
      </c>
      <c r="N263">
        <v>1</v>
      </c>
      <c r="O263">
        <v>709</v>
      </c>
      <c r="P263">
        <v>0</v>
      </c>
      <c r="Q263">
        <v>0</v>
      </c>
      <c r="R263">
        <v>4.7216670000000001</v>
      </c>
      <c r="S263">
        <v>3347.661666</v>
      </c>
      <c r="T263">
        <v>0</v>
      </c>
      <c r="U263">
        <v>0</v>
      </c>
    </row>
    <row r="264" spans="1:21" x14ac:dyDescent="0.25">
      <c r="A264" t="s">
        <v>1106</v>
      </c>
      <c r="B264">
        <v>1</v>
      </c>
      <c r="C264" t="s">
        <v>78</v>
      </c>
      <c r="D264" t="s">
        <v>106</v>
      </c>
      <c r="E264" t="s">
        <v>1107</v>
      </c>
      <c r="F264" t="s">
        <v>128</v>
      </c>
      <c r="G264" t="s">
        <v>71</v>
      </c>
      <c r="H264" t="s">
        <v>129</v>
      </c>
      <c r="I264" t="s">
        <v>22</v>
      </c>
      <c r="J264" t="s">
        <v>130</v>
      </c>
      <c r="K264" t="s">
        <v>1108</v>
      </c>
      <c r="L264" t="s">
        <v>1109</v>
      </c>
      <c r="M264">
        <v>0.85305555499999997</v>
      </c>
      <c r="N264">
        <v>2</v>
      </c>
      <c r="O264">
        <v>136</v>
      </c>
      <c r="P264">
        <v>0</v>
      </c>
      <c r="Q264">
        <v>0</v>
      </c>
      <c r="R264">
        <v>1.7061109999999999</v>
      </c>
      <c r="S264">
        <v>116.01555500000001</v>
      </c>
      <c r="T264">
        <v>0</v>
      </c>
      <c r="U264">
        <v>0</v>
      </c>
    </row>
    <row r="265" spans="1:21" x14ac:dyDescent="0.25">
      <c r="A265" t="s">
        <v>1110</v>
      </c>
      <c r="B265">
        <v>1</v>
      </c>
      <c r="C265" t="s">
        <v>79</v>
      </c>
      <c r="D265" t="s">
        <v>115</v>
      </c>
      <c r="E265" t="s">
        <v>1111</v>
      </c>
      <c r="F265" t="s">
        <v>177</v>
      </c>
      <c r="G265" t="s">
        <v>72</v>
      </c>
      <c r="H265" t="s">
        <v>129</v>
      </c>
      <c r="I265" t="s">
        <v>22</v>
      </c>
      <c r="J265" t="s">
        <v>130</v>
      </c>
      <c r="K265" t="s">
        <v>1112</v>
      </c>
      <c r="L265" t="s">
        <v>1113</v>
      </c>
      <c r="M265">
        <v>0.93820361100000005</v>
      </c>
      <c r="N265">
        <v>15</v>
      </c>
      <c r="O265">
        <v>2821</v>
      </c>
      <c r="P265">
        <v>0</v>
      </c>
      <c r="Q265">
        <v>0</v>
      </c>
      <c r="R265">
        <v>14.073054000000001</v>
      </c>
      <c r="S265">
        <v>2646.6723870000001</v>
      </c>
      <c r="T265">
        <v>0</v>
      </c>
      <c r="U265">
        <v>0</v>
      </c>
    </row>
    <row r="266" spans="1:21" x14ac:dyDescent="0.25">
      <c r="A266" t="s">
        <v>1114</v>
      </c>
      <c r="B266">
        <v>1</v>
      </c>
      <c r="C266" t="s">
        <v>79</v>
      </c>
      <c r="D266" t="s">
        <v>125</v>
      </c>
      <c r="E266" t="s">
        <v>1115</v>
      </c>
      <c r="F266" t="s">
        <v>140</v>
      </c>
      <c r="G266" t="s">
        <v>72</v>
      </c>
      <c r="H266" t="s">
        <v>129</v>
      </c>
      <c r="I266" t="s">
        <v>22</v>
      </c>
      <c r="J266" t="s">
        <v>141</v>
      </c>
      <c r="K266" t="s">
        <v>1116</v>
      </c>
      <c r="L266" t="s">
        <v>1117</v>
      </c>
      <c r="M266">
        <v>0.54749999999999999</v>
      </c>
      <c r="N266">
        <v>2</v>
      </c>
      <c r="O266">
        <v>416</v>
      </c>
      <c r="P266">
        <v>0</v>
      </c>
      <c r="Q266">
        <v>0</v>
      </c>
      <c r="R266">
        <v>1.095</v>
      </c>
      <c r="S266">
        <v>227.76</v>
      </c>
      <c r="T266">
        <v>0</v>
      </c>
      <c r="U266">
        <v>0</v>
      </c>
    </row>
    <row r="267" spans="1:21" x14ac:dyDescent="0.25">
      <c r="A267" t="s">
        <v>1118</v>
      </c>
      <c r="B267">
        <v>1</v>
      </c>
      <c r="C267" t="s">
        <v>79</v>
      </c>
      <c r="D267" t="s">
        <v>125</v>
      </c>
      <c r="E267" t="s">
        <v>1119</v>
      </c>
      <c r="F267" t="s">
        <v>128</v>
      </c>
      <c r="G267" t="s">
        <v>72</v>
      </c>
      <c r="H267" t="s">
        <v>129</v>
      </c>
      <c r="I267" t="s">
        <v>22</v>
      </c>
      <c r="J267" t="s">
        <v>130</v>
      </c>
      <c r="K267" t="s">
        <v>1120</v>
      </c>
      <c r="L267" t="s">
        <v>1121</v>
      </c>
      <c r="M267">
        <v>0.81166666600000004</v>
      </c>
      <c r="N267">
        <v>2</v>
      </c>
      <c r="O267">
        <v>635</v>
      </c>
      <c r="P267">
        <v>0</v>
      </c>
      <c r="Q267">
        <v>0</v>
      </c>
      <c r="R267">
        <v>1.6233329999999999</v>
      </c>
      <c r="S267">
        <v>515.40833299999997</v>
      </c>
      <c r="T267">
        <v>0</v>
      </c>
      <c r="U267">
        <v>0</v>
      </c>
    </row>
    <row r="268" spans="1:21" x14ac:dyDescent="0.25">
      <c r="A268" t="s">
        <v>1122</v>
      </c>
      <c r="B268">
        <v>1</v>
      </c>
      <c r="C268" t="s">
        <v>78</v>
      </c>
      <c r="D268" t="s">
        <v>98</v>
      </c>
      <c r="E268" t="s">
        <v>1123</v>
      </c>
      <c r="F268" t="s">
        <v>140</v>
      </c>
      <c r="G268" t="s">
        <v>72</v>
      </c>
      <c r="H268" t="s">
        <v>129</v>
      </c>
      <c r="I268" t="s">
        <v>22</v>
      </c>
      <c r="J268" t="s">
        <v>141</v>
      </c>
      <c r="K268" t="s">
        <v>1124</v>
      </c>
      <c r="L268" t="s">
        <v>1125</v>
      </c>
      <c r="M268">
        <v>7.9166665999999997E-2</v>
      </c>
      <c r="N268">
        <v>0</v>
      </c>
      <c r="O268">
        <v>38</v>
      </c>
      <c r="P268">
        <v>1</v>
      </c>
      <c r="Q268">
        <v>7</v>
      </c>
      <c r="R268">
        <v>0</v>
      </c>
      <c r="S268">
        <v>3.0083329999999999</v>
      </c>
      <c r="T268">
        <v>7.9167000000000001E-2</v>
      </c>
      <c r="U268">
        <v>0.55416699999999997</v>
      </c>
    </row>
    <row r="269" spans="1:21" x14ac:dyDescent="0.25">
      <c r="A269" t="s">
        <v>1126</v>
      </c>
      <c r="B269">
        <v>1</v>
      </c>
      <c r="C269" t="s">
        <v>78</v>
      </c>
      <c r="D269" t="s">
        <v>98</v>
      </c>
      <c r="E269" t="s">
        <v>1127</v>
      </c>
      <c r="F269" t="s">
        <v>140</v>
      </c>
      <c r="G269" t="s">
        <v>72</v>
      </c>
      <c r="H269" t="s">
        <v>129</v>
      </c>
      <c r="I269" t="s">
        <v>22</v>
      </c>
      <c r="J269" t="s">
        <v>141</v>
      </c>
      <c r="K269" t="s">
        <v>1128</v>
      </c>
      <c r="L269" t="s">
        <v>1125</v>
      </c>
      <c r="M269">
        <v>7.6388888000000002E-2</v>
      </c>
      <c r="N269">
        <v>1</v>
      </c>
      <c r="O269">
        <v>188</v>
      </c>
      <c r="P269">
        <v>0</v>
      </c>
      <c r="Q269">
        <v>0</v>
      </c>
      <c r="R269">
        <v>7.6388999999999999E-2</v>
      </c>
      <c r="S269">
        <v>14.361110999999999</v>
      </c>
      <c r="T269">
        <v>0</v>
      </c>
      <c r="U269">
        <v>0</v>
      </c>
    </row>
    <row r="270" spans="1:21" x14ac:dyDescent="0.25">
      <c r="A270" t="s">
        <v>1129</v>
      </c>
      <c r="B270">
        <v>1</v>
      </c>
      <c r="C270" t="s">
        <v>78</v>
      </c>
      <c r="D270" t="s">
        <v>98</v>
      </c>
      <c r="E270" t="s">
        <v>1127</v>
      </c>
      <c r="F270" t="s">
        <v>140</v>
      </c>
      <c r="G270" t="s">
        <v>72</v>
      </c>
      <c r="H270" t="s">
        <v>129</v>
      </c>
      <c r="I270" t="s">
        <v>22</v>
      </c>
      <c r="J270" t="s">
        <v>141</v>
      </c>
      <c r="K270" t="s">
        <v>1130</v>
      </c>
      <c r="L270" t="s">
        <v>1131</v>
      </c>
      <c r="M270">
        <v>0.118333333</v>
      </c>
      <c r="N270">
        <v>0</v>
      </c>
      <c r="O270">
        <v>57</v>
      </c>
      <c r="P270">
        <v>1</v>
      </c>
      <c r="Q270">
        <v>8</v>
      </c>
      <c r="R270">
        <v>0</v>
      </c>
      <c r="S270">
        <v>6.7450000000000001</v>
      </c>
      <c r="T270">
        <v>0.11833299999999999</v>
      </c>
      <c r="U270">
        <v>0.94666700000000004</v>
      </c>
    </row>
    <row r="271" spans="1:21" x14ac:dyDescent="0.25">
      <c r="A271" t="s">
        <v>1132</v>
      </c>
      <c r="B271">
        <v>1</v>
      </c>
      <c r="C271" t="s">
        <v>78</v>
      </c>
      <c r="D271" t="s">
        <v>98</v>
      </c>
      <c r="E271" t="s">
        <v>1133</v>
      </c>
      <c r="F271" t="s">
        <v>128</v>
      </c>
      <c r="G271" t="s">
        <v>72</v>
      </c>
      <c r="H271" t="s">
        <v>129</v>
      </c>
      <c r="I271" t="s">
        <v>22</v>
      </c>
      <c r="J271" t="s">
        <v>130</v>
      </c>
      <c r="K271" t="s">
        <v>1134</v>
      </c>
      <c r="L271" t="s">
        <v>1135</v>
      </c>
      <c r="M271">
        <v>6.7019444439999996</v>
      </c>
      <c r="N271">
        <v>0</v>
      </c>
      <c r="O271">
        <v>39</v>
      </c>
      <c r="P271">
        <v>1</v>
      </c>
      <c r="Q271">
        <v>1</v>
      </c>
      <c r="R271">
        <v>0</v>
      </c>
      <c r="S271">
        <v>261.375833</v>
      </c>
      <c r="T271">
        <v>6.7019440000000001</v>
      </c>
      <c r="U271">
        <v>6.7019440000000001</v>
      </c>
    </row>
    <row r="272" spans="1:21" x14ac:dyDescent="0.25">
      <c r="A272" t="s">
        <v>1136</v>
      </c>
      <c r="B272">
        <v>1</v>
      </c>
      <c r="C272" t="s">
        <v>78</v>
      </c>
      <c r="D272" t="s">
        <v>98</v>
      </c>
      <c r="E272" t="s">
        <v>1137</v>
      </c>
      <c r="F272" t="s">
        <v>140</v>
      </c>
      <c r="G272" t="s">
        <v>72</v>
      </c>
      <c r="H272" t="s">
        <v>168</v>
      </c>
      <c r="I272" t="s">
        <v>22</v>
      </c>
      <c r="J272" t="s">
        <v>141</v>
      </c>
      <c r="K272" t="s">
        <v>1138</v>
      </c>
      <c r="L272" t="s">
        <v>1139</v>
      </c>
      <c r="M272">
        <v>4.8055555E-2</v>
      </c>
      <c r="N272">
        <v>0</v>
      </c>
      <c r="O272">
        <v>39</v>
      </c>
      <c r="P272">
        <v>1</v>
      </c>
      <c r="Q272">
        <v>1</v>
      </c>
      <c r="R272">
        <v>0</v>
      </c>
      <c r="S272">
        <v>1.8741669999999999</v>
      </c>
      <c r="T272">
        <v>4.8056000000000001E-2</v>
      </c>
      <c r="U272">
        <v>4.8056000000000001E-2</v>
      </c>
    </row>
    <row r="273" spans="1:21" x14ac:dyDescent="0.25">
      <c r="A273" t="s">
        <v>1140</v>
      </c>
      <c r="B273">
        <v>1</v>
      </c>
      <c r="C273" t="s">
        <v>78</v>
      </c>
      <c r="D273" t="s">
        <v>98</v>
      </c>
      <c r="E273" t="s">
        <v>1137</v>
      </c>
      <c r="F273" t="s">
        <v>140</v>
      </c>
      <c r="G273" t="s">
        <v>72</v>
      </c>
      <c r="H273" t="s">
        <v>129</v>
      </c>
      <c r="I273" t="s">
        <v>22</v>
      </c>
      <c r="J273" t="s">
        <v>141</v>
      </c>
      <c r="K273" t="s">
        <v>1141</v>
      </c>
      <c r="L273" t="s">
        <v>1142</v>
      </c>
      <c r="M273">
        <v>0.28055555500000001</v>
      </c>
      <c r="N273">
        <v>0</v>
      </c>
      <c r="O273">
        <v>8</v>
      </c>
      <c r="P273">
        <v>1</v>
      </c>
      <c r="Q273">
        <v>2</v>
      </c>
      <c r="R273">
        <v>0</v>
      </c>
      <c r="S273">
        <v>2.2444440000000001</v>
      </c>
      <c r="T273">
        <v>0.28055600000000003</v>
      </c>
      <c r="U273">
        <v>0.56111100000000003</v>
      </c>
    </row>
    <row r="274" spans="1:21" x14ac:dyDescent="0.25">
      <c r="A274" t="s">
        <v>1143</v>
      </c>
      <c r="B274">
        <v>1</v>
      </c>
      <c r="C274" t="s">
        <v>78</v>
      </c>
      <c r="D274" t="s">
        <v>98</v>
      </c>
      <c r="E274" t="s">
        <v>1137</v>
      </c>
      <c r="F274" t="s">
        <v>140</v>
      </c>
      <c r="G274" t="s">
        <v>72</v>
      </c>
      <c r="H274" t="s">
        <v>129</v>
      </c>
      <c r="I274" t="s">
        <v>22</v>
      </c>
      <c r="J274" t="s">
        <v>141</v>
      </c>
      <c r="K274" t="s">
        <v>1144</v>
      </c>
      <c r="L274" t="s">
        <v>1145</v>
      </c>
      <c r="M274">
        <v>0.63916666600000005</v>
      </c>
      <c r="N274">
        <v>1</v>
      </c>
      <c r="O274">
        <v>1514</v>
      </c>
      <c r="P274">
        <v>88</v>
      </c>
      <c r="Q274">
        <v>123</v>
      </c>
      <c r="R274">
        <v>0.63916700000000004</v>
      </c>
      <c r="S274">
        <v>967.69833200000005</v>
      </c>
      <c r="T274">
        <v>56.246667000000002</v>
      </c>
      <c r="U274">
        <v>78.617500000000007</v>
      </c>
    </row>
    <row r="275" spans="1:21" x14ac:dyDescent="0.25">
      <c r="A275" t="s">
        <v>1146</v>
      </c>
      <c r="B275">
        <v>1</v>
      </c>
      <c r="C275" t="s">
        <v>78</v>
      </c>
      <c r="D275" t="s">
        <v>93</v>
      </c>
      <c r="E275" t="s">
        <v>1147</v>
      </c>
      <c r="F275" t="s">
        <v>177</v>
      </c>
      <c r="G275" t="s">
        <v>72</v>
      </c>
      <c r="H275" t="s">
        <v>129</v>
      </c>
      <c r="I275" t="s">
        <v>22</v>
      </c>
      <c r="J275" t="s">
        <v>130</v>
      </c>
      <c r="K275" t="s">
        <v>1148</v>
      </c>
      <c r="L275" t="s">
        <v>1149</v>
      </c>
      <c r="M275">
        <v>8.0719444439999997</v>
      </c>
      <c r="N275">
        <v>1</v>
      </c>
      <c r="O275">
        <v>436</v>
      </c>
      <c r="P275">
        <v>0</v>
      </c>
      <c r="Q275">
        <v>0</v>
      </c>
      <c r="R275">
        <v>8.0719440000000002</v>
      </c>
      <c r="S275">
        <v>3519.3677779999998</v>
      </c>
      <c r="T275">
        <v>0</v>
      </c>
      <c r="U275">
        <v>0</v>
      </c>
    </row>
    <row r="276" spans="1:21" x14ac:dyDescent="0.25">
      <c r="A276" t="s">
        <v>1150</v>
      </c>
      <c r="B276">
        <v>1</v>
      </c>
      <c r="C276" t="s">
        <v>78</v>
      </c>
      <c r="D276" t="s">
        <v>92</v>
      </c>
      <c r="E276" t="s">
        <v>1151</v>
      </c>
      <c r="F276" t="s">
        <v>128</v>
      </c>
      <c r="G276" t="s">
        <v>72</v>
      </c>
      <c r="H276" t="s">
        <v>129</v>
      </c>
      <c r="I276" t="s">
        <v>22</v>
      </c>
      <c r="J276" t="s">
        <v>130</v>
      </c>
      <c r="K276" t="s">
        <v>1152</v>
      </c>
      <c r="L276" t="s">
        <v>1153</v>
      </c>
      <c r="M276">
        <v>1.0101933329999999</v>
      </c>
      <c r="N276">
        <v>0</v>
      </c>
      <c r="O276">
        <v>0</v>
      </c>
      <c r="P276">
        <v>2</v>
      </c>
      <c r="Q276">
        <v>40</v>
      </c>
      <c r="R276">
        <v>0</v>
      </c>
      <c r="S276">
        <v>0</v>
      </c>
      <c r="T276">
        <v>2.0203869999999999</v>
      </c>
      <c r="U276">
        <v>40.407733</v>
      </c>
    </row>
    <row r="277" spans="1:21" x14ac:dyDescent="0.25">
      <c r="A277" t="s">
        <v>1154</v>
      </c>
      <c r="B277">
        <v>1</v>
      </c>
      <c r="C277" t="s">
        <v>78</v>
      </c>
      <c r="D277" t="s">
        <v>92</v>
      </c>
      <c r="E277" t="s">
        <v>1151</v>
      </c>
      <c r="F277" t="s">
        <v>177</v>
      </c>
      <c r="G277" t="s">
        <v>72</v>
      </c>
      <c r="H277" t="s">
        <v>129</v>
      </c>
      <c r="I277" t="s">
        <v>22</v>
      </c>
      <c r="J277" t="s">
        <v>130</v>
      </c>
      <c r="K277" t="s">
        <v>1155</v>
      </c>
      <c r="L277" t="s">
        <v>1156</v>
      </c>
      <c r="M277">
        <v>0.51008500000000001</v>
      </c>
      <c r="N277">
        <v>0</v>
      </c>
      <c r="O277">
        <v>0</v>
      </c>
      <c r="P277">
        <v>2</v>
      </c>
      <c r="Q277">
        <v>40</v>
      </c>
      <c r="R277">
        <v>0</v>
      </c>
      <c r="S277">
        <v>0</v>
      </c>
      <c r="T277">
        <v>1.02017</v>
      </c>
      <c r="U277">
        <v>20.403400000000001</v>
      </c>
    </row>
    <row r="278" spans="1:21" x14ac:dyDescent="0.25">
      <c r="A278" t="s">
        <v>1157</v>
      </c>
      <c r="B278">
        <v>1</v>
      </c>
      <c r="C278" t="s">
        <v>79</v>
      </c>
      <c r="D278" t="s">
        <v>113</v>
      </c>
      <c r="E278" t="s">
        <v>1158</v>
      </c>
      <c r="F278" t="s">
        <v>128</v>
      </c>
      <c r="G278" t="s">
        <v>71</v>
      </c>
      <c r="H278" t="s">
        <v>129</v>
      </c>
      <c r="I278" t="s">
        <v>22</v>
      </c>
      <c r="J278" t="s">
        <v>130</v>
      </c>
      <c r="K278" t="s">
        <v>1159</v>
      </c>
      <c r="L278" t="s">
        <v>1160</v>
      </c>
      <c r="M278">
        <v>0.78137027699999995</v>
      </c>
      <c r="N278">
        <v>0</v>
      </c>
      <c r="O278">
        <v>24</v>
      </c>
      <c r="P278">
        <v>1</v>
      </c>
      <c r="Q278">
        <v>2</v>
      </c>
      <c r="R278">
        <v>0</v>
      </c>
      <c r="S278">
        <v>18.752887000000001</v>
      </c>
      <c r="T278">
        <v>0.78137000000000001</v>
      </c>
      <c r="U278">
        <v>1.5627409999999999</v>
      </c>
    </row>
    <row r="279" spans="1:21" x14ac:dyDescent="0.25">
      <c r="A279" t="s">
        <v>1161</v>
      </c>
      <c r="B279">
        <v>1</v>
      </c>
      <c r="C279" t="s">
        <v>78</v>
      </c>
      <c r="D279" t="s">
        <v>93</v>
      </c>
      <c r="E279" t="s">
        <v>1162</v>
      </c>
      <c r="F279" t="s">
        <v>177</v>
      </c>
      <c r="G279" t="s">
        <v>72</v>
      </c>
      <c r="H279" t="s">
        <v>129</v>
      </c>
      <c r="I279" t="s">
        <v>22</v>
      </c>
      <c r="J279" t="s">
        <v>130</v>
      </c>
      <c r="K279" t="s">
        <v>1163</v>
      </c>
      <c r="L279" t="s">
        <v>1164</v>
      </c>
      <c r="M279">
        <v>4.8447222219999997</v>
      </c>
      <c r="N279">
        <v>0</v>
      </c>
      <c r="O279">
        <v>0</v>
      </c>
      <c r="P279">
        <v>28</v>
      </c>
      <c r="Q279">
        <v>212</v>
      </c>
      <c r="R279">
        <v>0</v>
      </c>
      <c r="S279">
        <v>0</v>
      </c>
      <c r="T279">
        <v>135.65222199999999</v>
      </c>
      <c r="U279">
        <v>1027.081111</v>
      </c>
    </row>
    <row r="280" spans="1:21" x14ac:dyDescent="0.25">
      <c r="A280" t="s">
        <v>1165</v>
      </c>
      <c r="B280">
        <v>1</v>
      </c>
      <c r="C280" t="s">
        <v>78</v>
      </c>
      <c r="D280" t="s">
        <v>93</v>
      </c>
      <c r="E280" t="s">
        <v>1162</v>
      </c>
      <c r="F280" t="s">
        <v>177</v>
      </c>
      <c r="G280" t="s">
        <v>72</v>
      </c>
      <c r="H280" t="s">
        <v>129</v>
      </c>
      <c r="I280" t="s">
        <v>22</v>
      </c>
      <c r="J280" t="s">
        <v>130</v>
      </c>
      <c r="K280" t="s">
        <v>1166</v>
      </c>
      <c r="L280" t="s">
        <v>1167</v>
      </c>
      <c r="M280">
        <v>5.9130555549999997</v>
      </c>
      <c r="N280">
        <v>0</v>
      </c>
      <c r="O280">
        <v>0</v>
      </c>
      <c r="P280">
        <v>28</v>
      </c>
      <c r="Q280">
        <v>212</v>
      </c>
      <c r="R280">
        <v>0</v>
      </c>
      <c r="S280">
        <v>0</v>
      </c>
      <c r="T280">
        <v>165.56555599999999</v>
      </c>
      <c r="U280">
        <v>1253.5677780000001</v>
      </c>
    </row>
    <row r="281" spans="1:21" x14ac:dyDescent="0.25">
      <c r="A281" t="s">
        <v>1168</v>
      </c>
      <c r="B281">
        <v>1</v>
      </c>
      <c r="C281" t="s">
        <v>78</v>
      </c>
      <c r="D281" t="s">
        <v>87</v>
      </c>
      <c r="E281" t="s">
        <v>1169</v>
      </c>
      <c r="F281" t="s">
        <v>135</v>
      </c>
      <c r="G281" t="s">
        <v>71</v>
      </c>
      <c r="H281" t="s">
        <v>129</v>
      </c>
      <c r="I281" t="s">
        <v>22</v>
      </c>
      <c r="J281" t="s">
        <v>130</v>
      </c>
      <c r="K281" t="s">
        <v>1170</v>
      </c>
      <c r="L281" t="s">
        <v>1171</v>
      </c>
      <c r="M281">
        <v>3.3049322220000001</v>
      </c>
      <c r="N281">
        <v>0</v>
      </c>
      <c r="O281">
        <v>0</v>
      </c>
      <c r="P281">
        <v>1</v>
      </c>
      <c r="Q281">
        <v>22</v>
      </c>
      <c r="R281">
        <v>0</v>
      </c>
      <c r="S281">
        <v>0</v>
      </c>
      <c r="T281">
        <v>3.304932</v>
      </c>
      <c r="U281">
        <v>72.708509000000006</v>
      </c>
    </row>
    <row r="282" spans="1:21" x14ac:dyDescent="0.25">
      <c r="A282" t="s">
        <v>1172</v>
      </c>
      <c r="B282">
        <v>1</v>
      </c>
      <c r="C282" t="s">
        <v>78</v>
      </c>
      <c r="D282" t="s">
        <v>84</v>
      </c>
      <c r="E282" t="s">
        <v>1173</v>
      </c>
      <c r="F282" t="s">
        <v>128</v>
      </c>
      <c r="G282" t="s">
        <v>71</v>
      </c>
      <c r="H282" t="s">
        <v>129</v>
      </c>
      <c r="I282" t="s">
        <v>22</v>
      </c>
      <c r="J282" t="s">
        <v>130</v>
      </c>
      <c r="K282" t="s">
        <v>1174</v>
      </c>
      <c r="L282" t="s">
        <v>1175</v>
      </c>
      <c r="M282">
        <v>1.955771111</v>
      </c>
      <c r="N282">
        <v>1</v>
      </c>
      <c r="O282">
        <v>409</v>
      </c>
      <c r="P282">
        <v>0</v>
      </c>
      <c r="Q282">
        <v>0</v>
      </c>
      <c r="R282">
        <v>1.9557709999999999</v>
      </c>
      <c r="S282">
        <v>799.91038400000002</v>
      </c>
      <c r="T282">
        <v>0</v>
      </c>
      <c r="U282">
        <v>0</v>
      </c>
    </row>
    <row r="283" spans="1:21" x14ac:dyDescent="0.25">
      <c r="A283" t="s">
        <v>1176</v>
      </c>
      <c r="B283">
        <v>1</v>
      </c>
      <c r="C283" t="s">
        <v>79</v>
      </c>
      <c r="D283" t="s">
        <v>116</v>
      </c>
      <c r="E283" t="s">
        <v>1177</v>
      </c>
      <c r="F283" t="s">
        <v>140</v>
      </c>
      <c r="G283" t="s">
        <v>72</v>
      </c>
      <c r="H283" t="s">
        <v>168</v>
      </c>
      <c r="I283" t="s">
        <v>22</v>
      </c>
      <c r="J283" t="s">
        <v>141</v>
      </c>
      <c r="K283" t="s">
        <v>1178</v>
      </c>
      <c r="L283" t="s">
        <v>1179</v>
      </c>
      <c r="M283">
        <v>5.5555550000000002E-3</v>
      </c>
      <c r="N283">
        <v>0</v>
      </c>
      <c r="O283">
        <v>0</v>
      </c>
      <c r="P283">
        <v>1</v>
      </c>
      <c r="Q283">
        <v>76</v>
      </c>
      <c r="R283">
        <v>0</v>
      </c>
      <c r="S283">
        <v>0</v>
      </c>
      <c r="T283">
        <v>5.5560000000000002E-3</v>
      </c>
      <c r="U283">
        <v>0.42222199999999999</v>
      </c>
    </row>
    <row r="284" spans="1:21" x14ac:dyDescent="0.25">
      <c r="A284" t="s">
        <v>1180</v>
      </c>
      <c r="B284">
        <v>1</v>
      </c>
      <c r="C284" t="s">
        <v>79</v>
      </c>
      <c r="D284" t="s">
        <v>116</v>
      </c>
      <c r="E284" t="s">
        <v>1177</v>
      </c>
      <c r="F284" t="s">
        <v>140</v>
      </c>
      <c r="G284" t="s">
        <v>72</v>
      </c>
      <c r="H284" t="s">
        <v>129</v>
      </c>
      <c r="I284" t="s">
        <v>22</v>
      </c>
      <c r="J284" t="s">
        <v>141</v>
      </c>
      <c r="K284" t="s">
        <v>1181</v>
      </c>
      <c r="L284" t="s">
        <v>1182</v>
      </c>
      <c r="M284">
        <v>6.5833332999999994E-2</v>
      </c>
      <c r="N284">
        <v>0</v>
      </c>
      <c r="O284">
        <v>0</v>
      </c>
      <c r="P284">
        <v>1</v>
      </c>
      <c r="Q284">
        <v>76</v>
      </c>
      <c r="R284">
        <v>0</v>
      </c>
      <c r="S284">
        <v>0</v>
      </c>
      <c r="T284">
        <v>6.5833000000000003E-2</v>
      </c>
      <c r="U284">
        <v>5.0033329999999996</v>
      </c>
    </row>
    <row r="285" spans="1:21" x14ac:dyDescent="0.25">
      <c r="A285" t="s">
        <v>1183</v>
      </c>
      <c r="B285">
        <v>1</v>
      </c>
      <c r="C285" t="s">
        <v>79</v>
      </c>
      <c r="D285" t="s">
        <v>116</v>
      </c>
      <c r="E285" t="s">
        <v>1177</v>
      </c>
      <c r="F285" t="s">
        <v>140</v>
      </c>
      <c r="G285" t="s">
        <v>72</v>
      </c>
      <c r="H285" t="s">
        <v>168</v>
      </c>
      <c r="I285" t="s">
        <v>22</v>
      </c>
      <c r="J285" t="s">
        <v>141</v>
      </c>
      <c r="K285" t="s">
        <v>1184</v>
      </c>
      <c r="L285" t="s">
        <v>1185</v>
      </c>
      <c r="M285">
        <v>4.5277776999999998E-2</v>
      </c>
      <c r="N285">
        <v>0</v>
      </c>
      <c r="O285">
        <v>0</v>
      </c>
      <c r="P285">
        <v>1</v>
      </c>
      <c r="Q285">
        <v>62</v>
      </c>
      <c r="R285">
        <v>0</v>
      </c>
      <c r="S285">
        <v>0</v>
      </c>
      <c r="T285">
        <v>4.5277999999999999E-2</v>
      </c>
      <c r="U285">
        <v>2.8072219999999999</v>
      </c>
    </row>
    <row r="286" spans="1:21" x14ac:dyDescent="0.25">
      <c r="A286" t="s">
        <v>1186</v>
      </c>
      <c r="B286">
        <v>1</v>
      </c>
      <c r="C286" t="s">
        <v>78</v>
      </c>
      <c r="D286" t="s">
        <v>106</v>
      </c>
      <c r="E286" t="s">
        <v>1187</v>
      </c>
      <c r="F286" t="s">
        <v>177</v>
      </c>
      <c r="G286" t="s">
        <v>72</v>
      </c>
      <c r="H286" t="s">
        <v>129</v>
      </c>
      <c r="I286" t="s">
        <v>22</v>
      </c>
      <c r="J286" t="s">
        <v>130</v>
      </c>
      <c r="K286" t="s">
        <v>1188</v>
      </c>
      <c r="L286" t="s">
        <v>1189</v>
      </c>
      <c r="M286">
        <v>6.93</v>
      </c>
      <c r="N286">
        <v>0</v>
      </c>
      <c r="O286">
        <v>32</v>
      </c>
      <c r="P286">
        <v>14</v>
      </c>
      <c r="Q286">
        <v>16</v>
      </c>
      <c r="R286">
        <v>0</v>
      </c>
      <c r="S286">
        <v>221.76</v>
      </c>
      <c r="T286">
        <v>97.02</v>
      </c>
      <c r="U286">
        <v>110.88</v>
      </c>
    </row>
    <row r="287" spans="1:21" x14ac:dyDescent="0.25">
      <c r="A287" t="s">
        <v>1190</v>
      </c>
      <c r="B287">
        <v>1</v>
      </c>
      <c r="C287" t="s">
        <v>78</v>
      </c>
      <c r="D287" t="s">
        <v>80</v>
      </c>
      <c r="E287" t="s">
        <v>1191</v>
      </c>
      <c r="F287" t="s">
        <v>135</v>
      </c>
      <c r="G287" t="s">
        <v>71</v>
      </c>
      <c r="H287" t="s">
        <v>129</v>
      </c>
      <c r="I287" t="s">
        <v>22</v>
      </c>
      <c r="J287" t="s">
        <v>130</v>
      </c>
      <c r="K287" t="s">
        <v>1192</v>
      </c>
      <c r="L287" t="s">
        <v>1193</v>
      </c>
      <c r="M287">
        <v>2.9224999999999999</v>
      </c>
      <c r="N287">
        <v>2</v>
      </c>
      <c r="O287">
        <v>640</v>
      </c>
      <c r="P287">
        <v>0</v>
      </c>
      <c r="Q287">
        <v>0</v>
      </c>
      <c r="R287">
        <v>5.8449999999999998</v>
      </c>
      <c r="S287">
        <v>1870.4</v>
      </c>
      <c r="T287">
        <v>0</v>
      </c>
      <c r="U287">
        <v>0</v>
      </c>
    </row>
    <row r="288" spans="1:21" x14ac:dyDescent="0.25">
      <c r="A288" t="s">
        <v>1194</v>
      </c>
      <c r="B288">
        <v>1</v>
      </c>
      <c r="C288" t="s">
        <v>78</v>
      </c>
      <c r="D288" t="s">
        <v>80</v>
      </c>
      <c r="E288" t="s">
        <v>1195</v>
      </c>
      <c r="F288" t="s">
        <v>135</v>
      </c>
      <c r="G288" t="s">
        <v>71</v>
      </c>
      <c r="H288" t="s">
        <v>129</v>
      </c>
      <c r="I288" t="s">
        <v>22</v>
      </c>
      <c r="J288" t="s">
        <v>130</v>
      </c>
      <c r="K288" t="s">
        <v>1196</v>
      </c>
      <c r="L288" t="s">
        <v>1197</v>
      </c>
      <c r="M288">
        <v>2.738611111</v>
      </c>
      <c r="N288">
        <v>1</v>
      </c>
      <c r="O288">
        <v>458</v>
      </c>
      <c r="P288">
        <v>0</v>
      </c>
      <c r="Q288">
        <v>0</v>
      </c>
      <c r="R288">
        <v>2.7386110000000001</v>
      </c>
      <c r="S288">
        <v>1254.283889</v>
      </c>
      <c r="T288">
        <v>0</v>
      </c>
      <c r="U288">
        <v>0</v>
      </c>
    </row>
    <row r="289" spans="1:21" x14ac:dyDescent="0.25">
      <c r="A289" t="s">
        <v>1198</v>
      </c>
      <c r="B289">
        <v>1</v>
      </c>
      <c r="C289" t="s">
        <v>78</v>
      </c>
      <c r="D289" t="s">
        <v>80</v>
      </c>
      <c r="E289" t="s">
        <v>1199</v>
      </c>
      <c r="F289" t="s">
        <v>135</v>
      </c>
      <c r="G289" t="s">
        <v>71</v>
      </c>
      <c r="H289" t="s">
        <v>129</v>
      </c>
      <c r="I289" t="s">
        <v>22</v>
      </c>
      <c r="J289" t="s">
        <v>130</v>
      </c>
      <c r="K289" t="s">
        <v>1200</v>
      </c>
      <c r="L289" t="s">
        <v>1201</v>
      </c>
      <c r="M289">
        <v>2.4350000000000001</v>
      </c>
      <c r="N289">
        <v>2</v>
      </c>
      <c r="O289">
        <v>619</v>
      </c>
      <c r="P289">
        <v>0</v>
      </c>
      <c r="Q289">
        <v>0</v>
      </c>
      <c r="R289">
        <v>4.87</v>
      </c>
      <c r="S289">
        <v>1507.2650000000001</v>
      </c>
      <c r="T289">
        <v>0</v>
      </c>
      <c r="U289">
        <v>0</v>
      </c>
    </row>
    <row r="290" spans="1:21" x14ac:dyDescent="0.25">
      <c r="A290" t="s">
        <v>1202</v>
      </c>
      <c r="B290">
        <v>1</v>
      </c>
      <c r="C290" t="s">
        <v>79</v>
      </c>
      <c r="D290" t="s">
        <v>115</v>
      </c>
      <c r="E290" t="s">
        <v>1203</v>
      </c>
      <c r="F290" t="s">
        <v>140</v>
      </c>
      <c r="G290" t="s">
        <v>72</v>
      </c>
      <c r="H290" t="s">
        <v>168</v>
      </c>
      <c r="I290" t="s">
        <v>22</v>
      </c>
      <c r="J290" t="s">
        <v>141</v>
      </c>
      <c r="K290" t="s">
        <v>1204</v>
      </c>
      <c r="L290" t="s">
        <v>1205</v>
      </c>
      <c r="M290">
        <v>5.5555550000000002E-3</v>
      </c>
      <c r="N290">
        <v>0</v>
      </c>
      <c r="O290">
        <v>0</v>
      </c>
      <c r="P290">
        <v>2</v>
      </c>
      <c r="Q290">
        <v>113</v>
      </c>
      <c r="R290">
        <v>0</v>
      </c>
      <c r="S290">
        <v>0</v>
      </c>
      <c r="T290">
        <v>1.1110999999999999E-2</v>
      </c>
      <c r="U290">
        <v>0.62777799999999995</v>
      </c>
    </row>
    <row r="291" spans="1:21" x14ac:dyDescent="0.25">
      <c r="A291" t="s">
        <v>1206</v>
      </c>
      <c r="B291">
        <v>1</v>
      </c>
      <c r="C291" t="s">
        <v>79</v>
      </c>
      <c r="D291" t="s">
        <v>115</v>
      </c>
      <c r="E291" t="s">
        <v>1207</v>
      </c>
      <c r="F291" t="s">
        <v>140</v>
      </c>
      <c r="G291" t="s">
        <v>72</v>
      </c>
      <c r="H291" t="s">
        <v>168</v>
      </c>
      <c r="I291" t="s">
        <v>22</v>
      </c>
      <c r="J291" t="s">
        <v>141</v>
      </c>
      <c r="K291" t="s">
        <v>1208</v>
      </c>
      <c r="L291" t="s">
        <v>1209</v>
      </c>
      <c r="M291">
        <v>8.8888879999999993E-3</v>
      </c>
      <c r="N291">
        <v>0</v>
      </c>
      <c r="O291">
        <v>0</v>
      </c>
      <c r="P291">
        <v>1</v>
      </c>
      <c r="Q291">
        <v>14</v>
      </c>
      <c r="R291">
        <v>0</v>
      </c>
      <c r="S291">
        <v>0</v>
      </c>
      <c r="T291">
        <v>8.8889999999999993E-3</v>
      </c>
      <c r="U291">
        <v>0.124444</v>
      </c>
    </row>
    <row r="292" spans="1:21" x14ac:dyDescent="0.25">
      <c r="A292" t="s">
        <v>1210</v>
      </c>
      <c r="B292">
        <v>1</v>
      </c>
      <c r="C292" t="s">
        <v>79</v>
      </c>
      <c r="D292" t="s">
        <v>115</v>
      </c>
      <c r="E292" t="s">
        <v>1211</v>
      </c>
      <c r="F292" t="s">
        <v>128</v>
      </c>
      <c r="G292" t="s">
        <v>72</v>
      </c>
      <c r="H292" t="s">
        <v>129</v>
      </c>
      <c r="I292" t="s">
        <v>22</v>
      </c>
      <c r="J292" t="s">
        <v>130</v>
      </c>
      <c r="K292" t="s">
        <v>1212</v>
      </c>
      <c r="L292" t="s">
        <v>1213</v>
      </c>
      <c r="M292">
        <v>6.8538452769999996</v>
      </c>
      <c r="N292">
        <v>0</v>
      </c>
      <c r="O292">
        <v>0</v>
      </c>
      <c r="P292">
        <v>52</v>
      </c>
      <c r="Q292">
        <v>81</v>
      </c>
      <c r="R292">
        <v>0</v>
      </c>
      <c r="S292">
        <v>0</v>
      </c>
      <c r="T292">
        <v>356.39995399999998</v>
      </c>
      <c r="U292">
        <v>555.16146700000002</v>
      </c>
    </row>
    <row r="293" spans="1:21" x14ac:dyDescent="0.25">
      <c r="A293" t="s">
        <v>1214</v>
      </c>
      <c r="B293">
        <v>1</v>
      </c>
      <c r="C293" t="s">
        <v>79</v>
      </c>
      <c r="D293" t="s">
        <v>114</v>
      </c>
      <c r="E293" t="s">
        <v>1215</v>
      </c>
      <c r="F293" t="s">
        <v>128</v>
      </c>
      <c r="G293" t="s">
        <v>71</v>
      </c>
      <c r="H293" t="s">
        <v>129</v>
      </c>
      <c r="I293" t="s">
        <v>22</v>
      </c>
      <c r="J293" t="s">
        <v>130</v>
      </c>
      <c r="K293" t="s">
        <v>1216</v>
      </c>
      <c r="L293" t="s">
        <v>1217</v>
      </c>
      <c r="M293">
        <v>1.0780555549999999</v>
      </c>
      <c r="N293">
        <v>0</v>
      </c>
      <c r="O293">
        <v>0</v>
      </c>
      <c r="P293">
        <v>1</v>
      </c>
      <c r="Q293">
        <v>130</v>
      </c>
      <c r="R293">
        <v>0</v>
      </c>
      <c r="S293">
        <v>0</v>
      </c>
      <c r="T293">
        <v>1.0780559999999999</v>
      </c>
      <c r="U293">
        <v>140.147222</v>
      </c>
    </row>
    <row r="294" spans="1:21" x14ac:dyDescent="0.25">
      <c r="A294" t="s">
        <v>1218</v>
      </c>
      <c r="B294">
        <v>1</v>
      </c>
      <c r="C294" t="s">
        <v>79</v>
      </c>
      <c r="D294" t="s">
        <v>114</v>
      </c>
      <c r="E294" t="s">
        <v>1219</v>
      </c>
      <c r="F294" t="s">
        <v>128</v>
      </c>
      <c r="G294" t="s">
        <v>72</v>
      </c>
      <c r="H294" t="s">
        <v>129</v>
      </c>
      <c r="I294" t="s">
        <v>22</v>
      </c>
      <c r="J294" t="s">
        <v>130</v>
      </c>
      <c r="K294" t="s">
        <v>1220</v>
      </c>
      <c r="L294" t="s">
        <v>1221</v>
      </c>
      <c r="M294">
        <v>1.319722222</v>
      </c>
      <c r="N294">
        <v>0</v>
      </c>
      <c r="O294">
        <v>0</v>
      </c>
      <c r="P294">
        <v>2</v>
      </c>
      <c r="Q294">
        <v>8</v>
      </c>
      <c r="R294">
        <v>0</v>
      </c>
      <c r="S294">
        <v>0</v>
      </c>
      <c r="T294">
        <v>2.6394440000000001</v>
      </c>
      <c r="U294">
        <v>10.557778000000001</v>
      </c>
    </row>
    <row r="295" spans="1:21" x14ac:dyDescent="0.25">
      <c r="A295" t="s">
        <v>1222</v>
      </c>
      <c r="B295">
        <v>1</v>
      </c>
      <c r="C295" t="s">
        <v>78</v>
      </c>
      <c r="D295" t="s">
        <v>84</v>
      </c>
      <c r="E295" t="s">
        <v>1223</v>
      </c>
      <c r="F295" t="s">
        <v>135</v>
      </c>
      <c r="G295" t="s">
        <v>71</v>
      </c>
      <c r="H295" t="s">
        <v>129</v>
      </c>
      <c r="I295" t="s">
        <v>22</v>
      </c>
      <c r="J295" t="s">
        <v>130</v>
      </c>
      <c r="K295" t="s">
        <v>1224</v>
      </c>
      <c r="L295" t="s">
        <v>1225</v>
      </c>
      <c r="M295">
        <v>2.400833333</v>
      </c>
      <c r="N295">
        <v>1</v>
      </c>
      <c r="O295">
        <v>358</v>
      </c>
      <c r="P295">
        <v>0</v>
      </c>
      <c r="Q295">
        <v>0</v>
      </c>
      <c r="R295">
        <v>2.400833</v>
      </c>
      <c r="S295">
        <v>859.498333</v>
      </c>
      <c r="T295">
        <v>0</v>
      </c>
      <c r="U295">
        <v>0</v>
      </c>
    </row>
    <row r="296" spans="1:21" x14ac:dyDescent="0.25">
      <c r="A296" t="s">
        <v>1226</v>
      </c>
      <c r="B296">
        <v>1</v>
      </c>
      <c r="C296" t="s">
        <v>78</v>
      </c>
      <c r="D296" t="s">
        <v>84</v>
      </c>
      <c r="E296" t="s">
        <v>1227</v>
      </c>
      <c r="F296" t="s">
        <v>177</v>
      </c>
      <c r="G296" t="s">
        <v>71</v>
      </c>
      <c r="H296" t="s">
        <v>129</v>
      </c>
      <c r="I296" t="s">
        <v>22</v>
      </c>
      <c r="J296" t="s">
        <v>130</v>
      </c>
      <c r="K296" t="s">
        <v>1228</v>
      </c>
      <c r="L296" t="s">
        <v>1229</v>
      </c>
      <c r="M296">
        <v>1.1325000000000001</v>
      </c>
      <c r="N296">
        <v>1</v>
      </c>
      <c r="O296">
        <v>173</v>
      </c>
      <c r="P296">
        <v>0</v>
      </c>
      <c r="Q296">
        <v>0</v>
      </c>
      <c r="R296">
        <v>1.1325000000000001</v>
      </c>
      <c r="S296">
        <v>195.92250000000001</v>
      </c>
      <c r="T296">
        <v>0</v>
      </c>
      <c r="U296">
        <v>0</v>
      </c>
    </row>
    <row r="297" spans="1:21" x14ac:dyDescent="0.25">
      <c r="A297" t="s">
        <v>1230</v>
      </c>
      <c r="B297">
        <v>1</v>
      </c>
      <c r="C297" t="s">
        <v>79</v>
      </c>
      <c r="D297" t="s">
        <v>111</v>
      </c>
      <c r="E297" t="s">
        <v>1231</v>
      </c>
      <c r="F297" t="s">
        <v>140</v>
      </c>
      <c r="G297" t="s">
        <v>72</v>
      </c>
      <c r="H297" t="s">
        <v>129</v>
      </c>
      <c r="I297" t="s">
        <v>22</v>
      </c>
      <c r="J297" t="s">
        <v>141</v>
      </c>
      <c r="K297" t="s">
        <v>1232</v>
      </c>
      <c r="L297" t="s">
        <v>1233</v>
      </c>
      <c r="M297">
        <v>0.313611111</v>
      </c>
      <c r="N297">
        <v>7</v>
      </c>
      <c r="O297">
        <v>778</v>
      </c>
      <c r="P297">
        <v>78</v>
      </c>
      <c r="Q297">
        <v>2543</v>
      </c>
      <c r="R297">
        <v>2.1952780000000001</v>
      </c>
      <c r="S297">
        <v>243.98944399999999</v>
      </c>
      <c r="T297">
        <v>24.461666999999998</v>
      </c>
      <c r="U297">
        <v>797.51305500000001</v>
      </c>
    </row>
    <row r="298" spans="1:21" x14ac:dyDescent="0.25">
      <c r="A298" t="s">
        <v>1234</v>
      </c>
      <c r="B298">
        <v>1</v>
      </c>
      <c r="C298" t="s">
        <v>79</v>
      </c>
      <c r="D298" t="s">
        <v>111</v>
      </c>
      <c r="E298" t="s">
        <v>1235</v>
      </c>
      <c r="F298" t="s">
        <v>140</v>
      </c>
      <c r="G298" t="s">
        <v>72</v>
      </c>
      <c r="H298" t="s">
        <v>129</v>
      </c>
      <c r="I298" t="s">
        <v>22</v>
      </c>
      <c r="J298" t="s">
        <v>141</v>
      </c>
      <c r="K298" t="s">
        <v>1236</v>
      </c>
      <c r="L298" t="s">
        <v>1237</v>
      </c>
      <c r="M298">
        <v>0.68444444400000004</v>
      </c>
      <c r="N298">
        <v>0</v>
      </c>
      <c r="O298">
        <v>0</v>
      </c>
      <c r="P298">
        <v>1</v>
      </c>
      <c r="Q298">
        <v>148</v>
      </c>
      <c r="R298">
        <v>0</v>
      </c>
      <c r="S298">
        <v>0</v>
      </c>
      <c r="T298">
        <v>0.68444400000000005</v>
      </c>
      <c r="U298">
        <v>101.29777799999999</v>
      </c>
    </row>
    <row r="299" spans="1:21" x14ac:dyDescent="0.25">
      <c r="A299" t="s">
        <v>1238</v>
      </c>
      <c r="B299">
        <v>1</v>
      </c>
      <c r="C299" t="s">
        <v>78</v>
      </c>
      <c r="D299" t="s">
        <v>237</v>
      </c>
      <c r="E299" t="s">
        <v>1239</v>
      </c>
      <c r="F299" t="s">
        <v>177</v>
      </c>
      <c r="G299" t="s">
        <v>72</v>
      </c>
      <c r="H299" t="s">
        <v>129</v>
      </c>
      <c r="I299" t="s">
        <v>22</v>
      </c>
      <c r="J299" t="s">
        <v>130</v>
      </c>
      <c r="K299" t="s">
        <v>1240</v>
      </c>
      <c r="L299" t="s">
        <v>1241</v>
      </c>
      <c r="M299">
        <v>7.8691666659999999</v>
      </c>
      <c r="N299">
        <v>1</v>
      </c>
      <c r="O299">
        <v>518</v>
      </c>
      <c r="P299">
        <v>0</v>
      </c>
      <c r="Q299">
        <v>0</v>
      </c>
      <c r="R299">
        <v>7.869167</v>
      </c>
      <c r="S299">
        <v>4076.228333</v>
      </c>
      <c r="T299">
        <v>0</v>
      </c>
      <c r="U299">
        <v>0</v>
      </c>
    </row>
    <row r="300" spans="1:21" x14ac:dyDescent="0.25">
      <c r="A300" t="s">
        <v>1242</v>
      </c>
      <c r="B300">
        <v>1</v>
      </c>
      <c r="C300" t="s">
        <v>78</v>
      </c>
      <c r="D300" t="s">
        <v>107</v>
      </c>
      <c r="E300" t="s">
        <v>1243</v>
      </c>
      <c r="F300" t="s">
        <v>140</v>
      </c>
      <c r="G300" t="s">
        <v>72</v>
      </c>
      <c r="H300" t="s">
        <v>168</v>
      </c>
      <c r="I300" t="s">
        <v>22</v>
      </c>
      <c r="J300" t="s">
        <v>141</v>
      </c>
      <c r="K300" t="s">
        <v>1244</v>
      </c>
      <c r="L300" t="s">
        <v>1245</v>
      </c>
      <c r="M300">
        <v>2.5000000000000001E-2</v>
      </c>
      <c r="N300">
        <v>0</v>
      </c>
      <c r="O300">
        <v>0</v>
      </c>
      <c r="P300">
        <v>1</v>
      </c>
      <c r="Q300">
        <v>68</v>
      </c>
      <c r="R300">
        <v>0</v>
      </c>
      <c r="S300">
        <v>0</v>
      </c>
      <c r="T300">
        <v>2.5000000000000001E-2</v>
      </c>
      <c r="U300">
        <v>1.7</v>
      </c>
    </row>
    <row r="301" spans="1:21" x14ac:dyDescent="0.25">
      <c r="A301" t="s">
        <v>1246</v>
      </c>
      <c r="B301">
        <v>1</v>
      </c>
      <c r="C301" t="s">
        <v>79</v>
      </c>
      <c r="D301" t="s">
        <v>120</v>
      </c>
      <c r="E301" t="s">
        <v>1247</v>
      </c>
      <c r="F301" t="s">
        <v>128</v>
      </c>
      <c r="G301" t="s">
        <v>72</v>
      </c>
      <c r="H301" t="s">
        <v>129</v>
      </c>
      <c r="I301" t="s">
        <v>22</v>
      </c>
      <c r="J301" t="s">
        <v>130</v>
      </c>
      <c r="K301" t="s">
        <v>1248</v>
      </c>
      <c r="L301" t="s">
        <v>1249</v>
      </c>
      <c r="M301">
        <v>5.8597222220000003</v>
      </c>
      <c r="N301">
        <v>1</v>
      </c>
      <c r="O301">
        <v>54</v>
      </c>
      <c r="P301">
        <v>0</v>
      </c>
      <c r="Q301">
        <v>0</v>
      </c>
      <c r="R301">
        <v>5.8597219999999997</v>
      </c>
      <c r="S301">
        <v>316.42500000000001</v>
      </c>
      <c r="T301">
        <v>0</v>
      </c>
      <c r="U301">
        <v>0</v>
      </c>
    </row>
    <row r="302" spans="1:21" x14ac:dyDescent="0.25">
      <c r="A302" t="s">
        <v>1250</v>
      </c>
      <c r="B302">
        <v>1</v>
      </c>
      <c r="C302" t="s">
        <v>78</v>
      </c>
      <c r="D302" t="s">
        <v>737</v>
      </c>
      <c r="E302" t="s">
        <v>1251</v>
      </c>
      <c r="F302" t="s">
        <v>128</v>
      </c>
      <c r="G302" t="s">
        <v>71</v>
      </c>
      <c r="H302" t="s">
        <v>129</v>
      </c>
      <c r="I302" t="s">
        <v>22</v>
      </c>
      <c r="J302" t="s">
        <v>130</v>
      </c>
      <c r="K302" t="s">
        <v>1252</v>
      </c>
      <c r="L302" t="s">
        <v>1253</v>
      </c>
      <c r="M302">
        <v>2.87</v>
      </c>
      <c r="N302">
        <v>2</v>
      </c>
      <c r="O302">
        <v>722</v>
      </c>
      <c r="P302">
        <v>0</v>
      </c>
      <c r="Q302">
        <v>0</v>
      </c>
      <c r="R302">
        <v>5.74</v>
      </c>
      <c r="S302">
        <v>2072.14</v>
      </c>
      <c r="T302">
        <v>0</v>
      </c>
      <c r="U302">
        <v>0</v>
      </c>
    </row>
    <row r="303" spans="1:21" x14ac:dyDescent="0.25">
      <c r="A303" t="s">
        <v>1254</v>
      </c>
      <c r="B303">
        <v>1</v>
      </c>
      <c r="C303" t="s">
        <v>78</v>
      </c>
      <c r="D303" t="s">
        <v>96</v>
      </c>
      <c r="E303" t="s">
        <v>1255</v>
      </c>
      <c r="F303" t="s">
        <v>140</v>
      </c>
      <c r="G303" t="s">
        <v>72</v>
      </c>
      <c r="H303" t="s">
        <v>168</v>
      </c>
      <c r="I303" t="s">
        <v>22</v>
      </c>
      <c r="J303" t="s">
        <v>141</v>
      </c>
      <c r="K303" t="s">
        <v>1256</v>
      </c>
      <c r="L303" t="s">
        <v>1257</v>
      </c>
      <c r="M303">
        <v>2.5000000000000001E-2</v>
      </c>
      <c r="N303">
        <v>0</v>
      </c>
      <c r="O303">
        <v>64</v>
      </c>
      <c r="P303">
        <v>1</v>
      </c>
      <c r="Q303">
        <v>2</v>
      </c>
      <c r="R303">
        <v>0</v>
      </c>
      <c r="S303">
        <v>1.6</v>
      </c>
      <c r="T303">
        <v>2.5000000000000001E-2</v>
      </c>
      <c r="U303">
        <v>0.05</v>
      </c>
    </row>
    <row r="304" spans="1:21" x14ac:dyDescent="0.25">
      <c r="A304" t="s">
        <v>1258</v>
      </c>
      <c r="B304">
        <v>1</v>
      </c>
      <c r="C304" t="s">
        <v>78</v>
      </c>
      <c r="D304" t="s">
        <v>96</v>
      </c>
      <c r="E304" t="s">
        <v>1259</v>
      </c>
      <c r="F304" t="s">
        <v>140</v>
      </c>
      <c r="G304" t="s">
        <v>72</v>
      </c>
      <c r="H304" t="s">
        <v>168</v>
      </c>
      <c r="I304" t="s">
        <v>22</v>
      </c>
      <c r="J304" t="s">
        <v>141</v>
      </c>
      <c r="K304" t="s">
        <v>1260</v>
      </c>
      <c r="L304" t="s">
        <v>1261</v>
      </c>
      <c r="M304">
        <v>2.8888888000000001E-2</v>
      </c>
      <c r="N304">
        <v>0</v>
      </c>
      <c r="O304">
        <v>37</v>
      </c>
      <c r="P304">
        <v>1</v>
      </c>
      <c r="Q304">
        <v>2</v>
      </c>
      <c r="R304">
        <v>0</v>
      </c>
      <c r="S304">
        <v>1.068889</v>
      </c>
      <c r="T304">
        <v>2.8889000000000001E-2</v>
      </c>
      <c r="U304">
        <v>5.7778000000000003E-2</v>
      </c>
    </row>
    <row r="305" spans="1:21" x14ac:dyDescent="0.25">
      <c r="A305" t="s">
        <v>1262</v>
      </c>
      <c r="B305">
        <v>1</v>
      </c>
      <c r="C305" t="s">
        <v>79</v>
      </c>
      <c r="D305" t="s">
        <v>124</v>
      </c>
      <c r="E305" t="s">
        <v>1263</v>
      </c>
      <c r="F305" t="s">
        <v>140</v>
      </c>
      <c r="G305" t="s">
        <v>72</v>
      </c>
      <c r="H305" t="s">
        <v>129</v>
      </c>
      <c r="I305" t="s">
        <v>22</v>
      </c>
      <c r="J305" t="s">
        <v>141</v>
      </c>
      <c r="K305" t="s">
        <v>1264</v>
      </c>
      <c r="L305" t="s">
        <v>1265</v>
      </c>
      <c r="M305">
        <v>0.11</v>
      </c>
      <c r="N305">
        <v>0</v>
      </c>
      <c r="O305">
        <v>0</v>
      </c>
      <c r="P305">
        <v>2</v>
      </c>
      <c r="Q305">
        <v>161</v>
      </c>
      <c r="R305">
        <v>0</v>
      </c>
      <c r="S305">
        <v>0</v>
      </c>
      <c r="T305">
        <v>0.22</v>
      </c>
      <c r="U305">
        <v>17.71</v>
      </c>
    </row>
    <row r="306" spans="1:21" x14ac:dyDescent="0.25">
      <c r="A306" t="s">
        <v>1266</v>
      </c>
      <c r="B306">
        <v>1</v>
      </c>
      <c r="C306" t="s">
        <v>79</v>
      </c>
      <c r="D306" t="s">
        <v>124</v>
      </c>
      <c r="E306" t="s">
        <v>1263</v>
      </c>
      <c r="F306" t="s">
        <v>128</v>
      </c>
      <c r="G306" t="s">
        <v>72</v>
      </c>
      <c r="H306" t="s">
        <v>129</v>
      </c>
      <c r="I306" t="s">
        <v>22</v>
      </c>
      <c r="J306" t="s">
        <v>130</v>
      </c>
      <c r="K306" t="s">
        <v>1267</v>
      </c>
      <c r="L306" t="s">
        <v>1268</v>
      </c>
      <c r="M306">
        <v>1.6420666660000001</v>
      </c>
      <c r="N306">
        <v>0</v>
      </c>
      <c r="O306">
        <v>0</v>
      </c>
      <c r="P306">
        <v>24</v>
      </c>
      <c r="Q306">
        <v>537</v>
      </c>
      <c r="R306">
        <v>0</v>
      </c>
      <c r="S306">
        <v>0</v>
      </c>
      <c r="T306">
        <v>39.409599999999998</v>
      </c>
      <c r="U306">
        <v>881.78980000000001</v>
      </c>
    </row>
    <row r="307" spans="1:21" x14ac:dyDescent="0.25">
      <c r="A307" t="s">
        <v>1269</v>
      </c>
      <c r="B307">
        <v>1</v>
      </c>
      <c r="C307" t="s">
        <v>78</v>
      </c>
      <c r="D307" t="s">
        <v>96</v>
      </c>
      <c r="E307" t="s">
        <v>1270</v>
      </c>
      <c r="F307" t="s">
        <v>140</v>
      </c>
      <c r="G307" t="s">
        <v>72</v>
      </c>
      <c r="H307" t="s">
        <v>129</v>
      </c>
      <c r="I307" t="s">
        <v>22</v>
      </c>
      <c r="J307" t="s">
        <v>141</v>
      </c>
      <c r="K307" t="s">
        <v>1271</v>
      </c>
      <c r="L307" t="s">
        <v>1272</v>
      </c>
      <c r="M307">
        <v>0.16250000000000001</v>
      </c>
      <c r="N307">
        <v>0</v>
      </c>
      <c r="O307">
        <v>73</v>
      </c>
      <c r="P307">
        <v>1</v>
      </c>
      <c r="Q307">
        <v>1</v>
      </c>
      <c r="R307">
        <v>0</v>
      </c>
      <c r="S307">
        <v>11.862500000000001</v>
      </c>
      <c r="T307">
        <v>0.16250000000000001</v>
      </c>
      <c r="U307">
        <v>0.16250000000000001</v>
      </c>
    </row>
    <row r="308" spans="1:21" x14ac:dyDescent="0.25">
      <c r="A308" t="s">
        <v>1273</v>
      </c>
      <c r="B308">
        <v>1</v>
      </c>
      <c r="C308" t="s">
        <v>78</v>
      </c>
      <c r="D308" t="s">
        <v>96</v>
      </c>
      <c r="E308" t="s">
        <v>1270</v>
      </c>
      <c r="F308" t="s">
        <v>140</v>
      </c>
      <c r="G308" t="s">
        <v>72</v>
      </c>
      <c r="H308" t="s">
        <v>129</v>
      </c>
      <c r="I308" t="s">
        <v>22</v>
      </c>
      <c r="J308" t="s">
        <v>141</v>
      </c>
      <c r="K308" t="s">
        <v>1274</v>
      </c>
      <c r="L308" t="s">
        <v>1275</v>
      </c>
      <c r="M308">
        <v>0.18722222199999999</v>
      </c>
      <c r="N308">
        <v>0</v>
      </c>
      <c r="O308">
        <v>137</v>
      </c>
      <c r="P308">
        <v>1</v>
      </c>
      <c r="Q308">
        <v>2</v>
      </c>
      <c r="R308">
        <v>0</v>
      </c>
      <c r="S308">
        <v>25.649443999999999</v>
      </c>
      <c r="T308">
        <v>0.187222</v>
      </c>
      <c r="U308">
        <v>0.374444</v>
      </c>
    </row>
    <row r="309" spans="1:21" x14ac:dyDescent="0.25">
      <c r="A309" t="s">
        <v>1276</v>
      </c>
      <c r="B309">
        <v>1</v>
      </c>
      <c r="C309" t="s">
        <v>78</v>
      </c>
      <c r="D309" t="s">
        <v>96</v>
      </c>
      <c r="E309" t="s">
        <v>1277</v>
      </c>
      <c r="F309" t="s">
        <v>140</v>
      </c>
      <c r="G309" t="s">
        <v>72</v>
      </c>
      <c r="H309" t="s">
        <v>168</v>
      </c>
      <c r="I309" t="s">
        <v>22</v>
      </c>
      <c r="J309" t="s">
        <v>141</v>
      </c>
      <c r="K309" t="s">
        <v>1278</v>
      </c>
      <c r="L309" t="s">
        <v>1279</v>
      </c>
      <c r="M309">
        <v>3.9166666000000003E-2</v>
      </c>
      <c r="N309">
        <v>8</v>
      </c>
      <c r="O309">
        <v>462</v>
      </c>
      <c r="P309">
        <v>1</v>
      </c>
      <c r="Q309">
        <v>4</v>
      </c>
      <c r="R309">
        <v>0.31333299999999997</v>
      </c>
      <c r="S309">
        <v>18.094999999999999</v>
      </c>
      <c r="T309">
        <v>3.9167E-2</v>
      </c>
      <c r="U309">
        <v>0.156667</v>
      </c>
    </row>
    <row r="310" spans="1:21" x14ac:dyDescent="0.25">
      <c r="A310" t="s">
        <v>1280</v>
      </c>
      <c r="B310">
        <v>1</v>
      </c>
      <c r="C310" t="s">
        <v>78</v>
      </c>
      <c r="D310" t="s">
        <v>96</v>
      </c>
      <c r="E310" t="s">
        <v>1281</v>
      </c>
      <c r="F310" t="s">
        <v>140</v>
      </c>
      <c r="G310" t="s">
        <v>72</v>
      </c>
      <c r="H310" t="s">
        <v>129</v>
      </c>
      <c r="I310" t="s">
        <v>22</v>
      </c>
      <c r="J310" t="s">
        <v>141</v>
      </c>
      <c r="K310" t="s">
        <v>1282</v>
      </c>
      <c r="L310" t="s">
        <v>1283</v>
      </c>
      <c r="M310">
        <v>0.264444444</v>
      </c>
      <c r="N310">
        <v>0</v>
      </c>
      <c r="O310">
        <v>95</v>
      </c>
      <c r="P310">
        <v>1</v>
      </c>
      <c r="Q310">
        <v>1</v>
      </c>
      <c r="R310">
        <v>0</v>
      </c>
      <c r="S310">
        <v>25.122222000000001</v>
      </c>
      <c r="T310">
        <v>0.26444400000000001</v>
      </c>
      <c r="U310">
        <v>0.26444400000000001</v>
      </c>
    </row>
    <row r="311" spans="1:21" x14ac:dyDescent="0.25">
      <c r="A311" t="s">
        <v>1284</v>
      </c>
      <c r="B311">
        <v>1</v>
      </c>
      <c r="C311" t="s">
        <v>78</v>
      </c>
      <c r="D311" t="s">
        <v>96</v>
      </c>
      <c r="E311" t="s">
        <v>1285</v>
      </c>
      <c r="F311" t="s">
        <v>154</v>
      </c>
      <c r="G311" t="s">
        <v>72</v>
      </c>
      <c r="H311" t="s">
        <v>129</v>
      </c>
      <c r="I311" t="s">
        <v>22</v>
      </c>
      <c r="J311" t="s">
        <v>141</v>
      </c>
      <c r="K311" t="s">
        <v>1286</v>
      </c>
      <c r="L311" t="s">
        <v>1287</v>
      </c>
      <c r="M311">
        <v>0.181666666</v>
      </c>
      <c r="N311">
        <v>0</v>
      </c>
      <c r="O311">
        <v>0</v>
      </c>
      <c r="P311">
        <v>1</v>
      </c>
      <c r="Q311">
        <v>27</v>
      </c>
      <c r="R311">
        <v>0</v>
      </c>
      <c r="S311">
        <v>0</v>
      </c>
      <c r="T311">
        <v>0.181667</v>
      </c>
      <c r="U311">
        <v>4.9050000000000002</v>
      </c>
    </row>
    <row r="312" spans="1:21" x14ac:dyDescent="0.25">
      <c r="A312" t="s">
        <v>1288</v>
      </c>
      <c r="B312">
        <v>1</v>
      </c>
      <c r="C312" t="s">
        <v>78</v>
      </c>
      <c r="D312" t="s">
        <v>96</v>
      </c>
      <c r="E312" t="s">
        <v>1289</v>
      </c>
      <c r="F312" t="s">
        <v>140</v>
      </c>
      <c r="G312" t="s">
        <v>72</v>
      </c>
      <c r="H312" t="s">
        <v>129</v>
      </c>
      <c r="I312" t="s">
        <v>22</v>
      </c>
      <c r="J312" t="s">
        <v>141</v>
      </c>
      <c r="K312" t="s">
        <v>1290</v>
      </c>
      <c r="L312" t="s">
        <v>1291</v>
      </c>
      <c r="M312">
        <v>0.19527777700000001</v>
      </c>
      <c r="N312">
        <v>0</v>
      </c>
      <c r="O312">
        <v>95</v>
      </c>
      <c r="P312">
        <v>1</v>
      </c>
      <c r="Q312">
        <v>1</v>
      </c>
      <c r="R312">
        <v>0</v>
      </c>
      <c r="S312">
        <v>18.551389</v>
      </c>
      <c r="T312">
        <v>0.19527800000000001</v>
      </c>
      <c r="U312">
        <v>0.19527800000000001</v>
      </c>
    </row>
    <row r="313" spans="1:21" x14ac:dyDescent="0.25">
      <c r="A313" t="s">
        <v>1292</v>
      </c>
      <c r="B313">
        <v>1</v>
      </c>
      <c r="C313" t="s">
        <v>78</v>
      </c>
      <c r="D313" t="s">
        <v>96</v>
      </c>
      <c r="E313" t="s">
        <v>1293</v>
      </c>
      <c r="F313" t="s">
        <v>140</v>
      </c>
      <c r="G313" t="s">
        <v>72</v>
      </c>
      <c r="H313" t="s">
        <v>129</v>
      </c>
      <c r="I313" t="s">
        <v>22</v>
      </c>
      <c r="J313" t="s">
        <v>141</v>
      </c>
      <c r="K313" t="s">
        <v>1294</v>
      </c>
      <c r="L313" t="s">
        <v>1295</v>
      </c>
      <c r="M313">
        <v>0.1225</v>
      </c>
      <c r="N313">
        <v>0</v>
      </c>
      <c r="O313">
        <v>76</v>
      </c>
      <c r="P313">
        <v>1</v>
      </c>
      <c r="Q313">
        <v>6</v>
      </c>
      <c r="R313">
        <v>0</v>
      </c>
      <c r="S313">
        <v>9.31</v>
      </c>
      <c r="T313">
        <v>0.1225</v>
      </c>
      <c r="U313">
        <v>0.73499999999999999</v>
      </c>
    </row>
    <row r="314" spans="1:21" x14ac:dyDescent="0.25">
      <c r="A314" t="s">
        <v>1296</v>
      </c>
      <c r="B314">
        <v>1</v>
      </c>
      <c r="C314" t="s">
        <v>78</v>
      </c>
      <c r="D314" t="s">
        <v>237</v>
      </c>
      <c r="E314" t="s">
        <v>1297</v>
      </c>
      <c r="F314" t="s">
        <v>177</v>
      </c>
      <c r="G314" t="s">
        <v>71</v>
      </c>
      <c r="H314" t="s">
        <v>129</v>
      </c>
      <c r="I314" t="s">
        <v>22</v>
      </c>
      <c r="J314" t="s">
        <v>130</v>
      </c>
      <c r="K314" t="s">
        <v>1298</v>
      </c>
      <c r="L314" t="s">
        <v>1299</v>
      </c>
      <c r="M314">
        <v>2.309722222</v>
      </c>
      <c r="N314">
        <v>0</v>
      </c>
      <c r="O314">
        <v>237</v>
      </c>
      <c r="P314">
        <v>0</v>
      </c>
      <c r="Q314">
        <v>0</v>
      </c>
      <c r="R314">
        <v>0</v>
      </c>
      <c r="S314">
        <v>547.40416700000003</v>
      </c>
      <c r="T314">
        <v>0</v>
      </c>
      <c r="U314">
        <v>0</v>
      </c>
    </row>
    <row r="315" spans="1:21" x14ac:dyDescent="0.25">
      <c r="A315" t="s">
        <v>1300</v>
      </c>
      <c r="B315">
        <v>1</v>
      </c>
      <c r="C315" t="s">
        <v>78</v>
      </c>
      <c r="D315" t="s">
        <v>237</v>
      </c>
      <c r="E315" t="s">
        <v>1301</v>
      </c>
      <c r="F315" t="s">
        <v>177</v>
      </c>
      <c r="G315" t="s">
        <v>71</v>
      </c>
      <c r="H315" t="s">
        <v>129</v>
      </c>
      <c r="I315" t="s">
        <v>22</v>
      </c>
      <c r="J315" t="s">
        <v>130</v>
      </c>
      <c r="K315" t="s">
        <v>1302</v>
      </c>
      <c r="L315" t="s">
        <v>1303</v>
      </c>
      <c r="M315">
        <v>2.6475</v>
      </c>
      <c r="N315">
        <v>0</v>
      </c>
      <c r="O315">
        <v>98</v>
      </c>
      <c r="P315">
        <v>0</v>
      </c>
      <c r="Q315">
        <v>0</v>
      </c>
      <c r="R315">
        <v>0</v>
      </c>
      <c r="S315">
        <v>259.45499999999998</v>
      </c>
      <c r="T315">
        <v>0</v>
      </c>
      <c r="U315">
        <v>0</v>
      </c>
    </row>
    <row r="316" spans="1:21" x14ac:dyDescent="0.25">
      <c r="A316" t="s">
        <v>1304</v>
      </c>
      <c r="B316">
        <v>1</v>
      </c>
      <c r="C316" t="s">
        <v>78</v>
      </c>
      <c r="D316" t="s">
        <v>98</v>
      </c>
      <c r="E316" t="s">
        <v>1305</v>
      </c>
      <c r="F316" t="s">
        <v>140</v>
      </c>
      <c r="G316" t="s">
        <v>72</v>
      </c>
      <c r="H316" t="s">
        <v>129</v>
      </c>
      <c r="I316" t="s">
        <v>22</v>
      </c>
      <c r="J316" t="s">
        <v>141</v>
      </c>
      <c r="K316" t="s">
        <v>1306</v>
      </c>
      <c r="L316" t="s">
        <v>1307</v>
      </c>
      <c r="M316">
        <v>6.0555554999999997E-2</v>
      </c>
      <c r="N316">
        <v>0</v>
      </c>
      <c r="O316">
        <v>59</v>
      </c>
      <c r="P316">
        <v>2</v>
      </c>
      <c r="Q316">
        <v>5</v>
      </c>
      <c r="R316">
        <v>0</v>
      </c>
      <c r="S316">
        <v>3.572778</v>
      </c>
      <c r="T316">
        <v>0.121111</v>
      </c>
      <c r="U316">
        <v>0.30277799999999999</v>
      </c>
    </row>
    <row r="317" spans="1:21" x14ac:dyDescent="0.25">
      <c r="A317" t="s">
        <v>1308</v>
      </c>
      <c r="B317">
        <v>1</v>
      </c>
      <c r="C317" t="s">
        <v>78</v>
      </c>
      <c r="D317" t="s">
        <v>92</v>
      </c>
      <c r="E317" t="s">
        <v>1309</v>
      </c>
      <c r="F317" t="s">
        <v>140</v>
      </c>
      <c r="G317" t="s">
        <v>72</v>
      </c>
      <c r="H317" t="s">
        <v>168</v>
      </c>
      <c r="I317" t="s">
        <v>22</v>
      </c>
      <c r="J317" t="s">
        <v>141</v>
      </c>
      <c r="K317" t="s">
        <v>1310</v>
      </c>
      <c r="L317" t="s">
        <v>1311</v>
      </c>
      <c r="M317">
        <v>1.6666666E-2</v>
      </c>
      <c r="N317">
        <v>0</v>
      </c>
      <c r="O317">
        <v>0</v>
      </c>
      <c r="P317">
        <v>1</v>
      </c>
      <c r="Q317">
        <v>19</v>
      </c>
      <c r="R317">
        <v>0</v>
      </c>
      <c r="S317">
        <v>0</v>
      </c>
      <c r="T317">
        <v>1.6667000000000001E-2</v>
      </c>
      <c r="U317">
        <v>0.31666699999999998</v>
      </c>
    </row>
    <row r="318" spans="1:21" x14ac:dyDescent="0.25">
      <c r="A318" t="s">
        <v>1312</v>
      </c>
      <c r="B318">
        <v>1</v>
      </c>
      <c r="C318" t="s">
        <v>78</v>
      </c>
      <c r="D318" t="s">
        <v>92</v>
      </c>
      <c r="E318" t="s">
        <v>1313</v>
      </c>
      <c r="F318" t="s">
        <v>128</v>
      </c>
      <c r="G318" t="s">
        <v>72</v>
      </c>
      <c r="H318" t="s">
        <v>129</v>
      </c>
      <c r="I318" t="s">
        <v>22</v>
      </c>
      <c r="J318" t="s">
        <v>130</v>
      </c>
      <c r="K318" t="s">
        <v>1314</v>
      </c>
      <c r="L318" t="s">
        <v>1315</v>
      </c>
      <c r="M318">
        <v>1.1772222219999999</v>
      </c>
      <c r="N318">
        <v>0</v>
      </c>
      <c r="O318">
        <v>0</v>
      </c>
      <c r="P318">
        <v>1</v>
      </c>
      <c r="Q318">
        <v>71</v>
      </c>
      <c r="R318">
        <v>0</v>
      </c>
      <c r="S318">
        <v>0</v>
      </c>
      <c r="T318">
        <v>1.177222</v>
      </c>
      <c r="U318">
        <v>83.582778000000005</v>
      </c>
    </row>
    <row r="319" spans="1:21" x14ac:dyDescent="0.25">
      <c r="A319" t="s">
        <v>1316</v>
      </c>
      <c r="B319">
        <v>1</v>
      </c>
      <c r="C319" t="s">
        <v>78</v>
      </c>
      <c r="D319" t="s">
        <v>92</v>
      </c>
      <c r="E319" t="s">
        <v>1317</v>
      </c>
      <c r="F319" t="s">
        <v>128</v>
      </c>
      <c r="G319" t="s">
        <v>72</v>
      </c>
      <c r="H319" t="s">
        <v>129</v>
      </c>
      <c r="I319" t="s">
        <v>22</v>
      </c>
      <c r="J319" t="s">
        <v>130</v>
      </c>
      <c r="K319" t="s">
        <v>1318</v>
      </c>
      <c r="L319" t="s">
        <v>1319</v>
      </c>
      <c r="M319">
        <v>3.1352711110000002</v>
      </c>
      <c r="N319">
        <v>0</v>
      </c>
      <c r="O319">
        <v>0</v>
      </c>
      <c r="P319">
        <v>3</v>
      </c>
      <c r="Q319">
        <v>231</v>
      </c>
      <c r="R319">
        <v>0</v>
      </c>
      <c r="S319">
        <v>0</v>
      </c>
      <c r="T319">
        <v>9.4058130000000002</v>
      </c>
      <c r="U319">
        <v>724.24762699999997</v>
      </c>
    </row>
    <row r="320" spans="1:21" x14ac:dyDescent="0.25">
      <c r="A320" t="s">
        <v>1320</v>
      </c>
      <c r="B320">
        <v>1</v>
      </c>
      <c r="C320" t="s">
        <v>78</v>
      </c>
      <c r="D320" t="s">
        <v>92</v>
      </c>
      <c r="E320" t="s">
        <v>1321</v>
      </c>
      <c r="F320" t="s">
        <v>128</v>
      </c>
      <c r="G320" t="s">
        <v>72</v>
      </c>
      <c r="H320" t="s">
        <v>129</v>
      </c>
      <c r="I320" t="s">
        <v>22</v>
      </c>
      <c r="J320" t="s">
        <v>130</v>
      </c>
      <c r="K320" t="s">
        <v>1322</v>
      </c>
      <c r="L320" t="s">
        <v>1323</v>
      </c>
      <c r="M320">
        <v>3.4633563879999998</v>
      </c>
      <c r="N320">
        <v>0</v>
      </c>
      <c r="O320">
        <v>0</v>
      </c>
      <c r="P320">
        <v>0</v>
      </c>
      <c r="Q320">
        <v>91</v>
      </c>
      <c r="R320">
        <v>0</v>
      </c>
      <c r="S320">
        <v>0</v>
      </c>
      <c r="T320">
        <v>0</v>
      </c>
      <c r="U320">
        <v>315.16543100000001</v>
      </c>
    </row>
    <row r="321" spans="1:21" x14ac:dyDescent="0.25">
      <c r="A321" t="s">
        <v>1324</v>
      </c>
      <c r="B321">
        <v>1</v>
      </c>
      <c r="C321" t="s">
        <v>78</v>
      </c>
      <c r="D321" t="s">
        <v>92</v>
      </c>
      <c r="E321" t="s">
        <v>1309</v>
      </c>
      <c r="F321" t="s">
        <v>140</v>
      </c>
      <c r="G321" t="s">
        <v>72</v>
      </c>
      <c r="H321" t="s">
        <v>168</v>
      </c>
      <c r="I321" t="s">
        <v>22</v>
      </c>
      <c r="J321" t="s">
        <v>141</v>
      </c>
      <c r="K321" t="s">
        <v>1325</v>
      </c>
      <c r="L321" t="s">
        <v>1326</v>
      </c>
      <c r="M321">
        <v>8.6111109999999994E-3</v>
      </c>
      <c r="N321">
        <v>0</v>
      </c>
      <c r="O321">
        <v>0</v>
      </c>
      <c r="P321">
        <v>1</v>
      </c>
      <c r="Q321">
        <v>67</v>
      </c>
      <c r="R321">
        <v>0</v>
      </c>
      <c r="S321">
        <v>0</v>
      </c>
      <c r="T321">
        <v>8.6110000000000006E-3</v>
      </c>
      <c r="U321">
        <v>0.57694400000000001</v>
      </c>
    </row>
    <row r="322" spans="1:21" x14ac:dyDescent="0.25">
      <c r="A322" t="s">
        <v>1327</v>
      </c>
      <c r="B322">
        <v>1</v>
      </c>
      <c r="C322" t="s">
        <v>78</v>
      </c>
      <c r="D322" t="s">
        <v>105</v>
      </c>
      <c r="E322" t="s">
        <v>1328</v>
      </c>
      <c r="F322" t="s">
        <v>140</v>
      </c>
      <c r="G322" t="s">
        <v>72</v>
      </c>
      <c r="H322" t="s">
        <v>168</v>
      </c>
      <c r="I322" t="s">
        <v>22</v>
      </c>
      <c r="J322" t="s">
        <v>141</v>
      </c>
      <c r="K322" t="s">
        <v>1329</v>
      </c>
      <c r="L322" t="s">
        <v>1330</v>
      </c>
      <c r="M322">
        <v>8.6111109999999994E-3</v>
      </c>
      <c r="N322">
        <v>0</v>
      </c>
      <c r="O322">
        <v>0</v>
      </c>
      <c r="P322">
        <v>1</v>
      </c>
      <c r="Q322">
        <v>86</v>
      </c>
      <c r="R322">
        <v>0</v>
      </c>
      <c r="S322">
        <v>0</v>
      </c>
      <c r="T322">
        <v>8.6110000000000006E-3</v>
      </c>
      <c r="U322">
        <v>0.74055599999999999</v>
      </c>
    </row>
    <row r="323" spans="1:21" x14ac:dyDescent="0.25">
      <c r="A323" t="s">
        <v>1331</v>
      </c>
      <c r="B323">
        <v>1</v>
      </c>
      <c r="C323" t="s">
        <v>78</v>
      </c>
      <c r="D323" t="s">
        <v>91</v>
      </c>
      <c r="E323" t="s">
        <v>1332</v>
      </c>
      <c r="F323" t="s">
        <v>128</v>
      </c>
      <c r="G323" t="s">
        <v>71</v>
      </c>
      <c r="H323" t="s">
        <v>129</v>
      </c>
      <c r="I323" t="s">
        <v>22</v>
      </c>
      <c r="J323" t="s">
        <v>130</v>
      </c>
      <c r="K323" t="s">
        <v>1333</v>
      </c>
      <c r="L323" t="s">
        <v>1334</v>
      </c>
      <c r="M323">
        <v>0.53230277699999995</v>
      </c>
      <c r="N323">
        <v>0</v>
      </c>
      <c r="O323">
        <v>0</v>
      </c>
      <c r="P323">
        <v>1</v>
      </c>
      <c r="Q323">
        <v>56</v>
      </c>
      <c r="R323">
        <v>0</v>
      </c>
      <c r="S323">
        <v>0</v>
      </c>
      <c r="T323">
        <v>0.53230299999999997</v>
      </c>
      <c r="U323">
        <v>29.808955999999998</v>
      </c>
    </row>
    <row r="324" spans="1:21" x14ac:dyDescent="0.25">
      <c r="A324" t="s">
        <v>1335</v>
      </c>
      <c r="B324">
        <v>1</v>
      </c>
      <c r="C324" t="s">
        <v>78</v>
      </c>
      <c r="D324" t="s">
        <v>90</v>
      </c>
      <c r="E324" t="s">
        <v>1336</v>
      </c>
      <c r="F324" t="s">
        <v>177</v>
      </c>
      <c r="G324" t="s">
        <v>71</v>
      </c>
      <c r="H324" t="s">
        <v>129</v>
      </c>
      <c r="I324" t="s">
        <v>22</v>
      </c>
      <c r="J324" t="s">
        <v>130</v>
      </c>
      <c r="K324" t="s">
        <v>1337</v>
      </c>
      <c r="L324" t="s">
        <v>1338</v>
      </c>
      <c r="M324">
        <v>2.596944444</v>
      </c>
      <c r="N324">
        <v>1</v>
      </c>
      <c r="O324">
        <v>104</v>
      </c>
      <c r="P324">
        <v>0</v>
      </c>
      <c r="Q324">
        <v>0</v>
      </c>
      <c r="R324">
        <v>2.5969440000000001</v>
      </c>
      <c r="S324">
        <v>270.082222</v>
      </c>
      <c r="T324">
        <v>0</v>
      </c>
      <c r="U324">
        <v>0</v>
      </c>
    </row>
    <row r="325" spans="1:21" x14ac:dyDescent="0.25">
      <c r="A325" t="s">
        <v>1339</v>
      </c>
      <c r="B325">
        <v>1</v>
      </c>
      <c r="C325" t="s">
        <v>78</v>
      </c>
      <c r="D325" t="s">
        <v>98</v>
      </c>
      <c r="E325" t="s">
        <v>1340</v>
      </c>
      <c r="F325" t="s">
        <v>140</v>
      </c>
      <c r="G325" t="s">
        <v>72</v>
      </c>
      <c r="H325" t="s">
        <v>129</v>
      </c>
      <c r="I325" t="s">
        <v>22</v>
      </c>
      <c r="J325" t="s">
        <v>141</v>
      </c>
      <c r="K325" t="s">
        <v>1341</v>
      </c>
      <c r="L325" t="s">
        <v>1342</v>
      </c>
      <c r="M325">
        <v>8.8888887999999999E-2</v>
      </c>
      <c r="N325">
        <v>2</v>
      </c>
      <c r="O325">
        <v>461</v>
      </c>
      <c r="P325">
        <v>0</v>
      </c>
      <c r="Q325">
        <v>0</v>
      </c>
      <c r="R325">
        <v>0.17777799999999999</v>
      </c>
      <c r="S325">
        <v>40.977777000000003</v>
      </c>
      <c r="T325">
        <v>0</v>
      </c>
      <c r="U325">
        <v>0</v>
      </c>
    </row>
    <row r="326" spans="1:21" x14ac:dyDescent="0.25">
      <c r="A326" t="s">
        <v>1343</v>
      </c>
      <c r="B326">
        <v>1</v>
      </c>
      <c r="C326" t="s">
        <v>78</v>
      </c>
      <c r="D326" t="s">
        <v>98</v>
      </c>
      <c r="E326" t="s">
        <v>1344</v>
      </c>
      <c r="F326" t="s">
        <v>154</v>
      </c>
      <c r="G326" t="s">
        <v>72</v>
      </c>
      <c r="H326" t="s">
        <v>168</v>
      </c>
      <c r="I326" t="s">
        <v>22</v>
      </c>
      <c r="J326" t="s">
        <v>130</v>
      </c>
      <c r="K326" t="s">
        <v>1345</v>
      </c>
      <c r="L326" t="s">
        <v>1346</v>
      </c>
      <c r="M326">
        <v>1.3333332999999999E-2</v>
      </c>
      <c r="N326">
        <v>1</v>
      </c>
      <c r="O326">
        <v>181</v>
      </c>
      <c r="P326">
        <v>0</v>
      </c>
      <c r="Q326">
        <v>0</v>
      </c>
      <c r="R326">
        <v>1.3332999999999999E-2</v>
      </c>
      <c r="S326">
        <v>2.4133330000000002</v>
      </c>
      <c r="T326">
        <v>0</v>
      </c>
      <c r="U326">
        <v>0</v>
      </c>
    </row>
    <row r="327" spans="1:21" x14ac:dyDescent="0.25">
      <c r="A327" t="s">
        <v>1347</v>
      </c>
      <c r="B327">
        <v>1</v>
      </c>
      <c r="C327" t="s">
        <v>78</v>
      </c>
      <c r="D327" t="s">
        <v>104</v>
      </c>
      <c r="E327" t="s">
        <v>1348</v>
      </c>
      <c r="F327" t="s">
        <v>128</v>
      </c>
      <c r="G327" t="s">
        <v>71</v>
      </c>
      <c r="H327" t="s">
        <v>129</v>
      </c>
      <c r="I327" t="s">
        <v>22</v>
      </c>
      <c r="J327" t="s">
        <v>130</v>
      </c>
      <c r="K327" t="s">
        <v>1349</v>
      </c>
      <c r="L327" t="s">
        <v>1350</v>
      </c>
      <c r="M327">
        <v>9.2613888880000008</v>
      </c>
      <c r="N327">
        <v>0</v>
      </c>
      <c r="O327">
        <v>0</v>
      </c>
      <c r="P327">
        <v>1</v>
      </c>
      <c r="Q327">
        <v>149</v>
      </c>
      <c r="R327">
        <v>0</v>
      </c>
      <c r="S327">
        <v>0</v>
      </c>
      <c r="T327">
        <v>9.2613889999999994</v>
      </c>
      <c r="U327">
        <v>1379.946944</v>
      </c>
    </row>
    <row r="328" spans="1:21" x14ac:dyDescent="0.25">
      <c r="A328" t="s">
        <v>1351</v>
      </c>
      <c r="B328">
        <v>1</v>
      </c>
      <c r="C328" t="s">
        <v>79</v>
      </c>
      <c r="D328" t="s">
        <v>109</v>
      </c>
      <c r="E328" t="s">
        <v>1352</v>
      </c>
      <c r="F328" t="s">
        <v>140</v>
      </c>
      <c r="G328" t="s">
        <v>72</v>
      </c>
      <c r="H328" t="s">
        <v>168</v>
      </c>
      <c r="I328" t="s">
        <v>22</v>
      </c>
      <c r="J328" t="s">
        <v>141</v>
      </c>
      <c r="K328" t="s">
        <v>1353</v>
      </c>
      <c r="L328" t="s">
        <v>1354</v>
      </c>
      <c r="M328">
        <v>3.1388887999999997E-2</v>
      </c>
      <c r="N328">
        <v>0</v>
      </c>
      <c r="O328">
        <v>0</v>
      </c>
      <c r="P328">
        <v>1</v>
      </c>
      <c r="Q328">
        <v>36</v>
      </c>
      <c r="R328">
        <v>0</v>
      </c>
      <c r="S328">
        <v>0</v>
      </c>
      <c r="T328">
        <v>3.1389E-2</v>
      </c>
      <c r="U328">
        <v>1.1299999999999999</v>
      </c>
    </row>
    <row r="329" spans="1:21" x14ac:dyDescent="0.25">
      <c r="A329" t="s">
        <v>1355</v>
      </c>
      <c r="B329">
        <v>1</v>
      </c>
      <c r="C329" t="s">
        <v>79</v>
      </c>
      <c r="D329" t="s">
        <v>109</v>
      </c>
      <c r="E329" t="s">
        <v>1356</v>
      </c>
      <c r="F329" t="s">
        <v>140</v>
      </c>
      <c r="G329" t="s">
        <v>72</v>
      </c>
      <c r="H329" t="s">
        <v>129</v>
      </c>
      <c r="I329" t="s">
        <v>22</v>
      </c>
      <c r="J329" t="s">
        <v>141</v>
      </c>
      <c r="K329" t="s">
        <v>1357</v>
      </c>
      <c r="L329" t="s">
        <v>1358</v>
      </c>
      <c r="M329">
        <v>0.64416666600000005</v>
      </c>
      <c r="N329">
        <v>1</v>
      </c>
      <c r="O329">
        <v>151</v>
      </c>
      <c r="P329">
        <v>0</v>
      </c>
      <c r="Q329">
        <v>0</v>
      </c>
      <c r="R329">
        <v>0.64416700000000005</v>
      </c>
      <c r="S329">
        <v>97.269166999999996</v>
      </c>
      <c r="T329">
        <v>0</v>
      </c>
      <c r="U329">
        <v>0</v>
      </c>
    </row>
    <row r="330" spans="1:21" x14ac:dyDescent="0.25">
      <c r="A330" t="s">
        <v>1359</v>
      </c>
      <c r="B330">
        <v>1</v>
      </c>
      <c r="C330" t="s">
        <v>79</v>
      </c>
      <c r="D330" t="s">
        <v>109</v>
      </c>
      <c r="E330" t="s">
        <v>1360</v>
      </c>
      <c r="F330" t="s">
        <v>140</v>
      </c>
      <c r="G330" t="s">
        <v>72</v>
      </c>
      <c r="H330" t="s">
        <v>129</v>
      </c>
      <c r="I330" t="s">
        <v>22</v>
      </c>
      <c r="J330" t="s">
        <v>141</v>
      </c>
      <c r="K330" t="s">
        <v>1361</v>
      </c>
      <c r="L330" t="s">
        <v>1362</v>
      </c>
      <c r="M330">
        <v>9.6111110999999999E-2</v>
      </c>
      <c r="N330">
        <v>0</v>
      </c>
      <c r="O330">
        <v>0</v>
      </c>
      <c r="P330">
        <v>1</v>
      </c>
      <c r="Q330">
        <v>35</v>
      </c>
      <c r="R330">
        <v>0</v>
      </c>
      <c r="S330">
        <v>0</v>
      </c>
      <c r="T330">
        <v>9.6111000000000002E-2</v>
      </c>
      <c r="U330">
        <v>3.3638889999999999</v>
      </c>
    </row>
    <row r="331" spans="1:21" x14ac:dyDescent="0.25">
      <c r="A331" t="s">
        <v>1363</v>
      </c>
      <c r="B331">
        <v>1</v>
      </c>
      <c r="C331" t="s">
        <v>79</v>
      </c>
      <c r="D331" t="s">
        <v>112</v>
      </c>
      <c r="E331" t="s">
        <v>1364</v>
      </c>
      <c r="F331" t="s">
        <v>128</v>
      </c>
      <c r="G331" t="s">
        <v>72</v>
      </c>
      <c r="H331" t="s">
        <v>129</v>
      </c>
      <c r="I331" t="s">
        <v>22</v>
      </c>
      <c r="J331" t="s">
        <v>130</v>
      </c>
      <c r="K331" t="s">
        <v>1365</v>
      </c>
      <c r="L331" t="s">
        <v>1366</v>
      </c>
      <c r="M331">
        <v>4.0919444440000001</v>
      </c>
      <c r="N331">
        <v>0</v>
      </c>
      <c r="O331">
        <v>0</v>
      </c>
      <c r="P331">
        <v>2</v>
      </c>
      <c r="Q331">
        <v>42</v>
      </c>
      <c r="R331">
        <v>0</v>
      </c>
      <c r="S331">
        <v>0</v>
      </c>
      <c r="T331">
        <v>8.1838890000000006</v>
      </c>
      <c r="U331">
        <v>171.86166700000001</v>
      </c>
    </row>
    <row r="332" spans="1:21" x14ac:dyDescent="0.25">
      <c r="A332" t="s">
        <v>1367</v>
      </c>
      <c r="B332">
        <v>1</v>
      </c>
      <c r="C332" t="s">
        <v>78</v>
      </c>
      <c r="D332" t="s">
        <v>94</v>
      </c>
      <c r="E332" t="s">
        <v>1368</v>
      </c>
      <c r="F332" t="s">
        <v>140</v>
      </c>
      <c r="G332" t="s">
        <v>72</v>
      </c>
      <c r="H332" t="s">
        <v>129</v>
      </c>
      <c r="I332" t="s">
        <v>22</v>
      </c>
      <c r="J332" t="s">
        <v>141</v>
      </c>
      <c r="K332" t="s">
        <v>1369</v>
      </c>
      <c r="L332" t="s">
        <v>1370</v>
      </c>
      <c r="M332">
        <v>1.221944444</v>
      </c>
      <c r="N332">
        <v>2</v>
      </c>
      <c r="O332">
        <v>214</v>
      </c>
      <c r="P332">
        <v>0</v>
      </c>
      <c r="Q332">
        <v>0</v>
      </c>
      <c r="R332">
        <v>2.443889</v>
      </c>
      <c r="S332">
        <v>261.49611099999998</v>
      </c>
      <c r="T332">
        <v>0</v>
      </c>
      <c r="U332">
        <v>0</v>
      </c>
    </row>
    <row r="333" spans="1:21" x14ac:dyDescent="0.25">
      <c r="A333" t="s">
        <v>1371</v>
      </c>
      <c r="B333">
        <v>1</v>
      </c>
      <c r="C333" t="s">
        <v>78</v>
      </c>
      <c r="D333" t="s">
        <v>98</v>
      </c>
      <c r="E333" t="s">
        <v>1372</v>
      </c>
      <c r="F333" t="s">
        <v>140</v>
      </c>
      <c r="G333" t="s">
        <v>72</v>
      </c>
      <c r="H333" t="s">
        <v>129</v>
      </c>
      <c r="I333" t="s">
        <v>22</v>
      </c>
      <c r="J333" t="s">
        <v>141</v>
      </c>
      <c r="K333" t="s">
        <v>1373</v>
      </c>
      <c r="L333" t="s">
        <v>1374</v>
      </c>
      <c r="M333">
        <v>8.0555555000000001E-2</v>
      </c>
      <c r="N333">
        <v>0</v>
      </c>
      <c r="O333">
        <v>20</v>
      </c>
      <c r="P333">
        <v>1</v>
      </c>
      <c r="Q333">
        <v>1</v>
      </c>
      <c r="R333">
        <v>0</v>
      </c>
      <c r="S333">
        <v>1.611111</v>
      </c>
      <c r="T333">
        <v>8.0556000000000003E-2</v>
      </c>
      <c r="U333">
        <v>8.0556000000000003E-2</v>
      </c>
    </row>
    <row r="334" spans="1:21" x14ac:dyDescent="0.25">
      <c r="A334" t="s">
        <v>1375</v>
      </c>
      <c r="B334">
        <v>1</v>
      </c>
      <c r="C334" t="s">
        <v>78</v>
      </c>
      <c r="D334" t="s">
        <v>104</v>
      </c>
      <c r="E334" t="s">
        <v>1376</v>
      </c>
      <c r="F334" t="s">
        <v>135</v>
      </c>
      <c r="G334" t="s">
        <v>71</v>
      </c>
      <c r="H334" t="s">
        <v>129</v>
      </c>
      <c r="I334" t="s">
        <v>22</v>
      </c>
      <c r="J334" t="s">
        <v>130</v>
      </c>
      <c r="K334" t="s">
        <v>1377</v>
      </c>
      <c r="L334" t="s">
        <v>1378</v>
      </c>
      <c r="M334">
        <v>2.0155555550000002</v>
      </c>
      <c r="N334">
        <v>1</v>
      </c>
      <c r="O334">
        <v>64</v>
      </c>
      <c r="P334">
        <v>0</v>
      </c>
      <c r="Q334">
        <v>3</v>
      </c>
      <c r="R334">
        <v>2.0155560000000001</v>
      </c>
      <c r="S334">
        <v>128.99555599999999</v>
      </c>
      <c r="T334">
        <v>0</v>
      </c>
      <c r="U334">
        <v>6.0466670000000002</v>
      </c>
    </row>
    <row r="335" spans="1:21" x14ac:dyDescent="0.25">
      <c r="A335" t="s">
        <v>1379</v>
      </c>
      <c r="B335">
        <v>1</v>
      </c>
      <c r="C335" t="s">
        <v>79</v>
      </c>
      <c r="D335" t="s">
        <v>110</v>
      </c>
      <c r="E335" t="s">
        <v>1380</v>
      </c>
      <c r="F335" t="s">
        <v>140</v>
      </c>
      <c r="G335" t="s">
        <v>72</v>
      </c>
      <c r="H335" t="s">
        <v>168</v>
      </c>
      <c r="I335" t="s">
        <v>22</v>
      </c>
      <c r="J335" t="s">
        <v>141</v>
      </c>
      <c r="K335" t="s">
        <v>1381</v>
      </c>
      <c r="L335" t="s">
        <v>1382</v>
      </c>
      <c r="M335">
        <v>1.0277777E-2</v>
      </c>
      <c r="N335">
        <v>0</v>
      </c>
      <c r="O335">
        <v>0</v>
      </c>
      <c r="P335">
        <v>1</v>
      </c>
      <c r="Q335">
        <v>178</v>
      </c>
      <c r="R335">
        <v>0</v>
      </c>
      <c r="S335">
        <v>0</v>
      </c>
      <c r="T335">
        <v>1.0278000000000001E-2</v>
      </c>
      <c r="U335">
        <v>1.8294440000000001</v>
      </c>
    </row>
    <row r="336" spans="1:21" x14ac:dyDescent="0.25">
      <c r="A336" t="s">
        <v>1383</v>
      </c>
      <c r="B336">
        <v>1</v>
      </c>
      <c r="C336" t="s">
        <v>79</v>
      </c>
      <c r="D336" t="s">
        <v>110</v>
      </c>
      <c r="E336" t="s">
        <v>1384</v>
      </c>
      <c r="F336" t="s">
        <v>177</v>
      </c>
      <c r="G336" t="s">
        <v>71</v>
      </c>
      <c r="H336" t="s">
        <v>129</v>
      </c>
      <c r="I336" t="s">
        <v>22</v>
      </c>
      <c r="J336" t="s">
        <v>130</v>
      </c>
      <c r="K336" t="s">
        <v>1385</v>
      </c>
      <c r="L336" t="s">
        <v>1386</v>
      </c>
      <c r="M336">
        <v>8.0411516659999993</v>
      </c>
      <c r="N336">
        <v>0</v>
      </c>
      <c r="O336">
        <v>0</v>
      </c>
      <c r="P336">
        <v>0</v>
      </c>
      <c r="Q336">
        <v>22</v>
      </c>
      <c r="R336">
        <v>0</v>
      </c>
      <c r="S336">
        <v>0</v>
      </c>
      <c r="T336">
        <v>0</v>
      </c>
      <c r="U336">
        <v>176.905337</v>
      </c>
    </row>
    <row r="337" spans="1:21" x14ac:dyDescent="0.25">
      <c r="A337" t="s">
        <v>1387</v>
      </c>
      <c r="B337">
        <v>1</v>
      </c>
      <c r="C337" t="s">
        <v>79</v>
      </c>
      <c r="D337" t="s">
        <v>110</v>
      </c>
      <c r="E337" t="s">
        <v>1388</v>
      </c>
      <c r="F337" t="s">
        <v>140</v>
      </c>
      <c r="G337" t="s">
        <v>72</v>
      </c>
      <c r="H337" t="s">
        <v>168</v>
      </c>
      <c r="I337" t="s">
        <v>22</v>
      </c>
      <c r="J337" t="s">
        <v>141</v>
      </c>
      <c r="K337" t="s">
        <v>1389</v>
      </c>
      <c r="L337" t="s">
        <v>1390</v>
      </c>
      <c r="M337">
        <v>2.7777777E-2</v>
      </c>
      <c r="N337">
        <v>0</v>
      </c>
      <c r="O337">
        <v>0</v>
      </c>
      <c r="P337">
        <v>1</v>
      </c>
      <c r="Q337">
        <v>77</v>
      </c>
      <c r="R337">
        <v>0</v>
      </c>
      <c r="S337">
        <v>0</v>
      </c>
      <c r="T337">
        <v>2.7778000000000001E-2</v>
      </c>
      <c r="U337">
        <v>2.1388889999999998</v>
      </c>
    </row>
    <row r="338" spans="1:21" x14ac:dyDescent="0.25">
      <c r="A338" t="s">
        <v>1391</v>
      </c>
      <c r="B338">
        <v>1</v>
      </c>
      <c r="C338" t="s">
        <v>79</v>
      </c>
      <c r="D338" t="s">
        <v>110</v>
      </c>
      <c r="E338" t="s">
        <v>1380</v>
      </c>
      <c r="F338" t="s">
        <v>140</v>
      </c>
      <c r="G338" t="s">
        <v>72</v>
      </c>
      <c r="H338" t="s">
        <v>168</v>
      </c>
      <c r="I338" t="s">
        <v>22</v>
      </c>
      <c r="J338" t="s">
        <v>141</v>
      </c>
      <c r="K338" t="s">
        <v>1392</v>
      </c>
      <c r="L338" t="s">
        <v>1393</v>
      </c>
      <c r="M338">
        <v>2.2222222E-2</v>
      </c>
      <c r="N338">
        <v>0</v>
      </c>
      <c r="O338">
        <v>0</v>
      </c>
      <c r="P338">
        <v>1</v>
      </c>
      <c r="Q338">
        <v>33</v>
      </c>
      <c r="R338">
        <v>0</v>
      </c>
      <c r="S338">
        <v>0</v>
      </c>
      <c r="T338">
        <v>2.2221999999999999E-2</v>
      </c>
      <c r="U338">
        <v>0.73333300000000001</v>
      </c>
    </row>
    <row r="339" spans="1:21" x14ac:dyDescent="0.25">
      <c r="A339" t="s">
        <v>1394</v>
      </c>
      <c r="B339">
        <v>1</v>
      </c>
      <c r="C339" t="s">
        <v>79</v>
      </c>
      <c r="D339" t="s">
        <v>110</v>
      </c>
      <c r="E339" t="s">
        <v>1395</v>
      </c>
      <c r="F339" t="s">
        <v>140</v>
      </c>
      <c r="G339" t="s">
        <v>72</v>
      </c>
      <c r="H339" t="s">
        <v>168</v>
      </c>
      <c r="I339" t="s">
        <v>22</v>
      </c>
      <c r="J339" t="s">
        <v>141</v>
      </c>
      <c r="K339" t="s">
        <v>1396</v>
      </c>
      <c r="L339" t="s">
        <v>1397</v>
      </c>
      <c r="M339">
        <v>5.0000000000000001E-3</v>
      </c>
      <c r="N339">
        <v>0</v>
      </c>
      <c r="O339">
        <v>0</v>
      </c>
      <c r="P339">
        <v>1</v>
      </c>
      <c r="Q339">
        <v>62</v>
      </c>
      <c r="R339">
        <v>0</v>
      </c>
      <c r="S339">
        <v>0</v>
      </c>
      <c r="T339">
        <v>5.0000000000000001E-3</v>
      </c>
      <c r="U339">
        <v>0.31</v>
      </c>
    </row>
    <row r="340" spans="1:21" x14ac:dyDescent="0.25">
      <c r="A340" t="s">
        <v>1398</v>
      </c>
      <c r="B340">
        <v>1</v>
      </c>
      <c r="C340" t="s">
        <v>79</v>
      </c>
      <c r="D340" t="s">
        <v>110</v>
      </c>
      <c r="E340" t="s">
        <v>1380</v>
      </c>
      <c r="F340" t="s">
        <v>140</v>
      </c>
      <c r="G340" t="s">
        <v>72</v>
      </c>
      <c r="H340" t="s">
        <v>168</v>
      </c>
      <c r="I340" t="s">
        <v>22</v>
      </c>
      <c r="J340" t="s">
        <v>141</v>
      </c>
      <c r="K340" t="s">
        <v>1399</v>
      </c>
      <c r="L340" t="s">
        <v>1400</v>
      </c>
      <c r="M340">
        <v>2.6666665999999999E-2</v>
      </c>
      <c r="N340">
        <v>0</v>
      </c>
      <c r="O340">
        <v>0</v>
      </c>
      <c r="P340">
        <v>1</v>
      </c>
      <c r="Q340">
        <v>51</v>
      </c>
      <c r="R340">
        <v>0</v>
      </c>
      <c r="S340">
        <v>0</v>
      </c>
      <c r="T340">
        <v>2.6667E-2</v>
      </c>
      <c r="U340">
        <v>1.36</v>
      </c>
    </row>
    <row r="341" spans="1:21" x14ac:dyDescent="0.25">
      <c r="A341" t="s">
        <v>1401</v>
      </c>
      <c r="B341">
        <v>1</v>
      </c>
      <c r="C341" t="s">
        <v>79</v>
      </c>
      <c r="D341" t="s">
        <v>110</v>
      </c>
      <c r="E341" t="s">
        <v>1380</v>
      </c>
      <c r="F341" t="s">
        <v>140</v>
      </c>
      <c r="G341" t="s">
        <v>72</v>
      </c>
      <c r="H341" t="s">
        <v>168</v>
      </c>
      <c r="I341" t="s">
        <v>22</v>
      </c>
      <c r="J341" t="s">
        <v>141</v>
      </c>
      <c r="K341" t="s">
        <v>1402</v>
      </c>
      <c r="L341" t="s">
        <v>1403</v>
      </c>
      <c r="M341">
        <v>2.4166666E-2</v>
      </c>
      <c r="N341">
        <v>0</v>
      </c>
      <c r="O341">
        <v>0</v>
      </c>
      <c r="P341">
        <v>1</v>
      </c>
      <c r="Q341">
        <v>37</v>
      </c>
      <c r="R341">
        <v>0</v>
      </c>
      <c r="S341">
        <v>0</v>
      </c>
      <c r="T341">
        <v>2.4167000000000001E-2</v>
      </c>
      <c r="U341">
        <v>0.89416700000000005</v>
      </c>
    </row>
    <row r="342" spans="1:21" x14ac:dyDescent="0.25">
      <c r="A342" t="s">
        <v>1404</v>
      </c>
      <c r="B342">
        <v>1</v>
      </c>
      <c r="C342" t="s">
        <v>79</v>
      </c>
      <c r="D342" t="s">
        <v>110</v>
      </c>
      <c r="E342" t="s">
        <v>1380</v>
      </c>
      <c r="F342" t="s">
        <v>140</v>
      </c>
      <c r="G342" t="s">
        <v>72</v>
      </c>
      <c r="H342" t="s">
        <v>168</v>
      </c>
      <c r="I342" t="s">
        <v>22</v>
      </c>
      <c r="J342" t="s">
        <v>141</v>
      </c>
      <c r="K342" t="s">
        <v>1405</v>
      </c>
      <c r="L342" t="s">
        <v>1406</v>
      </c>
      <c r="M342">
        <v>8.6111109999999994E-3</v>
      </c>
      <c r="N342">
        <v>0</v>
      </c>
      <c r="O342">
        <v>0</v>
      </c>
      <c r="P342">
        <v>2</v>
      </c>
      <c r="Q342">
        <v>48</v>
      </c>
      <c r="R342">
        <v>0</v>
      </c>
      <c r="S342">
        <v>0</v>
      </c>
      <c r="T342">
        <v>1.7222000000000001E-2</v>
      </c>
      <c r="U342">
        <v>0.41333300000000001</v>
      </c>
    </row>
    <row r="343" spans="1:21" x14ac:dyDescent="0.25">
      <c r="A343" t="s">
        <v>1407</v>
      </c>
      <c r="B343">
        <v>1</v>
      </c>
      <c r="C343" t="s">
        <v>78</v>
      </c>
      <c r="D343" t="s">
        <v>102</v>
      </c>
      <c r="E343" t="s">
        <v>1408</v>
      </c>
      <c r="F343" t="s">
        <v>154</v>
      </c>
      <c r="G343" t="s">
        <v>72</v>
      </c>
      <c r="H343" t="s">
        <v>129</v>
      </c>
      <c r="I343" t="s">
        <v>22</v>
      </c>
      <c r="J343" t="s">
        <v>141</v>
      </c>
      <c r="K343" t="s">
        <v>1409</v>
      </c>
      <c r="L343" t="s">
        <v>1410</v>
      </c>
      <c r="M343">
        <v>0.168055555</v>
      </c>
      <c r="N343">
        <v>0</v>
      </c>
      <c r="O343">
        <v>0</v>
      </c>
      <c r="P343">
        <v>1</v>
      </c>
      <c r="Q343">
        <v>42</v>
      </c>
      <c r="R343">
        <v>0</v>
      </c>
      <c r="S343">
        <v>0</v>
      </c>
      <c r="T343">
        <v>0.16805600000000001</v>
      </c>
      <c r="U343">
        <v>7.0583330000000002</v>
      </c>
    </row>
    <row r="344" spans="1:21" x14ac:dyDescent="0.25">
      <c r="A344" t="s">
        <v>1411</v>
      </c>
      <c r="B344">
        <v>1</v>
      </c>
      <c r="C344" t="s">
        <v>78</v>
      </c>
      <c r="D344" t="s">
        <v>102</v>
      </c>
      <c r="E344" t="s">
        <v>1412</v>
      </c>
      <c r="F344" t="s">
        <v>128</v>
      </c>
      <c r="G344" t="s">
        <v>72</v>
      </c>
      <c r="H344" t="s">
        <v>129</v>
      </c>
      <c r="I344" t="s">
        <v>22</v>
      </c>
      <c r="J344" t="s">
        <v>130</v>
      </c>
      <c r="K344" t="s">
        <v>1413</v>
      </c>
      <c r="L344" t="s">
        <v>1414</v>
      </c>
      <c r="M344">
        <v>5.6224999999999996</v>
      </c>
      <c r="N344">
        <v>0</v>
      </c>
      <c r="O344">
        <v>0</v>
      </c>
      <c r="P344">
        <v>1</v>
      </c>
      <c r="Q344">
        <v>58</v>
      </c>
      <c r="R344">
        <v>0</v>
      </c>
      <c r="S344">
        <v>0</v>
      </c>
      <c r="T344">
        <v>5.6224999999999996</v>
      </c>
      <c r="U344">
        <v>326.10500000000002</v>
      </c>
    </row>
    <row r="345" spans="1:21" x14ac:dyDescent="0.25">
      <c r="A345" t="s">
        <v>1415</v>
      </c>
      <c r="B345">
        <v>1</v>
      </c>
      <c r="C345" t="s">
        <v>78</v>
      </c>
      <c r="D345" t="s">
        <v>96</v>
      </c>
      <c r="E345" t="s">
        <v>1416</v>
      </c>
      <c r="F345" t="s">
        <v>140</v>
      </c>
      <c r="G345" t="s">
        <v>72</v>
      </c>
      <c r="H345" t="s">
        <v>168</v>
      </c>
      <c r="I345" t="s">
        <v>22</v>
      </c>
      <c r="J345" t="s">
        <v>141</v>
      </c>
      <c r="K345" t="s">
        <v>1417</v>
      </c>
      <c r="L345" t="s">
        <v>1418</v>
      </c>
      <c r="M345">
        <v>2.2499999999999999E-2</v>
      </c>
      <c r="N345">
        <v>2</v>
      </c>
      <c r="O345">
        <v>457</v>
      </c>
      <c r="P345">
        <v>0</v>
      </c>
      <c r="Q345">
        <v>0</v>
      </c>
      <c r="R345">
        <v>4.4999999999999998E-2</v>
      </c>
      <c r="S345">
        <v>10.282500000000001</v>
      </c>
      <c r="T345">
        <v>0</v>
      </c>
      <c r="U345">
        <v>0</v>
      </c>
    </row>
    <row r="346" spans="1:21" x14ac:dyDescent="0.25">
      <c r="A346" t="s">
        <v>1419</v>
      </c>
      <c r="B346">
        <v>1</v>
      </c>
      <c r="C346" t="s">
        <v>78</v>
      </c>
      <c r="D346" t="s">
        <v>96</v>
      </c>
      <c r="E346" t="s">
        <v>1420</v>
      </c>
      <c r="F346" t="s">
        <v>140</v>
      </c>
      <c r="G346" t="s">
        <v>72</v>
      </c>
      <c r="H346" t="s">
        <v>129</v>
      </c>
      <c r="I346" t="s">
        <v>22</v>
      </c>
      <c r="J346" t="s">
        <v>141</v>
      </c>
      <c r="K346" t="s">
        <v>1421</v>
      </c>
      <c r="L346" t="s">
        <v>1422</v>
      </c>
      <c r="M346">
        <v>8.6111111000000004E-2</v>
      </c>
      <c r="N346">
        <v>0</v>
      </c>
      <c r="O346">
        <v>27</v>
      </c>
      <c r="P346">
        <v>1</v>
      </c>
      <c r="Q346">
        <v>1</v>
      </c>
      <c r="R346">
        <v>0</v>
      </c>
      <c r="S346">
        <v>2.3250000000000002</v>
      </c>
      <c r="T346">
        <v>8.6110999999999993E-2</v>
      </c>
      <c r="U346">
        <v>8.6110999999999993E-2</v>
      </c>
    </row>
    <row r="347" spans="1:21" x14ac:dyDescent="0.25">
      <c r="A347" t="s">
        <v>1423</v>
      </c>
      <c r="B347">
        <v>1</v>
      </c>
      <c r="C347" t="s">
        <v>78</v>
      </c>
      <c r="D347" t="s">
        <v>96</v>
      </c>
      <c r="E347" t="s">
        <v>1420</v>
      </c>
      <c r="F347" t="s">
        <v>140</v>
      </c>
      <c r="G347" t="s">
        <v>72</v>
      </c>
      <c r="H347" t="s">
        <v>129</v>
      </c>
      <c r="I347" t="s">
        <v>22</v>
      </c>
      <c r="J347" t="s">
        <v>141</v>
      </c>
      <c r="K347" t="s">
        <v>1424</v>
      </c>
      <c r="L347" t="s">
        <v>1425</v>
      </c>
      <c r="M347">
        <v>0.15888888800000001</v>
      </c>
      <c r="N347">
        <v>0</v>
      </c>
      <c r="O347">
        <v>133</v>
      </c>
      <c r="P347">
        <v>1</v>
      </c>
      <c r="Q347">
        <v>1</v>
      </c>
      <c r="R347">
        <v>0</v>
      </c>
      <c r="S347">
        <v>21.132221999999999</v>
      </c>
      <c r="T347">
        <v>0.158889</v>
      </c>
      <c r="U347">
        <v>0.158889</v>
      </c>
    </row>
    <row r="348" spans="1:21" x14ac:dyDescent="0.25">
      <c r="A348" t="s">
        <v>1426</v>
      </c>
      <c r="B348">
        <v>1</v>
      </c>
      <c r="C348" t="s">
        <v>79</v>
      </c>
      <c r="D348" t="s">
        <v>113</v>
      </c>
      <c r="E348" t="s">
        <v>1427</v>
      </c>
      <c r="F348" t="s">
        <v>177</v>
      </c>
      <c r="G348" t="s">
        <v>71</v>
      </c>
      <c r="H348" t="s">
        <v>129</v>
      </c>
      <c r="I348" t="s">
        <v>22</v>
      </c>
      <c r="J348" t="s">
        <v>130</v>
      </c>
      <c r="K348" t="s">
        <v>1428</v>
      </c>
      <c r="L348" t="s">
        <v>1429</v>
      </c>
      <c r="M348">
        <v>7.624261111</v>
      </c>
      <c r="N348">
        <v>0</v>
      </c>
      <c r="O348">
        <v>16</v>
      </c>
      <c r="P348">
        <v>1</v>
      </c>
      <c r="Q348">
        <v>0</v>
      </c>
      <c r="R348">
        <v>0</v>
      </c>
      <c r="S348">
        <v>121.988178</v>
      </c>
      <c r="T348">
        <v>7.6242609999999997</v>
      </c>
      <c r="U348">
        <v>0</v>
      </c>
    </row>
    <row r="349" spans="1:21" x14ac:dyDescent="0.25">
      <c r="A349" t="s">
        <v>1430</v>
      </c>
      <c r="B349">
        <v>1</v>
      </c>
      <c r="C349" t="s">
        <v>79</v>
      </c>
      <c r="D349" t="s">
        <v>113</v>
      </c>
      <c r="E349" t="s">
        <v>1427</v>
      </c>
      <c r="F349" t="s">
        <v>177</v>
      </c>
      <c r="G349" t="s">
        <v>71</v>
      </c>
      <c r="H349" t="s">
        <v>129</v>
      </c>
      <c r="I349" t="s">
        <v>22</v>
      </c>
      <c r="J349" t="s">
        <v>130</v>
      </c>
      <c r="K349" t="s">
        <v>1431</v>
      </c>
      <c r="L349" t="s">
        <v>1432</v>
      </c>
      <c r="M349">
        <v>7.6147738880000002</v>
      </c>
      <c r="N349">
        <v>0</v>
      </c>
      <c r="O349">
        <v>16</v>
      </c>
      <c r="P349">
        <v>1</v>
      </c>
      <c r="Q349">
        <v>0</v>
      </c>
      <c r="R349">
        <v>0</v>
      </c>
      <c r="S349">
        <v>121.836382</v>
      </c>
      <c r="T349">
        <v>7.6147739999999997</v>
      </c>
      <c r="U349">
        <v>0</v>
      </c>
    </row>
    <row r="350" spans="1:21" x14ac:dyDescent="0.25">
      <c r="A350" t="s">
        <v>1433</v>
      </c>
      <c r="B350">
        <v>1</v>
      </c>
      <c r="C350" t="s">
        <v>79</v>
      </c>
      <c r="D350" t="s">
        <v>120</v>
      </c>
      <c r="E350" t="s">
        <v>1434</v>
      </c>
      <c r="F350" t="s">
        <v>140</v>
      </c>
      <c r="G350" t="s">
        <v>72</v>
      </c>
      <c r="H350" t="s">
        <v>129</v>
      </c>
      <c r="I350" t="s">
        <v>22</v>
      </c>
      <c r="J350" t="s">
        <v>141</v>
      </c>
      <c r="K350" t="s">
        <v>1435</v>
      </c>
      <c r="L350" t="s">
        <v>1436</v>
      </c>
      <c r="M350">
        <v>0.78222222200000002</v>
      </c>
      <c r="N350">
        <v>0</v>
      </c>
      <c r="O350">
        <v>1061</v>
      </c>
      <c r="P350">
        <v>448</v>
      </c>
      <c r="Q350">
        <v>199</v>
      </c>
      <c r="R350">
        <v>0</v>
      </c>
      <c r="S350">
        <v>829.93777799999998</v>
      </c>
      <c r="T350">
        <v>350.43555500000002</v>
      </c>
      <c r="U350">
        <v>155.66222200000001</v>
      </c>
    </row>
    <row r="351" spans="1:21" x14ac:dyDescent="0.25">
      <c r="A351" t="s">
        <v>1437</v>
      </c>
      <c r="B351">
        <v>1</v>
      </c>
      <c r="C351" t="s">
        <v>79</v>
      </c>
      <c r="D351" t="s">
        <v>120</v>
      </c>
      <c r="E351" t="s">
        <v>1438</v>
      </c>
      <c r="F351" t="s">
        <v>128</v>
      </c>
      <c r="G351" t="s">
        <v>72</v>
      </c>
      <c r="H351" t="s">
        <v>129</v>
      </c>
      <c r="I351" t="s">
        <v>22</v>
      </c>
      <c r="J351" t="s">
        <v>130</v>
      </c>
      <c r="K351" t="s">
        <v>1439</v>
      </c>
      <c r="L351" t="s">
        <v>1440</v>
      </c>
      <c r="M351">
        <v>3.6077777769999999</v>
      </c>
      <c r="N351">
        <v>0</v>
      </c>
      <c r="O351">
        <v>186</v>
      </c>
      <c r="P351">
        <v>68</v>
      </c>
      <c r="Q351">
        <v>6</v>
      </c>
      <c r="R351">
        <v>0</v>
      </c>
      <c r="S351">
        <v>671.04666699999996</v>
      </c>
      <c r="T351">
        <v>245.328889</v>
      </c>
      <c r="U351">
        <v>21.646667000000001</v>
      </c>
    </row>
    <row r="352" spans="1:21" x14ac:dyDescent="0.25">
      <c r="A352" t="s">
        <v>1441</v>
      </c>
      <c r="B352">
        <v>1</v>
      </c>
      <c r="C352" t="s">
        <v>79</v>
      </c>
      <c r="D352" t="s">
        <v>120</v>
      </c>
      <c r="E352" t="s">
        <v>1442</v>
      </c>
      <c r="F352" t="s">
        <v>177</v>
      </c>
      <c r="G352" t="s">
        <v>71</v>
      </c>
      <c r="H352" t="s">
        <v>129</v>
      </c>
      <c r="I352" t="s">
        <v>22</v>
      </c>
      <c r="J352" t="s">
        <v>130</v>
      </c>
      <c r="K352" t="s">
        <v>1443</v>
      </c>
      <c r="L352" t="s">
        <v>1444</v>
      </c>
      <c r="M352">
        <v>0.6825</v>
      </c>
      <c r="N352">
        <v>2</v>
      </c>
      <c r="O352">
        <v>48</v>
      </c>
      <c r="P352">
        <v>0</v>
      </c>
      <c r="Q352">
        <v>0</v>
      </c>
      <c r="R352">
        <v>1.365</v>
      </c>
      <c r="S352">
        <v>32.76</v>
      </c>
      <c r="T352">
        <v>0</v>
      </c>
      <c r="U352">
        <v>0</v>
      </c>
    </row>
    <row r="353" spans="1:21" x14ac:dyDescent="0.25">
      <c r="A353" t="s">
        <v>1445</v>
      </c>
      <c r="B353">
        <v>1</v>
      </c>
      <c r="C353" t="s">
        <v>79</v>
      </c>
      <c r="D353" t="s">
        <v>120</v>
      </c>
      <c r="E353" t="s">
        <v>1446</v>
      </c>
      <c r="F353" t="s">
        <v>140</v>
      </c>
      <c r="G353" t="s">
        <v>72</v>
      </c>
      <c r="H353" t="s">
        <v>129</v>
      </c>
      <c r="I353" t="s">
        <v>22</v>
      </c>
      <c r="J353" t="s">
        <v>141</v>
      </c>
      <c r="K353" t="s">
        <v>1447</v>
      </c>
      <c r="L353" t="s">
        <v>1448</v>
      </c>
      <c r="M353">
        <v>0.83472222200000001</v>
      </c>
      <c r="N353">
        <v>2</v>
      </c>
      <c r="O353">
        <v>329</v>
      </c>
      <c r="P353">
        <v>328</v>
      </c>
      <c r="Q353">
        <v>55</v>
      </c>
      <c r="R353">
        <v>1.6694439999999999</v>
      </c>
      <c r="S353">
        <v>274.62361099999998</v>
      </c>
      <c r="T353">
        <v>273.78888899999998</v>
      </c>
      <c r="U353">
        <v>45.909722000000002</v>
      </c>
    </row>
    <row r="354" spans="1:21" x14ac:dyDescent="0.25">
      <c r="A354" t="s">
        <v>1449</v>
      </c>
      <c r="B354">
        <v>1</v>
      </c>
      <c r="C354" t="s">
        <v>79</v>
      </c>
      <c r="D354" t="s">
        <v>120</v>
      </c>
      <c r="E354" t="s">
        <v>1450</v>
      </c>
      <c r="F354" t="s">
        <v>128</v>
      </c>
      <c r="G354" t="s">
        <v>72</v>
      </c>
      <c r="H354" t="s">
        <v>129</v>
      </c>
      <c r="I354" t="s">
        <v>22</v>
      </c>
      <c r="J354" t="s">
        <v>130</v>
      </c>
      <c r="K354" t="s">
        <v>1451</v>
      </c>
      <c r="L354" t="s">
        <v>1452</v>
      </c>
      <c r="M354">
        <v>0.39472222200000001</v>
      </c>
      <c r="N354">
        <v>32</v>
      </c>
      <c r="O354">
        <v>1577</v>
      </c>
      <c r="P354">
        <v>250</v>
      </c>
      <c r="Q354">
        <v>11</v>
      </c>
      <c r="R354">
        <v>12.631111000000001</v>
      </c>
      <c r="S354">
        <v>622.476944</v>
      </c>
      <c r="T354">
        <v>98.680555999999996</v>
      </c>
      <c r="U354">
        <v>4.3419439999999998</v>
      </c>
    </row>
    <row r="355" spans="1:21" x14ac:dyDescent="0.25">
      <c r="A355" t="s">
        <v>1453</v>
      </c>
      <c r="B355">
        <v>1</v>
      </c>
      <c r="C355" t="s">
        <v>79</v>
      </c>
      <c r="D355" t="s">
        <v>114</v>
      </c>
      <c r="E355" t="s">
        <v>1454</v>
      </c>
      <c r="F355" t="s">
        <v>140</v>
      </c>
      <c r="G355" t="s">
        <v>72</v>
      </c>
      <c r="H355" t="s">
        <v>168</v>
      </c>
      <c r="I355" t="s">
        <v>22</v>
      </c>
      <c r="J355" t="s">
        <v>141</v>
      </c>
      <c r="K355" t="s">
        <v>1455</v>
      </c>
      <c r="L355" t="s">
        <v>1456</v>
      </c>
      <c r="M355">
        <v>8.3333330000000001E-3</v>
      </c>
      <c r="N355">
        <v>0</v>
      </c>
      <c r="O355">
        <v>0</v>
      </c>
      <c r="P355">
        <v>1</v>
      </c>
      <c r="Q355">
        <v>34</v>
      </c>
      <c r="R355">
        <v>0</v>
      </c>
      <c r="S355">
        <v>0</v>
      </c>
      <c r="T355">
        <v>8.3330000000000001E-3</v>
      </c>
      <c r="U355">
        <v>0.283333</v>
      </c>
    </row>
    <row r="356" spans="1:21" x14ac:dyDescent="0.25">
      <c r="A356" t="s">
        <v>1457</v>
      </c>
      <c r="B356">
        <v>1</v>
      </c>
      <c r="C356" t="s">
        <v>79</v>
      </c>
      <c r="D356" t="s">
        <v>114</v>
      </c>
      <c r="E356" t="s">
        <v>1454</v>
      </c>
      <c r="F356" t="s">
        <v>140</v>
      </c>
      <c r="G356" t="s">
        <v>72</v>
      </c>
      <c r="H356" t="s">
        <v>168</v>
      </c>
      <c r="I356" t="s">
        <v>22</v>
      </c>
      <c r="J356" t="s">
        <v>141</v>
      </c>
      <c r="K356" t="s">
        <v>1458</v>
      </c>
      <c r="L356" t="s">
        <v>1459</v>
      </c>
      <c r="M356">
        <v>8.3333330000000001E-3</v>
      </c>
      <c r="N356">
        <v>0</v>
      </c>
      <c r="O356">
        <v>0</v>
      </c>
      <c r="P356">
        <v>1</v>
      </c>
      <c r="Q356">
        <v>127</v>
      </c>
      <c r="R356">
        <v>0</v>
      </c>
      <c r="S356">
        <v>0</v>
      </c>
      <c r="T356">
        <v>8.3330000000000001E-3</v>
      </c>
      <c r="U356">
        <v>1.058333</v>
      </c>
    </row>
    <row r="357" spans="1:21" x14ac:dyDescent="0.25">
      <c r="A357" t="s">
        <v>1460</v>
      </c>
      <c r="B357">
        <v>1</v>
      </c>
      <c r="C357" t="s">
        <v>79</v>
      </c>
      <c r="D357" t="s">
        <v>114</v>
      </c>
      <c r="E357" t="s">
        <v>1454</v>
      </c>
      <c r="F357" t="s">
        <v>140</v>
      </c>
      <c r="G357" t="s">
        <v>72</v>
      </c>
      <c r="H357" t="s">
        <v>168</v>
      </c>
      <c r="I357" t="s">
        <v>22</v>
      </c>
      <c r="J357" t="s">
        <v>141</v>
      </c>
      <c r="K357" t="s">
        <v>1461</v>
      </c>
      <c r="L357" t="s">
        <v>1462</v>
      </c>
      <c r="M357">
        <v>5.277777E-3</v>
      </c>
      <c r="N357">
        <v>0</v>
      </c>
      <c r="O357">
        <v>0</v>
      </c>
      <c r="P357">
        <v>1</v>
      </c>
      <c r="Q357">
        <v>34</v>
      </c>
      <c r="R357">
        <v>0</v>
      </c>
      <c r="S357">
        <v>0</v>
      </c>
      <c r="T357">
        <v>5.2779999999999997E-3</v>
      </c>
      <c r="U357">
        <v>0.17944399999999999</v>
      </c>
    </row>
    <row r="358" spans="1:21" x14ac:dyDescent="0.25">
      <c r="A358" t="s">
        <v>1463</v>
      </c>
      <c r="B358">
        <v>1</v>
      </c>
      <c r="C358" t="s">
        <v>79</v>
      </c>
      <c r="D358" t="s">
        <v>121</v>
      </c>
      <c r="E358" t="s">
        <v>1464</v>
      </c>
      <c r="F358" t="s">
        <v>128</v>
      </c>
      <c r="G358" t="s">
        <v>72</v>
      </c>
      <c r="H358" t="s">
        <v>129</v>
      </c>
      <c r="I358" t="s">
        <v>22</v>
      </c>
      <c r="J358" t="s">
        <v>130</v>
      </c>
      <c r="K358" t="s">
        <v>1465</v>
      </c>
      <c r="L358" t="s">
        <v>1466</v>
      </c>
      <c r="M358">
        <v>2.1884405550000001</v>
      </c>
      <c r="N358">
        <v>0</v>
      </c>
      <c r="O358">
        <v>69</v>
      </c>
      <c r="P358">
        <v>2</v>
      </c>
      <c r="Q358">
        <v>2</v>
      </c>
      <c r="R358">
        <v>0</v>
      </c>
      <c r="S358">
        <v>151.002398</v>
      </c>
      <c r="T358">
        <v>4.376881</v>
      </c>
      <c r="U358">
        <v>4.376881</v>
      </c>
    </row>
    <row r="359" spans="1:21" x14ac:dyDescent="0.25">
      <c r="A359" t="s">
        <v>1467</v>
      </c>
      <c r="B359">
        <v>1</v>
      </c>
      <c r="C359" t="s">
        <v>78</v>
      </c>
      <c r="D359" t="s">
        <v>88</v>
      </c>
      <c r="E359" t="s">
        <v>1468</v>
      </c>
      <c r="F359" t="s">
        <v>177</v>
      </c>
      <c r="G359" t="s">
        <v>72</v>
      </c>
      <c r="H359" t="s">
        <v>129</v>
      </c>
      <c r="I359" t="s">
        <v>22</v>
      </c>
      <c r="J359" t="s">
        <v>130</v>
      </c>
      <c r="K359" t="s">
        <v>1469</v>
      </c>
      <c r="L359" t="s">
        <v>1470</v>
      </c>
      <c r="M359">
        <v>3.7744444439999998</v>
      </c>
      <c r="N359">
        <v>2</v>
      </c>
      <c r="O359">
        <v>290</v>
      </c>
      <c r="P359">
        <v>0</v>
      </c>
      <c r="Q359">
        <v>0</v>
      </c>
      <c r="R359">
        <v>7.548889</v>
      </c>
      <c r="S359">
        <v>1094.5888890000001</v>
      </c>
      <c r="T359">
        <v>0</v>
      </c>
      <c r="U359">
        <v>0</v>
      </c>
    </row>
    <row r="360" spans="1:21" x14ac:dyDescent="0.25">
      <c r="A360" t="s">
        <v>1471</v>
      </c>
      <c r="B360">
        <v>1</v>
      </c>
      <c r="C360" t="s">
        <v>79</v>
      </c>
      <c r="D360" t="s">
        <v>116</v>
      </c>
      <c r="E360" t="s">
        <v>1472</v>
      </c>
      <c r="F360" t="s">
        <v>140</v>
      </c>
      <c r="G360" t="s">
        <v>72</v>
      </c>
      <c r="H360" t="s">
        <v>168</v>
      </c>
      <c r="I360" t="s">
        <v>22</v>
      </c>
      <c r="J360" t="s">
        <v>141</v>
      </c>
      <c r="K360" t="s">
        <v>1473</v>
      </c>
      <c r="L360" t="s">
        <v>1474</v>
      </c>
      <c r="M360">
        <v>1.1111111E-2</v>
      </c>
      <c r="N360">
        <v>0</v>
      </c>
      <c r="O360">
        <v>0</v>
      </c>
      <c r="P360">
        <v>1</v>
      </c>
      <c r="Q360">
        <v>127</v>
      </c>
      <c r="R360">
        <v>0</v>
      </c>
      <c r="S360">
        <v>0</v>
      </c>
      <c r="T360">
        <v>1.1110999999999999E-2</v>
      </c>
      <c r="U360">
        <v>1.411111</v>
      </c>
    </row>
    <row r="361" spans="1:21" x14ac:dyDescent="0.25">
      <c r="A361" t="s">
        <v>1475</v>
      </c>
      <c r="B361">
        <v>1</v>
      </c>
      <c r="C361" t="s">
        <v>79</v>
      </c>
      <c r="D361" t="s">
        <v>116</v>
      </c>
      <c r="E361" t="s">
        <v>1472</v>
      </c>
      <c r="F361" t="s">
        <v>140</v>
      </c>
      <c r="G361" t="s">
        <v>72</v>
      </c>
      <c r="H361" t="s">
        <v>168</v>
      </c>
      <c r="I361" t="s">
        <v>22</v>
      </c>
      <c r="J361" t="s">
        <v>141</v>
      </c>
      <c r="K361" t="s">
        <v>1476</v>
      </c>
      <c r="L361" t="s">
        <v>1477</v>
      </c>
      <c r="M361">
        <v>1.9166665999999999E-2</v>
      </c>
      <c r="N361">
        <v>0</v>
      </c>
      <c r="O361">
        <v>0</v>
      </c>
      <c r="P361">
        <v>1</v>
      </c>
      <c r="Q361">
        <v>127</v>
      </c>
      <c r="R361">
        <v>0</v>
      </c>
      <c r="S361">
        <v>0</v>
      </c>
      <c r="T361">
        <v>1.9167E-2</v>
      </c>
      <c r="U361">
        <v>2.434167</v>
      </c>
    </row>
    <row r="362" spans="1:21" x14ac:dyDescent="0.25">
      <c r="A362" t="s">
        <v>1478</v>
      </c>
      <c r="B362">
        <v>1</v>
      </c>
      <c r="C362" t="s">
        <v>79</v>
      </c>
      <c r="D362" t="s">
        <v>116</v>
      </c>
      <c r="E362" t="s">
        <v>1472</v>
      </c>
      <c r="F362" t="s">
        <v>140</v>
      </c>
      <c r="G362" t="s">
        <v>72</v>
      </c>
      <c r="H362" t="s">
        <v>168</v>
      </c>
      <c r="I362" t="s">
        <v>22</v>
      </c>
      <c r="J362" t="s">
        <v>141</v>
      </c>
      <c r="K362" t="s">
        <v>1479</v>
      </c>
      <c r="L362" t="s">
        <v>1480</v>
      </c>
      <c r="M362">
        <v>2.4444443999999999E-2</v>
      </c>
      <c r="N362">
        <v>0</v>
      </c>
      <c r="O362">
        <v>0</v>
      </c>
      <c r="P362">
        <v>1</v>
      </c>
      <c r="Q362">
        <v>34</v>
      </c>
      <c r="R362">
        <v>0</v>
      </c>
      <c r="S362">
        <v>0</v>
      </c>
      <c r="T362">
        <v>2.4444E-2</v>
      </c>
      <c r="U362">
        <v>0.83111100000000004</v>
      </c>
    </row>
    <row r="363" spans="1:21" x14ac:dyDescent="0.25">
      <c r="A363" t="s">
        <v>1481</v>
      </c>
      <c r="B363">
        <v>1</v>
      </c>
      <c r="C363" t="s">
        <v>79</v>
      </c>
      <c r="D363" t="s">
        <v>116</v>
      </c>
      <c r="E363" t="s">
        <v>1472</v>
      </c>
      <c r="F363" t="s">
        <v>140</v>
      </c>
      <c r="G363" t="s">
        <v>72</v>
      </c>
      <c r="H363" t="s">
        <v>168</v>
      </c>
      <c r="I363" t="s">
        <v>22</v>
      </c>
      <c r="J363" t="s">
        <v>141</v>
      </c>
      <c r="K363" t="s">
        <v>1482</v>
      </c>
      <c r="L363" t="s">
        <v>1483</v>
      </c>
      <c r="M363">
        <v>3.8888888000000003E-2</v>
      </c>
      <c r="N363">
        <v>0</v>
      </c>
      <c r="O363">
        <v>0</v>
      </c>
      <c r="P363">
        <v>1</v>
      </c>
      <c r="Q363">
        <v>34</v>
      </c>
      <c r="R363">
        <v>0</v>
      </c>
      <c r="S363">
        <v>0</v>
      </c>
      <c r="T363">
        <v>3.8889E-2</v>
      </c>
      <c r="U363">
        <v>1.322222</v>
      </c>
    </row>
    <row r="364" spans="1:21" x14ac:dyDescent="0.25">
      <c r="A364" t="s">
        <v>1484</v>
      </c>
      <c r="B364">
        <v>1</v>
      </c>
      <c r="C364" t="s">
        <v>79</v>
      </c>
      <c r="D364" t="s">
        <v>116</v>
      </c>
      <c r="E364" t="s">
        <v>1472</v>
      </c>
      <c r="F364" t="s">
        <v>140</v>
      </c>
      <c r="G364" t="s">
        <v>72</v>
      </c>
      <c r="H364" t="s">
        <v>129</v>
      </c>
      <c r="I364" t="s">
        <v>22</v>
      </c>
      <c r="J364" t="s">
        <v>141</v>
      </c>
      <c r="K364" t="s">
        <v>1485</v>
      </c>
      <c r="L364" t="s">
        <v>1486</v>
      </c>
      <c r="M364">
        <v>7.6111110999999995E-2</v>
      </c>
      <c r="N364">
        <v>0</v>
      </c>
      <c r="O364">
        <v>0</v>
      </c>
      <c r="P364">
        <v>1</v>
      </c>
      <c r="Q364">
        <v>34</v>
      </c>
      <c r="R364">
        <v>0</v>
      </c>
      <c r="S364">
        <v>0</v>
      </c>
      <c r="T364">
        <v>7.6110999999999998E-2</v>
      </c>
      <c r="U364">
        <v>2.5877780000000001</v>
      </c>
    </row>
    <row r="365" spans="1:21" x14ac:dyDescent="0.25">
      <c r="A365" t="s">
        <v>1487</v>
      </c>
      <c r="B365">
        <v>1</v>
      </c>
      <c r="C365" t="s">
        <v>79</v>
      </c>
      <c r="D365" t="s">
        <v>116</v>
      </c>
      <c r="E365" t="s">
        <v>1488</v>
      </c>
      <c r="F365" t="s">
        <v>128</v>
      </c>
      <c r="G365" t="s">
        <v>72</v>
      </c>
      <c r="H365" t="s">
        <v>129</v>
      </c>
      <c r="I365" t="s">
        <v>22</v>
      </c>
      <c r="J365" t="s">
        <v>130</v>
      </c>
      <c r="K365" t="s">
        <v>1489</v>
      </c>
      <c r="L365" t="s">
        <v>1490</v>
      </c>
      <c r="M365">
        <v>1.1310036109999999</v>
      </c>
      <c r="N365">
        <v>0</v>
      </c>
      <c r="O365">
        <v>0</v>
      </c>
      <c r="P365">
        <v>22</v>
      </c>
      <c r="Q365">
        <v>381</v>
      </c>
      <c r="R365">
        <v>0</v>
      </c>
      <c r="S365">
        <v>0</v>
      </c>
      <c r="T365">
        <v>24.882079000000001</v>
      </c>
      <c r="U365">
        <v>430.91237599999999</v>
      </c>
    </row>
    <row r="366" spans="1:21" x14ac:dyDescent="0.25">
      <c r="A366" t="s">
        <v>1491</v>
      </c>
      <c r="B366">
        <v>1</v>
      </c>
      <c r="C366" t="s">
        <v>79</v>
      </c>
      <c r="D366" t="s">
        <v>116</v>
      </c>
      <c r="E366" t="s">
        <v>1472</v>
      </c>
      <c r="F366" t="s">
        <v>140</v>
      </c>
      <c r="G366" t="s">
        <v>72</v>
      </c>
      <c r="H366" t="s">
        <v>129</v>
      </c>
      <c r="I366" t="s">
        <v>22</v>
      </c>
      <c r="J366" t="s">
        <v>141</v>
      </c>
      <c r="K366" t="s">
        <v>1492</v>
      </c>
      <c r="L366" t="s">
        <v>1493</v>
      </c>
      <c r="M366">
        <v>8.3611111000000002E-2</v>
      </c>
      <c r="N366">
        <v>0</v>
      </c>
      <c r="O366">
        <v>0</v>
      </c>
      <c r="P366">
        <v>1</v>
      </c>
      <c r="Q366">
        <v>300</v>
      </c>
      <c r="R366">
        <v>0</v>
      </c>
      <c r="S366">
        <v>0</v>
      </c>
      <c r="T366">
        <v>8.3611000000000005E-2</v>
      </c>
      <c r="U366">
        <v>25.083333</v>
      </c>
    </row>
    <row r="367" spans="1:21" x14ac:dyDescent="0.25">
      <c r="A367" t="s">
        <v>1494</v>
      </c>
      <c r="B367">
        <v>1</v>
      </c>
      <c r="C367" t="s">
        <v>79</v>
      </c>
      <c r="D367" t="s">
        <v>116</v>
      </c>
      <c r="E367" t="s">
        <v>1472</v>
      </c>
      <c r="F367" t="s">
        <v>140</v>
      </c>
      <c r="G367" t="s">
        <v>72</v>
      </c>
      <c r="H367" t="s">
        <v>168</v>
      </c>
      <c r="I367" t="s">
        <v>22</v>
      </c>
      <c r="J367" t="s">
        <v>141</v>
      </c>
      <c r="K367" t="s">
        <v>1495</v>
      </c>
      <c r="L367" t="s">
        <v>1496</v>
      </c>
      <c r="M367">
        <v>3.0555555000000002E-2</v>
      </c>
      <c r="N367">
        <v>0</v>
      </c>
      <c r="O367">
        <v>0</v>
      </c>
      <c r="P367">
        <v>1</v>
      </c>
      <c r="Q367">
        <v>334</v>
      </c>
      <c r="R367">
        <v>0</v>
      </c>
      <c r="S367">
        <v>0</v>
      </c>
      <c r="T367">
        <v>3.0556E-2</v>
      </c>
      <c r="U367">
        <v>10.205555</v>
      </c>
    </row>
    <row r="368" spans="1:21" x14ac:dyDescent="0.25">
      <c r="A368" t="s">
        <v>1497</v>
      </c>
      <c r="B368">
        <v>1</v>
      </c>
      <c r="C368" t="s">
        <v>79</v>
      </c>
      <c r="D368" t="s">
        <v>116</v>
      </c>
      <c r="E368" t="s">
        <v>1472</v>
      </c>
      <c r="F368" t="s">
        <v>140</v>
      </c>
      <c r="G368" t="s">
        <v>72</v>
      </c>
      <c r="H368" t="s">
        <v>168</v>
      </c>
      <c r="I368" t="s">
        <v>22</v>
      </c>
      <c r="J368" t="s">
        <v>141</v>
      </c>
      <c r="K368" t="s">
        <v>1498</v>
      </c>
      <c r="L368" t="s">
        <v>1499</v>
      </c>
      <c r="M368">
        <v>1.3888888E-2</v>
      </c>
      <c r="N368">
        <v>0</v>
      </c>
      <c r="O368">
        <v>0</v>
      </c>
      <c r="P368">
        <v>1</v>
      </c>
      <c r="Q368">
        <v>300</v>
      </c>
      <c r="R368">
        <v>0</v>
      </c>
      <c r="S368">
        <v>0</v>
      </c>
      <c r="T368">
        <v>1.3889E-2</v>
      </c>
      <c r="U368">
        <v>4.1666660000000002</v>
      </c>
    </row>
    <row r="369" spans="1:21" x14ac:dyDescent="0.25">
      <c r="A369" t="s">
        <v>1500</v>
      </c>
      <c r="B369">
        <v>1</v>
      </c>
      <c r="C369" t="s">
        <v>79</v>
      </c>
      <c r="D369" t="s">
        <v>116</v>
      </c>
      <c r="E369" t="s">
        <v>1488</v>
      </c>
      <c r="F369" t="s">
        <v>128</v>
      </c>
      <c r="G369" t="s">
        <v>72</v>
      </c>
      <c r="H369" t="s">
        <v>129</v>
      </c>
      <c r="I369" t="s">
        <v>22</v>
      </c>
      <c r="J369" t="s">
        <v>130</v>
      </c>
      <c r="K369" t="s">
        <v>1501</v>
      </c>
      <c r="L369" t="s">
        <v>1502</v>
      </c>
      <c r="M369">
        <v>3.7570988879999998</v>
      </c>
      <c r="N369">
        <v>0</v>
      </c>
      <c r="O369">
        <v>0</v>
      </c>
      <c r="P369">
        <v>22</v>
      </c>
      <c r="Q369">
        <v>381</v>
      </c>
      <c r="R369">
        <v>0</v>
      </c>
      <c r="S369">
        <v>0</v>
      </c>
      <c r="T369">
        <v>82.656176000000002</v>
      </c>
      <c r="U369">
        <v>1431.4546760000001</v>
      </c>
    </row>
    <row r="370" spans="1:21" x14ac:dyDescent="0.25">
      <c r="A370" t="s">
        <v>1503</v>
      </c>
      <c r="B370">
        <v>1</v>
      </c>
      <c r="C370" t="s">
        <v>79</v>
      </c>
      <c r="D370" t="s">
        <v>109</v>
      </c>
      <c r="E370" t="s">
        <v>1504</v>
      </c>
      <c r="F370" t="s">
        <v>140</v>
      </c>
      <c r="G370" t="s">
        <v>72</v>
      </c>
      <c r="H370" t="s">
        <v>129</v>
      </c>
      <c r="I370" t="s">
        <v>22</v>
      </c>
      <c r="J370" t="s">
        <v>141</v>
      </c>
      <c r="K370" t="s">
        <v>1505</v>
      </c>
      <c r="L370" t="s">
        <v>1506</v>
      </c>
      <c r="M370">
        <v>0.17222222200000001</v>
      </c>
      <c r="N370">
        <v>0</v>
      </c>
      <c r="O370">
        <v>0</v>
      </c>
      <c r="P370">
        <v>1</v>
      </c>
      <c r="Q370">
        <v>120</v>
      </c>
      <c r="R370">
        <v>0</v>
      </c>
      <c r="S370">
        <v>0</v>
      </c>
      <c r="T370">
        <v>0.17222199999999999</v>
      </c>
      <c r="U370">
        <v>20.666667</v>
      </c>
    </row>
    <row r="371" spans="1:21" x14ac:dyDescent="0.25">
      <c r="A371" t="s">
        <v>1507</v>
      </c>
      <c r="B371">
        <v>1</v>
      </c>
      <c r="C371" t="s">
        <v>79</v>
      </c>
      <c r="D371" t="s">
        <v>109</v>
      </c>
      <c r="E371" t="s">
        <v>1504</v>
      </c>
      <c r="F371" t="s">
        <v>140</v>
      </c>
      <c r="G371" t="s">
        <v>72</v>
      </c>
      <c r="H371" t="s">
        <v>168</v>
      </c>
      <c r="I371" t="s">
        <v>22</v>
      </c>
      <c r="J371" t="s">
        <v>141</v>
      </c>
      <c r="K371" t="s">
        <v>1508</v>
      </c>
      <c r="L371" t="s">
        <v>1509</v>
      </c>
      <c r="M371">
        <v>1.7222221999999999E-2</v>
      </c>
      <c r="N371">
        <v>0</v>
      </c>
      <c r="O371">
        <v>0</v>
      </c>
      <c r="P371">
        <v>1</v>
      </c>
      <c r="Q371">
        <v>44</v>
      </c>
      <c r="R371">
        <v>0</v>
      </c>
      <c r="S371">
        <v>0</v>
      </c>
      <c r="T371">
        <v>1.7222000000000001E-2</v>
      </c>
      <c r="U371">
        <v>0.75777799999999995</v>
      </c>
    </row>
    <row r="372" spans="1:21" x14ac:dyDescent="0.25">
      <c r="A372" t="s">
        <v>1510</v>
      </c>
      <c r="B372">
        <v>1</v>
      </c>
      <c r="C372" t="s">
        <v>79</v>
      </c>
      <c r="D372" t="s">
        <v>109</v>
      </c>
      <c r="E372" t="s">
        <v>1511</v>
      </c>
      <c r="F372" t="s">
        <v>140</v>
      </c>
      <c r="G372" t="s">
        <v>72</v>
      </c>
      <c r="H372" t="s">
        <v>168</v>
      </c>
      <c r="I372" t="s">
        <v>22</v>
      </c>
      <c r="J372" t="s">
        <v>141</v>
      </c>
      <c r="K372" t="s">
        <v>1512</v>
      </c>
      <c r="L372" t="s">
        <v>1513</v>
      </c>
      <c r="M372">
        <v>3.5833333000000002E-2</v>
      </c>
      <c r="N372">
        <v>0</v>
      </c>
      <c r="O372">
        <v>0</v>
      </c>
      <c r="P372">
        <v>1</v>
      </c>
      <c r="Q372">
        <v>47</v>
      </c>
      <c r="R372">
        <v>0</v>
      </c>
      <c r="S372">
        <v>0</v>
      </c>
      <c r="T372">
        <v>3.5832999999999997E-2</v>
      </c>
      <c r="U372">
        <v>1.684167</v>
      </c>
    </row>
    <row r="373" spans="1:21" x14ac:dyDescent="0.25">
      <c r="A373" t="s">
        <v>1514</v>
      </c>
      <c r="B373">
        <v>1</v>
      </c>
      <c r="C373" t="s">
        <v>79</v>
      </c>
      <c r="D373" t="s">
        <v>109</v>
      </c>
      <c r="E373" t="s">
        <v>1504</v>
      </c>
      <c r="F373" t="s">
        <v>140</v>
      </c>
      <c r="G373" t="s">
        <v>72</v>
      </c>
      <c r="H373" t="s">
        <v>168</v>
      </c>
      <c r="I373" t="s">
        <v>22</v>
      </c>
      <c r="J373" t="s">
        <v>141</v>
      </c>
      <c r="K373" t="s">
        <v>1515</v>
      </c>
      <c r="L373" t="s">
        <v>1516</v>
      </c>
      <c r="M373">
        <v>1.5833333000000002E-2</v>
      </c>
      <c r="N373">
        <v>0</v>
      </c>
      <c r="O373">
        <v>0</v>
      </c>
      <c r="P373">
        <v>1</v>
      </c>
      <c r="Q373">
        <v>53</v>
      </c>
      <c r="R373">
        <v>0</v>
      </c>
      <c r="S373">
        <v>0</v>
      </c>
      <c r="T373">
        <v>1.5833E-2</v>
      </c>
      <c r="U373">
        <v>0.839167</v>
      </c>
    </row>
    <row r="374" spans="1:21" x14ac:dyDescent="0.25">
      <c r="A374" t="s">
        <v>1517</v>
      </c>
      <c r="B374">
        <v>1</v>
      </c>
      <c r="C374" t="s">
        <v>79</v>
      </c>
      <c r="D374" t="s">
        <v>109</v>
      </c>
      <c r="E374" t="s">
        <v>1504</v>
      </c>
      <c r="F374" t="s">
        <v>140</v>
      </c>
      <c r="G374" t="s">
        <v>72</v>
      </c>
      <c r="H374" t="s">
        <v>168</v>
      </c>
      <c r="I374" t="s">
        <v>22</v>
      </c>
      <c r="J374" t="s">
        <v>141</v>
      </c>
      <c r="K374" t="s">
        <v>1518</v>
      </c>
      <c r="L374" t="s">
        <v>1519</v>
      </c>
      <c r="M374">
        <v>2.2222219999999998E-3</v>
      </c>
      <c r="N374">
        <v>0</v>
      </c>
      <c r="O374">
        <v>0</v>
      </c>
      <c r="P374">
        <v>1</v>
      </c>
      <c r="Q374">
        <v>38</v>
      </c>
      <c r="R374">
        <v>0</v>
      </c>
      <c r="S374">
        <v>0</v>
      </c>
      <c r="T374">
        <v>2.222E-3</v>
      </c>
      <c r="U374">
        <v>8.4444000000000005E-2</v>
      </c>
    </row>
    <row r="375" spans="1:21" x14ac:dyDescent="0.25">
      <c r="A375" t="s">
        <v>1520</v>
      </c>
      <c r="B375">
        <v>1</v>
      </c>
      <c r="C375" t="s">
        <v>79</v>
      </c>
      <c r="D375" t="s">
        <v>109</v>
      </c>
      <c r="E375" t="s">
        <v>1504</v>
      </c>
      <c r="F375" t="s">
        <v>140</v>
      </c>
      <c r="G375" t="s">
        <v>72</v>
      </c>
      <c r="H375" t="s">
        <v>168</v>
      </c>
      <c r="I375" t="s">
        <v>22</v>
      </c>
      <c r="J375" t="s">
        <v>141</v>
      </c>
      <c r="K375" t="s">
        <v>1521</v>
      </c>
      <c r="L375" t="s">
        <v>1522</v>
      </c>
      <c r="M375">
        <v>1.1111111E-2</v>
      </c>
      <c r="N375">
        <v>0</v>
      </c>
      <c r="O375">
        <v>0</v>
      </c>
      <c r="P375">
        <v>1</v>
      </c>
      <c r="Q375">
        <v>75</v>
      </c>
      <c r="R375">
        <v>0</v>
      </c>
      <c r="S375">
        <v>0</v>
      </c>
      <c r="T375">
        <v>1.1110999999999999E-2</v>
      </c>
      <c r="U375">
        <v>0.83333299999999999</v>
      </c>
    </row>
    <row r="376" spans="1:21" x14ac:dyDescent="0.25">
      <c r="A376" t="s">
        <v>1523</v>
      </c>
      <c r="B376">
        <v>1</v>
      </c>
      <c r="C376" t="s">
        <v>79</v>
      </c>
      <c r="D376" t="s">
        <v>109</v>
      </c>
      <c r="E376" t="s">
        <v>1511</v>
      </c>
      <c r="F376" t="s">
        <v>140</v>
      </c>
      <c r="G376" t="s">
        <v>72</v>
      </c>
      <c r="H376" t="s">
        <v>168</v>
      </c>
      <c r="I376" t="s">
        <v>22</v>
      </c>
      <c r="J376" t="s">
        <v>141</v>
      </c>
      <c r="K376" t="s">
        <v>1524</v>
      </c>
      <c r="L376" t="s">
        <v>1525</v>
      </c>
      <c r="M376">
        <v>1.6111111000000001E-2</v>
      </c>
      <c r="N376">
        <v>0</v>
      </c>
      <c r="O376">
        <v>0</v>
      </c>
      <c r="P376">
        <v>1</v>
      </c>
      <c r="Q376">
        <v>142</v>
      </c>
      <c r="R376">
        <v>0</v>
      </c>
      <c r="S376">
        <v>0</v>
      </c>
      <c r="T376">
        <v>1.6111E-2</v>
      </c>
      <c r="U376">
        <v>2.2877779999999999</v>
      </c>
    </row>
    <row r="377" spans="1:21" x14ac:dyDescent="0.25">
      <c r="A377" t="s">
        <v>1526</v>
      </c>
      <c r="B377">
        <v>1</v>
      </c>
      <c r="C377" t="s">
        <v>79</v>
      </c>
      <c r="D377" t="s">
        <v>109</v>
      </c>
      <c r="E377" t="s">
        <v>1527</v>
      </c>
      <c r="F377" t="s">
        <v>140</v>
      </c>
      <c r="G377" t="s">
        <v>72</v>
      </c>
      <c r="H377" t="s">
        <v>129</v>
      </c>
      <c r="I377" t="s">
        <v>22</v>
      </c>
      <c r="J377" t="s">
        <v>141</v>
      </c>
      <c r="K377" t="s">
        <v>1528</v>
      </c>
      <c r="L377" t="s">
        <v>1529</v>
      </c>
      <c r="M377">
        <v>7.5277777000000004E-2</v>
      </c>
      <c r="N377">
        <v>0</v>
      </c>
      <c r="O377">
        <v>0</v>
      </c>
      <c r="P377">
        <v>1</v>
      </c>
      <c r="Q377">
        <v>106</v>
      </c>
      <c r="R377">
        <v>0</v>
      </c>
      <c r="S377">
        <v>0</v>
      </c>
      <c r="T377">
        <v>7.5277999999999998E-2</v>
      </c>
      <c r="U377">
        <v>7.979444</v>
      </c>
    </row>
    <row r="378" spans="1:21" x14ac:dyDescent="0.25">
      <c r="A378" t="s">
        <v>1530</v>
      </c>
      <c r="B378">
        <v>1</v>
      </c>
      <c r="C378" t="s">
        <v>79</v>
      </c>
      <c r="D378" t="s">
        <v>109</v>
      </c>
      <c r="E378" t="s">
        <v>1504</v>
      </c>
      <c r="F378" t="s">
        <v>140</v>
      </c>
      <c r="G378" t="s">
        <v>72</v>
      </c>
      <c r="H378" t="s">
        <v>168</v>
      </c>
      <c r="I378" t="s">
        <v>22</v>
      </c>
      <c r="J378" t="s">
        <v>141</v>
      </c>
      <c r="K378" t="s">
        <v>1531</v>
      </c>
      <c r="L378" t="s">
        <v>1532</v>
      </c>
      <c r="M378">
        <v>8.0555550000000007E-3</v>
      </c>
      <c r="N378">
        <v>0</v>
      </c>
      <c r="O378">
        <v>0</v>
      </c>
      <c r="P378">
        <v>1</v>
      </c>
      <c r="Q378">
        <v>120</v>
      </c>
      <c r="R378">
        <v>0</v>
      </c>
      <c r="S378">
        <v>0</v>
      </c>
      <c r="T378">
        <v>8.0560000000000007E-3</v>
      </c>
      <c r="U378">
        <v>0.96666700000000005</v>
      </c>
    </row>
    <row r="379" spans="1:21" x14ac:dyDescent="0.25">
      <c r="A379" t="s">
        <v>1533</v>
      </c>
      <c r="B379">
        <v>1</v>
      </c>
      <c r="C379" t="s">
        <v>79</v>
      </c>
      <c r="D379" t="s">
        <v>109</v>
      </c>
      <c r="E379" t="s">
        <v>1504</v>
      </c>
      <c r="F379" t="s">
        <v>140</v>
      </c>
      <c r="G379" t="s">
        <v>72</v>
      </c>
      <c r="H379" t="s">
        <v>129</v>
      </c>
      <c r="I379" t="s">
        <v>22</v>
      </c>
      <c r="J379" t="s">
        <v>141</v>
      </c>
      <c r="K379" t="s">
        <v>1534</v>
      </c>
      <c r="L379" t="s">
        <v>1535</v>
      </c>
      <c r="M379">
        <v>0.127222222</v>
      </c>
      <c r="N379">
        <v>0</v>
      </c>
      <c r="O379">
        <v>0</v>
      </c>
      <c r="P379">
        <v>1</v>
      </c>
      <c r="Q379">
        <v>177</v>
      </c>
      <c r="R379">
        <v>0</v>
      </c>
      <c r="S379">
        <v>0</v>
      </c>
      <c r="T379">
        <v>0.127222</v>
      </c>
      <c r="U379">
        <v>22.518332999999998</v>
      </c>
    </row>
    <row r="380" spans="1:21" x14ac:dyDescent="0.25">
      <c r="A380" t="s">
        <v>1536</v>
      </c>
      <c r="B380">
        <v>1</v>
      </c>
      <c r="C380" t="s">
        <v>78</v>
      </c>
      <c r="D380" t="s">
        <v>81</v>
      </c>
      <c r="E380" t="s">
        <v>1537</v>
      </c>
      <c r="F380" t="s">
        <v>177</v>
      </c>
      <c r="G380" t="s">
        <v>71</v>
      </c>
      <c r="H380" t="s">
        <v>129</v>
      </c>
      <c r="I380" t="s">
        <v>22</v>
      </c>
      <c r="J380" t="s">
        <v>130</v>
      </c>
      <c r="K380" t="s">
        <v>1538</v>
      </c>
      <c r="L380" t="s">
        <v>1539</v>
      </c>
      <c r="M380">
        <v>1.4054916660000001</v>
      </c>
      <c r="N380">
        <v>0</v>
      </c>
      <c r="O380">
        <v>210</v>
      </c>
      <c r="P380">
        <v>0</v>
      </c>
      <c r="Q380">
        <v>0</v>
      </c>
      <c r="R380">
        <v>0</v>
      </c>
      <c r="S380">
        <v>295.15325000000001</v>
      </c>
      <c r="T380">
        <v>0</v>
      </c>
      <c r="U380">
        <v>0</v>
      </c>
    </row>
    <row r="381" spans="1:21" x14ac:dyDescent="0.25">
      <c r="A381" t="s">
        <v>1540</v>
      </c>
      <c r="B381">
        <v>1</v>
      </c>
      <c r="C381" t="s">
        <v>79</v>
      </c>
      <c r="D381" t="s">
        <v>116</v>
      </c>
      <c r="E381" t="s">
        <v>1541</v>
      </c>
      <c r="F381" t="s">
        <v>135</v>
      </c>
      <c r="G381" t="s">
        <v>71</v>
      </c>
      <c r="H381" t="s">
        <v>129</v>
      </c>
      <c r="I381" t="s">
        <v>22</v>
      </c>
      <c r="J381" t="s">
        <v>130</v>
      </c>
      <c r="K381" t="s">
        <v>1542</v>
      </c>
      <c r="L381" t="s">
        <v>1543</v>
      </c>
      <c r="M381">
        <v>3.415</v>
      </c>
      <c r="N381">
        <v>0</v>
      </c>
      <c r="O381">
        <v>0</v>
      </c>
      <c r="P381">
        <v>1</v>
      </c>
      <c r="Q381">
        <v>34</v>
      </c>
      <c r="R381">
        <v>0</v>
      </c>
      <c r="S381">
        <v>0</v>
      </c>
      <c r="T381">
        <v>3.415</v>
      </c>
      <c r="U381">
        <v>116.11</v>
      </c>
    </row>
    <row r="382" spans="1:21" x14ac:dyDescent="0.25">
      <c r="A382" t="s">
        <v>1544</v>
      </c>
      <c r="B382">
        <v>1</v>
      </c>
      <c r="C382" t="s">
        <v>79</v>
      </c>
      <c r="D382" t="s">
        <v>111</v>
      </c>
      <c r="E382" t="s">
        <v>1545</v>
      </c>
      <c r="F382" t="s">
        <v>140</v>
      </c>
      <c r="G382" t="s">
        <v>72</v>
      </c>
      <c r="H382" t="s">
        <v>129</v>
      </c>
      <c r="I382" t="s">
        <v>22</v>
      </c>
      <c r="J382" t="s">
        <v>141</v>
      </c>
      <c r="K382" t="s">
        <v>1546</v>
      </c>
      <c r="L382" t="s">
        <v>1547</v>
      </c>
      <c r="M382">
        <v>0.28499999999999998</v>
      </c>
      <c r="N382">
        <v>0</v>
      </c>
      <c r="O382">
        <v>0</v>
      </c>
      <c r="P382">
        <v>1</v>
      </c>
      <c r="Q382">
        <v>9</v>
      </c>
      <c r="R382">
        <v>0</v>
      </c>
      <c r="S382">
        <v>0</v>
      </c>
      <c r="T382">
        <v>0.28499999999999998</v>
      </c>
      <c r="U382">
        <v>2.5649999999999999</v>
      </c>
    </row>
    <row r="383" spans="1:21" x14ac:dyDescent="0.25">
      <c r="A383" t="s">
        <v>1548</v>
      </c>
      <c r="B383">
        <v>1</v>
      </c>
      <c r="C383" t="s">
        <v>78</v>
      </c>
      <c r="D383" t="s">
        <v>83</v>
      </c>
      <c r="E383" t="s">
        <v>1549</v>
      </c>
      <c r="F383" t="s">
        <v>135</v>
      </c>
      <c r="G383" t="s">
        <v>71</v>
      </c>
      <c r="H383" t="s">
        <v>129</v>
      </c>
      <c r="I383" t="s">
        <v>22</v>
      </c>
      <c r="J383" t="s">
        <v>130</v>
      </c>
      <c r="K383" t="s">
        <v>1550</v>
      </c>
      <c r="L383" t="s">
        <v>1551</v>
      </c>
      <c r="M383">
        <v>2.6278230549999999</v>
      </c>
      <c r="N383">
        <v>1</v>
      </c>
      <c r="O383">
        <v>507</v>
      </c>
      <c r="P383">
        <v>0</v>
      </c>
      <c r="Q383">
        <v>0</v>
      </c>
      <c r="R383">
        <v>2.6278229999999998</v>
      </c>
      <c r="S383">
        <v>1332.3062890000001</v>
      </c>
      <c r="T383">
        <v>0</v>
      </c>
      <c r="U383">
        <v>0</v>
      </c>
    </row>
    <row r="384" spans="1:21" x14ac:dyDescent="0.25">
      <c r="A384" t="s">
        <v>1552</v>
      </c>
      <c r="B384">
        <v>1</v>
      </c>
      <c r="C384" t="s">
        <v>79</v>
      </c>
      <c r="D384" t="s">
        <v>113</v>
      </c>
      <c r="E384" t="s">
        <v>1553</v>
      </c>
      <c r="F384" t="s">
        <v>128</v>
      </c>
      <c r="G384" t="s">
        <v>71</v>
      </c>
      <c r="H384" t="s">
        <v>129</v>
      </c>
      <c r="I384" t="s">
        <v>22</v>
      </c>
      <c r="J384" t="s">
        <v>130</v>
      </c>
      <c r="K384" t="s">
        <v>1554</v>
      </c>
      <c r="L384" t="s">
        <v>1555</v>
      </c>
      <c r="M384">
        <v>2.716866666</v>
      </c>
      <c r="N384">
        <v>0</v>
      </c>
      <c r="O384">
        <v>55</v>
      </c>
      <c r="P384">
        <v>1</v>
      </c>
      <c r="Q384">
        <v>1</v>
      </c>
      <c r="R384">
        <v>0</v>
      </c>
      <c r="S384">
        <v>149.42766700000001</v>
      </c>
      <c r="T384">
        <v>2.7168670000000001</v>
      </c>
      <c r="U384">
        <v>2.7168670000000001</v>
      </c>
    </row>
    <row r="385" spans="1:21" x14ac:dyDescent="0.25">
      <c r="A385" t="s">
        <v>1556</v>
      </c>
      <c r="B385">
        <v>1</v>
      </c>
      <c r="C385" t="s">
        <v>79</v>
      </c>
      <c r="D385" t="s">
        <v>113</v>
      </c>
      <c r="E385" t="s">
        <v>1557</v>
      </c>
      <c r="F385" t="s">
        <v>128</v>
      </c>
      <c r="G385" t="s">
        <v>71</v>
      </c>
      <c r="H385" t="s">
        <v>129</v>
      </c>
      <c r="I385" t="s">
        <v>22</v>
      </c>
      <c r="J385" t="s">
        <v>130</v>
      </c>
      <c r="K385" t="s">
        <v>1558</v>
      </c>
      <c r="L385" t="s">
        <v>1559</v>
      </c>
      <c r="M385">
        <v>1.5076091659999999</v>
      </c>
      <c r="N385">
        <v>0</v>
      </c>
      <c r="O385">
        <v>78</v>
      </c>
      <c r="P385">
        <v>1</v>
      </c>
      <c r="Q385">
        <v>0</v>
      </c>
      <c r="R385">
        <v>0</v>
      </c>
      <c r="S385">
        <v>117.593515</v>
      </c>
      <c r="T385">
        <v>1.507609</v>
      </c>
      <c r="U385">
        <v>0</v>
      </c>
    </row>
    <row r="386" spans="1:21" x14ac:dyDescent="0.25">
      <c r="A386" t="s">
        <v>1560</v>
      </c>
      <c r="B386">
        <v>1</v>
      </c>
      <c r="C386" t="s">
        <v>79</v>
      </c>
      <c r="D386" t="s">
        <v>118</v>
      </c>
      <c r="E386" t="s">
        <v>1561</v>
      </c>
      <c r="F386" t="s">
        <v>128</v>
      </c>
      <c r="G386" t="s">
        <v>71</v>
      </c>
      <c r="H386" t="s">
        <v>129</v>
      </c>
      <c r="I386" t="s">
        <v>22</v>
      </c>
      <c r="J386" t="s">
        <v>130</v>
      </c>
      <c r="K386" t="s">
        <v>1562</v>
      </c>
      <c r="L386" t="s">
        <v>1563</v>
      </c>
      <c r="M386">
        <v>1.482416666</v>
      </c>
      <c r="N386">
        <v>0</v>
      </c>
      <c r="O386">
        <v>0</v>
      </c>
      <c r="P386">
        <v>1</v>
      </c>
      <c r="Q386">
        <v>50</v>
      </c>
      <c r="R386">
        <v>0</v>
      </c>
      <c r="S386">
        <v>0</v>
      </c>
      <c r="T386">
        <v>1.4824170000000001</v>
      </c>
      <c r="U386">
        <v>74.120833000000005</v>
      </c>
    </row>
    <row r="387" spans="1:21" x14ac:dyDescent="0.25">
      <c r="A387" t="s">
        <v>1564</v>
      </c>
      <c r="B387">
        <v>1</v>
      </c>
      <c r="C387" t="s">
        <v>78</v>
      </c>
      <c r="D387" t="s">
        <v>82</v>
      </c>
      <c r="E387" t="s">
        <v>1565</v>
      </c>
      <c r="F387" t="s">
        <v>177</v>
      </c>
      <c r="G387" t="s">
        <v>72</v>
      </c>
      <c r="H387" t="s">
        <v>129</v>
      </c>
      <c r="I387" t="s">
        <v>22</v>
      </c>
      <c r="J387" t="s">
        <v>130</v>
      </c>
      <c r="K387" t="s">
        <v>1566</v>
      </c>
      <c r="L387" t="s">
        <v>1567</v>
      </c>
      <c r="M387">
        <v>8.1187916659999999</v>
      </c>
      <c r="N387">
        <v>1</v>
      </c>
      <c r="O387">
        <v>160</v>
      </c>
      <c r="P387">
        <v>0</v>
      </c>
      <c r="Q387">
        <v>0</v>
      </c>
      <c r="R387">
        <v>8.1187919999999991</v>
      </c>
      <c r="S387">
        <v>1299.0066670000001</v>
      </c>
      <c r="T387">
        <v>0</v>
      </c>
      <c r="U387">
        <v>0</v>
      </c>
    </row>
    <row r="388" spans="1:21" x14ac:dyDescent="0.25">
      <c r="A388" t="s">
        <v>1568</v>
      </c>
      <c r="B388">
        <v>1</v>
      </c>
      <c r="C388" t="s">
        <v>79</v>
      </c>
      <c r="D388" t="s">
        <v>115</v>
      </c>
      <c r="E388" t="s">
        <v>1569</v>
      </c>
      <c r="F388" t="s">
        <v>140</v>
      </c>
      <c r="G388" t="s">
        <v>72</v>
      </c>
      <c r="H388" t="s">
        <v>129</v>
      </c>
      <c r="I388" t="s">
        <v>22</v>
      </c>
      <c r="J388" t="s">
        <v>141</v>
      </c>
      <c r="K388" t="s">
        <v>1570</v>
      </c>
      <c r="L388" t="s">
        <v>1571</v>
      </c>
      <c r="M388">
        <v>8.3333332999999996E-2</v>
      </c>
      <c r="N388">
        <v>0</v>
      </c>
      <c r="O388">
        <v>0</v>
      </c>
      <c r="P388">
        <v>1</v>
      </c>
      <c r="Q388">
        <v>110</v>
      </c>
      <c r="R388">
        <v>0</v>
      </c>
      <c r="S388">
        <v>0</v>
      </c>
      <c r="T388">
        <v>8.3333000000000004E-2</v>
      </c>
      <c r="U388">
        <v>9.1666670000000003</v>
      </c>
    </row>
    <row r="389" spans="1:21" x14ac:dyDescent="0.25">
      <c r="A389" t="s">
        <v>1572</v>
      </c>
      <c r="B389">
        <v>1</v>
      </c>
      <c r="C389" t="s">
        <v>79</v>
      </c>
      <c r="D389" t="s">
        <v>115</v>
      </c>
      <c r="E389" t="s">
        <v>1569</v>
      </c>
      <c r="F389" t="s">
        <v>140</v>
      </c>
      <c r="G389" t="s">
        <v>72</v>
      </c>
      <c r="H389" t="s">
        <v>168</v>
      </c>
      <c r="I389" t="s">
        <v>22</v>
      </c>
      <c r="J389" t="s">
        <v>141</v>
      </c>
      <c r="K389" t="s">
        <v>1573</v>
      </c>
      <c r="L389" t="s">
        <v>1574</v>
      </c>
      <c r="M389">
        <v>4.2500000000000003E-2</v>
      </c>
      <c r="N389">
        <v>0</v>
      </c>
      <c r="O389">
        <v>0</v>
      </c>
      <c r="P389">
        <v>1</v>
      </c>
      <c r="Q389">
        <v>157</v>
      </c>
      <c r="R389">
        <v>0</v>
      </c>
      <c r="S389">
        <v>0</v>
      </c>
      <c r="T389">
        <v>4.2500000000000003E-2</v>
      </c>
      <c r="U389">
        <v>6.6725000000000003</v>
      </c>
    </row>
    <row r="390" spans="1:21" x14ac:dyDescent="0.25">
      <c r="A390" t="s">
        <v>1575</v>
      </c>
      <c r="B390">
        <v>1</v>
      </c>
      <c r="C390" t="s">
        <v>79</v>
      </c>
      <c r="D390" t="s">
        <v>115</v>
      </c>
      <c r="E390" t="s">
        <v>1569</v>
      </c>
      <c r="F390" t="s">
        <v>140</v>
      </c>
      <c r="G390" t="s">
        <v>72</v>
      </c>
      <c r="H390" t="s">
        <v>168</v>
      </c>
      <c r="I390" t="s">
        <v>22</v>
      </c>
      <c r="J390" t="s">
        <v>141</v>
      </c>
      <c r="K390" t="s">
        <v>1576</v>
      </c>
      <c r="L390" t="s">
        <v>1577</v>
      </c>
      <c r="M390">
        <v>8.3333330000000001E-3</v>
      </c>
      <c r="N390">
        <v>0</v>
      </c>
      <c r="O390">
        <v>0</v>
      </c>
      <c r="P390">
        <v>1</v>
      </c>
      <c r="Q390">
        <v>204</v>
      </c>
      <c r="R390">
        <v>0</v>
      </c>
      <c r="S390">
        <v>0</v>
      </c>
      <c r="T390">
        <v>8.3330000000000001E-3</v>
      </c>
      <c r="U390">
        <v>1.7</v>
      </c>
    </row>
    <row r="391" spans="1:21" x14ac:dyDescent="0.25">
      <c r="A391" t="s">
        <v>1578</v>
      </c>
      <c r="B391">
        <v>1</v>
      </c>
      <c r="C391" t="s">
        <v>79</v>
      </c>
      <c r="D391" t="s">
        <v>115</v>
      </c>
      <c r="E391" t="s">
        <v>1569</v>
      </c>
      <c r="F391" t="s">
        <v>140</v>
      </c>
      <c r="G391" t="s">
        <v>72</v>
      </c>
      <c r="H391" t="s">
        <v>168</v>
      </c>
      <c r="I391" t="s">
        <v>22</v>
      </c>
      <c r="J391" t="s">
        <v>141</v>
      </c>
      <c r="K391" t="s">
        <v>1579</v>
      </c>
      <c r="L391" t="s">
        <v>1580</v>
      </c>
      <c r="M391">
        <v>0.05</v>
      </c>
      <c r="N391">
        <v>0</v>
      </c>
      <c r="O391">
        <v>0</v>
      </c>
      <c r="P391">
        <v>1</v>
      </c>
      <c r="Q391">
        <v>204</v>
      </c>
      <c r="R391">
        <v>0</v>
      </c>
      <c r="S391">
        <v>0</v>
      </c>
      <c r="T391">
        <v>0.05</v>
      </c>
      <c r="U391">
        <v>10.199999999999999</v>
      </c>
    </row>
    <row r="392" spans="1:21" x14ac:dyDescent="0.25">
      <c r="A392" t="s">
        <v>1581</v>
      </c>
      <c r="B392">
        <v>1</v>
      </c>
      <c r="C392" t="s">
        <v>79</v>
      </c>
      <c r="D392" t="s">
        <v>115</v>
      </c>
      <c r="E392" t="s">
        <v>1569</v>
      </c>
      <c r="F392" t="s">
        <v>140</v>
      </c>
      <c r="G392" t="s">
        <v>72</v>
      </c>
      <c r="H392" t="s">
        <v>168</v>
      </c>
      <c r="I392" t="s">
        <v>22</v>
      </c>
      <c r="J392" t="s">
        <v>141</v>
      </c>
      <c r="K392" t="s">
        <v>1582</v>
      </c>
      <c r="L392" t="s">
        <v>1583</v>
      </c>
      <c r="M392">
        <v>6.3888879999999997E-3</v>
      </c>
      <c r="N392">
        <v>0</v>
      </c>
      <c r="O392">
        <v>0</v>
      </c>
      <c r="P392">
        <v>1</v>
      </c>
      <c r="Q392">
        <v>157</v>
      </c>
      <c r="R392">
        <v>0</v>
      </c>
      <c r="S392">
        <v>0</v>
      </c>
      <c r="T392">
        <v>6.3889999999999997E-3</v>
      </c>
      <c r="U392">
        <v>1.003055</v>
      </c>
    </row>
    <row r="393" spans="1:21" x14ac:dyDescent="0.25">
      <c r="A393" t="s">
        <v>1584</v>
      </c>
      <c r="B393">
        <v>1</v>
      </c>
      <c r="C393" t="s">
        <v>79</v>
      </c>
      <c r="D393" t="s">
        <v>115</v>
      </c>
      <c r="E393" t="s">
        <v>1569</v>
      </c>
      <c r="F393" t="s">
        <v>140</v>
      </c>
      <c r="G393" t="s">
        <v>72</v>
      </c>
      <c r="H393" t="s">
        <v>168</v>
      </c>
      <c r="I393" t="s">
        <v>22</v>
      </c>
      <c r="J393" t="s">
        <v>141</v>
      </c>
      <c r="K393" t="s">
        <v>1585</v>
      </c>
      <c r="L393" t="s">
        <v>1586</v>
      </c>
      <c r="M393">
        <v>2.8333332999999999E-2</v>
      </c>
      <c r="N393">
        <v>0</v>
      </c>
      <c r="O393">
        <v>0</v>
      </c>
      <c r="P393">
        <v>1</v>
      </c>
      <c r="Q393">
        <v>157</v>
      </c>
      <c r="R393">
        <v>0</v>
      </c>
      <c r="S393">
        <v>0</v>
      </c>
      <c r="T393">
        <v>2.8333000000000001E-2</v>
      </c>
      <c r="U393">
        <v>4.4483329999999999</v>
      </c>
    </row>
    <row r="394" spans="1:21" x14ac:dyDescent="0.25">
      <c r="A394" t="s">
        <v>1587</v>
      </c>
      <c r="B394">
        <v>1</v>
      </c>
      <c r="C394" t="s">
        <v>79</v>
      </c>
      <c r="D394" t="s">
        <v>115</v>
      </c>
      <c r="E394" t="s">
        <v>1588</v>
      </c>
      <c r="F394" t="s">
        <v>128</v>
      </c>
      <c r="G394" t="s">
        <v>72</v>
      </c>
      <c r="H394" t="s">
        <v>129</v>
      </c>
      <c r="I394" t="s">
        <v>22</v>
      </c>
      <c r="J394" t="s">
        <v>130</v>
      </c>
      <c r="K394" t="s">
        <v>1589</v>
      </c>
      <c r="L394" t="s">
        <v>1590</v>
      </c>
      <c r="M394">
        <v>5.0138888880000003</v>
      </c>
      <c r="N394">
        <v>2</v>
      </c>
      <c r="O394">
        <v>155</v>
      </c>
      <c r="P394">
        <v>0</v>
      </c>
      <c r="Q394">
        <v>0</v>
      </c>
      <c r="R394">
        <v>10.027778</v>
      </c>
      <c r="S394">
        <v>777.15277800000001</v>
      </c>
      <c r="T394">
        <v>0</v>
      </c>
      <c r="U394">
        <v>0</v>
      </c>
    </row>
    <row r="395" spans="1:21" x14ac:dyDescent="0.25">
      <c r="A395" t="s">
        <v>1591</v>
      </c>
      <c r="B395">
        <v>1</v>
      </c>
      <c r="C395" t="s">
        <v>79</v>
      </c>
      <c r="D395" t="s">
        <v>115</v>
      </c>
      <c r="E395" t="s">
        <v>1569</v>
      </c>
      <c r="F395" t="s">
        <v>140</v>
      </c>
      <c r="G395" t="s">
        <v>72</v>
      </c>
      <c r="H395" t="s">
        <v>168</v>
      </c>
      <c r="I395" t="s">
        <v>22</v>
      </c>
      <c r="J395" t="s">
        <v>141</v>
      </c>
      <c r="K395" t="s">
        <v>1592</v>
      </c>
      <c r="L395" t="s">
        <v>1593</v>
      </c>
      <c r="M395">
        <v>4.7222222000000001E-2</v>
      </c>
      <c r="N395">
        <v>0</v>
      </c>
      <c r="O395">
        <v>0</v>
      </c>
      <c r="P395">
        <v>1</v>
      </c>
      <c r="Q395">
        <v>157</v>
      </c>
      <c r="R395">
        <v>0</v>
      </c>
      <c r="S395">
        <v>0</v>
      </c>
      <c r="T395">
        <v>4.7222E-2</v>
      </c>
      <c r="U395">
        <v>7.4138890000000002</v>
      </c>
    </row>
    <row r="396" spans="1:21" x14ac:dyDescent="0.25">
      <c r="A396" t="s">
        <v>1594</v>
      </c>
      <c r="B396">
        <v>1</v>
      </c>
      <c r="C396" t="s">
        <v>78</v>
      </c>
      <c r="D396" t="s">
        <v>100</v>
      </c>
      <c r="E396" t="s">
        <v>1595</v>
      </c>
      <c r="F396" t="s">
        <v>128</v>
      </c>
      <c r="G396" t="s">
        <v>71</v>
      </c>
      <c r="H396" t="s">
        <v>129</v>
      </c>
      <c r="I396" t="s">
        <v>22</v>
      </c>
      <c r="J396" t="s">
        <v>130</v>
      </c>
      <c r="K396" t="s">
        <v>1596</v>
      </c>
      <c r="L396" t="s">
        <v>1597</v>
      </c>
      <c r="M396">
        <v>1.650833333</v>
      </c>
      <c r="N396">
        <v>0</v>
      </c>
      <c r="O396">
        <v>168</v>
      </c>
      <c r="P396">
        <v>1</v>
      </c>
      <c r="Q396">
        <v>3</v>
      </c>
      <c r="R396">
        <v>0</v>
      </c>
      <c r="S396">
        <v>277.33999999999997</v>
      </c>
      <c r="T396">
        <v>1.650833</v>
      </c>
      <c r="U396">
        <v>4.9524999999999997</v>
      </c>
    </row>
    <row r="397" spans="1:21" x14ac:dyDescent="0.25">
      <c r="A397" t="s">
        <v>1598</v>
      </c>
      <c r="B397">
        <v>1</v>
      </c>
      <c r="C397" t="s">
        <v>78</v>
      </c>
      <c r="D397" t="s">
        <v>81</v>
      </c>
      <c r="E397" t="s">
        <v>1599</v>
      </c>
      <c r="F397" t="s">
        <v>154</v>
      </c>
      <c r="G397" t="s">
        <v>72</v>
      </c>
      <c r="H397" t="s">
        <v>129</v>
      </c>
      <c r="I397" t="s">
        <v>22</v>
      </c>
      <c r="J397" t="s">
        <v>141</v>
      </c>
      <c r="K397" t="s">
        <v>1600</v>
      </c>
      <c r="L397" t="s">
        <v>1601</v>
      </c>
      <c r="M397">
        <v>7.1388887999999998E-2</v>
      </c>
      <c r="N397">
        <v>1</v>
      </c>
      <c r="O397">
        <v>185</v>
      </c>
      <c r="P397">
        <v>0</v>
      </c>
      <c r="Q397">
        <v>0</v>
      </c>
      <c r="R397">
        <v>7.1388999999999994E-2</v>
      </c>
      <c r="S397">
        <v>13.206944</v>
      </c>
      <c r="T397">
        <v>0</v>
      </c>
      <c r="U397">
        <v>0</v>
      </c>
    </row>
    <row r="398" spans="1:21" x14ac:dyDescent="0.25">
      <c r="A398" t="s">
        <v>1602</v>
      </c>
      <c r="B398">
        <v>1</v>
      </c>
      <c r="C398" t="s">
        <v>78</v>
      </c>
      <c r="D398" t="s">
        <v>81</v>
      </c>
      <c r="E398" t="s">
        <v>1603</v>
      </c>
      <c r="F398" t="s">
        <v>177</v>
      </c>
      <c r="G398" t="s">
        <v>72</v>
      </c>
      <c r="H398" t="s">
        <v>129</v>
      </c>
      <c r="I398" t="s">
        <v>22</v>
      </c>
      <c r="J398" t="s">
        <v>130</v>
      </c>
      <c r="K398" t="s">
        <v>1604</v>
      </c>
      <c r="L398" t="s">
        <v>1605</v>
      </c>
      <c r="M398">
        <v>9.3786111109999997</v>
      </c>
      <c r="N398">
        <v>1</v>
      </c>
      <c r="O398">
        <v>851</v>
      </c>
      <c r="P398">
        <v>0</v>
      </c>
      <c r="Q398">
        <v>0</v>
      </c>
      <c r="R398">
        <v>9.3786109999999994</v>
      </c>
      <c r="S398">
        <v>7981.1980549999998</v>
      </c>
      <c r="T398">
        <v>0</v>
      </c>
      <c r="U398">
        <v>0</v>
      </c>
    </row>
    <row r="399" spans="1:21" x14ac:dyDescent="0.25">
      <c r="A399" t="s">
        <v>1606</v>
      </c>
      <c r="B399">
        <v>1</v>
      </c>
      <c r="C399" t="s">
        <v>78</v>
      </c>
      <c r="D399" t="s">
        <v>737</v>
      </c>
      <c r="E399" t="s">
        <v>1607</v>
      </c>
      <c r="F399" t="s">
        <v>128</v>
      </c>
      <c r="G399" t="s">
        <v>71</v>
      </c>
      <c r="H399" t="s">
        <v>129</v>
      </c>
      <c r="I399" t="s">
        <v>22</v>
      </c>
      <c r="J399" t="s">
        <v>130</v>
      </c>
      <c r="K399" t="s">
        <v>1608</v>
      </c>
      <c r="L399" t="s">
        <v>1609</v>
      </c>
      <c r="M399">
        <v>0.65666666600000001</v>
      </c>
      <c r="N399">
        <v>1</v>
      </c>
      <c r="O399">
        <v>370</v>
      </c>
      <c r="P399">
        <v>0</v>
      </c>
      <c r="Q399">
        <v>0</v>
      </c>
      <c r="R399">
        <v>0.656667</v>
      </c>
      <c r="S399">
        <v>242.966666</v>
      </c>
      <c r="T399">
        <v>0</v>
      </c>
      <c r="U399">
        <v>0</v>
      </c>
    </row>
    <row r="400" spans="1:21" x14ac:dyDescent="0.25">
      <c r="A400" t="s">
        <v>1610</v>
      </c>
      <c r="B400">
        <v>1</v>
      </c>
      <c r="C400" t="s">
        <v>78</v>
      </c>
      <c r="D400" t="s">
        <v>737</v>
      </c>
      <c r="E400" t="s">
        <v>1611</v>
      </c>
      <c r="F400" t="s">
        <v>135</v>
      </c>
      <c r="G400" t="s">
        <v>71</v>
      </c>
      <c r="H400" t="s">
        <v>129</v>
      </c>
      <c r="I400" t="s">
        <v>22</v>
      </c>
      <c r="J400" t="s">
        <v>130</v>
      </c>
      <c r="K400" t="s">
        <v>1612</v>
      </c>
      <c r="L400" t="s">
        <v>1613</v>
      </c>
      <c r="M400">
        <v>1.4683333329999999</v>
      </c>
      <c r="N400">
        <v>0</v>
      </c>
      <c r="O400">
        <v>1108</v>
      </c>
      <c r="P400">
        <v>0</v>
      </c>
      <c r="Q400">
        <v>0</v>
      </c>
      <c r="R400">
        <v>0</v>
      </c>
      <c r="S400">
        <v>1626.913333</v>
      </c>
      <c r="T400">
        <v>0</v>
      </c>
      <c r="U400">
        <v>0</v>
      </c>
    </row>
    <row r="401" spans="1:21" x14ac:dyDescent="0.25">
      <c r="A401" t="s">
        <v>1614</v>
      </c>
      <c r="B401">
        <v>1</v>
      </c>
      <c r="C401" t="s">
        <v>78</v>
      </c>
      <c r="D401" t="s">
        <v>104</v>
      </c>
      <c r="E401" t="s">
        <v>1615</v>
      </c>
      <c r="F401" t="s">
        <v>128</v>
      </c>
      <c r="G401" t="s">
        <v>72</v>
      </c>
      <c r="H401" t="s">
        <v>129</v>
      </c>
      <c r="I401" t="s">
        <v>22</v>
      </c>
      <c r="J401" t="s">
        <v>130</v>
      </c>
      <c r="K401" t="s">
        <v>1616</v>
      </c>
      <c r="L401" t="s">
        <v>1617</v>
      </c>
      <c r="M401">
        <v>1.8742044440000001</v>
      </c>
      <c r="N401">
        <v>1</v>
      </c>
      <c r="O401">
        <v>303</v>
      </c>
      <c r="P401">
        <v>0</v>
      </c>
      <c r="Q401">
        <v>0</v>
      </c>
      <c r="R401">
        <v>1.874204</v>
      </c>
      <c r="S401">
        <v>567.88394700000003</v>
      </c>
      <c r="T401">
        <v>0</v>
      </c>
      <c r="U401">
        <v>0</v>
      </c>
    </row>
    <row r="402" spans="1:21" x14ac:dyDescent="0.25">
      <c r="A402" t="s">
        <v>1618</v>
      </c>
      <c r="B402">
        <v>1</v>
      </c>
      <c r="C402" t="s">
        <v>78</v>
      </c>
      <c r="D402" t="s">
        <v>104</v>
      </c>
      <c r="E402" t="s">
        <v>1619</v>
      </c>
      <c r="F402" t="s">
        <v>128</v>
      </c>
      <c r="G402" t="s">
        <v>72</v>
      </c>
      <c r="H402" t="s">
        <v>129</v>
      </c>
      <c r="I402" t="s">
        <v>22</v>
      </c>
      <c r="J402" t="s">
        <v>130</v>
      </c>
      <c r="K402" t="s">
        <v>1620</v>
      </c>
      <c r="L402" t="s">
        <v>1621</v>
      </c>
      <c r="M402">
        <v>1.1188888880000001</v>
      </c>
      <c r="N402">
        <v>21</v>
      </c>
      <c r="O402">
        <v>1675</v>
      </c>
      <c r="P402">
        <v>49</v>
      </c>
      <c r="Q402">
        <v>1144</v>
      </c>
      <c r="R402">
        <v>23.496666999999999</v>
      </c>
      <c r="S402">
        <v>1874.1388870000001</v>
      </c>
      <c r="T402">
        <v>54.825555999999999</v>
      </c>
      <c r="U402">
        <v>1280.0088880000001</v>
      </c>
    </row>
    <row r="403" spans="1:21" x14ac:dyDescent="0.25">
      <c r="A403" t="s">
        <v>1622</v>
      </c>
      <c r="B403">
        <v>1</v>
      </c>
      <c r="C403" t="s">
        <v>78</v>
      </c>
      <c r="D403" t="s">
        <v>104</v>
      </c>
      <c r="E403" t="s">
        <v>1623</v>
      </c>
      <c r="F403" t="s">
        <v>128</v>
      </c>
      <c r="G403" t="s">
        <v>71</v>
      </c>
      <c r="H403" t="s">
        <v>129</v>
      </c>
      <c r="I403" t="s">
        <v>22</v>
      </c>
      <c r="J403" t="s">
        <v>130</v>
      </c>
      <c r="K403" t="s">
        <v>1624</v>
      </c>
      <c r="L403" t="s">
        <v>1625</v>
      </c>
      <c r="M403">
        <v>0.144761944</v>
      </c>
      <c r="N403">
        <v>1</v>
      </c>
      <c r="O403">
        <v>52</v>
      </c>
      <c r="P403">
        <v>0</v>
      </c>
      <c r="Q403">
        <v>0</v>
      </c>
      <c r="R403">
        <v>0.144762</v>
      </c>
      <c r="S403">
        <v>7.5276209999999999</v>
      </c>
      <c r="T403">
        <v>0</v>
      </c>
      <c r="U403">
        <v>0</v>
      </c>
    </row>
    <row r="404" spans="1:21" x14ac:dyDescent="0.25">
      <c r="A404" t="s">
        <v>1626</v>
      </c>
      <c r="B404">
        <v>1</v>
      </c>
      <c r="C404" t="s">
        <v>79</v>
      </c>
      <c r="D404" t="s">
        <v>109</v>
      </c>
      <c r="E404" t="s">
        <v>1627</v>
      </c>
      <c r="F404" t="s">
        <v>140</v>
      </c>
      <c r="G404" t="s">
        <v>72</v>
      </c>
      <c r="H404" t="s">
        <v>168</v>
      </c>
      <c r="I404" t="s">
        <v>22</v>
      </c>
      <c r="J404" t="s">
        <v>141</v>
      </c>
      <c r="K404" t="s">
        <v>1628</v>
      </c>
      <c r="L404" t="s">
        <v>1629</v>
      </c>
      <c r="M404">
        <v>8.6111109999999994E-3</v>
      </c>
      <c r="N404">
        <v>0</v>
      </c>
      <c r="O404">
        <v>0</v>
      </c>
      <c r="P404">
        <v>1</v>
      </c>
      <c r="Q404">
        <v>57</v>
      </c>
      <c r="R404">
        <v>0</v>
      </c>
      <c r="S404">
        <v>0</v>
      </c>
      <c r="T404">
        <v>8.6110000000000006E-3</v>
      </c>
      <c r="U404">
        <v>0.49083300000000002</v>
      </c>
    </row>
    <row r="405" spans="1:21" x14ac:dyDescent="0.25">
      <c r="A405" t="s">
        <v>1630</v>
      </c>
      <c r="B405">
        <v>1</v>
      </c>
      <c r="C405" t="s">
        <v>79</v>
      </c>
      <c r="D405" t="s">
        <v>109</v>
      </c>
      <c r="E405" t="s">
        <v>1627</v>
      </c>
      <c r="F405" t="s">
        <v>140</v>
      </c>
      <c r="G405" t="s">
        <v>72</v>
      </c>
      <c r="H405" t="s">
        <v>168</v>
      </c>
      <c r="I405" t="s">
        <v>22</v>
      </c>
      <c r="J405" t="s">
        <v>141</v>
      </c>
      <c r="K405" t="s">
        <v>1631</v>
      </c>
      <c r="L405" t="s">
        <v>1632</v>
      </c>
      <c r="M405">
        <v>1.2500000000000001E-2</v>
      </c>
      <c r="N405">
        <v>0</v>
      </c>
      <c r="O405">
        <v>0</v>
      </c>
      <c r="P405">
        <v>1</v>
      </c>
      <c r="Q405">
        <v>91</v>
      </c>
      <c r="R405">
        <v>0</v>
      </c>
      <c r="S405">
        <v>0</v>
      </c>
      <c r="T405">
        <v>1.2500000000000001E-2</v>
      </c>
      <c r="U405">
        <v>1.1375</v>
      </c>
    </row>
    <row r="406" spans="1:21" x14ac:dyDescent="0.25">
      <c r="A406" t="s">
        <v>1633</v>
      </c>
      <c r="B406">
        <v>1</v>
      </c>
      <c r="C406" t="s">
        <v>79</v>
      </c>
      <c r="D406" t="s">
        <v>109</v>
      </c>
      <c r="E406" t="s">
        <v>1634</v>
      </c>
      <c r="F406" t="s">
        <v>140</v>
      </c>
      <c r="G406" t="s">
        <v>72</v>
      </c>
      <c r="H406" t="s">
        <v>168</v>
      </c>
      <c r="I406" t="s">
        <v>22</v>
      </c>
      <c r="J406" t="s">
        <v>141</v>
      </c>
      <c r="K406" t="s">
        <v>1635</v>
      </c>
      <c r="L406" t="s">
        <v>1636</v>
      </c>
      <c r="M406">
        <v>8.3333330000000001E-3</v>
      </c>
      <c r="N406">
        <v>0</v>
      </c>
      <c r="O406">
        <v>0</v>
      </c>
      <c r="P406">
        <v>2</v>
      </c>
      <c r="Q406">
        <v>104</v>
      </c>
      <c r="R406">
        <v>0</v>
      </c>
      <c r="S406">
        <v>0</v>
      </c>
      <c r="T406">
        <v>1.6667000000000001E-2</v>
      </c>
      <c r="U406">
        <v>0.86666699999999997</v>
      </c>
    </row>
    <row r="407" spans="1:21" x14ac:dyDescent="0.25">
      <c r="A407" t="s">
        <v>1637</v>
      </c>
      <c r="B407">
        <v>1</v>
      </c>
      <c r="C407" t="s">
        <v>79</v>
      </c>
      <c r="D407" t="s">
        <v>109</v>
      </c>
      <c r="E407" t="s">
        <v>1634</v>
      </c>
      <c r="F407" t="s">
        <v>140</v>
      </c>
      <c r="G407" t="s">
        <v>72</v>
      </c>
      <c r="H407" t="s">
        <v>129</v>
      </c>
      <c r="I407" t="s">
        <v>22</v>
      </c>
      <c r="J407" t="s">
        <v>141</v>
      </c>
      <c r="K407" t="s">
        <v>1638</v>
      </c>
      <c r="L407" t="s">
        <v>1639</v>
      </c>
      <c r="M407">
        <v>0.26861111100000001</v>
      </c>
      <c r="N407">
        <v>0</v>
      </c>
      <c r="O407">
        <v>138</v>
      </c>
      <c r="P407">
        <v>1</v>
      </c>
      <c r="Q407">
        <v>0</v>
      </c>
      <c r="R407">
        <v>0</v>
      </c>
      <c r="S407">
        <v>37.068333000000003</v>
      </c>
      <c r="T407">
        <v>0.26861099999999999</v>
      </c>
      <c r="U407">
        <v>0</v>
      </c>
    </row>
    <row r="408" spans="1:21" x14ac:dyDescent="0.25">
      <c r="A408" t="s">
        <v>1640</v>
      </c>
      <c r="B408">
        <v>1</v>
      </c>
      <c r="C408" t="s">
        <v>79</v>
      </c>
      <c r="D408" t="s">
        <v>109</v>
      </c>
      <c r="E408" t="s">
        <v>1634</v>
      </c>
      <c r="F408" t="s">
        <v>140</v>
      </c>
      <c r="G408" t="s">
        <v>72</v>
      </c>
      <c r="H408" t="s">
        <v>168</v>
      </c>
      <c r="I408" t="s">
        <v>22</v>
      </c>
      <c r="J408" t="s">
        <v>141</v>
      </c>
      <c r="K408" t="s">
        <v>1641</v>
      </c>
      <c r="L408" t="s">
        <v>1642</v>
      </c>
      <c r="M408">
        <v>8.6111109999999994E-3</v>
      </c>
      <c r="N408">
        <v>0</v>
      </c>
      <c r="O408">
        <v>0</v>
      </c>
      <c r="P408">
        <v>1</v>
      </c>
      <c r="Q408">
        <v>96</v>
      </c>
      <c r="R408">
        <v>0</v>
      </c>
      <c r="S408">
        <v>0</v>
      </c>
      <c r="T408">
        <v>8.6110000000000006E-3</v>
      </c>
      <c r="U408">
        <v>0.82666700000000004</v>
      </c>
    </row>
    <row r="409" spans="1:21" x14ac:dyDescent="0.25">
      <c r="A409" t="s">
        <v>1643</v>
      </c>
      <c r="B409">
        <v>1</v>
      </c>
      <c r="C409" t="s">
        <v>79</v>
      </c>
      <c r="D409" t="s">
        <v>109</v>
      </c>
      <c r="E409" t="s">
        <v>1644</v>
      </c>
      <c r="F409" t="s">
        <v>140</v>
      </c>
      <c r="G409" t="s">
        <v>72</v>
      </c>
      <c r="H409" t="s">
        <v>129</v>
      </c>
      <c r="I409" t="s">
        <v>22</v>
      </c>
      <c r="J409" t="s">
        <v>141</v>
      </c>
      <c r="K409" t="s">
        <v>1645</v>
      </c>
      <c r="L409" t="s">
        <v>1646</v>
      </c>
      <c r="M409">
        <v>7.3888888E-2</v>
      </c>
      <c r="N409">
        <v>0</v>
      </c>
      <c r="O409">
        <v>0</v>
      </c>
      <c r="P409">
        <v>2</v>
      </c>
      <c r="Q409">
        <v>132</v>
      </c>
      <c r="R409">
        <v>0</v>
      </c>
      <c r="S409">
        <v>0</v>
      </c>
      <c r="T409">
        <v>0.14777799999999999</v>
      </c>
      <c r="U409">
        <v>9.7533329999999996</v>
      </c>
    </row>
    <row r="410" spans="1:21" x14ac:dyDescent="0.25">
      <c r="A410" t="s">
        <v>1647</v>
      </c>
      <c r="B410">
        <v>1</v>
      </c>
      <c r="C410" t="s">
        <v>79</v>
      </c>
      <c r="D410" t="s">
        <v>114</v>
      </c>
      <c r="E410" t="s">
        <v>1648</v>
      </c>
      <c r="F410" t="s">
        <v>128</v>
      </c>
      <c r="G410" t="s">
        <v>71</v>
      </c>
      <c r="H410" t="s">
        <v>129</v>
      </c>
      <c r="I410" t="s">
        <v>22</v>
      </c>
      <c r="J410" t="s">
        <v>130</v>
      </c>
      <c r="K410" t="s">
        <v>1649</v>
      </c>
      <c r="L410" t="s">
        <v>1650</v>
      </c>
      <c r="M410">
        <v>1.561858333</v>
      </c>
      <c r="N410">
        <v>0</v>
      </c>
      <c r="O410">
        <v>0</v>
      </c>
      <c r="P410">
        <v>1</v>
      </c>
      <c r="Q410">
        <v>96</v>
      </c>
      <c r="R410">
        <v>0</v>
      </c>
      <c r="S410">
        <v>0</v>
      </c>
      <c r="T410">
        <v>1.561858</v>
      </c>
      <c r="U410">
        <v>149.9384</v>
      </c>
    </row>
    <row r="411" spans="1:21" x14ac:dyDescent="0.25">
      <c r="A411" t="s">
        <v>1651</v>
      </c>
      <c r="B411">
        <v>1</v>
      </c>
      <c r="C411" t="s">
        <v>78</v>
      </c>
      <c r="D411" t="s">
        <v>86</v>
      </c>
      <c r="E411" t="s">
        <v>1652</v>
      </c>
      <c r="F411" t="s">
        <v>135</v>
      </c>
      <c r="G411" t="s">
        <v>71</v>
      </c>
      <c r="H411" t="s">
        <v>129</v>
      </c>
      <c r="I411" t="s">
        <v>22</v>
      </c>
      <c r="J411" t="s">
        <v>130</v>
      </c>
      <c r="K411" t="s">
        <v>1653</v>
      </c>
      <c r="L411" t="s">
        <v>1654</v>
      </c>
      <c r="M411">
        <v>0.89892305500000003</v>
      </c>
      <c r="N411">
        <v>2</v>
      </c>
      <c r="O411">
        <v>494</v>
      </c>
      <c r="P411">
        <v>0</v>
      </c>
      <c r="Q411">
        <v>0</v>
      </c>
      <c r="R411">
        <v>1.7978460000000001</v>
      </c>
      <c r="S411">
        <v>444.06798900000001</v>
      </c>
      <c r="T411">
        <v>0</v>
      </c>
      <c r="U411">
        <v>0</v>
      </c>
    </row>
    <row r="412" spans="1:21" x14ac:dyDescent="0.25">
      <c r="A412" t="s">
        <v>1655</v>
      </c>
      <c r="B412">
        <v>1</v>
      </c>
      <c r="C412" t="s">
        <v>79</v>
      </c>
      <c r="D412" t="s">
        <v>111</v>
      </c>
      <c r="E412" t="s">
        <v>1656</v>
      </c>
      <c r="F412" t="s">
        <v>128</v>
      </c>
      <c r="G412" t="s">
        <v>71</v>
      </c>
      <c r="H412" t="s">
        <v>129</v>
      </c>
      <c r="I412" t="s">
        <v>22</v>
      </c>
      <c r="J412" t="s">
        <v>130</v>
      </c>
      <c r="K412" t="s">
        <v>1657</v>
      </c>
      <c r="L412" t="s">
        <v>1658</v>
      </c>
      <c r="M412">
        <v>2.616666666</v>
      </c>
      <c r="N412">
        <v>0</v>
      </c>
      <c r="O412">
        <v>0</v>
      </c>
      <c r="P412">
        <v>2</v>
      </c>
      <c r="Q412">
        <v>169</v>
      </c>
      <c r="R412">
        <v>0</v>
      </c>
      <c r="S412">
        <v>0</v>
      </c>
      <c r="T412">
        <v>5.233333</v>
      </c>
      <c r="U412">
        <v>442.21666699999997</v>
      </c>
    </row>
    <row r="413" spans="1:21" x14ac:dyDescent="0.25">
      <c r="A413" t="s">
        <v>1659</v>
      </c>
      <c r="B413">
        <v>1</v>
      </c>
      <c r="C413" t="s">
        <v>78</v>
      </c>
      <c r="D413" t="s">
        <v>105</v>
      </c>
      <c r="E413" t="s">
        <v>1660</v>
      </c>
      <c r="F413" t="s">
        <v>140</v>
      </c>
      <c r="G413" t="s">
        <v>72</v>
      </c>
      <c r="H413" t="s">
        <v>168</v>
      </c>
      <c r="I413" t="s">
        <v>22</v>
      </c>
      <c r="J413" t="s">
        <v>141</v>
      </c>
      <c r="K413" t="s">
        <v>1661</v>
      </c>
      <c r="L413" t="s">
        <v>1662</v>
      </c>
      <c r="M413">
        <v>3.6111110000000002E-3</v>
      </c>
      <c r="N413">
        <v>0</v>
      </c>
      <c r="O413">
        <v>0</v>
      </c>
      <c r="P413">
        <v>1</v>
      </c>
      <c r="Q413">
        <v>87</v>
      </c>
      <c r="R413">
        <v>0</v>
      </c>
      <c r="S413">
        <v>0</v>
      </c>
      <c r="T413">
        <v>3.6110000000000001E-3</v>
      </c>
      <c r="U413">
        <v>0.31416699999999997</v>
      </c>
    </row>
    <row r="414" spans="1:21" x14ac:dyDescent="0.25">
      <c r="A414" t="s">
        <v>1663</v>
      </c>
      <c r="B414">
        <v>1</v>
      </c>
      <c r="C414" t="s">
        <v>78</v>
      </c>
      <c r="D414" t="s">
        <v>81</v>
      </c>
      <c r="E414" t="s">
        <v>1664</v>
      </c>
      <c r="F414" t="s">
        <v>177</v>
      </c>
      <c r="G414" t="s">
        <v>71</v>
      </c>
      <c r="H414" t="s">
        <v>129</v>
      </c>
      <c r="I414" t="s">
        <v>22</v>
      </c>
      <c r="J414" t="s">
        <v>130</v>
      </c>
      <c r="K414" t="s">
        <v>1665</v>
      </c>
      <c r="L414" t="s">
        <v>1666</v>
      </c>
      <c r="M414">
        <v>8.9469443999999995E-2</v>
      </c>
      <c r="N414">
        <v>1</v>
      </c>
      <c r="O414">
        <v>14</v>
      </c>
      <c r="P414">
        <v>0</v>
      </c>
      <c r="Q414">
        <v>0</v>
      </c>
      <c r="R414">
        <v>8.9469000000000007E-2</v>
      </c>
      <c r="S414">
        <v>1.252572</v>
      </c>
      <c r="T414">
        <v>0</v>
      </c>
      <c r="U414">
        <v>0</v>
      </c>
    </row>
    <row r="415" spans="1:21" x14ac:dyDescent="0.25">
      <c r="A415" t="s">
        <v>1667</v>
      </c>
      <c r="B415">
        <v>1</v>
      </c>
      <c r="C415" t="s">
        <v>79</v>
      </c>
      <c r="D415" t="s">
        <v>110</v>
      </c>
      <c r="E415" t="s">
        <v>1668</v>
      </c>
      <c r="F415" t="s">
        <v>140</v>
      </c>
      <c r="G415" t="s">
        <v>72</v>
      </c>
      <c r="H415" t="s">
        <v>168</v>
      </c>
      <c r="I415" t="s">
        <v>22</v>
      </c>
      <c r="J415" t="s">
        <v>141</v>
      </c>
      <c r="K415" t="s">
        <v>1669</v>
      </c>
      <c r="L415" t="s">
        <v>1670</v>
      </c>
      <c r="M415">
        <v>3.6111110000000002E-3</v>
      </c>
      <c r="N415">
        <v>0</v>
      </c>
      <c r="O415">
        <v>0</v>
      </c>
      <c r="P415">
        <v>1</v>
      </c>
      <c r="Q415">
        <v>119</v>
      </c>
      <c r="R415">
        <v>0</v>
      </c>
      <c r="S415">
        <v>0</v>
      </c>
      <c r="T415">
        <v>3.6110000000000001E-3</v>
      </c>
      <c r="U415">
        <v>0.42972199999999999</v>
      </c>
    </row>
    <row r="416" spans="1:21" x14ac:dyDescent="0.25">
      <c r="A416" t="s">
        <v>1671</v>
      </c>
      <c r="B416">
        <v>1</v>
      </c>
      <c r="C416" t="s">
        <v>79</v>
      </c>
      <c r="D416" t="s">
        <v>110</v>
      </c>
      <c r="E416" t="s">
        <v>1672</v>
      </c>
      <c r="F416" t="s">
        <v>140</v>
      </c>
      <c r="G416" t="s">
        <v>72</v>
      </c>
      <c r="H416" t="s">
        <v>168</v>
      </c>
      <c r="I416" t="s">
        <v>22</v>
      </c>
      <c r="J416" t="s">
        <v>141</v>
      </c>
      <c r="K416" t="s">
        <v>1673</v>
      </c>
      <c r="L416" t="s">
        <v>1674</v>
      </c>
      <c r="M416">
        <v>3.0555555000000002E-2</v>
      </c>
      <c r="N416">
        <v>0</v>
      </c>
      <c r="O416">
        <v>0</v>
      </c>
      <c r="P416">
        <v>1</v>
      </c>
      <c r="Q416">
        <v>29</v>
      </c>
      <c r="R416">
        <v>0</v>
      </c>
      <c r="S416">
        <v>0</v>
      </c>
      <c r="T416">
        <v>3.0556E-2</v>
      </c>
      <c r="U416">
        <v>0.88611099999999998</v>
      </c>
    </row>
    <row r="417" spans="1:21" x14ac:dyDescent="0.25">
      <c r="A417" t="s">
        <v>1675</v>
      </c>
      <c r="B417">
        <v>1</v>
      </c>
      <c r="C417" t="s">
        <v>79</v>
      </c>
      <c r="D417" t="s">
        <v>110</v>
      </c>
      <c r="E417" t="s">
        <v>1672</v>
      </c>
      <c r="F417" t="s">
        <v>140</v>
      </c>
      <c r="G417" t="s">
        <v>72</v>
      </c>
      <c r="H417" t="s">
        <v>168</v>
      </c>
      <c r="I417" t="s">
        <v>22</v>
      </c>
      <c r="J417" t="s">
        <v>141</v>
      </c>
      <c r="K417" t="s">
        <v>1676</v>
      </c>
      <c r="L417" t="s">
        <v>1677</v>
      </c>
      <c r="M417">
        <v>2.1944444E-2</v>
      </c>
      <c r="N417">
        <v>0</v>
      </c>
      <c r="O417">
        <v>0</v>
      </c>
      <c r="P417">
        <v>1</v>
      </c>
      <c r="Q417">
        <v>29</v>
      </c>
      <c r="R417">
        <v>0</v>
      </c>
      <c r="S417">
        <v>0</v>
      </c>
      <c r="T417">
        <v>2.1944000000000002E-2</v>
      </c>
      <c r="U417">
        <v>0.63638899999999998</v>
      </c>
    </row>
    <row r="418" spans="1:21" x14ac:dyDescent="0.25">
      <c r="A418" t="s">
        <v>1678</v>
      </c>
      <c r="B418">
        <v>1</v>
      </c>
      <c r="C418" t="s">
        <v>79</v>
      </c>
      <c r="D418" t="s">
        <v>110</v>
      </c>
      <c r="E418" t="s">
        <v>1679</v>
      </c>
      <c r="F418" t="s">
        <v>140</v>
      </c>
      <c r="G418" t="s">
        <v>72</v>
      </c>
      <c r="H418" t="s">
        <v>168</v>
      </c>
      <c r="I418" t="s">
        <v>22</v>
      </c>
      <c r="J418" t="s">
        <v>141</v>
      </c>
      <c r="K418" t="s">
        <v>1680</v>
      </c>
      <c r="L418" t="s">
        <v>1681</v>
      </c>
      <c r="M418">
        <v>2.4722221999999999E-2</v>
      </c>
      <c r="N418">
        <v>0</v>
      </c>
      <c r="O418">
        <v>0</v>
      </c>
      <c r="P418">
        <v>1</v>
      </c>
      <c r="Q418">
        <v>83</v>
      </c>
      <c r="R418">
        <v>0</v>
      </c>
      <c r="S418">
        <v>0</v>
      </c>
      <c r="T418">
        <v>2.4722000000000001E-2</v>
      </c>
      <c r="U418">
        <v>2.0519440000000002</v>
      </c>
    </row>
    <row r="419" spans="1:21" x14ac:dyDescent="0.25">
      <c r="A419" t="s">
        <v>1682</v>
      </c>
      <c r="B419">
        <v>1</v>
      </c>
      <c r="C419" t="s">
        <v>79</v>
      </c>
      <c r="D419" t="s">
        <v>110</v>
      </c>
      <c r="E419" t="s">
        <v>1672</v>
      </c>
      <c r="F419" t="s">
        <v>140</v>
      </c>
      <c r="G419" t="s">
        <v>72</v>
      </c>
      <c r="H419" t="s">
        <v>168</v>
      </c>
      <c r="I419" t="s">
        <v>22</v>
      </c>
      <c r="J419" t="s">
        <v>141</v>
      </c>
      <c r="K419" t="s">
        <v>1683</v>
      </c>
      <c r="L419" t="s">
        <v>1684</v>
      </c>
      <c r="M419">
        <v>3.0555555000000002E-2</v>
      </c>
      <c r="N419">
        <v>0</v>
      </c>
      <c r="O419">
        <v>0</v>
      </c>
      <c r="P419">
        <v>1</v>
      </c>
      <c r="Q419">
        <v>18</v>
      </c>
      <c r="R419">
        <v>0</v>
      </c>
      <c r="S419">
        <v>0</v>
      </c>
      <c r="T419">
        <v>3.0556E-2</v>
      </c>
      <c r="U419">
        <v>0.55000000000000004</v>
      </c>
    </row>
    <row r="420" spans="1:21" x14ac:dyDescent="0.25">
      <c r="A420" t="s">
        <v>1685</v>
      </c>
      <c r="B420">
        <v>1</v>
      </c>
      <c r="C420" t="s">
        <v>79</v>
      </c>
      <c r="D420" t="s">
        <v>125</v>
      </c>
      <c r="E420" t="s">
        <v>1686</v>
      </c>
      <c r="F420" t="s">
        <v>177</v>
      </c>
      <c r="G420" t="s">
        <v>72</v>
      </c>
      <c r="H420" t="s">
        <v>129</v>
      </c>
      <c r="I420" t="s">
        <v>22</v>
      </c>
      <c r="J420" t="s">
        <v>130</v>
      </c>
      <c r="K420" t="s">
        <v>1687</v>
      </c>
      <c r="L420" t="s">
        <v>1688</v>
      </c>
      <c r="M420">
        <v>0.34615277700000002</v>
      </c>
      <c r="N420">
        <v>29</v>
      </c>
      <c r="O420">
        <v>0</v>
      </c>
      <c r="P420">
        <v>0</v>
      </c>
      <c r="Q420">
        <v>0</v>
      </c>
      <c r="R420">
        <v>10.038430999999999</v>
      </c>
      <c r="S420">
        <v>0</v>
      </c>
      <c r="T420">
        <v>0</v>
      </c>
      <c r="U420">
        <v>0</v>
      </c>
    </row>
    <row r="421" spans="1:21" x14ac:dyDescent="0.25">
      <c r="A421" t="s">
        <v>1689</v>
      </c>
      <c r="B421">
        <v>1</v>
      </c>
      <c r="C421" t="s">
        <v>78</v>
      </c>
      <c r="D421" t="s">
        <v>96</v>
      </c>
      <c r="E421" t="s">
        <v>1690</v>
      </c>
      <c r="F421" t="s">
        <v>128</v>
      </c>
      <c r="G421" t="s">
        <v>71</v>
      </c>
      <c r="H421" t="s">
        <v>129</v>
      </c>
      <c r="I421" t="s">
        <v>22</v>
      </c>
      <c r="J421" t="s">
        <v>130</v>
      </c>
      <c r="K421" t="s">
        <v>1691</v>
      </c>
      <c r="L421" t="s">
        <v>1692</v>
      </c>
      <c r="M421">
        <v>1.7989405549999999</v>
      </c>
      <c r="N421">
        <v>0</v>
      </c>
      <c r="O421">
        <v>55</v>
      </c>
      <c r="P421">
        <v>1</v>
      </c>
      <c r="Q421">
        <v>4</v>
      </c>
      <c r="R421">
        <v>0</v>
      </c>
      <c r="S421">
        <v>98.941731000000004</v>
      </c>
      <c r="T421">
        <v>1.7989409999999999</v>
      </c>
      <c r="U421">
        <v>7.1957620000000002</v>
      </c>
    </row>
    <row r="422" spans="1:21" x14ac:dyDescent="0.25">
      <c r="A422" t="s">
        <v>1693</v>
      </c>
      <c r="B422">
        <v>1</v>
      </c>
      <c r="C422" t="s">
        <v>78</v>
      </c>
      <c r="D422" t="s">
        <v>96</v>
      </c>
      <c r="E422" t="s">
        <v>1694</v>
      </c>
      <c r="F422" t="s">
        <v>154</v>
      </c>
      <c r="G422" t="s">
        <v>72</v>
      </c>
      <c r="H422" t="s">
        <v>129</v>
      </c>
      <c r="I422" t="s">
        <v>22</v>
      </c>
      <c r="J422" t="s">
        <v>141</v>
      </c>
      <c r="K422" t="s">
        <v>1695</v>
      </c>
      <c r="L422" t="s">
        <v>1696</v>
      </c>
      <c r="M422">
        <v>7.9722221999999995E-2</v>
      </c>
      <c r="N422">
        <v>0</v>
      </c>
      <c r="O422">
        <v>76</v>
      </c>
      <c r="P422">
        <v>1</v>
      </c>
      <c r="Q422">
        <v>0</v>
      </c>
      <c r="R422">
        <v>0</v>
      </c>
      <c r="S422">
        <v>6.0588889999999997</v>
      </c>
      <c r="T422">
        <v>7.9722000000000001E-2</v>
      </c>
      <c r="U422">
        <v>0</v>
      </c>
    </row>
    <row r="423" spans="1:21" x14ac:dyDescent="0.25">
      <c r="A423" t="s">
        <v>1697</v>
      </c>
      <c r="B423">
        <v>1</v>
      </c>
      <c r="C423" t="s">
        <v>78</v>
      </c>
      <c r="D423" t="s">
        <v>92</v>
      </c>
      <c r="E423" t="s">
        <v>1698</v>
      </c>
      <c r="F423" t="s">
        <v>128</v>
      </c>
      <c r="G423" t="s">
        <v>72</v>
      </c>
      <c r="H423" t="s">
        <v>129</v>
      </c>
      <c r="I423" t="s">
        <v>22</v>
      </c>
      <c r="J423" t="s">
        <v>130</v>
      </c>
      <c r="K423" t="s">
        <v>1699</v>
      </c>
      <c r="L423" t="s">
        <v>1700</v>
      </c>
      <c r="M423">
        <v>0.84595361099999999</v>
      </c>
      <c r="N423">
        <v>0</v>
      </c>
      <c r="O423">
        <v>0</v>
      </c>
      <c r="P423">
        <v>30</v>
      </c>
      <c r="Q423">
        <v>581</v>
      </c>
      <c r="R423">
        <v>0</v>
      </c>
      <c r="S423">
        <v>0</v>
      </c>
      <c r="T423">
        <v>25.378608</v>
      </c>
      <c r="U423">
        <v>491.49904800000002</v>
      </c>
    </row>
    <row r="424" spans="1:21" x14ac:dyDescent="0.25">
      <c r="A424" t="s">
        <v>1701</v>
      </c>
      <c r="B424">
        <v>1</v>
      </c>
      <c r="C424" t="s">
        <v>78</v>
      </c>
      <c r="D424" t="s">
        <v>92</v>
      </c>
      <c r="E424" t="s">
        <v>1702</v>
      </c>
      <c r="F424" t="s">
        <v>154</v>
      </c>
      <c r="G424" t="s">
        <v>72</v>
      </c>
      <c r="H424" t="s">
        <v>129</v>
      </c>
      <c r="I424" t="s">
        <v>22</v>
      </c>
      <c r="J424" t="s">
        <v>130</v>
      </c>
      <c r="K424" t="s">
        <v>1703</v>
      </c>
      <c r="L424" t="s">
        <v>1704</v>
      </c>
      <c r="M424">
        <v>0.60861111099999998</v>
      </c>
      <c r="N424">
        <v>0</v>
      </c>
      <c r="O424">
        <v>0</v>
      </c>
      <c r="P424">
        <v>1</v>
      </c>
      <c r="Q424">
        <v>54</v>
      </c>
      <c r="R424">
        <v>0</v>
      </c>
      <c r="S424">
        <v>0</v>
      </c>
      <c r="T424">
        <v>0.60861100000000001</v>
      </c>
      <c r="U424">
        <v>32.865000000000002</v>
      </c>
    </row>
    <row r="425" spans="1:21" x14ac:dyDescent="0.25">
      <c r="A425" t="s">
        <v>1705</v>
      </c>
      <c r="B425">
        <v>1</v>
      </c>
      <c r="C425" t="s">
        <v>78</v>
      </c>
      <c r="D425" t="s">
        <v>99</v>
      </c>
      <c r="E425" t="s">
        <v>1706</v>
      </c>
      <c r="F425" t="s">
        <v>128</v>
      </c>
      <c r="G425" t="s">
        <v>71</v>
      </c>
      <c r="H425" t="s">
        <v>129</v>
      </c>
      <c r="I425" t="s">
        <v>22</v>
      </c>
      <c r="J425" t="s">
        <v>130</v>
      </c>
      <c r="K425" t="s">
        <v>1707</v>
      </c>
      <c r="L425" t="s">
        <v>1708</v>
      </c>
      <c r="M425">
        <v>3.5794444439999999</v>
      </c>
      <c r="N425">
        <v>2</v>
      </c>
      <c r="O425">
        <v>431</v>
      </c>
      <c r="P425">
        <v>0</v>
      </c>
      <c r="Q425">
        <v>0</v>
      </c>
      <c r="R425">
        <v>7.1588890000000003</v>
      </c>
      <c r="S425">
        <v>1542.7405550000001</v>
      </c>
      <c r="T425">
        <v>0</v>
      </c>
      <c r="U425">
        <v>0</v>
      </c>
    </row>
    <row r="426" spans="1:21" x14ac:dyDescent="0.25">
      <c r="A426" t="s">
        <v>1709</v>
      </c>
      <c r="B426">
        <v>1</v>
      </c>
      <c r="C426" t="s">
        <v>78</v>
      </c>
      <c r="D426" t="s">
        <v>85</v>
      </c>
      <c r="E426" t="s">
        <v>1710</v>
      </c>
      <c r="F426" t="s">
        <v>154</v>
      </c>
      <c r="G426" t="s">
        <v>72</v>
      </c>
      <c r="H426" t="s">
        <v>168</v>
      </c>
      <c r="I426" t="s">
        <v>22</v>
      </c>
      <c r="J426" t="s">
        <v>141</v>
      </c>
      <c r="K426" t="s">
        <v>1711</v>
      </c>
      <c r="L426" t="s">
        <v>1712</v>
      </c>
      <c r="M426">
        <v>2.8055554999999999E-2</v>
      </c>
      <c r="N426">
        <v>6</v>
      </c>
      <c r="O426">
        <v>99</v>
      </c>
      <c r="P426">
        <v>3</v>
      </c>
      <c r="Q426">
        <v>0</v>
      </c>
      <c r="R426">
        <v>0.16833300000000001</v>
      </c>
      <c r="S426">
        <v>2.7774999999999999</v>
      </c>
      <c r="T426">
        <v>8.4167000000000006E-2</v>
      </c>
      <c r="U426">
        <v>0</v>
      </c>
    </row>
    <row r="427" spans="1:21" x14ac:dyDescent="0.25">
      <c r="A427" t="s">
        <v>1713</v>
      </c>
      <c r="B427">
        <v>1</v>
      </c>
      <c r="C427" t="s">
        <v>78</v>
      </c>
      <c r="D427" t="s">
        <v>104</v>
      </c>
      <c r="E427" t="s">
        <v>1714</v>
      </c>
      <c r="F427" t="s">
        <v>154</v>
      </c>
      <c r="G427" t="s">
        <v>72</v>
      </c>
      <c r="H427" t="s">
        <v>129</v>
      </c>
      <c r="I427" t="s">
        <v>22</v>
      </c>
      <c r="J427" t="s">
        <v>130</v>
      </c>
      <c r="K427" t="s">
        <v>1715</v>
      </c>
      <c r="L427" t="s">
        <v>1716</v>
      </c>
      <c r="M427">
        <v>0.39611111100000002</v>
      </c>
      <c r="N427">
        <v>0</v>
      </c>
      <c r="O427">
        <v>0</v>
      </c>
      <c r="P427">
        <v>5</v>
      </c>
      <c r="Q427">
        <v>172</v>
      </c>
      <c r="R427">
        <v>0</v>
      </c>
      <c r="S427">
        <v>0</v>
      </c>
      <c r="T427">
        <v>1.980556</v>
      </c>
      <c r="U427">
        <v>68.131111000000004</v>
      </c>
    </row>
    <row r="428" spans="1:21" x14ac:dyDescent="0.25">
      <c r="A428" t="s">
        <v>1717</v>
      </c>
      <c r="B428">
        <v>1</v>
      </c>
      <c r="C428" t="s">
        <v>78</v>
      </c>
      <c r="D428" t="s">
        <v>104</v>
      </c>
      <c r="E428" t="s">
        <v>1718</v>
      </c>
      <c r="F428" t="s">
        <v>128</v>
      </c>
      <c r="G428" t="s">
        <v>72</v>
      </c>
      <c r="H428" t="s">
        <v>129</v>
      </c>
      <c r="I428" t="s">
        <v>22</v>
      </c>
      <c r="J428" t="s">
        <v>130</v>
      </c>
      <c r="K428" t="s">
        <v>1719</v>
      </c>
      <c r="L428" t="s">
        <v>1720</v>
      </c>
      <c r="M428">
        <v>0.20496666599999999</v>
      </c>
      <c r="N428">
        <v>0</v>
      </c>
      <c r="O428">
        <v>0</v>
      </c>
      <c r="P428">
        <v>5</v>
      </c>
      <c r="Q428">
        <v>172</v>
      </c>
      <c r="R428">
        <v>0</v>
      </c>
      <c r="S428">
        <v>0</v>
      </c>
      <c r="T428">
        <v>1.0248330000000001</v>
      </c>
      <c r="U428">
        <v>35.254266999999999</v>
      </c>
    </row>
    <row r="429" spans="1:21" x14ac:dyDescent="0.25">
      <c r="A429" t="s">
        <v>1721</v>
      </c>
      <c r="B429">
        <v>1</v>
      </c>
      <c r="C429" t="s">
        <v>78</v>
      </c>
      <c r="D429" t="s">
        <v>104</v>
      </c>
      <c r="E429" t="s">
        <v>1722</v>
      </c>
      <c r="F429" t="s">
        <v>128</v>
      </c>
      <c r="G429" t="s">
        <v>71</v>
      </c>
      <c r="H429" t="s">
        <v>129</v>
      </c>
      <c r="I429" t="s">
        <v>22</v>
      </c>
      <c r="J429" t="s">
        <v>130</v>
      </c>
      <c r="K429" t="s">
        <v>1723</v>
      </c>
      <c r="L429" t="s">
        <v>1724</v>
      </c>
      <c r="M429">
        <v>3.1230833329999999</v>
      </c>
      <c r="N429">
        <v>1</v>
      </c>
      <c r="O429">
        <v>208</v>
      </c>
      <c r="P429">
        <v>0</v>
      </c>
      <c r="Q429">
        <v>7</v>
      </c>
      <c r="R429">
        <v>3.1230829999999998</v>
      </c>
      <c r="S429">
        <v>649.60133299999995</v>
      </c>
      <c r="T429">
        <v>0</v>
      </c>
      <c r="U429">
        <v>21.861583</v>
      </c>
    </row>
    <row r="430" spans="1:21" x14ac:dyDescent="0.25">
      <c r="A430" t="s">
        <v>1725</v>
      </c>
      <c r="B430">
        <v>1</v>
      </c>
      <c r="C430" t="s">
        <v>79</v>
      </c>
      <c r="D430" t="s">
        <v>112</v>
      </c>
      <c r="E430" t="s">
        <v>1726</v>
      </c>
      <c r="F430" t="s">
        <v>128</v>
      </c>
      <c r="G430" t="s">
        <v>72</v>
      </c>
      <c r="H430" t="s">
        <v>129</v>
      </c>
      <c r="I430" t="s">
        <v>22</v>
      </c>
      <c r="J430" t="s">
        <v>130</v>
      </c>
      <c r="K430" t="s">
        <v>1727</v>
      </c>
      <c r="L430" t="s">
        <v>1728</v>
      </c>
      <c r="M430">
        <v>6.9705555549999998</v>
      </c>
      <c r="N430">
        <v>0</v>
      </c>
      <c r="O430">
        <v>0</v>
      </c>
      <c r="P430">
        <v>1</v>
      </c>
      <c r="Q430">
        <v>38</v>
      </c>
      <c r="R430">
        <v>0</v>
      </c>
      <c r="S430">
        <v>0</v>
      </c>
      <c r="T430">
        <v>6.9705560000000002</v>
      </c>
      <c r="U430">
        <v>264.88111099999998</v>
      </c>
    </row>
    <row r="431" spans="1:21" x14ac:dyDescent="0.25">
      <c r="A431" t="s">
        <v>1729</v>
      </c>
      <c r="B431">
        <v>1</v>
      </c>
      <c r="C431" t="s">
        <v>79</v>
      </c>
      <c r="D431" t="s">
        <v>112</v>
      </c>
      <c r="E431" t="s">
        <v>1730</v>
      </c>
      <c r="F431" t="s">
        <v>140</v>
      </c>
      <c r="G431" t="s">
        <v>72</v>
      </c>
      <c r="H431" t="s">
        <v>168</v>
      </c>
      <c r="I431" t="s">
        <v>22</v>
      </c>
      <c r="J431" t="s">
        <v>141</v>
      </c>
      <c r="K431" t="s">
        <v>1731</v>
      </c>
      <c r="L431" t="s">
        <v>1732</v>
      </c>
      <c r="M431">
        <v>8.3333330000000001E-3</v>
      </c>
      <c r="N431">
        <v>0</v>
      </c>
      <c r="O431">
        <v>0</v>
      </c>
      <c r="P431">
        <v>1</v>
      </c>
      <c r="Q431">
        <v>23</v>
      </c>
      <c r="R431">
        <v>0</v>
      </c>
      <c r="S431">
        <v>0</v>
      </c>
      <c r="T431">
        <v>8.3330000000000001E-3</v>
      </c>
      <c r="U431">
        <v>0.191667</v>
      </c>
    </row>
    <row r="432" spans="1:21" x14ac:dyDescent="0.25">
      <c r="A432" t="s">
        <v>1733</v>
      </c>
      <c r="B432">
        <v>1</v>
      </c>
      <c r="C432" t="s">
        <v>79</v>
      </c>
      <c r="D432" t="s">
        <v>112</v>
      </c>
      <c r="E432" t="s">
        <v>1730</v>
      </c>
      <c r="F432" t="s">
        <v>140</v>
      </c>
      <c r="G432" t="s">
        <v>72</v>
      </c>
      <c r="H432" t="s">
        <v>168</v>
      </c>
      <c r="I432" t="s">
        <v>22</v>
      </c>
      <c r="J432" t="s">
        <v>141</v>
      </c>
      <c r="K432" t="s">
        <v>1734</v>
      </c>
      <c r="L432" t="s">
        <v>1735</v>
      </c>
      <c r="M432">
        <v>8.3333330000000001E-3</v>
      </c>
      <c r="N432">
        <v>0</v>
      </c>
      <c r="O432">
        <v>0</v>
      </c>
      <c r="P432">
        <v>1</v>
      </c>
      <c r="Q432">
        <v>45</v>
      </c>
      <c r="R432">
        <v>0</v>
      </c>
      <c r="S432">
        <v>0</v>
      </c>
      <c r="T432">
        <v>8.3330000000000001E-3</v>
      </c>
      <c r="U432">
        <v>0.375</v>
      </c>
    </row>
    <row r="433" spans="1:21" x14ac:dyDescent="0.25">
      <c r="A433" t="s">
        <v>1736</v>
      </c>
      <c r="B433">
        <v>1</v>
      </c>
      <c r="C433" t="s">
        <v>79</v>
      </c>
      <c r="D433" t="s">
        <v>112</v>
      </c>
      <c r="E433" t="s">
        <v>1730</v>
      </c>
      <c r="F433" t="s">
        <v>140</v>
      </c>
      <c r="G433" t="s">
        <v>72</v>
      </c>
      <c r="H433" t="s">
        <v>168</v>
      </c>
      <c r="I433" t="s">
        <v>22</v>
      </c>
      <c r="J433" t="s">
        <v>141</v>
      </c>
      <c r="K433" t="s">
        <v>1737</v>
      </c>
      <c r="L433" t="s">
        <v>1738</v>
      </c>
      <c r="M433">
        <v>1.6944443999999999E-2</v>
      </c>
      <c r="N433">
        <v>0</v>
      </c>
      <c r="O433">
        <v>0</v>
      </c>
      <c r="P433">
        <v>1</v>
      </c>
      <c r="Q433">
        <v>36</v>
      </c>
      <c r="R433">
        <v>0</v>
      </c>
      <c r="S433">
        <v>0</v>
      </c>
      <c r="T433">
        <v>1.6944000000000001E-2</v>
      </c>
      <c r="U433">
        <v>0.61</v>
      </c>
    </row>
    <row r="434" spans="1:21" x14ac:dyDescent="0.25">
      <c r="A434" t="s">
        <v>1739</v>
      </c>
      <c r="B434">
        <v>1</v>
      </c>
      <c r="C434" t="s">
        <v>79</v>
      </c>
      <c r="D434" t="s">
        <v>113</v>
      </c>
      <c r="E434" t="s">
        <v>1740</v>
      </c>
      <c r="F434" t="s">
        <v>140</v>
      </c>
      <c r="G434" t="s">
        <v>72</v>
      </c>
      <c r="H434" t="s">
        <v>129</v>
      </c>
      <c r="I434" t="s">
        <v>22</v>
      </c>
      <c r="J434" t="s">
        <v>141</v>
      </c>
      <c r="K434" t="s">
        <v>1741</v>
      </c>
      <c r="L434" t="s">
        <v>1742</v>
      </c>
      <c r="M434">
        <v>8.3333332999999996E-2</v>
      </c>
      <c r="N434">
        <v>0</v>
      </c>
      <c r="O434">
        <v>112</v>
      </c>
      <c r="P434">
        <v>1</v>
      </c>
      <c r="Q434">
        <v>1</v>
      </c>
      <c r="R434">
        <v>0</v>
      </c>
      <c r="S434">
        <v>9.3333329999999997</v>
      </c>
      <c r="T434">
        <v>8.3333000000000004E-2</v>
      </c>
      <c r="U434">
        <v>8.3333000000000004E-2</v>
      </c>
    </row>
    <row r="435" spans="1:21" x14ac:dyDescent="0.25">
      <c r="A435" t="s">
        <v>1743</v>
      </c>
      <c r="B435">
        <v>1</v>
      </c>
      <c r="C435" t="s">
        <v>79</v>
      </c>
      <c r="D435" t="s">
        <v>113</v>
      </c>
      <c r="E435" t="s">
        <v>1744</v>
      </c>
      <c r="F435" t="s">
        <v>140</v>
      </c>
      <c r="G435" t="s">
        <v>72</v>
      </c>
      <c r="H435" t="s">
        <v>129</v>
      </c>
      <c r="I435" t="s">
        <v>22</v>
      </c>
      <c r="J435" t="s">
        <v>141</v>
      </c>
      <c r="K435" t="s">
        <v>1745</v>
      </c>
      <c r="L435" t="s">
        <v>1746</v>
      </c>
      <c r="M435">
        <v>0.20833333300000001</v>
      </c>
      <c r="N435">
        <v>0</v>
      </c>
      <c r="O435">
        <v>116</v>
      </c>
      <c r="P435">
        <v>1</v>
      </c>
      <c r="Q435">
        <v>1</v>
      </c>
      <c r="R435">
        <v>0</v>
      </c>
      <c r="S435">
        <v>24.166667</v>
      </c>
      <c r="T435">
        <v>0.20833299999999999</v>
      </c>
      <c r="U435">
        <v>0.20833299999999999</v>
      </c>
    </row>
    <row r="436" spans="1:21" x14ac:dyDescent="0.25">
      <c r="A436" t="s">
        <v>1747</v>
      </c>
      <c r="B436">
        <v>1</v>
      </c>
      <c r="C436" t="s">
        <v>78</v>
      </c>
      <c r="D436" t="s">
        <v>94</v>
      </c>
      <c r="E436" t="s">
        <v>1748</v>
      </c>
      <c r="F436" t="s">
        <v>140</v>
      </c>
      <c r="G436" t="s">
        <v>72</v>
      </c>
      <c r="H436" t="s">
        <v>129</v>
      </c>
      <c r="I436" t="s">
        <v>22</v>
      </c>
      <c r="J436" t="s">
        <v>141</v>
      </c>
      <c r="K436" t="s">
        <v>1749</v>
      </c>
      <c r="L436" t="s">
        <v>1750</v>
      </c>
      <c r="M436">
        <v>7.6944444000000001E-2</v>
      </c>
      <c r="N436">
        <v>2</v>
      </c>
      <c r="O436">
        <v>84</v>
      </c>
      <c r="P436">
        <v>0</v>
      </c>
      <c r="Q436">
        <v>0</v>
      </c>
      <c r="R436">
        <v>0.153889</v>
      </c>
      <c r="S436">
        <v>6.4633330000000004</v>
      </c>
      <c r="T436">
        <v>0</v>
      </c>
      <c r="U436">
        <v>0</v>
      </c>
    </row>
    <row r="437" spans="1:21" x14ac:dyDescent="0.25">
      <c r="A437" t="s">
        <v>1751</v>
      </c>
      <c r="B437">
        <v>1</v>
      </c>
      <c r="C437" t="s">
        <v>78</v>
      </c>
      <c r="D437" t="s">
        <v>94</v>
      </c>
      <c r="E437" t="s">
        <v>1752</v>
      </c>
      <c r="F437" t="s">
        <v>140</v>
      </c>
      <c r="G437" t="s">
        <v>72</v>
      </c>
      <c r="H437" t="s">
        <v>129</v>
      </c>
      <c r="I437" t="s">
        <v>22</v>
      </c>
      <c r="J437" t="s">
        <v>141</v>
      </c>
      <c r="K437" t="s">
        <v>1753</v>
      </c>
      <c r="L437" t="s">
        <v>1754</v>
      </c>
      <c r="M437">
        <v>0.5625</v>
      </c>
      <c r="N437">
        <v>28</v>
      </c>
      <c r="O437">
        <v>1539</v>
      </c>
      <c r="P437">
        <v>5</v>
      </c>
      <c r="Q437">
        <v>172</v>
      </c>
      <c r="R437">
        <v>15.75</v>
      </c>
      <c r="S437">
        <v>865.6875</v>
      </c>
      <c r="T437">
        <v>2.8125</v>
      </c>
      <c r="U437">
        <v>96.75</v>
      </c>
    </row>
    <row r="438" spans="1:21" x14ac:dyDescent="0.25">
      <c r="A438" t="s">
        <v>1755</v>
      </c>
      <c r="B438">
        <v>1</v>
      </c>
      <c r="C438" t="s">
        <v>78</v>
      </c>
      <c r="D438" t="s">
        <v>94</v>
      </c>
      <c r="E438" t="s">
        <v>1752</v>
      </c>
      <c r="F438" t="s">
        <v>140</v>
      </c>
      <c r="G438" t="s">
        <v>72</v>
      </c>
      <c r="H438" t="s">
        <v>129</v>
      </c>
      <c r="I438" t="s">
        <v>22</v>
      </c>
      <c r="J438" t="s">
        <v>141</v>
      </c>
      <c r="K438" t="s">
        <v>1756</v>
      </c>
      <c r="L438" t="s">
        <v>1757</v>
      </c>
      <c r="M438">
        <v>0.58583333299999996</v>
      </c>
      <c r="N438">
        <v>29</v>
      </c>
      <c r="O438">
        <v>1539</v>
      </c>
      <c r="P438">
        <v>5</v>
      </c>
      <c r="Q438">
        <v>172</v>
      </c>
      <c r="R438">
        <v>16.989166999999998</v>
      </c>
      <c r="S438">
        <v>901.59749899999997</v>
      </c>
      <c r="T438">
        <v>2.9291670000000001</v>
      </c>
      <c r="U438">
        <v>100.763333</v>
      </c>
    </row>
    <row r="439" spans="1:21" x14ac:dyDescent="0.25">
      <c r="A439" t="s">
        <v>1758</v>
      </c>
      <c r="B439">
        <v>1</v>
      </c>
      <c r="C439" t="s">
        <v>78</v>
      </c>
      <c r="D439" t="s">
        <v>92</v>
      </c>
      <c r="E439" t="s">
        <v>1759</v>
      </c>
      <c r="F439" t="s">
        <v>128</v>
      </c>
      <c r="G439" t="s">
        <v>72</v>
      </c>
      <c r="H439" t="s">
        <v>129</v>
      </c>
      <c r="I439" t="s">
        <v>22</v>
      </c>
      <c r="J439" t="s">
        <v>130</v>
      </c>
      <c r="K439" t="s">
        <v>1760</v>
      </c>
      <c r="L439" t="s">
        <v>1761</v>
      </c>
      <c r="M439">
        <v>1.981666666</v>
      </c>
      <c r="N439">
        <v>0</v>
      </c>
      <c r="O439">
        <v>0</v>
      </c>
      <c r="P439">
        <v>2</v>
      </c>
      <c r="Q439">
        <v>53</v>
      </c>
      <c r="R439">
        <v>0</v>
      </c>
      <c r="S439">
        <v>0</v>
      </c>
      <c r="T439">
        <v>3.963333</v>
      </c>
      <c r="U439">
        <v>105.028333</v>
      </c>
    </row>
    <row r="440" spans="1:21" x14ac:dyDescent="0.25">
      <c r="A440" t="s">
        <v>1762</v>
      </c>
      <c r="B440">
        <v>1</v>
      </c>
      <c r="C440" t="s">
        <v>78</v>
      </c>
      <c r="D440" t="s">
        <v>92</v>
      </c>
      <c r="E440" t="s">
        <v>1763</v>
      </c>
      <c r="F440" t="s">
        <v>177</v>
      </c>
      <c r="G440" t="s">
        <v>72</v>
      </c>
      <c r="H440" t="s">
        <v>129</v>
      </c>
      <c r="I440" t="s">
        <v>22</v>
      </c>
      <c r="J440" t="s">
        <v>130</v>
      </c>
      <c r="K440" t="s">
        <v>1764</v>
      </c>
      <c r="L440" t="s">
        <v>1765</v>
      </c>
      <c r="M440">
        <v>7.2352777770000003</v>
      </c>
      <c r="N440">
        <v>1</v>
      </c>
      <c r="O440">
        <v>338</v>
      </c>
      <c r="P440">
        <v>0</v>
      </c>
      <c r="Q440">
        <v>2</v>
      </c>
      <c r="R440">
        <v>7.2352780000000001</v>
      </c>
      <c r="S440">
        <v>2445.5238890000001</v>
      </c>
      <c r="T440">
        <v>0</v>
      </c>
      <c r="U440">
        <v>14.470556</v>
      </c>
    </row>
    <row r="441" spans="1:21" x14ac:dyDescent="0.25">
      <c r="A441" t="s">
        <v>1766</v>
      </c>
      <c r="B441">
        <v>1</v>
      </c>
      <c r="C441" t="s">
        <v>79</v>
      </c>
      <c r="D441" t="s">
        <v>114</v>
      </c>
      <c r="E441" t="s">
        <v>1767</v>
      </c>
      <c r="F441" t="s">
        <v>128</v>
      </c>
      <c r="G441" t="s">
        <v>71</v>
      </c>
      <c r="H441" t="s">
        <v>129</v>
      </c>
      <c r="I441" t="s">
        <v>22</v>
      </c>
      <c r="J441" t="s">
        <v>130</v>
      </c>
      <c r="K441" t="s">
        <v>1768</v>
      </c>
      <c r="L441" t="s">
        <v>1769</v>
      </c>
      <c r="M441">
        <v>2.5595111109999999</v>
      </c>
      <c r="N441">
        <v>1</v>
      </c>
      <c r="O441">
        <v>175</v>
      </c>
      <c r="P441">
        <v>0</v>
      </c>
      <c r="Q441">
        <v>4</v>
      </c>
      <c r="R441">
        <v>2.5595110000000001</v>
      </c>
      <c r="S441">
        <v>447.914444</v>
      </c>
      <c r="T441">
        <v>0</v>
      </c>
      <c r="U441">
        <v>10.238044</v>
      </c>
    </row>
    <row r="442" spans="1:21" x14ac:dyDescent="0.25">
      <c r="A442" t="s">
        <v>1770</v>
      </c>
      <c r="B442">
        <v>1</v>
      </c>
      <c r="C442" t="s">
        <v>79</v>
      </c>
      <c r="D442" t="s">
        <v>114</v>
      </c>
      <c r="E442" t="s">
        <v>1771</v>
      </c>
      <c r="F442" t="s">
        <v>128</v>
      </c>
      <c r="G442" t="s">
        <v>71</v>
      </c>
      <c r="H442" t="s">
        <v>129</v>
      </c>
      <c r="I442" t="s">
        <v>22</v>
      </c>
      <c r="J442" t="s">
        <v>130</v>
      </c>
      <c r="K442" t="s">
        <v>1772</v>
      </c>
      <c r="L442" t="s">
        <v>1773</v>
      </c>
      <c r="M442">
        <v>1.5241666659999999</v>
      </c>
      <c r="N442">
        <v>1</v>
      </c>
      <c r="O442">
        <v>276</v>
      </c>
      <c r="P442">
        <v>0</v>
      </c>
      <c r="Q442">
        <v>0</v>
      </c>
      <c r="R442">
        <v>1.524167</v>
      </c>
      <c r="S442">
        <v>420.67</v>
      </c>
      <c r="T442">
        <v>0</v>
      </c>
      <c r="U442">
        <v>0</v>
      </c>
    </row>
    <row r="443" spans="1:21" x14ac:dyDescent="0.25">
      <c r="A443" t="s">
        <v>1774</v>
      </c>
      <c r="B443">
        <v>1</v>
      </c>
      <c r="C443" t="s">
        <v>79</v>
      </c>
      <c r="D443" t="s">
        <v>114</v>
      </c>
      <c r="E443" t="s">
        <v>1775</v>
      </c>
      <c r="F443" t="s">
        <v>140</v>
      </c>
      <c r="G443" t="s">
        <v>72</v>
      </c>
      <c r="H443" t="s">
        <v>168</v>
      </c>
      <c r="I443" t="s">
        <v>22</v>
      </c>
      <c r="J443" t="s">
        <v>141</v>
      </c>
      <c r="K443" t="s">
        <v>1776</v>
      </c>
      <c r="L443" t="s">
        <v>1777</v>
      </c>
      <c r="M443">
        <v>3.1111111E-2</v>
      </c>
      <c r="N443">
        <v>1</v>
      </c>
      <c r="O443">
        <v>145</v>
      </c>
      <c r="P443">
        <v>0</v>
      </c>
      <c r="Q443">
        <v>15</v>
      </c>
      <c r="R443">
        <v>3.1111E-2</v>
      </c>
      <c r="S443">
        <v>4.5111109999999996</v>
      </c>
      <c r="T443">
        <v>0</v>
      </c>
      <c r="U443">
        <v>0.466667</v>
      </c>
    </row>
    <row r="444" spans="1:21" x14ac:dyDescent="0.25">
      <c r="A444" t="s">
        <v>1778</v>
      </c>
      <c r="B444">
        <v>1</v>
      </c>
      <c r="C444" t="s">
        <v>79</v>
      </c>
      <c r="D444" t="s">
        <v>114</v>
      </c>
      <c r="E444" t="s">
        <v>1775</v>
      </c>
      <c r="F444" t="s">
        <v>140</v>
      </c>
      <c r="G444" t="s">
        <v>72</v>
      </c>
      <c r="H444" t="s">
        <v>168</v>
      </c>
      <c r="I444" t="s">
        <v>22</v>
      </c>
      <c r="J444" t="s">
        <v>141</v>
      </c>
      <c r="K444" t="s">
        <v>1779</v>
      </c>
      <c r="L444" t="s">
        <v>1780</v>
      </c>
      <c r="M444">
        <v>1.6666666E-2</v>
      </c>
      <c r="N444">
        <v>1</v>
      </c>
      <c r="O444">
        <v>175</v>
      </c>
      <c r="P444">
        <v>0</v>
      </c>
      <c r="Q444">
        <v>4</v>
      </c>
      <c r="R444">
        <v>1.6667000000000001E-2</v>
      </c>
      <c r="S444">
        <v>2.9166669999999999</v>
      </c>
      <c r="T444">
        <v>0</v>
      </c>
      <c r="U444">
        <v>6.6667000000000004E-2</v>
      </c>
    </row>
    <row r="445" spans="1:21" x14ac:dyDescent="0.25">
      <c r="A445" t="s">
        <v>1781</v>
      </c>
      <c r="B445">
        <v>1</v>
      </c>
      <c r="C445" t="s">
        <v>79</v>
      </c>
      <c r="D445" t="s">
        <v>114</v>
      </c>
      <c r="E445" t="s">
        <v>1775</v>
      </c>
      <c r="F445" t="s">
        <v>140</v>
      </c>
      <c r="G445" t="s">
        <v>72</v>
      </c>
      <c r="H445" t="s">
        <v>168</v>
      </c>
      <c r="I445" t="s">
        <v>22</v>
      </c>
      <c r="J445" t="s">
        <v>141</v>
      </c>
      <c r="K445" t="s">
        <v>1782</v>
      </c>
      <c r="L445" t="s">
        <v>1783</v>
      </c>
      <c r="M445">
        <v>1.7500000000000002E-2</v>
      </c>
      <c r="N445">
        <v>1</v>
      </c>
      <c r="O445">
        <v>334</v>
      </c>
      <c r="P445">
        <v>0</v>
      </c>
      <c r="Q445">
        <v>0</v>
      </c>
      <c r="R445">
        <v>1.7500000000000002E-2</v>
      </c>
      <c r="S445">
        <v>5.8449999999999998</v>
      </c>
      <c r="T445">
        <v>0</v>
      </c>
      <c r="U445">
        <v>0</v>
      </c>
    </row>
    <row r="446" spans="1:21" x14ac:dyDescent="0.25">
      <c r="A446" t="s">
        <v>1784</v>
      </c>
      <c r="B446">
        <v>1</v>
      </c>
      <c r="C446" t="s">
        <v>79</v>
      </c>
      <c r="D446" t="s">
        <v>114</v>
      </c>
      <c r="E446" t="s">
        <v>1775</v>
      </c>
      <c r="F446" t="s">
        <v>140</v>
      </c>
      <c r="G446" t="s">
        <v>72</v>
      </c>
      <c r="H446" t="s">
        <v>168</v>
      </c>
      <c r="I446" t="s">
        <v>22</v>
      </c>
      <c r="J446" t="s">
        <v>141</v>
      </c>
      <c r="K446" t="s">
        <v>1785</v>
      </c>
      <c r="L446" t="s">
        <v>1786</v>
      </c>
      <c r="M446">
        <v>1.6666666E-2</v>
      </c>
      <c r="N446">
        <v>1</v>
      </c>
      <c r="O446">
        <v>41</v>
      </c>
      <c r="P446">
        <v>0</v>
      </c>
      <c r="Q446">
        <v>23</v>
      </c>
      <c r="R446">
        <v>1.6667000000000001E-2</v>
      </c>
      <c r="S446">
        <v>0.68333299999999997</v>
      </c>
      <c r="T446">
        <v>0</v>
      </c>
      <c r="U446">
        <v>0.38333299999999998</v>
      </c>
    </row>
    <row r="447" spans="1:21" x14ac:dyDescent="0.25">
      <c r="A447" t="s">
        <v>1787</v>
      </c>
      <c r="B447">
        <v>1</v>
      </c>
      <c r="C447" t="s">
        <v>79</v>
      </c>
      <c r="D447" t="s">
        <v>114</v>
      </c>
      <c r="E447" t="s">
        <v>1775</v>
      </c>
      <c r="F447" t="s">
        <v>140</v>
      </c>
      <c r="G447" t="s">
        <v>72</v>
      </c>
      <c r="H447" t="s">
        <v>168</v>
      </c>
      <c r="I447" t="s">
        <v>22</v>
      </c>
      <c r="J447" t="s">
        <v>141</v>
      </c>
      <c r="K447" t="s">
        <v>1788</v>
      </c>
      <c r="L447" t="s">
        <v>1789</v>
      </c>
      <c r="M447">
        <v>1.9444444000000002E-2</v>
      </c>
      <c r="N447">
        <v>1</v>
      </c>
      <c r="O447">
        <v>276</v>
      </c>
      <c r="P447">
        <v>0</v>
      </c>
      <c r="Q447">
        <v>0</v>
      </c>
      <c r="R447">
        <v>1.9443999999999999E-2</v>
      </c>
      <c r="S447">
        <v>5.3666669999999996</v>
      </c>
      <c r="T447">
        <v>0</v>
      </c>
      <c r="U447">
        <v>0</v>
      </c>
    </row>
    <row r="448" spans="1:21" x14ac:dyDescent="0.25">
      <c r="A448" t="s">
        <v>1790</v>
      </c>
      <c r="B448">
        <v>1</v>
      </c>
      <c r="C448" t="s">
        <v>79</v>
      </c>
      <c r="D448" t="s">
        <v>114</v>
      </c>
      <c r="E448" t="s">
        <v>1775</v>
      </c>
      <c r="F448" t="s">
        <v>140</v>
      </c>
      <c r="G448" t="s">
        <v>72</v>
      </c>
      <c r="H448" t="s">
        <v>168</v>
      </c>
      <c r="I448" t="s">
        <v>22</v>
      </c>
      <c r="J448" t="s">
        <v>141</v>
      </c>
      <c r="K448" t="s">
        <v>1791</v>
      </c>
      <c r="L448" t="s">
        <v>1792</v>
      </c>
      <c r="M448">
        <v>2.3611111000000001E-2</v>
      </c>
      <c r="N448">
        <v>1</v>
      </c>
      <c r="O448">
        <v>41</v>
      </c>
      <c r="P448">
        <v>0</v>
      </c>
      <c r="Q448">
        <v>23</v>
      </c>
      <c r="R448">
        <v>2.3611E-2</v>
      </c>
      <c r="S448">
        <v>0.96805600000000003</v>
      </c>
      <c r="T448">
        <v>0</v>
      </c>
      <c r="U448">
        <v>0.54305599999999998</v>
      </c>
    </row>
    <row r="449" spans="1:21" x14ac:dyDescent="0.25">
      <c r="A449" t="s">
        <v>1793</v>
      </c>
      <c r="B449">
        <v>1</v>
      </c>
      <c r="C449" t="s">
        <v>78</v>
      </c>
      <c r="D449" t="s">
        <v>81</v>
      </c>
      <c r="E449" t="s">
        <v>1794</v>
      </c>
      <c r="F449" t="s">
        <v>135</v>
      </c>
      <c r="G449" t="s">
        <v>71</v>
      </c>
      <c r="H449" t="s">
        <v>129</v>
      </c>
      <c r="I449" t="s">
        <v>22</v>
      </c>
      <c r="J449" t="s">
        <v>130</v>
      </c>
      <c r="K449" t="s">
        <v>1795</v>
      </c>
      <c r="L449" t="s">
        <v>1796</v>
      </c>
      <c r="M449">
        <v>2.3102063880000001</v>
      </c>
      <c r="N449">
        <v>0</v>
      </c>
      <c r="O449">
        <v>0</v>
      </c>
      <c r="P449">
        <v>1</v>
      </c>
      <c r="Q449">
        <v>26</v>
      </c>
      <c r="R449">
        <v>0</v>
      </c>
      <c r="S449">
        <v>0</v>
      </c>
      <c r="T449">
        <v>2.310206</v>
      </c>
      <c r="U449">
        <v>60.065365999999997</v>
      </c>
    </row>
    <row r="450" spans="1:21" x14ac:dyDescent="0.25">
      <c r="A450" t="s">
        <v>1797</v>
      </c>
      <c r="B450">
        <v>1</v>
      </c>
      <c r="C450" t="s">
        <v>79</v>
      </c>
      <c r="D450" t="s">
        <v>115</v>
      </c>
      <c r="E450" t="s">
        <v>1798</v>
      </c>
      <c r="F450" t="s">
        <v>140</v>
      </c>
      <c r="G450" t="s">
        <v>72</v>
      </c>
      <c r="H450" t="s">
        <v>168</v>
      </c>
      <c r="I450" t="s">
        <v>22</v>
      </c>
      <c r="J450" t="s">
        <v>141</v>
      </c>
      <c r="K450" t="s">
        <v>1799</v>
      </c>
      <c r="L450" t="s">
        <v>1800</v>
      </c>
      <c r="M450">
        <v>8.3333330000000001E-3</v>
      </c>
      <c r="N450">
        <v>1</v>
      </c>
      <c r="O450">
        <v>269</v>
      </c>
      <c r="P450">
        <v>0</v>
      </c>
      <c r="Q450">
        <v>9</v>
      </c>
      <c r="R450">
        <v>8.3330000000000001E-3</v>
      </c>
      <c r="S450">
        <v>2.2416670000000001</v>
      </c>
      <c r="T450">
        <v>0</v>
      </c>
      <c r="U450">
        <v>7.4999999999999997E-2</v>
      </c>
    </row>
    <row r="451" spans="1:21" x14ac:dyDescent="0.25">
      <c r="A451" t="s">
        <v>1801</v>
      </c>
      <c r="B451">
        <v>1</v>
      </c>
      <c r="C451" t="s">
        <v>79</v>
      </c>
      <c r="D451" t="s">
        <v>120</v>
      </c>
      <c r="E451" t="s">
        <v>1802</v>
      </c>
      <c r="F451" t="s">
        <v>177</v>
      </c>
      <c r="G451" t="s">
        <v>71</v>
      </c>
      <c r="H451" t="s">
        <v>129</v>
      </c>
      <c r="I451" t="s">
        <v>22</v>
      </c>
      <c r="J451" t="s">
        <v>130</v>
      </c>
      <c r="K451" t="s">
        <v>1803</v>
      </c>
      <c r="L451" t="s">
        <v>1804</v>
      </c>
      <c r="M451">
        <v>8.5888258329999996</v>
      </c>
      <c r="N451">
        <v>0</v>
      </c>
      <c r="O451">
        <v>106</v>
      </c>
      <c r="P451">
        <v>1</v>
      </c>
      <c r="Q451">
        <v>0</v>
      </c>
      <c r="R451">
        <v>0</v>
      </c>
      <c r="S451">
        <v>910.41553799999997</v>
      </c>
      <c r="T451">
        <v>8.5888259999999992</v>
      </c>
      <c r="U451">
        <v>0</v>
      </c>
    </row>
    <row r="452" spans="1:21" x14ac:dyDescent="0.25">
      <c r="A452" t="s">
        <v>1805</v>
      </c>
      <c r="B452">
        <v>1</v>
      </c>
      <c r="C452" t="s">
        <v>78</v>
      </c>
      <c r="D452" t="s">
        <v>91</v>
      </c>
      <c r="E452" t="s">
        <v>1806</v>
      </c>
      <c r="F452" t="s">
        <v>140</v>
      </c>
      <c r="G452" t="s">
        <v>72</v>
      </c>
      <c r="H452" t="s">
        <v>129</v>
      </c>
      <c r="I452" t="s">
        <v>22</v>
      </c>
      <c r="J452" t="s">
        <v>141</v>
      </c>
      <c r="K452" t="s">
        <v>1807</v>
      </c>
      <c r="L452" t="s">
        <v>1808</v>
      </c>
      <c r="M452">
        <v>5.7222222000000003E-2</v>
      </c>
      <c r="N452">
        <v>0</v>
      </c>
      <c r="O452">
        <v>0</v>
      </c>
      <c r="P452">
        <v>1</v>
      </c>
      <c r="Q452">
        <v>31</v>
      </c>
      <c r="R452">
        <v>0</v>
      </c>
      <c r="S452">
        <v>0</v>
      </c>
      <c r="T452">
        <v>5.7222000000000002E-2</v>
      </c>
      <c r="U452">
        <v>1.773889</v>
      </c>
    </row>
    <row r="453" spans="1:21" x14ac:dyDescent="0.25">
      <c r="A453" t="s">
        <v>1809</v>
      </c>
      <c r="B453">
        <v>1</v>
      </c>
      <c r="C453" t="s">
        <v>78</v>
      </c>
      <c r="D453" t="s">
        <v>91</v>
      </c>
      <c r="E453" t="s">
        <v>1810</v>
      </c>
      <c r="F453" t="s">
        <v>140</v>
      </c>
      <c r="G453" t="s">
        <v>72</v>
      </c>
      <c r="H453" t="s">
        <v>129</v>
      </c>
      <c r="I453" t="s">
        <v>22</v>
      </c>
      <c r="J453" t="s">
        <v>141</v>
      </c>
      <c r="K453" t="s">
        <v>1811</v>
      </c>
      <c r="L453" t="s">
        <v>1812</v>
      </c>
      <c r="M453">
        <v>9.0555554999999996E-2</v>
      </c>
      <c r="N453">
        <v>0</v>
      </c>
      <c r="O453">
        <v>0</v>
      </c>
      <c r="P453">
        <v>1</v>
      </c>
      <c r="Q453">
        <v>31</v>
      </c>
      <c r="R453">
        <v>0</v>
      </c>
      <c r="S453">
        <v>0</v>
      </c>
      <c r="T453">
        <v>9.0555999999999998E-2</v>
      </c>
      <c r="U453">
        <v>2.8072219999999999</v>
      </c>
    </row>
    <row r="454" spans="1:21" x14ac:dyDescent="0.25">
      <c r="A454" t="s">
        <v>1813</v>
      </c>
      <c r="B454">
        <v>1</v>
      </c>
      <c r="C454" t="s">
        <v>78</v>
      </c>
      <c r="D454" t="s">
        <v>80</v>
      </c>
      <c r="E454" t="s">
        <v>1814</v>
      </c>
      <c r="F454" t="s">
        <v>135</v>
      </c>
      <c r="G454" t="s">
        <v>71</v>
      </c>
      <c r="H454" t="s">
        <v>129</v>
      </c>
      <c r="I454" t="s">
        <v>22</v>
      </c>
      <c r="J454" t="s">
        <v>130</v>
      </c>
      <c r="K454" t="s">
        <v>1815</v>
      </c>
      <c r="L454" t="s">
        <v>1816</v>
      </c>
      <c r="M454">
        <v>2.8227563880000002</v>
      </c>
      <c r="N454">
        <v>2</v>
      </c>
      <c r="O454">
        <v>379</v>
      </c>
      <c r="P454">
        <v>0</v>
      </c>
      <c r="Q454">
        <v>0</v>
      </c>
      <c r="R454">
        <v>5.6455130000000002</v>
      </c>
      <c r="S454">
        <v>1069.8246710000001</v>
      </c>
      <c r="T454">
        <v>0</v>
      </c>
      <c r="U454">
        <v>0</v>
      </c>
    </row>
    <row r="455" spans="1:21" x14ac:dyDescent="0.25">
      <c r="A455" t="s">
        <v>1817</v>
      </c>
      <c r="B455">
        <v>1</v>
      </c>
      <c r="C455" t="s">
        <v>78</v>
      </c>
      <c r="D455" t="s">
        <v>80</v>
      </c>
      <c r="E455" t="s">
        <v>1818</v>
      </c>
      <c r="F455" t="s">
        <v>135</v>
      </c>
      <c r="G455" t="s">
        <v>71</v>
      </c>
      <c r="H455" t="s">
        <v>129</v>
      </c>
      <c r="I455" t="s">
        <v>22</v>
      </c>
      <c r="J455" t="s">
        <v>130</v>
      </c>
      <c r="K455" t="s">
        <v>1819</v>
      </c>
      <c r="L455" t="s">
        <v>1820</v>
      </c>
      <c r="M455">
        <v>2.3263888879999999</v>
      </c>
      <c r="N455">
        <v>2</v>
      </c>
      <c r="O455">
        <v>417</v>
      </c>
      <c r="P455">
        <v>0</v>
      </c>
      <c r="Q455">
        <v>0</v>
      </c>
      <c r="R455">
        <v>4.6527779999999996</v>
      </c>
      <c r="S455">
        <v>970.10416599999996</v>
      </c>
      <c r="T455">
        <v>0</v>
      </c>
      <c r="U455">
        <v>0</v>
      </c>
    </row>
    <row r="456" spans="1:21" x14ac:dyDescent="0.25">
      <c r="A456" t="s">
        <v>1821</v>
      </c>
      <c r="B456">
        <v>1</v>
      </c>
      <c r="C456" t="s">
        <v>78</v>
      </c>
      <c r="D456" t="s">
        <v>80</v>
      </c>
      <c r="E456" t="s">
        <v>1822</v>
      </c>
      <c r="F456" t="s">
        <v>135</v>
      </c>
      <c r="G456" t="s">
        <v>71</v>
      </c>
      <c r="H456" t="s">
        <v>129</v>
      </c>
      <c r="I456" t="s">
        <v>22</v>
      </c>
      <c r="J456" t="s">
        <v>130</v>
      </c>
      <c r="K456" t="s">
        <v>1823</v>
      </c>
      <c r="L456" t="s">
        <v>1824</v>
      </c>
      <c r="M456">
        <v>1.1419444439999999</v>
      </c>
      <c r="N456">
        <v>1</v>
      </c>
      <c r="O456">
        <v>685</v>
      </c>
      <c r="P456">
        <v>0</v>
      </c>
      <c r="Q456">
        <v>0</v>
      </c>
      <c r="R456">
        <v>1.1419440000000001</v>
      </c>
      <c r="S456">
        <v>782.231944</v>
      </c>
      <c r="T456">
        <v>0</v>
      </c>
      <c r="U456">
        <v>0</v>
      </c>
    </row>
    <row r="457" spans="1:21" x14ac:dyDescent="0.25">
      <c r="A457" t="s">
        <v>1825</v>
      </c>
      <c r="B457">
        <v>1</v>
      </c>
      <c r="C457" t="s">
        <v>78</v>
      </c>
      <c r="D457" t="s">
        <v>80</v>
      </c>
      <c r="E457" t="s">
        <v>1826</v>
      </c>
      <c r="F457" t="s">
        <v>128</v>
      </c>
      <c r="G457" t="s">
        <v>71</v>
      </c>
      <c r="H457" t="s">
        <v>129</v>
      </c>
      <c r="I457" t="s">
        <v>22</v>
      </c>
      <c r="J457" t="s">
        <v>130</v>
      </c>
      <c r="K457" t="s">
        <v>1827</v>
      </c>
      <c r="L457" t="s">
        <v>1828</v>
      </c>
      <c r="M457">
        <v>1.965833333</v>
      </c>
      <c r="N457">
        <v>0</v>
      </c>
      <c r="O457">
        <v>501</v>
      </c>
      <c r="P457">
        <v>0</v>
      </c>
      <c r="Q457">
        <v>0</v>
      </c>
      <c r="R457">
        <v>0</v>
      </c>
      <c r="S457">
        <v>984.88250000000005</v>
      </c>
      <c r="T457">
        <v>0</v>
      </c>
      <c r="U457">
        <v>0</v>
      </c>
    </row>
    <row r="458" spans="1:21" x14ac:dyDescent="0.25">
      <c r="A458" t="s">
        <v>1829</v>
      </c>
      <c r="B458">
        <v>1</v>
      </c>
      <c r="C458" t="s">
        <v>78</v>
      </c>
      <c r="D458" t="s">
        <v>88</v>
      </c>
      <c r="E458" t="s">
        <v>1830</v>
      </c>
      <c r="F458" t="s">
        <v>177</v>
      </c>
      <c r="G458" t="s">
        <v>71</v>
      </c>
      <c r="H458" t="s">
        <v>129</v>
      </c>
      <c r="I458" t="s">
        <v>22</v>
      </c>
      <c r="J458" t="s">
        <v>130</v>
      </c>
      <c r="K458" t="s">
        <v>1831</v>
      </c>
      <c r="L458" t="s">
        <v>1832</v>
      </c>
      <c r="M458">
        <v>7.915277777</v>
      </c>
      <c r="N458">
        <v>0</v>
      </c>
      <c r="O458">
        <v>269</v>
      </c>
      <c r="P458">
        <v>0</v>
      </c>
      <c r="Q458">
        <v>0</v>
      </c>
      <c r="R458">
        <v>0</v>
      </c>
      <c r="S458">
        <v>2129.2097220000001</v>
      </c>
      <c r="T458">
        <v>0</v>
      </c>
      <c r="U458">
        <v>0</v>
      </c>
    </row>
    <row r="459" spans="1:21" x14ac:dyDescent="0.25">
      <c r="A459" t="s">
        <v>1833</v>
      </c>
      <c r="B459">
        <v>1</v>
      </c>
      <c r="C459" t="s">
        <v>79</v>
      </c>
      <c r="D459" t="s">
        <v>112</v>
      </c>
      <c r="E459" t="s">
        <v>1834</v>
      </c>
      <c r="F459" t="s">
        <v>140</v>
      </c>
      <c r="G459" t="s">
        <v>72</v>
      </c>
      <c r="H459" t="s">
        <v>168</v>
      </c>
      <c r="I459" t="s">
        <v>22</v>
      </c>
      <c r="J459" t="s">
        <v>141</v>
      </c>
      <c r="K459" t="s">
        <v>1835</v>
      </c>
      <c r="L459" t="s">
        <v>1836</v>
      </c>
      <c r="M459">
        <v>8.6111109999999994E-3</v>
      </c>
      <c r="N459">
        <v>0</v>
      </c>
      <c r="O459">
        <v>0</v>
      </c>
      <c r="P459">
        <v>2</v>
      </c>
      <c r="Q459">
        <v>183</v>
      </c>
      <c r="R459">
        <v>0</v>
      </c>
      <c r="S459">
        <v>0</v>
      </c>
      <c r="T459">
        <v>1.7222000000000001E-2</v>
      </c>
      <c r="U459">
        <v>1.575833</v>
      </c>
    </row>
    <row r="460" spans="1:21" x14ac:dyDescent="0.25">
      <c r="A460" t="s">
        <v>1837</v>
      </c>
      <c r="B460">
        <v>1</v>
      </c>
      <c r="C460" t="s">
        <v>79</v>
      </c>
      <c r="D460" t="s">
        <v>112</v>
      </c>
      <c r="E460" t="s">
        <v>1834</v>
      </c>
      <c r="F460" t="s">
        <v>140</v>
      </c>
      <c r="G460" t="s">
        <v>72</v>
      </c>
      <c r="H460" t="s">
        <v>168</v>
      </c>
      <c r="I460" t="s">
        <v>22</v>
      </c>
      <c r="J460" t="s">
        <v>141</v>
      </c>
      <c r="K460" t="s">
        <v>1838</v>
      </c>
      <c r="L460" t="s">
        <v>1839</v>
      </c>
      <c r="M460">
        <v>1.0277777E-2</v>
      </c>
      <c r="N460">
        <v>0</v>
      </c>
      <c r="O460">
        <v>0</v>
      </c>
      <c r="P460">
        <v>1</v>
      </c>
      <c r="Q460">
        <v>22</v>
      </c>
      <c r="R460">
        <v>0</v>
      </c>
      <c r="S460">
        <v>0</v>
      </c>
      <c r="T460">
        <v>1.0278000000000001E-2</v>
      </c>
      <c r="U460">
        <v>0.22611100000000001</v>
      </c>
    </row>
    <row r="461" spans="1:21" x14ac:dyDescent="0.25">
      <c r="A461" t="s">
        <v>1840</v>
      </c>
      <c r="B461">
        <v>1</v>
      </c>
      <c r="C461" t="s">
        <v>79</v>
      </c>
      <c r="D461" t="s">
        <v>112</v>
      </c>
      <c r="E461" t="s">
        <v>1834</v>
      </c>
      <c r="F461" t="s">
        <v>140</v>
      </c>
      <c r="G461" t="s">
        <v>72</v>
      </c>
      <c r="H461" t="s">
        <v>168</v>
      </c>
      <c r="I461" t="s">
        <v>22</v>
      </c>
      <c r="J461" t="s">
        <v>141</v>
      </c>
      <c r="K461" t="s">
        <v>1841</v>
      </c>
      <c r="L461" t="s">
        <v>1842</v>
      </c>
      <c r="M461">
        <v>8.6111109999999994E-3</v>
      </c>
      <c r="N461">
        <v>0</v>
      </c>
      <c r="O461">
        <v>0</v>
      </c>
      <c r="P461">
        <v>1</v>
      </c>
      <c r="Q461">
        <v>102</v>
      </c>
      <c r="R461">
        <v>0</v>
      </c>
      <c r="S461">
        <v>0</v>
      </c>
      <c r="T461">
        <v>8.6110000000000006E-3</v>
      </c>
      <c r="U461">
        <v>0.87833300000000003</v>
      </c>
    </row>
    <row r="462" spans="1:21" x14ac:dyDescent="0.25">
      <c r="A462" t="s">
        <v>1843</v>
      </c>
      <c r="B462">
        <v>1</v>
      </c>
      <c r="C462" t="s">
        <v>78</v>
      </c>
      <c r="D462" t="s">
        <v>80</v>
      </c>
      <c r="E462" t="s">
        <v>1844</v>
      </c>
      <c r="F462" t="s">
        <v>135</v>
      </c>
      <c r="G462" t="s">
        <v>71</v>
      </c>
      <c r="H462" t="s">
        <v>129</v>
      </c>
      <c r="I462" t="s">
        <v>22</v>
      </c>
      <c r="J462" t="s">
        <v>130</v>
      </c>
      <c r="K462" t="s">
        <v>1845</v>
      </c>
      <c r="L462" t="s">
        <v>1846</v>
      </c>
      <c r="M462">
        <v>2.1388888879999999</v>
      </c>
      <c r="N462">
        <v>1</v>
      </c>
      <c r="O462">
        <v>184</v>
      </c>
      <c r="P462">
        <v>0</v>
      </c>
      <c r="Q462">
        <v>0</v>
      </c>
      <c r="R462">
        <v>2.1388889999999998</v>
      </c>
      <c r="S462">
        <v>393.55555500000003</v>
      </c>
      <c r="T462">
        <v>0</v>
      </c>
      <c r="U462">
        <v>0</v>
      </c>
    </row>
    <row r="463" spans="1:21" x14ac:dyDescent="0.25">
      <c r="A463" t="s">
        <v>1847</v>
      </c>
      <c r="B463">
        <v>1</v>
      </c>
      <c r="C463" t="s">
        <v>78</v>
      </c>
      <c r="D463" t="s">
        <v>80</v>
      </c>
      <c r="E463" t="s">
        <v>1848</v>
      </c>
      <c r="F463" t="s">
        <v>135</v>
      </c>
      <c r="G463" t="s">
        <v>71</v>
      </c>
      <c r="H463" t="s">
        <v>129</v>
      </c>
      <c r="I463" t="s">
        <v>22</v>
      </c>
      <c r="J463" t="s">
        <v>130</v>
      </c>
      <c r="K463" t="s">
        <v>1849</v>
      </c>
      <c r="L463" t="s">
        <v>1850</v>
      </c>
      <c r="M463">
        <v>1.7380555550000001</v>
      </c>
      <c r="N463">
        <v>1</v>
      </c>
      <c r="O463">
        <v>338</v>
      </c>
      <c r="P463">
        <v>0</v>
      </c>
      <c r="Q463">
        <v>0</v>
      </c>
      <c r="R463">
        <v>1.738056</v>
      </c>
      <c r="S463">
        <v>587.46277799999996</v>
      </c>
      <c r="T463">
        <v>0</v>
      </c>
      <c r="U463">
        <v>0</v>
      </c>
    </row>
    <row r="464" spans="1:21" x14ac:dyDescent="0.25">
      <c r="A464" t="s">
        <v>1851</v>
      </c>
      <c r="B464">
        <v>1</v>
      </c>
      <c r="C464" t="s">
        <v>79</v>
      </c>
      <c r="D464" t="s">
        <v>120</v>
      </c>
      <c r="E464" t="s">
        <v>1852</v>
      </c>
      <c r="F464" t="s">
        <v>140</v>
      </c>
      <c r="G464" t="s">
        <v>72</v>
      </c>
      <c r="H464" t="s">
        <v>129</v>
      </c>
      <c r="I464" t="s">
        <v>22</v>
      </c>
      <c r="J464" t="s">
        <v>141</v>
      </c>
      <c r="K464" t="s">
        <v>1853</v>
      </c>
      <c r="L464" t="s">
        <v>1854</v>
      </c>
      <c r="M464">
        <v>0.87555555500000004</v>
      </c>
      <c r="N464">
        <v>0</v>
      </c>
      <c r="O464">
        <v>803</v>
      </c>
      <c r="P464">
        <v>70</v>
      </c>
      <c r="Q464">
        <v>45</v>
      </c>
      <c r="R464">
        <v>0</v>
      </c>
      <c r="S464">
        <v>703.07111099999997</v>
      </c>
      <c r="T464">
        <v>61.288888999999998</v>
      </c>
      <c r="U464">
        <v>39.4</v>
      </c>
    </row>
    <row r="465" spans="1:21" x14ac:dyDescent="0.25">
      <c r="A465" t="s">
        <v>1855</v>
      </c>
      <c r="B465">
        <v>1</v>
      </c>
      <c r="C465" t="s">
        <v>78</v>
      </c>
      <c r="D465" t="s">
        <v>80</v>
      </c>
      <c r="E465" t="s">
        <v>1856</v>
      </c>
      <c r="F465" t="s">
        <v>135</v>
      </c>
      <c r="G465" t="s">
        <v>71</v>
      </c>
      <c r="H465" t="s">
        <v>129</v>
      </c>
      <c r="I465" t="s">
        <v>22</v>
      </c>
      <c r="J465" t="s">
        <v>130</v>
      </c>
      <c r="K465" t="s">
        <v>1857</v>
      </c>
      <c r="L465" t="s">
        <v>1858</v>
      </c>
      <c r="M465">
        <v>2.1175000000000002</v>
      </c>
      <c r="N465">
        <v>1</v>
      </c>
      <c r="O465">
        <v>542</v>
      </c>
      <c r="P465">
        <v>0</v>
      </c>
      <c r="Q465">
        <v>0</v>
      </c>
      <c r="R465">
        <v>2.1175000000000002</v>
      </c>
      <c r="S465">
        <v>1147.6849999999999</v>
      </c>
      <c r="T465">
        <v>0</v>
      </c>
      <c r="U465">
        <v>0</v>
      </c>
    </row>
    <row r="466" spans="1:21" x14ac:dyDescent="0.25">
      <c r="A466" t="s">
        <v>1859</v>
      </c>
      <c r="B466">
        <v>1</v>
      </c>
      <c r="C466" t="s">
        <v>79</v>
      </c>
      <c r="D466" t="s">
        <v>109</v>
      </c>
      <c r="E466" t="s">
        <v>1860</v>
      </c>
      <c r="F466" t="s">
        <v>140</v>
      </c>
      <c r="G466" t="s">
        <v>72</v>
      </c>
      <c r="H466" t="s">
        <v>168</v>
      </c>
      <c r="I466" t="s">
        <v>22</v>
      </c>
      <c r="J466" t="s">
        <v>141</v>
      </c>
      <c r="K466" t="s">
        <v>1861</v>
      </c>
      <c r="L466" t="s">
        <v>1862</v>
      </c>
      <c r="M466">
        <v>1.6666666E-2</v>
      </c>
      <c r="N466">
        <v>0</v>
      </c>
      <c r="O466">
        <v>0</v>
      </c>
      <c r="P466">
        <v>1</v>
      </c>
      <c r="Q466">
        <v>109</v>
      </c>
      <c r="R466">
        <v>0</v>
      </c>
      <c r="S466">
        <v>0</v>
      </c>
      <c r="T466">
        <v>1.6667000000000001E-2</v>
      </c>
      <c r="U466">
        <v>1.816667</v>
      </c>
    </row>
    <row r="467" spans="1:21" x14ac:dyDescent="0.25">
      <c r="A467" t="s">
        <v>1863</v>
      </c>
      <c r="B467">
        <v>1</v>
      </c>
      <c r="C467" t="s">
        <v>79</v>
      </c>
      <c r="D467" t="s">
        <v>109</v>
      </c>
      <c r="E467" t="s">
        <v>1864</v>
      </c>
      <c r="F467" t="s">
        <v>177</v>
      </c>
      <c r="G467" t="s">
        <v>71</v>
      </c>
      <c r="H467" t="s">
        <v>129</v>
      </c>
      <c r="I467" t="s">
        <v>22</v>
      </c>
      <c r="J467" t="s">
        <v>130</v>
      </c>
      <c r="K467" t="s">
        <v>1865</v>
      </c>
      <c r="L467" t="s">
        <v>1866</v>
      </c>
      <c r="M467">
        <v>4.6449999999999996</v>
      </c>
      <c r="N467">
        <v>0</v>
      </c>
      <c r="O467">
        <v>26</v>
      </c>
      <c r="P467">
        <v>0</v>
      </c>
      <c r="Q467">
        <v>0</v>
      </c>
      <c r="R467">
        <v>0</v>
      </c>
      <c r="S467">
        <v>120.77</v>
      </c>
      <c r="T467">
        <v>0</v>
      </c>
      <c r="U467">
        <v>0</v>
      </c>
    </row>
    <row r="468" spans="1:21" x14ac:dyDescent="0.25">
      <c r="A468" t="s">
        <v>1867</v>
      </c>
      <c r="B468">
        <v>1</v>
      </c>
      <c r="C468" t="s">
        <v>79</v>
      </c>
      <c r="D468" t="s">
        <v>110</v>
      </c>
      <c r="E468" t="s">
        <v>1868</v>
      </c>
      <c r="F468" t="s">
        <v>140</v>
      </c>
      <c r="G468" t="s">
        <v>72</v>
      </c>
      <c r="H468" t="s">
        <v>129</v>
      </c>
      <c r="I468" t="s">
        <v>22</v>
      </c>
      <c r="J468" t="s">
        <v>141</v>
      </c>
      <c r="K468" t="s">
        <v>1869</v>
      </c>
      <c r="L468" t="s">
        <v>1870</v>
      </c>
      <c r="M468">
        <v>8.9166666000000006E-2</v>
      </c>
      <c r="N468">
        <v>0</v>
      </c>
      <c r="O468">
        <v>0</v>
      </c>
      <c r="P468">
        <v>2</v>
      </c>
      <c r="Q468">
        <v>64</v>
      </c>
      <c r="R468">
        <v>0</v>
      </c>
      <c r="S468">
        <v>0</v>
      </c>
      <c r="T468">
        <v>0.17833299999999999</v>
      </c>
      <c r="U468">
        <v>5.7066670000000004</v>
      </c>
    </row>
    <row r="469" spans="1:21" x14ac:dyDescent="0.25">
      <c r="A469" t="s">
        <v>1871</v>
      </c>
      <c r="B469">
        <v>1</v>
      </c>
      <c r="C469" t="s">
        <v>79</v>
      </c>
      <c r="D469" t="s">
        <v>110</v>
      </c>
      <c r="E469" t="s">
        <v>1868</v>
      </c>
      <c r="F469" t="s">
        <v>128</v>
      </c>
      <c r="G469" t="s">
        <v>72</v>
      </c>
      <c r="H469" t="s">
        <v>129</v>
      </c>
      <c r="I469" t="s">
        <v>22</v>
      </c>
      <c r="J469" t="s">
        <v>130</v>
      </c>
      <c r="K469" t="s">
        <v>1872</v>
      </c>
      <c r="L469" t="s">
        <v>1873</v>
      </c>
      <c r="M469">
        <v>2.6263888880000001</v>
      </c>
      <c r="N469">
        <v>2</v>
      </c>
      <c r="O469">
        <v>16</v>
      </c>
      <c r="P469">
        <v>7</v>
      </c>
      <c r="Q469">
        <v>178</v>
      </c>
      <c r="R469">
        <v>5.2527780000000002</v>
      </c>
      <c r="S469">
        <v>42.022221999999999</v>
      </c>
      <c r="T469">
        <v>18.384722</v>
      </c>
      <c r="U469">
        <v>467.49722200000002</v>
      </c>
    </row>
    <row r="470" spans="1:21" x14ac:dyDescent="0.25">
      <c r="A470" t="s">
        <v>1874</v>
      </c>
      <c r="B470">
        <v>1</v>
      </c>
      <c r="C470" t="s">
        <v>79</v>
      </c>
      <c r="D470" t="s">
        <v>111</v>
      </c>
      <c r="E470" t="s">
        <v>1875</v>
      </c>
      <c r="F470" t="s">
        <v>177</v>
      </c>
      <c r="G470" t="s">
        <v>72</v>
      </c>
      <c r="H470" t="s">
        <v>129</v>
      </c>
      <c r="I470" t="s">
        <v>22</v>
      </c>
      <c r="J470" t="s">
        <v>130</v>
      </c>
      <c r="K470" t="s">
        <v>1876</v>
      </c>
      <c r="L470" t="s">
        <v>1877</v>
      </c>
      <c r="M470">
        <v>2.5016666660000002</v>
      </c>
      <c r="N470">
        <v>3</v>
      </c>
      <c r="O470">
        <v>2</v>
      </c>
      <c r="P470">
        <v>3</v>
      </c>
      <c r="Q470">
        <v>12</v>
      </c>
      <c r="R470">
        <v>7.5049999999999999</v>
      </c>
      <c r="S470">
        <v>5.0033329999999996</v>
      </c>
      <c r="T470">
        <v>7.5049999999999999</v>
      </c>
      <c r="U470">
        <v>30.02</v>
      </c>
    </row>
    <row r="471" spans="1:21" x14ac:dyDescent="0.25">
      <c r="A471" t="s">
        <v>1878</v>
      </c>
      <c r="B471">
        <v>1</v>
      </c>
      <c r="C471" t="s">
        <v>79</v>
      </c>
      <c r="D471" t="s">
        <v>117</v>
      </c>
      <c r="E471" t="s">
        <v>1879</v>
      </c>
      <c r="F471" t="s">
        <v>128</v>
      </c>
      <c r="G471" t="s">
        <v>71</v>
      </c>
      <c r="H471" t="s">
        <v>129</v>
      </c>
      <c r="I471" t="s">
        <v>22</v>
      </c>
      <c r="J471" t="s">
        <v>130</v>
      </c>
      <c r="K471" t="s">
        <v>1880</v>
      </c>
      <c r="L471" t="s">
        <v>1881</v>
      </c>
      <c r="M471">
        <v>2.5482813879999999</v>
      </c>
      <c r="N471">
        <v>0</v>
      </c>
      <c r="O471">
        <v>0</v>
      </c>
      <c r="P471">
        <v>1</v>
      </c>
      <c r="Q471">
        <v>96</v>
      </c>
      <c r="R471">
        <v>0</v>
      </c>
      <c r="S471">
        <v>0</v>
      </c>
      <c r="T471">
        <v>2.5482809999999998</v>
      </c>
      <c r="U471">
        <v>244.63501299999999</v>
      </c>
    </row>
    <row r="472" spans="1:21" x14ac:dyDescent="0.25">
      <c r="A472" t="s">
        <v>1882</v>
      </c>
      <c r="B472">
        <v>1</v>
      </c>
      <c r="C472" t="s">
        <v>79</v>
      </c>
      <c r="D472" t="s">
        <v>117</v>
      </c>
      <c r="E472" t="s">
        <v>1883</v>
      </c>
      <c r="F472" t="s">
        <v>140</v>
      </c>
      <c r="G472" t="s">
        <v>72</v>
      </c>
      <c r="H472" t="s">
        <v>129</v>
      </c>
      <c r="I472" t="s">
        <v>22</v>
      </c>
      <c r="J472" t="s">
        <v>141</v>
      </c>
      <c r="K472" t="s">
        <v>1884</v>
      </c>
      <c r="L472" t="s">
        <v>1885</v>
      </c>
      <c r="M472">
        <v>6.3888888000000005E-2</v>
      </c>
      <c r="N472">
        <v>1</v>
      </c>
      <c r="O472">
        <v>194</v>
      </c>
      <c r="P472">
        <v>0</v>
      </c>
      <c r="Q472">
        <v>4</v>
      </c>
      <c r="R472">
        <v>6.3889000000000001E-2</v>
      </c>
      <c r="S472">
        <v>12.394444</v>
      </c>
      <c r="T472">
        <v>0</v>
      </c>
      <c r="U472">
        <v>0.25555600000000001</v>
      </c>
    </row>
    <row r="473" spans="1:21" x14ac:dyDescent="0.25">
      <c r="A473" t="s">
        <v>1886</v>
      </c>
      <c r="B473">
        <v>1</v>
      </c>
      <c r="C473" t="s">
        <v>79</v>
      </c>
      <c r="D473" t="s">
        <v>117</v>
      </c>
      <c r="E473" t="s">
        <v>1883</v>
      </c>
      <c r="F473" t="s">
        <v>140</v>
      </c>
      <c r="G473" t="s">
        <v>72</v>
      </c>
      <c r="H473" t="s">
        <v>129</v>
      </c>
      <c r="I473" t="s">
        <v>22</v>
      </c>
      <c r="J473" t="s">
        <v>141</v>
      </c>
      <c r="K473" t="s">
        <v>1887</v>
      </c>
      <c r="L473" t="s">
        <v>1888</v>
      </c>
      <c r="M473">
        <v>0.40833333300000002</v>
      </c>
      <c r="N473">
        <v>1</v>
      </c>
      <c r="O473">
        <v>163</v>
      </c>
      <c r="P473">
        <v>0</v>
      </c>
      <c r="Q473">
        <v>0</v>
      </c>
      <c r="R473">
        <v>0.408333</v>
      </c>
      <c r="S473">
        <v>66.558333000000005</v>
      </c>
      <c r="T473">
        <v>0</v>
      </c>
      <c r="U473">
        <v>0</v>
      </c>
    </row>
    <row r="474" spans="1:21" x14ac:dyDescent="0.25">
      <c r="A474" t="s">
        <v>1889</v>
      </c>
      <c r="B474">
        <v>1</v>
      </c>
      <c r="C474" t="s">
        <v>79</v>
      </c>
      <c r="D474" t="s">
        <v>117</v>
      </c>
      <c r="E474" t="s">
        <v>1890</v>
      </c>
      <c r="F474" t="s">
        <v>140</v>
      </c>
      <c r="G474" t="s">
        <v>72</v>
      </c>
      <c r="H474" t="s">
        <v>129</v>
      </c>
      <c r="I474" t="s">
        <v>22</v>
      </c>
      <c r="J474" t="s">
        <v>141</v>
      </c>
      <c r="K474" t="s">
        <v>1891</v>
      </c>
      <c r="L474" t="s">
        <v>1892</v>
      </c>
      <c r="M474">
        <v>0.126388888</v>
      </c>
      <c r="N474">
        <v>1</v>
      </c>
      <c r="O474">
        <v>231</v>
      </c>
      <c r="P474">
        <v>0</v>
      </c>
      <c r="Q474">
        <v>0</v>
      </c>
      <c r="R474">
        <v>0.126389</v>
      </c>
      <c r="S474">
        <v>29.195833</v>
      </c>
      <c r="T474">
        <v>0</v>
      </c>
      <c r="U474">
        <v>0</v>
      </c>
    </row>
    <row r="475" spans="1:21" x14ac:dyDescent="0.25">
      <c r="A475" t="s">
        <v>1893</v>
      </c>
      <c r="B475">
        <v>1</v>
      </c>
      <c r="C475" t="s">
        <v>79</v>
      </c>
      <c r="D475" t="s">
        <v>119</v>
      </c>
      <c r="E475" t="s">
        <v>1894</v>
      </c>
      <c r="F475" t="s">
        <v>140</v>
      </c>
      <c r="G475" t="s">
        <v>72</v>
      </c>
      <c r="H475" t="s">
        <v>129</v>
      </c>
      <c r="I475" t="s">
        <v>22</v>
      </c>
      <c r="J475" t="s">
        <v>141</v>
      </c>
      <c r="K475" t="s">
        <v>1895</v>
      </c>
      <c r="L475" t="s">
        <v>1896</v>
      </c>
      <c r="M475">
        <v>6.9444443999999994E-2</v>
      </c>
      <c r="N475">
        <v>0</v>
      </c>
      <c r="O475">
        <v>0</v>
      </c>
      <c r="P475">
        <v>14</v>
      </c>
      <c r="Q475">
        <v>131</v>
      </c>
      <c r="R475">
        <v>0</v>
      </c>
      <c r="S475">
        <v>0</v>
      </c>
      <c r="T475">
        <v>0.97222200000000003</v>
      </c>
      <c r="U475">
        <v>9.0972220000000004</v>
      </c>
    </row>
    <row r="476" spans="1:21" x14ac:dyDescent="0.25">
      <c r="A476" t="s">
        <v>1897</v>
      </c>
      <c r="B476">
        <v>1</v>
      </c>
      <c r="C476" t="s">
        <v>79</v>
      </c>
      <c r="D476" t="s">
        <v>119</v>
      </c>
      <c r="E476" t="s">
        <v>1894</v>
      </c>
      <c r="F476" t="s">
        <v>140</v>
      </c>
      <c r="G476" t="s">
        <v>72</v>
      </c>
      <c r="H476" t="s">
        <v>129</v>
      </c>
      <c r="I476" t="s">
        <v>22</v>
      </c>
      <c r="J476" t="s">
        <v>141</v>
      </c>
      <c r="K476" t="s">
        <v>1898</v>
      </c>
      <c r="L476" t="s">
        <v>1899</v>
      </c>
      <c r="M476">
        <v>4.0247222220000003</v>
      </c>
      <c r="N476">
        <v>0</v>
      </c>
      <c r="O476">
        <v>0</v>
      </c>
      <c r="P476">
        <v>14</v>
      </c>
      <c r="Q476">
        <v>105</v>
      </c>
      <c r="R476">
        <v>0</v>
      </c>
      <c r="S476">
        <v>0</v>
      </c>
      <c r="T476">
        <v>56.346111000000001</v>
      </c>
      <c r="U476">
        <v>422.59583300000003</v>
      </c>
    </row>
    <row r="477" spans="1:21" x14ac:dyDescent="0.25">
      <c r="A477" t="s">
        <v>1900</v>
      </c>
      <c r="B477">
        <v>1</v>
      </c>
      <c r="C477" t="s">
        <v>79</v>
      </c>
      <c r="D477" t="s">
        <v>118</v>
      </c>
      <c r="E477" t="s">
        <v>1901</v>
      </c>
      <c r="F477" t="s">
        <v>128</v>
      </c>
      <c r="G477" t="s">
        <v>71</v>
      </c>
      <c r="H477" t="s">
        <v>129</v>
      </c>
      <c r="I477" t="s">
        <v>22</v>
      </c>
      <c r="J477" t="s">
        <v>130</v>
      </c>
      <c r="K477" t="s">
        <v>1902</v>
      </c>
      <c r="L477" t="s">
        <v>1903</v>
      </c>
      <c r="M477">
        <v>2.5188888880000002</v>
      </c>
      <c r="N477">
        <v>0</v>
      </c>
      <c r="O477">
        <v>0</v>
      </c>
      <c r="P477">
        <v>1</v>
      </c>
      <c r="Q477">
        <v>74</v>
      </c>
      <c r="R477">
        <v>0</v>
      </c>
      <c r="S477">
        <v>0</v>
      </c>
      <c r="T477">
        <v>2.5188890000000002</v>
      </c>
      <c r="U477">
        <v>186.39777799999999</v>
      </c>
    </row>
    <row r="478" spans="1:21" x14ac:dyDescent="0.25">
      <c r="A478" t="s">
        <v>1904</v>
      </c>
      <c r="B478">
        <v>1</v>
      </c>
      <c r="C478" t="s">
        <v>79</v>
      </c>
      <c r="D478" t="s">
        <v>117</v>
      </c>
      <c r="E478" t="s">
        <v>1905</v>
      </c>
      <c r="F478" t="s">
        <v>140</v>
      </c>
      <c r="G478" t="s">
        <v>72</v>
      </c>
      <c r="H478" t="s">
        <v>168</v>
      </c>
      <c r="I478" t="s">
        <v>22</v>
      </c>
      <c r="J478" t="s">
        <v>141</v>
      </c>
      <c r="K478" t="s">
        <v>1906</v>
      </c>
      <c r="L478" t="s">
        <v>1907</v>
      </c>
      <c r="M478">
        <v>9.1666660000000004E-3</v>
      </c>
      <c r="N478">
        <v>0</v>
      </c>
      <c r="O478">
        <v>0</v>
      </c>
      <c r="P478">
        <v>1</v>
      </c>
      <c r="Q478">
        <v>194</v>
      </c>
      <c r="R478">
        <v>0</v>
      </c>
      <c r="S478">
        <v>0</v>
      </c>
      <c r="T478">
        <v>9.1669999999999998E-3</v>
      </c>
      <c r="U478">
        <v>1.7783329999999999</v>
      </c>
    </row>
    <row r="479" spans="1:21" x14ac:dyDescent="0.25">
      <c r="A479" t="s">
        <v>1908</v>
      </c>
      <c r="B479">
        <v>1</v>
      </c>
      <c r="C479" t="s">
        <v>79</v>
      </c>
      <c r="D479" t="s">
        <v>117</v>
      </c>
      <c r="E479" t="s">
        <v>1909</v>
      </c>
      <c r="F479" t="s">
        <v>135</v>
      </c>
      <c r="G479" t="s">
        <v>72</v>
      </c>
      <c r="H479" t="s">
        <v>129</v>
      </c>
      <c r="I479" t="s">
        <v>22</v>
      </c>
      <c r="J479" t="s">
        <v>130</v>
      </c>
      <c r="K479" t="s">
        <v>1910</v>
      </c>
      <c r="L479" t="s">
        <v>1911</v>
      </c>
      <c r="M479">
        <v>0.45665638800000002</v>
      </c>
      <c r="N479">
        <v>0</v>
      </c>
      <c r="O479">
        <v>0</v>
      </c>
      <c r="P479">
        <v>0</v>
      </c>
      <c r="Q479">
        <v>10</v>
      </c>
      <c r="R479">
        <v>0</v>
      </c>
      <c r="S479">
        <v>0</v>
      </c>
      <c r="T479">
        <v>0</v>
      </c>
      <c r="U479">
        <v>4.5665639999999996</v>
      </c>
    </row>
    <row r="480" spans="1:21" x14ac:dyDescent="0.25">
      <c r="A480" t="s">
        <v>1912</v>
      </c>
      <c r="B480">
        <v>1</v>
      </c>
      <c r="C480" t="s">
        <v>79</v>
      </c>
      <c r="D480" t="s">
        <v>117</v>
      </c>
      <c r="E480" t="s">
        <v>1905</v>
      </c>
      <c r="F480" t="s">
        <v>140</v>
      </c>
      <c r="G480" t="s">
        <v>72</v>
      </c>
      <c r="H480" t="s">
        <v>168</v>
      </c>
      <c r="I480" t="s">
        <v>22</v>
      </c>
      <c r="J480" t="s">
        <v>141</v>
      </c>
      <c r="K480" t="s">
        <v>1913</v>
      </c>
      <c r="L480" t="s">
        <v>1914</v>
      </c>
      <c r="M480">
        <v>1.1111111E-2</v>
      </c>
      <c r="N480">
        <v>0</v>
      </c>
      <c r="O480">
        <v>0</v>
      </c>
      <c r="P480">
        <v>1</v>
      </c>
      <c r="Q480">
        <v>79</v>
      </c>
      <c r="R480">
        <v>0</v>
      </c>
      <c r="S480">
        <v>0</v>
      </c>
      <c r="T480">
        <v>1.1110999999999999E-2</v>
      </c>
      <c r="U480">
        <v>0.87777799999999995</v>
      </c>
    </row>
    <row r="481" spans="1:21" x14ac:dyDescent="0.25">
      <c r="A481" t="s">
        <v>1915</v>
      </c>
      <c r="B481">
        <v>1</v>
      </c>
      <c r="C481" t="s">
        <v>79</v>
      </c>
      <c r="D481" t="s">
        <v>117</v>
      </c>
      <c r="E481" t="s">
        <v>1905</v>
      </c>
      <c r="F481" t="s">
        <v>140</v>
      </c>
      <c r="G481" t="s">
        <v>72</v>
      </c>
      <c r="H481" t="s">
        <v>129</v>
      </c>
      <c r="I481" t="s">
        <v>22</v>
      </c>
      <c r="J481" t="s">
        <v>141</v>
      </c>
      <c r="K481" t="s">
        <v>1916</v>
      </c>
      <c r="L481" t="s">
        <v>1917</v>
      </c>
      <c r="M481">
        <v>9.9444444000000007E-2</v>
      </c>
      <c r="N481">
        <v>0</v>
      </c>
      <c r="O481">
        <v>0</v>
      </c>
      <c r="P481">
        <v>1</v>
      </c>
      <c r="Q481">
        <v>79</v>
      </c>
      <c r="R481">
        <v>0</v>
      </c>
      <c r="S481">
        <v>0</v>
      </c>
      <c r="T481">
        <v>9.9444000000000005E-2</v>
      </c>
      <c r="U481">
        <v>7.8561110000000003</v>
      </c>
    </row>
    <row r="482" spans="1:21" x14ac:dyDescent="0.25">
      <c r="A482" t="s">
        <v>1918</v>
      </c>
      <c r="B482">
        <v>1</v>
      </c>
      <c r="C482" t="s">
        <v>79</v>
      </c>
      <c r="D482" t="s">
        <v>117</v>
      </c>
      <c r="E482" t="s">
        <v>1905</v>
      </c>
      <c r="F482" t="s">
        <v>140</v>
      </c>
      <c r="G482" t="s">
        <v>72</v>
      </c>
      <c r="H482" t="s">
        <v>168</v>
      </c>
      <c r="I482" t="s">
        <v>22</v>
      </c>
      <c r="J482" t="s">
        <v>141</v>
      </c>
      <c r="K482" t="s">
        <v>1919</v>
      </c>
      <c r="L482" t="s">
        <v>1920</v>
      </c>
      <c r="M482">
        <v>8.3333330000000001E-3</v>
      </c>
      <c r="N482">
        <v>0</v>
      </c>
      <c r="O482">
        <v>0</v>
      </c>
      <c r="P482">
        <v>1</v>
      </c>
      <c r="Q482">
        <v>194</v>
      </c>
      <c r="R482">
        <v>0</v>
      </c>
      <c r="S482">
        <v>0</v>
      </c>
      <c r="T482">
        <v>8.3330000000000001E-3</v>
      </c>
      <c r="U482">
        <v>1.6166670000000001</v>
      </c>
    </row>
    <row r="483" spans="1:21" x14ac:dyDescent="0.25">
      <c r="A483" t="s">
        <v>1921</v>
      </c>
      <c r="B483">
        <v>1</v>
      </c>
      <c r="C483" t="s">
        <v>79</v>
      </c>
      <c r="D483" t="s">
        <v>117</v>
      </c>
      <c r="E483" t="s">
        <v>1905</v>
      </c>
      <c r="F483" t="s">
        <v>140</v>
      </c>
      <c r="G483" t="s">
        <v>72</v>
      </c>
      <c r="H483" t="s">
        <v>168</v>
      </c>
      <c r="I483" t="s">
        <v>22</v>
      </c>
      <c r="J483" t="s">
        <v>141</v>
      </c>
      <c r="K483" t="s">
        <v>1922</v>
      </c>
      <c r="L483" t="s">
        <v>1923</v>
      </c>
      <c r="M483">
        <v>9.1666660000000004E-3</v>
      </c>
      <c r="N483">
        <v>0</v>
      </c>
      <c r="O483">
        <v>0</v>
      </c>
      <c r="P483">
        <v>1</v>
      </c>
      <c r="Q483">
        <v>194</v>
      </c>
      <c r="R483">
        <v>0</v>
      </c>
      <c r="S483">
        <v>0</v>
      </c>
      <c r="T483">
        <v>9.1669999999999998E-3</v>
      </c>
      <c r="U483">
        <v>1.7783329999999999</v>
      </c>
    </row>
    <row r="484" spans="1:21" x14ac:dyDescent="0.25">
      <c r="A484" t="s">
        <v>1924</v>
      </c>
      <c r="B484">
        <v>1</v>
      </c>
      <c r="C484" t="s">
        <v>79</v>
      </c>
      <c r="D484" t="s">
        <v>117</v>
      </c>
      <c r="E484" t="s">
        <v>1905</v>
      </c>
      <c r="F484" t="s">
        <v>140</v>
      </c>
      <c r="G484" t="s">
        <v>72</v>
      </c>
      <c r="H484" t="s">
        <v>168</v>
      </c>
      <c r="I484" t="s">
        <v>22</v>
      </c>
      <c r="J484" t="s">
        <v>141</v>
      </c>
      <c r="K484" t="s">
        <v>1925</v>
      </c>
      <c r="L484" t="s">
        <v>1926</v>
      </c>
      <c r="M484">
        <v>7.7777769999999996E-3</v>
      </c>
      <c r="N484">
        <v>0</v>
      </c>
      <c r="O484">
        <v>0</v>
      </c>
      <c r="P484">
        <v>1</v>
      </c>
      <c r="Q484">
        <v>76</v>
      </c>
      <c r="R484">
        <v>0</v>
      </c>
      <c r="S484">
        <v>0</v>
      </c>
      <c r="T484">
        <v>7.7780000000000002E-3</v>
      </c>
      <c r="U484">
        <v>0.59111100000000005</v>
      </c>
    </row>
    <row r="485" spans="1:21" x14ac:dyDescent="0.25">
      <c r="A485" t="s">
        <v>1927</v>
      </c>
      <c r="B485">
        <v>1</v>
      </c>
      <c r="C485" t="s">
        <v>79</v>
      </c>
      <c r="D485" t="s">
        <v>117</v>
      </c>
      <c r="E485" t="s">
        <v>1905</v>
      </c>
      <c r="F485" t="s">
        <v>140</v>
      </c>
      <c r="G485" t="s">
        <v>72</v>
      </c>
      <c r="H485" t="s">
        <v>168</v>
      </c>
      <c r="I485" t="s">
        <v>22</v>
      </c>
      <c r="J485" t="s">
        <v>141</v>
      </c>
      <c r="K485" t="s">
        <v>1928</v>
      </c>
      <c r="L485" t="s">
        <v>1929</v>
      </c>
      <c r="M485">
        <v>8.3333330000000001E-3</v>
      </c>
      <c r="N485">
        <v>0</v>
      </c>
      <c r="O485">
        <v>0</v>
      </c>
      <c r="P485">
        <v>1</v>
      </c>
      <c r="Q485">
        <v>194</v>
      </c>
      <c r="R485">
        <v>0</v>
      </c>
      <c r="S485">
        <v>0</v>
      </c>
      <c r="T485">
        <v>8.3330000000000001E-3</v>
      </c>
      <c r="U485">
        <v>1.6166670000000001</v>
      </c>
    </row>
    <row r="486" spans="1:21" x14ac:dyDescent="0.25">
      <c r="A486" t="s">
        <v>1930</v>
      </c>
      <c r="B486">
        <v>1</v>
      </c>
      <c r="C486" t="s">
        <v>79</v>
      </c>
      <c r="D486" t="s">
        <v>117</v>
      </c>
      <c r="E486" t="s">
        <v>1905</v>
      </c>
      <c r="F486" t="s">
        <v>140</v>
      </c>
      <c r="G486" t="s">
        <v>72</v>
      </c>
      <c r="H486" t="s">
        <v>168</v>
      </c>
      <c r="I486" t="s">
        <v>22</v>
      </c>
      <c r="J486" t="s">
        <v>141</v>
      </c>
      <c r="K486" t="s">
        <v>1931</v>
      </c>
      <c r="L486" t="s">
        <v>1932</v>
      </c>
      <c r="M486">
        <v>2.8055554999999999E-2</v>
      </c>
      <c r="N486">
        <v>0</v>
      </c>
      <c r="O486">
        <v>0</v>
      </c>
      <c r="P486">
        <v>1</v>
      </c>
      <c r="Q486">
        <v>76</v>
      </c>
      <c r="R486">
        <v>0</v>
      </c>
      <c r="S486">
        <v>0</v>
      </c>
      <c r="T486">
        <v>2.8056000000000001E-2</v>
      </c>
      <c r="U486">
        <v>2.1322220000000001</v>
      </c>
    </row>
    <row r="487" spans="1:21" x14ac:dyDescent="0.25">
      <c r="A487" t="s">
        <v>1933</v>
      </c>
      <c r="B487">
        <v>1</v>
      </c>
      <c r="C487" t="s">
        <v>78</v>
      </c>
      <c r="D487" t="s">
        <v>80</v>
      </c>
      <c r="E487" t="s">
        <v>1934</v>
      </c>
      <c r="F487" t="s">
        <v>154</v>
      </c>
      <c r="G487" t="s">
        <v>72</v>
      </c>
      <c r="H487" t="s">
        <v>168</v>
      </c>
      <c r="I487" t="s">
        <v>22</v>
      </c>
      <c r="J487" t="s">
        <v>141</v>
      </c>
      <c r="K487" t="s">
        <v>1935</v>
      </c>
      <c r="L487" t="s">
        <v>1936</v>
      </c>
      <c r="M487">
        <v>1.4722222E-2</v>
      </c>
      <c r="N487">
        <v>1</v>
      </c>
      <c r="O487">
        <v>411</v>
      </c>
      <c r="P487">
        <v>0</v>
      </c>
      <c r="Q487">
        <v>0</v>
      </c>
      <c r="R487">
        <v>1.4722000000000001E-2</v>
      </c>
      <c r="S487">
        <v>6.0508329999999999</v>
      </c>
      <c r="T487">
        <v>0</v>
      </c>
      <c r="U487">
        <v>0</v>
      </c>
    </row>
    <row r="488" spans="1:21" x14ac:dyDescent="0.25">
      <c r="A488" t="s">
        <v>1937</v>
      </c>
      <c r="B488">
        <v>1</v>
      </c>
      <c r="C488" t="s">
        <v>78</v>
      </c>
      <c r="D488" t="s">
        <v>86</v>
      </c>
      <c r="E488" t="s">
        <v>1938</v>
      </c>
      <c r="F488" t="s">
        <v>135</v>
      </c>
      <c r="G488" t="s">
        <v>71</v>
      </c>
      <c r="H488" t="s">
        <v>129</v>
      </c>
      <c r="I488" t="s">
        <v>22</v>
      </c>
      <c r="J488" t="s">
        <v>130</v>
      </c>
      <c r="K488" t="s">
        <v>1939</v>
      </c>
      <c r="L488" t="s">
        <v>1940</v>
      </c>
      <c r="M488">
        <v>0.41138888800000001</v>
      </c>
      <c r="N488">
        <v>1</v>
      </c>
      <c r="O488">
        <v>81</v>
      </c>
      <c r="P488">
        <v>0</v>
      </c>
      <c r="Q488">
        <v>0</v>
      </c>
      <c r="R488">
        <v>0.411389</v>
      </c>
      <c r="S488">
        <v>33.322499999999998</v>
      </c>
      <c r="T488">
        <v>0</v>
      </c>
      <c r="U488">
        <v>0</v>
      </c>
    </row>
    <row r="489" spans="1:21" x14ac:dyDescent="0.25">
      <c r="A489" t="s">
        <v>1941</v>
      </c>
      <c r="B489">
        <v>1</v>
      </c>
      <c r="C489" t="s">
        <v>79</v>
      </c>
      <c r="D489" t="s">
        <v>117</v>
      </c>
      <c r="E489" t="s">
        <v>1942</v>
      </c>
      <c r="F489" t="s">
        <v>128</v>
      </c>
      <c r="G489" t="s">
        <v>71</v>
      </c>
      <c r="H489" t="s">
        <v>129</v>
      </c>
      <c r="I489" t="s">
        <v>22</v>
      </c>
      <c r="J489" t="s">
        <v>130</v>
      </c>
      <c r="K489" t="s">
        <v>1943</v>
      </c>
      <c r="L489" t="s">
        <v>1944</v>
      </c>
      <c r="M489">
        <v>2.7055452770000001</v>
      </c>
      <c r="N489">
        <v>0</v>
      </c>
      <c r="O489">
        <v>0</v>
      </c>
      <c r="P489">
        <v>1</v>
      </c>
      <c r="Q489">
        <v>110</v>
      </c>
      <c r="R489">
        <v>0</v>
      </c>
      <c r="S489">
        <v>0</v>
      </c>
      <c r="T489">
        <v>2.7055449999999999</v>
      </c>
      <c r="U489">
        <v>297.60998000000001</v>
      </c>
    </row>
    <row r="490" spans="1:21" x14ac:dyDescent="0.25">
      <c r="A490" t="s">
        <v>1945</v>
      </c>
      <c r="B490">
        <v>1</v>
      </c>
      <c r="C490" t="s">
        <v>78</v>
      </c>
      <c r="D490" t="s">
        <v>80</v>
      </c>
      <c r="E490" t="s">
        <v>1946</v>
      </c>
      <c r="F490" t="s">
        <v>135</v>
      </c>
      <c r="G490" t="s">
        <v>71</v>
      </c>
      <c r="H490" t="s">
        <v>129</v>
      </c>
      <c r="I490" t="s">
        <v>22</v>
      </c>
      <c r="J490" t="s">
        <v>130</v>
      </c>
      <c r="K490" t="s">
        <v>1947</v>
      </c>
      <c r="L490" t="s">
        <v>1948</v>
      </c>
      <c r="M490">
        <v>2.1750286110000001</v>
      </c>
      <c r="N490">
        <v>0</v>
      </c>
      <c r="O490">
        <v>71</v>
      </c>
      <c r="P490">
        <v>0</v>
      </c>
      <c r="Q490">
        <v>0</v>
      </c>
      <c r="R490">
        <v>0</v>
      </c>
      <c r="S490">
        <v>154.427031</v>
      </c>
      <c r="T490">
        <v>0</v>
      </c>
      <c r="U490">
        <v>0</v>
      </c>
    </row>
    <row r="491" spans="1:21" x14ac:dyDescent="0.25">
      <c r="A491" t="s">
        <v>1949</v>
      </c>
      <c r="B491">
        <v>1</v>
      </c>
      <c r="C491" t="s">
        <v>78</v>
      </c>
      <c r="D491" t="s">
        <v>93</v>
      </c>
      <c r="E491" t="s">
        <v>1950</v>
      </c>
      <c r="F491" t="s">
        <v>140</v>
      </c>
      <c r="G491" t="s">
        <v>72</v>
      </c>
      <c r="H491" t="s">
        <v>129</v>
      </c>
      <c r="I491" t="s">
        <v>22</v>
      </c>
      <c r="J491" t="s">
        <v>141</v>
      </c>
      <c r="K491" t="s">
        <v>1951</v>
      </c>
      <c r="L491" t="s">
        <v>1952</v>
      </c>
      <c r="M491">
        <v>5.6666665999999997E-2</v>
      </c>
      <c r="N491">
        <v>1</v>
      </c>
      <c r="O491">
        <v>87</v>
      </c>
      <c r="P491">
        <v>0</v>
      </c>
      <c r="Q491">
        <v>0</v>
      </c>
      <c r="R491">
        <v>5.6667000000000002E-2</v>
      </c>
      <c r="S491">
        <v>4.93</v>
      </c>
      <c r="T491">
        <v>0</v>
      </c>
      <c r="U491">
        <v>0</v>
      </c>
    </row>
    <row r="492" spans="1:21" x14ac:dyDescent="0.25">
      <c r="A492" t="s">
        <v>1953</v>
      </c>
      <c r="B492">
        <v>1</v>
      </c>
      <c r="C492" t="s">
        <v>78</v>
      </c>
      <c r="D492" t="s">
        <v>93</v>
      </c>
      <c r="E492" t="s">
        <v>1954</v>
      </c>
      <c r="F492" t="s">
        <v>128</v>
      </c>
      <c r="G492" t="s">
        <v>72</v>
      </c>
      <c r="H492" t="s">
        <v>129</v>
      </c>
      <c r="I492" t="s">
        <v>22</v>
      </c>
      <c r="J492" t="s">
        <v>130</v>
      </c>
      <c r="K492" t="s">
        <v>1955</v>
      </c>
      <c r="L492" t="s">
        <v>1956</v>
      </c>
      <c r="M492">
        <v>3.051111111</v>
      </c>
      <c r="N492">
        <v>8</v>
      </c>
      <c r="O492">
        <v>836</v>
      </c>
      <c r="P492">
        <v>245</v>
      </c>
      <c r="Q492">
        <v>1998</v>
      </c>
      <c r="R492">
        <v>24.408888999999999</v>
      </c>
      <c r="S492">
        <v>2550.728889</v>
      </c>
      <c r="T492">
        <v>747.52222200000006</v>
      </c>
      <c r="U492">
        <v>6096.12</v>
      </c>
    </row>
    <row r="493" spans="1:21" x14ac:dyDescent="0.25">
      <c r="A493" t="s">
        <v>1957</v>
      </c>
      <c r="B493">
        <v>1</v>
      </c>
      <c r="C493" t="s">
        <v>78</v>
      </c>
      <c r="D493" t="s">
        <v>93</v>
      </c>
      <c r="E493" t="s">
        <v>1958</v>
      </c>
      <c r="F493" t="s">
        <v>177</v>
      </c>
      <c r="G493" t="s">
        <v>72</v>
      </c>
      <c r="H493" t="s">
        <v>129</v>
      </c>
      <c r="I493" t="s">
        <v>22</v>
      </c>
      <c r="J493" t="s">
        <v>130</v>
      </c>
      <c r="K493" t="s">
        <v>1959</v>
      </c>
      <c r="L493" t="s">
        <v>1960</v>
      </c>
      <c r="M493">
        <v>8.6055555550000005</v>
      </c>
      <c r="N493">
        <v>2</v>
      </c>
      <c r="O493">
        <v>472</v>
      </c>
      <c r="P493">
        <v>2</v>
      </c>
      <c r="Q493">
        <v>170</v>
      </c>
      <c r="R493">
        <v>17.211110999999999</v>
      </c>
      <c r="S493">
        <v>4061.8222219999998</v>
      </c>
      <c r="T493">
        <v>17.211110999999999</v>
      </c>
      <c r="U493">
        <v>1462.944444</v>
      </c>
    </row>
    <row r="494" spans="1:21" x14ac:dyDescent="0.25">
      <c r="A494" t="s">
        <v>1961</v>
      </c>
      <c r="B494">
        <v>1</v>
      </c>
      <c r="C494" t="s">
        <v>78</v>
      </c>
      <c r="D494" t="s">
        <v>93</v>
      </c>
      <c r="E494" t="s">
        <v>1954</v>
      </c>
      <c r="F494" t="s">
        <v>140</v>
      </c>
      <c r="G494" t="s">
        <v>72</v>
      </c>
      <c r="H494" t="s">
        <v>129</v>
      </c>
      <c r="I494" t="s">
        <v>22</v>
      </c>
      <c r="J494" t="s">
        <v>141</v>
      </c>
      <c r="K494" t="s">
        <v>1962</v>
      </c>
      <c r="L494" t="s">
        <v>1963</v>
      </c>
      <c r="M494">
        <v>5.9894443999999998E-2</v>
      </c>
      <c r="N494">
        <v>8</v>
      </c>
      <c r="O494">
        <v>836</v>
      </c>
      <c r="P494">
        <v>245</v>
      </c>
      <c r="Q494">
        <v>1998</v>
      </c>
      <c r="R494">
        <v>0.47915600000000003</v>
      </c>
      <c r="S494">
        <v>50.071755000000003</v>
      </c>
      <c r="T494">
        <v>14.674139</v>
      </c>
      <c r="U494">
        <v>119.669099</v>
      </c>
    </row>
    <row r="495" spans="1:21" x14ac:dyDescent="0.25">
      <c r="A495" t="s">
        <v>1964</v>
      </c>
      <c r="B495">
        <v>1</v>
      </c>
      <c r="C495" t="s">
        <v>78</v>
      </c>
      <c r="D495" t="s">
        <v>82</v>
      </c>
      <c r="E495" t="s">
        <v>1965</v>
      </c>
      <c r="F495" t="s">
        <v>177</v>
      </c>
      <c r="G495" t="s">
        <v>72</v>
      </c>
      <c r="H495" t="s">
        <v>129</v>
      </c>
      <c r="I495" t="s">
        <v>22</v>
      </c>
      <c r="J495" t="s">
        <v>130</v>
      </c>
      <c r="K495" t="s">
        <v>1966</v>
      </c>
      <c r="L495" t="s">
        <v>1967</v>
      </c>
      <c r="M495">
        <v>7.8097250000000003</v>
      </c>
      <c r="N495">
        <v>1</v>
      </c>
      <c r="O495">
        <v>508</v>
      </c>
      <c r="P495">
        <v>0</v>
      </c>
      <c r="Q495">
        <v>0</v>
      </c>
      <c r="R495">
        <v>7.8097250000000003</v>
      </c>
      <c r="S495">
        <v>3967.3402999999998</v>
      </c>
      <c r="T495">
        <v>0</v>
      </c>
      <c r="U495">
        <v>0</v>
      </c>
    </row>
    <row r="496" spans="1:21" x14ac:dyDescent="0.25">
      <c r="A496" t="s">
        <v>1968</v>
      </c>
      <c r="B496">
        <v>1</v>
      </c>
      <c r="C496" t="s">
        <v>78</v>
      </c>
      <c r="D496" t="s">
        <v>103</v>
      </c>
      <c r="E496" t="s">
        <v>1969</v>
      </c>
      <c r="F496" t="s">
        <v>128</v>
      </c>
      <c r="G496" t="s">
        <v>72</v>
      </c>
      <c r="H496" t="s">
        <v>129</v>
      </c>
      <c r="I496" t="s">
        <v>22</v>
      </c>
      <c r="J496" t="s">
        <v>130</v>
      </c>
      <c r="K496" t="s">
        <v>1970</v>
      </c>
      <c r="L496" t="s">
        <v>1971</v>
      </c>
      <c r="M496">
        <v>5.8463888879999999</v>
      </c>
      <c r="N496">
        <v>0</v>
      </c>
      <c r="O496">
        <v>0</v>
      </c>
      <c r="P496">
        <v>1</v>
      </c>
      <c r="Q496">
        <v>13</v>
      </c>
      <c r="R496">
        <v>0</v>
      </c>
      <c r="S496">
        <v>0</v>
      </c>
      <c r="T496">
        <v>5.8463890000000003</v>
      </c>
      <c r="U496">
        <v>76.003056000000001</v>
      </c>
    </row>
    <row r="497" spans="1:21" x14ac:dyDescent="0.25">
      <c r="A497" t="s">
        <v>1972</v>
      </c>
      <c r="B497">
        <v>1</v>
      </c>
      <c r="C497" t="s">
        <v>78</v>
      </c>
      <c r="D497" t="s">
        <v>103</v>
      </c>
      <c r="E497" t="s">
        <v>1973</v>
      </c>
      <c r="F497" t="s">
        <v>128</v>
      </c>
      <c r="G497" t="s">
        <v>72</v>
      </c>
      <c r="H497" t="s">
        <v>129</v>
      </c>
      <c r="I497" t="s">
        <v>22</v>
      </c>
      <c r="J497" t="s">
        <v>130</v>
      </c>
      <c r="K497" t="s">
        <v>1974</v>
      </c>
      <c r="L497" t="s">
        <v>1975</v>
      </c>
      <c r="M497">
        <v>2.650833333</v>
      </c>
      <c r="N497">
        <v>0</v>
      </c>
      <c r="O497">
        <v>0</v>
      </c>
      <c r="P497">
        <v>1</v>
      </c>
      <c r="Q497">
        <v>333</v>
      </c>
      <c r="R497">
        <v>0</v>
      </c>
      <c r="S497">
        <v>0</v>
      </c>
      <c r="T497">
        <v>2.650833</v>
      </c>
      <c r="U497">
        <v>882.72749999999996</v>
      </c>
    </row>
    <row r="498" spans="1:21" x14ac:dyDescent="0.25">
      <c r="A498" t="s">
        <v>1976</v>
      </c>
      <c r="B498">
        <v>1</v>
      </c>
      <c r="C498" t="s">
        <v>79</v>
      </c>
      <c r="D498" t="s">
        <v>110</v>
      </c>
      <c r="E498" t="s">
        <v>1977</v>
      </c>
      <c r="F498" t="s">
        <v>140</v>
      </c>
      <c r="G498" t="s">
        <v>72</v>
      </c>
      <c r="H498" t="s">
        <v>168</v>
      </c>
      <c r="I498" t="s">
        <v>22</v>
      </c>
      <c r="J498" t="s">
        <v>141</v>
      </c>
      <c r="K498" t="s">
        <v>1978</v>
      </c>
      <c r="L498" t="s">
        <v>1979</v>
      </c>
      <c r="M498">
        <v>2.7222222000000001E-2</v>
      </c>
      <c r="N498">
        <v>1</v>
      </c>
      <c r="O498">
        <v>277</v>
      </c>
      <c r="P498">
        <v>0</v>
      </c>
      <c r="Q498">
        <v>0</v>
      </c>
      <c r="R498">
        <v>2.7222E-2</v>
      </c>
      <c r="S498">
        <v>7.5405550000000003</v>
      </c>
      <c r="T498">
        <v>0</v>
      </c>
      <c r="U498">
        <v>0</v>
      </c>
    </row>
    <row r="499" spans="1:21" x14ac:dyDescent="0.25">
      <c r="A499" t="s">
        <v>1980</v>
      </c>
      <c r="B499">
        <v>1</v>
      </c>
      <c r="C499" t="s">
        <v>79</v>
      </c>
      <c r="D499" t="s">
        <v>110</v>
      </c>
      <c r="E499" t="s">
        <v>1977</v>
      </c>
      <c r="F499" t="s">
        <v>140</v>
      </c>
      <c r="G499" t="s">
        <v>72</v>
      </c>
      <c r="H499" t="s">
        <v>129</v>
      </c>
      <c r="I499" t="s">
        <v>22</v>
      </c>
      <c r="J499" t="s">
        <v>141</v>
      </c>
      <c r="K499" t="s">
        <v>1981</v>
      </c>
      <c r="L499" t="s">
        <v>1982</v>
      </c>
      <c r="M499">
        <v>6.0555554999999997E-2</v>
      </c>
      <c r="N499">
        <v>0</v>
      </c>
      <c r="O499">
        <v>0</v>
      </c>
      <c r="P499">
        <v>1</v>
      </c>
      <c r="Q499">
        <v>100</v>
      </c>
      <c r="R499">
        <v>0</v>
      </c>
      <c r="S499">
        <v>0</v>
      </c>
      <c r="T499">
        <v>6.0555999999999999E-2</v>
      </c>
      <c r="U499">
        <v>6.0555560000000002</v>
      </c>
    </row>
    <row r="500" spans="1:21" x14ac:dyDescent="0.25">
      <c r="A500" t="s">
        <v>1983</v>
      </c>
      <c r="B500">
        <v>1</v>
      </c>
      <c r="C500" t="s">
        <v>78</v>
      </c>
      <c r="D500" t="s">
        <v>104</v>
      </c>
      <c r="E500" t="s">
        <v>1984</v>
      </c>
      <c r="F500" t="s">
        <v>128</v>
      </c>
      <c r="G500" t="s">
        <v>72</v>
      </c>
      <c r="H500" t="s">
        <v>129</v>
      </c>
      <c r="I500" t="s">
        <v>22</v>
      </c>
      <c r="J500" t="s">
        <v>130</v>
      </c>
      <c r="K500" t="s">
        <v>1985</v>
      </c>
      <c r="L500" t="s">
        <v>1986</v>
      </c>
      <c r="M500">
        <v>4.5086111109999996</v>
      </c>
      <c r="N500">
        <v>17</v>
      </c>
      <c r="O500">
        <v>3769</v>
      </c>
      <c r="P500">
        <v>0</v>
      </c>
      <c r="Q500">
        <v>0</v>
      </c>
      <c r="R500">
        <v>76.646388999999999</v>
      </c>
      <c r="S500">
        <v>16992.955277000001</v>
      </c>
      <c r="T500">
        <v>0</v>
      </c>
      <c r="U500">
        <v>0</v>
      </c>
    </row>
    <row r="501" spans="1:21" x14ac:dyDescent="0.25">
      <c r="A501" t="s">
        <v>1987</v>
      </c>
      <c r="B501">
        <v>1</v>
      </c>
      <c r="C501" t="s">
        <v>79</v>
      </c>
      <c r="D501" t="s">
        <v>110</v>
      </c>
      <c r="E501" t="s">
        <v>1988</v>
      </c>
      <c r="F501" t="s">
        <v>177</v>
      </c>
      <c r="G501" t="s">
        <v>72</v>
      </c>
      <c r="H501" t="s">
        <v>129</v>
      </c>
      <c r="I501" t="s">
        <v>22</v>
      </c>
      <c r="J501" t="s">
        <v>130</v>
      </c>
      <c r="K501" t="s">
        <v>1989</v>
      </c>
      <c r="L501" t="s">
        <v>1990</v>
      </c>
      <c r="M501">
        <v>9.164722222</v>
      </c>
      <c r="N501">
        <v>0</v>
      </c>
      <c r="O501">
        <v>0</v>
      </c>
      <c r="P501">
        <v>89</v>
      </c>
      <c r="Q501">
        <v>203</v>
      </c>
      <c r="R501">
        <v>0</v>
      </c>
      <c r="S501">
        <v>0</v>
      </c>
      <c r="T501">
        <v>815.66027799999995</v>
      </c>
      <c r="U501">
        <v>1860.438611</v>
      </c>
    </row>
    <row r="502" spans="1:21" x14ac:dyDescent="0.25">
      <c r="A502" t="s">
        <v>1991</v>
      </c>
      <c r="B502">
        <v>1</v>
      </c>
      <c r="C502" t="s">
        <v>79</v>
      </c>
      <c r="D502" t="s">
        <v>110</v>
      </c>
      <c r="E502" t="s">
        <v>1992</v>
      </c>
      <c r="F502" t="s">
        <v>140</v>
      </c>
      <c r="G502" t="s">
        <v>72</v>
      </c>
      <c r="H502" t="s">
        <v>129</v>
      </c>
      <c r="I502" t="s">
        <v>22</v>
      </c>
      <c r="J502" t="s">
        <v>141</v>
      </c>
      <c r="K502" t="s">
        <v>1993</v>
      </c>
      <c r="L502" t="s">
        <v>1994</v>
      </c>
      <c r="M502">
        <v>5.9444443999999999E-2</v>
      </c>
      <c r="N502">
        <v>0</v>
      </c>
      <c r="O502">
        <v>0</v>
      </c>
      <c r="P502">
        <v>1</v>
      </c>
      <c r="Q502">
        <v>53</v>
      </c>
      <c r="R502">
        <v>0</v>
      </c>
      <c r="S502">
        <v>0</v>
      </c>
      <c r="T502">
        <v>5.9443999999999997E-2</v>
      </c>
      <c r="U502">
        <v>3.1505559999999999</v>
      </c>
    </row>
    <row r="503" spans="1:21" x14ac:dyDescent="0.25">
      <c r="A503" t="s">
        <v>1995</v>
      </c>
      <c r="B503">
        <v>1</v>
      </c>
      <c r="C503" t="s">
        <v>78</v>
      </c>
      <c r="D503" t="s">
        <v>95</v>
      </c>
      <c r="E503" t="s">
        <v>1996</v>
      </c>
      <c r="F503" t="s">
        <v>140</v>
      </c>
      <c r="G503" t="s">
        <v>72</v>
      </c>
      <c r="H503" t="s">
        <v>129</v>
      </c>
      <c r="I503" t="s">
        <v>22</v>
      </c>
      <c r="J503" t="s">
        <v>141</v>
      </c>
      <c r="K503" t="s">
        <v>1997</v>
      </c>
      <c r="L503" t="s">
        <v>1998</v>
      </c>
      <c r="M503">
        <v>9.4444444000000002E-2</v>
      </c>
      <c r="N503">
        <v>0</v>
      </c>
      <c r="O503">
        <v>0</v>
      </c>
      <c r="P503">
        <v>1</v>
      </c>
      <c r="Q503">
        <v>10</v>
      </c>
      <c r="R503">
        <v>0</v>
      </c>
      <c r="S503">
        <v>0</v>
      </c>
      <c r="T503">
        <v>9.4444E-2</v>
      </c>
      <c r="U503">
        <v>0.94444399999999995</v>
      </c>
    </row>
    <row r="504" spans="1:21" x14ac:dyDescent="0.25">
      <c r="A504" t="s">
        <v>1999</v>
      </c>
      <c r="B504">
        <v>1</v>
      </c>
      <c r="C504" t="s">
        <v>79</v>
      </c>
      <c r="D504" t="s">
        <v>122</v>
      </c>
      <c r="E504" t="s">
        <v>2000</v>
      </c>
      <c r="F504" t="s">
        <v>140</v>
      </c>
      <c r="G504" t="s">
        <v>72</v>
      </c>
      <c r="H504" t="s">
        <v>129</v>
      </c>
      <c r="I504" t="s">
        <v>22</v>
      </c>
      <c r="J504" t="s">
        <v>141</v>
      </c>
      <c r="K504" t="s">
        <v>2001</v>
      </c>
      <c r="L504" t="s">
        <v>2002</v>
      </c>
      <c r="M504">
        <v>0.133333333</v>
      </c>
      <c r="N504">
        <v>2</v>
      </c>
      <c r="O504">
        <v>384</v>
      </c>
      <c r="P504">
        <v>0</v>
      </c>
      <c r="Q504">
        <v>0</v>
      </c>
      <c r="R504">
        <v>0.26666699999999999</v>
      </c>
      <c r="S504">
        <v>51.2</v>
      </c>
      <c r="T504">
        <v>0</v>
      </c>
      <c r="U504">
        <v>0</v>
      </c>
    </row>
    <row r="505" spans="1:21" x14ac:dyDescent="0.25">
      <c r="A505" t="s">
        <v>2003</v>
      </c>
      <c r="B505">
        <v>1</v>
      </c>
      <c r="C505" t="s">
        <v>79</v>
      </c>
      <c r="D505" t="s">
        <v>113</v>
      </c>
      <c r="E505" t="s">
        <v>2004</v>
      </c>
      <c r="F505" t="s">
        <v>140</v>
      </c>
      <c r="G505" t="s">
        <v>72</v>
      </c>
      <c r="H505" t="s">
        <v>129</v>
      </c>
      <c r="I505" t="s">
        <v>22</v>
      </c>
      <c r="J505" t="s">
        <v>141</v>
      </c>
      <c r="K505" t="s">
        <v>2005</v>
      </c>
      <c r="L505" t="s">
        <v>2006</v>
      </c>
      <c r="M505">
        <v>0.15</v>
      </c>
      <c r="N505">
        <v>1</v>
      </c>
      <c r="O505">
        <v>147</v>
      </c>
      <c r="P505">
        <v>0</v>
      </c>
      <c r="Q505">
        <v>0</v>
      </c>
      <c r="R505">
        <v>0.15</v>
      </c>
      <c r="S505">
        <v>22.05</v>
      </c>
      <c r="T505">
        <v>0</v>
      </c>
      <c r="U505">
        <v>0</v>
      </c>
    </row>
    <row r="506" spans="1:21" x14ac:dyDescent="0.25">
      <c r="A506" t="s">
        <v>2007</v>
      </c>
      <c r="B506">
        <v>1</v>
      </c>
      <c r="C506" t="s">
        <v>79</v>
      </c>
      <c r="D506" t="s">
        <v>113</v>
      </c>
      <c r="E506" t="s">
        <v>2004</v>
      </c>
      <c r="F506" t="s">
        <v>140</v>
      </c>
      <c r="G506" t="s">
        <v>72</v>
      </c>
      <c r="H506" t="s">
        <v>168</v>
      </c>
      <c r="I506" t="s">
        <v>22</v>
      </c>
      <c r="J506" t="s">
        <v>141</v>
      </c>
      <c r="K506" t="s">
        <v>2008</v>
      </c>
      <c r="L506" t="s">
        <v>2009</v>
      </c>
      <c r="M506">
        <v>8.3333330000000001E-3</v>
      </c>
      <c r="N506">
        <v>1</v>
      </c>
      <c r="O506">
        <v>175</v>
      </c>
      <c r="P506">
        <v>0</v>
      </c>
      <c r="Q506">
        <v>0</v>
      </c>
      <c r="R506">
        <v>8.3330000000000001E-3</v>
      </c>
      <c r="S506">
        <v>1.4583330000000001</v>
      </c>
      <c r="T506">
        <v>0</v>
      </c>
      <c r="U506">
        <v>0</v>
      </c>
    </row>
    <row r="507" spans="1:21" x14ac:dyDescent="0.25">
      <c r="A507" t="s">
        <v>2010</v>
      </c>
      <c r="B507">
        <v>1</v>
      </c>
      <c r="C507" t="s">
        <v>79</v>
      </c>
      <c r="D507" t="s">
        <v>109</v>
      </c>
      <c r="E507" t="s">
        <v>2011</v>
      </c>
      <c r="F507" t="s">
        <v>154</v>
      </c>
      <c r="G507" t="s">
        <v>72</v>
      </c>
      <c r="H507" t="s">
        <v>129</v>
      </c>
      <c r="I507" t="s">
        <v>22</v>
      </c>
      <c r="J507" t="s">
        <v>130</v>
      </c>
      <c r="K507" t="s">
        <v>2012</v>
      </c>
      <c r="L507" t="s">
        <v>2013</v>
      </c>
      <c r="M507">
        <v>0.14111111100000001</v>
      </c>
      <c r="N507">
        <v>1</v>
      </c>
      <c r="O507">
        <v>85</v>
      </c>
      <c r="P507">
        <v>0</v>
      </c>
      <c r="Q507">
        <v>0</v>
      </c>
      <c r="R507">
        <v>0.14111099999999999</v>
      </c>
      <c r="S507">
        <v>11.994444</v>
      </c>
      <c r="T507">
        <v>0</v>
      </c>
      <c r="U507">
        <v>0</v>
      </c>
    </row>
    <row r="508" spans="1:21" x14ac:dyDescent="0.25">
      <c r="A508" t="s">
        <v>2014</v>
      </c>
      <c r="B508">
        <v>1</v>
      </c>
      <c r="C508" t="s">
        <v>79</v>
      </c>
      <c r="D508" t="s">
        <v>109</v>
      </c>
      <c r="E508" t="s">
        <v>2015</v>
      </c>
      <c r="F508" t="s">
        <v>177</v>
      </c>
      <c r="G508" t="s">
        <v>72</v>
      </c>
      <c r="H508" t="s">
        <v>129</v>
      </c>
      <c r="I508" t="s">
        <v>22</v>
      </c>
      <c r="J508" t="s">
        <v>130</v>
      </c>
      <c r="K508" t="s">
        <v>2016</v>
      </c>
      <c r="L508" t="s">
        <v>2017</v>
      </c>
      <c r="M508">
        <v>8.5127777770000002</v>
      </c>
      <c r="N508">
        <v>1</v>
      </c>
      <c r="O508">
        <v>654</v>
      </c>
      <c r="P508">
        <v>0</v>
      </c>
      <c r="Q508">
        <v>0</v>
      </c>
      <c r="R508">
        <v>8.5127780000000008</v>
      </c>
      <c r="S508">
        <v>5567.3566659999997</v>
      </c>
      <c r="T508">
        <v>0</v>
      </c>
      <c r="U508">
        <v>0</v>
      </c>
    </row>
    <row r="509" spans="1:21" x14ac:dyDescent="0.25">
      <c r="A509" t="s">
        <v>2018</v>
      </c>
      <c r="B509">
        <v>1</v>
      </c>
      <c r="C509" t="s">
        <v>78</v>
      </c>
      <c r="D509" t="s">
        <v>81</v>
      </c>
      <c r="E509" t="s">
        <v>2019</v>
      </c>
      <c r="F509" t="s">
        <v>135</v>
      </c>
      <c r="G509" t="s">
        <v>72</v>
      </c>
      <c r="H509" t="s">
        <v>129</v>
      </c>
      <c r="I509" t="s">
        <v>22</v>
      </c>
      <c r="J509" t="s">
        <v>130</v>
      </c>
      <c r="K509" t="s">
        <v>2020</v>
      </c>
      <c r="L509" t="s">
        <v>2021</v>
      </c>
      <c r="M509">
        <v>6.9950000000000001</v>
      </c>
      <c r="N509">
        <v>1</v>
      </c>
      <c r="O509">
        <v>659</v>
      </c>
      <c r="P509">
        <v>0</v>
      </c>
      <c r="Q509">
        <v>0</v>
      </c>
      <c r="R509">
        <v>6.9950000000000001</v>
      </c>
      <c r="S509">
        <v>4609.7049999999999</v>
      </c>
      <c r="T509">
        <v>0</v>
      </c>
      <c r="U509">
        <v>0</v>
      </c>
    </row>
    <row r="510" spans="1:21" x14ac:dyDescent="0.25">
      <c r="A510" t="s">
        <v>2022</v>
      </c>
      <c r="B510">
        <v>1</v>
      </c>
      <c r="C510" t="s">
        <v>78</v>
      </c>
      <c r="D510" t="s">
        <v>86</v>
      </c>
      <c r="E510" t="s">
        <v>2023</v>
      </c>
      <c r="F510" t="s">
        <v>154</v>
      </c>
      <c r="G510" t="s">
        <v>72</v>
      </c>
      <c r="H510" t="s">
        <v>129</v>
      </c>
      <c r="I510" t="s">
        <v>22</v>
      </c>
      <c r="J510" t="s">
        <v>141</v>
      </c>
      <c r="K510" t="s">
        <v>2024</v>
      </c>
      <c r="L510" t="s">
        <v>2025</v>
      </c>
      <c r="M510">
        <v>5.4166666000000002E-2</v>
      </c>
      <c r="N510">
        <v>13</v>
      </c>
      <c r="O510">
        <v>1804</v>
      </c>
      <c r="P510">
        <v>0</v>
      </c>
      <c r="Q510">
        <v>1</v>
      </c>
      <c r="R510">
        <v>0.70416699999999999</v>
      </c>
      <c r="S510">
        <v>97.716665000000006</v>
      </c>
      <c r="T510">
        <v>0</v>
      </c>
      <c r="U510">
        <v>5.4167E-2</v>
      </c>
    </row>
    <row r="511" spans="1:21" x14ac:dyDescent="0.25">
      <c r="A511" t="s">
        <v>2026</v>
      </c>
      <c r="B511">
        <v>1</v>
      </c>
      <c r="C511" t="s">
        <v>78</v>
      </c>
      <c r="D511" t="s">
        <v>86</v>
      </c>
      <c r="E511" t="s">
        <v>2027</v>
      </c>
      <c r="F511" t="s">
        <v>140</v>
      </c>
      <c r="G511" t="s">
        <v>72</v>
      </c>
      <c r="H511" t="s">
        <v>168</v>
      </c>
      <c r="I511" t="s">
        <v>22</v>
      </c>
      <c r="J511" t="s">
        <v>141</v>
      </c>
      <c r="K511" t="s">
        <v>2028</v>
      </c>
      <c r="L511" t="s">
        <v>2029</v>
      </c>
      <c r="M511">
        <v>2.9722222E-2</v>
      </c>
      <c r="N511">
        <v>1</v>
      </c>
      <c r="O511">
        <v>187</v>
      </c>
      <c r="P511">
        <v>0</v>
      </c>
      <c r="Q511">
        <v>0</v>
      </c>
      <c r="R511">
        <v>2.9721999999999998E-2</v>
      </c>
      <c r="S511">
        <v>5.5580559999999997</v>
      </c>
      <c r="T511">
        <v>0</v>
      </c>
      <c r="U511">
        <v>0</v>
      </c>
    </row>
    <row r="512" spans="1:21" x14ac:dyDescent="0.25">
      <c r="A512" t="s">
        <v>2030</v>
      </c>
      <c r="B512">
        <v>1</v>
      </c>
      <c r="C512" t="s">
        <v>78</v>
      </c>
      <c r="D512" t="s">
        <v>83</v>
      </c>
      <c r="E512" t="s">
        <v>2031</v>
      </c>
      <c r="F512" t="s">
        <v>135</v>
      </c>
      <c r="G512" t="s">
        <v>71</v>
      </c>
      <c r="H512" t="s">
        <v>129</v>
      </c>
      <c r="I512" t="s">
        <v>22</v>
      </c>
      <c r="J512" t="s">
        <v>130</v>
      </c>
      <c r="K512" t="s">
        <v>2032</v>
      </c>
      <c r="L512" t="s">
        <v>2033</v>
      </c>
      <c r="M512">
        <v>2.1888888880000001</v>
      </c>
      <c r="N512">
        <v>2</v>
      </c>
      <c r="O512">
        <v>466</v>
      </c>
      <c r="P512">
        <v>0</v>
      </c>
      <c r="Q512">
        <v>0</v>
      </c>
      <c r="R512">
        <v>4.3777780000000002</v>
      </c>
      <c r="S512">
        <v>1020.0222220000001</v>
      </c>
      <c r="T512">
        <v>0</v>
      </c>
      <c r="U512">
        <v>0</v>
      </c>
    </row>
    <row r="513" spans="1:21" x14ac:dyDescent="0.25">
      <c r="A513" t="s">
        <v>2034</v>
      </c>
      <c r="B513">
        <v>1</v>
      </c>
      <c r="C513" t="s">
        <v>78</v>
      </c>
      <c r="D513" t="s">
        <v>102</v>
      </c>
      <c r="E513" t="s">
        <v>2035</v>
      </c>
      <c r="F513" t="s">
        <v>177</v>
      </c>
      <c r="G513" t="s">
        <v>72</v>
      </c>
      <c r="H513" t="s">
        <v>129</v>
      </c>
      <c r="I513" t="s">
        <v>22</v>
      </c>
      <c r="J513" t="s">
        <v>130</v>
      </c>
      <c r="K513" t="s">
        <v>2036</v>
      </c>
      <c r="L513" t="s">
        <v>2037</v>
      </c>
      <c r="M513">
        <v>6.1202777770000001</v>
      </c>
      <c r="N513">
        <v>0</v>
      </c>
      <c r="O513">
        <v>0</v>
      </c>
      <c r="P513">
        <v>16</v>
      </c>
      <c r="Q513">
        <v>66</v>
      </c>
      <c r="R513">
        <v>0</v>
      </c>
      <c r="S513">
        <v>0</v>
      </c>
      <c r="T513">
        <v>97.924443999999994</v>
      </c>
      <c r="U513">
        <v>403.938333</v>
      </c>
    </row>
    <row r="514" spans="1:21" x14ac:dyDescent="0.25">
      <c r="A514" t="s">
        <v>2038</v>
      </c>
      <c r="B514">
        <v>1</v>
      </c>
      <c r="C514" t="s">
        <v>78</v>
      </c>
      <c r="D514" t="s">
        <v>102</v>
      </c>
      <c r="E514" t="s">
        <v>2039</v>
      </c>
      <c r="F514" t="s">
        <v>154</v>
      </c>
      <c r="G514" t="s">
        <v>72</v>
      </c>
      <c r="H514" t="s">
        <v>129</v>
      </c>
      <c r="I514" t="s">
        <v>22</v>
      </c>
      <c r="J514" t="s">
        <v>141</v>
      </c>
      <c r="K514" t="s">
        <v>2040</v>
      </c>
      <c r="L514" t="s">
        <v>2041</v>
      </c>
      <c r="M514">
        <v>0.230555555</v>
      </c>
      <c r="N514">
        <v>3</v>
      </c>
      <c r="O514">
        <v>649</v>
      </c>
      <c r="P514">
        <v>0</v>
      </c>
      <c r="Q514">
        <v>0</v>
      </c>
      <c r="R514">
        <v>0.69166700000000003</v>
      </c>
      <c r="S514">
        <v>149.63055499999999</v>
      </c>
      <c r="T514">
        <v>0</v>
      </c>
      <c r="U514">
        <v>0</v>
      </c>
    </row>
    <row r="515" spans="1:21" x14ac:dyDescent="0.25">
      <c r="A515" t="s">
        <v>2042</v>
      </c>
      <c r="B515">
        <v>1</v>
      </c>
      <c r="C515" t="s">
        <v>78</v>
      </c>
      <c r="D515" t="s">
        <v>102</v>
      </c>
      <c r="E515" t="s">
        <v>2043</v>
      </c>
      <c r="F515" t="s">
        <v>154</v>
      </c>
      <c r="G515" t="s">
        <v>72</v>
      </c>
      <c r="H515" t="s">
        <v>129</v>
      </c>
      <c r="I515" t="s">
        <v>22</v>
      </c>
      <c r="J515" t="s">
        <v>141</v>
      </c>
      <c r="K515" t="s">
        <v>1914</v>
      </c>
      <c r="L515" t="s">
        <v>2044</v>
      </c>
      <c r="M515">
        <v>0.23888888799999999</v>
      </c>
      <c r="N515">
        <v>7</v>
      </c>
      <c r="O515">
        <v>1522</v>
      </c>
      <c r="P515">
        <v>0</v>
      </c>
      <c r="Q515">
        <v>0</v>
      </c>
      <c r="R515">
        <v>1.6722220000000001</v>
      </c>
      <c r="S515">
        <v>363.588888</v>
      </c>
      <c r="T515">
        <v>0</v>
      </c>
      <c r="U515">
        <v>0</v>
      </c>
    </row>
    <row r="516" spans="1:21" x14ac:dyDescent="0.25">
      <c r="A516" t="s">
        <v>2045</v>
      </c>
      <c r="B516">
        <v>1</v>
      </c>
      <c r="C516" t="s">
        <v>78</v>
      </c>
      <c r="D516" t="s">
        <v>102</v>
      </c>
      <c r="E516" t="s">
        <v>2046</v>
      </c>
      <c r="F516" t="s">
        <v>128</v>
      </c>
      <c r="G516" t="s">
        <v>72</v>
      </c>
      <c r="H516" t="s">
        <v>129</v>
      </c>
      <c r="I516" t="s">
        <v>22</v>
      </c>
      <c r="J516" t="s">
        <v>130</v>
      </c>
      <c r="K516" t="s">
        <v>2047</v>
      </c>
      <c r="L516" t="s">
        <v>2048</v>
      </c>
      <c r="M516">
        <v>6.0394444439999999</v>
      </c>
      <c r="N516">
        <v>3</v>
      </c>
      <c r="O516">
        <v>48</v>
      </c>
      <c r="P516">
        <v>0</v>
      </c>
      <c r="Q516">
        <v>21</v>
      </c>
      <c r="R516">
        <v>18.118333</v>
      </c>
      <c r="S516">
        <v>289.89333299999998</v>
      </c>
      <c r="T516">
        <v>0</v>
      </c>
      <c r="U516">
        <v>126.828333</v>
      </c>
    </row>
    <row r="517" spans="1:21" x14ac:dyDescent="0.25">
      <c r="A517" t="s">
        <v>2049</v>
      </c>
      <c r="B517">
        <v>1</v>
      </c>
      <c r="C517" t="s">
        <v>78</v>
      </c>
      <c r="D517" t="s">
        <v>102</v>
      </c>
      <c r="E517" t="s">
        <v>2039</v>
      </c>
      <c r="F517" t="s">
        <v>154</v>
      </c>
      <c r="G517" t="s">
        <v>72</v>
      </c>
      <c r="H517" t="s">
        <v>168</v>
      </c>
      <c r="I517" t="s">
        <v>22</v>
      </c>
      <c r="J517" t="s">
        <v>141</v>
      </c>
      <c r="K517" t="s">
        <v>2050</v>
      </c>
      <c r="L517" t="s">
        <v>2051</v>
      </c>
      <c r="M517">
        <v>3.1388887999999997E-2</v>
      </c>
      <c r="N517">
        <v>2</v>
      </c>
      <c r="O517">
        <v>232</v>
      </c>
      <c r="P517">
        <v>0</v>
      </c>
      <c r="Q517">
        <v>0</v>
      </c>
      <c r="R517">
        <v>6.2778E-2</v>
      </c>
      <c r="S517">
        <v>7.282222</v>
      </c>
      <c r="T517">
        <v>0</v>
      </c>
      <c r="U517">
        <v>0</v>
      </c>
    </row>
    <row r="518" spans="1:21" x14ac:dyDescent="0.25">
      <c r="A518" t="s">
        <v>2052</v>
      </c>
      <c r="B518">
        <v>1</v>
      </c>
      <c r="C518" t="s">
        <v>78</v>
      </c>
      <c r="D518" t="s">
        <v>102</v>
      </c>
      <c r="E518" t="s">
        <v>2043</v>
      </c>
      <c r="F518" t="s">
        <v>154</v>
      </c>
      <c r="G518" t="s">
        <v>72</v>
      </c>
      <c r="H518" t="s">
        <v>168</v>
      </c>
      <c r="I518" t="s">
        <v>22</v>
      </c>
      <c r="J518" t="s">
        <v>141</v>
      </c>
      <c r="K518" t="s">
        <v>2053</v>
      </c>
      <c r="L518" t="s">
        <v>2054</v>
      </c>
      <c r="M518">
        <v>3.3611110999999999E-2</v>
      </c>
      <c r="N518">
        <v>1</v>
      </c>
      <c r="O518">
        <v>371</v>
      </c>
      <c r="P518">
        <v>0</v>
      </c>
      <c r="Q518">
        <v>0</v>
      </c>
      <c r="R518">
        <v>3.3611000000000002E-2</v>
      </c>
      <c r="S518">
        <v>12.469722000000001</v>
      </c>
      <c r="T518">
        <v>0</v>
      </c>
      <c r="U518">
        <v>0</v>
      </c>
    </row>
    <row r="519" spans="1:21" x14ac:dyDescent="0.25">
      <c r="A519" t="s">
        <v>2055</v>
      </c>
      <c r="B519">
        <v>1</v>
      </c>
      <c r="C519" t="s">
        <v>78</v>
      </c>
      <c r="D519" t="s">
        <v>102</v>
      </c>
      <c r="E519" t="s">
        <v>2056</v>
      </c>
      <c r="F519" t="s">
        <v>177</v>
      </c>
      <c r="G519" t="s">
        <v>72</v>
      </c>
      <c r="H519" t="s">
        <v>129</v>
      </c>
      <c r="I519" t="s">
        <v>22</v>
      </c>
      <c r="J519" t="s">
        <v>130</v>
      </c>
      <c r="K519" t="s">
        <v>2057</v>
      </c>
      <c r="L519" t="s">
        <v>2058</v>
      </c>
      <c r="M519">
        <v>8.6077777770000008</v>
      </c>
      <c r="N519">
        <v>2</v>
      </c>
      <c r="O519">
        <v>207</v>
      </c>
      <c r="P519">
        <v>0</v>
      </c>
      <c r="Q519">
        <v>0</v>
      </c>
      <c r="R519">
        <v>17.215555999999999</v>
      </c>
      <c r="S519">
        <v>1781.81</v>
      </c>
      <c r="T519">
        <v>0</v>
      </c>
      <c r="U519">
        <v>0</v>
      </c>
    </row>
    <row r="520" spans="1:21" x14ac:dyDescent="0.25">
      <c r="A520" t="s">
        <v>2059</v>
      </c>
      <c r="B520">
        <v>1</v>
      </c>
      <c r="C520" t="s">
        <v>78</v>
      </c>
      <c r="D520" t="s">
        <v>102</v>
      </c>
      <c r="E520" t="s">
        <v>2060</v>
      </c>
      <c r="F520" t="s">
        <v>177</v>
      </c>
      <c r="G520" t="s">
        <v>72</v>
      </c>
      <c r="H520" t="s">
        <v>129</v>
      </c>
      <c r="I520" t="s">
        <v>22</v>
      </c>
      <c r="J520" t="s">
        <v>130</v>
      </c>
      <c r="K520" t="s">
        <v>2061</v>
      </c>
      <c r="L520" t="s">
        <v>2062</v>
      </c>
      <c r="M520">
        <v>10.065388887999999</v>
      </c>
      <c r="N520">
        <v>0</v>
      </c>
      <c r="O520">
        <v>0</v>
      </c>
      <c r="P520">
        <v>16</v>
      </c>
      <c r="Q520">
        <v>66</v>
      </c>
      <c r="R520">
        <v>0</v>
      </c>
      <c r="S520">
        <v>0</v>
      </c>
      <c r="T520">
        <v>161.046222</v>
      </c>
      <c r="U520">
        <v>664.31566699999996</v>
      </c>
    </row>
    <row r="521" spans="1:21" x14ac:dyDescent="0.25">
      <c r="A521" t="s">
        <v>2063</v>
      </c>
      <c r="B521">
        <v>1</v>
      </c>
      <c r="C521" t="s">
        <v>78</v>
      </c>
      <c r="D521" t="s">
        <v>102</v>
      </c>
      <c r="E521" t="s">
        <v>2064</v>
      </c>
      <c r="F521" t="s">
        <v>128</v>
      </c>
      <c r="G521" t="s">
        <v>72</v>
      </c>
      <c r="H521" t="s">
        <v>129</v>
      </c>
      <c r="I521" t="s">
        <v>22</v>
      </c>
      <c r="J521" t="s">
        <v>130</v>
      </c>
      <c r="K521" t="s">
        <v>2065</v>
      </c>
      <c r="L521" t="s">
        <v>2066</v>
      </c>
      <c r="M521">
        <v>0.36416666600000003</v>
      </c>
      <c r="N521">
        <v>0</v>
      </c>
      <c r="O521">
        <v>0</v>
      </c>
      <c r="P521">
        <v>1</v>
      </c>
      <c r="Q521">
        <v>283</v>
      </c>
      <c r="R521">
        <v>0</v>
      </c>
      <c r="S521">
        <v>0</v>
      </c>
      <c r="T521">
        <v>0.36416700000000002</v>
      </c>
      <c r="U521">
        <v>103.059166</v>
      </c>
    </row>
    <row r="522" spans="1:21" x14ac:dyDescent="0.25">
      <c r="A522" t="s">
        <v>2067</v>
      </c>
      <c r="B522">
        <v>1</v>
      </c>
      <c r="C522" t="s">
        <v>78</v>
      </c>
      <c r="D522" t="s">
        <v>102</v>
      </c>
      <c r="E522" t="s">
        <v>2043</v>
      </c>
      <c r="F522" t="s">
        <v>140</v>
      </c>
      <c r="G522" t="s">
        <v>72</v>
      </c>
      <c r="H522" t="s">
        <v>168</v>
      </c>
      <c r="I522" t="s">
        <v>22</v>
      </c>
      <c r="J522" t="s">
        <v>141</v>
      </c>
      <c r="K522" t="s">
        <v>2068</v>
      </c>
      <c r="L522" t="s">
        <v>2069</v>
      </c>
      <c r="M522">
        <v>2.3611111000000001E-2</v>
      </c>
      <c r="N522">
        <v>1</v>
      </c>
      <c r="O522">
        <v>371</v>
      </c>
      <c r="P522">
        <v>0</v>
      </c>
      <c r="Q522">
        <v>0</v>
      </c>
      <c r="R522">
        <v>2.3611E-2</v>
      </c>
      <c r="S522">
        <v>8.759722</v>
      </c>
      <c r="T522">
        <v>0</v>
      </c>
      <c r="U522">
        <v>0</v>
      </c>
    </row>
    <row r="523" spans="1:21" x14ac:dyDescent="0.25">
      <c r="A523" t="s">
        <v>2070</v>
      </c>
      <c r="B523">
        <v>1</v>
      </c>
      <c r="C523" t="s">
        <v>78</v>
      </c>
      <c r="D523" t="s">
        <v>89</v>
      </c>
      <c r="E523" t="s">
        <v>2071</v>
      </c>
      <c r="F523" t="s">
        <v>140</v>
      </c>
      <c r="G523" t="s">
        <v>72</v>
      </c>
      <c r="H523" t="s">
        <v>168</v>
      </c>
      <c r="I523" t="s">
        <v>22</v>
      </c>
      <c r="J523" t="s">
        <v>141</v>
      </c>
      <c r="K523" t="s">
        <v>2072</v>
      </c>
      <c r="L523" t="s">
        <v>2073</v>
      </c>
      <c r="M523">
        <v>1.388888E-3</v>
      </c>
      <c r="N523">
        <v>2</v>
      </c>
      <c r="O523">
        <v>43</v>
      </c>
      <c r="P523">
        <v>1</v>
      </c>
      <c r="Q523">
        <v>33</v>
      </c>
      <c r="R523">
        <v>2.7780000000000001E-3</v>
      </c>
      <c r="S523">
        <v>5.9721999999999997E-2</v>
      </c>
      <c r="T523">
        <v>1.389E-3</v>
      </c>
      <c r="U523">
        <v>4.5832999999999999E-2</v>
      </c>
    </row>
    <row r="524" spans="1:21" x14ac:dyDescent="0.25">
      <c r="A524" t="s">
        <v>2074</v>
      </c>
      <c r="B524">
        <v>1</v>
      </c>
      <c r="C524" t="s">
        <v>78</v>
      </c>
      <c r="D524" t="s">
        <v>89</v>
      </c>
      <c r="E524" t="s">
        <v>2075</v>
      </c>
      <c r="F524" t="s">
        <v>140</v>
      </c>
      <c r="G524" t="s">
        <v>72</v>
      </c>
      <c r="H524" t="s">
        <v>168</v>
      </c>
      <c r="I524" t="s">
        <v>22</v>
      </c>
      <c r="J524" t="s">
        <v>141</v>
      </c>
      <c r="K524" t="s">
        <v>2076</v>
      </c>
      <c r="L524" t="s">
        <v>2077</v>
      </c>
      <c r="M524">
        <v>1.5555555E-2</v>
      </c>
      <c r="N524">
        <v>0</v>
      </c>
      <c r="O524">
        <v>0</v>
      </c>
      <c r="P524">
        <v>1</v>
      </c>
      <c r="Q524">
        <v>121</v>
      </c>
      <c r="R524">
        <v>0</v>
      </c>
      <c r="S524">
        <v>0</v>
      </c>
      <c r="T524">
        <v>1.5556E-2</v>
      </c>
      <c r="U524">
        <v>1.8822220000000001</v>
      </c>
    </row>
    <row r="525" spans="1:21" x14ac:dyDescent="0.25">
      <c r="A525" t="s">
        <v>2078</v>
      </c>
      <c r="B525">
        <v>1</v>
      </c>
      <c r="C525" t="s">
        <v>78</v>
      </c>
      <c r="D525" t="s">
        <v>89</v>
      </c>
      <c r="E525" t="s">
        <v>2071</v>
      </c>
      <c r="F525" t="s">
        <v>140</v>
      </c>
      <c r="G525" t="s">
        <v>72</v>
      </c>
      <c r="H525" t="s">
        <v>168</v>
      </c>
      <c r="I525" t="s">
        <v>22</v>
      </c>
      <c r="J525" t="s">
        <v>141</v>
      </c>
      <c r="K525" t="s">
        <v>2079</v>
      </c>
      <c r="L525" t="s">
        <v>2080</v>
      </c>
      <c r="M525">
        <v>1.3888888E-2</v>
      </c>
      <c r="N525">
        <v>2</v>
      </c>
      <c r="O525">
        <v>43</v>
      </c>
      <c r="P525">
        <v>1</v>
      </c>
      <c r="Q525">
        <v>33</v>
      </c>
      <c r="R525">
        <v>2.7778000000000001E-2</v>
      </c>
      <c r="S525">
        <v>0.59722200000000003</v>
      </c>
      <c r="T525">
        <v>1.3889E-2</v>
      </c>
      <c r="U525">
        <v>0.45833299999999999</v>
      </c>
    </row>
    <row r="526" spans="1:21" x14ac:dyDescent="0.25">
      <c r="A526" t="s">
        <v>2081</v>
      </c>
      <c r="B526">
        <v>1</v>
      </c>
      <c r="C526" t="s">
        <v>78</v>
      </c>
      <c r="D526" t="s">
        <v>89</v>
      </c>
      <c r="E526" t="s">
        <v>2071</v>
      </c>
      <c r="F526" t="s">
        <v>154</v>
      </c>
      <c r="G526" t="s">
        <v>72</v>
      </c>
      <c r="H526" t="s">
        <v>129</v>
      </c>
      <c r="I526" t="s">
        <v>22</v>
      </c>
      <c r="J526" t="s">
        <v>141</v>
      </c>
      <c r="K526" t="s">
        <v>2082</v>
      </c>
      <c r="L526" t="s">
        <v>2083</v>
      </c>
      <c r="M526">
        <v>0.21111111099999999</v>
      </c>
      <c r="N526">
        <v>2</v>
      </c>
      <c r="O526">
        <v>43</v>
      </c>
      <c r="P526">
        <v>1</v>
      </c>
      <c r="Q526">
        <v>33</v>
      </c>
      <c r="R526">
        <v>0.42222199999999999</v>
      </c>
      <c r="S526">
        <v>9.0777780000000003</v>
      </c>
      <c r="T526">
        <v>0.21111099999999999</v>
      </c>
      <c r="U526">
        <v>6.9666670000000002</v>
      </c>
    </row>
    <row r="527" spans="1:21" x14ac:dyDescent="0.25">
      <c r="A527" t="s">
        <v>2084</v>
      </c>
      <c r="B527">
        <v>1</v>
      </c>
      <c r="C527" t="s">
        <v>79</v>
      </c>
      <c r="D527" t="s">
        <v>117</v>
      </c>
      <c r="E527" t="s">
        <v>2085</v>
      </c>
      <c r="F527" t="s">
        <v>140</v>
      </c>
      <c r="G527" t="s">
        <v>72</v>
      </c>
      <c r="H527" t="s">
        <v>168</v>
      </c>
      <c r="I527" t="s">
        <v>22</v>
      </c>
      <c r="J527" t="s">
        <v>141</v>
      </c>
      <c r="K527" t="s">
        <v>2086</v>
      </c>
      <c r="L527" t="s">
        <v>2087</v>
      </c>
      <c r="M527">
        <v>2.8611111000000002E-2</v>
      </c>
      <c r="N527">
        <v>0</v>
      </c>
      <c r="O527">
        <v>0</v>
      </c>
      <c r="P527">
        <v>2</v>
      </c>
      <c r="Q527">
        <v>173</v>
      </c>
      <c r="R527">
        <v>0</v>
      </c>
      <c r="S527">
        <v>0</v>
      </c>
      <c r="T527">
        <v>5.7222000000000002E-2</v>
      </c>
      <c r="U527">
        <v>4.9497220000000004</v>
      </c>
    </row>
    <row r="528" spans="1:21" x14ac:dyDescent="0.25">
      <c r="A528" t="s">
        <v>2088</v>
      </c>
      <c r="B528">
        <v>1</v>
      </c>
      <c r="C528" t="s">
        <v>79</v>
      </c>
      <c r="D528" t="s">
        <v>117</v>
      </c>
      <c r="E528" t="s">
        <v>2085</v>
      </c>
      <c r="F528" t="s">
        <v>140</v>
      </c>
      <c r="G528" t="s">
        <v>72</v>
      </c>
      <c r="H528" t="s">
        <v>168</v>
      </c>
      <c r="I528" t="s">
        <v>22</v>
      </c>
      <c r="J528" t="s">
        <v>141</v>
      </c>
      <c r="K528" t="s">
        <v>2089</v>
      </c>
      <c r="L528" t="s">
        <v>2090</v>
      </c>
      <c r="M528">
        <v>1.1111111E-2</v>
      </c>
      <c r="N528">
        <v>0</v>
      </c>
      <c r="O528">
        <v>0</v>
      </c>
      <c r="P528">
        <v>1</v>
      </c>
      <c r="Q528">
        <v>147</v>
      </c>
      <c r="R528">
        <v>0</v>
      </c>
      <c r="S528">
        <v>0</v>
      </c>
      <c r="T528">
        <v>1.1110999999999999E-2</v>
      </c>
      <c r="U528">
        <v>1.6333329999999999</v>
      </c>
    </row>
    <row r="529" spans="1:21" x14ac:dyDescent="0.25">
      <c r="A529" t="s">
        <v>2091</v>
      </c>
      <c r="B529">
        <v>1</v>
      </c>
      <c r="C529" t="s">
        <v>79</v>
      </c>
      <c r="D529" t="s">
        <v>117</v>
      </c>
      <c r="E529" t="s">
        <v>2085</v>
      </c>
      <c r="F529" t="s">
        <v>140</v>
      </c>
      <c r="G529" t="s">
        <v>72</v>
      </c>
      <c r="H529" t="s">
        <v>168</v>
      </c>
      <c r="I529" t="s">
        <v>22</v>
      </c>
      <c r="J529" t="s">
        <v>141</v>
      </c>
      <c r="K529" t="s">
        <v>2092</v>
      </c>
      <c r="L529" t="s">
        <v>2093</v>
      </c>
      <c r="M529">
        <v>2.6388887999999999E-2</v>
      </c>
      <c r="N529">
        <v>0</v>
      </c>
      <c r="O529">
        <v>0</v>
      </c>
      <c r="P529">
        <v>1</v>
      </c>
      <c r="Q529">
        <v>96</v>
      </c>
      <c r="R529">
        <v>0</v>
      </c>
      <c r="S529">
        <v>0</v>
      </c>
      <c r="T529">
        <v>2.6388999999999999E-2</v>
      </c>
      <c r="U529">
        <v>2.5333329999999998</v>
      </c>
    </row>
    <row r="530" spans="1:21" x14ac:dyDescent="0.25">
      <c r="A530" t="s">
        <v>2094</v>
      </c>
      <c r="B530">
        <v>1</v>
      </c>
      <c r="C530" t="s">
        <v>79</v>
      </c>
      <c r="D530" t="s">
        <v>117</v>
      </c>
      <c r="E530" t="s">
        <v>2085</v>
      </c>
      <c r="F530" t="s">
        <v>140</v>
      </c>
      <c r="G530" t="s">
        <v>72</v>
      </c>
      <c r="H530" t="s">
        <v>168</v>
      </c>
      <c r="I530" t="s">
        <v>22</v>
      </c>
      <c r="J530" t="s">
        <v>141</v>
      </c>
      <c r="K530" t="s">
        <v>2095</v>
      </c>
      <c r="L530" t="s">
        <v>2096</v>
      </c>
      <c r="M530">
        <v>2.2222222E-2</v>
      </c>
      <c r="N530">
        <v>0</v>
      </c>
      <c r="O530">
        <v>0</v>
      </c>
      <c r="P530">
        <v>2</v>
      </c>
      <c r="Q530">
        <v>173</v>
      </c>
      <c r="R530">
        <v>0</v>
      </c>
      <c r="S530">
        <v>0</v>
      </c>
      <c r="T530">
        <v>4.4443999999999997E-2</v>
      </c>
      <c r="U530">
        <v>3.8444440000000002</v>
      </c>
    </row>
    <row r="531" spans="1:21" x14ac:dyDescent="0.25">
      <c r="A531" t="s">
        <v>2097</v>
      </c>
      <c r="B531">
        <v>1</v>
      </c>
      <c r="C531" t="s">
        <v>79</v>
      </c>
      <c r="D531" t="s">
        <v>117</v>
      </c>
      <c r="E531" t="s">
        <v>2085</v>
      </c>
      <c r="F531" t="s">
        <v>140</v>
      </c>
      <c r="G531" t="s">
        <v>72</v>
      </c>
      <c r="H531" t="s">
        <v>168</v>
      </c>
      <c r="I531" t="s">
        <v>22</v>
      </c>
      <c r="J531" t="s">
        <v>141</v>
      </c>
      <c r="K531" t="s">
        <v>2098</v>
      </c>
      <c r="L531" t="s">
        <v>2099</v>
      </c>
      <c r="M531">
        <v>2.75E-2</v>
      </c>
      <c r="N531">
        <v>0</v>
      </c>
      <c r="O531">
        <v>0</v>
      </c>
      <c r="P531">
        <v>1</v>
      </c>
      <c r="Q531">
        <v>111</v>
      </c>
      <c r="R531">
        <v>0</v>
      </c>
      <c r="S531">
        <v>0</v>
      </c>
      <c r="T531">
        <v>2.75E-2</v>
      </c>
      <c r="U531">
        <v>3.0525000000000002</v>
      </c>
    </row>
    <row r="532" spans="1:21" x14ac:dyDescent="0.25">
      <c r="A532" t="s">
        <v>2100</v>
      </c>
      <c r="B532">
        <v>1</v>
      </c>
      <c r="C532" t="s">
        <v>79</v>
      </c>
      <c r="D532" t="s">
        <v>117</v>
      </c>
      <c r="E532" t="s">
        <v>2085</v>
      </c>
      <c r="F532" t="s">
        <v>140</v>
      </c>
      <c r="G532" t="s">
        <v>72</v>
      </c>
      <c r="H532" t="s">
        <v>168</v>
      </c>
      <c r="I532" t="s">
        <v>22</v>
      </c>
      <c r="J532" t="s">
        <v>141</v>
      </c>
      <c r="K532" t="s">
        <v>2101</v>
      </c>
      <c r="L532" t="s">
        <v>2102</v>
      </c>
      <c r="M532">
        <v>1.8333333E-2</v>
      </c>
      <c r="N532">
        <v>0</v>
      </c>
      <c r="O532">
        <v>0</v>
      </c>
      <c r="P532">
        <v>2</v>
      </c>
      <c r="Q532">
        <v>173</v>
      </c>
      <c r="R532">
        <v>0</v>
      </c>
      <c r="S532">
        <v>0</v>
      </c>
      <c r="T532">
        <v>3.6666999999999998E-2</v>
      </c>
      <c r="U532">
        <v>3.1716669999999998</v>
      </c>
    </row>
    <row r="533" spans="1:21" x14ac:dyDescent="0.25">
      <c r="A533" t="s">
        <v>2103</v>
      </c>
      <c r="B533">
        <v>1</v>
      </c>
      <c r="C533" t="s">
        <v>79</v>
      </c>
      <c r="D533" t="s">
        <v>117</v>
      </c>
      <c r="E533" t="s">
        <v>2085</v>
      </c>
      <c r="F533" t="s">
        <v>140</v>
      </c>
      <c r="G533" t="s">
        <v>72</v>
      </c>
      <c r="H533" t="s">
        <v>168</v>
      </c>
      <c r="I533" t="s">
        <v>22</v>
      </c>
      <c r="J533" t="s">
        <v>141</v>
      </c>
      <c r="K533" t="s">
        <v>2104</v>
      </c>
      <c r="L533" t="s">
        <v>2105</v>
      </c>
      <c r="M533">
        <v>1.3888888E-2</v>
      </c>
      <c r="N533">
        <v>0</v>
      </c>
      <c r="O533">
        <v>0</v>
      </c>
      <c r="P533">
        <v>2</v>
      </c>
      <c r="Q533">
        <v>173</v>
      </c>
      <c r="R533">
        <v>0</v>
      </c>
      <c r="S533">
        <v>0</v>
      </c>
      <c r="T533">
        <v>2.7778000000000001E-2</v>
      </c>
      <c r="U533">
        <v>2.4027780000000001</v>
      </c>
    </row>
    <row r="534" spans="1:21" x14ac:dyDescent="0.25">
      <c r="A534" t="s">
        <v>2106</v>
      </c>
      <c r="B534">
        <v>1</v>
      </c>
      <c r="C534" t="s">
        <v>79</v>
      </c>
      <c r="D534" t="s">
        <v>117</v>
      </c>
      <c r="E534" t="s">
        <v>2085</v>
      </c>
      <c r="F534" t="s">
        <v>140</v>
      </c>
      <c r="G534" t="s">
        <v>72</v>
      </c>
      <c r="H534" t="s">
        <v>168</v>
      </c>
      <c r="I534" t="s">
        <v>22</v>
      </c>
      <c r="J534" t="s">
        <v>141</v>
      </c>
      <c r="K534" t="s">
        <v>2107</v>
      </c>
      <c r="L534" t="s">
        <v>2108</v>
      </c>
      <c r="M534">
        <v>2.8611111000000002E-2</v>
      </c>
      <c r="N534">
        <v>0</v>
      </c>
      <c r="O534">
        <v>0</v>
      </c>
      <c r="P534">
        <v>1</v>
      </c>
      <c r="Q534">
        <v>111</v>
      </c>
      <c r="R534">
        <v>0</v>
      </c>
      <c r="S534">
        <v>0</v>
      </c>
      <c r="T534">
        <v>2.8611000000000001E-2</v>
      </c>
      <c r="U534">
        <v>3.1758329999999999</v>
      </c>
    </row>
    <row r="535" spans="1:21" x14ac:dyDescent="0.25">
      <c r="A535" t="s">
        <v>2109</v>
      </c>
      <c r="B535">
        <v>1</v>
      </c>
      <c r="C535" t="s">
        <v>79</v>
      </c>
      <c r="D535" t="s">
        <v>117</v>
      </c>
      <c r="E535" t="s">
        <v>2085</v>
      </c>
      <c r="F535" t="s">
        <v>140</v>
      </c>
      <c r="G535" t="s">
        <v>72</v>
      </c>
      <c r="H535" t="s">
        <v>129</v>
      </c>
      <c r="I535" t="s">
        <v>22</v>
      </c>
      <c r="J535" t="s">
        <v>141</v>
      </c>
      <c r="K535" t="s">
        <v>2110</v>
      </c>
      <c r="L535" t="s">
        <v>2111</v>
      </c>
      <c r="M535">
        <v>0.337777777</v>
      </c>
      <c r="N535">
        <v>0</v>
      </c>
      <c r="O535">
        <v>0</v>
      </c>
      <c r="P535">
        <v>1</v>
      </c>
      <c r="Q535">
        <v>102</v>
      </c>
      <c r="R535">
        <v>0</v>
      </c>
      <c r="S535">
        <v>0</v>
      </c>
      <c r="T535">
        <v>0.33777800000000002</v>
      </c>
      <c r="U535">
        <v>34.453333000000001</v>
      </c>
    </row>
    <row r="536" spans="1:21" x14ac:dyDescent="0.25">
      <c r="A536" t="s">
        <v>2112</v>
      </c>
      <c r="B536">
        <v>1</v>
      </c>
      <c r="C536" t="s">
        <v>79</v>
      </c>
      <c r="D536" t="s">
        <v>111</v>
      </c>
      <c r="E536" t="s">
        <v>2113</v>
      </c>
      <c r="F536" t="s">
        <v>128</v>
      </c>
      <c r="G536" t="s">
        <v>71</v>
      </c>
      <c r="H536" t="s">
        <v>129</v>
      </c>
      <c r="I536" t="s">
        <v>22</v>
      </c>
      <c r="J536" t="s">
        <v>130</v>
      </c>
      <c r="K536" t="s">
        <v>2114</v>
      </c>
      <c r="L536" t="s">
        <v>2115</v>
      </c>
      <c r="M536">
        <v>2.8713888879999998</v>
      </c>
      <c r="N536">
        <v>0</v>
      </c>
      <c r="O536">
        <v>0</v>
      </c>
      <c r="P536">
        <v>1</v>
      </c>
      <c r="Q536">
        <v>33</v>
      </c>
      <c r="R536">
        <v>0</v>
      </c>
      <c r="S536">
        <v>0</v>
      </c>
      <c r="T536">
        <v>2.8713890000000002</v>
      </c>
      <c r="U536">
        <v>94.755832999999996</v>
      </c>
    </row>
    <row r="537" spans="1:21" x14ac:dyDescent="0.25">
      <c r="A537" t="s">
        <v>2116</v>
      </c>
      <c r="B537">
        <v>1</v>
      </c>
      <c r="C537" t="s">
        <v>78</v>
      </c>
      <c r="D537" t="s">
        <v>92</v>
      </c>
      <c r="E537" t="s">
        <v>2117</v>
      </c>
      <c r="F537" t="s">
        <v>140</v>
      </c>
      <c r="G537" t="s">
        <v>72</v>
      </c>
      <c r="H537" t="s">
        <v>168</v>
      </c>
      <c r="I537" t="s">
        <v>22</v>
      </c>
      <c r="J537" t="s">
        <v>141</v>
      </c>
      <c r="K537" t="s">
        <v>2118</v>
      </c>
      <c r="L537" t="s">
        <v>2119</v>
      </c>
      <c r="M537">
        <v>8.0555550000000007E-3</v>
      </c>
      <c r="N537">
        <v>0</v>
      </c>
      <c r="O537">
        <v>0</v>
      </c>
      <c r="P537">
        <v>1</v>
      </c>
      <c r="Q537">
        <v>39</v>
      </c>
      <c r="R537">
        <v>0</v>
      </c>
      <c r="S537">
        <v>0</v>
      </c>
      <c r="T537">
        <v>8.0560000000000007E-3</v>
      </c>
      <c r="U537">
        <v>0.31416699999999997</v>
      </c>
    </row>
    <row r="538" spans="1:21" x14ac:dyDescent="0.25">
      <c r="A538" t="s">
        <v>2120</v>
      </c>
      <c r="B538">
        <v>1</v>
      </c>
      <c r="C538" t="s">
        <v>78</v>
      </c>
      <c r="D538" t="s">
        <v>104</v>
      </c>
      <c r="E538" t="s">
        <v>2121</v>
      </c>
      <c r="F538" t="s">
        <v>177</v>
      </c>
      <c r="G538" t="s">
        <v>72</v>
      </c>
      <c r="H538" t="s">
        <v>129</v>
      </c>
      <c r="I538" t="s">
        <v>22</v>
      </c>
      <c r="J538" t="s">
        <v>130</v>
      </c>
      <c r="K538" t="s">
        <v>2122</v>
      </c>
      <c r="L538" t="s">
        <v>2123</v>
      </c>
      <c r="M538">
        <v>2.548333333</v>
      </c>
      <c r="N538">
        <v>0</v>
      </c>
      <c r="O538">
        <v>0</v>
      </c>
      <c r="P538">
        <v>3</v>
      </c>
      <c r="Q538">
        <v>229</v>
      </c>
      <c r="R538">
        <v>0</v>
      </c>
      <c r="S538">
        <v>0</v>
      </c>
      <c r="T538">
        <v>7.6449999999999996</v>
      </c>
      <c r="U538">
        <v>583.56833300000005</v>
      </c>
    </row>
    <row r="539" spans="1:21" x14ac:dyDescent="0.25">
      <c r="A539" t="s">
        <v>2124</v>
      </c>
      <c r="B539">
        <v>1</v>
      </c>
      <c r="C539" t="s">
        <v>78</v>
      </c>
      <c r="D539" t="s">
        <v>104</v>
      </c>
      <c r="E539" t="s">
        <v>2125</v>
      </c>
      <c r="F539" t="s">
        <v>128</v>
      </c>
      <c r="G539" t="s">
        <v>72</v>
      </c>
      <c r="H539" t="s">
        <v>129</v>
      </c>
      <c r="I539" t="s">
        <v>22</v>
      </c>
      <c r="J539" t="s">
        <v>130</v>
      </c>
      <c r="K539" t="s">
        <v>2126</v>
      </c>
      <c r="L539" t="s">
        <v>2127</v>
      </c>
      <c r="M539">
        <v>3.1124230549999998</v>
      </c>
      <c r="N539">
        <v>14</v>
      </c>
      <c r="O539">
        <v>1475</v>
      </c>
      <c r="P539">
        <v>4</v>
      </c>
      <c r="Q539">
        <v>62</v>
      </c>
      <c r="R539">
        <v>43.573923000000001</v>
      </c>
      <c r="S539">
        <v>4590.8240059999998</v>
      </c>
      <c r="T539">
        <v>12.449692000000001</v>
      </c>
      <c r="U539">
        <v>192.97022899999999</v>
      </c>
    </row>
    <row r="540" spans="1:21" x14ac:dyDescent="0.25">
      <c r="A540" t="s">
        <v>2128</v>
      </c>
      <c r="B540">
        <v>1</v>
      </c>
      <c r="C540" t="s">
        <v>78</v>
      </c>
      <c r="D540" t="s">
        <v>106</v>
      </c>
      <c r="E540" t="s">
        <v>2129</v>
      </c>
      <c r="F540" t="s">
        <v>128</v>
      </c>
      <c r="G540" t="s">
        <v>72</v>
      </c>
      <c r="H540" t="s">
        <v>129</v>
      </c>
      <c r="I540" t="s">
        <v>22</v>
      </c>
      <c r="J540" t="s">
        <v>130</v>
      </c>
      <c r="K540" t="s">
        <v>2130</v>
      </c>
      <c r="L540" t="s">
        <v>2131</v>
      </c>
      <c r="M540">
        <v>3.6241666659999998</v>
      </c>
      <c r="N540">
        <v>0</v>
      </c>
      <c r="O540">
        <v>136</v>
      </c>
      <c r="P540">
        <v>1</v>
      </c>
      <c r="Q540">
        <v>10</v>
      </c>
      <c r="R540">
        <v>0</v>
      </c>
      <c r="S540">
        <v>492.88666699999999</v>
      </c>
      <c r="T540">
        <v>3.6241669999999999</v>
      </c>
      <c r="U540">
        <v>36.241667</v>
      </c>
    </row>
    <row r="541" spans="1:21" x14ac:dyDescent="0.25">
      <c r="A541" t="s">
        <v>2132</v>
      </c>
      <c r="B541">
        <v>1</v>
      </c>
      <c r="C541" t="s">
        <v>78</v>
      </c>
      <c r="D541" t="s">
        <v>106</v>
      </c>
      <c r="E541" t="s">
        <v>2133</v>
      </c>
      <c r="F541" t="s">
        <v>154</v>
      </c>
      <c r="G541" t="s">
        <v>72</v>
      </c>
      <c r="H541" t="s">
        <v>168</v>
      </c>
      <c r="I541" t="s">
        <v>22</v>
      </c>
      <c r="J541" t="s">
        <v>141</v>
      </c>
      <c r="K541" t="s">
        <v>2134</v>
      </c>
      <c r="L541" t="s">
        <v>2135</v>
      </c>
      <c r="M541">
        <v>1.6388888000000001E-2</v>
      </c>
      <c r="N541">
        <v>1</v>
      </c>
      <c r="O541">
        <v>871</v>
      </c>
      <c r="P541">
        <v>0</v>
      </c>
      <c r="Q541">
        <v>0</v>
      </c>
      <c r="R541">
        <v>1.6389000000000001E-2</v>
      </c>
      <c r="S541">
        <v>14.274721</v>
      </c>
      <c r="T541">
        <v>0</v>
      </c>
      <c r="U541">
        <v>0</v>
      </c>
    </row>
    <row r="542" spans="1:21" x14ac:dyDescent="0.25">
      <c r="A542" t="s">
        <v>2136</v>
      </c>
      <c r="B542">
        <v>1</v>
      </c>
      <c r="C542" t="s">
        <v>78</v>
      </c>
      <c r="D542" t="s">
        <v>106</v>
      </c>
      <c r="E542" t="s">
        <v>2137</v>
      </c>
      <c r="F542" t="s">
        <v>154</v>
      </c>
      <c r="G542" t="s">
        <v>72</v>
      </c>
      <c r="H542" t="s">
        <v>168</v>
      </c>
      <c r="I542" t="s">
        <v>22</v>
      </c>
      <c r="J542" t="s">
        <v>141</v>
      </c>
      <c r="K542" t="s">
        <v>2138</v>
      </c>
      <c r="L542" t="s">
        <v>2139</v>
      </c>
      <c r="M542">
        <v>4.5833332999999997E-2</v>
      </c>
      <c r="N542">
        <v>0</v>
      </c>
      <c r="O542">
        <v>47</v>
      </c>
      <c r="P542">
        <v>1</v>
      </c>
      <c r="Q542">
        <v>2</v>
      </c>
      <c r="R542">
        <v>0</v>
      </c>
      <c r="S542">
        <v>2.1541670000000002</v>
      </c>
      <c r="T542">
        <v>4.5832999999999999E-2</v>
      </c>
      <c r="U542">
        <v>9.1666999999999998E-2</v>
      </c>
    </row>
    <row r="543" spans="1:21" x14ac:dyDescent="0.25">
      <c r="A543" t="s">
        <v>2140</v>
      </c>
      <c r="B543">
        <v>1</v>
      </c>
      <c r="C543" t="s">
        <v>78</v>
      </c>
      <c r="D543" t="s">
        <v>99</v>
      </c>
      <c r="E543" t="s">
        <v>2141</v>
      </c>
      <c r="F543" t="s">
        <v>177</v>
      </c>
      <c r="G543" t="s">
        <v>72</v>
      </c>
      <c r="H543" t="s">
        <v>129</v>
      </c>
      <c r="I543" t="s">
        <v>22</v>
      </c>
      <c r="J543" t="s">
        <v>130</v>
      </c>
      <c r="K543" t="s">
        <v>2142</v>
      </c>
      <c r="L543" t="s">
        <v>2143</v>
      </c>
      <c r="M543">
        <v>4.3285861109999999</v>
      </c>
      <c r="N543">
        <v>4</v>
      </c>
      <c r="O543">
        <v>475</v>
      </c>
      <c r="P543">
        <v>19</v>
      </c>
      <c r="Q543">
        <v>0</v>
      </c>
      <c r="R543">
        <v>17.314343999999998</v>
      </c>
      <c r="S543">
        <v>2056.078403</v>
      </c>
      <c r="T543">
        <v>82.243136000000007</v>
      </c>
      <c r="U543">
        <v>0</v>
      </c>
    </row>
    <row r="544" spans="1:21" x14ac:dyDescent="0.25">
      <c r="A544" t="s">
        <v>2144</v>
      </c>
      <c r="B544">
        <v>1</v>
      </c>
      <c r="C544" t="s">
        <v>78</v>
      </c>
      <c r="D544" t="s">
        <v>99</v>
      </c>
      <c r="E544" t="s">
        <v>2145</v>
      </c>
      <c r="F544" t="s">
        <v>177</v>
      </c>
      <c r="G544" t="s">
        <v>72</v>
      </c>
      <c r="H544" t="s">
        <v>129</v>
      </c>
      <c r="I544" t="s">
        <v>22</v>
      </c>
      <c r="J544" t="s">
        <v>130</v>
      </c>
      <c r="K544" t="s">
        <v>2146</v>
      </c>
      <c r="L544" t="s">
        <v>2147</v>
      </c>
      <c r="M544">
        <v>4.2795100000000001</v>
      </c>
      <c r="N544">
        <v>0</v>
      </c>
      <c r="O544">
        <v>0</v>
      </c>
      <c r="P544">
        <v>7</v>
      </c>
      <c r="Q544">
        <v>0</v>
      </c>
      <c r="R544">
        <v>0</v>
      </c>
      <c r="S544">
        <v>0</v>
      </c>
      <c r="T544">
        <v>29.956569999999999</v>
      </c>
      <c r="U544">
        <v>0</v>
      </c>
    </row>
    <row r="545" spans="1:21" x14ac:dyDescent="0.25">
      <c r="A545" t="s">
        <v>2148</v>
      </c>
      <c r="B545">
        <v>1</v>
      </c>
      <c r="C545" t="s">
        <v>79</v>
      </c>
      <c r="D545" t="s">
        <v>117</v>
      </c>
      <c r="E545" t="s">
        <v>2149</v>
      </c>
      <c r="F545" t="s">
        <v>140</v>
      </c>
      <c r="G545" t="s">
        <v>72</v>
      </c>
      <c r="H545" t="s">
        <v>168</v>
      </c>
      <c r="I545" t="s">
        <v>22</v>
      </c>
      <c r="J545" t="s">
        <v>141</v>
      </c>
      <c r="K545" t="s">
        <v>1080</v>
      </c>
      <c r="L545" t="s">
        <v>1081</v>
      </c>
      <c r="M545">
        <v>1.8055555000000001E-2</v>
      </c>
      <c r="N545">
        <v>1</v>
      </c>
      <c r="O545">
        <v>111</v>
      </c>
      <c r="P545">
        <v>0</v>
      </c>
      <c r="Q545">
        <v>0</v>
      </c>
      <c r="R545">
        <v>1.8055999999999999E-2</v>
      </c>
      <c r="S545">
        <v>2.0041669999999998</v>
      </c>
      <c r="T545">
        <v>0</v>
      </c>
      <c r="U545">
        <v>0</v>
      </c>
    </row>
    <row r="546" spans="1:21" x14ac:dyDescent="0.25">
      <c r="A546" t="s">
        <v>2150</v>
      </c>
      <c r="B546">
        <v>1</v>
      </c>
      <c r="C546" t="s">
        <v>79</v>
      </c>
      <c r="D546" t="s">
        <v>119</v>
      </c>
      <c r="E546" t="s">
        <v>2151</v>
      </c>
      <c r="F546" t="s">
        <v>140</v>
      </c>
      <c r="G546" t="s">
        <v>72</v>
      </c>
      <c r="H546" t="s">
        <v>129</v>
      </c>
      <c r="I546" t="s">
        <v>22</v>
      </c>
      <c r="J546" t="s">
        <v>141</v>
      </c>
      <c r="K546" t="s">
        <v>2152</v>
      </c>
      <c r="L546" t="s">
        <v>2153</v>
      </c>
      <c r="M546">
        <v>0.233055555</v>
      </c>
      <c r="N546">
        <v>0</v>
      </c>
      <c r="O546">
        <v>0</v>
      </c>
      <c r="P546">
        <v>1</v>
      </c>
      <c r="Q546">
        <v>87</v>
      </c>
      <c r="R546">
        <v>0</v>
      </c>
      <c r="S546">
        <v>0</v>
      </c>
      <c r="T546">
        <v>0.23305600000000001</v>
      </c>
      <c r="U546">
        <v>20.275832999999999</v>
      </c>
    </row>
    <row r="547" spans="1:21" x14ac:dyDescent="0.25">
      <c r="A547" t="s">
        <v>2154</v>
      </c>
      <c r="B547">
        <v>1</v>
      </c>
      <c r="C547" t="s">
        <v>79</v>
      </c>
      <c r="D547" t="s">
        <v>119</v>
      </c>
      <c r="E547" t="s">
        <v>2155</v>
      </c>
      <c r="F547" t="s">
        <v>140</v>
      </c>
      <c r="G547" t="s">
        <v>72</v>
      </c>
      <c r="H547" t="s">
        <v>129</v>
      </c>
      <c r="I547" t="s">
        <v>22</v>
      </c>
      <c r="J547" t="s">
        <v>141</v>
      </c>
      <c r="K547" t="s">
        <v>2156</v>
      </c>
      <c r="L547" t="s">
        <v>2157</v>
      </c>
      <c r="M547">
        <v>0.101666666</v>
      </c>
      <c r="N547">
        <v>0</v>
      </c>
      <c r="O547">
        <v>0</v>
      </c>
      <c r="P547">
        <v>1</v>
      </c>
      <c r="Q547">
        <v>156</v>
      </c>
      <c r="R547">
        <v>0</v>
      </c>
      <c r="S547">
        <v>0</v>
      </c>
      <c r="T547">
        <v>0.10166699999999999</v>
      </c>
      <c r="U547">
        <v>15.86</v>
      </c>
    </row>
    <row r="548" spans="1:21" x14ac:dyDescent="0.25">
      <c r="A548" t="s">
        <v>2158</v>
      </c>
      <c r="B548">
        <v>1</v>
      </c>
      <c r="C548" t="s">
        <v>79</v>
      </c>
      <c r="D548" t="s">
        <v>119</v>
      </c>
      <c r="E548" t="s">
        <v>2159</v>
      </c>
      <c r="F548" t="s">
        <v>140</v>
      </c>
      <c r="G548" t="s">
        <v>72</v>
      </c>
      <c r="H548" t="s">
        <v>168</v>
      </c>
      <c r="I548" t="s">
        <v>22</v>
      </c>
      <c r="J548" t="s">
        <v>141</v>
      </c>
      <c r="K548" t="s">
        <v>2160</v>
      </c>
      <c r="L548" t="s">
        <v>2161</v>
      </c>
      <c r="M548">
        <v>3.1666666000000003E-2</v>
      </c>
      <c r="N548">
        <v>0</v>
      </c>
      <c r="O548">
        <v>0</v>
      </c>
      <c r="P548">
        <v>1</v>
      </c>
      <c r="Q548">
        <v>14</v>
      </c>
      <c r="R548">
        <v>0</v>
      </c>
      <c r="S548">
        <v>0</v>
      </c>
      <c r="T548">
        <v>3.1667000000000001E-2</v>
      </c>
      <c r="U548">
        <v>0.44333299999999998</v>
      </c>
    </row>
    <row r="549" spans="1:21" x14ac:dyDescent="0.25">
      <c r="A549" t="s">
        <v>2162</v>
      </c>
      <c r="B549">
        <v>1</v>
      </c>
      <c r="C549" t="s">
        <v>79</v>
      </c>
      <c r="D549" t="s">
        <v>119</v>
      </c>
      <c r="E549" t="s">
        <v>2163</v>
      </c>
      <c r="F549" t="s">
        <v>140</v>
      </c>
      <c r="G549" t="s">
        <v>72</v>
      </c>
      <c r="H549" t="s">
        <v>168</v>
      </c>
      <c r="I549" t="s">
        <v>22</v>
      </c>
      <c r="J549" t="s">
        <v>141</v>
      </c>
      <c r="K549" t="s">
        <v>2164</v>
      </c>
      <c r="L549" t="s">
        <v>2165</v>
      </c>
      <c r="M549">
        <v>1.1111111E-2</v>
      </c>
      <c r="N549">
        <v>0</v>
      </c>
      <c r="O549">
        <v>112</v>
      </c>
      <c r="P549">
        <v>1</v>
      </c>
      <c r="Q549">
        <v>1</v>
      </c>
      <c r="R549">
        <v>0</v>
      </c>
      <c r="S549">
        <v>1.2444440000000001</v>
      </c>
      <c r="T549">
        <v>1.1110999999999999E-2</v>
      </c>
      <c r="U549">
        <v>1.1110999999999999E-2</v>
      </c>
    </row>
    <row r="550" spans="1:21" x14ac:dyDescent="0.25">
      <c r="A550" t="s">
        <v>2166</v>
      </c>
      <c r="B550">
        <v>1</v>
      </c>
      <c r="C550" t="s">
        <v>79</v>
      </c>
      <c r="D550" t="s">
        <v>119</v>
      </c>
      <c r="E550" t="s">
        <v>2167</v>
      </c>
      <c r="F550" t="s">
        <v>140</v>
      </c>
      <c r="G550" t="s">
        <v>72</v>
      </c>
      <c r="H550" t="s">
        <v>129</v>
      </c>
      <c r="I550" t="s">
        <v>22</v>
      </c>
      <c r="J550" t="s">
        <v>141</v>
      </c>
      <c r="K550" t="s">
        <v>2168</v>
      </c>
      <c r="L550" t="s">
        <v>2169</v>
      </c>
      <c r="M550">
        <v>0.28499999999999998</v>
      </c>
      <c r="N550">
        <v>0</v>
      </c>
      <c r="O550">
        <v>0</v>
      </c>
      <c r="P550">
        <v>1</v>
      </c>
      <c r="Q550">
        <v>19</v>
      </c>
      <c r="R550">
        <v>0</v>
      </c>
      <c r="S550">
        <v>0</v>
      </c>
      <c r="T550">
        <v>0.28499999999999998</v>
      </c>
      <c r="U550">
        <v>5.415</v>
      </c>
    </row>
    <row r="551" spans="1:21" x14ac:dyDescent="0.25">
      <c r="A551" t="s">
        <v>2170</v>
      </c>
      <c r="B551">
        <v>1</v>
      </c>
      <c r="C551" t="s">
        <v>79</v>
      </c>
      <c r="D551" t="s">
        <v>119</v>
      </c>
      <c r="E551" t="s">
        <v>2167</v>
      </c>
      <c r="F551" t="s">
        <v>140</v>
      </c>
      <c r="G551" t="s">
        <v>72</v>
      </c>
      <c r="H551" t="s">
        <v>129</v>
      </c>
      <c r="I551" t="s">
        <v>22</v>
      </c>
      <c r="J551" t="s">
        <v>141</v>
      </c>
      <c r="K551" t="s">
        <v>2171</v>
      </c>
      <c r="L551" t="s">
        <v>2172</v>
      </c>
      <c r="M551">
        <v>7.6666665999999994E-2</v>
      </c>
      <c r="N551">
        <v>0</v>
      </c>
      <c r="O551">
        <v>0</v>
      </c>
      <c r="P551">
        <v>1</v>
      </c>
      <c r="Q551">
        <v>19</v>
      </c>
      <c r="R551">
        <v>0</v>
      </c>
      <c r="S551">
        <v>0</v>
      </c>
      <c r="T551">
        <v>7.6666999999999999E-2</v>
      </c>
      <c r="U551">
        <v>1.4566669999999999</v>
      </c>
    </row>
    <row r="552" spans="1:21" x14ac:dyDescent="0.25">
      <c r="A552" t="s">
        <v>2173</v>
      </c>
      <c r="B552">
        <v>1</v>
      </c>
      <c r="C552" t="s">
        <v>79</v>
      </c>
      <c r="D552" t="s">
        <v>119</v>
      </c>
      <c r="E552" t="s">
        <v>2163</v>
      </c>
      <c r="F552" t="s">
        <v>140</v>
      </c>
      <c r="G552" t="s">
        <v>72</v>
      </c>
      <c r="H552" t="s">
        <v>129</v>
      </c>
      <c r="I552" t="s">
        <v>22</v>
      </c>
      <c r="J552" t="s">
        <v>141</v>
      </c>
      <c r="K552" t="s">
        <v>2174</v>
      </c>
      <c r="L552" t="s">
        <v>2175</v>
      </c>
      <c r="M552">
        <v>0.15555555500000001</v>
      </c>
      <c r="N552">
        <v>0</v>
      </c>
      <c r="O552">
        <v>13</v>
      </c>
      <c r="P552">
        <v>1</v>
      </c>
      <c r="Q552">
        <v>0</v>
      </c>
      <c r="R552">
        <v>0</v>
      </c>
      <c r="S552">
        <v>2.0222220000000002</v>
      </c>
      <c r="T552">
        <v>0.155556</v>
      </c>
      <c r="U552">
        <v>0</v>
      </c>
    </row>
    <row r="553" spans="1:21" x14ac:dyDescent="0.25">
      <c r="A553" t="s">
        <v>2176</v>
      </c>
      <c r="B553">
        <v>1</v>
      </c>
      <c r="C553" t="s">
        <v>79</v>
      </c>
      <c r="D553" t="s">
        <v>119</v>
      </c>
      <c r="E553" t="s">
        <v>2177</v>
      </c>
      <c r="F553" t="s">
        <v>140</v>
      </c>
      <c r="G553" t="s">
        <v>72</v>
      </c>
      <c r="H553" t="s">
        <v>129</v>
      </c>
      <c r="I553" t="s">
        <v>22</v>
      </c>
      <c r="J553" t="s">
        <v>141</v>
      </c>
      <c r="K553" t="s">
        <v>2178</v>
      </c>
      <c r="L553" t="s">
        <v>2179</v>
      </c>
      <c r="M553">
        <v>0.1575</v>
      </c>
      <c r="N553">
        <v>0</v>
      </c>
      <c r="O553">
        <v>131</v>
      </c>
      <c r="P553">
        <v>1</v>
      </c>
      <c r="Q553">
        <v>0</v>
      </c>
      <c r="R553">
        <v>0</v>
      </c>
      <c r="S553">
        <v>20.6325</v>
      </c>
      <c r="T553">
        <v>0.1575</v>
      </c>
      <c r="U553">
        <v>0</v>
      </c>
    </row>
    <row r="554" spans="1:21" x14ac:dyDescent="0.25">
      <c r="A554" t="s">
        <v>2180</v>
      </c>
      <c r="B554">
        <v>1</v>
      </c>
      <c r="C554" t="s">
        <v>79</v>
      </c>
      <c r="D554" t="s">
        <v>119</v>
      </c>
      <c r="E554" t="s">
        <v>2181</v>
      </c>
      <c r="F554" t="s">
        <v>140</v>
      </c>
      <c r="G554" t="s">
        <v>72</v>
      </c>
      <c r="H554" t="s">
        <v>129</v>
      </c>
      <c r="I554" t="s">
        <v>22</v>
      </c>
      <c r="J554" t="s">
        <v>141</v>
      </c>
      <c r="K554" t="s">
        <v>2182</v>
      </c>
      <c r="L554" t="s">
        <v>2183</v>
      </c>
      <c r="M554">
        <v>1.077106388</v>
      </c>
      <c r="N554">
        <v>0</v>
      </c>
      <c r="O554">
        <v>8</v>
      </c>
      <c r="P554">
        <v>21</v>
      </c>
      <c r="Q554">
        <v>30</v>
      </c>
      <c r="R554">
        <v>0</v>
      </c>
      <c r="S554">
        <v>8.6168510000000005</v>
      </c>
      <c r="T554">
        <v>22.619233999999999</v>
      </c>
      <c r="U554">
        <v>32.313192000000001</v>
      </c>
    </row>
    <row r="555" spans="1:21" x14ac:dyDescent="0.25">
      <c r="A555" t="s">
        <v>2184</v>
      </c>
      <c r="B555">
        <v>1</v>
      </c>
      <c r="C555" t="s">
        <v>79</v>
      </c>
      <c r="D555" t="s">
        <v>119</v>
      </c>
      <c r="E555" t="s">
        <v>2185</v>
      </c>
      <c r="F555" t="s">
        <v>140</v>
      </c>
      <c r="G555" t="s">
        <v>72</v>
      </c>
      <c r="H555" t="s">
        <v>168</v>
      </c>
      <c r="I555" t="s">
        <v>22</v>
      </c>
      <c r="J555" t="s">
        <v>141</v>
      </c>
      <c r="K555" t="s">
        <v>2186</v>
      </c>
      <c r="L555" t="s">
        <v>2187</v>
      </c>
      <c r="M555">
        <v>4.7500000000000001E-2</v>
      </c>
      <c r="N555">
        <v>0</v>
      </c>
      <c r="O555">
        <v>0</v>
      </c>
      <c r="P555">
        <v>2</v>
      </c>
      <c r="Q555">
        <v>112</v>
      </c>
      <c r="R555">
        <v>0</v>
      </c>
      <c r="S555">
        <v>0</v>
      </c>
      <c r="T555">
        <v>9.5000000000000001E-2</v>
      </c>
      <c r="U555">
        <v>5.32</v>
      </c>
    </row>
    <row r="556" spans="1:21" x14ac:dyDescent="0.25">
      <c r="A556" t="s">
        <v>2188</v>
      </c>
      <c r="B556">
        <v>1</v>
      </c>
      <c r="C556" t="s">
        <v>79</v>
      </c>
      <c r="D556" t="s">
        <v>119</v>
      </c>
      <c r="E556" t="s">
        <v>2189</v>
      </c>
      <c r="F556" t="s">
        <v>140</v>
      </c>
      <c r="G556" t="s">
        <v>72</v>
      </c>
      <c r="H556" t="s">
        <v>129</v>
      </c>
      <c r="I556" t="s">
        <v>22</v>
      </c>
      <c r="J556" t="s">
        <v>141</v>
      </c>
      <c r="K556" t="s">
        <v>2190</v>
      </c>
      <c r="L556" t="s">
        <v>2191</v>
      </c>
      <c r="M556">
        <v>0.153888888</v>
      </c>
      <c r="N556">
        <v>10</v>
      </c>
      <c r="O556">
        <v>2488</v>
      </c>
      <c r="P556">
        <v>0</v>
      </c>
      <c r="Q556">
        <v>0</v>
      </c>
      <c r="R556">
        <v>1.538889</v>
      </c>
      <c r="S556">
        <v>382.87555300000002</v>
      </c>
      <c r="T556">
        <v>0</v>
      </c>
      <c r="U556">
        <v>0</v>
      </c>
    </row>
    <row r="557" spans="1:21" x14ac:dyDescent="0.25">
      <c r="A557" t="s">
        <v>2192</v>
      </c>
      <c r="B557">
        <v>1</v>
      </c>
      <c r="C557" t="s">
        <v>79</v>
      </c>
      <c r="D557" t="s">
        <v>119</v>
      </c>
      <c r="E557" t="s">
        <v>2181</v>
      </c>
      <c r="F557" t="s">
        <v>140</v>
      </c>
      <c r="G557" t="s">
        <v>72</v>
      </c>
      <c r="H557" t="s">
        <v>129</v>
      </c>
      <c r="I557" t="s">
        <v>22</v>
      </c>
      <c r="J557" t="s">
        <v>141</v>
      </c>
      <c r="K557" t="s">
        <v>2193</v>
      </c>
      <c r="L557" t="s">
        <v>2194</v>
      </c>
      <c r="M557">
        <v>1.0137544439999999</v>
      </c>
      <c r="N557">
        <v>0</v>
      </c>
      <c r="O557">
        <v>8</v>
      </c>
      <c r="P557">
        <v>21</v>
      </c>
      <c r="Q557">
        <v>30</v>
      </c>
      <c r="R557">
        <v>0</v>
      </c>
      <c r="S557">
        <v>8.1100359999999991</v>
      </c>
      <c r="T557">
        <v>21.288843</v>
      </c>
      <c r="U557">
        <v>30.412633</v>
      </c>
    </row>
    <row r="558" spans="1:21" x14ac:dyDescent="0.25">
      <c r="A558" t="s">
        <v>2195</v>
      </c>
      <c r="B558">
        <v>1</v>
      </c>
      <c r="C558" t="s">
        <v>79</v>
      </c>
      <c r="D558" t="s">
        <v>119</v>
      </c>
      <c r="E558" t="s">
        <v>2181</v>
      </c>
      <c r="F558" t="s">
        <v>140</v>
      </c>
      <c r="G558" t="s">
        <v>72</v>
      </c>
      <c r="H558" t="s">
        <v>129</v>
      </c>
      <c r="I558" t="s">
        <v>22</v>
      </c>
      <c r="J558" t="s">
        <v>141</v>
      </c>
      <c r="K558" t="s">
        <v>2196</v>
      </c>
      <c r="L558" t="s">
        <v>2197</v>
      </c>
      <c r="M558">
        <v>5.5220276999999998E-2</v>
      </c>
      <c r="N558">
        <v>0</v>
      </c>
      <c r="O558">
        <v>8</v>
      </c>
      <c r="P558">
        <v>21</v>
      </c>
      <c r="Q558">
        <v>30</v>
      </c>
      <c r="R558">
        <v>0</v>
      </c>
      <c r="S558">
        <v>0.44176199999999999</v>
      </c>
      <c r="T558">
        <v>1.159626</v>
      </c>
      <c r="U558">
        <v>1.6566080000000001</v>
      </c>
    </row>
    <row r="559" spans="1:21" x14ac:dyDescent="0.25">
      <c r="A559" t="s">
        <v>2198</v>
      </c>
      <c r="B559">
        <v>1</v>
      </c>
      <c r="C559" t="s">
        <v>79</v>
      </c>
      <c r="D559" t="s">
        <v>119</v>
      </c>
      <c r="E559" t="s">
        <v>2181</v>
      </c>
      <c r="F559" t="s">
        <v>2199</v>
      </c>
      <c r="G559" t="s">
        <v>72</v>
      </c>
      <c r="H559" t="s">
        <v>168</v>
      </c>
      <c r="I559" t="s">
        <v>24</v>
      </c>
      <c r="J559" t="s">
        <v>141</v>
      </c>
      <c r="K559" t="s">
        <v>2200</v>
      </c>
      <c r="L559" t="s">
        <v>2201</v>
      </c>
      <c r="M559">
        <v>3.3120276999999997E-2</v>
      </c>
      <c r="N559">
        <v>0</v>
      </c>
      <c r="O559">
        <v>8</v>
      </c>
      <c r="P559">
        <v>21</v>
      </c>
      <c r="Q559">
        <v>30</v>
      </c>
      <c r="R559">
        <v>0</v>
      </c>
      <c r="S559">
        <v>0.26496199999999998</v>
      </c>
      <c r="T559">
        <v>0.69552599999999998</v>
      </c>
      <c r="U559">
        <v>0.99360800000000005</v>
      </c>
    </row>
    <row r="560" spans="1:21" x14ac:dyDescent="0.25">
      <c r="A560" t="s">
        <v>2202</v>
      </c>
      <c r="B560">
        <v>1</v>
      </c>
      <c r="C560" t="s">
        <v>79</v>
      </c>
      <c r="D560" t="s">
        <v>119</v>
      </c>
      <c r="E560" t="s">
        <v>2167</v>
      </c>
      <c r="F560" t="s">
        <v>140</v>
      </c>
      <c r="G560" t="s">
        <v>72</v>
      </c>
      <c r="H560" t="s">
        <v>129</v>
      </c>
      <c r="I560" t="s">
        <v>22</v>
      </c>
      <c r="J560" t="s">
        <v>141</v>
      </c>
      <c r="K560" t="s">
        <v>2203</v>
      </c>
      <c r="L560" t="s">
        <v>2204</v>
      </c>
      <c r="M560">
        <v>6.1488887999999998E-2</v>
      </c>
      <c r="N560">
        <v>0</v>
      </c>
      <c r="O560">
        <v>0</v>
      </c>
      <c r="P560">
        <v>24</v>
      </c>
      <c r="Q560">
        <v>124</v>
      </c>
      <c r="R560">
        <v>0</v>
      </c>
      <c r="S560">
        <v>0</v>
      </c>
      <c r="T560">
        <v>1.475733</v>
      </c>
      <c r="U560">
        <v>7.6246219999999996</v>
      </c>
    </row>
    <row r="561" spans="1:21" x14ac:dyDescent="0.25">
      <c r="A561" t="s">
        <v>2205</v>
      </c>
      <c r="B561">
        <v>1</v>
      </c>
      <c r="C561" t="s">
        <v>79</v>
      </c>
      <c r="D561" t="s">
        <v>119</v>
      </c>
      <c r="E561" t="s">
        <v>2181</v>
      </c>
      <c r="F561" t="s">
        <v>2199</v>
      </c>
      <c r="G561" t="s">
        <v>72</v>
      </c>
      <c r="H561" t="s">
        <v>129</v>
      </c>
      <c r="I561" t="s">
        <v>24</v>
      </c>
      <c r="J561" t="s">
        <v>141</v>
      </c>
      <c r="K561" t="s">
        <v>2206</v>
      </c>
      <c r="L561" t="s">
        <v>2207</v>
      </c>
      <c r="M561">
        <v>5.8221110999999999E-2</v>
      </c>
      <c r="N561">
        <v>0</v>
      </c>
      <c r="O561">
        <v>8</v>
      </c>
      <c r="P561">
        <v>21</v>
      </c>
      <c r="Q561">
        <v>30</v>
      </c>
      <c r="R561">
        <v>0</v>
      </c>
      <c r="S561">
        <v>0.46576899999999999</v>
      </c>
      <c r="T561">
        <v>1.2226429999999999</v>
      </c>
      <c r="U561">
        <v>1.7466330000000001</v>
      </c>
    </row>
    <row r="562" spans="1:21" x14ac:dyDescent="0.25">
      <c r="A562" t="s">
        <v>2208</v>
      </c>
      <c r="B562">
        <v>1</v>
      </c>
      <c r="C562" t="s">
        <v>79</v>
      </c>
      <c r="D562" t="s">
        <v>119</v>
      </c>
      <c r="E562" t="s">
        <v>2181</v>
      </c>
      <c r="F562" t="s">
        <v>2199</v>
      </c>
      <c r="G562" t="s">
        <v>72</v>
      </c>
      <c r="H562" t="s">
        <v>168</v>
      </c>
      <c r="I562" t="s">
        <v>24</v>
      </c>
      <c r="J562" t="s">
        <v>141</v>
      </c>
      <c r="K562" t="s">
        <v>2209</v>
      </c>
      <c r="L562" t="s">
        <v>2210</v>
      </c>
      <c r="M562">
        <v>3.2694444000000003E-2</v>
      </c>
      <c r="N562">
        <v>0</v>
      </c>
      <c r="O562">
        <v>8</v>
      </c>
      <c r="P562">
        <v>21</v>
      </c>
      <c r="Q562">
        <v>30</v>
      </c>
      <c r="R562">
        <v>0</v>
      </c>
      <c r="S562">
        <v>0.26155600000000001</v>
      </c>
      <c r="T562">
        <v>0.68658300000000005</v>
      </c>
      <c r="U562">
        <v>0.98083299999999995</v>
      </c>
    </row>
    <row r="563" spans="1:21" x14ac:dyDescent="0.25">
      <c r="A563" t="s">
        <v>2211</v>
      </c>
      <c r="B563">
        <v>1</v>
      </c>
      <c r="C563" t="s">
        <v>79</v>
      </c>
      <c r="D563" t="s">
        <v>119</v>
      </c>
      <c r="E563" t="s">
        <v>2167</v>
      </c>
      <c r="F563" t="s">
        <v>140</v>
      </c>
      <c r="G563" t="s">
        <v>72</v>
      </c>
      <c r="H563" t="s">
        <v>168</v>
      </c>
      <c r="I563" t="s">
        <v>22</v>
      </c>
      <c r="J563" t="s">
        <v>141</v>
      </c>
      <c r="K563" t="s">
        <v>2212</v>
      </c>
      <c r="L563" t="s">
        <v>2213</v>
      </c>
      <c r="M563">
        <v>3.3059166000000001E-2</v>
      </c>
      <c r="N563">
        <v>0</v>
      </c>
      <c r="O563">
        <v>0</v>
      </c>
      <c r="P563">
        <v>10</v>
      </c>
      <c r="Q563">
        <v>19</v>
      </c>
      <c r="R563">
        <v>0</v>
      </c>
      <c r="S563">
        <v>0</v>
      </c>
      <c r="T563">
        <v>0.330592</v>
      </c>
      <c r="U563">
        <v>0.62812400000000002</v>
      </c>
    </row>
    <row r="564" spans="1:21" x14ac:dyDescent="0.25">
      <c r="A564" t="s">
        <v>2214</v>
      </c>
      <c r="B564">
        <v>1</v>
      </c>
      <c r="C564" t="s">
        <v>79</v>
      </c>
      <c r="D564" t="s">
        <v>119</v>
      </c>
      <c r="E564" t="s">
        <v>2151</v>
      </c>
      <c r="F564" t="s">
        <v>140</v>
      </c>
      <c r="G564" t="s">
        <v>72</v>
      </c>
      <c r="H564" t="s">
        <v>129</v>
      </c>
      <c r="I564" t="s">
        <v>22</v>
      </c>
      <c r="J564" t="s">
        <v>141</v>
      </c>
      <c r="K564" t="s">
        <v>2215</v>
      </c>
      <c r="L564" t="s">
        <v>2216</v>
      </c>
      <c r="M564">
        <v>0.2225</v>
      </c>
      <c r="N564">
        <v>0</v>
      </c>
      <c r="O564">
        <v>0</v>
      </c>
      <c r="P564">
        <v>1</v>
      </c>
      <c r="Q564">
        <v>87</v>
      </c>
      <c r="R564">
        <v>0</v>
      </c>
      <c r="S564">
        <v>0</v>
      </c>
      <c r="T564">
        <v>0.2225</v>
      </c>
      <c r="U564">
        <v>19.357500000000002</v>
      </c>
    </row>
    <row r="565" spans="1:21" x14ac:dyDescent="0.25">
      <c r="A565" t="s">
        <v>2217</v>
      </c>
      <c r="B565">
        <v>1</v>
      </c>
      <c r="C565" t="s">
        <v>79</v>
      </c>
      <c r="D565" t="s">
        <v>119</v>
      </c>
      <c r="E565" t="s">
        <v>2155</v>
      </c>
      <c r="F565" t="s">
        <v>140</v>
      </c>
      <c r="G565" t="s">
        <v>72</v>
      </c>
      <c r="H565" t="s">
        <v>129</v>
      </c>
      <c r="I565" t="s">
        <v>22</v>
      </c>
      <c r="J565" t="s">
        <v>141</v>
      </c>
      <c r="K565" t="s">
        <v>2218</v>
      </c>
      <c r="L565" t="s">
        <v>2219</v>
      </c>
      <c r="M565">
        <v>0.36138888800000002</v>
      </c>
      <c r="N565">
        <v>0</v>
      </c>
      <c r="O565">
        <v>0</v>
      </c>
      <c r="P565">
        <v>1</v>
      </c>
      <c r="Q565">
        <v>0</v>
      </c>
      <c r="R565">
        <v>0</v>
      </c>
      <c r="S565">
        <v>0</v>
      </c>
      <c r="T565">
        <v>0.36138900000000002</v>
      </c>
      <c r="U565">
        <v>0</v>
      </c>
    </row>
    <row r="566" spans="1:21" x14ac:dyDescent="0.25">
      <c r="A566" t="s">
        <v>2220</v>
      </c>
      <c r="B566">
        <v>1</v>
      </c>
      <c r="C566" t="s">
        <v>79</v>
      </c>
      <c r="D566" t="s">
        <v>119</v>
      </c>
      <c r="E566" t="s">
        <v>2221</v>
      </c>
      <c r="F566" t="s">
        <v>177</v>
      </c>
      <c r="G566" t="s">
        <v>72</v>
      </c>
      <c r="H566" t="s">
        <v>129</v>
      </c>
      <c r="I566" t="s">
        <v>22</v>
      </c>
      <c r="J566" t="s">
        <v>130</v>
      </c>
      <c r="K566" t="s">
        <v>2222</v>
      </c>
      <c r="L566" t="s">
        <v>2223</v>
      </c>
      <c r="M566">
        <v>3.4447222219999998</v>
      </c>
      <c r="N566">
        <v>1</v>
      </c>
      <c r="O566">
        <v>84</v>
      </c>
      <c r="P566">
        <v>13</v>
      </c>
      <c r="Q566">
        <v>116</v>
      </c>
      <c r="R566">
        <v>3.4447220000000001</v>
      </c>
      <c r="S566">
        <v>289.35666700000002</v>
      </c>
      <c r="T566">
        <v>44.781388999999997</v>
      </c>
      <c r="U566">
        <v>399.58777800000001</v>
      </c>
    </row>
    <row r="567" spans="1:21" x14ac:dyDescent="0.25">
      <c r="A567" t="s">
        <v>2224</v>
      </c>
      <c r="B567">
        <v>1</v>
      </c>
      <c r="C567" t="s">
        <v>79</v>
      </c>
      <c r="D567" t="s">
        <v>120</v>
      </c>
      <c r="E567" t="s">
        <v>2225</v>
      </c>
      <c r="F567" t="s">
        <v>128</v>
      </c>
      <c r="G567" t="s">
        <v>72</v>
      </c>
      <c r="H567" t="s">
        <v>129</v>
      </c>
      <c r="I567" t="s">
        <v>22</v>
      </c>
      <c r="J567" t="s">
        <v>130</v>
      </c>
      <c r="K567" t="s">
        <v>2226</v>
      </c>
      <c r="L567" t="s">
        <v>2227</v>
      </c>
      <c r="M567">
        <v>5.960555555</v>
      </c>
      <c r="N567">
        <v>0</v>
      </c>
      <c r="O567">
        <v>57</v>
      </c>
      <c r="P567">
        <v>1</v>
      </c>
      <c r="Q567">
        <v>22</v>
      </c>
      <c r="R567">
        <v>0</v>
      </c>
      <c r="S567">
        <v>339.751667</v>
      </c>
      <c r="T567">
        <v>5.9605560000000004</v>
      </c>
      <c r="U567">
        <v>131.13222200000001</v>
      </c>
    </row>
    <row r="568" spans="1:21" x14ac:dyDescent="0.25">
      <c r="A568" t="s">
        <v>2228</v>
      </c>
      <c r="B568">
        <v>1</v>
      </c>
      <c r="C568" t="s">
        <v>79</v>
      </c>
      <c r="D568" t="s">
        <v>115</v>
      </c>
      <c r="E568" t="s">
        <v>2229</v>
      </c>
      <c r="F568" t="s">
        <v>140</v>
      </c>
      <c r="G568" t="s">
        <v>72</v>
      </c>
      <c r="H568" t="s">
        <v>168</v>
      </c>
      <c r="I568" t="s">
        <v>22</v>
      </c>
      <c r="J568" t="s">
        <v>141</v>
      </c>
      <c r="K568" t="s">
        <v>2230</v>
      </c>
      <c r="L568" t="s">
        <v>2231</v>
      </c>
      <c r="M568">
        <v>8.8888879999999993E-3</v>
      </c>
      <c r="N568">
        <v>0</v>
      </c>
      <c r="O568">
        <v>0</v>
      </c>
      <c r="P568">
        <v>1</v>
      </c>
      <c r="Q568">
        <v>18</v>
      </c>
      <c r="R568">
        <v>0</v>
      </c>
      <c r="S568">
        <v>0</v>
      </c>
      <c r="T568">
        <v>8.8889999999999993E-3</v>
      </c>
      <c r="U568">
        <v>0.16</v>
      </c>
    </row>
    <row r="569" spans="1:21" x14ac:dyDescent="0.25">
      <c r="A569" t="s">
        <v>2232</v>
      </c>
      <c r="B569">
        <v>1</v>
      </c>
      <c r="C569" t="s">
        <v>79</v>
      </c>
      <c r="D569" t="s">
        <v>115</v>
      </c>
      <c r="E569" t="s">
        <v>2229</v>
      </c>
      <c r="F569" t="s">
        <v>140</v>
      </c>
      <c r="G569" t="s">
        <v>72</v>
      </c>
      <c r="H569" t="s">
        <v>168</v>
      </c>
      <c r="I569" t="s">
        <v>22</v>
      </c>
      <c r="J569" t="s">
        <v>141</v>
      </c>
      <c r="K569" t="s">
        <v>2233</v>
      </c>
      <c r="L569" t="s">
        <v>2234</v>
      </c>
      <c r="M569">
        <v>3.8333332999999997E-2</v>
      </c>
      <c r="N569">
        <v>0</v>
      </c>
      <c r="O569">
        <v>0</v>
      </c>
      <c r="P569">
        <v>1</v>
      </c>
      <c r="Q569">
        <v>34</v>
      </c>
      <c r="R569">
        <v>0</v>
      </c>
      <c r="S569">
        <v>0</v>
      </c>
      <c r="T569">
        <v>3.8332999999999999E-2</v>
      </c>
      <c r="U569">
        <v>1.3033330000000001</v>
      </c>
    </row>
    <row r="570" spans="1:21" x14ac:dyDescent="0.25">
      <c r="A570" t="s">
        <v>2235</v>
      </c>
      <c r="B570">
        <v>1</v>
      </c>
      <c r="C570" t="s">
        <v>79</v>
      </c>
      <c r="D570" t="s">
        <v>115</v>
      </c>
      <c r="E570" t="s">
        <v>2236</v>
      </c>
      <c r="F570" t="s">
        <v>140</v>
      </c>
      <c r="G570" t="s">
        <v>72</v>
      </c>
      <c r="H570" t="s">
        <v>129</v>
      </c>
      <c r="I570" t="s">
        <v>22</v>
      </c>
      <c r="J570" t="s">
        <v>141</v>
      </c>
      <c r="K570" t="s">
        <v>2237</v>
      </c>
      <c r="L570" t="s">
        <v>1757</v>
      </c>
      <c r="M570">
        <v>6.3611110999999998E-2</v>
      </c>
      <c r="N570">
        <v>1</v>
      </c>
      <c r="O570">
        <v>99</v>
      </c>
      <c r="P570">
        <v>0</v>
      </c>
      <c r="Q570">
        <v>0</v>
      </c>
      <c r="R570">
        <v>6.3611000000000001E-2</v>
      </c>
      <c r="S570">
        <v>6.2975000000000003</v>
      </c>
      <c r="T570">
        <v>0</v>
      </c>
      <c r="U570">
        <v>0</v>
      </c>
    </row>
    <row r="571" spans="1:21" x14ac:dyDescent="0.25">
      <c r="A571" t="s">
        <v>2238</v>
      </c>
      <c r="B571">
        <v>1</v>
      </c>
      <c r="C571" t="s">
        <v>79</v>
      </c>
      <c r="D571" t="s">
        <v>115</v>
      </c>
      <c r="E571" t="s">
        <v>2239</v>
      </c>
      <c r="F571" t="s">
        <v>128</v>
      </c>
      <c r="G571" t="s">
        <v>72</v>
      </c>
      <c r="H571" t="s">
        <v>129</v>
      </c>
      <c r="I571" t="s">
        <v>22</v>
      </c>
      <c r="J571" t="s">
        <v>130</v>
      </c>
      <c r="K571" t="s">
        <v>2240</v>
      </c>
      <c r="L571" t="s">
        <v>2241</v>
      </c>
      <c r="M571">
        <v>4.335555555</v>
      </c>
      <c r="N571">
        <v>0</v>
      </c>
      <c r="O571">
        <v>0</v>
      </c>
      <c r="P571">
        <v>1</v>
      </c>
      <c r="Q571">
        <v>149</v>
      </c>
      <c r="R571">
        <v>0</v>
      </c>
      <c r="S571">
        <v>0</v>
      </c>
      <c r="T571">
        <v>4.3355560000000004</v>
      </c>
      <c r="U571">
        <v>645.99777800000004</v>
      </c>
    </row>
    <row r="572" spans="1:21" x14ac:dyDescent="0.25">
      <c r="A572" t="s">
        <v>2242</v>
      </c>
      <c r="B572">
        <v>1</v>
      </c>
      <c r="C572" t="s">
        <v>79</v>
      </c>
      <c r="D572" t="s">
        <v>115</v>
      </c>
      <c r="E572" t="s">
        <v>2243</v>
      </c>
      <c r="F572" t="s">
        <v>128</v>
      </c>
      <c r="G572" t="s">
        <v>72</v>
      </c>
      <c r="H572" t="s">
        <v>129</v>
      </c>
      <c r="I572" t="s">
        <v>22</v>
      </c>
      <c r="J572" t="s">
        <v>130</v>
      </c>
      <c r="K572" t="s">
        <v>2244</v>
      </c>
      <c r="L572" t="s">
        <v>2245</v>
      </c>
      <c r="M572">
        <v>0.60617944400000001</v>
      </c>
      <c r="N572">
        <v>0</v>
      </c>
      <c r="O572">
        <v>0</v>
      </c>
      <c r="P572">
        <v>1</v>
      </c>
      <c r="Q572">
        <v>0</v>
      </c>
      <c r="R572">
        <v>0</v>
      </c>
      <c r="S572">
        <v>0</v>
      </c>
      <c r="T572">
        <v>0.60617900000000002</v>
      </c>
      <c r="U572">
        <v>0</v>
      </c>
    </row>
    <row r="573" spans="1:21" x14ac:dyDescent="0.25">
      <c r="A573" t="s">
        <v>2246</v>
      </c>
      <c r="B573">
        <v>1</v>
      </c>
      <c r="C573" t="s">
        <v>78</v>
      </c>
      <c r="D573" t="s">
        <v>87</v>
      </c>
      <c r="E573" t="s">
        <v>2247</v>
      </c>
      <c r="F573" t="s">
        <v>177</v>
      </c>
      <c r="G573" t="s">
        <v>71</v>
      </c>
      <c r="H573" t="s">
        <v>129</v>
      </c>
      <c r="I573" t="s">
        <v>22</v>
      </c>
      <c r="J573" t="s">
        <v>130</v>
      </c>
      <c r="K573" t="s">
        <v>2248</v>
      </c>
      <c r="L573" t="s">
        <v>2249</v>
      </c>
      <c r="M573">
        <v>4.1997897220000002</v>
      </c>
      <c r="N573">
        <v>2</v>
      </c>
      <c r="O573">
        <v>49</v>
      </c>
      <c r="P573">
        <v>0</v>
      </c>
      <c r="Q573">
        <v>0</v>
      </c>
      <c r="R573">
        <v>8.3995789999999992</v>
      </c>
      <c r="S573">
        <v>205.78969599999999</v>
      </c>
      <c r="T573">
        <v>0</v>
      </c>
      <c r="U573">
        <v>0</v>
      </c>
    </row>
    <row r="574" spans="1:21" x14ac:dyDescent="0.25">
      <c r="A574" t="s">
        <v>2250</v>
      </c>
      <c r="B574">
        <v>1</v>
      </c>
      <c r="C574" t="s">
        <v>78</v>
      </c>
      <c r="D574" t="s">
        <v>87</v>
      </c>
      <c r="E574" t="s">
        <v>2247</v>
      </c>
      <c r="F574" t="s">
        <v>177</v>
      </c>
      <c r="G574" t="s">
        <v>71</v>
      </c>
      <c r="H574" t="s">
        <v>129</v>
      </c>
      <c r="I574" t="s">
        <v>22</v>
      </c>
      <c r="J574" t="s">
        <v>130</v>
      </c>
      <c r="K574" t="s">
        <v>2251</v>
      </c>
      <c r="L574" t="s">
        <v>2252</v>
      </c>
      <c r="M574">
        <v>3.5229647220000002</v>
      </c>
      <c r="N574">
        <v>2</v>
      </c>
      <c r="O574">
        <v>49</v>
      </c>
      <c r="P574">
        <v>0</v>
      </c>
      <c r="Q574">
        <v>0</v>
      </c>
      <c r="R574">
        <v>7.0459290000000001</v>
      </c>
      <c r="S574">
        <v>172.625271</v>
      </c>
      <c r="T574">
        <v>0</v>
      </c>
      <c r="U574">
        <v>0</v>
      </c>
    </row>
    <row r="575" spans="1:21" x14ac:dyDescent="0.25">
      <c r="A575" t="s">
        <v>2253</v>
      </c>
      <c r="B575">
        <v>1</v>
      </c>
      <c r="C575" t="s">
        <v>78</v>
      </c>
      <c r="D575" t="s">
        <v>87</v>
      </c>
      <c r="E575" t="s">
        <v>2254</v>
      </c>
      <c r="F575" t="s">
        <v>128</v>
      </c>
      <c r="G575" t="s">
        <v>71</v>
      </c>
      <c r="H575" t="s">
        <v>129</v>
      </c>
      <c r="I575" t="s">
        <v>22</v>
      </c>
      <c r="J575" t="s">
        <v>130</v>
      </c>
      <c r="K575" t="s">
        <v>2255</v>
      </c>
      <c r="L575" t="s">
        <v>2256</v>
      </c>
      <c r="M575">
        <v>3.4674222220000002</v>
      </c>
      <c r="N575">
        <v>1</v>
      </c>
      <c r="O575">
        <v>81</v>
      </c>
      <c r="P575">
        <v>0</v>
      </c>
      <c r="Q575">
        <v>0</v>
      </c>
      <c r="R575">
        <v>3.467422</v>
      </c>
      <c r="S575">
        <v>280.8612</v>
      </c>
      <c r="T575">
        <v>0</v>
      </c>
      <c r="U575">
        <v>0</v>
      </c>
    </row>
    <row r="576" spans="1:21" x14ac:dyDescent="0.25">
      <c r="A576" t="s">
        <v>2257</v>
      </c>
      <c r="B576">
        <v>1</v>
      </c>
      <c r="C576" t="s">
        <v>78</v>
      </c>
      <c r="D576" t="s">
        <v>95</v>
      </c>
      <c r="E576" t="s">
        <v>2258</v>
      </c>
      <c r="F576" t="s">
        <v>140</v>
      </c>
      <c r="G576" t="s">
        <v>72</v>
      </c>
      <c r="H576" t="s">
        <v>168</v>
      </c>
      <c r="I576" t="s">
        <v>22</v>
      </c>
      <c r="J576" t="s">
        <v>141</v>
      </c>
      <c r="K576" t="s">
        <v>2259</v>
      </c>
      <c r="L576" t="s">
        <v>2260</v>
      </c>
      <c r="M576">
        <v>1.1388888E-2</v>
      </c>
      <c r="N576">
        <v>1</v>
      </c>
      <c r="O576">
        <v>59</v>
      </c>
      <c r="P576">
        <v>0</v>
      </c>
      <c r="Q576">
        <v>0</v>
      </c>
      <c r="R576">
        <v>1.1389E-2</v>
      </c>
      <c r="S576">
        <v>0.67194399999999999</v>
      </c>
      <c r="T576">
        <v>0</v>
      </c>
      <c r="U576">
        <v>0</v>
      </c>
    </row>
    <row r="577" spans="1:21" x14ac:dyDescent="0.25">
      <c r="A577" t="s">
        <v>2261</v>
      </c>
      <c r="B577">
        <v>1</v>
      </c>
      <c r="C577" t="s">
        <v>79</v>
      </c>
      <c r="D577" t="s">
        <v>112</v>
      </c>
      <c r="E577" t="s">
        <v>2262</v>
      </c>
      <c r="F577" t="s">
        <v>140</v>
      </c>
      <c r="G577" t="s">
        <v>72</v>
      </c>
      <c r="H577" t="s">
        <v>168</v>
      </c>
      <c r="I577" t="s">
        <v>22</v>
      </c>
      <c r="J577" t="s">
        <v>141</v>
      </c>
      <c r="K577" t="s">
        <v>2263</v>
      </c>
      <c r="L577" t="s">
        <v>2264</v>
      </c>
      <c r="M577">
        <v>7.4999999999999997E-3</v>
      </c>
      <c r="N577">
        <v>0</v>
      </c>
      <c r="O577">
        <v>28</v>
      </c>
      <c r="P577">
        <v>1</v>
      </c>
      <c r="Q577">
        <v>12</v>
      </c>
      <c r="R577">
        <v>0</v>
      </c>
      <c r="S577">
        <v>0.21</v>
      </c>
      <c r="T577">
        <v>7.4999999999999997E-3</v>
      </c>
      <c r="U577">
        <v>0.09</v>
      </c>
    </row>
    <row r="578" spans="1:21" x14ac:dyDescent="0.25">
      <c r="A578" t="s">
        <v>2265</v>
      </c>
      <c r="B578">
        <v>1</v>
      </c>
      <c r="C578" t="s">
        <v>79</v>
      </c>
      <c r="D578" t="s">
        <v>112</v>
      </c>
      <c r="E578" t="s">
        <v>2262</v>
      </c>
      <c r="F578" t="s">
        <v>140</v>
      </c>
      <c r="G578" t="s">
        <v>72</v>
      </c>
      <c r="H578" t="s">
        <v>168</v>
      </c>
      <c r="I578" t="s">
        <v>22</v>
      </c>
      <c r="J578" t="s">
        <v>141</v>
      </c>
      <c r="K578" t="s">
        <v>2266</v>
      </c>
      <c r="L578" t="s">
        <v>2267</v>
      </c>
      <c r="M578">
        <v>8.0555550000000007E-3</v>
      </c>
      <c r="N578">
        <v>0</v>
      </c>
      <c r="O578">
        <v>0</v>
      </c>
      <c r="P578">
        <v>1</v>
      </c>
      <c r="Q578">
        <v>35</v>
      </c>
      <c r="R578">
        <v>0</v>
      </c>
      <c r="S578">
        <v>0</v>
      </c>
      <c r="T578">
        <v>8.0560000000000007E-3</v>
      </c>
      <c r="U578">
        <v>0.28194399999999997</v>
      </c>
    </row>
    <row r="579" spans="1:21" x14ac:dyDescent="0.25">
      <c r="A579" t="s">
        <v>2268</v>
      </c>
      <c r="B579">
        <v>1</v>
      </c>
      <c r="C579" t="s">
        <v>79</v>
      </c>
      <c r="D579" t="s">
        <v>112</v>
      </c>
      <c r="E579" t="s">
        <v>2262</v>
      </c>
      <c r="F579" t="s">
        <v>140</v>
      </c>
      <c r="G579" t="s">
        <v>72</v>
      </c>
      <c r="H579" t="s">
        <v>168</v>
      </c>
      <c r="I579" t="s">
        <v>22</v>
      </c>
      <c r="J579" t="s">
        <v>141</v>
      </c>
      <c r="K579" t="s">
        <v>2269</v>
      </c>
      <c r="L579" t="s">
        <v>2270</v>
      </c>
      <c r="M579">
        <v>8.8888879999999993E-3</v>
      </c>
      <c r="N579">
        <v>0</v>
      </c>
      <c r="O579">
        <v>0</v>
      </c>
      <c r="P579">
        <v>1</v>
      </c>
      <c r="Q579">
        <v>100</v>
      </c>
      <c r="R579">
        <v>0</v>
      </c>
      <c r="S579">
        <v>0</v>
      </c>
      <c r="T579">
        <v>8.8889999999999993E-3</v>
      </c>
      <c r="U579">
        <v>0.88888900000000004</v>
      </c>
    </row>
    <row r="580" spans="1:21" x14ac:dyDescent="0.25">
      <c r="A580" t="s">
        <v>2271</v>
      </c>
      <c r="B580">
        <v>1</v>
      </c>
      <c r="C580" t="s">
        <v>79</v>
      </c>
      <c r="D580" t="s">
        <v>112</v>
      </c>
      <c r="E580" t="s">
        <v>2262</v>
      </c>
      <c r="F580" t="s">
        <v>140</v>
      </c>
      <c r="G580" t="s">
        <v>72</v>
      </c>
      <c r="H580" t="s">
        <v>168</v>
      </c>
      <c r="I580" t="s">
        <v>22</v>
      </c>
      <c r="J580" t="s">
        <v>141</v>
      </c>
      <c r="K580" t="s">
        <v>2272</v>
      </c>
      <c r="L580" t="s">
        <v>2273</v>
      </c>
      <c r="M580">
        <v>9.1666660000000004E-3</v>
      </c>
      <c r="N580">
        <v>0</v>
      </c>
      <c r="O580">
        <v>0</v>
      </c>
      <c r="P580">
        <v>1</v>
      </c>
      <c r="Q580">
        <v>88</v>
      </c>
      <c r="R580">
        <v>0</v>
      </c>
      <c r="S580">
        <v>0</v>
      </c>
      <c r="T580">
        <v>9.1669999999999998E-3</v>
      </c>
      <c r="U580">
        <v>0.80666700000000002</v>
      </c>
    </row>
    <row r="581" spans="1:21" x14ac:dyDescent="0.25">
      <c r="A581" t="s">
        <v>2274</v>
      </c>
      <c r="B581">
        <v>1</v>
      </c>
      <c r="C581" t="s">
        <v>79</v>
      </c>
      <c r="D581" t="s">
        <v>112</v>
      </c>
      <c r="E581" t="s">
        <v>2262</v>
      </c>
      <c r="F581" t="s">
        <v>140</v>
      </c>
      <c r="G581" t="s">
        <v>72</v>
      </c>
      <c r="H581" t="s">
        <v>168</v>
      </c>
      <c r="I581" t="s">
        <v>22</v>
      </c>
      <c r="J581" t="s">
        <v>141</v>
      </c>
      <c r="K581" t="s">
        <v>2275</v>
      </c>
      <c r="L581" t="s">
        <v>2276</v>
      </c>
      <c r="M581">
        <v>1.1111111E-2</v>
      </c>
      <c r="N581">
        <v>0</v>
      </c>
      <c r="O581">
        <v>0</v>
      </c>
      <c r="P581">
        <v>1</v>
      </c>
      <c r="Q581">
        <v>152</v>
      </c>
      <c r="R581">
        <v>0</v>
      </c>
      <c r="S581">
        <v>0</v>
      </c>
      <c r="T581">
        <v>1.1110999999999999E-2</v>
      </c>
      <c r="U581">
        <v>1.6888890000000001</v>
      </c>
    </row>
    <row r="582" spans="1:21" x14ac:dyDescent="0.25">
      <c r="A582" t="s">
        <v>2277</v>
      </c>
      <c r="B582">
        <v>1</v>
      </c>
      <c r="C582" t="s">
        <v>79</v>
      </c>
      <c r="D582" t="s">
        <v>114</v>
      </c>
      <c r="E582" t="s">
        <v>2278</v>
      </c>
      <c r="F582" t="s">
        <v>128</v>
      </c>
      <c r="G582" t="s">
        <v>72</v>
      </c>
      <c r="H582" t="s">
        <v>129</v>
      </c>
      <c r="I582" t="s">
        <v>22</v>
      </c>
      <c r="J582" t="s">
        <v>130</v>
      </c>
      <c r="K582" t="s">
        <v>2279</v>
      </c>
      <c r="L582" t="s">
        <v>2280</v>
      </c>
      <c r="M582">
        <v>1.2127777769999999</v>
      </c>
      <c r="N582">
        <v>0</v>
      </c>
      <c r="O582">
        <v>0</v>
      </c>
      <c r="P582">
        <v>1</v>
      </c>
      <c r="Q582">
        <v>127</v>
      </c>
      <c r="R582">
        <v>0</v>
      </c>
      <c r="S582">
        <v>0</v>
      </c>
      <c r="T582">
        <v>1.2127779999999999</v>
      </c>
      <c r="U582">
        <v>154.02277799999999</v>
      </c>
    </row>
    <row r="583" spans="1:21" x14ac:dyDescent="0.25">
      <c r="A583" t="s">
        <v>2281</v>
      </c>
      <c r="B583">
        <v>1</v>
      </c>
      <c r="C583" t="s">
        <v>79</v>
      </c>
      <c r="D583" t="s">
        <v>109</v>
      </c>
      <c r="E583" t="s">
        <v>2282</v>
      </c>
      <c r="F583" t="s">
        <v>140</v>
      </c>
      <c r="G583" t="s">
        <v>72</v>
      </c>
      <c r="H583" t="s">
        <v>129</v>
      </c>
      <c r="I583" t="s">
        <v>22</v>
      </c>
      <c r="J583" t="s">
        <v>141</v>
      </c>
      <c r="K583" t="s">
        <v>2283</v>
      </c>
      <c r="L583" t="s">
        <v>2284</v>
      </c>
      <c r="M583">
        <v>0.21694444399999999</v>
      </c>
      <c r="N583">
        <v>0</v>
      </c>
      <c r="O583">
        <v>0</v>
      </c>
      <c r="P583">
        <v>1</v>
      </c>
      <c r="Q583">
        <v>16</v>
      </c>
      <c r="R583">
        <v>0</v>
      </c>
      <c r="S583">
        <v>0</v>
      </c>
      <c r="T583">
        <v>0.216944</v>
      </c>
      <c r="U583">
        <v>3.4711110000000001</v>
      </c>
    </row>
    <row r="584" spans="1:21" x14ac:dyDescent="0.25">
      <c r="A584" t="s">
        <v>2285</v>
      </c>
      <c r="B584">
        <v>1</v>
      </c>
      <c r="C584" t="s">
        <v>79</v>
      </c>
      <c r="D584" t="s">
        <v>115</v>
      </c>
      <c r="E584" t="s">
        <v>2286</v>
      </c>
      <c r="F584" t="s">
        <v>128</v>
      </c>
      <c r="G584" t="s">
        <v>72</v>
      </c>
      <c r="H584" t="s">
        <v>129</v>
      </c>
      <c r="I584" t="s">
        <v>22</v>
      </c>
      <c r="J584" t="s">
        <v>130</v>
      </c>
      <c r="K584" t="s">
        <v>2287</v>
      </c>
      <c r="L584" t="s">
        <v>2288</v>
      </c>
      <c r="M584">
        <v>1.120833333</v>
      </c>
      <c r="N584">
        <v>0</v>
      </c>
      <c r="O584">
        <v>97</v>
      </c>
      <c r="P584">
        <v>39</v>
      </c>
      <c r="Q584">
        <v>517</v>
      </c>
      <c r="R584">
        <v>0</v>
      </c>
      <c r="S584">
        <v>108.720833</v>
      </c>
      <c r="T584">
        <v>43.712499999999999</v>
      </c>
      <c r="U584">
        <v>579.47083299999997</v>
      </c>
    </row>
    <row r="585" spans="1:21" x14ac:dyDescent="0.25">
      <c r="A585" t="s">
        <v>2289</v>
      </c>
      <c r="B585">
        <v>1</v>
      </c>
      <c r="C585" t="s">
        <v>79</v>
      </c>
      <c r="D585" t="s">
        <v>115</v>
      </c>
      <c r="E585" t="s">
        <v>2290</v>
      </c>
      <c r="F585" t="s">
        <v>128</v>
      </c>
      <c r="G585" t="s">
        <v>72</v>
      </c>
      <c r="H585" t="s">
        <v>129</v>
      </c>
      <c r="I585" t="s">
        <v>22</v>
      </c>
      <c r="J585" t="s">
        <v>130</v>
      </c>
      <c r="K585" t="s">
        <v>2291</v>
      </c>
      <c r="L585" t="s">
        <v>2292</v>
      </c>
      <c r="M585">
        <v>1.422222222</v>
      </c>
      <c r="N585">
        <v>0</v>
      </c>
      <c r="O585">
        <v>96</v>
      </c>
      <c r="P585">
        <v>1</v>
      </c>
      <c r="Q585">
        <v>2</v>
      </c>
      <c r="R585">
        <v>0</v>
      </c>
      <c r="S585">
        <v>136.533333</v>
      </c>
      <c r="T585">
        <v>1.4222220000000001</v>
      </c>
      <c r="U585">
        <v>2.8444440000000002</v>
      </c>
    </row>
    <row r="586" spans="1:21" x14ac:dyDescent="0.25">
      <c r="A586" t="s">
        <v>2293</v>
      </c>
      <c r="B586">
        <v>1</v>
      </c>
      <c r="C586" t="s">
        <v>79</v>
      </c>
      <c r="D586" t="s">
        <v>115</v>
      </c>
      <c r="E586" t="s">
        <v>2294</v>
      </c>
      <c r="F586" t="s">
        <v>140</v>
      </c>
      <c r="G586" t="s">
        <v>72</v>
      </c>
      <c r="H586" t="s">
        <v>168</v>
      </c>
      <c r="I586" t="s">
        <v>22</v>
      </c>
      <c r="J586" t="s">
        <v>141</v>
      </c>
      <c r="K586" t="s">
        <v>2295</v>
      </c>
      <c r="L586" t="s">
        <v>2296</v>
      </c>
      <c r="M586">
        <v>3.8888888000000003E-2</v>
      </c>
      <c r="N586">
        <v>0</v>
      </c>
      <c r="O586">
        <v>96</v>
      </c>
      <c r="P586">
        <v>1</v>
      </c>
      <c r="Q586">
        <v>2</v>
      </c>
      <c r="R586">
        <v>0</v>
      </c>
      <c r="S586">
        <v>3.733333</v>
      </c>
      <c r="T586">
        <v>3.8889E-2</v>
      </c>
      <c r="U586">
        <v>7.7778E-2</v>
      </c>
    </row>
    <row r="587" spans="1:21" x14ac:dyDescent="0.25">
      <c r="A587" t="s">
        <v>2297</v>
      </c>
      <c r="B587">
        <v>1</v>
      </c>
      <c r="C587" t="s">
        <v>79</v>
      </c>
      <c r="D587" t="s">
        <v>115</v>
      </c>
      <c r="E587" t="s">
        <v>2298</v>
      </c>
      <c r="F587" t="s">
        <v>128</v>
      </c>
      <c r="G587" t="s">
        <v>72</v>
      </c>
      <c r="H587" t="s">
        <v>129</v>
      </c>
      <c r="I587" t="s">
        <v>22</v>
      </c>
      <c r="J587" t="s">
        <v>130</v>
      </c>
      <c r="K587" t="s">
        <v>2299</v>
      </c>
      <c r="L587" t="s">
        <v>2300</v>
      </c>
      <c r="M587">
        <v>5.6388888880000003</v>
      </c>
      <c r="N587">
        <v>0</v>
      </c>
      <c r="O587">
        <v>0</v>
      </c>
      <c r="P587">
        <v>1</v>
      </c>
      <c r="Q587">
        <v>25</v>
      </c>
      <c r="R587">
        <v>0</v>
      </c>
      <c r="S587">
        <v>0</v>
      </c>
      <c r="T587">
        <v>5.6388889999999998</v>
      </c>
      <c r="U587">
        <v>140.97222199999999</v>
      </c>
    </row>
    <row r="588" spans="1:21" x14ac:dyDescent="0.25">
      <c r="A588" t="s">
        <v>2301</v>
      </c>
      <c r="B588">
        <v>1</v>
      </c>
      <c r="C588" t="s">
        <v>79</v>
      </c>
      <c r="D588" t="s">
        <v>115</v>
      </c>
      <c r="E588" t="s">
        <v>2302</v>
      </c>
      <c r="F588" t="s">
        <v>140</v>
      </c>
      <c r="G588" t="s">
        <v>72</v>
      </c>
      <c r="H588" t="s">
        <v>168</v>
      </c>
      <c r="I588" t="s">
        <v>22</v>
      </c>
      <c r="J588" t="s">
        <v>141</v>
      </c>
      <c r="K588" t="s">
        <v>2303</v>
      </c>
      <c r="L588" t="s">
        <v>2304</v>
      </c>
      <c r="M588">
        <v>1.6944443999999999E-2</v>
      </c>
      <c r="N588">
        <v>0</v>
      </c>
      <c r="O588">
        <v>96</v>
      </c>
      <c r="P588">
        <v>1</v>
      </c>
      <c r="Q588">
        <v>2</v>
      </c>
      <c r="R588">
        <v>0</v>
      </c>
      <c r="S588">
        <v>1.6266670000000001</v>
      </c>
      <c r="T588">
        <v>1.6944000000000001E-2</v>
      </c>
      <c r="U588">
        <v>3.3889000000000002E-2</v>
      </c>
    </row>
    <row r="589" spans="1:21" x14ac:dyDescent="0.25">
      <c r="A589" t="s">
        <v>2305</v>
      </c>
      <c r="B589">
        <v>1</v>
      </c>
      <c r="C589" t="s">
        <v>79</v>
      </c>
      <c r="D589" t="s">
        <v>115</v>
      </c>
      <c r="E589" t="s">
        <v>2294</v>
      </c>
      <c r="F589" t="s">
        <v>140</v>
      </c>
      <c r="G589" t="s">
        <v>72</v>
      </c>
      <c r="H589" t="s">
        <v>168</v>
      </c>
      <c r="I589" t="s">
        <v>22</v>
      </c>
      <c r="J589" t="s">
        <v>141</v>
      </c>
      <c r="K589" t="s">
        <v>2306</v>
      </c>
      <c r="L589" t="s">
        <v>2307</v>
      </c>
      <c r="M589">
        <v>8.6111109999999994E-3</v>
      </c>
      <c r="N589">
        <v>0</v>
      </c>
      <c r="O589">
        <v>0</v>
      </c>
      <c r="P589">
        <v>1</v>
      </c>
      <c r="Q589">
        <v>256</v>
      </c>
      <c r="R589">
        <v>0</v>
      </c>
      <c r="S589">
        <v>0</v>
      </c>
      <c r="T589">
        <v>8.6110000000000006E-3</v>
      </c>
      <c r="U589">
        <v>2.2044440000000001</v>
      </c>
    </row>
    <row r="590" spans="1:21" x14ac:dyDescent="0.25">
      <c r="A590" t="s">
        <v>2308</v>
      </c>
      <c r="B590">
        <v>1</v>
      </c>
      <c r="C590" t="s">
        <v>79</v>
      </c>
      <c r="D590" t="s">
        <v>115</v>
      </c>
      <c r="E590" t="s">
        <v>2309</v>
      </c>
      <c r="F590" t="s">
        <v>140</v>
      </c>
      <c r="G590" t="s">
        <v>72</v>
      </c>
      <c r="H590" t="s">
        <v>168</v>
      </c>
      <c r="I590" t="s">
        <v>22</v>
      </c>
      <c r="J590" t="s">
        <v>141</v>
      </c>
      <c r="K590" t="s">
        <v>2310</v>
      </c>
      <c r="L590" t="s">
        <v>2311</v>
      </c>
      <c r="M590">
        <v>1.6666666E-2</v>
      </c>
      <c r="N590">
        <v>0</v>
      </c>
      <c r="O590">
        <v>0</v>
      </c>
      <c r="P590">
        <v>1</v>
      </c>
      <c r="Q590">
        <v>18</v>
      </c>
      <c r="R590">
        <v>0</v>
      </c>
      <c r="S590">
        <v>0</v>
      </c>
      <c r="T590">
        <v>1.6667000000000001E-2</v>
      </c>
      <c r="U590">
        <v>0.3</v>
      </c>
    </row>
    <row r="591" spans="1:21" x14ac:dyDescent="0.25">
      <c r="A591" t="s">
        <v>2312</v>
      </c>
      <c r="B591">
        <v>1</v>
      </c>
      <c r="C591" t="s">
        <v>79</v>
      </c>
      <c r="D591" t="s">
        <v>115</v>
      </c>
      <c r="E591" t="s">
        <v>2302</v>
      </c>
      <c r="F591" t="s">
        <v>140</v>
      </c>
      <c r="G591" t="s">
        <v>72</v>
      </c>
      <c r="H591" t="s">
        <v>168</v>
      </c>
      <c r="I591" t="s">
        <v>22</v>
      </c>
      <c r="J591" t="s">
        <v>141</v>
      </c>
      <c r="K591" t="s">
        <v>2313</v>
      </c>
      <c r="L591" t="s">
        <v>2314</v>
      </c>
      <c r="M591">
        <v>5.277777E-3</v>
      </c>
      <c r="N591">
        <v>0</v>
      </c>
      <c r="O591">
        <v>26</v>
      </c>
      <c r="P591">
        <v>1</v>
      </c>
      <c r="Q591">
        <v>2</v>
      </c>
      <c r="R591">
        <v>0</v>
      </c>
      <c r="S591">
        <v>0.13722200000000001</v>
      </c>
      <c r="T591">
        <v>5.2779999999999997E-3</v>
      </c>
      <c r="U591">
        <v>1.0555999999999999E-2</v>
      </c>
    </row>
    <row r="592" spans="1:21" x14ac:dyDescent="0.25">
      <c r="A592" t="s">
        <v>2315</v>
      </c>
      <c r="B592">
        <v>1</v>
      </c>
      <c r="C592" t="s">
        <v>79</v>
      </c>
      <c r="D592" t="s">
        <v>115</v>
      </c>
      <c r="E592" t="s">
        <v>2302</v>
      </c>
      <c r="F592" t="s">
        <v>140</v>
      </c>
      <c r="G592" t="s">
        <v>72</v>
      </c>
      <c r="H592" t="s">
        <v>129</v>
      </c>
      <c r="I592" t="s">
        <v>22</v>
      </c>
      <c r="J592" t="s">
        <v>141</v>
      </c>
      <c r="K592" t="s">
        <v>2316</v>
      </c>
      <c r="L592" t="s">
        <v>2317</v>
      </c>
      <c r="M592">
        <v>5.8333333000000001E-2</v>
      </c>
      <c r="N592">
        <v>0</v>
      </c>
      <c r="O592">
        <v>96</v>
      </c>
      <c r="P592">
        <v>1</v>
      </c>
      <c r="Q592">
        <v>2</v>
      </c>
      <c r="R592">
        <v>0</v>
      </c>
      <c r="S592">
        <v>5.6</v>
      </c>
      <c r="T592">
        <v>5.8333000000000003E-2</v>
      </c>
      <c r="U592">
        <v>0.11666700000000001</v>
      </c>
    </row>
    <row r="593" spans="1:21" x14ac:dyDescent="0.25">
      <c r="A593" t="s">
        <v>2318</v>
      </c>
      <c r="B593">
        <v>1</v>
      </c>
      <c r="C593" t="s">
        <v>79</v>
      </c>
      <c r="D593" t="s">
        <v>115</v>
      </c>
      <c r="E593" t="s">
        <v>2294</v>
      </c>
      <c r="F593" t="s">
        <v>140</v>
      </c>
      <c r="G593" t="s">
        <v>72</v>
      </c>
      <c r="H593" t="s">
        <v>168</v>
      </c>
      <c r="I593" t="s">
        <v>22</v>
      </c>
      <c r="J593" t="s">
        <v>141</v>
      </c>
      <c r="K593" t="s">
        <v>2319</v>
      </c>
      <c r="L593" t="s">
        <v>2320</v>
      </c>
      <c r="M593">
        <v>8.3333330000000001E-3</v>
      </c>
      <c r="N593">
        <v>0</v>
      </c>
      <c r="O593">
        <v>0</v>
      </c>
      <c r="P593">
        <v>1</v>
      </c>
      <c r="Q593">
        <v>104</v>
      </c>
      <c r="R593">
        <v>0</v>
      </c>
      <c r="S593">
        <v>0</v>
      </c>
      <c r="T593">
        <v>8.3330000000000001E-3</v>
      </c>
      <c r="U593">
        <v>0.86666699999999997</v>
      </c>
    </row>
    <row r="594" spans="1:21" x14ac:dyDescent="0.25">
      <c r="A594" t="s">
        <v>2321</v>
      </c>
      <c r="B594">
        <v>1</v>
      </c>
      <c r="C594" t="s">
        <v>79</v>
      </c>
      <c r="D594" t="s">
        <v>115</v>
      </c>
      <c r="E594" t="s">
        <v>2294</v>
      </c>
      <c r="F594" t="s">
        <v>140</v>
      </c>
      <c r="G594" t="s">
        <v>72</v>
      </c>
      <c r="H594" t="s">
        <v>168</v>
      </c>
      <c r="I594" t="s">
        <v>22</v>
      </c>
      <c r="J594" t="s">
        <v>141</v>
      </c>
      <c r="K594" t="s">
        <v>2322</v>
      </c>
      <c r="L594" t="s">
        <v>2323</v>
      </c>
      <c r="M594">
        <v>2.75E-2</v>
      </c>
      <c r="N594">
        <v>0</v>
      </c>
      <c r="O594">
        <v>0</v>
      </c>
      <c r="P594">
        <v>1</v>
      </c>
      <c r="Q594">
        <v>60</v>
      </c>
      <c r="R594">
        <v>0</v>
      </c>
      <c r="S594">
        <v>0</v>
      </c>
      <c r="T594">
        <v>2.75E-2</v>
      </c>
      <c r="U594">
        <v>1.65</v>
      </c>
    </row>
    <row r="595" spans="1:21" x14ac:dyDescent="0.25">
      <c r="A595" t="s">
        <v>2324</v>
      </c>
      <c r="B595">
        <v>1</v>
      </c>
      <c r="C595" t="s">
        <v>78</v>
      </c>
      <c r="D595" t="s">
        <v>93</v>
      </c>
      <c r="E595" t="s">
        <v>2325</v>
      </c>
      <c r="F595" t="s">
        <v>128</v>
      </c>
      <c r="G595" t="s">
        <v>71</v>
      </c>
      <c r="H595" t="s">
        <v>129</v>
      </c>
      <c r="I595" t="s">
        <v>22</v>
      </c>
      <c r="J595" t="s">
        <v>130</v>
      </c>
      <c r="K595" t="s">
        <v>2326</v>
      </c>
      <c r="L595" t="s">
        <v>2327</v>
      </c>
      <c r="M595">
        <v>0.46620833299999997</v>
      </c>
      <c r="N595">
        <v>0</v>
      </c>
      <c r="O595">
        <v>0</v>
      </c>
      <c r="P595">
        <v>1</v>
      </c>
      <c r="Q595">
        <v>88</v>
      </c>
      <c r="R595">
        <v>0</v>
      </c>
      <c r="S595">
        <v>0</v>
      </c>
      <c r="T595">
        <v>0.46620800000000001</v>
      </c>
      <c r="U595">
        <v>41.026333000000001</v>
      </c>
    </row>
    <row r="596" spans="1:21" x14ac:dyDescent="0.25">
      <c r="A596" t="s">
        <v>2328</v>
      </c>
      <c r="B596">
        <v>1</v>
      </c>
      <c r="C596" t="s">
        <v>79</v>
      </c>
      <c r="D596" t="s">
        <v>118</v>
      </c>
      <c r="E596" t="s">
        <v>2329</v>
      </c>
      <c r="F596" t="s">
        <v>128</v>
      </c>
      <c r="G596" t="s">
        <v>71</v>
      </c>
      <c r="H596" t="s">
        <v>129</v>
      </c>
      <c r="I596" t="s">
        <v>22</v>
      </c>
      <c r="J596" t="s">
        <v>130</v>
      </c>
      <c r="K596" t="s">
        <v>2330</v>
      </c>
      <c r="L596" t="s">
        <v>2331</v>
      </c>
      <c r="M596">
        <v>2.1869444439999999</v>
      </c>
      <c r="N596">
        <v>0</v>
      </c>
      <c r="O596">
        <v>0</v>
      </c>
      <c r="P596">
        <v>1</v>
      </c>
      <c r="Q596">
        <v>122</v>
      </c>
      <c r="R596">
        <v>0</v>
      </c>
      <c r="S596">
        <v>0</v>
      </c>
      <c r="T596">
        <v>2.186944</v>
      </c>
      <c r="U596">
        <v>266.80722200000002</v>
      </c>
    </row>
    <row r="597" spans="1:21" x14ac:dyDescent="0.25">
      <c r="A597" t="s">
        <v>2332</v>
      </c>
      <c r="B597">
        <v>1</v>
      </c>
      <c r="C597" t="s">
        <v>79</v>
      </c>
      <c r="D597" t="s">
        <v>118</v>
      </c>
      <c r="E597" t="s">
        <v>2333</v>
      </c>
      <c r="F597" t="s">
        <v>128</v>
      </c>
      <c r="G597" t="s">
        <v>71</v>
      </c>
      <c r="H597" t="s">
        <v>129</v>
      </c>
      <c r="I597" t="s">
        <v>22</v>
      </c>
      <c r="J597" t="s">
        <v>130</v>
      </c>
      <c r="K597" t="s">
        <v>2334</v>
      </c>
      <c r="L597" t="s">
        <v>2335</v>
      </c>
      <c r="M597">
        <v>2.206112777</v>
      </c>
      <c r="N597">
        <v>0</v>
      </c>
      <c r="O597">
        <v>0</v>
      </c>
      <c r="P597">
        <v>1</v>
      </c>
      <c r="Q597">
        <v>42</v>
      </c>
      <c r="R597">
        <v>0</v>
      </c>
      <c r="S597">
        <v>0</v>
      </c>
      <c r="T597">
        <v>2.2061130000000002</v>
      </c>
      <c r="U597">
        <v>92.656737000000007</v>
      </c>
    </row>
    <row r="598" spans="1:21" x14ac:dyDescent="0.25">
      <c r="A598" t="s">
        <v>2336</v>
      </c>
      <c r="B598">
        <v>1</v>
      </c>
      <c r="C598" t="s">
        <v>79</v>
      </c>
      <c r="D598" t="s">
        <v>118</v>
      </c>
      <c r="E598" t="s">
        <v>2337</v>
      </c>
      <c r="F598" t="s">
        <v>128</v>
      </c>
      <c r="G598" t="s">
        <v>71</v>
      </c>
      <c r="H598" t="s">
        <v>129</v>
      </c>
      <c r="I598" t="s">
        <v>22</v>
      </c>
      <c r="J598" t="s">
        <v>130</v>
      </c>
      <c r="K598" t="s">
        <v>2338</v>
      </c>
      <c r="L598" t="s">
        <v>2339</v>
      </c>
      <c r="M598">
        <v>1.3805555549999999</v>
      </c>
      <c r="N598">
        <v>0</v>
      </c>
      <c r="O598">
        <v>0</v>
      </c>
      <c r="P598">
        <v>1</v>
      </c>
      <c r="Q598">
        <v>22</v>
      </c>
      <c r="R598">
        <v>0</v>
      </c>
      <c r="S598">
        <v>0</v>
      </c>
      <c r="T598">
        <v>1.3805559999999999</v>
      </c>
      <c r="U598">
        <v>30.372222000000001</v>
      </c>
    </row>
    <row r="599" spans="1:21" x14ac:dyDescent="0.25">
      <c r="A599" t="s">
        <v>2340</v>
      </c>
      <c r="B599">
        <v>1</v>
      </c>
      <c r="C599" t="s">
        <v>79</v>
      </c>
      <c r="D599" t="s">
        <v>118</v>
      </c>
      <c r="E599" t="s">
        <v>2341</v>
      </c>
      <c r="F599" t="s">
        <v>128</v>
      </c>
      <c r="G599" t="s">
        <v>71</v>
      </c>
      <c r="H599" t="s">
        <v>129</v>
      </c>
      <c r="I599" t="s">
        <v>22</v>
      </c>
      <c r="J599" t="s">
        <v>130</v>
      </c>
      <c r="K599" t="s">
        <v>2342</v>
      </c>
      <c r="L599" t="s">
        <v>2343</v>
      </c>
      <c r="M599">
        <v>3.3122222219999999</v>
      </c>
      <c r="N599">
        <v>0</v>
      </c>
      <c r="O599">
        <v>0</v>
      </c>
      <c r="P599">
        <v>1</v>
      </c>
      <c r="Q599">
        <v>50</v>
      </c>
      <c r="R599">
        <v>0</v>
      </c>
      <c r="S599">
        <v>0</v>
      </c>
      <c r="T599">
        <v>3.3122220000000002</v>
      </c>
      <c r="U599">
        <v>165.61111099999999</v>
      </c>
    </row>
    <row r="600" spans="1:21" x14ac:dyDescent="0.25">
      <c r="A600" t="s">
        <v>2344</v>
      </c>
      <c r="B600">
        <v>1</v>
      </c>
      <c r="C600" t="s">
        <v>78</v>
      </c>
      <c r="D600" t="s">
        <v>81</v>
      </c>
      <c r="E600" t="s">
        <v>2345</v>
      </c>
      <c r="F600" t="s">
        <v>128</v>
      </c>
      <c r="G600" t="s">
        <v>72</v>
      </c>
      <c r="H600" t="s">
        <v>129</v>
      </c>
      <c r="I600" t="s">
        <v>22</v>
      </c>
      <c r="J600" t="s">
        <v>130</v>
      </c>
      <c r="K600" t="s">
        <v>2346</v>
      </c>
      <c r="L600" t="s">
        <v>2347</v>
      </c>
      <c r="M600">
        <v>3.780891666</v>
      </c>
      <c r="N600">
        <v>1</v>
      </c>
      <c r="O600">
        <v>0</v>
      </c>
      <c r="P600">
        <v>0</v>
      </c>
      <c r="Q600">
        <v>0</v>
      </c>
      <c r="R600">
        <v>3.7808920000000001</v>
      </c>
      <c r="S600">
        <v>0</v>
      </c>
      <c r="T600">
        <v>0</v>
      </c>
      <c r="U600">
        <v>0</v>
      </c>
    </row>
    <row r="601" spans="1:21" x14ac:dyDescent="0.25">
      <c r="A601" t="s">
        <v>2348</v>
      </c>
      <c r="B601">
        <v>1</v>
      </c>
      <c r="C601" t="s">
        <v>78</v>
      </c>
      <c r="D601" t="s">
        <v>91</v>
      </c>
      <c r="E601" t="s">
        <v>2349</v>
      </c>
      <c r="F601" t="s">
        <v>154</v>
      </c>
      <c r="G601" t="s">
        <v>72</v>
      </c>
      <c r="H601" t="s">
        <v>129</v>
      </c>
      <c r="I601" t="s">
        <v>22</v>
      </c>
      <c r="J601" t="s">
        <v>141</v>
      </c>
      <c r="K601" t="s">
        <v>2350</v>
      </c>
      <c r="L601" t="s">
        <v>2351</v>
      </c>
      <c r="M601">
        <v>8.6944443999999996E-2</v>
      </c>
      <c r="N601">
        <v>0</v>
      </c>
      <c r="O601">
        <v>0</v>
      </c>
      <c r="P601">
        <v>1</v>
      </c>
      <c r="Q601">
        <v>185</v>
      </c>
      <c r="R601">
        <v>0</v>
      </c>
      <c r="S601">
        <v>0</v>
      </c>
      <c r="T601">
        <v>8.6943999999999994E-2</v>
      </c>
      <c r="U601">
        <v>16.084721999999999</v>
      </c>
    </row>
    <row r="602" spans="1:21" x14ac:dyDescent="0.25">
      <c r="A602" t="s">
        <v>2352</v>
      </c>
      <c r="B602">
        <v>1</v>
      </c>
      <c r="C602" t="s">
        <v>78</v>
      </c>
      <c r="D602" t="s">
        <v>91</v>
      </c>
      <c r="E602" t="s">
        <v>2353</v>
      </c>
      <c r="F602" t="s">
        <v>177</v>
      </c>
      <c r="G602" t="s">
        <v>72</v>
      </c>
      <c r="H602" t="s">
        <v>129</v>
      </c>
      <c r="I602" t="s">
        <v>22</v>
      </c>
      <c r="J602" t="s">
        <v>130</v>
      </c>
      <c r="K602" t="s">
        <v>2354</v>
      </c>
      <c r="L602" t="s">
        <v>2355</v>
      </c>
      <c r="M602">
        <v>1.468611111</v>
      </c>
      <c r="N602">
        <v>0</v>
      </c>
      <c r="O602">
        <v>0</v>
      </c>
      <c r="P602">
        <v>1</v>
      </c>
      <c r="Q602">
        <v>41</v>
      </c>
      <c r="R602">
        <v>0</v>
      </c>
      <c r="S602">
        <v>0</v>
      </c>
      <c r="T602">
        <v>1.4686110000000001</v>
      </c>
      <c r="U602">
        <v>60.213056000000002</v>
      </c>
    </row>
    <row r="603" spans="1:21" x14ac:dyDescent="0.25">
      <c r="A603" t="s">
        <v>2356</v>
      </c>
      <c r="B603">
        <v>1</v>
      </c>
      <c r="C603" t="s">
        <v>78</v>
      </c>
      <c r="D603" t="s">
        <v>96</v>
      </c>
      <c r="E603" t="s">
        <v>2357</v>
      </c>
      <c r="F603" t="s">
        <v>128</v>
      </c>
      <c r="G603" t="s">
        <v>72</v>
      </c>
      <c r="H603" t="s">
        <v>129</v>
      </c>
      <c r="I603" t="s">
        <v>22</v>
      </c>
      <c r="J603" t="s">
        <v>130</v>
      </c>
      <c r="K603" t="s">
        <v>2358</v>
      </c>
      <c r="L603" t="s">
        <v>2359</v>
      </c>
      <c r="M603">
        <v>0.50611111099999995</v>
      </c>
      <c r="N603">
        <v>0</v>
      </c>
      <c r="O603">
        <v>115</v>
      </c>
      <c r="P603">
        <v>1</v>
      </c>
      <c r="Q603">
        <v>1</v>
      </c>
      <c r="R603">
        <v>0</v>
      </c>
      <c r="S603">
        <v>58.202778000000002</v>
      </c>
      <c r="T603">
        <v>0.50611099999999998</v>
      </c>
      <c r="U603">
        <v>0.50611099999999998</v>
      </c>
    </row>
    <row r="604" spans="1:21" x14ac:dyDescent="0.25">
      <c r="A604" t="s">
        <v>2360</v>
      </c>
      <c r="B604">
        <v>1</v>
      </c>
      <c r="C604" t="s">
        <v>78</v>
      </c>
      <c r="D604" t="s">
        <v>96</v>
      </c>
      <c r="E604" t="s">
        <v>2361</v>
      </c>
      <c r="F604" t="s">
        <v>128</v>
      </c>
      <c r="G604" t="s">
        <v>72</v>
      </c>
      <c r="H604" t="s">
        <v>129</v>
      </c>
      <c r="I604" t="s">
        <v>22</v>
      </c>
      <c r="J604" t="s">
        <v>130</v>
      </c>
      <c r="K604" t="s">
        <v>2362</v>
      </c>
      <c r="L604" t="s">
        <v>2363</v>
      </c>
      <c r="M604">
        <v>2.5399544440000001</v>
      </c>
      <c r="N604">
        <v>0</v>
      </c>
      <c r="O604">
        <v>73</v>
      </c>
      <c r="P604">
        <v>1</v>
      </c>
      <c r="Q604">
        <v>1</v>
      </c>
      <c r="R604">
        <v>0</v>
      </c>
      <c r="S604">
        <v>185.416674</v>
      </c>
      <c r="T604">
        <v>2.5399539999999998</v>
      </c>
      <c r="U604">
        <v>2.5399539999999998</v>
      </c>
    </row>
    <row r="605" spans="1:21" x14ac:dyDescent="0.25">
      <c r="A605" t="s">
        <v>2364</v>
      </c>
      <c r="B605">
        <v>1</v>
      </c>
      <c r="C605" t="s">
        <v>78</v>
      </c>
      <c r="D605" t="s">
        <v>96</v>
      </c>
      <c r="E605" t="s">
        <v>2365</v>
      </c>
      <c r="F605" t="s">
        <v>128</v>
      </c>
      <c r="G605" t="s">
        <v>71</v>
      </c>
      <c r="H605" t="s">
        <v>129</v>
      </c>
      <c r="I605" t="s">
        <v>22</v>
      </c>
      <c r="J605" t="s">
        <v>130</v>
      </c>
      <c r="K605" t="s">
        <v>2366</v>
      </c>
      <c r="L605" t="s">
        <v>2367</v>
      </c>
      <c r="M605">
        <v>1.253055555</v>
      </c>
      <c r="N605">
        <v>0</v>
      </c>
      <c r="O605">
        <v>48</v>
      </c>
      <c r="P605">
        <v>1</v>
      </c>
      <c r="Q605">
        <v>0</v>
      </c>
      <c r="R605">
        <v>0</v>
      </c>
      <c r="S605">
        <v>60.146667000000001</v>
      </c>
      <c r="T605">
        <v>1.2530559999999999</v>
      </c>
      <c r="U605">
        <v>0</v>
      </c>
    </row>
    <row r="606" spans="1:21" x14ac:dyDescent="0.25">
      <c r="A606" t="s">
        <v>2368</v>
      </c>
      <c r="B606">
        <v>1</v>
      </c>
      <c r="C606" t="s">
        <v>78</v>
      </c>
      <c r="D606" t="s">
        <v>96</v>
      </c>
      <c r="E606" t="s">
        <v>2369</v>
      </c>
      <c r="F606" t="s">
        <v>128</v>
      </c>
      <c r="G606" t="s">
        <v>71</v>
      </c>
      <c r="H606" t="s">
        <v>129</v>
      </c>
      <c r="I606" t="s">
        <v>22</v>
      </c>
      <c r="J606" t="s">
        <v>130</v>
      </c>
      <c r="K606" t="s">
        <v>2370</v>
      </c>
      <c r="L606" t="s">
        <v>2371</v>
      </c>
      <c r="M606">
        <v>2.0905555549999999</v>
      </c>
      <c r="N606">
        <v>0</v>
      </c>
      <c r="O606">
        <v>115</v>
      </c>
      <c r="P606">
        <v>1</v>
      </c>
      <c r="Q606">
        <v>1</v>
      </c>
      <c r="R606">
        <v>0</v>
      </c>
      <c r="S606">
        <v>240.41388900000001</v>
      </c>
      <c r="T606">
        <v>2.0905559999999999</v>
      </c>
      <c r="U606">
        <v>2.0905559999999999</v>
      </c>
    </row>
    <row r="607" spans="1:21" x14ac:dyDescent="0.25">
      <c r="A607" t="s">
        <v>2372</v>
      </c>
      <c r="B607">
        <v>1</v>
      </c>
      <c r="C607" t="s">
        <v>78</v>
      </c>
      <c r="D607" t="s">
        <v>92</v>
      </c>
      <c r="E607" t="s">
        <v>2373</v>
      </c>
      <c r="F607" t="s">
        <v>128</v>
      </c>
      <c r="G607" t="s">
        <v>72</v>
      </c>
      <c r="H607" t="s">
        <v>129</v>
      </c>
      <c r="I607" t="s">
        <v>22</v>
      </c>
      <c r="J607" t="s">
        <v>130</v>
      </c>
      <c r="K607" t="s">
        <v>2374</v>
      </c>
      <c r="L607" t="s">
        <v>2375</v>
      </c>
      <c r="M607">
        <v>1.0308333329999999</v>
      </c>
      <c r="N607">
        <v>0</v>
      </c>
      <c r="O607">
        <v>0</v>
      </c>
      <c r="P607">
        <v>10</v>
      </c>
      <c r="Q607">
        <v>334</v>
      </c>
      <c r="R607">
        <v>0</v>
      </c>
      <c r="S607">
        <v>0</v>
      </c>
      <c r="T607">
        <v>10.308332999999999</v>
      </c>
      <c r="U607">
        <v>344.29833300000001</v>
      </c>
    </row>
    <row r="608" spans="1:21" x14ac:dyDescent="0.25">
      <c r="A608" t="s">
        <v>2376</v>
      </c>
      <c r="B608">
        <v>1</v>
      </c>
      <c r="C608" t="s">
        <v>78</v>
      </c>
      <c r="D608" t="s">
        <v>98</v>
      </c>
      <c r="E608" t="s">
        <v>2377</v>
      </c>
      <c r="F608" t="s">
        <v>128</v>
      </c>
      <c r="G608" t="s">
        <v>72</v>
      </c>
      <c r="H608" t="s">
        <v>129</v>
      </c>
      <c r="I608" t="s">
        <v>22</v>
      </c>
      <c r="J608" t="s">
        <v>130</v>
      </c>
      <c r="K608" t="s">
        <v>2378</v>
      </c>
      <c r="L608" t="s">
        <v>2379</v>
      </c>
      <c r="M608">
        <v>5.7905555550000001</v>
      </c>
      <c r="N608">
        <v>0</v>
      </c>
      <c r="O608">
        <v>460</v>
      </c>
      <c r="P608">
        <v>139</v>
      </c>
      <c r="Q608">
        <v>59</v>
      </c>
      <c r="R608">
        <v>0</v>
      </c>
      <c r="S608">
        <v>2663.6555549999998</v>
      </c>
      <c r="T608">
        <v>804.88722199999995</v>
      </c>
      <c r="U608">
        <v>341.64277800000002</v>
      </c>
    </row>
    <row r="609" spans="1:21" x14ac:dyDescent="0.25">
      <c r="A609" t="s">
        <v>2380</v>
      </c>
      <c r="B609">
        <v>1</v>
      </c>
      <c r="C609" t="s">
        <v>79</v>
      </c>
      <c r="D609" t="s">
        <v>124</v>
      </c>
      <c r="E609" t="s">
        <v>2381</v>
      </c>
      <c r="F609" t="s">
        <v>140</v>
      </c>
      <c r="G609" t="s">
        <v>72</v>
      </c>
      <c r="H609" t="s">
        <v>168</v>
      </c>
      <c r="I609" t="s">
        <v>22</v>
      </c>
      <c r="J609" t="s">
        <v>141</v>
      </c>
      <c r="K609" t="s">
        <v>2382</v>
      </c>
      <c r="L609" t="s">
        <v>2383</v>
      </c>
      <c r="M609">
        <v>1.1111111E-2</v>
      </c>
      <c r="N609">
        <v>0</v>
      </c>
      <c r="O609">
        <v>0</v>
      </c>
      <c r="P609">
        <v>1</v>
      </c>
      <c r="Q609">
        <v>73</v>
      </c>
      <c r="R609">
        <v>0</v>
      </c>
      <c r="S609">
        <v>0</v>
      </c>
      <c r="T609">
        <v>1.1110999999999999E-2</v>
      </c>
      <c r="U609">
        <v>0.81111100000000003</v>
      </c>
    </row>
    <row r="610" spans="1:21" x14ac:dyDescent="0.25">
      <c r="A610" t="s">
        <v>2384</v>
      </c>
      <c r="B610">
        <v>1</v>
      </c>
      <c r="C610" t="s">
        <v>79</v>
      </c>
      <c r="D610" t="s">
        <v>124</v>
      </c>
      <c r="E610" t="s">
        <v>2381</v>
      </c>
      <c r="F610" t="s">
        <v>140</v>
      </c>
      <c r="G610" t="s">
        <v>72</v>
      </c>
      <c r="H610" t="s">
        <v>168</v>
      </c>
      <c r="I610" t="s">
        <v>22</v>
      </c>
      <c r="J610" t="s">
        <v>141</v>
      </c>
      <c r="K610" t="s">
        <v>2385</v>
      </c>
      <c r="L610" t="s">
        <v>2386</v>
      </c>
      <c r="M610">
        <v>5.277777E-3</v>
      </c>
      <c r="N610">
        <v>0</v>
      </c>
      <c r="O610">
        <v>0</v>
      </c>
      <c r="P610">
        <v>1</v>
      </c>
      <c r="Q610">
        <v>62</v>
      </c>
      <c r="R610">
        <v>0</v>
      </c>
      <c r="S610">
        <v>0</v>
      </c>
      <c r="T610">
        <v>5.2779999999999997E-3</v>
      </c>
      <c r="U610">
        <v>0.32722200000000001</v>
      </c>
    </row>
    <row r="611" spans="1:21" x14ac:dyDescent="0.25">
      <c r="A611" t="s">
        <v>2387</v>
      </c>
      <c r="B611">
        <v>1</v>
      </c>
      <c r="C611" t="s">
        <v>79</v>
      </c>
      <c r="D611" t="s">
        <v>124</v>
      </c>
      <c r="E611" t="s">
        <v>2381</v>
      </c>
      <c r="F611" t="s">
        <v>140</v>
      </c>
      <c r="G611" t="s">
        <v>72</v>
      </c>
      <c r="H611" t="s">
        <v>168</v>
      </c>
      <c r="I611" t="s">
        <v>22</v>
      </c>
      <c r="J611" t="s">
        <v>141</v>
      </c>
      <c r="K611" t="s">
        <v>2388</v>
      </c>
      <c r="L611" t="s">
        <v>2389</v>
      </c>
      <c r="M611">
        <v>1.8611111E-2</v>
      </c>
      <c r="N611">
        <v>0</v>
      </c>
      <c r="O611">
        <v>0</v>
      </c>
      <c r="P611">
        <v>1</v>
      </c>
      <c r="Q611">
        <v>100</v>
      </c>
      <c r="R611">
        <v>0</v>
      </c>
      <c r="S611">
        <v>0</v>
      </c>
      <c r="T611">
        <v>1.8610999999999999E-2</v>
      </c>
      <c r="U611">
        <v>1.861111</v>
      </c>
    </row>
    <row r="612" spans="1:21" x14ac:dyDescent="0.25">
      <c r="A612" t="s">
        <v>2390</v>
      </c>
      <c r="B612">
        <v>1</v>
      </c>
      <c r="C612" t="s">
        <v>79</v>
      </c>
      <c r="D612" t="s">
        <v>124</v>
      </c>
      <c r="E612" t="s">
        <v>2381</v>
      </c>
      <c r="F612" t="s">
        <v>140</v>
      </c>
      <c r="G612" t="s">
        <v>72</v>
      </c>
      <c r="H612" t="s">
        <v>129</v>
      </c>
      <c r="I612" t="s">
        <v>22</v>
      </c>
      <c r="J612" t="s">
        <v>141</v>
      </c>
      <c r="K612" t="s">
        <v>2391</v>
      </c>
      <c r="L612" t="s">
        <v>2392</v>
      </c>
      <c r="M612">
        <v>5.4722222000000001E-2</v>
      </c>
      <c r="N612">
        <v>0</v>
      </c>
      <c r="O612">
        <v>0</v>
      </c>
      <c r="P612">
        <v>1</v>
      </c>
      <c r="Q612">
        <v>62</v>
      </c>
      <c r="R612">
        <v>0</v>
      </c>
      <c r="S612">
        <v>0</v>
      </c>
      <c r="T612">
        <v>5.4722E-2</v>
      </c>
      <c r="U612">
        <v>3.3927779999999998</v>
      </c>
    </row>
    <row r="613" spans="1:21" x14ac:dyDescent="0.25">
      <c r="A613" t="s">
        <v>2393</v>
      </c>
      <c r="B613">
        <v>1</v>
      </c>
      <c r="C613" t="s">
        <v>79</v>
      </c>
      <c r="D613" t="s">
        <v>124</v>
      </c>
      <c r="E613" t="s">
        <v>2381</v>
      </c>
      <c r="F613" t="s">
        <v>140</v>
      </c>
      <c r="G613" t="s">
        <v>72</v>
      </c>
      <c r="H613" t="s">
        <v>168</v>
      </c>
      <c r="I613" t="s">
        <v>22</v>
      </c>
      <c r="J613" t="s">
        <v>141</v>
      </c>
      <c r="K613" t="s">
        <v>2394</v>
      </c>
      <c r="L613" t="s">
        <v>2395</v>
      </c>
      <c r="M613">
        <v>1.3333332999999999E-2</v>
      </c>
      <c r="N613">
        <v>0</v>
      </c>
      <c r="O613">
        <v>0</v>
      </c>
      <c r="P613">
        <v>1</v>
      </c>
      <c r="Q613">
        <v>73</v>
      </c>
      <c r="R613">
        <v>0</v>
      </c>
      <c r="S613">
        <v>0</v>
      </c>
      <c r="T613">
        <v>1.3332999999999999E-2</v>
      </c>
      <c r="U613">
        <v>0.973333</v>
      </c>
    </row>
    <row r="614" spans="1:21" x14ac:dyDescent="0.25">
      <c r="A614" t="s">
        <v>2396</v>
      </c>
      <c r="B614">
        <v>1</v>
      </c>
      <c r="C614" t="s">
        <v>79</v>
      </c>
      <c r="D614" t="s">
        <v>124</v>
      </c>
      <c r="E614" t="s">
        <v>2381</v>
      </c>
      <c r="F614" t="s">
        <v>140</v>
      </c>
      <c r="G614" t="s">
        <v>72</v>
      </c>
      <c r="H614" t="s">
        <v>168</v>
      </c>
      <c r="I614" t="s">
        <v>22</v>
      </c>
      <c r="J614" t="s">
        <v>141</v>
      </c>
      <c r="K614" t="s">
        <v>2397</v>
      </c>
      <c r="L614" t="s">
        <v>2398</v>
      </c>
      <c r="M614">
        <v>8.3333330000000001E-3</v>
      </c>
      <c r="N614">
        <v>0</v>
      </c>
      <c r="O614">
        <v>0</v>
      </c>
      <c r="P614">
        <v>1</v>
      </c>
      <c r="Q614">
        <v>62</v>
      </c>
      <c r="R614">
        <v>0</v>
      </c>
      <c r="S614">
        <v>0</v>
      </c>
      <c r="T614">
        <v>8.3330000000000001E-3</v>
      </c>
      <c r="U614">
        <v>0.51666699999999999</v>
      </c>
    </row>
    <row r="615" spans="1:21" x14ac:dyDescent="0.25">
      <c r="A615" t="s">
        <v>2399</v>
      </c>
      <c r="B615">
        <v>1</v>
      </c>
      <c r="C615" t="s">
        <v>79</v>
      </c>
      <c r="D615" t="s">
        <v>124</v>
      </c>
      <c r="E615" t="s">
        <v>2381</v>
      </c>
      <c r="F615" t="s">
        <v>140</v>
      </c>
      <c r="G615" t="s">
        <v>72</v>
      </c>
      <c r="H615" t="s">
        <v>168</v>
      </c>
      <c r="I615" t="s">
        <v>22</v>
      </c>
      <c r="J615" t="s">
        <v>141</v>
      </c>
      <c r="K615" t="s">
        <v>2400</v>
      </c>
      <c r="L615" t="s">
        <v>2401</v>
      </c>
      <c r="M615">
        <v>7.7777769999999996E-3</v>
      </c>
      <c r="N615">
        <v>0</v>
      </c>
      <c r="O615">
        <v>0</v>
      </c>
      <c r="P615">
        <v>1</v>
      </c>
      <c r="Q615">
        <v>40</v>
      </c>
      <c r="R615">
        <v>0</v>
      </c>
      <c r="S615">
        <v>0</v>
      </c>
      <c r="T615">
        <v>7.7780000000000002E-3</v>
      </c>
      <c r="U615">
        <v>0.31111100000000003</v>
      </c>
    </row>
    <row r="616" spans="1:21" x14ac:dyDescent="0.25">
      <c r="A616" t="s">
        <v>2402</v>
      </c>
      <c r="B616">
        <v>1</v>
      </c>
      <c r="C616" t="s">
        <v>79</v>
      </c>
      <c r="D616" t="s">
        <v>124</v>
      </c>
      <c r="E616" t="s">
        <v>2381</v>
      </c>
      <c r="F616" t="s">
        <v>140</v>
      </c>
      <c r="G616" t="s">
        <v>72</v>
      </c>
      <c r="H616" t="s">
        <v>168</v>
      </c>
      <c r="I616" t="s">
        <v>22</v>
      </c>
      <c r="J616" t="s">
        <v>141</v>
      </c>
      <c r="K616" t="s">
        <v>2403</v>
      </c>
      <c r="L616" t="s">
        <v>2404</v>
      </c>
      <c r="M616">
        <v>2.7777777E-2</v>
      </c>
      <c r="N616">
        <v>0</v>
      </c>
      <c r="O616">
        <v>0</v>
      </c>
      <c r="P616">
        <v>1</v>
      </c>
      <c r="Q616">
        <v>40</v>
      </c>
      <c r="R616">
        <v>0</v>
      </c>
      <c r="S616">
        <v>0</v>
      </c>
      <c r="T616">
        <v>2.7778000000000001E-2</v>
      </c>
      <c r="U616">
        <v>1.111111</v>
      </c>
    </row>
    <row r="617" spans="1:21" x14ac:dyDescent="0.25">
      <c r="A617" t="s">
        <v>2405</v>
      </c>
      <c r="B617">
        <v>1</v>
      </c>
      <c r="C617" t="s">
        <v>79</v>
      </c>
      <c r="D617" t="s">
        <v>124</v>
      </c>
      <c r="E617" t="s">
        <v>2381</v>
      </c>
      <c r="F617" t="s">
        <v>140</v>
      </c>
      <c r="G617" t="s">
        <v>72</v>
      </c>
      <c r="H617" t="s">
        <v>168</v>
      </c>
      <c r="I617" t="s">
        <v>22</v>
      </c>
      <c r="J617" t="s">
        <v>141</v>
      </c>
      <c r="K617" t="s">
        <v>2406</v>
      </c>
      <c r="L617" t="s">
        <v>2407</v>
      </c>
      <c r="M617">
        <v>1.1111111E-2</v>
      </c>
      <c r="N617">
        <v>0</v>
      </c>
      <c r="O617">
        <v>0</v>
      </c>
      <c r="P617">
        <v>1</v>
      </c>
      <c r="Q617">
        <v>73</v>
      </c>
      <c r="R617">
        <v>0</v>
      </c>
      <c r="S617">
        <v>0</v>
      </c>
      <c r="T617">
        <v>1.1110999999999999E-2</v>
      </c>
      <c r="U617">
        <v>0.81111100000000003</v>
      </c>
    </row>
    <row r="618" spans="1:21" x14ac:dyDescent="0.25">
      <c r="A618" t="s">
        <v>2408</v>
      </c>
      <c r="B618">
        <v>1</v>
      </c>
      <c r="C618" t="s">
        <v>79</v>
      </c>
      <c r="D618" t="s">
        <v>124</v>
      </c>
      <c r="E618" t="s">
        <v>2381</v>
      </c>
      <c r="F618" t="s">
        <v>140</v>
      </c>
      <c r="G618" t="s">
        <v>72</v>
      </c>
      <c r="H618" t="s">
        <v>168</v>
      </c>
      <c r="I618" t="s">
        <v>22</v>
      </c>
      <c r="J618" t="s">
        <v>141</v>
      </c>
      <c r="K618" t="s">
        <v>2409</v>
      </c>
      <c r="L618" t="s">
        <v>2410</v>
      </c>
      <c r="M618">
        <v>2.5000000000000001E-2</v>
      </c>
      <c r="N618">
        <v>0</v>
      </c>
      <c r="O618">
        <v>0</v>
      </c>
      <c r="P618">
        <v>1</v>
      </c>
      <c r="Q618">
        <v>158</v>
      </c>
      <c r="R618">
        <v>0</v>
      </c>
      <c r="S618">
        <v>0</v>
      </c>
      <c r="T618">
        <v>2.5000000000000001E-2</v>
      </c>
      <c r="U618">
        <v>3.95</v>
      </c>
    </row>
    <row r="619" spans="1:21" x14ac:dyDescent="0.25">
      <c r="A619" t="s">
        <v>2411</v>
      </c>
      <c r="B619">
        <v>1</v>
      </c>
      <c r="C619" t="s">
        <v>79</v>
      </c>
      <c r="D619" t="s">
        <v>115</v>
      </c>
      <c r="E619" t="s">
        <v>2412</v>
      </c>
      <c r="F619" t="s">
        <v>140</v>
      </c>
      <c r="G619" t="s">
        <v>72</v>
      </c>
      <c r="H619" t="s">
        <v>168</v>
      </c>
      <c r="I619" t="s">
        <v>22</v>
      </c>
      <c r="J619" t="s">
        <v>141</v>
      </c>
      <c r="K619" t="s">
        <v>2413</v>
      </c>
      <c r="L619" t="s">
        <v>2414</v>
      </c>
      <c r="M619">
        <v>2.7222222000000001E-2</v>
      </c>
      <c r="N619">
        <v>0</v>
      </c>
      <c r="O619">
        <v>0</v>
      </c>
      <c r="P619">
        <v>1</v>
      </c>
      <c r="Q619">
        <v>20</v>
      </c>
      <c r="R619">
        <v>0</v>
      </c>
      <c r="S619">
        <v>0</v>
      </c>
      <c r="T619">
        <v>2.7222E-2</v>
      </c>
      <c r="U619">
        <v>0.54444400000000004</v>
      </c>
    </row>
    <row r="620" spans="1:21" x14ac:dyDescent="0.25">
      <c r="A620" t="s">
        <v>2415</v>
      </c>
      <c r="B620">
        <v>1</v>
      </c>
      <c r="C620" t="s">
        <v>79</v>
      </c>
      <c r="D620" t="s">
        <v>115</v>
      </c>
      <c r="E620" t="s">
        <v>2416</v>
      </c>
      <c r="F620" t="s">
        <v>140</v>
      </c>
      <c r="G620" t="s">
        <v>72</v>
      </c>
      <c r="H620" t="s">
        <v>168</v>
      </c>
      <c r="I620" t="s">
        <v>22</v>
      </c>
      <c r="J620" t="s">
        <v>141</v>
      </c>
      <c r="K620" t="s">
        <v>2417</v>
      </c>
      <c r="L620" t="s">
        <v>2418</v>
      </c>
      <c r="M620">
        <v>3.6388888000000001E-2</v>
      </c>
      <c r="N620">
        <v>0</v>
      </c>
      <c r="O620">
        <v>0</v>
      </c>
      <c r="P620">
        <v>1</v>
      </c>
      <c r="Q620">
        <v>8</v>
      </c>
      <c r="R620">
        <v>0</v>
      </c>
      <c r="S620">
        <v>0</v>
      </c>
      <c r="T620">
        <v>3.6388999999999998E-2</v>
      </c>
      <c r="U620">
        <v>0.29111100000000001</v>
      </c>
    </row>
    <row r="621" spans="1:21" x14ac:dyDescent="0.25">
      <c r="A621" t="s">
        <v>2419</v>
      </c>
      <c r="B621">
        <v>1</v>
      </c>
      <c r="C621" t="s">
        <v>79</v>
      </c>
      <c r="D621" t="s">
        <v>125</v>
      </c>
      <c r="E621" t="s">
        <v>2420</v>
      </c>
      <c r="F621" t="s">
        <v>128</v>
      </c>
      <c r="G621" t="s">
        <v>71</v>
      </c>
      <c r="H621" t="s">
        <v>129</v>
      </c>
      <c r="I621" t="s">
        <v>22</v>
      </c>
      <c r="J621" t="s">
        <v>130</v>
      </c>
      <c r="K621" t="s">
        <v>2421</v>
      </c>
      <c r="L621" t="s">
        <v>2422</v>
      </c>
      <c r="M621">
        <v>8.3541666659999994</v>
      </c>
      <c r="N621">
        <v>0</v>
      </c>
      <c r="O621">
        <v>0</v>
      </c>
      <c r="P621">
        <v>1</v>
      </c>
      <c r="Q621">
        <v>65</v>
      </c>
      <c r="R621">
        <v>0</v>
      </c>
      <c r="S621">
        <v>0</v>
      </c>
      <c r="T621">
        <v>8.3541670000000003</v>
      </c>
      <c r="U621">
        <v>543.02083300000004</v>
      </c>
    </row>
    <row r="622" spans="1:21" x14ac:dyDescent="0.25">
      <c r="A622" t="s">
        <v>2423</v>
      </c>
      <c r="B622">
        <v>1</v>
      </c>
      <c r="C622" t="s">
        <v>79</v>
      </c>
      <c r="D622" t="s">
        <v>112</v>
      </c>
      <c r="E622" t="s">
        <v>2424</v>
      </c>
      <c r="F622" t="s">
        <v>128</v>
      </c>
      <c r="G622" t="s">
        <v>71</v>
      </c>
      <c r="H622" t="s">
        <v>129</v>
      </c>
      <c r="I622" t="s">
        <v>22</v>
      </c>
      <c r="J622" t="s">
        <v>130</v>
      </c>
      <c r="K622" t="s">
        <v>2425</v>
      </c>
      <c r="L622" t="s">
        <v>2426</v>
      </c>
      <c r="M622">
        <v>6.7572313880000001</v>
      </c>
      <c r="N622">
        <v>0</v>
      </c>
      <c r="O622">
        <v>0</v>
      </c>
      <c r="P622">
        <v>1</v>
      </c>
      <c r="Q622">
        <v>85</v>
      </c>
      <c r="R622">
        <v>0</v>
      </c>
      <c r="S622">
        <v>0</v>
      </c>
      <c r="T622">
        <v>6.757231</v>
      </c>
      <c r="U622">
        <v>574.36466800000005</v>
      </c>
    </row>
    <row r="623" spans="1:21" x14ac:dyDescent="0.25">
      <c r="A623" t="s">
        <v>2427</v>
      </c>
      <c r="B623">
        <v>1</v>
      </c>
      <c r="C623" t="s">
        <v>79</v>
      </c>
      <c r="D623" t="s">
        <v>110</v>
      </c>
      <c r="E623" t="s">
        <v>2428</v>
      </c>
      <c r="F623" t="s">
        <v>177</v>
      </c>
      <c r="G623" t="s">
        <v>71</v>
      </c>
      <c r="H623" t="s">
        <v>129</v>
      </c>
      <c r="I623" t="s">
        <v>22</v>
      </c>
      <c r="J623" t="s">
        <v>130</v>
      </c>
      <c r="K623" t="s">
        <v>2429</v>
      </c>
      <c r="L623" t="s">
        <v>2430</v>
      </c>
      <c r="M623">
        <v>3.5276999999999998</v>
      </c>
      <c r="N623">
        <v>1</v>
      </c>
      <c r="O623">
        <v>184</v>
      </c>
      <c r="P623">
        <v>0</v>
      </c>
      <c r="Q623">
        <v>0</v>
      </c>
      <c r="R623">
        <v>3.5276999999999998</v>
      </c>
      <c r="S623">
        <v>649.09680000000003</v>
      </c>
      <c r="T623">
        <v>0</v>
      </c>
      <c r="U623">
        <v>0</v>
      </c>
    </row>
    <row r="624" spans="1:21" x14ac:dyDescent="0.25">
      <c r="A624" t="s">
        <v>2431</v>
      </c>
      <c r="B624">
        <v>1</v>
      </c>
      <c r="C624" t="s">
        <v>79</v>
      </c>
      <c r="D624" t="s">
        <v>110</v>
      </c>
      <c r="E624" t="s">
        <v>2432</v>
      </c>
      <c r="F624" t="s">
        <v>140</v>
      </c>
      <c r="G624" t="s">
        <v>72</v>
      </c>
      <c r="H624" t="s">
        <v>168</v>
      </c>
      <c r="I624" t="s">
        <v>22</v>
      </c>
      <c r="J624" t="s">
        <v>141</v>
      </c>
      <c r="K624" t="s">
        <v>2433</v>
      </c>
      <c r="L624" t="s">
        <v>2434</v>
      </c>
      <c r="M624">
        <v>0.01</v>
      </c>
      <c r="N624">
        <v>0</v>
      </c>
      <c r="O624">
        <v>0</v>
      </c>
      <c r="P624">
        <v>1</v>
      </c>
      <c r="Q624">
        <v>20</v>
      </c>
      <c r="R624">
        <v>0</v>
      </c>
      <c r="S624">
        <v>0</v>
      </c>
      <c r="T624">
        <v>0.01</v>
      </c>
      <c r="U624">
        <v>0.2</v>
      </c>
    </row>
    <row r="625" spans="1:21" x14ac:dyDescent="0.25">
      <c r="A625" t="s">
        <v>2435</v>
      </c>
      <c r="B625">
        <v>1</v>
      </c>
      <c r="C625" t="s">
        <v>79</v>
      </c>
      <c r="D625" t="s">
        <v>110</v>
      </c>
      <c r="E625" t="s">
        <v>2432</v>
      </c>
      <c r="F625" t="s">
        <v>140</v>
      </c>
      <c r="G625" t="s">
        <v>72</v>
      </c>
      <c r="H625" t="s">
        <v>168</v>
      </c>
      <c r="I625" t="s">
        <v>22</v>
      </c>
      <c r="J625" t="s">
        <v>141</v>
      </c>
      <c r="K625" t="s">
        <v>2436</v>
      </c>
      <c r="L625" t="s">
        <v>2437</v>
      </c>
      <c r="M625">
        <v>1.3611111E-2</v>
      </c>
      <c r="N625">
        <v>0</v>
      </c>
      <c r="O625">
        <v>0</v>
      </c>
      <c r="P625">
        <v>1</v>
      </c>
      <c r="Q625">
        <v>26</v>
      </c>
      <c r="R625">
        <v>0</v>
      </c>
      <c r="S625">
        <v>0</v>
      </c>
      <c r="T625">
        <v>1.3611E-2</v>
      </c>
      <c r="U625">
        <v>0.35388900000000001</v>
      </c>
    </row>
    <row r="626" spans="1:21" x14ac:dyDescent="0.25">
      <c r="A626" t="s">
        <v>2438</v>
      </c>
      <c r="B626">
        <v>1</v>
      </c>
      <c r="C626" t="s">
        <v>79</v>
      </c>
      <c r="D626" t="s">
        <v>110</v>
      </c>
      <c r="E626" t="s">
        <v>2432</v>
      </c>
      <c r="F626" t="s">
        <v>140</v>
      </c>
      <c r="G626" t="s">
        <v>72</v>
      </c>
      <c r="H626" t="s">
        <v>168</v>
      </c>
      <c r="I626" t="s">
        <v>22</v>
      </c>
      <c r="J626" t="s">
        <v>141</v>
      </c>
      <c r="K626" t="s">
        <v>2439</v>
      </c>
      <c r="L626" t="s">
        <v>2440</v>
      </c>
      <c r="M626">
        <v>2.9444444E-2</v>
      </c>
      <c r="N626">
        <v>0</v>
      </c>
      <c r="O626">
        <v>0</v>
      </c>
      <c r="P626">
        <v>1</v>
      </c>
      <c r="Q626">
        <v>26</v>
      </c>
      <c r="R626">
        <v>0</v>
      </c>
      <c r="S626">
        <v>0</v>
      </c>
      <c r="T626">
        <v>2.9444000000000001E-2</v>
      </c>
      <c r="U626">
        <v>0.76555600000000001</v>
      </c>
    </row>
    <row r="627" spans="1:21" x14ac:dyDescent="0.25">
      <c r="A627" t="s">
        <v>2441</v>
      </c>
      <c r="B627">
        <v>1</v>
      </c>
      <c r="C627" t="s">
        <v>79</v>
      </c>
      <c r="D627" t="s">
        <v>110</v>
      </c>
      <c r="E627" t="s">
        <v>2442</v>
      </c>
      <c r="F627" t="s">
        <v>140</v>
      </c>
      <c r="G627" t="s">
        <v>72</v>
      </c>
      <c r="H627" t="s">
        <v>129</v>
      </c>
      <c r="I627" t="s">
        <v>22</v>
      </c>
      <c r="J627" t="s">
        <v>141</v>
      </c>
      <c r="K627" t="s">
        <v>2443</v>
      </c>
      <c r="L627" t="s">
        <v>2444</v>
      </c>
      <c r="M627">
        <v>8.0555555000000001E-2</v>
      </c>
      <c r="N627">
        <v>1</v>
      </c>
      <c r="O627">
        <v>46</v>
      </c>
      <c r="P627">
        <v>0</v>
      </c>
      <c r="Q627">
        <v>2</v>
      </c>
      <c r="R627">
        <v>8.0556000000000003E-2</v>
      </c>
      <c r="S627">
        <v>3.7055560000000001</v>
      </c>
      <c r="T627">
        <v>0</v>
      </c>
      <c r="U627">
        <v>0.161111</v>
      </c>
    </row>
    <row r="628" spans="1:21" x14ac:dyDescent="0.25">
      <c r="A628" t="s">
        <v>2445</v>
      </c>
      <c r="B628">
        <v>1</v>
      </c>
      <c r="C628" t="s">
        <v>79</v>
      </c>
      <c r="D628" t="s">
        <v>110</v>
      </c>
      <c r="E628" t="s">
        <v>2446</v>
      </c>
      <c r="F628" t="s">
        <v>154</v>
      </c>
      <c r="G628" t="s">
        <v>72</v>
      </c>
      <c r="H628" t="s">
        <v>168</v>
      </c>
      <c r="I628" t="s">
        <v>22</v>
      </c>
      <c r="J628" t="s">
        <v>130</v>
      </c>
      <c r="K628" t="s">
        <v>2447</v>
      </c>
      <c r="L628" t="s">
        <v>2448</v>
      </c>
      <c r="M628">
        <v>4.8087776999999998E-2</v>
      </c>
      <c r="N628">
        <v>0</v>
      </c>
      <c r="O628">
        <v>0</v>
      </c>
      <c r="P628">
        <v>1</v>
      </c>
      <c r="Q628">
        <v>13</v>
      </c>
      <c r="R628">
        <v>0</v>
      </c>
      <c r="S628">
        <v>0</v>
      </c>
      <c r="T628">
        <v>4.8087999999999999E-2</v>
      </c>
      <c r="U628">
        <v>0.62514099999999995</v>
      </c>
    </row>
    <row r="629" spans="1:21" x14ac:dyDescent="0.25">
      <c r="A629" t="s">
        <v>2449</v>
      </c>
      <c r="B629">
        <v>1</v>
      </c>
      <c r="C629" t="s">
        <v>78</v>
      </c>
      <c r="D629" t="s">
        <v>91</v>
      </c>
      <c r="E629" t="s">
        <v>2450</v>
      </c>
      <c r="F629" t="s">
        <v>140</v>
      </c>
      <c r="G629" t="s">
        <v>72</v>
      </c>
      <c r="H629" t="s">
        <v>129</v>
      </c>
      <c r="I629" t="s">
        <v>22</v>
      </c>
      <c r="J629" t="s">
        <v>141</v>
      </c>
      <c r="K629" t="s">
        <v>2451</v>
      </c>
      <c r="L629" t="s">
        <v>2452</v>
      </c>
      <c r="M629">
        <v>0.23499999999999999</v>
      </c>
      <c r="N629">
        <v>0</v>
      </c>
      <c r="O629">
        <v>0</v>
      </c>
      <c r="P629">
        <v>1</v>
      </c>
      <c r="Q629">
        <v>37</v>
      </c>
      <c r="R629">
        <v>0</v>
      </c>
      <c r="S629">
        <v>0</v>
      </c>
      <c r="T629">
        <v>0.23499999999999999</v>
      </c>
      <c r="U629">
        <v>8.6950000000000003</v>
      </c>
    </row>
    <row r="630" spans="1:21" x14ac:dyDescent="0.25">
      <c r="A630" t="s">
        <v>2453</v>
      </c>
      <c r="B630">
        <v>1</v>
      </c>
      <c r="C630" t="s">
        <v>79</v>
      </c>
      <c r="D630" t="s">
        <v>122</v>
      </c>
      <c r="E630" t="s">
        <v>2454</v>
      </c>
      <c r="F630" t="s">
        <v>140</v>
      </c>
      <c r="G630" t="s">
        <v>72</v>
      </c>
      <c r="H630" t="s">
        <v>129</v>
      </c>
      <c r="I630" t="s">
        <v>22</v>
      </c>
      <c r="J630" t="s">
        <v>141</v>
      </c>
      <c r="K630" t="s">
        <v>2455</v>
      </c>
      <c r="L630" t="s">
        <v>2456</v>
      </c>
      <c r="M630">
        <v>0.27500000000000002</v>
      </c>
      <c r="N630">
        <v>1</v>
      </c>
      <c r="O630">
        <v>83</v>
      </c>
      <c r="P630">
        <v>0</v>
      </c>
      <c r="Q630">
        <v>0</v>
      </c>
      <c r="R630">
        <v>0.27500000000000002</v>
      </c>
      <c r="S630">
        <v>22.824999999999999</v>
      </c>
      <c r="T630">
        <v>0</v>
      </c>
      <c r="U630">
        <v>0</v>
      </c>
    </row>
    <row r="631" spans="1:21" x14ac:dyDescent="0.25">
      <c r="A631" t="s">
        <v>2457</v>
      </c>
      <c r="B631">
        <v>1</v>
      </c>
      <c r="C631" t="s">
        <v>78</v>
      </c>
      <c r="D631" t="s">
        <v>91</v>
      </c>
      <c r="E631" t="s">
        <v>2458</v>
      </c>
      <c r="F631" t="s">
        <v>128</v>
      </c>
      <c r="G631" t="s">
        <v>72</v>
      </c>
      <c r="H631" t="s">
        <v>129</v>
      </c>
      <c r="I631" t="s">
        <v>22</v>
      </c>
      <c r="J631" t="s">
        <v>130</v>
      </c>
      <c r="K631" t="s">
        <v>2459</v>
      </c>
      <c r="L631" t="s">
        <v>2460</v>
      </c>
      <c r="M631">
        <v>0.19888888800000001</v>
      </c>
      <c r="N631">
        <v>9</v>
      </c>
      <c r="O631">
        <v>671</v>
      </c>
      <c r="P631">
        <v>26</v>
      </c>
      <c r="Q631">
        <v>721</v>
      </c>
      <c r="R631">
        <v>1.79</v>
      </c>
      <c r="S631">
        <v>133.454444</v>
      </c>
      <c r="T631">
        <v>5.1711109999999998</v>
      </c>
      <c r="U631">
        <v>143.398888</v>
      </c>
    </row>
    <row r="632" spans="1:21" x14ac:dyDescent="0.25">
      <c r="A632" t="s">
        <v>2461</v>
      </c>
      <c r="B632">
        <v>1</v>
      </c>
      <c r="C632" t="s">
        <v>78</v>
      </c>
      <c r="D632" t="s">
        <v>91</v>
      </c>
      <c r="E632" t="s">
        <v>2462</v>
      </c>
      <c r="F632" t="s">
        <v>154</v>
      </c>
      <c r="G632" t="s">
        <v>72</v>
      </c>
      <c r="H632" t="s">
        <v>168</v>
      </c>
      <c r="I632" t="s">
        <v>22</v>
      </c>
      <c r="J632" t="s">
        <v>141</v>
      </c>
      <c r="K632" t="s">
        <v>2463</v>
      </c>
      <c r="L632" t="s">
        <v>2464</v>
      </c>
      <c r="M632">
        <v>3.9166666000000003E-2</v>
      </c>
      <c r="N632">
        <v>0</v>
      </c>
      <c r="O632">
        <v>0</v>
      </c>
      <c r="P632">
        <v>1</v>
      </c>
      <c r="Q632">
        <v>119</v>
      </c>
      <c r="R632">
        <v>0</v>
      </c>
      <c r="S632">
        <v>0</v>
      </c>
      <c r="T632">
        <v>3.9167E-2</v>
      </c>
      <c r="U632">
        <v>4.6608330000000002</v>
      </c>
    </row>
    <row r="633" spans="1:21" x14ac:dyDescent="0.25">
      <c r="A633" t="s">
        <v>2465</v>
      </c>
      <c r="B633">
        <v>1</v>
      </c>
      <c r="C633" t="s">
        <v>78</v>
      </c>
      <c r="D633" t="s">
        <v>91</v>
      </c>
      <c r="E633" t="s">
        <v>2466</v>
      </c>
      <c r="F633" t="s">
        <v>128</v>
      </c>
      <c r="G633" t="s">
        <v>72</v>
      </c>
      <c r="H633" t="s">
        <v>129</v>
      </c>
      <c r="I633" t="s">
        <v>22</v>
      </c>
      <c r="J633" t="s">
        <v>130</v>
      </c>
      <c r="K633" t="s">
        <v>2467</v>
      </c>
      <c r="L633" t="s">
        <v>2468</v>
      </c>
      <c r="M633">
        <v>5.5186111110000002</v>
      </c>
      <c r="N633">
        <v>0</v>
      </c>
      <c r="O633">
        <v>0</v>
      </c>
      <c r="P633">
        <v>14</v>
      </c>
      <c r="Q633">
        <v>336</v>
      </c>
      <c r="R633">
        <v>0</v>
      </c>
      <c r="S633">
        <v>0</v>
      </c>
      <c r="T633">
        <v>77.260555999999994</v>
      </c>
      <c r="U633">
        <v>1854.2533330000001</v>
      </c>
    </row>
    <row r="634" spans="1:21" x14ac:dyDescent="0.25">
      <c r="A634" t="s">
        <v>2469</v>
      </c>
      <c r="B634">
        <v>1</v>
      </c>
      <c r="C634" t="s">
        <v>78</v>
      </c>
      <c r="D634" t="s">
        <v>91</v>
      </c>
      <c r="E634" t="s">
        <v>2462</v>
      </c>
      <c r="F634" t="s">
        <v>140</v>
      </c>
      <c r="G634" t="s">
        <v>72</v>
      </c>
      <c r="H634" t="s">
        <v>168</v>
      </c>
      <c r="I634" t="s">
        <v>22</v>
      </c>
      <c r="J634" t="s">
        <v>141</v>
      </c>
      <c r="K634" t="s">
        <v>2470</v>
      </c>
      <c r="L634" t="s">
        <v>2471</v>
      </c>
      <c r="M634">
        <v>3.7499999999999999E-2</v>
      </c>
      <c r="N634">
        <v>0</v>
      </c>
      <c r="O634">
        <v>0</v>
      </c>
      <c r="P634">
        <v>1</v>
      </c>
      <c r="Q634">
        <v>97</v>
      </c>
      <c r="R634">
        <v>0</v>
      </c>
      <c r="S634">
        <v>0</v>
      </c>
      <c r="T634">
        <v>3.7499999999999999E-2</v>
      </c>
      <c r="U634">
        <v>3.6375000000000002</v>
      </c>
    </row>
    <row r="635" spans="1:21" x14ac:dyDescent="0.25">
      <c r="A635" t="s">
        <v>2472</v>
      </c>
      <c r="B635">
        <v>1</v>
      </c>
      <c r="C635" t="s">
        <v>78</v>
      </c>
      <c r="D635" t="s">
        <v>91</v>
      </c>
      <c r="E635" t="s">
        <v>2462</v>
      </c>
      <c r="F635" t="s">
        <v>140</v>
      </c>
      <c r="G635" t="s">
        <v>72</v>
      </c>
      <c r="H635" t="s">
        <v>168</v>
      </c>
      <c r="I635" t="s">
        <v>22</v>
      </c>
      <c r="J635" t="s">
        <v>141</v>
      </c>
      <c r="K635" t="s">
        <v>2473</v>
      </c>
      <c r="L635" t="s">
        <v>2474</v>
      </c>
      <c r="M635">
        <v>3.0833333000000001E-2</v>
      </c>
      <c r="N635">
        <v>0</v>
      </c>
      <c r="O635">
        <v>0</v>
      </c>
      <c r="P635">
        <v>1</v>
      </c>
      <c r="Q635">
        <v>64</v>
      </c>
      <c r="R635">
        <v>0</v>
      </c>
      <c r="S635">
        <v>0</v>
      </c>
      <c r="T635">
        <v>3.0832999999999999E-2</v>
      </c>
      <c r="U635">
        <v>1.973333</v>
      </c>
    </row>
    <row r="636" spans="1:21" x14ac:dyDescent="0.25">
      <c r="A636" t="s">
        <v>2475</v>
      </c>
      <c r="B636">
        <v>1</v>
      </c>
      <c r="C636" t="s">
        <v>78</v>
      </c>
      <c r="D636" t="s">
        <v>91</v>
      </c>
      <c r="E636" t="s">
        <v>2476</v>
      </c>
      <c r="F636" t="s">
        <v>140</v>
      </c>
      <c r="G636" t="s">
        <v>72</v>
      </c>
      <c r="H636" t="s">
        <v>129</v>
      </c>
      <c r="I636" t="s">
        <v>22</v>
      </c>
      <c r="J636" t="s">
        <v>141</v>
      </c>
      <c r="K636" t="s">
        <v>2477</v>
      </c>
      <c r="L636" t="s">
        <v>2478</v>
      </c>
      <c r="M636">
        <v>0.152777777</v>
      </c>
      <c r="N636">
        <v>0</v>
      </c>
      <c r="O636">
        <v>0</v>
      </c>
      <c r="P636">
        <v>1</v>
      </c>
      <c r="Q636">
        <v>56</v>
      </c>
      <c r="R636">
        <v>0</v>
      </c>
      <c r="S636">
        <v>0</v>
      </c>
      <c r="T636">
        <v>0.152778</v>
      </c>
      <c r="U636">
        <v>8.5555559999999993</v>
      </c>
    </row>
    <row r="637" spans="1:21" x14ac:dyDescent="0.25">
      <c r="A637" t="s">
        <v>2479</v>
      </c>
      <c r="B637">
        <v>1</v>
      </c>
      <c r="C637" t="s">
        <v>78</v>
      </c>
      <c r="D637" t="s">
        <v>91</v>
      </c>
      <c r="E637" t="s">
        <v>2462</v>
      </c>
      <c r="F637" t="s">
        <v>140</v>
      </c>
      <c r="G637" t="s">
        <v>72</v>
      </c>
      <c r="H637" t="s">
        <v>168</v>
      </c>
      <c r="I637" t="s">
        <v>22</v>
      </c>
      <c r="J637" t="s">
        <v>141</v>
      </c>
      <c r="K637" t="s">
        <v>2480</v>
      </c>
      <c r="L637" t="s">
        <v>2481</v>
      </c>
      <c r="M637">
        <v>8.6111109999999994E-3</v>
      </c>
      <c r="N637">
        <v>0</v>
      </c>
      <c r="O637">
        <v>0</v>
      </c>
      <c r="P637">
        <v>1</v>
      </c>
      <c r="Q637">
        <v>25</v>
      </c>
      <c r="R637">
        <v>0</v>
      </c>
      <c r="S637">
        <v>0</v>
      </c>
      <c r="T637">
        <v>8.6110000000000006E-3</v>
      </c>
      <c r="U637">
        <v>0.215278</v>
      </c>
    </row>
    <row r="638" spans="1:21" x14ac:dyDescent="0.25">
      <c r="A638" t="s">
        <v>2482</v>
      </c>
      <c r="B638">
        <v>1</v>
      </c>
      <c r="C638" t="s">
        <v>79</v>
      </c>
      <c r="D638" t="s">
        <v>125</v>
      </c>
      <c r="E638" t="s">
        <v>2483</v>
      </c>
      <c r="F638" t="s">
        <v>128</v>
      </c>
      <c r="G638" t="s">
        <v>72</v>
      </c>
      <c r="H638" t="s">
        <v>129</v>
      </c>
      <c r="I638" t="s">
        <v>22</v>
      </c>
      <c r="J638" t="s">
        <v>130</v>
      </c>
      <c r="K638" t="s">
        <v>2484</v>
      </c>
      <c r="L638" t="s">
        <v>2485</v>
      </c>
      <c r="M638">
        <v>1.891998055</v>
      </c>
      <c r="N638">
        <v>2</v>
      </c>
      <c r="O638">
        <v>568</v>
      </c>
      <c r="P638">
        <v>0</v>
      </c>
      <c r="Q638">
        <v>0</v>
      </c>
      <c r="R638">
        <v>3.7839960000000001</v>
      </c>
      <c r="S638">
        <v>1074.6548949999999</v>
      </c>
      <c r="T638">
        <v>0</v>
      </c>
      <c r="U638">
        <v>0</v>
      </c>
    </row>
    <row r="639" spans="1:21" x14ac:dyDescent="0.25">
      <c r="A639" t="s">
        <v>2486</v>
      </c>
      <c r="B639">
        <v>1</v>
      </c>
      <c r="C639" t="s">
        <v>78</v>
      </c>
      <c r="D639" t="s">
        <v>91</v>
      </c>
      <c r="E639" t="s">
        <v>2487</v>
      </c>
      <c r="F639" t="s">
        <v>177</v>
      </c>
      <c r="G639" t="s">
        <v>72</v>
      </c>
      <c r="H639" t="s">
        <v>129</v>
      </c>
      <c r="I639" t="s">
        <v>22</v>
      </c>
      <c r="J639" t="s">
        <v>130</v>
      </c>
      <c r="K639" t="s">
        <v>2488</v>
      </c>
      <c r="L639" t="s">
        <v>2489</v>
      </c>
      <c r="M639">
        <v>2.4474999999999998</v>
      </c>
      <c r="N639">
        <v>0</v>
      </c>
      <c r="O639">
        <v>0</v>
      </c>
      <c r="P639">
        <v>1</v>
      </c>
      <c r="Q639">
        <v>93</v>
      </c>
      <c r="R639">
        <v>0</v>
      </c>
      <c r="S639">
        <v>0</v>
      </c>
      <c r="T639">
        <v>2.4474999999999998</v>
      </c>
      <c r="U639">
        <v>227.61750000000001</v>
      </c>
    </row>
    <row r="640" spans="1:21" x14ac:dyDescent="0.25">
      <c r="A640" t="s">
        <v>2490</v>
      </c>
      <c r="B640">
        <v>1</v>
      </c>
      <c r="C640" t="s">
        <v>79</v>
      </c>
      <c r="D640" t="s">
        <v>118</v>
      </c>
      <c r="E640" t="s">
        <v>2491</v>
      </c>
      <c r="F640" t="s">
        <v>140</v>
      </c>
      <c r="G640" t="s">
        <v>72</v>
      </c>
      <c r="H640" t="s">
        <v>168</v>
      </c>
      <c r="I640" t="s">
        <v>22</v>
      </c>
      <c r="J640" t="s">
        <v>141</v>
      </c>
      <c r="K640" t="s">
        <v>2492</v>
      </c>
      <c r="L640" t="s">
        <v>2493</v>
      </c>
      <c r="M640">
        <v>3.5833333000000002E-2</v>
      </c>
      <c r="N640">
        <v>0</v>
      </c>
      <c r="O640">
        <v>0</v>
      </c>
      <c r="P640">
        <v>1</v>
      </c>
      <c r="Q640">
        <v>6</v>
      </c>
      <c r="R640">
        <v>0</v>
      </c>
      <c r="S640">
        <v>0</v>
      </c>
      <c r="T640">
        <v>3.5832999999999997E-2</v>
      </c>
      <c r="U640">
        <v>0.215</v>
      </c>
    </row>
    <row r="641" spans="1:21" x14ac:dyDescent="0.25">
      <c r="A641" t="s">
        <v>2494</v>
      </c>
      <c r="B641">
        <v>1</v>
      </c>
      <c r="C641" t="s">
        <v>79</v>
      </c>
      <c r="D641" t="s">
        <v>118</v>
      </c>
      <c r="E641" t="s">
        <v>2491</v>
      </c>
      <c r="F641" t="s">
        <v>140</v>
      </c>
      <c r="G641" t="s">
        <v>72</v>
      </c>
      <c r="H641" t="s">
        <v>168</v>
      </c>
      <c r="I641" t="s">
        <v>22</v>
      </c>
      <c r="J641" t="s">
        <v>141</v>
      </c>
      <c r="K641" t="s">
        <v>2495</v>
      </c>
      <c r="L641" t="s">
        <v>2496</v>
      </c>
      <c r="M641">
        <v>1.4166666E-2</v>
      </c>
      <c r="N641">
        <v>0</v>
      </c>
      <c r="O641">
        <v>0</v>
      </c>
      <c r="P641">
        <v>1</v>
      </c>
      <c r="Q641">
        <v>40</v>
      </c>
      <c r="R641">
        <v>0</v>
      </c>
      <c r="S641">
        <v>0</v>
      </c>
      <c r="T641">
        <v>1.4167000000000001E-2</v>
      </c>
      <c r="U641">
        <v>0.56666700000000003</v>
      </c>
    </row>
    <row r="642" spans="1:21" x14ac:dyDescent="0.25">
      <c r="A642" t="s">
        <v>2497</v>
      </c>
      <c r="B642">
        <v>1</v>
      </c>
      <c r="C642" t="s">
        <v>79</v>
      </c>
      <c r="D642" t="s">
        <v>118</v>
      </c>
      <c r="E642" t="s">
        <v>2498</v>
      </c>
      <c r="F642" t="s">
        <v>128</v>
      </c>
      <c r="G642" t="s">
        <v>72</v>
      </c>
      <c r="H642" t="s">
        <v>129</v>
      </c>
      <c r="I642" t="s">
        <v>22</v>
      </c>
      <c r="J642" t="s">
        <v>130</v>
      </c>
      <c r="K642" t="s">
        <v>2499</v>
      </c>
      <c r="L642" t="s">
        <v>2500</v>
      </c>
      <c r="M642">
        <v>2.8772222219999999</v>
      </c>
      <c r="N642">
        <v>0</v>
      </c>
      <c r="O642">
        <v>0</v>
      </c>
      <c r="P642">
        <v>2</v>
      </c>
      <c r="Q642">
        <v>28</v>
      </c>
      <c r="R642">
        <v>0</v>
      </c>
      <c r="S642">
        <v>0</v>
      </c>
      <c r="T642">
        <v>5.7544440000000003</v>
      </c>
      <c r="U642">
        <v>80.562222000000006</v>
      </c>
    </row>
    <row r="643" spans="1:21" x14ac:dyDescent="0.25">
      <c r="A643" t="s">
        <v>2501</v>
      </c>
      <c r="B643">
        <v>1</v>
      </c>
      <c r="C643" t="s">
        <v>79</v>
      </c>
      <c r="D643" t="s">
        <v>118</v>
      </c>
      <c r="E643" t="s">
        <v>2502</v>
      </c>
      <c r="F643" t="s">
        <v>140</v>
      </c>
      <c r="G643" t="s">
        <v>72</v>
      </c>
      <c r="H643" t="s">
        <v>168</v>
      </c>
      <c r="I643" t="s">
        <v>22</v>
      </c>
      <c r="J643" t="s">
        <v>141</v>
      </c>
      <c r="K643" t="s">
        <v>2503</v>
      </c>
      <c r="L643" t="s">
        <v>2504</v>
      </c>
      <c r="M643">
        <v>8.0555550000000007E-3</v>
      </c>
      <c r="N643">
        <v>0</v>
      </c>
      <c r="O643">
        <v>0</v>
      </c>
      <c r="P643">
        <v>1</v>
      </c>
      <c r="Q643">
        <v>14</v>
      </c>
      <c r="R643">
        <v>0</v>
      </c>
      <c r="S643">
        <v>0</v>
      </c>
      <c r="T643">
        <v>8.0560000000000007E-3</v>
      </c>
      <c r="U643">
        <v>0.112778</v>
      </c>
    </row>
    <row r="644" spans="1:21" x14ac:dyDescent="0.25">
      <c r="A644" t="s">
        <v>2505</v>
      </c>
      <c r="B644">
        <v>1</v>
      </c>
      <c r="C644" t="s">
        <v>79</v>
      </c>
      <c r="D644" t="s">
        <v>118</v>
      </c>
      <c r="E644" t="s">
        <v>2491</v>
      </c>
      <c r="F644" t="s">
        <v>140</v>
      </c>
      <c r="G644" t="s">
        <v>72</v>
      </c>
      <c r="H644" t="s">
        <v>168</v>
      </c>
      <c r="I644" t="s">
        <v>22</v>
      </c>
      <c r="J644" t="s">
        <v>141</v>
      </c>
      <c r="K644" t="s">
        <v>2506</v>
      </c>
      <c r="L644" t="s">
        <v>2507</v>
      </c>
      <c r="M644">
        <v>2.5277777000000001E-2</v>
      </c>
      <c r="N644">
        <v>0</v>
      </c>
      <c r="O644">
        <v>0</v>
      </c>
      <c r="P644">
        <v>1</v>
      </c>
      <c r="Q644">
        <v>6</v>
      </c>
      <c r="R644">
        <v>0</v>
      </c>
      <c r="S644">
        <v>0</v>
      </c>
      <c r="T644">
        <v>2.5277999999999998E-2</v>
      </c>
      <c r="U644">
        <v>0.151667</v>
      </c>
    </row>
    <row r="645" spans="1:21" x14ac:dyDescent="0.25">
      <c r="A645" t="s">
        <v>2508</v>
      </c>
      <c r="B645">
        <v>1</v>
      </c>
      <c r="C645" t="s">
        <v>79</v>
      </c>
      <c r="D645" t="s">
        <v>118</v>
      </c>
      <c r="E645" t="s">
        <v>2491</v>
      </c>
      <c r="F645" t="s">
        <v>128</v>
      </c>
      <c r="G645" t="s">
        <v>72</v>
      </c>
      <c r="H645" t="s">
        <v>129</v>
      </c>
      <c r="I645" t="s">
        <v>22</v>
      </c>
      <c r="J645" t="s">
        <v>130</v>
      </c>
      <c r="K645" t="s">
        <v>2509</v>
      </c>
      <c r="L645" t="s">
        <v>2510</v>
      </c>
      <c r="M645">
        <v>2.1302777769999999</v>
      </c>
      <c r="N645">
        <v>0</v>
      </c>
      <c r="O645">
        <v>0</v>
      </c>
      <c r="P645">
        <v>29</v>
      </c>
      <c r="Q645">
        <v>338</v>
      </c>
      <c r="R645">
        <v>0</v>
      </c>
      <c r="S645">
        <v>0</v>
      </c>
      <c r="T645">
        <v>61.778055999999999</v>
      </c>
      <c r="U645">
        <v>720.03388900000004</v>
      </c>
    </row>
    <row r="646" spans="1:21" x14ac:dyDescent="0.25">
      <c r="A646" t="s">
        <v>2511</v>
      </c>
      <c r="B646">
        <v>1</v>
      </c>
      <c r="C646" t="s">
        <v>79</v>
      </c>
      <c r="D646" t="s">
        <v>118</v>
      </c>
      <c r="E646" t="s">
        <v>2502</v>
      </c>
      <c r="F646" t="s">
        <v>140</v>
      </c>
      <c r="G646" t="s">
        <v>72</v>
      </c>
      <c r="H646" t="s">
        <v>168</v>
      </c>
      <c r="I646" t="s">
        <v>22</v>
      </c>
      <c r="J646" t="s">
        <v>141</v>
      </c>
      <c r="K646" t="s">
        <v>2512</v>
      </c>
      <c r="L646" t="s">
        <v>2513</v>
      </c>
      <c r="M646">
        <v>8.3333330000000001E-3</v>
      </c>
      <c r="N646">
        <v>0</v>
      </c>
      <c r="O646">
        <v>0</v>
      </c>
      <c r="P646">
        <v>1</v>
      </c>
      <c r="Q646">
        <v>82</v>
      </c>
      <c r="R646">
        <v>0</v>
      </c>
      <c r="S646">
        <v>0</v>
      </c>
      <c r="T646">
        <v>8.3330000000000001E-3</v>
      </c>
      <c r="U646">
        <v>0.68333299999999997</v>
      </c>
    </row>
    <row r="647" spans="1:21" x14ac:dyDescent="0.25">
      <c r="A647" t="s">
        <v>2514</v>
      </c>
      <c r="B647">
        <v>1</v>
      </c>
      <c r="C647" t="s">
        <v>79</v>
      </c>
      <c r="D647" t="s">
        <v>118</v>
      </c>
      <c r="E647" t="s">
        <v>2491</v>
      </c>
      <c r="F647" t="s">
        <v>140</v>
      </c>
      <c r="G647" t="s">
        <v>72</v>
      </c>
      <c r="H647" t="s">
        <v>168</v>
      </c>
      <c r="I647" t="s">
        <v>22</v>
      </c>
      <c r="J647" t="s">
        <v>141</v>
      </c>
      <c r="K647" t="s">
        <v>2515</v>
      </c>
      <c r="L647" t="s">
        <v>2516</v>
      </c>
      <c r="M647">
        <v>7.4999999999999997E-3</v>
      </c>
      <c r="N647">
        <v>0</v>
      </c>
      <c r="O647">
        <v>0</v>
      </c>
      <c r="P647">
        <v>1</v>
      </c>
      <c r="Q647">
        <v>78</v>
      </c>
      <c r="R647">
        <v>0</v>
      </c>
      <c r="S647">
        <v>0</v>
      </c>
      <c r="T647">
        <v>7.4999999999999997E-3</v>
      </c>
      <c r="U647">
        <v>0.58499999999999996</v>
      </c>
    </row>
    <row r="648" spans="1:21" x14ac:dyDescent="0.25">
      <c r="A648" t="s">
        <v>2517</v>
      </c>
      <c r="B648">
        <v>1</v>
      </c>
      <c r="C648" t="s">
        <v>79</v>
      </c>
      <c r="D648" t="s">
        <v>118</v>
      </c>
      <c r="E648" t="s">
        <v>2518</v>
      </c>
      <c r="F648" t="s">
        <v>140</v>
      </c>
      <c r="G648" t="s">
        <v>72</v>
      </c>
      <c r="H648" t="s">
        <v>168</v>
      </c>
      <c r="I648" t="s">
        <v>22</v>
      </c>
      <c r="J648" t="s">
        <v>141</v>
      </c>
      <c r="K648" t="s">
        <v>2519</v>
      </c>
      <c r="L648" t="s">
        <v>2520</v>
      </c>
      <c r="M648">
        <v>1.2777777000000001E-2</v>
      </c>
      <c r="N648">
        <v>0</v>
      </c>
      <c r="O648">
        <v>0</v>
      </c>
      <c r="P648">
        <v>1</v>
      </c>
      <c r="Q648">
        <v>103</v>
      </c>
      <c r="R648">
        <v>0</v>
      </c>
      <c r="S648">
        <v>0</v>
      </c>
      <c r="T648">
        <v>1.2777999999999999E-2</v>
      </c>
      <c r="U648">
        <v>1.316111</v>
      </c>
    </row>
    <row r="649" spans="1:21" x14ac:dyDescent="0.25">
      <c r="A649" t="s">
        <v>2521</v>
      </c>
      <c r="B649">
        <v>1</v>
      </c>
      <c r="C649" t="s">
        <v>79</v>
      </c>
      <c r="D649" t="s">
        <v>118</v>
      </c>
      <c r="E649" t="s">
        <v>2491</v>
      </c>
      <c r="F649" t="s">
        <v>140</v>
      </c>
      <c r="G649" t="s">
        <v>72</v>
      </c>
      <c r="H649" t="s">
        <v>168</v>
      </c>
      <c r="I649" t="s">
        <v>22</v>
      </c>
      <c r="J649" t="s">
        <v>141</v>
      </c>
      <c r="K649" t="s">
        <v>2522</v>
      </c>
      <c r="L649" t="s">
        <v>2523</v>
      </c>
      <c r="M649">
        <v>2.9722222E-2</v>
      </c>
      <c r="N649">
        <v>0</v>
      </c>
      <c r="O649">
        <v>0</v>
      </c>
      <c r="P649">
        <v>1</v>
      </c>
      <c r="Q649">
        <v>78</v>
      </c>
      <c r="R649">
        <v>0</v>
      </c>
      <c r="S649">
        <v>0</v>
      </c>
      <c r="T649">
        <v>2.9721999999999998E-2</v>
      </c>
      <c r="U649">
        <v>2.318333</v>
      </c>
    </row>
    <row r="650" spans="1:21" x14ac:dyDescent="0.25">
      <c r="A650" t="s">
        <v>2524</v>
      </c>
      <c r="B650">
        <v>1</v>
      </c>
      <c r="C650" t="s">
        <v>79</v>
      </c>
      <c r="D650" t="s">
        <v>118</v>
      </c>
      <c r="E650" t="s">
        <v>2525</v>
      </c>
      <c r="F650" t="s">
        <v>128</v>
      </c>
      <c r="G650" t="s">
        <v>72</v>
      </c>
      <c r="H650" t="s">
        <v>129</v>
      </c>
      <c r="I650" t="s">
        <v>22</v>
      </c>
      <c r="J650" t="s">
        <v>130</v>
      </c>
      <c r="K650" t="s">
        <v>2526</v>
      </c>
      <c r="L650" t="s">
        <v>2527</v>
      </c>
      <c r="M650">
        <v>4.6677777770000004</v>
      </c>
      <c r="N650">
        <v>0</v>
      </c>
      <c r="O650">
        <v>0</v>
      </c>
      <c r="P650">
        <v>25</v>
      </c>
      <c r="Q650">
        <v>769</v>
      </c>
      <c r="R650">
        <v>0</v>
      </c>
      <c r="S650">
        <v>0</v>
      </c>
      <c r="T650">
        <v>116.694444</v>
      </c>
      <c r="U650">
        <v>3589.521111</v>
      </c>
    </row>
    <row r="651" spans="1:21" x14ac:dyDescent="0.25">
      <c r="A651" t="s">
        <v>2528</v>
      </c>
      <c r="B651">
        <v>1</v>
      </c>
      <c r="C651" t="s">
        <v>78</v>
      </c>
      <c r="D651" t="s">
        <v>93</v>
      </c>
      <c r="E651" t="s">
        <v>2529</v>
      </c>
      <c r="F651" t="s">
        <v>140</v>
      </c>
      <c r="G651" t="s">
        <v>72</v>
      </c>
      <c r="H651" t="s">
        <v>129</v>
      </c>
      <c r="I651" t="s">
        <v>22</v>
      </c>
      <c r="J651" t="s">
        <v>141</v>
      </c>
      <c r="K651" t="s">
        <v>2530</v>
      </c>
      <c r="L651" t="s">
        <v>2531</v>
      </c>
      <c r="M651">
        <v>0.586388888</v>
      </c>
      <c r="N651">
        <v>2</v>
      </c>
      <c r="O651">
        <v>326</v>
      </c>
      <c r="P651">
        <v>0</v>
      </c>
      <c r="Q651">
        <v>0</v>
      </c>
      <c r="R651">
        <v>1.1727780000000001</v>
      </c>
      <c r="S651">
        <v>191.16277700000001</v>
      </c>
      <c r="T651">
        <v>0</v>
      </c>
      <c r="U651">
        <v>0</v>
      </c>
    </row>
    <row r="652" spans="1:21" x14ac:dyDescent="0.25">
      <c r="A652" t="s">
        <v>2532</v>
      </c>
      <c r="B652">
        <v>1</v>
      </c>
      <c r="C652" t="s">
        <v>78</v>
      </c>
      <c r="D652" t="s">
        <v>99</v>
      </c>
      <c r="E652" t="s">
        <v>2533</v>
      </c>
      <c r="F652" t="s">
        <v>140</v>
      </c>
      <c r="G652" t="s">
        <v>72</v>
      </c>
      <c r="H652" t="s">
        <v>168</v>
      </c>
      <c r="I652" t="s">
        <v>22</v>
      </c>
      <c r="J652" t="s">
        <v>141</v>
      </c>
      <c r="K652" t="s">
        <v>2534</v>
      </c>
      <c r="L652" t="s">
        <v>2535</v>
      </c>
      <c r="M652">
        <v>2.7777777E-2</v>
      </c>
      <c r="N652">
        <v>1</v>
      </c>
      <c r="O652">
        <v>601</v>
      </c>
      <c r="P652">
        <v>0</v>
      </c>
      <c r="Q652">
        <v>70</v>
      </c>
      <c r="R652">
        <v>2.7778000000000001E-2</v>
      </c>
      <c r="S652">
        <v>16.694444000000001</v>
      </c>
      <c r="T652">
        <v>0</v>
      </c>
      <c r="U652">
        <v>1.9444440000000001</v>
      </c>
    </row>
    <row r="653" spans="1:21" x14ac:dyDescent="0.25">
      <c r="A653" t="s">
        <v>2536</v>
      </c>
      <c r="B653">
        <v>1</v>
      </c>
      <c r="C653" t="s">
        <v>78</v>
      </c>
      <c r="D653" t="s">
        <v>99</v>
      </c>
      <c r="E653" t="s">
        <v>2533</v>
      </c>
      <c r="F653" t="s">
        <v>140</v>
      </c>
      <c r="G653" t="s">
        <v>72</v>
      </c>
      <c r="H653" t="s">
        <v>168</v>
      </c>
      <c r="I653" t="s">
        <v>22</v>
      </c>
      <c r="J653" t="s">
        <v>141</v>
      </c>
      <c r="K653" t="s">
        <v>2537</v>
      </c>
      <c r="L653" t="s">
        <v>2538</v>
      </c>
      <c r="M653">
        <v>1.1111111E-2</v>
      </c>
      <c r="N653">
        <v>1</v>
      </c>
      <c r="O653">
        <v>359</v>
      </c>
      <c r="P653">
        <v>0</v>
      </c>
      <c r="Q653">
        <v>20</v>
      </c>
      <c r="R653">
        <v>1.1110999999999999E-2</v>
      </c>
      <c r="S653">
        <v>3.9888889999999999</v>
      </c>
      <c r="T653">
        <v>0</v>
      </c>
      <c r="U653">
        <v>0.222222</v>
      </c>
    </row>
    <row r="654" spans="1:21" x14ac:dyDescent="0.25">
      <c r="A654" t="s">
        <v>2539</v>
      </c>
      <c r="B654">
        <v>1</v>
      </c>
      <c r="C654" t="s">
        <v>78</v>
      </c>
      <c r="D654" t="s">
        <v>99</v>
      </c>
      <c r="E654" t="s">
        <v>2533</v>
      </c>
      <c r="F654" t="s">
        <v>140</v>
      </c>
      <c r="G654" t="s">
        <v>72</v>
      </c>
      <c r="H654" t="s">
        <v>168</v>
      </c>
      <c r="I654" t="s">
        <v>22</v>
      </c>
      <c r="J654" t="s">
        <v>141</v>
      </c>
      <c r="K654" t="s">
        <v>2540</v>
      </c>
      <c r="L654" t="s">
        <v>2541</v>
      </c>
      <c r="M654">
        <v>3.2500000000000001E-2</v>
      </c>
      <c r="N654">
        <v>0</v>
      </c>
      <c r="O654">
        <v>1</v>
      </c>
      <c r="P654">
        <v>1</v>
      </c>
      <c r="Q654">
        <v>91</v>
      </c>
      <c r="R654">
        <v>0</v>
      </c>
      <c r="S654">
        <v>3.2500000000000001E-2</v>
      </c>
      <c r="T654">
        <v>3.2500000000000001E-2</v>
      </c>
      <c r="U654">
        <v>2.9575</v>
      </c>
    </row>
    <row r="655" spans="1:21" x14ac:dyDescent="0.25">
      <c r="A655" t="s">
        <v>2542</v>
      </c>
      <c r="B655">
        <v>1</v>
      </c>
      <c r="C655" t="s">
        <v>78</v>
      </c>
      <c r="D655" t="s">
        <v>99</v>
      </c>
      <c r="E655" t="s">
        <v>2533</v>
      </c>
      <c r="F655" t="s">
        <v>140</v>
      </c>
      <c r="G655" t="s">
        <v>72</v>
      </c>
      <c r="H655" t="s">
        <v>168</v>
      </c>
      <c r="I655" t="s">
        <v>22</v>
      </c>
      <c r="J655" t="s">
        <v>141</v>
      </c>
      <c r="K655" t="s">
        <v>2543</v>
      </c>
      <c r="L655" t="s">
        <v>2544</v>
      </c>
      <c r="M655">
        <v>1.2500000000000001E-2</v>
      </c>
      <c r="N655">
        <v>1</v>
      </c>
      <c r="O655">
        <v>286</v>
      </c>
      <c r="P655">
        <v>0</v>
      </c>
      <c r="Q655">
        <v>20</v>
      </c>
      <c r="R655">
        <v>1.2500000000000001E-2</v>
      </c>
      <c r="S655">
        <v>3.5750000000000002</v>
      </c>
      <c r="T655">
        <v>0</v>
      </c>
      <c r="U655">
        <v>0.25</v>
      </c>
    </row>
    <row r="656" spans="1:21" x14ac:dyDescent="0.25">
      <c r="A656" t="s">
        <v>2545</v>
      </c>
      <c r="B656">
        <v>1</v>
      </c>
      <c r="C656" t="s">
        <v>78</v>
      </c>
      <c r="D656" t="s">
        <v>99</v>
      </c>
      <c r="E656" t="s">
        <v>2546</v>
      </c>
      <c r="F656" t="s">
        <v>140</v>
      </c>
      <c r="G656" t="s">
        <v>72</v>
      </c>
      <c r="H656" t="s">
        <v>168</v>
      </c>
      <c r="I656" t="s">
        <v>22</v>
      </c>
      <c r="J656" t="s">
        <v>141</v>
      </c>
      <c r="K656" t="s">
        <v>2547</v>
      </c>
      <c r="L656" t="s">
        <v>2548</v>
      </c>
      <c r="M656">
        <v>3.3333333E-2</v>
      </c>
      <c r="N656">
        <v>0</v>
      </c>
      <c r="O656">
        <v>1</v>
      </c>
      <c r="P656">
        <v>1</v>
      </c>
      <c r="Q656">
        <v>91</v>
      </c>
      <c r="R656">
        <v>0</v>
      </c>
      <c r="S656">
        <v>3.3333000000000002E-2</v>
      </c>
      <c r="T656">
        <v>3.3333000000000002E-2</v>
      </c>
      <c r="U656">
        <v>3.0333329999999998</v>
      </c>
    </row>
    <row r="657" spans="1:21" x14ac:dyDescent="0.25">
      <c r="A657" t="s">
        <v>2549</v>
      </c>
      <c r="B657">
        <v>1</v>
      </c>
      <c r="C657" t="s">
        <v>78</v>
      </c>
      <c r="D657" t="s">
        <v>99</v>
      </c>
      <c r="E657" t="s">
        <v>2546</v>
      </c>
      <c r="F657" t="s">
        <v>140</v>
      </c>
      <c r="G657" t="s">
        <v>72</v>
      </c>
      <c r="H657" t="s">
        <v>168</v>
      </c>
      <c r="I657" t="s">
        <v>22</v>
      </c>
      <c r="J657" t="s">
        <v>141</v>
      </c>
      <c r="K657" t="s">
        <v>2550</v>
      </c>
      <c r="L657" t="s">
        <v>2551</v>
      </c>
      <c r="M657">
        <v>1.1111111E-2</v>
      </c>
      <c r="N657">
        <v>1</v>
      </c>
      <c r="O657">
        <v>359</v>
      </c>
      <c r="P657">
        <v>0</v>
      </c>
      <c r="Q657">
        <v>20</v>
      </c>
      <c r="R657">
        <v>1.1110999999999999E-2</v>
      </c>
      <c r="S657">
        <v>3.9888889999999999</v>
      </c>
      <c r="T657">
        <v>0</v>
      </c>
      <c r="U657">
        <v>0.222222</v>
      </c>
    </row>
    <row r="658" spans="1:21" x14ac:dyDescent="0.25">
      <c r="A658" t="s">
        <v>2552</v>
      </c>
      <c r="B658">
        <v>1</v>
      </c>
      <c r="C658" t="s">
        <v>78</v>
      </c>
      <c r="D658" t="s">
        <v>99</v>
      </c>
      <c r="E658" t="s">
        <v>2553</v>
      </c>
      <c r="F658" t="s">
        <v>140</v>
      </c>
      <c r="G658" t="s">
        <v>72</v>
      </c>
      <c r="H658" t="s">
        <v>168</v>
      </c>
      <c r="I658" t="s">
        <v>22</v>
      </c>
      <c r="J658" t="s">
        <v>141</v>
      </c>
      <c r="K658" t="s">
        <v>2554</v>
      </c>
      <c r="L658" t="s">
        <v>2551</v>
      </c>
      <c r="M658">
        <v>8.3333330000000001E-3</v>
      </c>
      <c r="N658">
        <v>1</v>
      </c>
      <c r="O658">
        <v>221</v>
      </c>
      <c r="P658">
        <v>0</v>
      </c>
      <c r="Q658">
        <v>15</v>
      </c>
      <c r="R658">
        <v>8.3330000000000001E-3</v>
      </c>
      <c r="S658">
        <v>1.8416669999999999</v>
      </c>
      <c r="T658">
        <v>0</v>
      </c>
      <c r="U658">
        <v>0.125</v>
      </c>
    </row>
    <row r="659" spans="1:21" x14ac:dyDescent="0.25">
      <c r="A659" t="s">
        <v>2555</v>
      </c>
      <c r="B659">
        <v>1</v>
      </c>
      <c r="C659" t="s">
        <v>78</v>
      </c>
      <c r="D659" t="s">
        <v>99</v>
      </c>
      <c r="E659" t="s">
        <v>2533</v>
      </c>
      <c r="F659" t="s">
        <v>140</v>
      </c>
      <c r="G659" t="s">
        <v>72</v>
      </c>
      <c r="H659" t="s">
        <v>168</v>
      </c>
      <c r="I659" t="s">
        <v>22</v>
      </c>
      <c r="J659" t="s">
        <v>141</v>
      </c>
      <c r="K659" t="s">
        <v>2556</v>
      </c>
      <c r="L659" t="s">
        <v>2557</v>
      </c>
      <c r="M659">
        <v>0.01</v>
      </c>
      <c r="N659">
        <v>1</v>
      </c>
      <c r="O659">
        <v>286</v>
      </c>
      <c r="P659">
        <v>0</v>
      </c>
      <c r="Q659">
        <v>20</v>
      </c>
      <c r="R659">
        <v>0.01</v>
      </c>
      <c r="S659">
        <v>2.86</v>
      </c>
      <c r="T659">
        <v>0</v>
      </c>
      <c r="U659">
        <v>0.2</v>
      </c>
    </row>
    <row r="660" spans="1:21" x14ac:dyDescent="0.25">
      <c r="A660" t="s">
        <v>2558</v>
      </c>
      <c r="B660">
        <v>1</v>
      </c>
      <c r="C660" t="s">
        <v>78</v>
      </c>
      <c r="D660" t="s">
        <v>102</v>
      </c>
      <c r="E660" t="s">
        <v>2559</v>
      </c>
      <c r="F660" t="s">
        <v>140</v>
      </c>
      <c r="G660" t="s">
        <v>72</v>
      </c>
      <c r="H660" t="s">
        <v>129</v>
      </c>
      <c r="I660" t="s">
        <v>22</v>
      </c>
      <c r="J660" t="s">
        <v>141</v>
      </c>
      <c r="K660" t="s">
        <v>2560</v>
      </c>
      <c r="L660" t="s">
        <v>2561</v>
      </c>
      <c r="M660">
        <v>0.11083333300000001</v>
      </c>
      <c r="N660">
        <v>0</v>
      </c>
      <c r="O660">
        <v>206</v>
      </c>
      <c r="P660">
        <v>1</v>
      </c>
      <c r="Q660">
        <v>4</v>
      </c>
      <c r="R660">
        <v>0</v>
      </c>
      <c r="S660">
        <v>22.831666999999999</v>
      </c>
      <c r="T660">
        <v>0.110833</v>
      </c>
      <c r="U660">
        <v>0.44333299999999998</v>
      </c>
    </row>
    <row r="661" spans="1:21" x14ac:dyDescent="0.25">
      <c r="A661" t="s">
        <v>2562</v>
      </c>
      <c r="B661">
        <v>1</v>
      </c>
      <c r="C661" t="s">
        <v>78</v>
      </c>
      <c r="D661" t="s">
        <v>102</v>
      </c>
      <c r="E661" t="s">
        <v>2563</v>
      </c>
      <c r="F661" t="s">
        <v>140</v>
      </c>
      <c r="G661" t="s">
        <v>72</v>
      </c>
      <c r="H661" t="s">
        <v>129</v>
      </c>
      <c r="I661" t="s">
        <v>22</v>
      </c>
      <c r="J661" t="s">
        <v>141</v>
      </c>
      <c r="K661" t="s">
        <v>2564</v>
      </c>
      <c r="L661" t="s">
        <v>2565</v>
      </c>
      <c r="M661">
        <v>7.8218333000000001E-2</v>
      </c>
      <c r="N661">
        <v>200</v>
      </c>
      <c r="O661">
        <v>15993</v>
      </c>
      <c r="P661">
        <v>20</v>
      </c>
      <c r="Q661">
        <v>149</v>
      </c>
      <c r="R661">
        <v>15.643667000000001</v>
      </c>
      <c r="S661">
        <v>1250.9458</v>
      </c>
      <c r="T661">
        <v>1.5643670000000001</v>
      </c>
      <c r="U661">
        <v>11.654532</v>
      </c>
    </row>
    <row r="662" spans="1:21" x14ac:dyDescent="0.25">
      <c r="A662" t="s">
        <v>2566</v>
      </c>
      <c r="B662">
        <v>1</v>
      </c>
      <c r="C662" t="s">
        <v>78</v>
      </c>
      <c r="D662" t="s">
        <v>102</v>
      </c>
      <c r="E662" t="s">
        <v>2567</v>
      </c>
      <c r="F662" t="s">
        <v>154</v>
      </c>
      <c r="G662" t="s">
        <v>72</v>
      </c>
      <c r="H662" t="s">
        <v>129</v>
      </c>
      <c r="I662" t="s">
        <v>22</v>
      </c>
      <c r="J662" t="s">
        <v>141</v>
      </c>
      <c r="K662" t="s">
        <v>2568</v>
      </c>
      <c r="L662" t="s">
        <v>2569</v>
      </c>
      <c r="M662">
        <v>0.119166666</v>
      </c>
      <c r="N662">
        <v>200</v>
      </c>
      <c r="O662">
        <v>15993</v>
      </c>
      <c r="P662">
        <v>20</v>
      </c>
      <c r="Q662">
        <v>149</v>
      </c>
      <c r="R662">
        <v>23.833333</v>
      </c>
      <c r="S662">
        <v>1905.8324889999999</v>
      </c>
      <c r="T662">
        <v>2.3833329999999999</v>
      </c>
      <c r="U662">
        <v>17.755832999999999</v>
      </c>
    </row>
    <row r="663" spans="1:21" x14ac:dyDescent="0.25">
      <c r="A663" t="s">
        <v>2570</v>
      </c>
      <c r="B663">
        <v>1</v>
      </c>
      <c r="C663" t="s">
        <v>78</v>
      </c>
      <c r="D663" t="s">
        <v>104</v>
      </c>
      <c r="E663" t="s">
        <v>2571</v>
      </c>
      <c r="F663" t="s">
        <v>128</v>
      </c>
      <c r="G663" t="s">
        <v>72</v>
      </c>
      <c r="H663" t="s">
        <v>129</v>
      </c>
      <c r="I663" t="s">
        <v>22</v>
      </c>
      <c r="J663" t="s">
        <v>130</v>
      </c>
      <c r="K663" t="s">
        <v>2572</v>
      </c>
      <c r="L663" t="s">
        <v>2573</v>
      </c>
      <c r="M663">
        <v>1.407777777</v>
      </c>
      <c r="N663">
        <v>25</v>
      </c>
      <c r="O663">
        <v>1182</v>
      </c>
      <c r="P663">
        <v>0</v>
      </c>
      <c r="Q663">
        <v>18</v>
      </c>
      <c r="R663">
        <v>35.194443999999997</v>
      </c>
      <c r="S663">
        <v>1663.993332</v>
      </c>
      <c r="T663">
        <v>0</v>
      </c>
      <c r="U663">
        <v>25.34</v>
      </c>
    </row>
    <row r="664" spans="1:21" x14ac:dyDescent="0.25">
      <c r="A664" t="s">
        <v>2574</v>
      </c>
      <c r="B664">
        <v>1</v>
      </c>
      <c r="C664" t="s">
        <v>79</v>
      </c>
      <c r="D664" t="s">
        <v>110</v>
      </c>
      <c r="E664" t="s">
        <v>2575</v>
      </c>
      <c r="F664" t="s">
        <v>128</v>
      </c>
      <c r="G664" t="s">
        <v>72</v>
      </c>
      <c r="H664" t="s">
        <v>129</v>
      </c>
      <c r="I664" t="s">
        <v>22</v>
      </c>
      <c r="J664" t="s">
        <v>130</v>
      </c>
      <c r="K664" t="s">
        <v>2576</v>
      </c>
      <c r="L664" t="s">
        <v>2577</v>
      </c>
      <c r="M664">
        <v>7.9267794440000001</v>
      </c>
      <c r="N664">
        <v>0</v>
      </c>
      <c r="O664">
        <v>0</v>
      </c>
      <c r="P664">
        <v>43</v>
      </c>
      <c r="Q664">
        <v>435</v>
      </c>
      <c r="R664">
        <v>0</v>
      </c>
      <c r="S664">
        <v>0</v>
      </c>
      <c r="T664">
        <v>340.851516</v>
      </c>
      <c r="U664">
        <v>3448.149058</v>
      </c>
    </row>
    <row r="665" spans="1:21" x14ac:dyDescent="0.25">
      <c r="A665" t="s">
        <v>2578</v>
      </c>
      <c r="B665">
        <v>1</v>
      </c>
      <c r="C665" t="s">
        <v>79</v>
      </c>
      <c r="D665" t="s">
        <v>110</v>
      </c>
      <c r="E665" t="s">
        <v>2579</v>
      </c>
      <c r="F665" t="s">
        <v>128</v>
      </c>
      <c r="G665" t="s">
        <v>72</v>
      </c>
      <c r="H665" t="s">
        <v>129</v>
      </c>
      <c r="I665" t="s">
        <v>22</v>
      </c>
      <c r="J665" t="s">
        <v>130</v>
      </c>
      <c r="K665" t="s">
        <v>2580</v>
      </c>
      <c r="L665" t="s">
        <v>2581</v>
      </c>
      <c r="M665">
        <v>6.7861111110000003</v>
      </c>
      <c r="N665">
        <v>0</v>
      </c>
      <c r="O665">
        <v>0</v>
      </c>
      <c r="P665">
        <v>81</v>
      </c>
      <c r="Q665">
        <v>992</v>
      </c>
      <c r="R665">
        <v>0</v>
      </c>
      <c r="S665">
        <v>0</v>
      </c>
      <c r="T665">
        <v>549.67499999999995</v>
      </c>
      <c r="U665">
        <v>6731.8222219999998</v>
      </c>
    </row>
    <row r="666" spans="1:21" x14ac:dyDescent="0.25">
      <c r="A666" t="s">
        <v>2582</v>
      </c>
      <c r="B666">
        <v>1</v>
      </c>
      <c r="C666" t="s">
        <v>78</v>
      </c>
      <c r="D666" t="s">
        <v>81</v>
      </c>
      <c r="E666" t="s">
        <v>2583</v>
      </c>
      <c r="F666" t="s">
        <v>140</v>
      </c>
      <c r="G666" t="s">
        <v>72</v>
      </c>
      <c r="H666" t="s">
        <v>129</v>
      </c>
      <c r="I666" t="s">
        <v>22</v>
      </c>
      <c r="J666" t="s">
        <v>141</v>
      </c>
      <c r="K666" t="s">
        <v>2584</v>
      </c>
      <c r="L666" t="s">
        <v>2585</v>
      </c>
      <c r="M666">
        <v>0.16777777699999999</v>
      </c>
      <c r="N666">
        <v>1</v>
      </c>
      <c r="O666">
        <v>33</v>
      </c>
      <c r="P666">
        <v>0</v>
      </c>
      <c r="Q666">
        <v>0</v>
      </c>
      <c r="R666">
        <v>0.16777800000000001</v>
      </c>
      <c r="S666">
        <v>5.5366669999999996</v>
      </c>
      <c r="T666">
        <v>0</v>
      </c>
      <c r="U666">
        <v>0</v>
      </c>
    </row>
    <row r="667" spans="1:21" x14ac:dyDescent="0.25">
      <c r="A667" t="s">
        <v>2586</v>
      </c>
      <c r="B667">
        <v>1</v>
      </c>
      <c r="C667" t="s">
        <v>78</v>
      </c>
      <c r="D667" t="s">
        <v>103</v>
      </c>
      <c r="E667" t="s">
        <v>2587</v>
      </c>
      <c r="F667" t="s">
        <v>128</v>
      </c>
      <c r="G667" t="s">
        <v>72</v>
      </c>
      <c r="H667" t="s">
        <v>129</v>
      </c>
      <c r="I667" t="s">
        <v>22</v>
      </c>
      <c r="J667" t="s">
        <v>130</v>
      </c>
      <c r="K667" t="s">
        <v>2588</v>
      </c>
      <c r="L667" t="s">
        <v>2589</v>
      </c>
      <c r="M667">
        <v>2.7911111110000002</v>
      </c>
      <c r="N667">
        <v>0</v>
      </c>
      <c r="O667">
        <v>0</v>
      </c>
      <c r="P667">
        <v>1</v>
      </c>
      <c r="Q667">
        <v>109</v>
      </c>
      <c r="R667">
        <v>0</v>
      </c>
      <c r="S667">
        <v>0</v>
      </c>
      <c r="T667">
        <v>2.7911109999999999</v>
      </c>
      <c r="U667">
        <v>304.231111</v>
      </c>
    </row>
    <row r="668" spans="1:21" x14ac:dyDescent="0.25">
      <c r="A668" t="s">
        <v>2590</v>
      </c>
      <c r="B668">
        <v>1</v>
      </c>
      <c r="C668" t="s">
        <v>78</v>
      </c>
      <c r="D668" t="s">
        <v>103</v>
      </c>
      <c r="E668" t="s">
        <v>2591</v>
      </c>
      <c r="F668" t="s">
        <v>154</v>
      </c>
      <c r="G668" t="s">
        <v>72</v>
      </c>
      <c r="H668" t="s">
        <v>168</v>
      </c>
      <c r="I668" t="s">
        <v>22</v>
      </c>
      <c r="J668" t="s">
        <v>130</v>
      </c>
      <c r="K668" t="s">
        <v>2592</v>
      </c>
      <c r="L668" t="s">
        <v>2593</v>
      </c>
      <c r="M668">
        <v>5.6730549999999998E-3</v>
      </c>
      <c r="N668">
        <v>0</v>
      </c>
      <c r="O668">
        <v>0</v>
      </c>
      <c r="P668">
        <v>87</v>
      </c>
      <c r="Q668">
        <v>660</v>
      </c>
      <c r="R668">
        <v>0</v>
      </c>
      <c r="S668">
        <v>0</v>
      </c>
      <c r="T668">
        <v>0.49355599999999999</v>
      </c>
      <c r="U668">
        <v>3.7442160000000002</v>
      </c>
    </row>
    <row r="669" spans="1:21" x14ac:dyDescent="0.25">
      <c r="A669" t="s">
        <v>2594</v>
      </c>
      <c r="B669">
        <v>1</v>
      </c>
      <c r="C669" t="s">
        <v>78</v>
      </c>
      <c r="D669" t="s">
        <v>103</v>
      </c>
      <c r="E669" t="s">
        <v>2595</v>
      </c>
      <c r="F669" t="s">
        <v>140</v>
      </c>
      <c r="G669" t="s">
        <v>72</v>
      </c>
      <c r="H669" t="s">
        <v>129</v>
      </c>
      <c r="I669" t="s">
        <v>22</v>
      </c>
      <c r="J669" t="s">
        <v>141</v>
      </c>
      <c r="K669" t="s">
        <v>2596</v>
      </c>
      <c r="L669" t="s">
        <v>2597</v>
      </c>
      <c r="M669">
        <v>0.21972222199999999</v>
      </c>
      <c r="N669">
        <v>0</v>
      </c>
      <c r="O669">
        <v>0</v>
      </c>
      <c r="P669">
        <v>97</v>
      </c>
      <c r="Q669">
        <v>1854</v>
      </c>
      <c r="R669">
        <v>0</v>
      </c>
      <c r="S669">
        <v>0</v>
      </c>
      <c r="T669">
        <v>21.313056</v>
      </c>
      <c r="U669">
        <v>407.36500000000001</v>
      </c>
    </row>
    <row r="670" spans="1:21" x14ac:dyDescent="0.25">
      <c r="A670" t="s">
        <v>2598</v>
      </c>
      <c r="B670">
        <v>1</v>
      </c>
      <c r="C670" t="s">
        <v>78</v>
      </c>
      <c r="D670" t="s">
        <v>103</v>
      </c>
      <c r="E670" t="s">
        <v>2595</v>
      </c>
      <c r="F670" t="s">
        <v>154</v>
      </c>
      <c r="G670" t="s">
        <v>72</v>
      </c>
      <c r="H670" t="s">
        <v>168</v>
      </c>
      <c r="I670" t="s">
        <v>22</v>
      </c>
      <c r="J670" t="s">
        <v>130</v>
      </c>
      <c r="K670" t="s">
        <v>2599</v>
      </c>
      <c r="L670" t="s">
        <v>2600</v>
      </c>
      <c r="M670">
        <v>2.3055554999999998E-2</v>
      </c>
      <c r="N670">
        <v>0</v>
      </c>
      <c r="O670">
        <v>0</v>
      </c>
      <c r="P670">
        <v>2</v>
      </c>
      <c r="Q670">
        <v>262</v>
      </c>
      <c r="R670">
        <v>0</v>
      </c>
      <c r="S670">
        <v>0</v>
      </c>
      <c r="T670">
        <v>4.6110999999999999E-2</v>
      </c>
      <c r="U670">
        <v>6.0405550000000003</v>
      </c>
    </row>
    <row r="671" spans="1:21" x14ac:dyDescent="0.25">
      <c r="A671" t="s">
        <v>2601</v>
      </c>
      <c r="B671">
        <v>1</v>
      </c>
      <c r="C671" t="s">
        <v>78</v>
      </c>
      <c r="D671" t="s">
        <v>103</v>
      </c>
      <c r="E671" t="s">
        <v>2595</v>
      </c>
      <c r="F671" t="s">
        <v>177</v>
      </c>
      <c r="G671" t="s">
        <v>72</v>
      </c>
      <c r="H671" t="s">
        <v>129</v>
      </c>
      <c r="I671" t="s">
        <v>22</v>
      </c>
      <c r="J671" t="s">
        <v>130</v>
      </c>
      <c r="K671" t="s">
        <v>2602</v>
      </c>
      <c r="L671" t="s">
        <v>2603</v>
      </c>
      <c r="M671">
        <v>2.6427777770000001</v>
      </c>
      <c r="N671">
        <v>0</v>
      </c>
      <c r="O671">
        <v>0</v>
      </c>
      <c r="P671">
        <v>97</v>
      </c>
      <c r="Q671">
        <v>1854</v>
      </c>
      <c r="R671">
        <v>0</v>
      </c>
      <c r="S671">
        <v>0</v>
      </c>
      <c r="T671">
        <v>256.34944400000001</v>
      </c>
      <c r="U671">
        <v>4899.7099989999997</v>
      </c>
    </row>
    <row r="672" spans="1:21" x14ac:dyDescent="0.25">
      <c r="A672" t="s">
        <v>2604</v>
      </c>
      <c r="B672">
        <v>1</v>
      </c>
      <c r="C672" t="s">
        <v>78</v>
      </c>
      <c r="D672" t="s">
        <v>103</v>
      </c>
      <c r="E672" t="s">
        <v>2595</v>
      </c>
      <c r="F672" t="s">
        <v>140</v>
      </c>
      <c r="G672" t="s">
        <v>72</v>
      </c>
      <c r="H672" t="s">
        <v>129</v>
      </c>
      <c r="I672" t="s">
        <v>22</v>
      </c>
      <c r="J672" t="s">
        <v>141</v>
      </c>
      <c r="K672" t="s">
        <v>2605</v>
      </c>
      <c r="L672" t="s">
        <v>2606</v>
      </c>
      <c r="M672">
        <v>0.141944444</v>
      </c>
      <c r="N672">
        <v>0</v>
      </c>
      <c r="O672">
        <v>0</v>
      </c>
      <c r="P672">
        <v>2</v>
      </c>
      <c r="Q672">
        <v>262</v>
      </c>
      <c r="R672">
        <v>0</v>
      </c>
      <c r="S672">
        <v>0</v>
      </c>
      <c r="T672">
        <v>0.283889</v>
      </c>
      <c r="U672">
        <v>37.189444000000002</v>
      </c>
    </row>
    <row r="673" spans="1:21" x14ac:dyDescent="0.25">
      <c r="A673" t="s">
        <v>2607</v>
      </c>
      <c r="B673">
        <v>1</v>
      </c>
      <c r="C673" t="s">
        <v>78</v>
      </c>
      <c r="D673" t="s">
        <v>103</v>
      </c>
      <c r="E673" t="s">
        <v>2608</v>
      </c>
      <c r="F673" t="s">
        <v>140</v>
      </c>
      <c r="G673" t="s">
        <v>72</v>
      </c>
      <c r="H673" t="s">
        <v>168</v>
      </c>
      <c r="I673" t="s">
        <v>22</v>
      </c>
      <c r="J673" t="s">
        <v>141</v>
      </c>
      <c r="K673" t="s">
        <v>2609</v>
      </c>
      <c r="L673" t="s">
        <v>2610</v>
      </c>
      <c r="M673">
        <v>3.4444443999999998E-2</v>
      </c>
      <c r="N673">
        <v>1</v>
      </c>
      <c r="O673">
        <v>4</v>
      </c>
      <c r="P673">
        <v>38</v>
      </c>
      <c r="Q673">
        <v>262</v>
      </c>
      <c r="R673">
        <v>3.4444000000000002E-2</v>
      </c>
      <c r="S673">
        <v>0.13777800000000001</v>
      </c>
      <c r="T673">
        <v>1.308889</v>
      </c>
      <c r="U673">
        <v>9.0244440000000008</v>
      </c>
    </row>
    <row r="674" spans="1:21" x14ac:dyDescent="0.25">
      <c r="A674" t="s">
        <v>2611</v>
      </c>
      <c r="B674">
        <v>1</v>
      </c>
      <c r="C674" t="s">
        <v>79</v>
      </c>
      <c r="D674" t="s">
        <v>117</v>
      </c>
      <c r="E674" t="s">
        <v>2612</v>
      </c>
      <c r="F674" t="s">
        <v>140</v>
      </c>
      <c r="G674" t="s">
        <v>72</v>
      </c>
      <c r="H674" t="s">
        <v>168</v>
      </c>
      <c r="I674" t="s">
        <v>22</v>
      </c>
      <c r="J674" t="s">
        <v>141</v>
      </c>
      <c r="K674" t="s">
        <v>2613</v>
      </c>
      <c r="L674" t="s">
        <v>2614</v>
      </c>
      <c r="M674">
        <v>1.6111111000000001E-2</v>
      </c>
      <c r="N674">
        <v>0</v>
      </c>
      <c r="O674">
        <v>0</v>
      </c>
      <c r="P674">
        <v>1</v>
      </c>
      <c r="Q674">
        <v>135</v>
      </c>
      <c r="R674">
        <v>0</v>
      </c>
      <c r="S674">
        <v>0</v>
      </c>
      <c r="T674">
        <v>1.6111E-2</v>
      </c>
      <c r="U674">
        <v>2.1749999999999998</v>
      </c>
    </row>
    <row r="675" spans="1:21" x14ac:dyDescent="0.25">
      <c r="A675" t="s">
        <v>2615</v>
      </c>
      <c r="B675">
        <v>1</v>
      </c>
      <c r="C675" t="s">
        <v>79</v>
      </c>
      <c r="D675" t="s">
        <v>117</v>
      </c>
      <c r="E675" t="s">
        <v>2612</v>
      </c>
      <c r="F675" t="s">
        <v>140</v>
      </c>
      <c r="G675" t="s">
        <v>72</v>
      </c>
      <c r="H675" t="s">
        <v>168</v>
      </c>
      <c r="I675" t="s">
        <v>22</v>
      </c>
      <c r="J675" t="s">
        <v>141</v>
      </c>
      <c r="K675" t="s">
        <v>2616</v>
      </c>
      <c r="L675" t="s">
        <v>2617</v>
      </c>
      <c r="M675">
        <v>2.5000000000000001E-2</v>
      </c>
      <c r="N675">
        <v>0</v>
      </c>
      <c r="O675">
        <v>0</v>
      </c>
      <c r="P675">
        <v>1</v>
      </c>
      <c r="Q675">
        <v>16</v>
      </c>
      <c r="R675">
        <v>0</v>
      </c>
      <c r="S675">
        <v>0</v>
      </c>
      <c r="T675">
        <v>2.5000000000000001E-2</v>
      </c>
      <c r="U675">
        <v>0.4</v>
      </c>
    </row>
    <row r="676" spans="1:21" x14ac:dyDescent="0.25">
      <c r="A676" t="s">
        <v>2618</v>
      </c>
      <c r="B676">
        <v>1</v>
      </c>
      <c r="C676" t="s">
        <v>79</v>
      </c>
      <c r="D676" t="s">
        <v>117</v>
      </c>
      <c r="E676" t="s">
        <v>2619</v>
      </c>
      <c r="F676" t="s">
        <v>140</v>
      </c>
      <c r="G676" t="s">
        <v>72</v>
      </c>
      <c r="H676" t="s">
        <v>168</v>
      </c>
      <c r="I676" t="s">
        <v>22</v>
      </c>
      <c r="J676" t="s">
        <v>141</v>
      </c>
      <c r="K676" t="s">
        <v>2620</v>
      </c>
      <c r="L676" t="s">
        <v>2621</v>
      </c>
      <c r="M676">
        <v>8.6111109999999994E-3</v>
      </c>
      <c r="N676">
        <v>0</v>
      </c>
      <c r="O676">
        <v>0</v>
      </c>
      <c r="P676">
        <v>1</v>
      </c>
      <c r="Q676">
        <v>209</v>
      </c>
      <c r="R676">
        <v>0</v>
      </c>
      <c r="S676">
        <v>0</v>
      </c>
      <c r="T676">
        <v>8.6110000000000006E-3</v>
      </c>
      <c r="U676">
        <v>1.799722</v>
      </c>
    </row>
    <row r="677" spans="1:21" x14ac:dyDescent="0.25">
      <c r="A677" t="s">
        <v>2622</v>
      </c>
      <c r="B677">
        <v>1</v>
      </c>
      <c r="C677" t="s">
        <v>79</v>
      </c>
      <c r="D677" t="s">
        <v>117</v>
      </c>
      <c r="E677" t="s">
        <v>2612</v>
      </c>
      <c r="F677" t="s">
        <v>140</v>
      </c>
      <c r="G677" t="s">
        <v>72</v>
      </c>
      <c r="H677" t="s">
        <v>168</v>
      </c>
      <c r="I677" t="s">
        <v>22</v>
      </c>
      <c r="J677" t="s">
        <v>141</v>
      </c>
      <c r="K677" t="s">
        <v>2623</v>
      </c>
      <c r="L677" t="s">
        <v>2624</v>
      </c>
      <c r="M677">
        <v>8.8888879999999993E-3</v>
      </c>
      <c r="N677">
        <v>0</v>
      </c>
      <c r="O677">
        <v>0</v>
      </c>
      <c r="P677">
        <v>1</v>
      </c>
      <c r="Q677">
        <v>16</v>
      </c>
      <c r="R677">
        <v>0</v>
      </c>
      <c r="S677">
        <v>0</v>
      </c>
      <c r="T677">
        <v>8.8889999999999993E-3</v>
      </c>
      <c r="U677">
        <v>0.14222199999999999</v>
      </c>
    </row>
    <row r="678" spans="1:21" x14ac:dyDescent="0.25">
      <c r="A678" t="s">
        <v>2625</v>
      </c>
      <c r="B678">
        <v>1</v>
      </c>
      <c r="C678" t="s">
        <v>79</v>
      </c>
      <c r="D678" t="s">
        <v>117</v>
      </c>
      <c r="E678" t="s">
        <v>2612</v>
      </c>
      <c r="F678" t="s">
        <v>140</v>
      </c>
      <c r="G678" t="s">
        <v>72</v>
      </c>
      <c r="H678" t="s">
        <v>168</v>
      </c>
      <c r="I678" t="s">
        <v>22</v>
      </c>
      <c r="J678" t="s">
        <v>141</v>
      </c>
      <c r="K678" t="s">
        <v>2626</v>
      </c>
      <c r="L678" t="s">
        <v>2627</v>
      </c>
      <c r="M678">
        <v>4.7222222000000001E-2</v>
      </c>
      <c r="N678">
        <v>0</v>
      </c>
      <c r="O678">
        <v>0</v>
      </c>
      <c r="P678">
        <v>1</v>
      </c>
      <c r="Q678">
        <v>135</v>
      </c>
      <c r="R678">
        <v>0</v>
      </c>
      <c r="S678">
        <v>0</v>
      </c>
      <c r="T678">
        <v>4.7222E-2</v>
      </c>
      <c r="U678">
        <v>6.375</v>
      </c>
    </row>
    <row r="679" spans="1:21" x14ac:dyDescent="0.25">
      <c r="A679" t="s">
        <v>2628</v>
      </c>
      <c r="B679">
        <v>1</v>
      </c>
      <c r="C679" t="s">
        <v>79</v>
      </c>
      <c r="D679" t="s">
        <v>121</v>
      </c>
      <c r="E679" t="s">
        <v>2629</v>
      </c>
      <c r="F679" t="s">
        <v>128</v>
      </c>
      <c r="G679" t="s">
        <v>72</v>
      </c>
      <c r="H679" t="s">
        <v>129</v>
      </c>
      <c r="I679" t="s">
        <v>22</v>
      </c>
      <c r="J679" t="s">
        <v>130</v>
      </c>
      <c r="K679" t="s">
        <v>2630</v>
      </c>
      <c r="L679" t="s">
        <v>2631</v>
      </c>
      <c r="M679">
        <v>2.761666666</v>
      </c>
      <c r="N679">
        <v>0</v>
      </c>
      <c r="O679">
        <v>26</v>
      </c>
      <c r="P679">
        <v>1</v>
      </c>
      <c r="Q679">
        <v>2</v>
      </c>
      <c r="R679">
        <v>0</v>
      </c>
      <c r="S679">
        <v>71.803332999999995</v>
      </c>
      <c r="T679">
        <v>2.7616670000000001</v>
      </c>
      <c r="U679">
        <v>5.523333</v>
      </c>
    </row>
    <row r="680" spans="1:21" x14ac:dyDescent="0.25">
      <c r="A680" t="s">
        <v>2632</v>
      </c>
      <c r="B680">
        <v>1</v>
      </c>
      <c r="C680" t="s">
        <v>78</v>
      </c>
      <c r="D680" t="s">
        <v>104</v>
      </c>
      <c r="E680" t="s">
        <v>2633</v>
      </c>
      <c r="F680" t="s">
        <v>177</v>
      </c>
      <c r="G680" t="s">
        <v>72</v>
      </c>
      <c r="H680" t="s">
        <v>129</v>
      </c>
      <c r="I680" t="s">
        <v>22</v>
      </c>
      <c r="J680" t="s">
        <v>130</v>
      </c>
      <c r="K680" t="s">
        <v>2634</v>
      </c>
      <c r="L680" t="s">
        <v>2635</v>
      </c>
      <c r="M680">
        <v>1.0241666659999999</v>
      </c>
      <c r="N680">
        <v>0</v>
      </c>
      <c r="O680">
        <v>0</v>
      </c>
      <c r="P680">
        <v>2</v>
      </c>
      <c r="Q680">
        <v>0</v>
      </c>
      <c r="R680">
        <v>0</v>
      </c>
      <c r="S680">
        <v>0</v>
      </c>
      <c r="T680">
        <v>2.048333</v>
      </c>
      <c r="U680">
        <v>0</v>
      </c>
    </row>
    <row r="681" spans="1:21" x14ac:dyDescent="0.25">
      <c r="A681" t="s">
        <v>2636</v>
      </c>
      <c r="B681">
        <v>1</v>
      </c>
      <c r="C681" t="s">
        <v>79</v>
      </c>
      <c r="D681" t="s">
        <v>111</v>
      </c>
      <c r="E681" t="s">
        <v>2637</v>
      </c>
      <c r="F681" t="s">
        <v>140</v>
      </c>
      <c r="G681" t="s">
        <v>72</v>
      </c>
      <c r="H681" t="s">
        <v>168</v>
      </c>
      <c r="I681" t="s">
        <v>22</v>
      </c>
      <c r="J681" t="s">
        <v>141</v>
      </c>
      <c r="K681" t="s">
        <v>2638</v>
      </c>
      <c r="L681" t="s">
        <v>2639</v>
      </c>
      <c r="M681">
        <v>1.1111111E-2</v>
      </c>
      <c r="N681">
        <v>0</v>
      </c>
      <c r="O681">
        <v>0</v>
      </c>
      <c r="P681">
        <v>2</v>
      </c>
      <c r="Q681">
        <v>44</v>
      </c>
      <c r="R681">
        <v>0</v>
      </c>
      <c r="S681">
        <v>0</v>
      </c>
      <c r="T681">
        <v>2.2221999999999999E-2</v>
      </c>
      <c r="U681">
        <v>0.48888900000000002</v>
      </c>
    </row>
    <row r="682" spans="1:21" x14ac:dyDescent="0.25">
      <c r="A682" t="s">
        <v>2640</v>
      </c>
      <c r="B682">
        <v>1</v>
      </c>
      <c r="C682" t="s">
        <v>78</v>
      </c>
      <c r="D682" t="s">
        <v>80</v>
      </c>
      <c r="E682" t="s">
        <v>2641</v>
      </c>
      <c r="F682" t="s">
        <v>177</v>
      </c>
      <c r="G682" t="s">
        <v>71</v>
      </c>
      <c r="H682" t="s">
        <v>168</v>
      </c>
      <c r="I682" t="s">
        <v>22</v>
      </c>
      <c r="J682" t="s">
        <v>130</v>
      </c>
      <c r="K682" t="s">
        <v>2642</v>
      </c>
      <c r="L682" t="s">
        <v>2643</v>
      </c>
      <c r="M682">
        <v>3.5222220000000002E-3</v>
      </c>
      <c r="N682">
        <v>0</v>
      </c>
      <c r="O682">
        <v>839</v>
      </c>
      <c r="P682">
        <v>0</v>
      </c>
      <c r="Q682">
        <v>0</v>
      </c>
      <c r="R682">
        <v>0</v>
      </c>
      <c r="S682">
        <v>2.9551440000000002</v>
      </c>
      <c r="T682">
        <v>0</v>
      </c>
      <c r="U682">
        <v>0</v>
      </c>
    </row>
    <row r="683" spans="1:21" x14ac:dyDescent="0.25">
      <c r="A683" t="s">
        <v>2644</v>
      </c>
      <c r="B683">
        <v>1</v>
      </c>
      <c r="C683" t="s">
        <v>78</v>
      </c>
      <c r="D683" t="s">
        <v>80</v>
      </c>
      <c r="E683" t="s">
        <v>2641</v>
      </c>
      <c r="F683" t="s">
        <v>128</v>
      </c>
      <c r="G683" t="s">
        <v>71</v>
      </c>
      <c r="H683" t="s">
        <v>129</v>
      </c>
      <c r="I683" t="s">
        <v>22</v>
      </c>
      <c r="J683" t="s">
        <v>130</v>
      </c>
      <c r="K683" t="s">
        <v>2645</v>
      </c>
      <c r="L683" t="s">
        <v>2646</v>
      </c>
      <c r="M683">
        <v>2.6001444440000001</v>
      </c>
      <c r="N683">
        <v>0</v>
      </c>
      <c r="O683">
        <v>851</v>
      </c>
      <c r="P683">
        <v>0</v>
      </c>
      <c r="Q683">
        <v>0</v>
      </c>
      <c r="R683">
        <v>0</v>
      </c>
      <c r="S683">
        <v>2212.7229219999999</v>
      </c>
      <c r="T683">
        <v>0</v>
      </c>
      <c r="U683">
        <v>0</v>
      </c>
    </row>
    <row r="684" spans="1:21" x14ac:dyDescent="0.25">
      <c r="A684" t="s">
        <v>2647</v>
      </c>
      <c r="B684">
        <v>1</v>
      </c>
      <c r="C684" t="s">
        <v>79</v>
      </c>
      <c r="D684" t="s">
        <v>118</v>
      </c>
      <c r="E684" t="s">
        <v>2648</v>
      </c>
      <c r="F684" t="s">
        <v>128</v>
      </c>
      <c r="G684" t="s">
        <v>71</v>
      </c>
      <c r="H684" t="s">
        <v>129</v>
      </c>
      <c r="I684" t="s">
        <v>22</v>
      </c>
      <c r="J684" t="s">
        <v>130</v>
      </c>
      <c r="K684" t="s">
        <v>2649</v>
      </c>
      <c r="L684" t="s">
        <v>2650</v>
      </c>
      <c r="M684">
        <v>2.1258333330000001</v>
      </c>
      <c r="N684">
        <v>0</v>
      </c>
      <c r="O684">
        <v>0</v>
      </c>
      <c r="P684">
        <v>1</v>
      </c>
      <c r="Q684">
        <v>25</v>
      </c>
      <c r="R684">
        <v>0</v>
      </c>
      <c r="S684">
        <v>0</v>
      </c>
      <c r="T684">
        <v>2.1258330000000001</v>
      </c>
      <c r="U684">
        <v>53.145833000000003</v>
      </c>
    </row>
    <row r="685" spans="1:21" x14ac:dyDescent="0.25">
      <c r="A685" t="s">
        <v>2651</v>
      </c>
      <c r="B685">
        <v>1</v>
      </c>
      <c r="C685" t="s">
        <v>78</v>
      </c>
      <c r="D685" t="s">
        <v>104</v>
      </c>
      <c r="E685" t="s">
        <v>2652</v>
      </c>
      <c r="F685" t="s">
        <v>140</v>
      </c>
      <c r="G685" t="s">
        <v>72</v>
      </c>
      <c r="H685" t="s">
        <v>168</v>
      </c>
      <c r="I685" t="s">
        <v>22</v>
      </c>
      <c r="J685" t="s">
        <v>141</v>
      </c>
      <c r="K685" t="s">
        <v>2653</v>
      </c>
      <c r="L685" t="s">
        <v>2654</v>
      </c>
      <c r="M685">
        <v>3.3333333E-2</v>
      </c>
      <c r="N685">
        <v>0</v>
      </c>
      <c r="O685">
        <v>0</v>
      </c>
      <c r="P685">
        <v>1</v>
      </c>
      <c r="Q685">
        <v>34</v>
      </c>
      <c r="R685">
        <v>0</v>
      </c>
      <c r="S685">
        <v>0</v>
      </c>
      <c r="T685">
        <v>3.3333000000000002E-2</v>
      </c>
      <c r="U685">
        <v>1.1333329999999999</v>
      </c>
    </row>
    <row r="686" spans="1:21" x14ac:dyDescent="0.25">
      <c r="A686" t="s">
        <v>2655</v>
      </c>
      <c r="B686">
        <v>1</v>
      </c>
      <c r="C686" t="s">
        <v>78</v>
      </c>
      <c r="D686" t="s">
        <v>104</v>
      </c>
      <c r="E686" t="s">
        <v>2656</v>
      </c>
      <c r="F686" t="s">
        <v>140</v>
      </c>
      <c r="G686" t="s">
        <v>72</v>
      </c>
      <c r="H686" t="s">
        <v>168</v>
      </c>
      <c r="I686" t="s">
        <v>22</v>
      </c>
      <c r="J686" t="s">
        <v>141</v>
      </c>
      <c r="K686" t="s">
        <v>2657</v>
      </c>
      <c r="L686" t="s">
        <v>2658</v>
      </c>
      <c r="M686">
        <v>2.2222222E-2</v>
      </c>
      <c r="N686">
        <v>0</v>
      </c>
      <c r="O686">
        <v>0</v>
      </c>
      <c r="P686">
        <v>1</v>
      </c>
      <c r="Q686">
        <v>72</v>
      </c>
      <c r="R686">
        <v>0</v>
      </c>
      <c r="S686">
        <v>0</v>
      </c>
      <c r="T686">
        <v>2.2221999999999999E-2</v>
      </c>
      <c r="U686">
        <v>1.6</v>
      </c>
    </row>
    <row r="687" spans="1:21" x14ac:dyDescent="0.25">
      <c r="A687" t="s">
        <v>2659</v>
      </c>
      <c r="B687">
        <v>1</v>
      </c>
      <c r="C687" t="s">
        <v>78</v>
      </c>
      <c r="D687" t="s">
        <v>104</v>
      </c>
      <c r="E687" t="s">
        <v>2652</v>
      </c>
      <c r="F687" t="s">
        <v>140</v>
      </c>
      <c r="G687" t="s">
        <v>72</v>
      </c>
      <c r="H687" t="s">
        <v>168</v>
      </c>
      <c r="I687" t="s">
        <v>22</v>
      </c>
      <c r="J687" t="s">
        <v>141</v>
      </c>
      <c r="K687" t="s">
        <v>2660</v>
      </c>
      <c r="L687" t="s">
        <v>2661</v>
      </c>
      <c r="M687">
        <v>4.1666665999999998E-2</v>
      </c>
      <c r="N687">
        <v>0</v>
      </c>
      <c r="O687">
        <v>0</v>
      </c>
      <c r="P687">
        <v>1</v>
      </c>
      <c r="Q687">
        <v>95</v>
      </c>
      <c r="R687">
        <v>0</v>
      </c>
      <c r="S687">
        <v>0</v>
      </c>
      <c r="T687">
        <v>4.1667000000000003E-2</v>
      </c>
      <c r="U687">
        <v>3.9583330000000001</v>
      </c>
    </row>
    <row r="688" spans="1:21" x14ac:dyDescent="0.25">
      <c r="A688" t="s">
        <v>2662</v>
      </c>
      <c r="B688">
        <v>1</v>
      </c>
      <c r="C688" t="s">
        <v>78</v>
      </c>
      <c r="D688" t="s">
        <v>104</v>
      </c>
      <c r="E688" t="s">
        <v>2656</v>
      </c>
      <c r="F688" t="s">
        <v>140</v>
      </c>
      <c r="G688" t="s">
        <v>72</v>
      </c>
      <c r="H688" t="s">
        <v>129</v>
      </c>
      <c r="I688" t="s">
        <v>22</v>
      </c>
      <c r="J688" t="s">
        <v>141</v>
      </c>
      <c r="K688" t="s">
        <v>2663</v>
      </c>
      <c r="L688" t="s">
        <v>2664</v>
      </c>
      <c r="M688">
        <v>0.79833333299999998</v>
      </c>
      <c r="N688">
        <v>0</v>
      </c>
      <c r="O688">
        <v>0</v>
      </c>
      <c r="P688">
        <v>1</v>
      </c>
      <c r="Q688">
        <v>109</v>
      </c>
      <c r="R688">
        <v>0</v>
      </c>
      <c r="S688">
        <v>0</v>
      </c>
      <c r="T688">
        <v>0.79833299999999996</v>
      </c>
      <c r="U688">
        <v>87.018332999999998</v>
      </c>
    </row>
    <row r="689" spans="1:21" x14ac:dyDescent="0.25">
      <c r="A689" t="s">
        <v>2665</v>
      </c>
      <c r="B689">
        <v>1</v>
      </c>
      <c r="C689" t="s">
        <v>78</v>
      </c>
      <c r="D689" t="s">
        <v>104</v>
      </c>
      <c r="E689" t="s">
        <v>2666</v>
      </c>
      <c r="F689" t="s">
        <v>140</v>
      </c>
      <c r="G689" t="s">
        <v>72</v>
      </c>
      <c r="H689" t="s">
        <v>168</v>
      </c>
      <c r="I689" t="s">
        <v>22</v>
      </c>
      <c r="J689" t="s">
        <v>141</v>
      </c>
      <c r="K689" t="s">
        <v>2667</v>
      </c>
      <c r="L689" t="s">
        <v>2668</v>
      </c>
      <c r="M689">
        <v>1.3888888E-2</v>
      </c>
      <c r="N689">
        <v>0</v>
      </c>
      <c r="O689">
        <v>0</v>
      </c>
      <c r="P689">
        <v>1</v>
      </c>
      <c r="Q689">
        <v>92</v>
      </c>
      <c r="R689">
        <v>0</v>
      </c>
      <c r="S689">
        <v>0</v>
      </c>
      <c r="T689">
        <v>1.3889E-2</v>
      </c>
      <c r="U689">
        <v>1.2777780000000001</v>
      </c>
    </row>
    <row r="690" spans="1:21" x14ac:dyDescent="0.25">
      <c r="A690" t="s">
        <v>2669</v>
      </c>
      <c r="B690">
        <v>1</v>
      </c>
      <c r="C690" t="s">
        <v>78</v>
      </c>
      <c r="D690" t="s">
        <v>104</v>
      </c>
      <c r="E690" t="s">
        <v>2656</v>
      </c>
      <c r="F690" t="s">
        <v>140</v>
      </c>
      <c r="G690" t="s">
        <v>72</v>
      </c>
      <c r="H690" t="s">
        <v>168</v>
      </c>
      <c r="I690" t="s">
        <v>22</v>
      </c>
      <c r="J690" t="s">
        <v>141</v>
      </c>
      <c r="K690" t="s">
        <v>2670</v>
      </c>
      <c r="L690" t="s">
        <v>2671</v>
      </c>
      <c r="M690">
        <v>6.9444440000000001E-3</v>
      </c>
      <c r="N690">
        <v>0</v>
      </c>
      <c r="O690">
        <v>0</v>
      </c>
      <c r="P690">
        <v>1</v>
      </c>
      <c r="Q690">
        <v>108</v>
      </c>
      <c r="R690">
        <v>0</v>
      </c>
      <c r="S690">
        <v>0</v>
      </c>
      <c r="T690">
        <v>6.9439999999999997E-3</v>
      </c>
      <c r="U690">
        <v>0.75</v>
      </c>
    </row>
    <row r="691" spans="1:21" x14ac:dyDescent="0.25">
      <c r="A691" t="s">
        <v>2672</v>
      </c>
      <c r="B691">
        <v>1</v>
      </c>
      <c r="C691" t="s">
        <v>79</v>
      </c>
      <c r="D691" t="s">
        <v>112</v>
      </c>
      <c r="E691" t="s">
        <v>2673</v>
      </c>
      <c r="F691" t="s">
        <v>128</v>
      </c>
      <c r="G691" t="s">
        <v>72</v>
      </c>
      <c r="H691" t="s">
        <v>129</v>
      </c>
      <c r="I691" t="s">
        <v>22</v>
      </c>
      <c r="J691" t="s">
        <v>130</v>
      </c>
      <c r="K691" t="s">
        <v>2674</v>
      </c>
      <c r="L691" t="s">
        <v>2675</v>
      </c>
      <c r="M691">
        <v>5.3070277770000001</v>
      </c>
      <c r="N691">
        <v>0</v>
      </c>
      <c r="O691">
        <v>0</v>
      </c>
      <c r="P691">
        <v>1</v>
      </c>
      <c r="Q691">
        <v>30</v>
      </c>
      <c r="R691">
        <v>0</v>
      </c>
      <c r="S691">
        <v>0</v>
      </c>
      <c r="T691">
        <v>5.3070279999999999</v>
      </c>
      <c r="U691">
        <v>159.21083300000001</v>
      </c>
    </row>
    <row r="692" spans="1:21" x14ac:dyDescent="0.25">
      <c r="A692" t="s">
        <v>2676</v>
      </c>
      <c r="B692">
        <v>1</v>
      </c>
      <c r="C692" t="s">
        <v>78</v>
      </c>
      <c r="D692" t="s">
        <v>105</v>
      </c>
      <c r="E692" t="s">
        <v>2677</v>
      </c>
      <c r="F692" t="s">
        <v>140</v>
      </c>
      <c r="G692" t="s">
        <v>72</v>
      </c>
      <c r="H692" t="s">
        <v>168</v>
      </c>
      <c r="I692" t="s">
        <v>22</v>
      </c>
      <c r="J692" t="s">
        <v>141</v>
      </c>
      <c r="K692" t="s">
        <v>2678</v>
      </c>
      <c r="L692" t="s">
        <v>2679</v>
      </c>
      <c r="M692">
        <v>8.3333330000000001E-3</v>
      </c>
      <c r="N692">
        <v>0</v>
      </c>
      <c r="O692">
        <v>0</v>
      </c>
      <c r="P692">
        <v>1</v>
      </c>
      <c r="Q692">
        <v>93</v>
      </c>
      <c r="R692">
        <v>0</v>
      </c>
      <c r="S692">
        <v>0</v>
      </c>
      <c r="T692">
        <v>8.3330000000000001E-3</v>
      </c>
      <c r="U692">
        <v>0.77500000000000002</v>
      </c>
    </row>
    <row r="693" spans="1:21" x14ac:dyDescent="0.25">
      <c r="A693" t="s">
        <v>2680</v>
      </c>
      <c r="B693">
        <v>1</v>
      </c>
      <c r="C693" t="s">
        <v>78</v>
      </c>
      <c r="D693" t="s">
        <v>105</v>
      </c>
      <c r="E693" t="s">
        <v>2681</v>
      </c>
      <c r="F693" t="s">
        <v>140</v>
      </c>
      <c r="G693" t="s">
        <v>72</v>
      </c>
      <c r="H693" t="s">
        <v>168</v>
      </c>
      <c r="I693" t="s">
        <v>22</v>
      </c>
      <c r="J693" t="s">
        <v>141</v>
      </c>
      <c r="K693" t="s">
        <v>2682</v>
      </c>
      <c r="L693" t="s">
        <v>2683</v>
      </c>
      <c r="M693">
        <v>1.1388888E-2</v>
      </c>
      <c r="N693">
        <v>0</v>
      </c>
      <c r="O693">
        <v>0</v>
      </c>
      <c r="P693">
        <v>1</v>
      </c>
      <c r="Q693">
        <v>85</v>
      </c>
      <c r="R693">
        <v>0</v>
      </c>
      <c r="S693">
        <v>0</v>
      </c>
      <c r="T693">
        <v>1.1389E-2</v>
      </c>
      <c r="U693">
        <v>0.968055</v>
      </c>
    </row>
    <row r="694" spans="1:21" x14ac:dyDescent="0.25">
      <c r="A694" t="s">
        <v>2684</v>
      </c>
      <c r="B694">
        <v>1</v>
      </c>
      <c r="C694" t="s">
        <v>78</v>
      </c>
      <c r="D694" t="s">
        <v>105</v>
      </c>
      <c r="E694" t="s">
        <v>2681</v>
      </c>
      <c r="F694" t="s">
        <v>140</v>
      </c>
      <c r="G694" t="s">
        <v>72</v>
      </c>
      <c r="H694" t="s">
        <v>168</v>
      </c>
      <c r="I694" t="s">
        <v>22</v>
      </c>
      <c r="J694" t="s">
        <v>141</v>
      </c>
      <c r="K694" t="s">
        <v>2685</v>
      </c>
      <c r="L694" t="s">
        <v>2686</v>
      </c>
      <c r="M694">
        <v>1.5555555E-2</v>
      </c>
      <c r="N694">
        <v>0</v>
      </c>
      <c r="O694">
        <v>0</v>
      </c>
      <c r="P694">
        <v>1</v>
      </c>
      <c r="Q694">
        <v>37</v>
      </c>
      <c r="R694">
        <v>0</v>
      </c>
      <c r="S694">
        <v>0</v>
      </c>
      <c r="T694">
        <v>1.5556E-2</v>
      </c>
      <c r="U694">
        <v>0.57555599999999996</v>
      </c>
    </row>
    <row r="695" spans="1:21" x14ac:dyDescent="0.25">
      <c r="A695" t="s">
        <v>2687</v>
      </c>
      <c r="B695">
        <v>1</v>
      </c>
      <c r="C695" t="s">
        <v>79</v>
      </c>
      <c r="D695" t="s">
        <v>115</v>
      </c>
      <c r="E695" t="s">
        <v>2688</v>
      </c>
      <c r="F695" t="s">
        <v>128</v>
      </c>
      <c r="G695" t="s">
        <v>72</v>
      </c>
      <c r="H695" t="s">
        <v>129</v>
      </c>
      <c r="I695" t="s">
        <v>22</v>
      </c>
      <c r="J695" t="s">
        <v>130</v>
      </c>
      <c r="K695" t="s">
        <v>2689</v>
      </c>
      <c r="L695" t="s">
        <v>2690</v>
      </c>
      <c r="M695">
        <v>1.170555555</v>
      </c>
      <c r="N695">
        <v>9</v>
      </c>
      <c r="O695">
        <v>1515</v>
      </c>
      <c r="P695">
        <v>0</v>
      </c>
      <c r="Q695">
        <v>0</v>
      </c>
      <c r="R695">
        <v>10.535</v>
      </c>
      <c r="S695">
        <v>1773.391666</v>
      </c>
      <c r="T695">
        <v>0</v>
      </c>
      <c r="U695">
        <v>0</v>
      </c>
    </row>
    <row r="696" spans="1:21" x14ac:dyDescent="0.25">
      <c r="A696" t="s">
        <v>2691</v>
      </c>
      <c r="B696">
        <v>1</v>
      </c>
      <c r="C696" t="s">
        <v>79</v>
      </c>
      <c r="D696" t="s">
        <v>115</v>
      </c>
      <c r="E696" t="s">
        <v>2692</v>
      </c>
      <c r="F696" t="s">
        <v>140</v>
      </c>
      <c r="G696" t="s">
        <v>72</v>
      </c>
      <c r="H696" t="s">
        <v>168</v>
      </c>
      <c r="I696" t="s">
        <v>22</v>
      </c>
      <c r="J696" t="s">
        <v>141</v>
      </c>
      <c r="K696" t="s">
        <v>2693</v>
      </c>
      <c r="L696" t="s">
        <v>2694</v>
      </c>
      <c r="M696">
        <v>3.8611110999999997E-2</v>
      </c>
      <c r="N696">
        <v>0</v>
      </c>
      <c r="O696">
        <v>0</v>
      </c>
      <c r="P696">
        <v>1</v>
      </c>
      <c r="Q696">
        <v>82</v>
      </c>
      <c r="R696">
        <v>0</v>
      </c>
      <c r="S696">
        <v>0</v>
      </c>
      <c r="T696">
        <v>3.8610999999999999E-2</v>
      </c>
      <c r="U696">
        <v>3.1661109999999999</v>
      </c>
    </row>
    <row r="697" spans="1:21" x14ac:dyDescent="0.25">
      <c r="A697" t="s">
        <v>2695</v>
      </c>
      <c r="B697">
        <v>1</v>
      </c>
      <c r="C697" t="s">
        <v>79</v>
      </c>
      <c r="D697" t="s">
        <v>115</v>
      </c>
      <c r="E697" t="s">
        <v>2692</v>
      </c>
      <c r="F697" t="s">
        <v>140</v>
      </c>
      <c r="G697" t="s">
        <v>72</v>
      </c>
      <c r="H697" t="s">
        <v>129</v>
      </c>
      <c r="I697" t="s">
        <v>22</v>
      </c>
      <c r="J697" t="s">
        <v>141</v>
      </c>
      <c r="K697" t="s">
        <v>2696</v>
      </c>
      <c r="L697" t="s">
        <v>2697</v>
      </c>
      <c r="M697">
        <v>0.936111111</v>
      </c>
      <c r="N697">
        <v>0</v>
      </c>
      <c r="O697">
        <v>0</v>
      </c>
      <c r="P697">
        <v>88</v>
      </c>
      <c r="Q697">
        <v>497</v>
      </c>
      <c r="R697">
        <v>0</v>
      </c>
      <c r="S697">
        <v>0</v>
      </c>
      <c r="T697">
        <v>82.377778000000006</v>
      </c>
      <c r="U697">
        <v>465.24722200000002</v>
      </c>
    </row>
    <row r="698" spans="1:21" x14ac:dyDescent="0.25">
      <c r="A698" t="s">
        <v>2698</v>
      </c>
      <c r="B698">
        <v>1</v>
      </c>
      <c r="C698" t="s">
        <v>79</v>
      </c>
      <c r="D698" t="s">
        <v>115</v>
      </c>
      <c r="E698" t="s">
        <v>2692</v>
      </c>
      <c r="F698" t="s">
        <v>140</v>
      </c>
      <c r="G698" t="s">
        <v>72</v>
      </c>
      <c r="H698" t="s">
        <v>168</v>
      </c>
      <c r="I698" t="s">
        <v>22</v>
      </c>
      <c r="J698" t="s">
        <v>141</v>
      </c>
      <c r="K698" t="s">
        <v>2699</v>
      </c>
      <c r="L698" t="s">
        <v>2700</v>
      </c>
      <c r="M698">
        <v>1.1111111E-2</v>
      </c>
      <c r="N698">
        <v>0</v>
      </c>
      <c r="O698">
        <v>0</v>
      </c>
      <c r="P698">
        <v>1</v>
      </c>
      <c r="Q698">
        <v>82</v>
      </c>
      <c r="R698">
        <v>0</v>
      </c>
      <c r="S698">
        <v>0</v>
      </c>
      <c r="T698">
        <v>1.1110999999999999E-2</v>
      </c>
      <c r="U698">
        <v>0.911111</v>
      </c>
    </row>
    <row r="699" spans="1:21" x14ac:dyDescent="0.25">
      <c r="A699" t="s">
        <v>2701</v>
      </c>
      <c r="B699">
        <v>1</v>
      </c>
      <c r="C699" t="s">
        <v>79</v>
      </c>
      <c r="D699" t="s">
        <v>110</v>
      </c>
      <c r="E699" t="s">
        <v>2702</v>
      </c>
      <c r="F699" t="s">
        <v>128</v>
      </c>
      <c r="G699" t="s">
        <v>72</v>
      </c>
      <c r="H699" t="s">
        <v>129</v>
      </c>
      <c r="I699" t="s">
        <v>22</v>
      </c>
      <c r="J699" t="s">
        <v>130</v>
      </c>
      <c r="K699" t="s">
        <v>2703</v>
      </c>
      <c r="L699" t="s">
        <v>2704</v>
      </c>
      <c r="M699">
        <v>8.3027777769999993</v>
      </c>
      <c r="N699">
        <v>0</v>
      </c>
      <c r="O699">
        <v>0</v>
      </c>
      <c r="P699">
        <v>1</v>
      </c>
      <c r="Q699">
        <v>73</v>
      </c>
      <c r="R699">
        <v>0</v>
      </c>
      <c r="S699">
        <v>0</v>
      </c>
      <c r="T699">
        <v>8.302778</v>
      </c>
      <c r="U699">
        <v>606.10277799999994</v>
      </c>
    </row>
    <row r="700" spans="1:21" x14ac:dyDescent="0.25">
      <c r="A700" t="s">
        <v>2705</v>
      </c>
      <c r="B700">
        <v>1</v>
      </c>
      <c r="C700" t="s">
        <v>79</v>
      </c>
      <c r="D700" t="s">
        <v>110</v>
      </c>
      <c r="E700" t="s">
        <v>2706</v>
      </c>
      <c r="F700" t="s">
        <v>140</v>
      </c>
      <c r="G700" t="s">
        <v>72</v>
      </c>
      <c r="H700" t="s">
        <v>168</v>
      </c>
      <c r="I700" t="s">
        <v>22</v>
      </c>
      <c r="J700" t="s">
        <v>141</v>
      </c>
      <c r="K700" t="s">
        <v>2707</v>
      </c>
      <c r="L700" t="s">
        <v>2708</v>
      </c>
      <c r="M700">
        <v>9.1666660000000004E-3</v>
      </c>
      <c r="N700">
        <v>0</v>
      </c>
      <c r="O700">
        <v>0</v>
      </c>
      <c r="P700">
        <v>1</v>
      </c>
      <c r="Q700">
        <v>73</v>
      </c>
      <c r="R700">
        <v>0</v>
      </c>
      <c r="S700">
        <v>0</v>
      </c>
      <c r="T700">
        <v>9.1669999999999998E-3</v>
      </c>
      <c r="U700">
        <v>0.66916699999999996</v>
      </c>
    </row>
    <row r="701" spans="1:21" x14ac:dyDescent="0.25">
      <c r="A701" t="s">
        <v>2709</v>
      </c>
      <c r="B701">
        <v>1</v>
      </c>
      <c r="C701" t="s">
        <v>78</v>
      </c>
      <c r="D701" t="s">
        <v>105</v>
      </c>
      <c r="E701" t="s">
        <v>2710</v>
      </c>
      <c r="F701" t="s">
        <v>140</v>
      </c>
      <c r="G701" t="s">
        <v>72</v>
      </c>
      <c r="H701" t="s">
        <v>168</v>
      </c>
      <c r="I701" t="s">
        <v>22</v>
      </c>
      <c r="J701" t="s">
        <v>141</v>
      </c>
      <c r="K701" t="s">
        <v>2711</v>
      </c>
      <c r="L701" t="s">
        <v>2712</v>
      </c>
      <c r="M701">
        <v>2.3333333000000001E-2</v>
      </c>
      <c r="N701">
        <v>0</v>
      </c>
      <c r="O701">
        <v>0</v>
      </c>
      <c r="P701">
        <v>1</v>
      </c>
      <c r="Q701">
        <v>40</v>
      </c>
      <c r="R701">
        <v>0</v>
      </c>
      <c r="S701">
        <v>0</v>
      </c>
      <c r="T701">
        <v>2.3333E-2</v>
      </c>
      <c r="U701">
        <v>0.93333299999999997</v>
      </c>
    </row>
    <row r="702" spans="1:21" x14ac:dyDescent="0.25">
      <c r="A702" t="s">
        <v>2713</v>
      </c>
      <c r="B702">
        <v>1</v>
      </c>
      <c r="C702" t="s">
        <v>78</v>
      </c>
      <c r="D702" t="s">
        <v>80</v>
      </c>
      <c r="E702" t="s">
        <v>2714</v>
      </c>
      <c r="F702" t="s">
        <v>128</v>
      </c>
      <c r="G702" t="s">
        <v>71</v>
      </c>
      <c r="H702" t="s">
        <v>129</v>
      </c>
      <c r="I702" t="s">
        <v>22</v>
      </c>
      <c r="J702" t="s">
        <v>130</v>
      </c>
      <c r="K702" t="s">
        <v>2715</v>
      </c>
      <c r="L702" t="s">
        <v>2716</v>
      </c>
      <c r="M702">
        <v>1.4927777769999999</v>
      </c>
      <c r="N702">
        <v>0</v>
      </c>
      <c r="O702">
        <v>14</v>
      </c>
      <c r="P702">
        <v>0</v>
      </c>
      <c r="Q702">
        <v>0</v>
      </c>
      <c r="R702">
        <v>0</v>
      </c>
      <c r="S702">
        <v>20.898889</v>
      </c>
      <c r="T702">
        <v>0</v>
      </c>
      <c r="U702">
        <v>0</v>
      </c>
    </row>
    <row r="703" spans="1:21" x14ac:dyDescent="0.25">
      <c r="A703" t="s">
        <v>2717</v>
      </c>
      <c r="B703">
        <v>1</v>
      </c>
      <c r="C703" t="s">
        <v>79</v>
      </c>
      <c r="D703" t="s">
        <v>117</v>
      </c>
      <c r="E703" t="s">
        <v>2718</v>
      </c>
      <c r="F703" t="s">
        <v>140</v>
      </c>
      <c r="G703" t="s">
        <v>72</v>
      </c>
      <c r="H703" t="s">
        <v>168</v>
      </c>
      <c r="I703" t="s">
        <v>22</v>
      </c>
      <c r="J703" t="s">
        <v>141</v>
      </c>
      <c r="K703" t="s">
        <v>2719</v>
      </c>
      <c r="L703" t="s">
        <v>2720</v>
      </c>
      <c r="M703">
        <v>1.1388888E-2</v>
      </c>
      <c r="N703">
        <v>1</v>
      </c>
      <c r="O703">
        <v>209</v>
      </c>
      <c r="P703">
        <v>0</v>
      </c>
      <c r="Q703">
        <v>2</v>
      </c>
      <c r="R703">
        <v>1.1389E-2</v>
      </c>
      <c r="S703">
        <v>2.3802780000000001</v>
      </c>
      <c r="T703">
        <v>0</v>
      </c>
      <c r="U703">
        <v>2.2778E-2</v>
      </c>
    </row>
    <row r="704" spans="1:21" x14ac:dyDescent="0.25">
      <c r="A704" t="s">
        <v>2721</v>
      </c>
      <c r="B704">
        <v>1</v>
      </c>
      <c r="C704" t="s">
        <v>79</v>
      </c>
      <c r="D704" t="s">
        <v>117</v>
      </c>
      <c r="E704" t="s">
        <v>2722</v>
      </c>
      <c r="F704" t="s">
        <v>140</v>
      </c>
      <c r="G704" t="s">
        <v>72</v>
      </c>
      <c r="H704" t="s">
        <v>168</v>
      </c>
      <c r="I704" t="s">
        <v>22</v>
      </c>
      <c r="J704" t="s">
        <v>141</v>
      </c>
      <c r="K704" t="s">
        <v>2723</v>
      </c>
      <c r="L704" t="s">
        <v>2724</v>
      </c>
      <c r="M704">
        <v>1.3611111E-2</v>
      </c>
      <c r="N704">
        <v>0</v>
      </c>
      <c r="O704">
        <v>24</v>
      </c>
      <c r="P704">
        <v>2</v>
      </c>
      <c r="Q704">
        <v>15</v>
      </c>
      <c r="R704">
        <v>0</v>
      </c>
      <c r="S704">
        <v>0.32666699999999999</v>
      </c>
      <c r="T704">
        <v>2.7222E-2</v>
      </c>
      <c r="U704">
        <v>0.20416699999999999</v>
      </c>
    </row>
    <row r="705" spans="1:21" x14ac:dyDescent="0.25">
      <c r="A705" t="s">
        <v>2725</v>
      </c>
      <c r="B705">
        <v>1</v>
      </c>
      <c r="C705" t="s">
        <v>79</v>
      </c>
      <c r="D705" t="s">
        <v>117</v>
      </c>
      <c r="E705" t="s">
        <v>2718</v>
      </c>
      <c r="F705" t="s">
        <v>140</v>
      </c>
      <c r="G705" t="s">
        <v>72</v>
      </c>
      <c r="H705" t="s">
        <v>168</v>
      </c>
      <c r="I705" t="s">
        <v>22</v>
      </c>
      <c r="J705" t="s">
        <v>141</v>
      </c>
      <c r="K705" t="s">
        <v>2726</v>
      </c>
      <c r="L705" t="s">
        <v>2724</v>
      </c>
      <c r="M705">
        <v>1.2777777000000001E-2</v>
      </c>
      <c r="N705">
        <v>1</v>
      </c>
      <c r="O705">
        <v>319</v>
      </c>
      <c r="P705">
        <v>0</v>
      </c>
      <c r="Q705">
        <v>0</v>
      </c>
      <c r="R705">
        <v>1.2777999999999999E-2</v>
      </c>
      <c r="S705">
        <v>4.076111</v>
      </c>
      <c r="T705">
        <v>0</v>
      </c>
      <c r="U705">
        <v>0</v>
      </c>
    </row>
    <row r="706" spans="1:21" x14ac:dyDescent="0.25">
      <c r="A706" t="s">
        <v>2727</v>
      </c>
      <c r="B706">
        <v>1</v>
      </c>
      <c r="C706" t="s">
        <v>78</v>
      </c>
      <c r="D706" t="s">
        <v>80</v>
      </c>
      <c r="E706" t="s">
        <v>2728</v>
      </c>
      <c r="F706" t="s">
        <v>128</v>
      </c>
      <c r="G706" t="s">
        <v>71</v>
      </c>
      <c r="H706" t="s">
        <v>129</v>
      </c>
      <c r="I706" t="s">
        <v>22</v>
      </c>
      <c r="J706" t="s">
        <v>130</v>
      </c>
      <c r="K706" t="s">
        <v>2729</v>
      </c>
      <c r="L706" t="s">
        <v>2730</v>
      </c>
      <c r="M706">
        <v>2.5575000000000001</v>
      </c>
      <c r="N706">
        <v>1</v>
      </c>
      <c r="O706">
        <v>224</v>
      </c>
      <c r="P706">
        <v>0</v>
      </c>
      <c r="Q706">
        <v>0</v>
      </c>
      <c r="R706">
        <v>2.5575000000000001</v>
      </c>
      <c r="S706">
        <v>572.88</v>
      </c>
      <c r="T706">
        <v>0</v>
      </c>
      <c r="U706">
        <v>0</v>
      </c>
    </row>
    <row r="707" spans="1:21" x14ac:dyDescent="0.25">
      <c r="A707" t="s">
        <v>2731</v>
      </c>
      <c r="B707">
        <v>1</v>
      </c>
      <c r="C707" t="s">
        <v>78</v>
      </c>
      <c r="D707" t="s">
        <v>80</v>
      </c>
      <c r="E707" t="s">
        <v>2732</v>
      </c>
      <c r="F707" t="s">
        <v>135</v>
      </c>
      <c r="G707" t="s">
        <v>71</v>
      </c>
      <c r="H707" t="s">
        <v>129</v>
      </c>
      <c r="I707" t="s">
        <v>22</v>
      </c>
      <c r="J707" t="s">
        <v>130</v>
      </c>
      <c r="K707" t="s">
        <v>2733</v>
      </c>
      <c r="L707" t="s">
        <v>2734</v>
      </c>
      <c r="M707">
        <v>1.477733333</v>
      </c>
      <c r="N707">
        <v>1</v>
      </c>
      <c r="O707">
        <v>380</v>
      </c>
      <c r="P707">
        <v>0</v>
      </c>
      <c r="Q707">
        <v>0</v>
      </c>
      <c r="R707">
        <v>1.477733</v>
      </c>
      <c r="S707">
        <v>561.53866700000003</v>
      </c>
      <c r="T707">
        <v>0</v>
      </c>
      <c r="U707">
        <v>0</v>
      </c>
    </row>
    <row r="708" spans="1:21" x14ac:dyDescent="0.25">
      <c r="A708" t="s">
        <v>2735</v>
      </c>
      <c r="B708">
        <v>1</v>
      </c>
      <c r="C708" t="s">
        <v>78</v>
      </c>
      <c r="D708" t="s">
        <v>80</v>
      </c>
      <c r="E708" t="s">
        <v>2736</v>
      </c>
      <c r="F708" t="s">
        <v>135</v>
      </c>
      <c r="G708" t="s">
        <v>71</v>
      </c>
      <c r="H708" t="s">
        <v>129</v>
      </c>
      <c r="I708" t="s">
        <v>22</v>
      </c>
      <c r="J708" t="s">
        <v>130</v>
      </c>
      <c r="K708" t="s">
        <v>2737</v>
      </c>
      <c r="L708" t="s">
        <v>2738</v>
      </c>
      <c r="M708">
        <v>2.261194444</v>
      </c>
      <c r="N708">
        <v>0</v>
      </c>
      <c r="O708">
        <v>667</v>
      </c>
      <c r="P708">
        <v>0</v>
      </c>
      <c r="Q708">
        <v>0</v>
      </c>
      <c r="R708">
        <v>0</v>
      </c>
      <c r="S708">
        <v>1508.216694</v>
      </c>
      <c r="T708">
        <v>0</v>
      </c>
      <c r="U708">
        <v>0</v>
      </c>
    </row>
    <row r="709" spans="1:21" x14ac:dyDescent="0.25">
      <c r="A709" t="s">
        <v>2739</v>
      </c>
      <c r="B709">
        <v>1</v>
      </c>
      <c r="C709" t="s">
        <v>78</v>
      </c>
      <c r="D709" t="s">
        <v>80</v>
      </c>
      <c r="E709" t="s">
        <v>2740</v>
      </c>
      <c r="F709" t="s">
        <v>135</v>
      </c>
      <c r="G709" t="s">
        <v>71</v>
      </c>
      <c r="H709" t="s">
        <v>129</v>
      </c>
      <c r="I709" t="s">
        <v>22</v>
      </c>
      <c r="J709" t="s">
        <v>130</v>
      </c>
      <c r="K709" t="s">
        <v>2741</v>
      </c>
      <c r="L709" t="s">
        <v>2742</v>
      </c>
      <c r="M709">
        <v>1.7167166659999999</v>
      </c>
      <c r="N709">
        <v>0</v>
      </c>
      <c r="O709">
        <v>63</v>
      </c>
      <c r="P709">
        <v>0</v>
      </c>
      <c r="Q709">
        <v>0</v>
      </c>
      <c r="R709">
        <v>0</v>
      </c>
      <c r="S709">
        <v>108.15315</v>
      </c>
      <c r="T709">
        <v>0</v>
      </c>
      <c r="U709">
        <v>0</v>
      </c>
    </row>
    <row r="710" spans="1:21" x14ac:dyDescent="0.25">
      <c r="A710" t="s">
        <v>2743</v>
      </c>
      <c r="B710">
        <v>1</v>
      </c>
      <c r="C710" t="s">
        <v>78</v>
      </c>
      <c r="D710" t="s">
        <v>80</v>
      </c>
      <c r="E710" t="s">
        <v>2744</v>
      </c>
      <c r="F710" t="s">
        <v>128</v>
      </c>
      <c r="G710" t="s">
        <v>71</v>
      </c>
      <c r="H710" t="s">
        <v>129</v>
      </c>
      <c r="I710" t="s">
        <v>22</v>
      </c>
      <c r="J710" t="s">
        <v>130</v>
      </c>
      <c r="K710" t="s">
        <v>2745</v>
      </c>
      <c r="L710" t="s">
        <v>2746</v>
      </c>
      <c r="M710">
        <v>2.3591666660000001</v>
      </c>
      <c r="N710">
        <v>1</v>
      </c>
      <c r="O710">
        <v>448</v>
      </c>
      <c r="P710">
        <v>0</v>
      </c>
      <c r="Q710">
        <v>0</v>
      </c>
      <c r="R710">
        <v>2.3591669999999998</v>
      </c>
      <c r="S710">
        <v>1056.9066660000001</v>
      </c>
      <c r="T710">
        <v>0</v>
      </c>
      <c r="U710">
        <v>0</v>
      </c>
    </row>
    <row r="711" spans="1:21" x14ac:dyDescent="0.25">
      <c r="A711" t="s">
        <v>2747</v>
      </c>
      <c r="B711">
        <v>1</v>
      </c>
      <c r="C711" t="s">
        <v>78</v>
      </c>
      <c r="D711" t="s">
        <v>91</v>
      </c>
      <c r="E711" t="s">
        <v>2748</v>
      </c>
      <c r="F711" t="s">
        <v>177</v>
      </c>
      <c r="G711" t="s">
        <v>71</v>
      </c>
      <c r="H711" t="s">
        <v>129</v>
      </c>
      <c r="I711" t="s">
        <v>22</v>
      </c>
      <c r="J711" t="s">
        <v>130</v>
      </c>
      <c r="K711" t="s">
        <v>2749</v>
      </c>
      <c r="L711" t="s">
        <v>2750</v>
      </c>
      <c r="M711">
        <v>1.188547222</v>
      </c>
      <c r="N711">
        <v>0</v>
      </c>
      <c r="O711">
        <v>0</v>
      </c>
      <c r="P711">
        <v>4</v>
      </c>
      <c r="Q711">
        <v>0</v>
      </c>
      <c r="R711">
        <v>0</v>
      </c>
      <c r="S711">
        <v>0</v>
      </c>
      <c r="T711">
        <v>4.7541890000000002</v>
      </c>
      <c r="U711">
        <v>0</v>
      </c>
    </row>
    <row r="712" spans="1:21" x14ac:dyDescent="0.25">
      <c r="A712" t="s">
        <v>2751</v>
      </c>
      <c r="B712">
        <v>1</v>
      </c>
      <c r="C712" t="s">
        <v>79</v>
      </c>
      <c r="D712" t="s">
        <v>114</v>
      </c>
      <c r="E712" t="s">
        <v>2752</v>
      </c>
      <c r="F712" t="s">
        <v>128</v>
      </c>
      <c r="G712" t="s">
        <v>71</v>
      </c>
      <c r="H712" t="s">
        <v>129</v>
      </c>
      <c r="I712" t="s">
        <v>22</v>
      </c>
      <c r="J712" t="s">
        <v>130</v>
      </c>
      <c r="K712" t="s">
        <v>2753</v>
      </c>
      <c r="L712" t="s">
        <v>2754</v>
      </c>
      <c r="M712">
        <v>5.5483333330000004</v>
      </c>
      <c r="N712">
        <v>0</v>
      </c>
      <c r="O712">
        <v>0</v>
      </c>
      <c r="P712">
        <v>1</v>
      </c>
      <c r="Q712">
        <v>66</v>
      </c>
      <c r="R712">
        <v>0</v>
      </c>
      <c r="S712">
        <v>0</v>
      </c>
      <c r="T712">
        <v>5.5483330000000004</v>
      </c>
      <c r="U712">
        <v>366.19</v>
      </c>
    </row>
    <row r="713" spans="1:21" x14ac:dyDescent="0.25">
      <c r="A713" t="s">
        <v>2755</v>
      </c>
      <c r="B713">
        <v>1</v>
      </c>
      <c r="C713" t="s">
        <v>78</v>
      </c>
      <c r="D713" t="s">
        <v>737</v>
      </c>
      <c r="E713" t="s">
        <v>2756</v>
      </c>
      <c r="F713" t="s">
        <v>128</v>
      </c>
      <c r="G713" t="s">
        <v>71</v>
      </c>
      <c r="H713" t="s">
        <v>129</v>
      </c>
      <c r="I713" t="s">
        <v>22</v>
      </c>
      <c r="J713" t="s">
        <v>130</v>
      </c>
      <c r="K713" t="s">
        <v>2757</v>
      </c>
      <c r="L713" t="s">
        <v>2758</v>
      </c>
      <c r="M713">
        <v>1.0547222220000001</v>
      </c>
      <c r="N713">
        <v>1</v>
      </c>
      <c r="O713">
        <v>706</v>
      </c>
      <c r="P713">
        <v>0</v>
      </c>
      <c r="Q713">
        <v>0</v>
      </c>
      <c r="R713">
        <v>1.0547219999999999</v>
      </c>
      <c r="S713">
        <v>744.63388899999995</v>
      </c>
      <c r="T713">
        <v>0</v>
      </c>
      <c r="U713">
        <v>0</v>
      </c>
    </row>
    <row r="714" spans="1:21" x14ac:dyDescent="0.25">
      <c r="A714" t="s">
        <v>2759</v>
      </c>
      <c r="B714">
        <v>1</v>
      </c>
      <c r="C714" t="s">
        <v>79</v>
      </c>
      <c r="D714" t="s">
        <v>109</v>
      </c>
      <c r="E714" t="s">
        <v>2760</v>
      </c>
      <c r="F714" t="s">
        <v>140</v>
      </c>
      <c r="G714" t="s">
        <v>72</v>
      </c>
      <c r="H714" t="s">
        <v>168</v>
      </c>
      <c r="I714" t="s">
        <v>22</v>
      </c>
      <c r="J714" t="s">
        <v>141</v>
      </c>
      <c r="K714" t="s">
        <v>2761</v>
      </c>
      <c r="L714" t="s">
        <v>2762</v>
      </c>
      <c r="M714">
        <v>8.6111109999999994E-3</v>
      </c>
      <c r="N714">
        <v>0</v>
      </c>
      <c r="O714">
        <v>0</v>
      </c>
      <c r="P714">
        <v>1</v>
      </c>
      <c r="Q714">
        <v>74</v>
      </c>
      <c r="R714">
        <v>0</v>
      </c>
      <c r="S714">
        <v>0</v>
      </c>
      <c r="T714">
        <v>8.6110000000000006E-3</v>
      </c>
      <c r="U714">
        <v>0.63722199999999996</v>
      </c>
    </row>
    <row r="715" spans="1:21" x14ac:dyDescent="0.25">
      <c r="A715" t="s">
        <v>2763</v>
      </c>
      <c r="B715">
        <v>1</v>
      </c>
      <c r="C715" t="s">
        <v>79</v>
      </c>
      <c r="D715" t="s">
        <v>117</v>
      </c>
      <c r="E715" t="s">
        <v>2764</v>
      </c>
      <c r="F715" t="s">
        <v>140</v>
      </c>
      <c r="G715" t="s">
        <v>72</v>
      </c>
      <c r="H715" t="s">
        <v>168</v>
      </c>
      <c r="I715" t="s">
        <v>22</v>
      </c>
      <c r="J715" t="s">
        <v>141</v>
      </c>
      <c r="K715" t="s">
        <v>2765</v>
      </c>
      <c r="L715" t="s">
        <v>2766</v>
      </c>
      <c r="M715">
        <v>6.1111109999999998E-3</v>
      </c>
      <c r="N715">
        <v>1</v>
      </c>
      <c r="O715">
        <v>30</v>
      </c>
      <c r="P715">
        <v>0</v>
      </c>
      <c r="Q715">
        <v>0</v>
      </c>
      <c r="R715">
        <v>6.1110000000000001E-3</v>
      </c>
      <c r="S715">
        <v>0.183333</v>
      </c>
      <c r="T715">
        <v>0</v>
      </c>
      <c r="U715">
        <v>0</v>
      </c>
    </row>
    <row r="716" spans="1:21" x14ac:dyDescent="0.25">
      <c r="A716" t="s">
        <v>2767</v>
      </c>
      <c r="B716">
        <v>1</v>
      </c>
      <c r="C716" t="s">
        <v>79</v>
      </c>
      <c r="D716" t="s">
        <v>117</v>
      </c>
      <c r="E716" t="s">
        <v>2764</v>
      </c>
      <c r="F716" t="s">
        <v>140</v>
      </c>
      <c r="G716" t="s">
        <v>72</v>
      </c>
      <c r="H716" t="s">
        <v>168</v>
      </c>
      <c r="I716" t="s">
        <v>22</v>
      </c>
      <c r="J716" t="s">
        <v>141</v>
      </c>
      <c r="K716" t="s">
        <v>2768</v>
      </c>
      <c r="L716" t="s">
        <v>2769</v>
      </c>
      <c r="M716">
        <v>2.7777699999999999E-4</v>
      </c>
      <c r="N716">
        <v>1</v>
      </c>
      <c r="O716">
        <v>224</v>
      </c>
      <c r="P716">
        <v>0</v>
      </c>
      <c r="Q716">
        <v>0</v>
      </c>
      <c r="R716">
        <v>2.7799999999999998E-4</v>
      </c>
      <c r="S716">
        <v>6.2222E-2</v>
      </c>
      <c r="T716">
        <v>0</v>
      </c>
      <c r="U716">
        <v>0</v>
      </c>
    </row>
    <row r="717" spans="1:21" x14ac:dyDescent="0.25">
      <c r="A717" t="s">
        <v>2770</v>
      </c>
      <c r="B717">
        <v>1</v>
      </c>
      <c r="C717" t="s">
        <v>79</v>
      </c>
      <c r="D717" t="s">
        <v>117</v>
      </c>
      <c r="E717" t="s">
        <v>2764</v>
      </c>
      <c r="F717" t="s">
        <v>140</v>
      </c>
      <c r="G717" t="s">
        <v>72</v>
      </c>
      <c r="H717" t="s">
        <v>168</v>
      </c>
      <c r="I717" t="s">
        <v>22</v>
      </c>
      <c r="J717" t="s">
        <v>141</v>
      </c>
      <c r="K717" t="s">
        <v>2771</v>
      </c>
      <c r="L717" t="s">
        <v>2772</v>
      </c>
      <c r="M717">
        <v>1.9444444000000002E-2</v>
      </c>
      <c r="N717">
        <v>1</v>
      </c>
      <c r="O717">
        <v>30</v>
      </c>
      <c r="P717">
        <v>0</v>
      </c>
      <c r="Q717">
        <v>0</v>
      </c>
      <c r="R717">
        <v>1.9443999999999999E-2</v>
      </c>
      <c r="S717">
        <v>0.58333299999999999</v>
      </c>
      <c r="T717">
        <v>0</v>
      </c>
      <c r="U717">
        <v>0</v>
      </c>
    </row>
    <row r="718" spans="1:21" x14ac:dyDescent="0.25">
      <c r="A718" t="s">
        <v>2773</v>
      </c>
      <c r="B718">
        <v>1</v>
      </c>
      <c r="C718" t="s">
        <v>79</v>
      </c>
      <c r="D718" t="s">
        <v>117</v>
      </c>
      <c r="E718" t="s">
        <v>2764</v>
      </c>
      <c r="F718" t="s">
        <v>140</v>
      </c>
      <c r="G718" t="s">
        <v>72</v>
      </c>
      <c r="H718" t="s">
        <v>168</v>
      </c>
      <c r="I718" t="s">
        <v>22</v>
      </c>
      <c r="J718" t="s">
        <v>141</v>
      </c>
      <c r="K718" t="s">
        <v>2774</v>
      </c>
      <c r="L718" t="s">
        <v>2775</v>
      </c>
      <c r="M718">
        <v>8.6111109999999994E-3</v>
      </c>
      <c r="N718">
        <v>1</v>
      </c>
      <c r="O718">
        <v>224</v>
      </c>
      <c r="P718">
        <v>0</v>
      </c>
      <c r="Q718">
        <v>0</v>
      </c>
      <c r="R718">
        <v>8.6110000000000006E-3</v>
      </c>
      <c r="S718">
        <v>1.9288890000000001</v>
      </c>
      <c r="T718">
        <v>0</v>
      </c>
      <c r="U718">
        <v>0</v>
      </c>
    </row>
    <row r="719" spans="1:21" x14ac:dyDescent="0.25">
      <c r="A719" t="s">
        <v>2776</v>
      </c>
      <c r="B719">
        <v>1</v>
      </c>
      <c r="C719" t="s">
        <v>79</v>
      </c>
      <c r="D719" t="s">
        <v>117</v>
      </c>
      <c r="E719" t="s">
        <v>2764</v>
      </c>
      <c r="F719" t="s">
        <v>140</v>
      </c>
      <c r="G719" t="s">
        <v>72</v>
      </c>
      <c r="H719" t="s">
        <v>168</v>
      </c>
      <c r="I719" t="s">
        <v>22</v>
      </c>
      <c r="J719" t="s">
        <v>141</v>
      </c>
      <c r="K719" t="s">
        <v>2777</v>
      </c>
      <c r="L719" t="s">
        <v>2778</v>
      </c>
      <c r="M719">
        <v>1.4166666E-2</v>
      </c>
      <c r="N719">
        <v>1</v>
      </c>
      <c r="O719">
        <v>224</v>
      </c>
      <c r="P719">
        <v>0</v>
      </c>
      <c r="Q719">
        <v>0</v>
      </c>
      <c r="R719">
        <v>1.4167000000000001E-2</v>
      </c>
      <c r="S719">
        <v>3.173333</v>
      </c>
      <c r="T719">
        <v>0</v>
      </c>
      <c r="U719">
        <v>0</v>
      </c>
    </row>
    <row r="720" spans="1:21" x14ac:dyDescent="0.25">
      <c r="A720" t="s">
        <v>2779</v>
      </c>
      <c r="B720">
        <v>1</v>
      </c>
      <c r="C720" t="s">
        <v>79</v>
      </c>
      <c r="D720" t="s">
        <v>117</v>
      </c>
      <c r="E720" t="s">
        <v>2780</v>
      </c>
      <c r="F720" t="s">
        <v>128</v>
      </c>
      <c r="G720" t="s">
        <v>72</v>
      </c>
      <c r="H720" t="s">
        <v>129</v>
      </c>
      <c r="I720" t="s">
        <v>22</v>
      </c>
      <c r="J720" t="s">
        <v>130</v>
      </c>
      <c r="K720" t="s">
        <v>2781</v>
      </c>
      <c r="L720" t="s">
        <v>2782</v>
      </c>
      <c r="M720">
        <v>2.8619044439999999</v>
      </c>
      <c r="N720">
        <v>0</v>
      </c>
      <c r="O720">
        <v>0</v>
      </c>
      <c r="P720">
        <v>12</v>
      </c>
      <c r="Q720">
        <v>37</v>
      </c>
      <c r="R720">
        <v>0</v>
      </c>
      <c r="S720">
        <v>0</v>
      </c>
      <c r="T720">
        <v>34.342852999999998</v>
      </c>
      <c r="U720">
        <v>105.89046399999999</v>
      </c>
    </row>
    <row r="721" spans="1:21" x14ac:dyDescent="0.25">
      <c r="A721" t="s">
        <v>2783</v>
      </c>
      <c r="B721">
        <v>1</v>
      </c>
      <c r="C721" t="s">
        <v>79</v>
      </c>
      <c r="D721" t="s">
        <v>117</v>
      </c>
      <c r="E721" t="s">
        <v>2764</v>
      </c>
      <c r="F721" t="s">
        <v>140</v>
      </c>
      <c r="G721" t="s">
        <v>72</v>
      </c>
      <c r="H721" t="s">
        <v>168</v>
      </c>
      <c r="I721" t="s">
        <v>22</v>
      </c>
      <c r="J721" t="s">
        <v>141</v>
      </c>
      <c r="K721" t="s">
        <v>2784</v>
      </c>
      <c r="L721" t="s">
        <v>2785</v>
      </c>
      <c r="M721">
        <v>1.0277777E-2</v>
      </c>
      <c r="N721">
        <v>1</v>
      </c>
      <c r="O721">
        <v>59</v>
      </c>
      <c r="P721">
        <v>0</v>
      </c>
      <c r="Q721">
        <v>1</v>
      </c>
      <c r="R721">
        <v>1.0278000000000001E-2</v>
      </c>
      <c r="S721">
        <v>0.60638899999999996</v>
      </c>
      <c r="T721">
        <v>0</v>
      </c>
      <c r="U721">
        <v>1.0278000000000001E-2</v>
      </c>
    </row>
    <row r="722" spans="1:21" x14ac:dyDescent="0.25">
      <c r="A722" t="s">
        <v>2786</v>
      </c>
      <c r="B722">
        <v>1</v>
      </c>
      <c r="C722" t="s">
        <v>79</v>
      </c>
      <c r="D722" t="s">
        <v>117</v>
      </c>
      <c r="E722" t="s">
        <v>2764</v>
      </c>
      <c r="F722" t="s">
        <v>140</v>
      </c>
      <c r="G722" t="s">
        <v>72</v>
      </c>
      <c r="H722" t="s">
        <v>168</v>
      </c>
      <c r="I722" t="s">
        <v>22</v>
      </c>
      <c r="J722" t="s">
        <v>141</v>
      </c>
      <c r="K722" t="s">
        <v>2787</v>
      </c>
      <c r="L722" t="s">
        <v>2788</v>
      </c>
      <c r="M722">
        <v>8.3333330000000001E-3</v>
      </c>
      <c r="N722">
        <v>1</v>
      </c>
      <c r="O722">
        <v>59</v>
      </c>
      <c r="P722">
        <v>0</v>
      </c>
      <c r="Q722">
        <v>1</v>
      </c>
      <c r="R722">
        <v>8.3330000000000001E-3</v>
      </c>
      <c r="S722">
        <v>0.49166700000000002</v>
      </c>
      <c r="T722">
        <v>0</v>
      </c>
      <c r="U722">
        <v>8.3330000000000001E-3</v>
      </c>
    </row>
    <row r="723" spans="1:21" x14ac:dyDescent="0.25">
      <c r="A723" t="s">
        <v>2789</v>
      </c>
      <c r="B723">
        <v>1</v>
      </c>
      <c r="C723" t="s">
        <v>79</v>
      </c>
      <c r="D723" t="s">
        <v>117</v>
      </c>
      <c r="E723" t="s">
        <v>2764</v>
      </c>
      <c r="F723" t="s">
        <v>140</v>
      </c>
      <c r="G723" t="s">
        <v>72</v>
      </c>
      <c r="H723" t="s">
        <v>129</v>
      </c>
      <c r="I723" t="s">
        <v>22</v>
      </c>
      <c r="J723" t="s">
        <v>141</v>
      </c>
      <c r="K723" t="s">
        <v>2790</v>
      </c>
      <c r="L723" t="s">
        <v>2791</v>
      </c>
      <c r="M723">
        <v>7.3055554999999994E-2</v>
      </c>
      <c r="N723">
        <v>1</v>
      </c>
      <c r="O723">
        <v>224</v>
      </c>
      <c r="P723">
        <v>0</v>
      </c>
      <c r="Q723">
        <v>0</v>
      </c>
      <c r="R723">
        <v>7.3055999999999996E-2</v>
      </c>
      <c r="S723">
        <v>16.364443999999999</v>
      </c>
      <c r="T723">
        <v>0</v>
      </c>
      <c r="U723">
        <v>0</v>
      </c>
    </row>
    <row r="724" spans="1:21" x14ac:dyDescent="0.25">
      <c r="A724" t="s">
        <v>2792</v>
      </c>
      <c r="B724">
        <v>1</v>
      </c>
      <c r="C724" t="s">
        <v>79</v>
      </c>
      <c r="D724" t="s">
        <v>117</v>
      </c>
      <c r="E724" t="s">
        <v>2764</v>
      </c>
      <c r="F724" t="s">
        <v>140</v>
      </c>
      <c r="G724" t="s">
        <v>72</v>
      </c>
      <c r="H724" t="s">
        <v>168</v>
      </c>
      <c r="I724" t="s">
        <v>22</v>
      </c>
      <c r="J724" t="s">
        <v>141</v>
      </c>
      <c r="K724" t="s">
        <v>2793</v>
      </c>
      <c r="L724" t="s">
        <v>2794</v>
      </c>
      <c r="M724">
        <v>1.2500000000000001E-2</v>
      </c>
      <c r="N724">
        <v>1</v>
      </c>
      <c r="O724">
        <v>59</v>
      </c>
      <c r="P724">
        <v>0</v>
      </c>
      <c r="Q724">
        <v>1</v>
      </c>
      <c r="R724">
        <v>1.2500000000000001E-2</v>
      </c>
      <c r="S724">
        <v>0.73750000000000004</v>
      </c>
      <c r="T724">
        <v>0</v>
      </c>
      <c r="U724">
        <v>1.2500000000000001E-2</v>
      </c>
    </row>
    <row r="725" spans="1:21" x14ac:dyDescent="0.25">
      <c r="A725" t="s">
        <v>2795</v>
      </c>
      <c r="B725">
        <v>1</v>
      </c>
      <c r="C725" t="s">
        <v>79</v>
      </c>
      <c r="D725" t="s">
        <v>117</v>
      </c>
      <c r="E725" t="s">
        <v>2764</v>
      </c>
      <c r="F725" t="s">
        <v>140</v>
      </c>
      <c r="G725" t="s">
        <v>72</v>
      </c>
      <c r="H725" t="s">
        <v>168</v>
      </c>
      <c r="I725" t="s">
        <v>22</v>
      </c>
      <c r="J725" t="s">
        <v>141</v>
      </c>
      <c r="K725" t="s">
        <v>2796</v>
      </c>
      <c r="L725" t="s">
        <v>2797</v>
      </c>
      <c r="M725">
        <v>6.1111109999999998E-3</v>
      </c>
      <c r="N725">
        <v>1</v>
      </c>
      <c r="O725">
        <v>30</v>
      </c>
      <c r="P725">
        <v>0</v>
      </c>
      <c r="Q725">
        <v>0</v>
      </c>
      <c r="R725">
        <v>6.1110000000000001E-3</v>
      </c>
      <c r="S725">
        <v>0.183333</v>
      </c>
      <c r="T725">
        <v>0</v>
      </c>
      <c r="U725">
        <v>0</v>
      </c>
    </row>
    <row r="726" spans="1:21" x14ac:dyDescent="0.25">
      <c r="A726" t="s">
        <v>2798</v>
      </c>
      <c r="B726">
        <v>1</v>
      </c>
      <c r="C726" t="s">
        <v>79</v>
      </c>
      <c r="D726" t="s">
        <v>117</v>
      </c>
      <c r="E726" t="s">
        <v>2764</v>
      </c>
      <c r="F726" t="s">
        <v>140</v>
      </c>
      <c r="G726" t="s">
        <v>72</v>
      </c>
      <c r="H726" t="s">
        <v>168</v>
      </c>
      <c r="I726" t="s">
        <v>22</v>
      </c>
      <c r="J726" t="s">
        <v>141</v>
      </c>
      <c r="K726" t="s">
        <v>2799</v>
      </c>
      <c r="L726" t="s">
        <v>2800</v>
      </c>
      <c r="M726">
        <v>2.0833332999999999E-2</v>
      </c>
      <c r="N726">
        <v>1</v>
      </c>
      <c r="O726">
        <v>30</v>
      </c>
      <c r="P726">
        <v>0</v>
      </c>
      <c r="Q726">
        <v>0</v>
      </c>
      <c r="R726">
        <v>2.0833000000000001E-2</v>
      </c>
      <c r="S726">
        <v>0.625</v>
      </c>
      <c r="T726">
        <v>0</v>
      </c>
      <c r="U726">
        <v>0</v>
      </c>
    </row>
    <row r="727" spans="1:21" x14ac:dyDescent="0.25">
      <c r="A727" t="s">
        <v>2801</v>
      </c>
      <c r="B727">
        <v>1</v>
      </c>
      <c r="C727" t="s">
        <v>79</v>
      </c>
      <c r="D727" t="s">
        <v>117</v>
      </c>
      <c r="E727" t="s">
        <v>2764</v>
      </c>
      <c r="F727" t="s">
        <v>140</v>
      </c>
      <c r="G727" t="s">
        <v>72</v>
      </c>
      <c r="H727" t="s">
        <v>168</v>
      </c>
      <c r="I727" t="s">
        <v>22</v>
      </c>
      <c r="J727" t="s">
        <v>141</v>
      </c>
      <c r="K727" t="s">
        <v>2802</v>
      </c>
      <c r="L727" t="s">
        <v>2803</v>
      </c>
      <c r="M727">
        <v>6.9444440000000001E-3</v>
      </c>
      <c r="N727">
        <v>1</v>
      </c>
      <c r="O727">
        <v>59</v>
      </c>
      <c r="P727">
        <v>0</v>
      </c>
      <c r="Q727">
        <v>1</v>
      </c>
      <c r="R727">
        <v>6.9439999999999997E-3</v>
      </c>
      <c r="S727">
        <v>0.40972199999999998</v>
      </c>
      <c r="T727">
        <v>0</v>
      </c>
      <c r="U727">
        <v>6.9439999999999997E-3</v>
      </c>
    </row>
    <row r="728" spans="1:21" x14ac:dyDescent="0.25">
      <c r="A728" t="s">
        <v>2804</v>
      </c>
      <c r="B728">
        <v>1</v>
      </c>
      <c r="C728" t="s">
        <v>79</v>
      </c>
      <c r="D728" t="s">
        <v>117</v>
      </c>
      <c r="E728" t="s">
        <v>2764</v>
      </c>
      <c r="F728" t="s">
        <v>128</v>
      </c>
      <c r="G728" t="s">
        <v>72</v>
      </c>
      <c r="H728" t="s">
        <v>129</v>
      </c>
      <c r="I728" t="s">
        <v>22</v>
      </c>
      <c r="J728" t="s">
        <v>130</v>
      </c>
      <c r="K728" t="s">
        <v>2805</v>
      </c>
      <c r="L728" t="s">
        <v>2806</v>
      </c>
      <c r="M728">
        <v>3.4336111109999998</v>
      </c>
      <c r="N728">
        <v>1</v>
      </c>
      <c r="O728">
        <v>59</v>
      </c>
      <c r="P728">
        <v>0</v>
      </c>
      <c r="Q728">
        <v>1</v>
      </c>
      <c r="R728">
        <v>3.433611</v>
      </c>
      <c r="S728">
        <v>202.583056</v>
      </c>
      <c r="T728">
        <v>0</v>
      </c>
      <c r="U728">
        <v>3.433611</v>
      </c>
    </row>
    <row r="729" spans="1:21" x14ac:dyDescent="0.25">
      <c r="A729" t="s">
        <v>2807</v>
      </c>
      <c r="B729">
        <v>1</v>
      </c>
      <c r="C729" t="s">
        <v>79</v>
      </c>
      <c r="D729" t="s">
        <v>117</v>
      </c>
      <c r="E729" t="s">
        <v>2764</v>
      </c>
      <c r="F729" t="s">
        <v>140</v>
      </c>
      <c r="G729" t="s">
        <v>72</v>
      </c>
      <c r="H729" t="s">
        <v>168</v>
      </c>
      <c r="I729" t="s">
        <v>22</v>
      </c>
      <c r="J729" t="s">
        <v>141</v>
      </c>
      <c r="K729" t="s">
        <v>2808</v>
      </c>
      <c r="L729" t="s">
        <v>2809</v>
      </c>
      <c r="M729">
        <v>2.7777777E-2</v>
      </c>
      <c r="N729">
        <v>1</v>
      </c>
      <c r="O729">
        <v>59</v>
      </c>
      <c r="P729">
        <v>0</v>
      </c>
      <c r="Q729">
        <v>1</v>
      </c>
      <c r="R729">
        <v>2.7778000000000001E-2</v>
      </c>
      <c r="S729">
        <v>1.638889</v>
      </c>
      <c r="T729">
        <v>0</v>
      </c>
      <c r="U729">
        <v>2.7778000000000001E-2</v>
      </c>
    </row>
    <row r="730" spans="1:21" x14ac:dyDescent="0.25">
      <c r="A730" t="s">
        <v>2810</v>
      </c>
      <c r="B730">
        <v>1</v>
      </c>
      <c r="C730" t="s">
        <v>79</v>
      </c>
      <c r="D730" t="s">
        <v>109</v>
      </c>
      <c r="E730" t="s">
        <v>2811</v>
      </c>
      <c r="F730" t="s">
        <v>140</v>
      </c>
      <c r="G730" t="s">
        <v>72</v>
      </c>
      <c r="H730" t="s">
        <v>168</v>
      </c>
      <c r="I730" t="s">
        <v>22</v>
      </c>
      <c r="J730" t="s">
        <v>141</v>
      </c>
      <c r="K730" t="s">
        <v>2812</v>
      </c>
      <c r="L730" t="s">
        <v>2813</v>
      </c>
      <c r="M730">
        <v>1.6388888000000001E-2</v>
      </c>
      <c r="N730">
        <v>0</v>
      </c>
      <c r="O730">
        <v>0</v>
      </c>
      <c r="P730">
        <v>4</v>
      </c>
      <c r="Q730">
        <v>45</v>
      </c>
      <c r="R730">
        <v>0</v>
      </c>
      <c r="S730">
        <v>0</v>
      </c>
      <c r="T730">
        <v>6.5556000000000003E-2</v>
      </c>
      <c r="U730">
        <v>0.73750000000000004</v>
      </c>
    </row>
    <row r="731" spans="1:21" x14ac:dyDescent="0.25">
      <c r="A731" t="s">
        <v>2814</v>
      </c>
      <c r="B731">
        <v>1</v>
      </c>
      <c r="C731" t="s">
        <v>79</v>
      </c>
      <c r="D731" t="s">
        <v>109</v>
      </c>
      <c r="E731" t="s">
        <v>2811</v>
      </c>
      <c r="F731" t="s">
        <v>140</v>
      </c>
      <c r="G731" t="s">
        <v>72</v>
      </c>
      <c r="H731" t="s">
        <v>168</v>
      </c>
      <c r="I731" t="s">
        <v>22</v>
      </c>
      <c r="J731" t="s">
        <v>141</v>
      </c>
      <c r="K731" t="s">
        <v>2815</v>
      </c>
      <c r="L731" t="s">
        <v>2816</v>
      </c>
      <c r="M731">
        <v>6.1111109999999998E-3</v>
      </c>
      <c r="N731">
        <v>0</v>
      </c>
      <c r="O731">
        <v>0</v>
      </c>
      <c r="P731">
        <v>1</v>
      </c>
      <c r="Q731">
        <v>186</v>
      </c>
      <c r="R731">
        <v>0</v>
      </c>
      <c r="S731">
        <v>0</v>
      </c>
      <c r="T731">
        <v>6.1110000000000001E-3</v>
      </c>
      <c r="U731">
        <v>1.1366670000000001</v>
      </c>
    </row>
    <row r="732" spans="1:21" x14ac:dyDescent="0.25">
      <c r="A732" t="s">
        <v>2817</v>
      </c>
      <c r="B732">
        <v>1</v>
      </c>
      <c r="C732" t="s">
        <v>79</v>
      </c>
      <c r="D732" t="s">
        <v>109</v>
      </c>
      <c r="E732" t="s">
        <v>2818</v>
      </c>
      <c r="F732" t="s">
        <v>140</v>
      </c>
      <c r="G732" t="s">
        <v>72</v>
      </c>
      <c r="H732" t="s">
        <v>168</v>
      </c>
      <c r="I732" t="s">
        <v>22</v>
      </c>
      <c r="J732" t="s">
        <v>141</v>
      </c>
      <c r="K732" t="s">
        <v>2819</v>
      </c>
      <c r="L732" t="s">
        <v>2820</v>
      </c>
      <c r="M732">
        <v>8.3333330000000001E-3</v>
      </c>
      <c r="N732">
        <v>0</v>
      </c>
      <c r="O732">
        <v>0</v>
      </c>
      <c r="P732">
        <v>1</v>
      </c>
      <c r="Q732">
        <v>250</v>
      </c>
      <c r="R732">
        <v>0</v>
      </c>
      <c r="S732">
        <v>0</v>
      </c>
      <c r="T732">
        <v>8.3330000000000001E-3</v>
      </c>
      <c r="U732">
        <v>2.0833330000000001</v>
      </c>
    </row>
    <row r="733" spans="1:21" x14ac:dyDescent="0.25">
      <c r="A733" t="s">
        <v>2821</v>
      </c>
      <c r="B733">
        <v>1</v>
      </c>
      <c r="C733" t="s">
        <v>79</v>
      </c>
      <c r="D733" t="s">
        <v>109</v>
      </c>
      <c r="E733" t="s">
        <v>2818</v>
      </c>
      <c r="F733" t="s">
        <v>140</v>
      </c>
      <c r="G733" t="s">
        <v>72</v>
      </c>
      <c r="H733" t="s">
        <v>168</v>
      </c>
      <c r="I733" t="s">
        <v>22</v>
      </c>
      <c r="J733" t="s">
        <v>141</v>
      </c>
      <c r="K733" t="s">
        <v>2822</v>
      </c>
      <c r="L733" t="s">
        <v>2823</v>
      </c>
      <c r="M733">
        <v>2.75E-2</v>
      </c>
      <c r="N733">
        <v>0</v>
      </c>
      <c r="O733">
        <v>0</v>
      </c>
      <c r="P733">
        <v>1</v>
      </c>
      <c r="Q733">
        <v>22</v>
      </c>
      <c r="R733">
        <v>0</v>
      </c>
      <c r="S733">
        <v>0</v>
      </c>
      <c r="T733">
        <v>2.75E-2</v>
      </c>
      <c r="U733">
        <v>0.60499999999999998</v>
      </c>
    </row>
    <row r="734" spans="1:21" x14ac:dyDescent="0.25">
      <c r="A734" t="s">
        <v>2824</v>
      </c>
      <c r="B734">
        <v>1</v>
      </c>
      <c r="C734" t="s">
        <v>78</v>
      </c>
      <c r="D734" t="s">
        <v>92</v>
      </c>
      <c r="E734" t="s">
        <v>2825</v>
      </c>
      <c r="F734" t="s">
        <v>128</v>
      </c>
      <c r="G734" t="s">
        <v>72</v>
      </c>
      <c r="H734" t="s">
        <v>129</v>
      </c>
      <c r="I734" t="s">
        <v>22</v>
      </c>
      <c r="J734" t="s">
        <v>130</v>
      </c>
      <c r="K734" t="s">
        <v>2826</v>
      </c>
      <c r="L734" t="s">
        <v>2827</v>
      </c>
      <c r="M734">
        <v>1.0531694439999999</v>
      </c>
      <c r="N734">
        <v>11</v>
      </c>
      <c r="O734">
        <v>68</v>
      </c>
      <c r="P734">
        <v>217</v>
      </c>
      <c r="Q734">
        <v>4449</v>
      </c>
      <c r="R734">
        <v>11.584864</v>
      </c>
      <c r="S734">
        <v>71.615521999999999</v>
      </c>
      <c r="T734">
        <v>228.537769</v>
      </c>
      <c r="U734">
        <v>4685.5508559999998</v>
      </c>
    </row>
    <row r="735" spans="1:21" x14ac:dyDescent="0.25">
      <c r="A735" t="s">
        <v>2828</v>
      </c>
      <c r="B735">
        <v>1</v>
      </c>
      <c r="C735" t="s">
        <v>78</v>
      </c>
      <c r="D735" t="s">
        <v>92</v>
      </c>
      <c r="E735" t="s">
        <v>2829</v>
      </c>
      <c r="F735" t="s">
        <v>140</v>
      </c>
      <c r="G735" t="s">
        <v>72</v>
      </c>
      <c r="H735" t="s">
        <v>129</v>
      </c>
      <c r="I735" t="s">
        <v>22</v>
      </c>
      <c r="J735" t="s">
        <v>141</v>
      </c>
      <c r="K735" t="s">
        <v>2830</v>
      </c>
      <c r="L735" t="s">
        <v>2831</v>
      </c>
      <c r="M735">
        <v>7.8611110999999997E-2</v>
      </c>
      <c r="N735">
        <v>0</v>
      </c>
      <c r="O735">
        <v>44</v>
      </c>
      <c r="P735">
        <v>1</v>
      </c>
      <c r="Q735">
        <v>0</v>
      </c>
      <c r="R735">
        <v>0</v>
      </c>
      <c r="S735">
        <v>3.4588890000000001</v>
      </c>
      <c r="T735">
        <v>7.8611E-2</v>
      </c>
      <c r="U735">
        <v>0</v>
      </c>
    </row>
    <row r="736" spans="1:21" x14ac:dyDescent="0.25">
      <c r="A736" t="s">
        <v>2832</v>
      </c>
      <c r="B736">
        <v>1</v>
      </c>
      <c r="C736" t="s">
        <v>78</v>
      </c>
      <c r="D736" t="s">
        <v>92</v>
      </c>
      <c r="E736" t="s">
        <v>2833</v>
      </c>
      <c r="F736" t="s">
        <v>128</v>
      </c>
      <c r="G736" t="s">
        <v>72</v>
      </c>
      <c r="H736" t="s">
        <v>129</v>
      </c>
      <c r="I736" t="s">
        <v>22</v>
      </c>
      <c r="J736" t="s">
        <v>130</v>
      </c>
      <c r="K736" t="s">
        <v>2834</v>
      </c>
      <c r="L736" t="s">
        <v>2835</v>
      </c>
      <c r="M736">
        <v>2.2884286110000001</v>
      </c>
      <c r="N736">
        <v>2</v>
      </c>
      <c r="O736">
        <v>16</v>
      </c>
      <c r="P736">
        <v>60</v>
      </c>
      <c r="Q736">
        <v>160</v>
      </c>
      <c r="R736">
        <v>4.5768570000000004</v>
      </c>
      <c r="S736">
        <v>36.614857999999998</v>
      </c>
      <c r="T736">
        <v>137.30571699999999</v>
      </c>
      <c r="U736">
        <v>366.14857799999999</v>
      </c>
    </row>
    <row r="737" spans="1:21" x14ac:dyDescent="0.25">
      <c r="A737" t="s">
        <v>2836</v>
      </c>
      <c r="B737">
        <v>1</v>
      </c>
      <c r="C737" t="s">
        <v>78</v>
      </c>
      <c r="D737" t="s">
        <v>92</v>
      </c>
      <c r="E737" t="s">
        <v>2837</v>
      </c>
      <c r="F737" t="s">
        <v>140</v>
      </c>
      <c r="G737" t="s">
        <v>72</v>
      </c>
      <c r="H737" t="s">
        <v>129</v>
      </c>
      <c r="I737" t="s">
        <v>22</v>
      </c>
      <c r="J737" t="s">
        <v>141</v>
      </c>
      <c r="K737" t="s">
        <v>2838</v>
      </c>
      <c r="L737" t="s">
        <v>2839</v>
      </c>
      <c r="M737">
        <v>0.375</v>
      </c>
      <c r="N737">
        <v>0</v>
      </c>
      <c r="O737">
        <v>17</v>
      </c>
      <c r="P737">
        <v>1</v>
      </c>
      <c r="Q737">
        <v>2</v>
      </c>
      <c r="R737">
        <v>0</v>
      </c>
      <c r="S737">
        <v>6.375</v>
      </c>
      <c r="T737">
        <v>0.375</v>
      </c>
      <c r="U737">
        <v>0.75</v>
      </c>
    </row>
    <row r="738" spans="1:21" x14ac:dyDescent="0.25">
      <c r="A738" t="s">
        <v>2840</v>
      </c>
      <c r="B738">
        <v>1</v>
      </c>
      <c r="C738" t="s">
        <v>78</v>
      </c>
      <c r="D738" t="s">
        <v>92</v>
      </c>
      <c r="E738" t="s">
        <v>2841</v>
      </c>
      <c r="F738" t="s">
        <v>140</v>
      </c>
      <c r="G738" t="s">
        <v>72</v>
      </c>
      <c r="H738" t="s">
        <v>129</v>
      </c>
      <c r="I738" t="s">
        <v>22</v>
      </c>
      <c r="J738" t="s">
        <v>141</v>
      </c>
      <c r="K738" t="s">
        <v>2842</v>
      </c>
      <c r="L738" t="s">
        <v>2843</v>
      </c>
      <c r="M738">
        <v>0.238055555</v>
      </c>
      <c r="N738">
        <v>0</v>
      </c>
      <c r="O738">
        <v>0</v>
      </c>
      <c r="P738">
        <v>1</v>
      </c>
      <c r="Q738">
        <v>35</v>
      </c>
      <c r="R738">
        <v>0</v>
      </c>
      <c r="S738">
        <v>0</v>
      </c>
      <c r="T738">
        <v>0.23805599999999999</v>
      </c>
      <c r="U738">
        <v>8.331944</v>
      </c>
    </row>
    <row r="739" spans="1:21" x14ac:dyDescent="0.25">
      <c r="A739" t="s">
        <v>2844</v>
      </c>
      <c r="B739">
        <v>1</v>
      </c>
      <c r="C739" t="s">
        <v>79</v>
      </c>
      <c r="D739" t="s">
        <v>118</v>
      </c>
      <c r="E739" t="s">
        <v>2845</v>
      </c>
      <c r="F739" t="s">
        <v>140</v>
      </c>
      <c r="G739" t="s">
        <v>72</v>
      </c>
      <c r="H739" t="s">
        <v>168</v>
      </c>
      <c r="I739" t="s">
        <v>22</v>
      </c>
      <c r="J739" t="s">
        <v>141</v>
      </c>
      <c r="K739" t="s">
        <v>2846</v>
      </c>
      <c r="L739" t="s">
        <v>2847</v>
      </c>
      <c r="M739">
        <v>2.8055554999999999E-2</v>
      </c>
      <c r="N739">
        <v>0</v>
      </c>
      <c r="O739">
        <v>0</v>
      </c>
      <c r="P739">
        <v>1</v>
      </c>
      <c r="Q739">
        <v>14</v>
      </c>
      <c r="R739">
        <v>0</v>
      </c>
      <c r="S739">
        <v>0</v>
      </c>
      <c r="T739">
        <v>2.8056000000000001E-2</v>
      </c>
      <c r="U739">
        <v>0.39277800000000002</v>
      </c>
    </row>
    <row r="740" spans="1:21" x14ac:dyDescent="0.25">
      <c r="A740" t="s">
        <v>2848</v>
      </c>
      <c r="B740">
        <v>1</v>
      </c>
      <c r="C740" t="s">
        <v>79</v>
      </c>
      <c r="D740" t="s">
        <v>118</v>
      </c>
      <c r="E740" t="s">
        <v>2849</v>
      </c>
      <c r="F740" t="s">
        <v>140</v>
      </c>
      <c r="G740" t="s">
        <v>72</v>
      </c>
      <c r="H740" t="s">
        <v>168</v>
      </c>
      <c r="I740" t="s">
        <v>22</v>
      </c>
      <c r="J740" t="s">
        <v>141</v>
      </c>
      <c r="K740" t="s">
        <v>2850</v>
      </c>
      <c r="L740" t="s">
        <v>2851</v>
      </c>
      <c r="M740">
        <v>5.0000000000000001E-3</v>
      </c>
      <c r="N740">
        <v>0</v>
      </c>
      <c r="O740">
        <v>0</v>
      </c>
      <c r="P740">
        <v>1</v>
      </c>
      <c r="Q740">
        <v>78</v>
      </c>
      <c r="R740">
        <v>0</v>
      </c>
      <c r="S740">
        <v>0</v>
      </c>
      <c r="T740">
        <v>5.0000000000000001E-3</v>
      </c>
      <c r="U740">
        <v>0.39</v>
      </c>
    </row>
    <row r="741" spans="1:21" x14ac:dyDescent="0.25">
      <c r="A741" t="s">
        <v>2852</v>
      </c>
      <c r="B741">
        <v>1</v>
      </c>
      <c r="C741" t="s">
        <v>79</v>
      </c>
      <c r="D741" t="s">
        <v>118</v>
      </c>
      <c r="E741" t="s">
        <v>2849</v>
      </c>
      <c r="F741" t="s">
        <v>140</v>
      </c>
      <c r="G741" t="s">
        <v>72</v>
      </c>
      <c r="H741" t="s">
        <v>168</v>
      </c>
      <c r="I741" t="s">
        <v>22</v>
      </c>
      <c r="J741" t="s">
        <v>141</v>
      </c>
      <c r="K741" t="s">
        <v>2853</v>
      </c>
      <c r="L741" t="s">
        <v>2854</v>
      </c>
      <c r="M741">
        <v>9.7222220000000008E-3</v>
      </c>
      <c r="N741">
        <v>0</v>
      </c>
      <c r="O741">
        <v>0</v>
      </c>
      <c r="P741">
        <v>1</v>
      </c>
      <c r="Q741">
        <v>78</v>
      </c>
      <c r="R741">
        <v>0</v>
      </c>
      <c r="S741">
        <v>0</v>
      </c>
      <c r="T741">
        <v>9.7219999999999997E-3</v>
      </c>
      <c r="U741">
        <v>0.75833300000000003</v>
      </c>
    </row>
    <row r="742" spans="1:21" x14ac:dyDescent="0.25">
      <c r="A742" t="s">
        <v>2855</v>
      </c>
      <c r="B742">
        <v>1</v>
      </c>
      <c r="C742" t="s">
        <v>79</v>
      </c>
      <c r="D742" t="s">
        <v>118</v>
      </c>
      <c r="E742" t="s">
        <v>2845</v>
      </c>
      <c r="F742" t="s">
        <v>140</v>
      </c>
      <c r="G742" t="s">
        <v>72</v>
      </c>
      <c r="H742" t="s">
        <v>168</v>
      </c>
      <c r="I742" t="s">
        <v>22</v>
      </c>
      <c r="J742" t="s">
        <v>141</v>
      </c>
      <c r="K742" t="s">
        <v>2856</v>
      </c>
      <c r="L742" t="s">
        <v>2857</v>
      </c>
      <c r="M742">
        <v>7.2222220000000004E-3</v>
      </c>
      <c r="N742">
        <v>0</v>
      </c>
      <c r="O742">
        <v>0</v>
      </c>
      <c r="P742">
        <v>1</v>
      </c>
      <c r="Q742">
        <v>68</v>
      </c>
      <c r="R742">
        <v>0</v>
      </c>
      <c r="S742">
        <v>0</v>
      </c>
      <c r="T742">
        <v>7.2220000000000001E-3</v>
      </c>
      <c r="U742">
        <v>0.49111100000000002</v>
      </c>
    </row>
    <row r="743" spans="1:21" x14ac:dyDescent="0.25">
      <c r="A743" t="s">
        <v>2858</v>
      </c>
      <c r="B743">
        <v>1</v>
      </c>
      <c r="C743" t="s">
        <v>79</v>
      </c>
      <c r="D743" t="s">
        <v>118</v>
      </c>
      <c r="E743" t="s">
        <v>2845</v>
      </c>
      <c r="F743" t="s">
        <v>140</v>
      </c>
      <c r="G743" t="s">
        <v>72</v>
      </c>
      <c r="H743" t="s">
        <v>168</v>
      </c>
      <c r="I743" t="s">
        <v>22</v>
      </c>
      <c r="J743" t="s">
        <v>141</v>
      </c>
      <c r="K743" t="s">
        <v>2859</v>
      </c>
      <c r="L743" t="s">
        <v>2860</v>
      </c>
      <c r="M743">
        <v>8.0555550000000007E-3</v>
      </c>
      <c r="N743">
        <v>0</v>
      </c>
      <c r="O743">
        <v>0</v>
      </c>
      <c r="P743">
        <v>1</v>
      </c>
      <c r="Q743">
        <v>77</v>
      </c>
      <c r="R743">
        <v>0</v>
      </c>
      <c r="S743">
        <v>0</v>
      </c>
      <c r="T743">
        <v>8.0560000000000007E-3</v>
      </c>
      <c r="U743">
        <v>0.620278</v>
      </c>
    </row>
    <row r="744" spans="1:21" x14ac:dyDescent="0.25">
      <c r="A744" t="s">
        <v>2861</v>
      </c>
      <c r="B744">
        <v>1</v>
      </c>
      <c r="C744" t="s">
        <v>79</v>
      </c>
      <c r="D744" t="s">
        <v>118</v>
      </c>
      <c r="E744" t="s">
        <v>2849</v>
      </c>
      <c r="F744" t="s">
        <v>140</v>
      </c>
      <c r="G744" t="s">
        <v>72</v>
      </c>
      <c r="H744" t="s">
        <v>168</v>
      </c>
      <c r="I744" t="s">
        <v>22</v>
      </c>
      <c r="J744" t="s">
        <v>141</v>
      </c>
      <c r="K744" t="s">
        <v>2862</v>
      </c>
      <c r="L744" t="s">
        <v>2863</v>
      </c>
      <c r="M744">
        <v>8.3333330000000001E-3</v>
      </c>
      <c r="N744">
        <v>0</v>
      </c>
      <c r="O744">
        <v>0</v>
      </c>
      <c r="P744">
        <v>1</v>
      </c>
      <c r="Q744">
        <v>78</v>
      </c>
      <c r="R744">
        <v>0</v>
      </c>
      <c r="S744">
        <v>0</v>
      </c>
      <c r="T744">
        <v>8.3330000000000001E-3</v>
      </c>
      <c r="U744">
        <v>0.65</v>
      </c>
    </row>
    <row r="745" spans="1:21" x14ac:dyDescent="0.25">
      <c r="A745" t="s">
        <v>2864</v>
      </c>
      <c r="B745">
        <v>1</v>
      </c>
      <c r="C745" t="s">
        <v>79</v>
      </c>
      <c r="D745" t="s">
        <v>118</v>
      </c>
      <c r="E745" t="s">
        <v>2849</v>
      </c>
      <c r="F745" t="s">
        <v>140</v>
      </c>
      <c r="G745" t="s">
        <v>72</v>
      </c>
      <c r="H745" t="s">
        <v>168</v>
      </c>
      <c r="I745" t="s">
        <v>22</v>
      </c>
      <c r="J745" t="s">
        <v>141</v>
      </c>
      <c r="K745" t="s">
        <v>2865</v>
      </c>
      <c r="L745" t="s">
        <v>2866</v>
      </c>
      <c r="M745">
        <v>1.0277777E-2</v>
      </c>
      <c r="N745">
        <v>0</v>
      </c>
      <c r="O745">
        <v>0</v>
      </c>
      <c r="P745">
        <v>1</v>
      </c>
      <c r="Q745">
        <v>78</v>
      </c>
      <c r="R745">
        <v>0</v>
      </c>
      <c r="S745">
        <v>0</v>
      </c>
      <c r="T745">
        <v>1.0278000000000001E-2</v>
      </c>
      <c r="U745">
        <v>0.80166700000000002</v>
      </c>
    </row>
    <row r="746" spans="1:21" x14ac:dyDescent="0.25">
      <c r="A746" t="s">
        <v>2867</v>
      </c>
      <c r="B746">
        <v>1</v>
      </c>
      <c r="C746" t="s">
        <v>79</v>
      </c>
      <c r="D746" t="s">
        <v>118</v>
      </c>
      <c r="E746" t="s">
        <v>2849</v>
      </c>
      <c r="F746" t="s">
        <v>140</v>
      </c>
      <c r="G746" t="s">
        <v>72</v>
      </c>
      <c r="H746" t="s">
        <v>168</v>
      </c>
      <c r="I746" t="s">
        <v>22</v>
      </c>
      <c r="J746" t="s">
        <v>141</v>
      </c>
      <c r="K746" t="s">
        <v>2868</v>
      </c>
      <c r="L746" t="s">
        <v>2869</v>
      </c>
      <c r="M746">
        <v>2.9444444E-2</v>
      </c>
      <c r="N746">
        <v>0</v>
      </c>
      <c r="O746">
        <v>0</v>
      </c>
      <c r="P746">
        <v>1</v>
      </c>
      <c r="Q746">
        <v>103</v>
      </c>
      <c r="R746">
        <v>0</v>
      </c>
      <c r="S746">
        <v>0</v>
      </c>
      <c r="T746">
        <v>2.9444000000000001E-2</v>
      </c>
      <c r="U746">
        <v>3.032778</v>
      </c>
    </row>
    <row r="747" spans="1:21" x14ac:dyDescent="0.25">
      <c r="A747" t="s">
        <v>2870</v>
      </c>
      <c r="B747">
        <v>1</v>
      </c>
      <c r="C747" t="s">
        <v>79</v>
      </c>
      <c r="D747" t="s">
        <v>118</v>
      </c>
      <c r="E747" t="s">
        <v>2871</v>
      </c>
      <c r="F747" t="s">
        <v>140</v>
      </c>
      <c r="G747" t="s">
        <v>72</v>
      </c>
      <c r="H747" t="s">
        <v>168</v>
      </c>
      <c r="I747" t="s">
        <v>22</v>
      </c>
      <c r="J747" t="s">
        <v>141</v>
      </c>
      <c r="K747" t="s">
        <v>2872</v>
      </c>
      <c r="L747" t="s">
        <v>2873</v>
      </c>
      <c r="M747">
        <v>1.8611111E-2</v>
      </c>
      <c r="N747">
        <v>0</v>
      </c>
      <c r="O747">
        <v>4</v>
      </c>
      <c r="P747">
        <v>1</v>
      </c>
      <c r="Q747">
        <v>43</v>
      </c>
      <c r="R747">
        <v>0</v>
      </c>
      <c r="S747">
        <v>7.4443999999999996E-2</v>
      </c>
      <c r="T747">
        <v>1.8610999999999999E-2</v>
      </c>
      <c r="U747">
        <v>0.80027800000000004</v>
      </c>
    </row>
    <row r="748" spans="1:21" x14ac:dyDescent="0.25">
      <c r="A748" t="s">
        <v>2874</v>
      </c>
      <c r="B748">
        <v>1</v>
      </c>
      <c r="C748" t="s">
        <v>79</v>
      </c>
      <c r="D748" t="s">
        <v>118</v>
      </c>
      <c r="E748" t="s">
        <v>2875</v>
      </c>
      <c r="F748" t="s">
        <v>140</v>
      </c>
      <c r="G748" t="s">
        <v>72</v>
      </c>
      <c r="H748" t="s">
        <v>168</v>
      </c>
      <c r="I748" t="s">
        <v>22</v>
      </c>
      <c r="J748" t="s">
        <v>141</v>
      </c>
      <c r="K748" t="s">
        <v>2876</v>
      </c>
      <c r="L748" t="s">
        <v>2877</v>
      </c>
      <c r="M748">
        <v>6.6666659999999999E-3</v>
      </c>
      <c r="N748">
        <v>0</v>
      </c>
      <c r="O748">
        <v>0</v>
      </c>
      <c r="P748">
        <v>2</v>
      </c>
      <c r="Q748">
        <v>24</v>
      </c>
      <c r="R748">
        <v>0</v>
      </c>
      <c r="S748">
        <v>0</v>
      </c>
      <c r="T748">
        <v>1.3332999999999999E-2</v>
      </c>
      <c r="U748">
        <v>0.16</v>
      </c>
    </row>
    <row r="749" spans="1:21" x14ac:dyDescent="0.25">
      <c r="A749" t="s">
        <v>2878</v>
      </c>
      <c r="B749">
        <v>1</v>
      </c>
      <c r="C749" t="s">
        <v>79</v>
      </c>
      <c r="D749" t="s">
        <v>118</v>
      </c>
      <c r="E749" t="s">
        <v>2849</v>
      </c>
      <c r="F749" t="s">
        <v>140</v>
      </c>
      <c r="G749" t="s">
        <v>72</v>
      </c>
      <c r="H749" t="s">
        <v>168</v>
      </c>
      <c r="I749" t="s">
        <v>22</v>
      </c>
      <c r="J749" t="s">
        <v>141</v>
      </c>
      <c r="K749" t="s">
        <v>2879</v>
      </c>
      <c r="L749" t="s">
        <v>2880</v>
      </c>
      <c r="M749">
        <v>0.01</v>
      </c>
      <c r="N749">
        <v>0</v>
      </c>
      <c r="O749">
        <v>0</v>
      </c>
      <c r="P749">
        <v>1</v>
      </c>
      <c r="Q749">
        <v>100</v>
      </c>
      <c r="R749">
        <v>0</v>
      </c>
      <c r="S749">
        <v>0</v>
      </c>
      <c r="T749">
        <v>0.01</v>
      </c>
      <c r="U749">
        <v>1</v>
      </c>
    </row>
    <row r="750" spans="1:21" x14ac:dyDescent="0.25">
      <c r="A750" t="s">
        <v>2881</v>
      </c>
      <c r="B750">
        <v>1</v>
      </c>
      <c r="C750" t="s">
        <v>79</v>
      </c>
      <c r="D750" t="s">
        <v>118</v>
      </c>
      <c r="E750" t="s">
        <v>2882</v>
      </c>
      <c r="F750" t="s">
        <v>140</v>
      </c>
      <c r="G750" t="s">
        <v>72</v>
      </c>
      <c r="H750" t="s">
        <v>129</v>
      </c>
      <c r="I750" t="s">
        <v>22</v>
      </c>
      <c r="J750" t="s">
        <v>141</v>
      </c>
      <c r="K750" t="s">
        <v>2883</v>
      </c>
      <c r="L750" t="s">
        <v>2884</v>
      </c>
      <c r="M750">
        <v>5.2777776999999998E-2</v>
      </c>
      <c r="N750">
        <v>0</v>
      </c>
      <c r="O750">
        <v>0</v>
      </c>
      <c r="P750">
        <v>1</v>
      </c>
      <c r="Q750">
        <v>16</v>
      </c>
      <c r="R750">
        <v>0</v>
      </c>
      <c r="S750">
        <v>0</v>
      </c>
      <c r="T750">
        <v>5.2777999999999999E-2</v>
      </c>
      <c r="U750">
        <v>0.84444399999999997</v>
      </c>
    </row>
    <row r="751" spans="1:21" x14ac:dyDescent="0.25">
      <c r="A751" t="s">
        <v>2885</v>
      </c>
      <c r="B751">
        <v>1</v>
      </c>
      <c r="C751" t="s">
        <v>79</v>
      </c>
      <c r="D751" t="s">
        <v>118</v>
      </c>
      <c r="E751" t="s">
        <v>2845</v>
      </c>
      <c r="F751" t="s">
        <v>140</v>
      </c>
      <c r="G751" t="s">
        <v>72</v>
      </c>
      <c r="H751" t="s">
        <v>168</v>
      </c>
      <c r="I751" t="s">
        <v>22</v>
      </c>
      <c r="J751" t="s">
        <v>141</v>
      </c>
      <c r="K751" t="s">
        <v>2886</v>
      </c>
      <c r="L751" t="s">
        <v>2887</v>
      </c>
      <c r="M751">
        <v>1.1111111E-2</v>
      </c>
      <c r="N751">
        <v>0</v>
      </c>
      <c r="O751">
        <v>0</v>
      </c>
      <c r="P751">
        <v>1</v>
      </c>
      <c r="Q751">
        <v>58</v>
      </c>
      <c r="R751">
        <v>0</v>
      </c>
      <c r="S751">
        <v>0</v>
      </c>
      <c r="T751">
        <v>1.1110999999999999E-2</v>
      </c>
      <c r="U751">
        <v>0.64444400000000002</v>
      </c>
    </row>
    <row r="752" spans="1:21" x14ac:dyDescent="0.25">
      <c r="A752" t="s">
        <v>2888</v>
      </c>
      <c r="B752">
        <v>1</v>
      </c>
      <c r="C752" t="s">
        <v>79</v>
      </c>
      <c r="D752" t="s">
        <v>118</v>
      </c>
      <c r="E752" t="s">
        <v>2871</v>
      </c>
      <c r="F752" t="s">
        <v>140</v>
      </c>
      <c r="G752" t="s">
        <v>72</v>
      </c>
      <c r="H752" t="s">
        <v>168</v>
      </c>
      <c r="I752" t="s">
        <v>22</v>
      </c>
      <c r="J752" t="s">
        <v>141</v>
      </c>
      <c r="K752" t="s">
        <v>2889</v>
      </c>
      <c r="L752" t="s">
        <v>2890</v>
      </c>
      <c r="M752">
        <v>8.3333330000000001E-3</v>
      </c>
      <c r="N752">
        <v>0</v>
      </c>
      <c r="O752">
        <v>4</v>
      </c>
      <c r="P752">
        <v>1</v>
      </c>
      <c r="Q752">
        <v>43</v>
      </c>
      <c r="R752">
        <v>0</v>
      </c>
      <c r="S752">
        <v>3.3333000000000002E-2</v>
      </c>
      <c r="T752">
        <v>8.3330000000000001E-3</v>
      </c>
      <c r="U752">
        <v>0.35833300000000001</v>
      </c>
    </row>
    <row r="753" spans="1:21" x14ac:dyDescent="0.25">
      <c r="A753" t="s">
        <v>2891</v>
      </c>
      <c r="B753">
        <v>1</v>
      </c>
      <c r="C753" t="s">
        <v>79</v>
      </c>
      <c r="D753" t="s">
        <v>124</v>
      </c>
      <c r="E753" t="s">
        <v>2892</v>
      </c>
      <c r="F753" t="s">
        <v>140</v>
      </c>
      <c r="G753" t="s">
        <v>72</v>
      </c>
      <c r="H753" t="s">
        <v>168</v>
      </c>
      <c r="I753" t="s">
        <v>22</v>
      </c>
      <c r="J753" t="s">
        <v>141</v>
      </c>
      <c r="K753" t="s">
        <v>2893</v>
      </c>
      <c r="L753" t="s">
        <v>2894</v>
      </c>
      <c r="M753">
        <v>3.5555555000000003E-2</v>
      </c>
      <c r="N753">
        <v>0</v>
      </c>
      <c r="O753">
        <v>0</v>
      </c>
      <c r="P753">
        <v>1</v>
      </c>
      <c r="Q753">
        <v>17</v>
      </c>
      <c r="R753">
        <v>0</v>
      </c>
      <c r="S753">
        <v>0</v>
      </c>
      <c r="T753">
        <v>3.5555999999999997E-2</v>
      </c>
      <c r="U753">
        <v>0.60444399999999998</v>
      </c>
    </row>
    <row r="754" spans="1:21" x14ac:dyDescent="0.25">
      <c r="A754" t="s">
        <v>2895</v>
      </c>
      <c r="B754">
        <v>1</v>
      </c>
      <c r="C754" t="s">
        <v>79</v>
      </c>
      <c r="D754" t="s">
        <v>124</v>
      </c>
      <c r="E754" t="s">
        <v>2896</v>
      </c>
      <c r="F754" t="s">
        <v>140</v>
      </c>
      <c r="G754" t="s">
        <v>72</v>
      </c>
      <c r="H754" t="s">
        <v>129</v>
      </c>
      <c r="I754" t="s">
        <v>22</v>
      </c>
      <c r="J754" t="s">
        <v>141</v>
      </c>
      <c r="K754" t="s">
        <v>2897</v>
      </c>
      <c r="L754" t="s">
        <v>2898</v>
      </c>
      <c r="M754">
        <v>6.1944444000000001E-2</v>
      </c>
      <c r="N754">
        <v>2</v>
      </c>
      <c r="O754">
        <v>43</v>
      </c>
      <c r="P754">
        <v>0</v>
      </c>
      <c r="Q754">
        <v>3</v>
      </c>
      <c r="R754">
        <v>0.123889</v>
      </c>
      <c r="S754">
        <v>2.663611</v>
      </c>
      <c r="T754">
        <v>0</v>
      </c>
      <c r="U754">
        <v>0.185833</v>
      </c>
    </row>
    <row r="755" spans="1:21" x14ac:dyDescent="0.25">
      <c r="A755" t="s">
        <v>2899</v>
      </c>
      <c r="B755">
        <v>1</v>
      </c>
      <c r="C755" t="s">
        <v>79</v>
      </c>
      <c r="D755" t="s">
        <v>124</v>
      </c>
      <c r="E755" t="s">
        <v>2892</v>
      </c>
      <c r="F755" t="s">
        <v>140</v>
      </c>
      <c r="G755" t="s">
        <v>72</v>
      </c>
      <c r="H755" t="s">
        <v>129</v>
      </c>
      <c r="I755" t="s">
        <v>22</v>
      </c>
      <c r="J755" t="s">
        <v>141</v>
      </c>
      <c r="K755" t="s">
        <v>2900</v>
      </c>
      <c r="L755" t="s">
        <v>2901</v>
      </c>
      <c r="M755">
        <v>6.0227777000000003E-2</v>
      </c>
      <c r="N755">
        <v>0</v>
      </c>
      <c r="O755">
        <v>0</v>
      </c>
      <c r="P755">
        <v>227</v>
      </c>
      <c r="Q755">
        <v>331</v>
      </c>
      <c r="R755">
        <v>0</v>
      </c>
      <c r="S755">
        <v>0</v>
      </c>
      <c r="T755">
        <v>13.671704999999999</v>
      </c>
      <c r="U755">
        <v>19.935393999999999</v>
      </c>
    </row>
    <row r="756" spans="1:21" x14ac:dyDescent="0.25">
      <c r="A756" t="s">
        <v>2902</v>
      </c>
      <c r="B756">
        <v>1</v>
      </c>
      <c r="C756" t="s">
        <v>78</v>
      </c>
      <c r="D756" t="s">
        <v>86</v>
      </c>
      <c r="E756" t="s">
        <v>2903</v>
      </c>
      <c r="F756" t="s">
        <v>135</v>
      </c>
      <c r="G756" t="s">
        <v>71</v>
      </c>
      <c r="H756" t="s">
        <v>129</v>
      </c>
      <c r="I756" t="s">
        <v>22</v>
      </c>
      <c r="J756" t="s">
        <v>130</v>
      </c>
      <c r="K756" t="s">
        <v>2904</v>
      </c>
      <c r="L756" t="s">
        <v>2905</v>
      </c>
      <c r="M756">
        <v>1.462809166</v>
      </c>
      <c r="N756">
        <v>1</v>
      </c>
      <c r="O756">
        <v>150</v>
      </c>
      <c r="P756">
        <v>0</v>
      </c>
      <c r="Q756">
        <v>0</v>
      </c>
      <c r="R756">
        <v>1.462809</v>
      </c>
      <c r="S756">
        <v>219.42137500000001</v>
      </c>
      <c r="T756">
        <v>0</v>
      </c>
      <c r="U756">
        <v>0</v>
      </c>
    </row>
    <row r="757" spans="1:21" x14ac:dyDescent="0.25">
      <c r="A757" t="s">
        <v>2906</v>
      </c>
      <c r="B757">
        <v>1</v>
      </c>
      <c r="C757" t="s">
        <v>78</v>
      </c>
      <c r="D757" t="s">
        <v>80</v>
      </c>
      <c r="E757" t="s">
        <v>2907</v>
      </c>
      <c r="F757" t="s">
        <v>128</v>
      </c>
      <c r="G757" t="s">
        <v>71</v>
      </c>
      <c r="H757" t="s">
        <v>129</v>
      </c>
      <c r="I757" t="s">
        <v>22</v>
      </c>
      <c r="J757" t="s">
        <v>130</v>
      </c>
      <c r="K757" t="s">
        <v>2908</v>
      </c>
      <c r="L757" t="s">
        <v>2909</v>
      </c>
      <c r="M757">
        <v>0.36388888800000002</v>
      </c>
      <c r="N757">
        <v>1</v>
      </c>
      <c r="O757">
        <v>232</v>
      </c>
      <c r="P757">
        <v>0</v>
      </c>
      <c r="Q757">
        <v>0</v>
      </c>
      <c r="R757">
        <v>0.36388900000000002</v>
      </c>
      <c r="S757">
        <v>84.422222000000005</v>
      </c>
      <c r="T757">
        <v>0</v>
      </c>
      <c r="U757">
        <v>0</v>
      </c>
    </row>
    <row r="758" spans="1:21" x14ac:dyDescent="0.25">
      <c r="A758" t="s">
        <v>2910</v>
      </c>
      <c r="B758">
        <v>1</v>
      </c>
      <c r="C758" t="s">
        <v>78</v>
      </c>
      <c r="D758" t="s">
        <v>80</v>
      </c>
      <c r="E758" t="s">
        <v>2911</v>
      </c>
      <c r="F758" t="s">
        <v>128</v>
      </c>
      <c r="G758" t="s">
        <v>71</v>
      </c>
      <c r="H758" t="s">
        <v>129</v>
      </c>
      <c r="I758" t="s">
        <v>22</v>
      </c>
      <c r="J758" t="s">
        <v>130</v>
      </c>
      <c r="K758" t="s">
        <v>2912</v>
      </c>
      <c r="L758" t="s">
        <v>2913</v>
      </c>
      <c r="M758">
        <v>2.494722222</v>
      </c>
      <c r="N758">
        <v>1</v>
      </c>
      <c r="O758">
        <v>647</v>
      </c>
      <c r="P758">
        <v>0</v>
      </c>
      <c r="Q758">
        <v>0</v>
      </c>
      <c r="R758">
        <v>2.4947219999999999</v>
      </c>
      <c r="S758">
        <v>1614.085278</v>
      </c>
      <c r="T758">
        <v>0</v>
      </c>
      <c r="U758">
        <v>0</v>
      </c>
    </row>
    <row r="759" spans="1:21" x14ac:dyDescent="0.25">
      <c r="A759" t="s">
        <v>2914</v>
      </c>
      <c r="B759">
        <v>1</v>
      </c>
      <c r="C759" t="s">
        <v>78</v>
      </c>
      <c r="D759" t="s">
        <v>105</v>
      </c>
      <c r="E759" t="s">
        <v>2915</v>
      </c>
      <c r="F759" t="s">
        <v>140</v>
      </c>
      <c r="G759" t="s">
        <v>72</v>
      </c>
      <c r="H759" t="s">
        <v>168</v>
      </c>
      <c r="I759" t="s">
        <v>22</v>
      </c>
      <c r="J759" t="s">
        <v>141</v>
      </c>
      <c r="K759" t="s">
        <v>302</v>
      </c>
      <c r="L759" t="s">
        <v>2916</v>
      </c>
      <c r="M759">
        <v>8.3333330000000001E-3</v>
      </c>
      <c r="N759">
        <v>0</v>
      </c>
      <c r="O759">
        <v>0</v>
      </c>
      <c r="P759">
        <v>1</v>
      </c>
      <c r="Q759">
        <v>76</v>
      </c>
      <c r="R759">
        <v>0</v>
      </c>
      <c r="S759">
        <v>0</v>
      </c>
      <c r="T759">
        <v>8.3330000000000001E-3</v>
      </c>
      <c r="U759">
        <v>0.63333300000000003</v>
      </c>
    </row>
    <row r="760" spans="1:21" x14ac:dyDescent="0.25">
      <c r="A760" t="s">
        <v>2917</v>
      </c>
      <c r="B760">
        <v>1</v>
      </c>
      <c r="C760" t="s">
        <v>78</v>
      </c>
      <c r="D760" t="s">
        <v>105</v>
      </c>
      <c r="E760" t="s">
        <v>2918</v>
      </c>
      <c r="F760" t="s">
        <v>140</v>
      </c>
      <c r="G760" t="s">
        <v>72</v>
      </c>
      <c r="H760" t="s">
        <v>168</v>
      </c>
      <c r="I760" t="s">
        <v>22</v>
      </c>
      <c r="J760" t="s">
        <v>141</v>
      </c>
      <c r="K760" t="s">
        <v>2919</v>
      </c>
      <c r="L760" t="s">
        <v>2920</v>
      </c>
      <c r="M760">
        <v>8.3333330000000001E-3</v>
      </c>
      <c r="N760">
        <v>0</v>
      </c>
      <c r="O760">
        <v>0</v>
      </c>
      <c r="P760">
        <v>1</v>
      </c>
      <c r="Q760">
        <v>111</v>
      </c>
      <c r="R760">
        <v>0</v>
      </c>
      <c r="S760">
        <v>0</v>
      </c>
      <c r="T760">
        <v>8.3330000000000001E-3</v>
      </c>
      <c r="U760">
        <v>0.92500000000000004</v>
      </c>
    </row>
    <row r="761" spans="1:21" x14ac:dyDescent="0.25">
      <c r="A761" t="s">
        <v>2921</v>
      </c>
      <c r="B761">
        <v>1</v>
      </c>
      <c r="C761" t="s">
        <v>78</v>
      </c>
      <c r="D761" t="s">
        <v>105</v>
      </c>
      <c r="E761" t="s">
        <v>2918</v>
      </c>
      <c r="F761" t="s">
        <v>140</v>
      </c>
      <c r="G761" t="s">
        <v>72</v>
      </c>
      <c r="H761" t="s">
        <v>168</v>
      </c>
      <c r="I761" t="s">
        <v>22</v>
      </c>
      <c r="J761" t="s">
        <v>141</v>
      </c>
      <c r="K761" t="s">
        <v>2922</v>
      </c>
      <c r="L761" t="s">
        <v>2923</v>
      </c>
      <c r="M761">
        <v>2.1666666000000001E-2</v>
      </c>
      <c r="N761">
        <v>0</v>
      </c>
      <c r="O761">
        <v>0</v>
      </c>
      <c r="P761">
        <v>1</v>
      </c>
      <c r="Q761">
        <v>111</v>
      </c>
      <c r="R761">
        <v>0</v>
      </c>
      <c r="S761">
        <v>0</v>
      </c>
      <c r="T761">
        <v>2.1666999999999999E-2</v>
      </c>
      <c r="U761">
        <v>2.4049999999999998</v>
      </c>
    </row>
    <row r="762" spans="1:21" x14ac:dyDescent="0.25">
      <c r="A762" t="s">
        <v>2924</v>
      </c>
      <c r="B762">
        <v>1</v>
      </c>
      <c r="C762" t="s">
        <v>78</v>
      </c>
      <c r="D762" t="s">
        <v>105</v>
      </c>
      <c r="E762" t="s">
        <v>2915</v>
      </c>
      <c r="F762" t="s">
        <v>154</v>
      </c>
      <c r="G762" t="s">
        <v>72</v>
      </c>
      <c r="H762" t="s">
        <v>129</v>
      </c>
      <c r="I762" t="s">
        <v>22</v>
      </c>
      <c r="J762" t="s">
        <v>141</v>
      </c>
      <c r="K762" t="s">
        <v>2925</v>
      </c>
      <c r="L762" t="s">
        <v>2926</v>
      </c>
      <c r="M762">
        <v>6.25E-2</v>
      </c>
      <c r="N762">
        <v>0</v>
      </c>
      <c r="O762">
        <v>0</v>
      </c>
      <c r="P762">
        <v>1</v>
      </c>
      <c r="Q762">
        <v>76</v>
      </c>
      <c r="R762">
        <v>0</v>
      </c>
      <c r="S762">
        <v>0</v>
      </c>
      <c r="T762">
        <v>6.25E-2</v>
      </c>
      <c r="U762">
        <v>4.75</v>
      </c>
    </row>
    <row r="763" spans="1:21" x14ac:dyDescent="0.25">
      <c r="A763" t="s">
        <v>2927</v>
      </c>
      <c r="B763">
        <v>1</v>
      </c>
      <c r="C763" t="s">
        <v>78</v>
      </c>
      <c r="D763" t="s">
        <v>93</v>
      </c>
      <c r="E763" t="s">
        <v>2928</v>
      </c>
      <c r="F763" t="s">
        <v>128</v>
      </c>
      <c r="G763" t="s">
        <v>71</v>
      </c>
      <c r="H763" t="s">
        <v>129</v>
      </c>
      <c r="I763" t="s">
        <v>22</v>
      </c>
      <c r="J763" t="s">
        <v>130</v>
      </c>
      <c r="K763" t="s">
        <v>2929</v>
      </c>
      <c r="L763" t="s">
        <v>2930</v>
      </c>
      <c r="M763">
        <v>0.70722222199999996</v>
      </c>
      <c r="N763">
        <v>2</v>
      </c>
      <c r="O763">
        <v>174</v>
      </c>
      <c r="P763">
        <v>0</v>
      </c>
      <c r="Q763">
        <v>1</v>
      </c>
      <c r="R763">
        <v>1.414444</v>
      </c>
      <c r="S763">
        <v>123.056667</v>
      </c>
      <c r="T763">
        <v>0</v>
      </c>
      <c r="U763">
        <v>0.70722200000000002</v>
      </c>
    </row>
    <row r="764" spans="1:21" x14ac:dyDescent="0.25">
      <c r="A764" t="s">
        <v>2931</v>
      </c>
      <c r="B764">
        <v>1</v>
      </c>
      <c r="C764" t="s">
        <v>78</v>
      </c>
      <c r="D764" t="s">
        <v>93</v>
      </c>
      <c r="E764" t="s">
        <v>2932</v>
      </c>
      <c r="F764" t="s">
        <v>128</v>
      </c>
      <c r="G764" t="s">
        <v>71</v>
      </c>
      <c r="H764" t="s">
        <v>129</v>
      </c>
      <c r="I764" t="s">
        <v>22</v>
      </c>
      <c r="J764" t="s">
        <v>130</v>
      </c>
      <c r="K764" t="s">
        <v>2933</v>
      </c>
      <c r="L764" t="s">
        <v>2934</v>
      </c>
      <c r="M764">
        <v>0.57722222199999995</v>
      </c>
      <c r="N764">
        <v>2</v>
      </c>
      <c r="O764">
        <v>416</v>
      </c>
      <c r="P764">
        <v>0</v>
      </c>
      <c r="Q764">
        <v>0</v>
      </c>
      <c r="R764">
        <v>1.154444</v>
      </c>
      <c r="S764">
        <v>240.12444400000001</v>
      </c>
      <c r="T764">
        <v>0</v>
      </c>
      <c r="U764">
        <v>0</v>
      </c>
    </row>
    <row r="765" spans="1:21" x14ac:dyDescent="0.25">
      <c r="A765" t="s">
        <v>2935</v>
      </c>
      <c r="B765">
        <v>1</v>
      </c>
      <c r="C765" t="s">
        <v>78</v>
      </c>
      <c r="D765" t="s">
        <v>81</v>
      </c>
      <c r="E765" t="s">
        <v>2936</v>
      </c>
      <c r="F765" t="s">
        <v>177</v>
      </c>
      <c r="G765" t="s">
        <v>72</v>
      </c>
      <c r="H765" t="s">
        <v>129</v>
      </c>
      <c r="I765" t="s">
        <v>22</v>
      </c>
      <c r="J765" t="s">
        <v>130</v>
      </c>
      <c r="K765" t="s">
        <v>2937</v>
      </c>
      <c r="L765" t="s">
        <v>2938</v>
      </c>
      <c r="M765">
        <v>3.6017869440000001</v>
      </c>
      <c r="N765">
        <v>1</v>
      </c>
      <c r="O765">
        <v>0</v>
      </c>
      <c r="P765">
        <v>0</v>
      </c>
      <c r="Q765">
        <v>0</v>
      </c>
      <c r="R765">
        <v>3.6017869999999998</v>
      </c>
      <c r="S765">
        <v>0</v>
      </c>
      <c r="T765">
        <v>0</v>
      </c>
      <c r="U765">
        <v>0</v>
      </c>
    </row>
    <row r="766" spans="1:21" x14ac:dyDescent="0.25">
      <c r="A766" t="s">
        <v>2939</v>
      </c>
      <c r="B766">
        <v>1</v>
      </c>
      <c r="C766" t="s">
        <v>78</v>
      </c>
      <c r="D766" t="s">
        <v>81</v>
      </c>
      <c r="E766" t="s">
        <v>2940</v>
      </c>
      <c r="F766" t="s">
        <v>177</v>
      </c>
      <c r="G766" t="s">
        <v>72</v>
      </c>
      <c r="H766" t="s">
        <v>129</v>
      </c>
      <c r="I766" t="s">
        <v>22</v>
      </c>
      <c r="J766" t="s">
        <v>130</v>
      </c>
      <c r="K766" t="s">
        <v>2941</v>
      </c>
      <c r="L766" t="s">
        <v>2942</v>
      </c>
      <c r="M766">
        <v>2.4219444440000002</v>
      </c>
      <c r="N766">
        <v>0</v>
      </c>
      <c r="O766">
        <v>4</v>
      </c>
      <c r="P766">
        <v>0</v>
      </c>
      <c r="Q766">
        <v>0</v>
      </c>
      <c r="R766">
        <v>0</v>
      </c>
      <c r="S766">
        <v>9.6877779999999998</v>
      </c>
      <c r="T766">
        <v>0</v>
      </c>
      <c r="U766">
        <v>0</v>
      </c>
    </row>
    <row r="767" spans="1:21" x14ac:dyDescent="0.25">
      <c r="A767" t="s">
        <v>2943</v>
      </c>
      <c r="B767">
        <v>1</v>
      </c>
      <c r="C767" t="s">
        <v>78</v>
      </c>
      <c r="D767" t="s">
        <v>84</v>
      </c>
      <c r="E767" t="s">
        <v>2944</v>
      </c>
      <c r="F767" t="s">
        <v>135</v>
      </c>
      <c r="G767" t="s">
        <v>71</v>
      </c>
      <c r="H767" t="s">
        <v>129</v>
      </c>
      <c r="I767" t="s">
        <v>22</v>
      </c>
      <c r="J767" t="s">
        <v>130</v>
      </c>
      <c r="K767" t="s">
        <v>2945</v>
      </c>
      <c r="L767" t="s">
        <v>2946</v>
      </c>
      <c r="M767">
        <v>1.7561111110000001</v>
      </c>
      <c r="N767">
        <v>1</v>
      </c>
      <c r="O767">
        <v>138</v>
      </c>
      <c r="P767">
        <v>0</v>
      </c>
      <c r="Q767">
        <v>0</v>
      </c>
      <c r="R767">
        <v>1.756111</v>
      </c>
      <c r="S767">
        <v>242.343333</v>
      </c>
      <c r="T767">
        <v>0</v>
      </c>
      <c r="U767">
        <v>0</v>
      </c>
    </row>
    <row r="768" spans="1:21" x14ac:dyDescent="0.25">
      <c r="A768" t="s">
        <v>2947</v>
      </c>
      <c r="B768">
        <v>1</v>
      </c>
      <c r="C768" t="s">
        <v>78</v>
      </c>
      <c r="D768" t="s">
        <v>84</v>
      </c>
      <c r="E768" t="s">
        <v>2948</v>
      </c>
      <c r="F768" t="s">
        <v>177</v>
      </c>
      <c r="G768" t="s">
        <v>71</v>
      </c>
      <c r="H768" t="s">
        <v>129</v>
      </c>
      <c r="I768" t="s">
        <v>22</v>
      </c>
      <c r="J768" t="s">
        <v>130</v>
      </c>
      <c r="K768" t="s">
        <v>2949</v>
      </c>
      <c r="L768" t="s">
        <v>2950</v>
      </c>
      <c r="M768">
        <v>3.0388888879999998</v>
      </c>
      <c r="N768">
        <v>1</v>
      </c>
      <c r="O768">
        <v>235</v>
      </c>
      <c r="P768">
        <v>0</v>
      </c>
      <c r="Q768">
        <v>0</v>
      </c>
      <c r="R768">
        <v>3.0388890000000002</v>
      </c>
      <c r="S768">
        <v>714.13888899999995</v>
      </c>
      <c r="T768">
        <v>0</v>
      </c>
      <c r="U768">
        <v>0</v>
      </c>
    </row>
    <row r="769" spans="1:21" x14ac:dyDescent="0.25">
      <c r="A769" t="s">
        <v>2951</v>
      </c>
      <c r="B769">
        <v>1</v>
      </c>
      <c r="C769" t="s">
        <v>78</v>
      </c>
      <c r="D769" t="s">
        <v>84</v>
      </c>
      <c r="E769" t="s">
        <v>2952</v>
      </c>
      <c r="F769" t="s">
        <v>177</v>
      </c>
      <c r="G769" t="s">
        <v>71</v>
      </c>
      <c r="H769" t="s">
        <v>129</v>
      </c>
      <c r="I769" t="s">
        <v>22</v>
      </c>
      <c r="J769" t="s">
        <v>130</v>
      </c>
      <c r="K769" t="s">
        <v>2953</v>
      </c>
      <c r="L769" t="s">
        <v>2954</v>
      </c>
      <c r="M769">
        <v>8.7705555549999996</v>
      </c>
      <c r="N769">
        <v>1</v>
      </c>
      <c r="O769">
        <v>135</v>
      </c>
      <c r="P769">
        <v>0</v>
      </c>
      <c r="Q769">
        <v>0</v>
      </c>
      <c r="R769">
        <v>8.7705559999999991</v>
      </c>
      <c r="S769">
        <v>1184.0250000000001</v>
      </c>
      <c r="T769">
        <v>0</v>
      </c>
      <c r="U769">
        <v>0</v>
      </c>
    </row>
    <row r="770" spans="1:21" x14ac:dyDescent="0.25">
      <c r="A770" t="s">
        <v>2955</v>
      </c>
      <c r="B770">
        <v>1</v>
      </c>
      <c r="C770" t="s">
        <v>78</v>
      </c>
      <c r="D770" t="s">
        <v>87</v>
      </c>
      <c r="E770" t="s">
        <v>2956</v>
      </c>
      <c r="F770" t="s">
        <v>135</v>
      </c>
      <c r="G770" t="s">
        <v>71</v>
      </c>
      <c r="H770" t="s">
        <v>129</v>
      </c>
      <c r="I770" t="s">
        <v>22</v>
      </c>
      <c r="J770" t="s">
        <v>130</v>
      </c>
      <c r="K770" t="s">
        <v>2957</v>
      </c>
      <c r="L770" t="s">
        <v>2958</v>
      </c>
      <c r="M770">
        <v>1.458611111</v>
      </c>
      <c r="N770">
        <v>1</v>
      </c>
      <c r="O770">
        <v>208</v>
      </c>
      <c r="P770">
        <v>0</v>
      </c>
      <c r="Q770">
        <v>0</v>
      </c>
      <c r="R770">
        <v>1.4586110000000001</v>
      </c>
      <c r="S770">
        <v>303.39111100000002</v>
      </c>
      <c r="T770">
        <v>0</v>
      </c>
      <c r="U770">
        <v>0</v>
      </c>
    </row>
    <row r="771" spans="1:21" x14ac:dyDescent="0.25">
      <c r="A771" t="s">
        <v>2959</v>
      </c>
      <c r="B771">
        <v>1</v>
      </c>
      <c r="C771" t="s">
        <v>78</v>
      </c>
      <c r="D771" t="s">
        <v>87</v>
      </c>
      <c r="E771" t="s">
        <v>2960</v>
      </c>
      <c r="F771" t="s">
        <v>177</v>
      </c>
      <c r="G771" t="s">
        <v>71</v>
      </c>
      <c r="H771" t="s">
        <v>129</v>
      </c>
      <c r="I771" t="s">
        <v>22</v>
      </c>
      <c r="J771" t="s">
        <v>130</v>
      </c>
      <c r="K771" t="s">
        <v>2961</v>
      </c>
      <c r="L771" t="s">
        <v>2962</v>
      </c>
      <c r="M771">
        <v>0.81027305500000002</v>
      </c>
      <c r="N771">
        <v>1</v>
      </c>
      <c r="O771">
        <v>87</v>
      </c>
      <c r="P771">
        <v>0</v>
      </c>
      <c r="Q771">
        <v>0</v>
      </c>
      <c r="R771">
        <v>0.81027300000000002</v>
      </c>
      <c r="S771">
        <v>70.493756000000005</v>
      </c>
      <c r="T771">
        <v>0</v>
      </c>
      <c r="U771">
        <v>0</v>
      </c>
    </row>
    <row r="772" spans="1:21" x14ac:dyDescent="0.25">
      <c r="A772" t="s">
        <v>2963</v>
      </c>
      <c r="B772">
        <v>1</v>
      </c>
      <c r="C772" t="s">
        <v>78</v>
      </c>
      <c r="D772" t="s">
        <v>237</v>
      </c>
      <c r="E772" t="s">
        <v>2964</v>
      </c>
      <c r="F772" t="s">
        <v>135</v>
      </c>
      <c r="G772" t="s">
        <v>71</v>
      </c>
      <c r="H772" t="s">
        <v>129</v>
      </c>
      <c r="I772" t="s">
        <v>22</v>
      </c>
      <c r="J772" t="s">
        <v>130</v>
      </c>
      <c r="K772" t="s">
        <v>2965</v>
      </c>
      <c r="L772" t="s">
        <v>2966</v>
      </c>
      <c r="M772">
        <v>1.9824999999999999</v>
      </c>
      <c r="N772">
        <v>1</v>
      </c>
      <c r="O772">
        <v>254</v>
      </c>
      <c r="P772">
        <v>0</v>
      </c>
      <c r="Q772">
        <v>0</v>
      </c>
      <c r="R772">
        <v>1.9824999999999999</v>
      </c>
      <c r="S772">
        <v>503.55500000000001</v>
      </c>
      <c r="T772">
        <v>0</v>
      </c>
      <c r="U772">
        <v>0</v>
      </c>
    </row>
    <row r="773" spans="1:21" x14ac:dyDescent="0.25">
      <c r="A773" t="s">
        <v>2967</v>
      </c>
      <c r="B773">
        <v>1</v>
      </c>
      <c r="C773" t="s">
        <v>78</v>
      </c>
      <c r="D773" t="s">
        <v>237</v>
      </c>
      <c r="E773" t="s">
        <v>2968</v>
      </c>
      <c r="F773" t="s">
        <v>128</v>
      </c>
      <c r="G773" t="s">
        <v>71</v>
      </c>
      <c r="H773" t="s">
        <v>129</v>
      </c>
      <c r="I773" t="s">
        <v>22</v>
      </c>
      <c r="J773" t="s">
        <v>130</v>
      </c>
      <c r="K773" t="s">
        <v>2969</v>
      </c>
      <c r="L773" t="s">
        <v>2970</v>
      </c>
      <c r="M773">
        <v>0.76722222200000001</v>
      </c>
      <c r="N773">
        <v>1</v>
      </c>
      <c r="O773">
        <v>884</v>
      </c>
      <c r="P773">
        <v>0</v>
      </c>
      <c r="Q773">
        <v>0</v>
      </c>
      <c r="R773">
        <v>0.76722199999999996</v>
      </c>
      <c r="S773">
        <v>678.22444399999995</v>
      </c>
      <c r="T773">
        <v>0</v>
      </c>
      <c r="U773">
        <v>0</v>
      </c>
    </row>
    <row r="774" spans="1:21" x14ac:dyDescent="0.25">
      <c r="A774" t="s">
        <v>2971</v>
      </c>
      <c r="B774">
        <v>1</v>
      </c>
      <c r="C774" t="s">
        <v>78</v>
      </c>
      <c r="D774" t="s">
        <v>237</v>
      </c>
      <c r="E774" t="s">
        <v>2972</v>
      </c>
      <c r="F774" t="s">
        <v>135</v>
      </c>
      <c r="G774" t="s">
        <v>71</v>
      </c>
      <c r="H774" t="s">
        <v>129</v>
      </c>
      <c r="I774" t="s">
        <v>22</v>
      </c>
      <c r="J774" t="s">
        <v>130</v>
      </c>
      <c r="K774" t="s">
        <v>2973</v>
      </c>
      <c r="L774" t="s">
        <v>2974</v>
      </c>
      <c r="M774">
        <v>3.0822877769999999</v>
      </c>
      <c r="N774">
        <v>0</v>
      </c>
      <c r="O774">
        <v>96</v>
      </c>
      <c r="P774">
        <v>0</v>
      </c>
      <c r="Q774">
        <v>0</v>
      </c>
      <c r="R774">
        <v>0</v>
      </c>
      <c r="S774">
        <v>295.89962700000001</v>
      </c>
      <c r="T774">
        <v>0</v>
      </c>
      <c r="U774">
        <v>0</v>
      </c>
    </row>
    <row r="775" spans="1:21" x14ac:dyDescent="0.25">
      <c r="A775" t="s">
        <v>2975</v>
      </c>
      <c r="B775">
        <v>1</v>
      </c>
      <c r="C775" t="s">
        <v>78</v>
      </c>
      <c r="D775" t="s">
        <v>237</v>
      </c>
      <c r="E775" t="s">
        <v>2976</v>
      </c>
      <c r="F775" t="s">
        <v>128</v>
      </c>
      <c r="G775" t="s">
        <v>71</v>
      </c>
      <c r="H775" t="s">
        <v>129</v>
      </c>
      <c r="I775" t="s">
        <v>22</v>
      </c>
      <c r="J775" t="s">
        <v>130</v>
      </c>
      <c r="K775" t="s">
        <v>2977</v>
      </c>
      <c r="L775" t="s">
        <v>2978</v>
      </c>
      <c r="M775">
        <v>1.001297222</v>
      </c>
      <c r="N775">
        <v>0</v>
      </c>
      <c r="O775">
        <v>272</v>
      </c>
      <c r="P775">
        <v>0</v>
      </c>
      <c r="Q775">
        <v>0</v>
      </c>
      <c r="R775">
        <v>0</v>
      </c>
      <c r="S775">
        <v>272.352844</v>
      </c>
      <c r="T775">
        <v>0</v>
      </c>
      <c r="U775">
        <v>0</v>
      </c>
    </row>
    <row r="776" spans="1:21" x14ac:dyDescent="0.25">
      <c r="A776" t="s">
        <v>2979</v>
      </c>
      <c r="B776">
        <v>1</v>
      </c>
      <c r="C776" t="s">
        <v>79</v>
      </c>
      <c r="D776" t="s">
        <v>121</v>
      </c>
      <c r="E776" t="s">
        <v>2980</v>
      </c>
      <c r="F776" t="s">
        <v>128</v>
      </c>
      <c r="G776" t="s">
        <v>71</v>
      </c>
      <c r="H776" t="s">
        <v>129</v>
      </c>
      <c r="I776" t="s">
        <v>22</v>
      </c>
      <c r="J776" t="s">
        <v>130</v>
      </c>
      <c r="K776" t="s">
        <v>2981</v>
      </c>
      <c r="L776" t="s">
        <v>2982</v>
      </c>
      <c r="M776">
        <v>1.9472222219999999</v>
      </c>
      <c r="N776">
        <v>0</v>
      </c>
      <c r="O776">
        <v>113</v>
      </c>
      <c r="P776">
        <v>1</v>
      </c>
      <c r="Q776">
        <v>3</v>
      </c>
      <c r="R776">
        <v>0</v>
      </c>
      <c r="S776">
        <v>220.03611100000001</v>
      </c>
      <c r="T776">
        <v>1.947222</v>
      </c>
      <c r="U776">
        <v>5.8416670000000002</v>
      </c>
    </row>
    <row r="777" spans="1:21" x14ac:dyDescent="0.25">
      <c r="A777" t="s">
        <v>2983</v>
      </c>
      <c r="B777">
        <v>1</v>
      </c>
      <c r="C777" t="s">
        <v>78</v>
      </c>
      <c r="D777" t="s">
        <v>237</v>
      </c>
      <c r="E777" t="s">
        <v>2984</v>
      </c>
      <c r="F777" t="s">
        <v>135</v>
      </c>
      <c r="G777" t="s">
        <v>71</v>
      </c>
      <c r="H777" t="s">
        <v>129</v>
      </c>
      <c r="I777" t="s">
        <v>22</v>
      </c>
      <c r="J777" t="s">
        <v>130</v>
      </c>
      <c r="K777" t="s">
        <v>2985</v>
      </c>
      <c r="L777" t="s">
        <v>2986</v>
      </c>
      <c r="M777">
        <v>1.5751250000000001</v>
      </c>
      <c r="N777">
        <v>0</v>
      </c>
      <c r="O777">
        <v>310</v>
      </c>
      <c r="P777">
        <v>0</v>
      </c>
      <c r="Q777">
        <v>0</v>
      </c>
      <c r="R777">
        <v>0</v>
      </c>
      <c r="S777">
        <v>488.28874999999999</v>
      </c>
      <c r="T777">
        <v>0</v>
      </c>
      <c r="U777">
        <v>0</v>
      </c>
    </row>
    <row r="778" spans="1:21" x14ac:dyDescent="0.25">
      <c r="A778" t="s">
        <v>2987</v>
      </c>
      <c r="B778">
        <v>1</v>
      </c>
      <c r="C778" t="s">
        <v>78</v>
      </c>
      <c r="D778" t="s">
        <v>237</v>
      </c>
      <c r="E778" t="s">
        <v>2988</v>
      </c>
      <c r="F778" t="s">
        <v>135</v>
      </c>
      <c r="G778" t="s">
        <v>71</v>
      </c>
      <c r="H778" t="s">
        <v>129</v>
      </c>
      <c r="I778" t="s">
        <v>22</v>
      </c>
      <c r="J778" t="s">
        <v>130</v>
      </c>
      <c r="K778" t="s">
        <v>2989</v>
      </c>
      <c r="L778" t="s">
        <v>2990</v>
      </c>
      <c r="M778">
        <v>2.0144813880000001</v>
      </c>
      <c r="N778">
        <v>1</v>
      </c>
      <c r="O778">
        <v>503</v>
      </c>
      <c r="P778">
        <v>0</v>
      </c>
      <c r="Q778">
        <v>0</v>
      </c>
      <c r="R778">
        <v>2.014481</v>
      </c>
      <c r="S778">
        <v>1013.284138</v>
      </c>
      <c r="T778">
        <v>0</v>
      </c>
      <c r="U778">
        <v>0</v>
      </c>
    </row>
    <row r="779" spans="1:21" x14ac:dyDescent="0.25">
      <c r="A779" t="s">
        <v>2991</v>
      </c>
      <c r="B779">
        <v>1</v>
      </c>
      <c r="C779" t="s">
        <v>78</v>
      </c>
      <c r="D779" t="s">
        <v>237</v>
      </c>
      <c r="E779" t="s">
        <v>2992</v>
      </c>
      <c r="F779" t="s">
        <v>177</v>
      </c>
      <c r="G779" t="s">
        <v>71</v>
      </c>
      <c r="H779" t="s">
        <v>129</v>
      </c>
      <c r="I779" t="s">
        <v>22</v>
      </c>
      <c r="J779" t="s">
        <v>130</v>
      </c>
      <c r="K779" t="s">
        <v>2993</v>
      </c>
      <c r="L779" t="s">
        <v>2994</v>
      </c>
      <c r="M779">
        <v>1.4141999999999999</v>
      </c>
      <c r="N779">
        <v>2</v>
      </c>
      <c r="O779">
        <v>217</v>
      </c>
      <c r="P779">
        <v>0</v>
      </c>
      <c r="Q779">
        <v>0</v>
      </c>
      <c r="R779">
        <v>2.8283999999999998</v>
      </c>
      <c r="S779">
        <v>306.88139999999999</v>
      </c>
      <c r="T779">
        <v>0</v>
      </c>
      <c r="U779">
        <v>0</v>
      </c>
    </row>
    <row r="780" spans="1:21" x14ac:dyDescent="0.25">
      <c r="A780" t="s">
        <v>2995</v>
      </c>
      <c r="B780">
        <v>1</v>
      </c>
      <c r="C780" t="s">
        <v>78</v>
      </c>
      <c r="D780" t="s">
        <v>237</v>
      </c>
      <c r="E780" t="s">
        <v>2996</v>
      </c>
      <c r="F780" t="s">
        <v>128</v>
      </c>
      <c r="G780" t="s">
        <v>71</v>
      </c>
      <c r="H780" t="s">
        <v>129</v>
      </c>
      <c r="I780" t="s">
        <v>22</v>
      </c>
      <c r="J780" t="s">
        <v>130</v>
      </c>
      <c r="K780" t="s">
        <v>2997</v>
      </c>
      <c r="L780" t="s">
        <v>2998</v>
      </c>
      <c r="M780">
        <v>0.28672027700000002</v>
      </c>
      <c r="N780">
        <v>0</v>
      </c>
      <c r="O780">
        <v>83</v>
      </c>
      <c r="P780">
        <v>0</v>
      </c>
      <c r="Q780">
        <v>0</v>
      </c>
      <c r="R780">
        <v>0</v>
      </c>
      <c r="S780">
        <v>23.797782999999999</v>
      </c>
      <c r="T780">
        <v>0</v>
      </c>
      <c r="U780">
        <v>0</v>
      </c>
    </row>
    <row r="781" spans="1:21" x14ac:dyDescent="0.25">
      <c r="A781" t="s">
        <v>2999</v>
      </c>
      <c r="B781">
        <v>1</v>
      </c>
      <c r="C781" t="s">
        <v>78</v>
      </c>
      <c r="D781" t="s">
        <v>237</v>
      </c>
      <c r="E781" t="s">
        <v>3000</v>
      </c>
      <c r="F781" t="s">
        <v>128</v>
      </c>
      <c r="G781" t="s">
        <v>71</v>
      </c>
      <c r="H781" t="s">
        <v>129</v>
      </c>
      <c r="I781" t="s">
        <v>22</v>
      </c>
      <c r="J781" t="s">
        <v>130</v>
      </c>
      <c r="K781" t="s">
        <v>3001</v>
      </c>
      <c r="L781" t="s">
        <v>3002</v>
      </c>
      <c r="M781">
        <v>1.2941750000000001</v>
      </c>
      <c r="N781">
        <v>0</v>
      </c>
      <c r="O781">
        <v>150</v>
      </c>
      <c r="P781">
        <v>0</v>
      </c>
      <c r="Q781">
        <v>0</v>
      </c>
      <c r="R781">
        <v>0</v>
      </c>
      <c r="S781">
        <v>194.12625</v>
      </c>
      <c r="T781">
        <v>0</v>
      </c>
      <c r="U781">
        <v>0</v>
      </c>
    </row>
    <row r="782" spans="1:21" x14ac:dyDescent="0.25">
      <c r="A782" t="s">
        <v>3003</v>
      </c>
      <c r="B782">
        <v>1</v>
      </c>
      <c r="C782" t="s">
        <v>78</v>
      </c>
      <c r="D782" t="s">
        <v>99</v>
      </c>
      <c r="E782" t="s">
        <v>3004</v>
      </c>
      <c r="F782" t="s">
        <v>163</v>
      </c>
      <c r="G782" t="s">
        <v>72</v>
      </c>
      <c r="H782" t="s">
        <v>129</v>
      </c>
      <c r="I782" t="s">
        <v>22</v>
      </c>
      <c r="J782" t="s">
        <v>130</v>
      </c>
      <c r="K782" t="s">
        <v>3005</v>
      </c>
      <c r="L782" t="s">
        <v>3006</v>
      </c>
      <c r="M782">
        <v>0.92016750000000003</v>
      </c>
      <c r="N782">
        <v>0</v>
      </c>
      <c r="O782">
        <v>0</v>
      </c>
      <c r="P782">
        <v>26</v>
      </c>
      <c r="Q782">
        <v>0</v>
      </c>
      <c r="R782">
        <v>0</v>
      </c>
      <c r="S782">
        <v>0</v>
      </c>
      <c r="T782">
        <v>23.924354999999998</v>
      </c>
      <c r="U782">
        <v>0</v>
      </c>
    </row>
    <row r="783" spans="1:21" x14ac:dyDescent="0.25">
      <c r="A783" t="s">
        <v>3007</v>
      </c>
      <c r="B783">
        <v>1</v>
      </c>
      <c r="C783" t="s">
        <v>79</v>
      </c>
      <c r="D783" t="s">
        <v>111</v>
      </c>
      <c r="E783" t="s">
        <v>3008</v>
      </c>
      <c r="F783" t="s">
        <v>128</v>
      </c>
      <c r="G783" t="s">
        <v>71</v>
      </c>
      <c r="H783" t="s">
        <v>129</v>
      </c>
      <c r="I783" t="s">
        <v>22</v>
      </c>
      <c r="J783" t="s">
        <v>130</v>
      </c>
      <c r="K783" t="s">
        <v>3009</v>
      </c>
      <c r="L783" t="s">
        <v>3010</v>
      </c>
      <c r="M783">
        <v>2.6286111110000001</v>
      </c>
      <c r="N783">
        <v>0</v>
      </c>
      <c r="O783">
        <v>0</v>
      </c>
      <c r="P783">
        <v>1</v>
      </c>
      <c r="Q783">
        <v>70</v>
      </c>
      <c r="R783">
        <v>0</v>
      </c>
      <c r="S783">
        <v>0</v>
      </c>
      <c r="T783">
        <v>2.6286109999999998</v>
      </c>
      <c r="U783">
        <v>184.00277800000001</v>
      </c>
    </row>
    <row r="784" spans="1:21" x14ac:dyDescent="0.25">
      <c r="A784" t="s">
        <v>3011</v>
      </c>
      <c r="B784">
        <v>1</v>
      </c>
      <c r="C784" t="s">
        <v>78</v>
      </c>
      <c r="D784" t="s">
        <v>83</v>
      </c>
      <c r="E784" t="s">
        <v>3012</v>
      </c>
      <c r="F784" t="s">
        <v>177</v>
      </c>
      <c r="G784" t="s">
        <v>72</v>
      </c>
      <c r="H784" t="s">
        <v>129</v>
      </c>
      <c r="I784" t="s">
        <v>22</v>
      </c>
      <c r="J784" t="s">
        <v>130</v>
      </c>
      <c r="K784" t="s">
        <v>3013</v>
      </c>
      <c r="L784" t="s">
        <v>3014</v>
      </c>
      <c r="M784">
        <v>9.0128905550000002</v>
      </c>
      <c r="N784">
        <v>2</v>
      </c>
      <c r="O784">
        <v>458</v>
      </c>
      <c r="P784">
        <v>0</v>
      </c>
      <c r="Q784">
        <v>0</v>
      </c>
      <c r="R784">
        <v>18.025780999999998</v>
      </c>
      <c r="S784">
        <v>4127.9038739999996</v>
      </c>
      <c r="T784">
        <v>0</v>
      </c>
      <c r="U784">
        <v>0</v>
      </c>
    </row>
    <row r="785" spans="1:21" x14ac:dyDescent="0.25">
      <c r="A785" t="s">
        <v>3015</v>
      </c>
      <c r="B785">
        <v>1</v>
      </c>
      <c r="C785" t="s">
        <v>79</v>
      </c>
      <c r="D785" t="s">
        <v>109</v>
      </c>
      <c r="E785" t="s">
        <v>3016</v>
      </c>
      <c r="F785" t="s">
        <v>140</v>
      </c>
      <c r="G785" t="s">
        <v>72</v>
      </c>
      <c r="H785" t="s">
        <v>129</v>
      </c>
      <c r="I785" t="s">
        <v>22</v>
      </c>
      <c r="J785" t="s">
        <v>141</v>
      </c>
      <c r="K785" t="s">
        <v>3017</v>
      </c>
      <c r="L785" t="s">
        <v>3018</v>
      </c>
      <c r="M785">
        <v>5.0833333000000001E-2</v>
      </c>
      <c r="N785">
        <v>0</v>
      </c>
      <c r="O785">
        <v>0</v>
      </c>
      <c r="P785">
        <v>3</v>
      </c>
      <c r="Q785">
        <v>213</v>
      </c>
      <c r="R785">
        <v>0</v>
      </c>
      <c r="S785">
        <v>0</v>
      </c>
      <c r="T785">
        <v>0.1525</v>
      </c>
      <c r="U785">
        <v>10.827500000000001</v>
      </c>
    </row>
    <row r="786" spans="1:21" x14ac:dyDescent="0.25">
      <c r="A786" t="s">
        <v>3019</v>
      </c>
      <c r="B786">
        <v>1</v>
      </c>
      <c r="C786" t="s">
        <v>79</v>
      </c>
      <c r="D786" t="s">
        <v>109</v>
      </c>
      <c r="E786" t="s">
        <v>3016</v>
      </c>
      <c r="F786" t="s">
        <v>140</v>
      </c>
      <c r="G786" t="s">
        <v>72</v>
      </c>
      <c r="H786" t="s">
        <v>168</v>
      </c>
      <c r="I786" t="s">
        <v>22</v>
      </c>
      <c r="J786" t="s">
        <v>141</v>
      </c>
      <c r="K786" t="s">
        <v>3020</v>
      </c>
      <c r="L786" t="s">
        <v>3021</v>
      </c>
      <c r="M786">
        <v>1.0277777E-2</v>
      </c>
      <c r="N786">
        <v>0</v>
      </c>
      <c r="O786">
        <v>0</v>
      </c>
      <c r="P786">
        <v>1</v>
      </c>
      <c r="Q786">
        <v>3</v>
      </c>
      <c r="R786">
        <v>0</v>
      </c>
      <c r="S786">
        <v>0</v>
      </c>
      <c r="T786">
        <v>1.0278000000000001E-2</v>
      </c>
      <c r="U786">
        <v>3.0832999999999999E-2</v>
      </c>
    </row>
    <row r="787" spans="1:21" x14ac:dyDescent="0.25">
      <c r="A787" t="s">
        <v>3022</v>
      </c>
      <c r="B787">
        <v>1</v>
      </c>
      <c r="C787" t="s">
        <v>79</v>
      </c>
      <c r="D787" t="s">
        <v>123</v>
      </c>
      <c r="E787" t="s">
        <v>3023</v>
      </c>
      <c r="F787" t="s">
        <v>128</v>
      </c>
      <c r="G787" t="s">
        <v>72</v>
      </c>
      <c r="H787" t="s">
        <v>129</v>
      </c>
      <c r="I787" t="s">
        <v>22</v>
      </c>
      <c r="J787" t="s">
        <v>130</v>
      </c>
      <c r="K787" t="s">
        <v>3024</v>
      </c>
      <c r="L787" t="s">
        <v>3025</v>
      </c>
      <c r="M787">
        <v>0.38972222200000001</v>
      </c>
      <c r="N787">
        <v>0</v>
      </c>
      <c r="O787">
        <v>0</v>
      </c>
      <c r="P787">
        <v>1</v>
      </c>
      <c r="Q787">
        <v>20</v>
      </c>
      <c r="R787">
        <v>0</v>
      </c>
      <c r="S787">
        <v>0</v>
      </c>
      <c r="T787">
        <v>0.38972200000000001</v>
      </c>
      <c r="U787">
        <v>7.7944440000000004</v>
      </c>
    </row>
    <row r="788" spans="1:21" x14ac:dyDescent="0.25">
      <c r="A788" t="s">
        <v>3026</v>
      </c>
      <c r="B788">
        <v>1</v>
      </c>
      <c r="C788" t="s">
        <v>79</v>
      </c>
      <c r="D788" t="s">
        <v>123</v>
      </c>
      <c r="E788" t="s">
        <v>3027</v>
      </c>
      <c r="F788" t="s">
        <v>140</v>
      </c>
      <c r="G788" t="s">
        <v>72</v>
      </c>
      <c r="H788" t="s">
        <v>168</v>
      </c>
      <c r="I788" t="s">
        <v>22</v>
      </c>
      <c r="J788" t="s">
        <v>141</v>
      </c>
      <c r="K788" t="s">
        <v>3028</v>
      </c>
      <c r="L788" t="s">
        <v>3029</v>
      </c>
      <c r="M788">
        <v>7.4999999999999997E-3</v>
      </c>
      <c r="N788">
        <v>0</v>
      </c>
      <c r="O788">
        <v>0</v>
      </c>
      <c r="P788">
        <v>1</v>
      </c>
      <c r="Q788">
        <v>207</v>
      </c>
      <c r="R788">
        <v>0</v>
      </c>
      <c r="S788">
        <v>0</v>
      </c>
      <c r="T788">
        <v>7.4999999999999997E-3</v>
      </c>
      <c r="U788">
        <v>1.5525</v>
      </c>
    </row>
    <row r="789" spans="1:21" x14ac:dyDescent="0.25">
      <c r="A789" t="s">
        <v>3030</v>
      </c>
      <c r="B789">
        <v>1</v>
      </c>
      <c r="C789" t="s">
        <v>79</v>
      </c>
      <c r="D789" t="s">
        <v>123</v>
      </c>
      <c r="E789" t="s">
        <v>3031</v>
      </c>
      <c r="F789" t="s">
        <v>140</v>
      </c>
      <c r="G789" t="s">
        <v>72</v>
      </c>
      <c r="H789" t="s">
        <v>168</v>
      </c>
      <c r="I789" t="s">
        <v>22</v>
      </c>
      <c r="J789" t="s">
        <v>141</v>
      </c>
      <c r="K789" t="s">
        <v>3032</v>
      </c>
      <c r="L789" t="s">
        <v>3033</v>
      </c>
      <c r="M789">
        <v>8.3333330000000001E-3</v>
      </c>
      <c r="N789">
        <v>0</v>
      </c>
      <c r="O789">
        <v>0</v>
      </c>
      <c r="P789">
        <v>1</v>
      </c>
      <c r="Q789">
        <v>11</v>
      </c>
      <c r="R789">
        <v>0</v>
      </c>
      <c r="S789">
        <v>0</v>
      </c>
      <c r="T789">
        <v>8.3330000000000001E-3</v>
      </c>
      <c r="U789">
        <v>9.1666999999999998E-2</v>
      </c>
    </row>
    <row r="790" spans="1:21" x14ac:dyDescent="0.25">
      <c r="A790" t="s">
        <v>3034</v>
      </c>
      <c r="B790">
        <v>1</v>
      </c>
      <c r="C790" t="s">
        <v>79</v>
      </c>
      <c r="D790" t="s">
        <v>123</v>
      </c>
      <c r="E790" t="s">
        <v>3035</v>
      </c>
      <c r="F790" t="s">
        <v>140</v>
      </c>
      <c r="G790" t="s">
        <v>72</v>
      </c>
      <c r="H790" t="s">
        <v>168</v>
      </c>
      <c r="I790" t="s">
        <v>22</v>
      </c>
      <c r="J790" t="s">
        <v>141</v>
      </c>
      <c r="K790" t="s">
        <v>3036</v>
      </c>
      <c r="L790" t="s">
        <v>3037</v>
      </c>
      <c r="M790">
        <v>9.7222220000000008E-3</v>
      </c>
      <c r="N790">
        <v>0</v>
      </c>
      <c r="O790">
        <v>0</v>
      </c>
      <c r="P790">
        <v>1</v>
      </c>
      <c r="Q790">
        <v>20</v>
      </c>
      <c r="R790">
        <v>0</v>
      </c>
      <c r="S790">
        <v>0</v>
      </c>
      <c r="T790">
        <v>9.7219999999999997E-3</v>
      </c>
      <c r="U790">
        <v>0.19444400000000001</v>
      </c>
    </row>
    <row r="791" spans="1:21" x14ac:dyDescent="0.25">
      <c r="A791" t="s">
        <v>3038</v>
      </c>
      <c r="B791">
        <v>1</v>
      </c>
      <c r="C791" t="s">
        <v>79</v>
      </c>
      <c r="D791" t="s">
        <v>123</v>
      </c>
      <c r="E791" t="s">
        <v>3035</v>
      </c>
      <c r="F791" t="s">
        <v>140</v>
      </c>
      <c r="G791" t="s">
        <v>72</v>
      </c>
      <c r="H791" t="s">
        <v>168</v>
      </c>
      <c r="I791" t="s">
        <v>22</v>
      </c>
      <c r="J791" t="s">
        <v>141</v>
      </c>
      <c r="K791" t="s">
        <v>3039</v>
      </c>
      <c r="L791" t="s">
        <v>3040</v>
      </c>
      <c r="M791">
        <v>1.0555554999999999E-2</v>
      </c>
      <c r="N791">
        <v>0</v>
      </c>
      <c r="O791">
        <v>0</v>
      </c>
      <c r="P791">
        <v>1</v>
      </c>
      <c r="Q791">
        <v>20</v>
      </c>
      <c r="R791">
        <v>0</v>
      </c>
      <c r="S791">
        <v>0</v>
      </c>
      <c r="T791">
        <v>1.0555999999999999E-2</v>
      </c>
      <c r="U791">
        <v>0.21111099999999999</v>
      </c>
    </row>
    <row r="792" spans="1:21" x14ac:dyDescent="0.25">
      <c r="A792" t="s">
        <v>3041</v>
      </c>
      <c r="B792">
        <v>1</v>
      </c>
      <c r="C792" t="s">
        <v>79</v>
      </c>
      <c r="D792" t="s">
        <v>123</v>
      </c>
      <c r="E792" t="s">
        <v>3035</v>
      </c>
      <c r="F792" t="s">
        <v>140</v>
      </c>
      <c r="G792" t="s">
        <v>72</v>
      </c>
      <c r="H792" t="s">
        <v>129</v>
      </c>
      <c r="I792" t="s">
        <v>22</v>
      </c>
      <c r="J792" t="s">
        <v>141</v>
      </c>
      <c r="K792" t="s">
        <v>3042</v>
      </c>
      <c r="L792" t="s">
        <v>3043</v>
      </c>
      <c r="M792">
        <v>5.1388888000000001E-2</v>
      </c>
      <c r="N792">
        <v>0</v>
      </c>
      <c r="O792">
        <v>0</v>
      </c>
      <c r="P792">
        <v>1</v>
      </c>
      <c r="Q792">
        <v>61</v>
      </c>
      <c r="R792">
        <v>0</v>
      </c>
      <c r="S792">
        <v>0</v>
      </c>
      <c r="T792">
        <v>5.1388999999999997E-2</v>
      </c>
      <c r="U792">
        <v>3.134722</v>
      </c>
    </row>
    <row r="793" spans="1:21" x14ac:dyDescent="0.25">
      <c r="A793" t="s">
        <v>3044</v>
      </c>
      <c r="B793">
        <v>1</v>
      </c>
      <c r="C793" t="s">
        <v>78</v>
      </c>
      <c r="D793" t="s">
        <v>80</v>
      </c>
      <c r="E793" t="s">
        <v>3045</v>
      </c>
      <c r="F793" t="s">
        <v>135</v>
      </c>
      <c r="G793" t="s">
        <v>71</v>
      </c>
      <c r="H793" t="s">
        <v>129</v>
      </c>
      <c r="I793" t="s">
        <v>22</v>
      </c>
      <c r="J793" t="s">
        <v>130</v>
      </c>
      <c r="K793" t="s">
        <v>3046</v>
      </c>
      <c r="L793" t="s">
        <v>3047</v>
      </c>
      <c r="M793">
        <v>1.5961111109999999</v>
      </c>
      <c r="N793">
        <v>1</v>
      </c>
      <c r="O793">
        <v>564</v>
      </c>
      <c r="P793">
        <v>0</v>
      </c>
      <c r="Q793">
        <v>0</v>
      </c>
      <c r="R793">
        <v>1.5961110000000001</v>
      </c>
      <c r="S793">
        <v>900.20666700000004</v>
      </c>
      <c r="T793">
        <v>0</v>
      </c>
      <c r="U793">
        <v>0</v>
      </c>
    </row>
    <row r="794" spans="1:21" x14ac:dyDescent="0.25">
      <c r="A794" t="s">
        <v>3048</v>
      </c>
      <c r="B794">
        <v>1</v>
      </c>
      <c r="C794" t="s">
        <v>78</v>
      </c>
      <c r="D794" t="s">
        <v>80</v>
      </c>
      <c r="E794" t="s">
        <v>3049</v>
      </c>
      <c r="F794" t="s">
        <v>128</v>
      </c>
      <c r="G794" t="s">
        <v>71</v>
      </c>
      <c r="H794" t="s">
        <v>129</v>
      </c>
      <c r="I794" t="s">
        <v>22</v>
      </c>
      <c r="J794" t="s">
        <v>130</v>
      </c>
      <c r="K794" t="s">
        <v>3050</v>
      </c>
      <c r="L794" t="s">
        <v>3051</v>
      </c>
      <c r="M794">
        <v>1.7712083329999999</v>
      </c>
      <c r="N794">
        <v>1</v>
      </c>
      <c r="O794">
        <v>313</v>
      </c>
      <c r="P794">
        <v>0</v>
      </c>
      <c r="Q794">
        <v>0</v>
      </c>
      <c r="R794">
        <v>1.7712079999999999</v>
      </c>
      <c r="S794">
        <v>554.38820799999996</v>
      </c>
      <c r="T794">
        <v>0</v>
      </c>
      <c r="U794">
        <v>0</v>
      </c>
    </row>
    <row r="795" spans="1:21" x14ac:dyDescent="0.25">
      <c r="A795" t="s">
        <v>3052</v>
      </c>
      <c r="B795">
        <v>1</v>
      </c>
      <c r="C795" t="s">
        <v>78</v>
      </c>
      <c r="D795" t="s">
        <v>80</v>
      </c>
      <c r="E795" t="s">
        <v>3053</v>
      </c>
      <c r="F795" t="s">
        <v>135</v>
      </c>
      <c r="G795" t="s">
        <v>71</v>
      </c>
      <c r="H795" t="s">
        <v>129</v>
      </c>
      <c r="I795" t="s">
        <v>22</v>
      </c>
      <c r="J795" t="s">
        <v>130</v>
      </c>
      <c r="K795" t="s">
        <v>3054</v>
      </c>
      <c r="L795" t="s">
        <v>3055</v>
      </c>
      <c r="M795">
        <v>2.376186111</v>
      </c>
      <c r="N795">
        <v>1</v>
      </c>
      <c r="O795">
        <v>0</v>
      </c>
      <c r="P795">
        <v>0</v>
      </c>
      <c r="Q795">
        <v>0</v>
      </c>
      <c r="R795">
        <v>2.3761860000000001</v>
      </c>
      <c r="S795">
        <v>0</v>
      </c>
      <c r="T795">
        <v>0</v>
      </c>
      <c r="U795">
        <v>0</v>
      </c>
    </row>
    <row r="796" spans="1:21" x14ac:dyDescent="0.25">
      <c r="A796" t="s">
        <v>3056</v>
      </c>
      <c r="B796">
        <v>1</v>
      </c>
      <c r="C796" t="s">
        <v>78</v>
      </c>
      <c r="D796" t="s">
        <v>96</v>
      </c>
      <c r="E796" t="s">
        <v>3057</v>
      </c>
      <c r="F796" t="s">
        <v>128</v>
      </c>
      <c r="G796" t="s">
        <v>71</v>
      </c>
      <c r="H796" t="s">
        <v>129</v>
      </c>
      <c r="I796" t="s">
        <v>22</v>
      </c>
      <c r="J796" t="s">
        <v>130</v>
      </c>
      <c r="K796" t="s">
        <v>3058</v>
      </c>
      <c r="L796" t="s">
        <v>3059</v>
      </c>
      <c r="M796">
        <v>4.943333333</v>
      </c>
      <c r="N796">
        <v>2</v>
      </c>
      <c r="O796">
        <v>121</v>
      </c>
      <c r="P796">
        <v>0</v>
      </c>
      <c r="Q796">
        <v>1</v>
      </c>
      <c r="R796">
        <v>9.8866669999999992</v>
      </c>
      <c r="S796">
        <v>598.14333299999998</v>
      </c>
      <c r="T796">
        <v>0</v>
      </c>
      <c r="U796">
        <v>4.943333</v>
      </c>
    </row>
    <row r="797" spans="1:21" x14ac:dyDescent="0.25">
      <c r="A797" t="s">
        <v>3060</v>
      </c>
      <c r="B797">
        <v>1</v>
      </c>
      <c r="C797" t="s">
        <v>78</v>
      </c>
      <c r="D797" t="s">
        <v>82</v>
      </c>
      <c r="E797" t="s">
        <v>3061</v>
      </c>
      <c r="F797" t="s">
        <v>177</v>
      </c>
      <c r="G797" t="s">
        <v>72</v>
      </c>
      <c r="H797" t="s">
        <v>129</v>
      </c>
      <c r="I797" t="s">
        <v>22</v>
      </c>
      <c r="J797" t="s">
        <v>130</v>
      </c>
      <c r="K797" t="s">
        <v>3062</v>
      </c>
      <c r="L797" t="s">
        <v>3063</v>
      </c>
      <c r="M797">
        <v>8.9397222220000003</v>
      </c>
      <c r="N797">
        <v>1</v>
      </c>
      <c r="O797">
        <v>820</v>
      </c>
      <c r="P797">
        <v>0</v>
      </c>
      <c r="Q797">
        <v>0</v>
      </c>
      <c r="R797">
        <v>8.9397219999999997</v>
      </c>
      <c r="S797">
        <v>7330.5722219999998</v>
      </c>
      <c r="T797">
        <v>0</v>
      </c>
      <c r="U797">
        <v>0</v>
      </c>
    </row>
    <row r="798" spans="1:21" x14ac:dyDescent="0.25">
      <c r="A798" t="s">
        <v>3064</v>
      </c>
      <c r="B798">
        <v>1</v>
      </c>
      <c r="C798" t="s">
        <v>79</v>
      </c>
      <c r="D798" t="s">
        <v>125</v>
      </c>
      <c r="E798" t="s">
        <v>3065</v>
      </c>
      <c r="F798" t="s">
        <v>140</v>
      </c>
      <c r="G798" t="s">
        <v>72</v>
      </c>
      <c r="H798" t="s">
        <v>129</v>
      </c>
      <c r="I798" t="s">
        <v>22</v>
      </c>
      <c r="J798" t="s">
        <v>141</v>
      </c>
      <c r="K798" t="s">
        <v>1116</v>
      </c>
      <c r="L798" t="s">
        <v>3066</v>
      </c>
      <c r="M798">
        <v>0.16416666599999999</v>
      </c>
      <c r="N798">
        <v>2</v>
      </c>
      <c r="O798">
        <v>624</v>
      </c>
      <c r="P798">
        <v>0</v>
      </c>
      <c r="Q798">
        <v>0</v>
      </c>
      <c r="R798">
        <v>0.32833299999999999</v>
      </c>
      <c r="S798">
        <v>102.44</v>
      </c>
      <c r="T798">
        <v>0</v>
      </c>
      <c r="U798">
        <v>0</v>
      </c>
    </row>
    <row r="799" spans="1:21" x14ac:dyDescent="0.25">
      <c r="A799" t="s">
        <v>3067</v>
      </c>
      <c r="B799">
        <v>1</v>
      </c>
      <c r="C799" t="s">
        <v>78</v>
      </c>
      <c r="D799" t="s">
        <v>81</v>
      </c>
      <c r="E799" t="s">
        <v>3068</v>
      </c>
      <c r="F799" t="s">
        <v>135</v>
      </c>
      <c r="G799" t="s">
        <v>71</v>
      </c>
      <c r="H799" t="s">
        <v>129</v>
      </c>
      <c r="I799" t="s">
        <v>22</v>
      </c>
      <c r="J799" t="s">
        <v>130</v>
      </c>
      <c r="K799" t="s">
        <v>3069</v>
      </c>
      <c r="L799" t="s">
        <v>3070</v>
      </c>
      <c r="M799">
        <v>2.2952777769999999</v>
      </c>
      <c r="N799">
        <v>1</v>
      </c>
      <c r="O799">
        <v>381</v>
      </c>
      <c r="P799">
        <v>0</v>
      </c>
      <c r="Q799">
        <v>0</v>
      </c>
      <c r="R799">
        <v>2.2952780000000002</v>
      </c>
      <c r="S799">
        <v>874.50083299999994</v>
      </c>
      <c r="T799">
        <v>0</v>
      </c>
      <c r="U799">
        <v>0</v>
      </c>
    </row>
    <row r="800" spans="1:21" x14ac:dyDescent="0.25">
      <c r="A800" t="s">
        <v>3071</v>
      </c>
      <c r="B800">
        <v>1</v>
      </c>
      <c r="C800" t="s">
        <v>78</v>
      </c>
      <c r="D800" t="s">
        <v>80</v>
      </c>
      <c r="E800" t="s">
        <v>3072</v>
      </c>
      <c r="F800" t="s">
        <v>135</v>
      </c>
      <c r="G800" t="s">
        <v>71</v>
      </c>
      <c r="H800" t="s">
        <v>129</v>
      </c>
      <c r="I800" t="s">
        <v>22</v>
      </c>
      <c r="J800" t="s">
        <v>130</v>
      </c>
      <c r="K800" t="s">
        <v>3073</v>
      </c>
      <c r="L800" t="s">
        <v>3074</v>
      </c>
      <c r="M800">
        <v>1.4329416660000001</v>
      </c>
      <c r="N800">
        <v>0</v>
      </c>
      <c r="O800">
        <v>18</v>
      </c>
      <c r="P800">
        <v>0</v>
      </c>
      <c r="Q800">
        <v>0</v>
      </c>
      <c r="R800">
        <v>0</v>
      </c>
      <c r="S800">
        <v>25.792950000000001</v>
      </c>
      <c r="T800">
        <v>0</v>
      </c>
      <c r="U800">
        <v>0</v>
      </c>
    </row>
    <row r="801" spans="1:21" x14ac:dyDescent="0.25">
      <c r="A801" t="s">
        <v>3075</v>
      </c>
      <c r="B801">
        <v>1</v>
      </c>
      <c r="C801" t="s">
        <v>79</v>
      </c>
      <c r="D801" t="s">
        <v>125</v>
      </c>
      <c r="E801" t="s">
        <v>3076</v>
      </c>
      <c r="F801" t="s">
        <v>128</v>
      </c>
      <c r="G801" t="s">
        <v>72</v>
      </c>
      <c r="H801" t="s">
        <v>129</v>
      </c>
      <c r="I801" t="s">
        <v>22</v>
      </c>
      <c r="J801" t="s">
        <v>130</v>
      </c>
      <c r="K801" t="s">
        <v>3077</v>
      </c>
      <c r="L801" t="s">
        <v>3078</v>
      </c>
      <c r="M801">
        <v>3.023055555</v>
      </c>
      <c r="N801">
        <v>2</v>
      </c>
      <c r="O801">
        <v>834</v>
      </c>
      <c r="P801">
        <v>0</v>
      </c>
      <c r="Q801">
        <v>0</v>
      </c>
      <c r="R801">
        <v>6.0461109999999998</v>
      </c>
      <c r="S801">
        <v>2521.228333</v>
      </c>
      <c r="T801">
        <v>0</v>
      </c>
      <c r="U801">
        <v>0</v>
      </c>
    </row>
    <row r="802" spans="1:21" x14ac:dyDescent="0.25">
      <c r="A802" t="s">
        <v>3079</v>
      </c>
      <c r="B802">
        <v>1</v>
      </c>
      <c r="C802" t="s">
        <v>78</v>
      </c>
      <c r="D802" t="s">
        <v>81</v>
      </c>
      <c r="E802" t="s">
        <v>3080</v>
      </c>
      <c r="F802" t="s">
        <v>128</v>
      </c>
      <c r="G802" t="s">
        <v>71</v>
      </c>
      <c r="H802" t="s">
        <v>129</v>
      </c>
      <c r="I802" t="s">
        <v>22</v>
      </c>
      <c r="J802" t="s">
        <v>130</v>
      </c>
      <c r="K802" t="s">
        <v>3081</v>
      </c>
      <c r="L802" t="s">
        <v>3082</v>
      </c>
      <c r="M802">
        <v>0.119444444</v>
      </c>
      <c r="N802">
        <v>0</v>
      </c>
      <c r="O802">
        <v>229</v>
      </c>
      <c r="P802">
        <v>0</v>
      </c>
      <c r="Q802">
        <v>0</v>
      </c>
      <c r="R802">
        <v>0</v>
      </c>
      <c r="S802">
        <v>27.352778000000001</v>
      </c>
      <c r="T802">
        <v>0</v>
      </c>
      <c r="U802">
        <v>0</v>
      </c>
    </row>
    <row r="803" spans="1:21" x14ac:dyDescent="0.25">
      <c r="A803" t="s">
        <v>3083</v>
      </c>
      <c r="B803">
        <v>1</v>
      </c>
      <c r="C803" t="s">
        <v>78</v>
      </c>
      <c r="D803" t="s">
        <v>81</v>
      </c>
      <c r="E803" t="s">
        <v>3084</v>
      </c>
      <c r="F803" t="s">
        <v>177</v>
      </c>
      <c r="G803" t="s">
        <v>71</v>
      </c>
      <c r="H803" t="s">
        <v>129</v>
      </c>
      <c r="I803" t="s">
        <v>22</v>
      </c>
      <c r="J803" t="s">
        <v>130</v>
      </c>
      <c r="K803" t="s">
        <v>3085</v>
      </c>
      <c r="L803" t="s">
        <v>3086</v>
      </c>
      <c r="M803">
        <v>0.79004805499999997</v>
      </c>
      <c r="N803">
        <v>1</v>
      </c>
      <c r="O803">
        <v>50</v>
      </c>
      <c r="P803">
        <v>0</v>
      </c>
      <c r="Q803">
        <v>0</v>
      </c>
      <c r="R803">
        <v>0.79004799999999997</v>
      </c>
      <c r="S803">
        <v>39.502403000000001</v>
      </c>
      <c r="T803">
        <v>0</v>
      </c>
      <c r="U803">
        <v>0</v>
      </c>
    </row>
    <row r="804" spans="1:21" x14ac:dyDescent="0.25">
      <c r="A804" t="s">
        <v>3087</v>
      </c>
      <c r="B804">
        <v>1</v>
      </c>
      <c r="C804" t="s">
        <v>79</v>
      </c>
      <c r="D804" t="s">
        <v>118</v>
      </c>
      <c r="E804" t="s">
        <v>3088</v>
      </c>
      <c r="F804" t="s">
        <v>128</v>
      </c>
      <c r="G804" t="s">
        <v>71</v>
      </c>
      <c r="H804" t="s">
        <v>129</v>
      </c>
      <c r="I804" t="s">
        <v>22</v>
      </c>
      <c r="J804" t="s">
        <v>130</v>
      </c>
      <c r="K804" t="s">
        <v>3089</v>
      </c>
      <c r="L804" t="s">
        <v>3090</v>
      </c>
      <c r="M804">
        <v>2.005941666</v>
      </c>
      <c r="N804">
        <v>0</v>
      </c>
      <c r="O804">
        <v>0</v>
      </c>
      <c r="P804">
        <v>1</v>
      </c>
      <c r="Q804">
        <v>44</v>
      </c>
      <c r="R804">
        <v>0</v>
      </c>
      <c r="S804">
        <v>0</v>
      </c>
      <c r="T804">
        <v>2.0059420000000001</v>
      </c>
      <c r="U804">
        <v>88.261432999999997</v>
      </c>
    </row>
    <row r="805" spans="1:21" x14ac:dyDescent="0.25">
      <c r="A805" t="s">
        <v>3091</v>
      </c>
      <c r="B805">
        <v>1</v>
      </c>
      <c r="C805" t="s">
        <v>79</v>
      </c>
      <c r="D805" t="s">
        <v>116</v>
      </c>
      <c r="E805" t="s">
        <v>3092</v>
      </c>
      <c r="F805" t="s">
        <v>140</v>
      </c>
      <c r="G805" t="s">
        <v>72</v>
      </c>
      <c r="H805" t="s">
        <v>168</v>
      </c>
      <c r="I805" t="s">
        <v>22</v>
      </c>
      <c r="J805" t="s">
        <v>141</v>
      </c>
      <c r="K805" t="s">
        <v>3093</v>
      </c>
      <c r="L805" t="s">
        <v>3094</v>
      </c>
      <c r="M805">
        <v>2.6111110999999999E-2</v>
      </c>
      <c r="N805">
        <v>0</v>
      </c>
      <c r="O805">
        <v>0</v>
      </c>
      <c r="P805">
        <v>1</v>
      </c>
      <c r="Q805">
        <v>21</v>
      </c>
      <c r="R805">
        <v>0</v>
      </c>
      <c r="S805">
        <v>0</v>
      </c>
      <c r="T805">
        <v>2.6110999999999999E-2</v>
      </c>
      <c r="U805">
        <v>0.54833299999999996</v>
      </c>
    </row>
    <row r="806" spans="1:21" x14ac:dyDescent="0.25">
      <c r="A806" t="s">
        <v>3095</v>
      </c>
      <c r="B806">
        <v>1</v>
      </c>
      <c r="C806" t="s">
        <v>79</v>
      </c>
      <c r="D806" t="s">
        <v>111</v>
      </c>
      <c r="E806" t="s">
        <v>3096</v>
      </c>
      <c r="F806" t="s">
        <v>140</v>
      </c>
      <c r="G806" t="s">
        <v>72</v>
      </c>
      <c r="H806" t="s">
        <v>129</v>
      </c>
      <c r="I806" t="s">
        <v>22</v>
      </c>
      <c r="J806" t="s">
        <v>141</v>
      </c>
      <c r="K806" t="s">
        <v>3097</v>
      </c>
      <c r="L806" t="s">
        <v>3098</v>
      </c>
      <c r="M806">
        <v>0.21</v>
      </c>
      <c r="N806">
        <v>0</v>
      </c>
      <c r="O806">
        <v>0</v>
      </c>
      <c r="P806">
        <v>1</v>
      </c>
      <c r="Q806">
        <v>100</v>
      </c>
      <c r="R806">
        <v>0</v>
      </c>
      <c r="S806">
        <v>0</v>
      </c>
      <c r="T806">
        <v>0.21</v>
      </c>
      <c r="U806">
        <v>21</v>
      </c>
    </row>
    <row r="807" spans="1:21" x14ac:dyDescent="0.25">
      <c r="A807" t="s">
        <v>3099</v>
      </c>
      <c r="B807">
        <v>1</v>
      </c>
      <c r="C807" t="s">
        <v>79</v>
      </c>
      <c r="D807" t="s">
        <v>109</v>
      </c>
      <c r="E807" t="s">
        <v>3100</v>
      </c>
      <c r="F807" t="s">
        <v>140</v>
      </c>
      <c r="G807" t="s">
        <v>72</v>
      </c>
      <c r="H807" t="s">
        <v>168</v>
      </c>
      <c r="I807" t="s">
        <v>22</v>
      </c>
      <c r="J807" t="s">
        <v>141</v>
      </c>
      <c r="K807" t="s">
        <v>3101</v>
      </c>
      <c r="L807" t="s">
        <v>3102</v>
      </c>
      <c r="M807">
        <v>2.4166666E-2</v>
      </c>
      <c r="N807">
        <v>0</v>
      </c>
      <c r="O807">
        <v>0</v>
      </c>
      <c r="P807">
        <v>1</v>
      </c>
      <c r="Q807">
        <v>87</v>
      </c>
      <c r="R807">
        <v>0</v>
      </c>
      <c r="S807">
        <v>0</v>
      </c>
      <c r="T807">
        <v>2.4167000000000001E-2</v>
      </c>
      <c r="U807">
        <v>2.1025</v>
      </c>
    </row>
    <row r="808" spans="1:21" x14ac:dyDescent="0.25">
      <c r="A808" t="s">
        <v>3103</v>
      </c>
      <c r="B808">
        <v>1</v>
      </c>
      <c r="C808" t="s">
        <v>79</v>
      </c>
      <c r="D808" t="s">
        <v>109</v>
      </c>
      <c r="E808" t="s">
        <v>3104</v>
      </c>
      <c r="F808" t="s">
        <v>140</v>
      </c>
      <c r="G808" t="s">
        <v>72</v>
      </c>
      <c r="H808" t="s">
        <v>168</v>
      </c>
      <c r="I808" t="s">
        <v>22</v>
      </c>
      <c r="J808" t="s">
        <v>141</v>
      </c>
      <c r="K808" t="s">
        <v>3105</v>
      </c>
      <c r="L808" t="s">
        <v>3106</v>
      </c>
      <c r="M808">
        <v>3.5000000000000003E-2</v>
      </c>
      <c r="N808">
        <v>0</v>
      </c>
      <c r="O808">
        <v>0</v>
      </c>
      <c r="P808">
        <v>1</v>
      </c>
      <c r="Q808">
        <v>73</v>
      </c>
      <c r="R808">
        <v>0</v>
      </c>
      <c r="S808">
        <v>0</v>
      </c>
      <c r="T808">
        <v>3.5000000000000003E-2</v>
      </c>
      <c r="U808">
        <v>2.5550000000000002</v>
      </c>
    </row>
    <row r="809" spans="1:21" x14ac:dyDescent="0.25">
      <c r="A809" t="s">
        <v>3107</v>
      </c>
      <c r="B809">
        <v>1</v>
      </c>
      <c r="C809" t="s">
        <v>79</v>
      </c>
      <c r="D809" t="s">
        <v>109</v>
      </c>
      <c r="E809" t="s">
        <v>3100</v>
      </c>
      <c r="F809" t="s">
        <v>140</v>
      </c>
      <c r="G809" t="s">
        <v>72</v>
      </c>
      <c r="H809" t="s">
        <v>168</v>
      </c>
      <c r="I809" t="s">
        <v>22</v>
      </c>
      <c r="J809" t="s">
        <v>141</v>
      </c>
      <c r="K809" t="s">
        <v>3108</v>
      </c>
      <c r="L809" t="s">
        <v>3109</v>
      </c>
      <c r="M809">
        <v>8.3333330000000001E-3</v>
      </c>
      <c r="N809">
        <v>0</v>
      </c>
      <c r="O809">
        <v>0</v>
      </c>
      <c r="P809">
        <v>1</v>
      </c>
      <c r="Q809">
        <v>57</v>
      </c>
      <c r="R809">
        <v>0</v>
      </c>
      <c r="S809">
        <v>0</v>
      </c>
      <c r="T809">
        <v>8.3330000000000001E-3</v>
      </c>
      <c r="U809">
        <v>0.47499999999999998</v>
      </c>
    </row>
    <row r="810" spans="1:21" x14ac:dyDescent="0.25">
      <c r="A810" t="s">
        <v>3110</v>
      </c>
      <c r="B810">
        <v>1</v>
      </c>
      <c r="C810" t="s">
        <v>79</v>
      </c>
      <c r="D810" t="s">
        <v>109</v>
      </c>
      <c r="E810" t="s">
        <v>3111</v>
      </c>
      <c r="F810" t="s">
        <v>140</v>
      </c>
      <c r="G810" t="s">
        <v>72</v>
      </c>
      <c r="H810" t="s">
        <v>129</v>
      </c>
      <c r="I810" t="s">
        <v>22</v>
      </c>
      <c r="J810" t="s">
        <v>141</v>
      </c>
      <c r="K810" t="s">
        <v>3112</v>
      </c>
      <c r="L810" t="s">
        <v>3113</v>
      </c>
      <c r="M810">
        <v>5.4166666000000002E-2</v>
      </c>
      <c r="N810">
        <v>0</v>
      </c>
      <c r="O810">
        <v>0</v>
      </c>
      <c r="P810">
        <v>1</v>
      </c>
      <c r="Q810">
        <v>109</v>
      </c>
      <c r="R810">
        <v>0</v>
      </c>
      <c r="S810">
        <v>0</v>
      </c>
      <c r="T810">
        <v>5.4167E-2</v>
      </c>
      <c r="U810">
        <v>5.9041670000000002</v>
      </c>
    </row>
    <row r="811" spans="1:21" x14ac:dyDescent="0.25">
      <c r="A811" t="s">
        <v>3114</v>
      </c>
      <c r="B811">
        <v>1</v>
      </c>
      <c r="C811" t="s">
        <v>78</v>
      </c>
      <c r="D811" t="s">
        <v>97</v>
      </c>
      <c r="E811" t="s">
        <v>3115</v>
      </c>
      <c r="F811" t="s">
        <v>154</v>
      </c>
      <c r="G811" t="s">
        <v>72</v>
      </c>
      <c r="H811" t="s">
        <v>129</v>
      </c>
      <c r="I811" t="s">
        <v>22</v>
      </c>
      <c r="J811" t="s">
        <v>130</v>
      </c>
      <c r="K811" t="s">
        <v>3116</v>
      </c>
      <c r="L811" t="s">
        <v>3117</v>
      </c>
      <c r="M811">
        <v>8.8333333E-2</v>
      </c>
      <c r="N811">
        <v>1</v>
      </c>
      <c r="O811">
        <v>85</v>
      </c>
      <c r="P811">
        <v>0</v>
      </c>
      <c r="Q811">
        <v>0</v>
      </c>
      <c r="R811">
        <v>8.8332999999999995E-2</v>
      </c>
      <c r="S811">
        <v>7.5083330000000004</v>
      </c>
      <c r="T811">
        <v>0</v>
      </c>
      <c r="U811">
        <v>0</v>
      </c>
    </row>
    <row r="812" spans="1:21" x14ac:dyDescent="0.25">
      <c r="A812" t="s">
        <v>3118</v>
      </c>
      <c r="B812">
        <v>1</v>
      </c>
      <c r="C812" t="s">
        <v>78</v>
      </c>
      <c r="D812" t="s">
        <v>97</v>
      </c>
      <c r="E812" t="s">
        <v>3119</v>
      </c>
      <c r="F812" t="s">
        <v>128</v>
      </c>
      <c r="G812" t="s">
        <v>71</v>
      </c>
      <c r="H812" t="s">
        <v>129</v>
      </c>
      <c r="I812" t="s">
        <v>22</v>
      </c>
      <c r="J812" t="s">
        <v>130</v>
      </c>
      <c r="K812" t="s">
        <v>3120</v>
      </c>
      <c r="L812" t="s">
        <v>3121</v>
      </c>
      <c r="M812">
        <v>1.0781083330000001</v>
      </c>
      <c r="N812">
        <v>1</v>
      </c>
      <c r="O812">
        <v>85</v>
      </c>
      <c r="P812">
        <v>0</v>
      </c>
      <c r="Q812">
        <v>0</v>
      </c>
      <c r="R812">
        <v>1.0781080000000001</v>
      </c>
      <c r="S812">
        <v>91.639207999999996</v>
      </c>
      <c r="T812">
        <v>0</v>
      </c>
      <c r="U812">
        <v>0</v>
      </c>
    </row>
    <row r="813" spans="1:21" x14ac:dyDescent="0.25">
      <c r="A813" t="s">
        <v>3122</v>
      </c>
      <c r="B813">
        <v>1</v>
      </c>
      <c r="C813" t="s">
        <v>78</v>
      </c>
      <c r="D813" t="s">
        <v>97</v>
      </c>
      <c r="E813" t="s">
        <v>3123</v>
      </c>
      <c r="F813" t="s">
        <v>154</v>
      </c>
      <c r="G813" t="s">
        <v>76</v>
      </c>
      <c r="H813" t="s">
        <v>168</v>
      </c>
      <c r="I813" t="s">
        <v>22</v>
      </c>
      <c r="J813" t="s">
        <v>141</v>
      </c>
      <c r="K813" t="s">
        <v>3124</v>
      </c>
      <c r="L813" t="s">
        <v>3125</v>
      </c>
      <c r="M813">
        <v>1.8611111E-2</v>
      </c>
      <c r="N813">
        <v>57</v>
      </c>
      <c r="O813">
        <v>5558</v>
      </c>
      <c r="P813">
        <v>34</v>
      </c>
      <c r="Q813">
        <v>911</v>
      </c>
      <c r="R813">
        <v>1.0608329999999999</v>
      </c>
      <c r="S813">
        <v>103.440555</v>
      </c>
      <c r="T813">
        <v>0.63277799999999995</v>
      </c>
      <c r="U813">
        <v>16.954722</v>
      </c>
    </row>
    <row r="814" spans="1:21" x14ac:dyDescent="0.25">
      <c r="A814" t="s">
        <v>3126</v>
      </c>
      <c r="B814">
        <v>1</v>
      </c>
      <c r="C814" t="s">
        <v>78</v>
      </c>
      <c r="D814" t="s">
        <v>97</v>
      </c>
      <c r="E814" t="s">
        <v>3127</v>
      </c>
      <c r="F814" t="s">
        <v>140</v>
      </c>
      <c r="G814" t="s">
        <v>72</v>
      </c>
      <c r="H814" t="s">
        <v>168</v>
      </c>
      <c r="I814" t="s">
        <v>22</v>
      </c>
      <c r="J814" t="s">
        <v>141</v>
      </c>
      <c r="K814" t="s">
        <v>3128</v>
      </c>
      <c r="L814" t="s">
        <v>3129</v>
      </c>
      <c r="M814">
        <v>3.4166665999999998E-2</v>
      </c>
      <c r="N814">
        <v>31</v>
      </c>
      <c r="O814">
        <v>3128</v>
      </c>
      <c r="P814">
        <v>9</v>
      </c>
      <c r="Q814">
        <v>327</v>
      </c>
      <c r="R814">
        <v>1.059167</v>
      </c>
      <c r="S814">
        <v>106.87333099999999</v>
      </c>
      <c r="T814">
        <v>0.3075</v>
      </c>
      <c r="U814">
        <v>11.172499999999999</v>
      </c>
    </row>
    <row r="815" spans="1:21" x14ac:dyDescent="0.25">
      <c r="A815" t="s">
        <v>3130</v>
      </c>
      <c r="B815">
        <v>1</v>
      </c>
      <c r="C815" t="s">
        <v>78</v>
      </c>
      <c r="D815" t="s">
        <v>97</v>
      </c>
      <c r="E815" t="s">
        <v>3131</v>
      </c>
      <c r="F815" t="s">
        <v>140</v>
      </c>
      <c r="G815" t="s">
        <v>72</v>
      </c>
      <c r="H815" t="s">
        <v>129</v>
      </c>
      <c r="I815" t="s">
        <v>22</v>
      </c>
      <c r="J815" t="s">
        <v>141</v>
      </c>
      <c r="K815" t="s">
        <v>3132</v>
      </c>
      <c r="L815" t="s">
        <v>3133</v>
      </c>
      <c r="M815">
        <v>0.13777777699999999</v>
      </c>
      <c r="N815">
        <v>26</v>
      </c>
      <c r="O815">
        <v>2261</v>
      </c>
      <c r="P815">
        <v>20</v>
      </c>
      <c r="Q815">
        <v>584</v>
      </c>
      <c r="R815">
        <v>3.5822219999999998</v>
      </c>
      <c r="S815">
        <v>311.51555400000001</v>
      </c>
      <c r="T815">
        <v>2.7555559999999999</v>
      </c>
      <c r="U815">
        <v>80.462221999999997</v>
      </c>
    </row>
    <row r="816" spans="1:21" x14ac:dyDescent="0.25">
      <c r="A816" t="s">
        <v>3134</v>
      </c>
      <c r="B816">
        <v>1</v>
      </c>
      <c r="C816" t="s">
        <v>78</v>
      </c>
      <c r="D816" t="s">
        <v>97</v>
      </c>
      <c r="E816" t="s">
        <v>3115</v>
      </c>
      <c r="F816" t="s">
        <v>154</v>
      </c>
      <c r="G816" t="s">
        <v>72</v>
      </c>
      <c r="H816" t="s">
        <v>129</v>
      </c>
      <c r="I816" t="s">
        <v>22</v>
      </c>
      <c r="J816" t="s">
        <v>130</v>
      </c>
      <c r="K816" t="s">
        <v>3135</v>
      </c>
      <c r="L816" t="s">
        <v>3136</v>
      </c>
      <c r="M816">
        <v>0.19305555499999999</v>
      </c>
      <c r="N816">
        <v>57</v>
      </c>
      <c r="O816">
        <v>5572</v>
      </c>
      <c r="P816">
        <v>34</v>
      </c>
      <c r="Q816">
        <v>912</v>
      </c>
      <c r="R816">
        <v>11.004167000000001</v>
      </c>
      <c r="S816">
        <v>1075.7055519999999</v>
      </c>
      <c r="T816">
        <v>6.5638889999999996</v>
      </c>
      <c r="U816">
        <v>176.066666</v>
      </c>
    </row>
    <row r="817" spans="1:21" x14ac:dyDescent="0.25">
      <c r="A817" t="s">
        <v>3137</v>
      </c>
      <c r="B817">
        <v>1</v>
      </c>
      <c r="C817" t="s">
        <v>78</v>
      </c>
      <c r="D817" t="s">
        <v>237</v>
      </c>
      <c r="E817" t="s">
        <v>3138</v>
      </c>
      <c r="F817" t="s">
        <v>177</v>
      </c>
      <c r="G817" t="s">
        <v>71</v>
      </c>
      <c r="H817" t="s">
        <v>129</v>
      </c>
      <c r="I817" t="s">
        <v>22</v>
      </c>
      <c r="J817" t="s">
        <v>130</v>
      </c>
      <c r="K817" t="s">
        <v>3139</v>
      </c>
      <c r="L817" t="s">
        <v>3140</v>
      </c>
      <c r="M817">
        <v>6.5606749999999998</v>
      </c>
      <c r="N817">
        <v>0</v>
      </c>
      <c r="O817">
        <v>371</v>
      </c>
      <c r="P817">
        <v>0</v>
      </c>
      <c r="Q817">
        <v>0</v>
      </c>
      <c r="R817">
        <v>0</v>
      </c>
      <c r="S817">
        <v>2434.0104249999999</v>
      </c>
      <c r="T817">
        <v>0</v>
      </c>
      <c r="U817">
        <v>0</v>
      </c>
    </row>
    <row r="818" spans="1:21" x14ac:dyDescent="0.25">
      <c r="A818" t="s">
        <v>3141</v>
      </c>
      <c r="B818">
        <v>1</v>
      </c>
      <c r="C818" t="s">
        <v>78</v>
      </c>
      <c r="D818" t="s">
        <v>237</v>
      </c>
      <c r="E818" t="s">
        <v>3138</v>
      </c>
      <c r="F818" t="s">
        <v>177</v>
      </c>
      <c r="G818" t="s">
        <v>71</v>
      </c>
      <c r="H818" t="s">
        <v>129</v>
      </c>
      <c r="I818" t="s">
        <v>22</v>
      </c>
      <c r="J818" t="s">
        <v>130</v>
      </c>
      <c r="K818" t="s">
        <v>3142</v>
      </c>
      <c r="L818" t="s">
        <v>3143</v>
      </c>
      <c r="M818">
        <v>7.9183333329999996</v>
      </c>
      <c r="N818">
        <v>0</v>
      </c>
      <c r="O818">
        <v>371</v>
      </c>
      <c r="P818">
        <v>0</v>
      </c>
      <c r="Q818">
        <v>0</v>
      </c>
      <c r="R818">
        <v>0</v>
      </c>
      <c r="S818">
        <v>2937.7016669999998</v>
      </c>
      <c r="T818">
        <v>0</v>
      </c>
      <c r="U818">
        <v>0</v>
      </c>
    </row>
    <row r="819" spans="1:21" x14ac:dyDescent="0.25">
      <c r="A819" t="s">
        <v>3144</v>
      </c>
      <c r="B819">
        <v>1</v>
      </c>
      <c r="C819" t="s">
        <v>78</v>
      </c>
      <c r="D819" t="s">
        <v>237</v>
      </c>
      <c r="E819" t="s">
        <v>3145</v>
      </c>
      <c r="F819" t="s">
        <v>177</v>
      </c>
      <c r="G819" t="s">
        <v>71</v>
      </c>
      <c r="H819" t="s">
        <v>129</v>
      </c>
      <c r="I819" t="s">
        <v>22</v>
      </c>
      <c r="J819" t="s">
        <v>130</v>
      </c>
      <c r="K819" t="s">
        <v>3146</v>
      </c>
      <c r="L819" t="s">
        <v>3147</v>
      </c>
      <c r="M819">
        <v>8.1374694440000006</v>
      </c>
      <c r="N819">
        <v>0</v>
      </c>
      <c r="O819">
        <v>154</v>
      </c>
      <c r="P819">
        <v>0</v>
      </c>
      <c r="Q819">
        <v>0</v>
      </c>
      <c r="R819">
        <v>0</v>
      </c>
      <c r="S819">
        <v>1253.170294</v>
      </c>
      <c r="T819">
        <v>0</v>
      </c>
      <c r="U819">
        <v>0</v>
      </c>
    </row>
    <row r="820" spans="1:21" x14ac:dyDescent="0.25">
      <c r="A820" t="s">
        <v>3148</v>
      </c>
      <c r="B820">
        <v>1</v>
      </c>
      <c r="C820" t="s">
        <v>78</v>
      </c>
      <c r="D820" t="s">
        <v>237</v>
      </c>
      <c r="E820" t="s">
        <v>3149</v>
      </c>
      <c r="F820" t="s">
        <v>177</v>
      </c>
      <c r="G820" t="s">
        <v>71</v>
      </c>
      <c r="H820" t="s">
        <v>129</v>
      </c>
      <c r="I820" t="s">
        <v>22</v>
      </c>
      <c r="J820" t="s">
        <v>130</v>
      </c>
      <c r="K820" t="s">
        <v>3150</v>
      </c>
      <c r="L820" t="s">
        <v>3151</v>
      </c>
      <c r="M820">
        <v>0.83427222199999995</v>
      </c>
      <c r="N820">
        <v>1</v>
      </c>
      <c r="O820">
        <v>306</v>
      </c>
      <c r="P820">
        <v>0</v>
      </c>
      <c r="Q820">
        <v>0</v>
      </c>
      <c r="R820">
        <v>0.83427200000000001</v>
      </c>
      <c r="S820">
        <v>255.28729999999999</v>
      </c>
      <c r="T820">
        <v>0</v>
      </c>
      <c r="U820">
        <v>0</v>
      </c>
    </row>
    <row r="821" spans="1:21" x14ac:dyDescent="0.25">
      <c r="A821" t="s">
        <v>3152</v>
      </c>
      <c r="B821">
        <v>1</v>
      </c>
      <c r="C821" t="s">
        <v>78</v>
      </c>
      <c r="D821" t="s">
        <v>237</v>
      </c>
      <c r="E821" t="s">
        <v>3153</v>
      </c>
      <c r="F821" t="s">
        <v>177</v>
      </c>
      <c r="G821" t="s">
        <v>71</v>
      </c>
      <c r="H821" t="s">
        <v>129</v>
      </c>
      <c r="I821" t="s">
        <v>22</v>
      </c>
      <c r="J821" t="s">
        <v>130</v>
      </c>
      <c r="K821" t="s">
        <v>3154</v>
      </c>
      <c r="L821" t="s">
        <v>3155</v>
      </c>
      <c r="M821">
        <v>3.059722222</v>
      </c>
      <c r="N821">
        <v>0</v>
      </c>
      <c r="O821">
        <v>60</v>
      </c>
      <c r="P821">
        <v>0</v>
      </c>
      <c r="Q821">
        <v>0</v>
      </c>
      <c r="R821">
        <v>0</v>
      </c>
      <c r="S821">
        <v>183.58333300000001</v>
      </c>
      <c r="T821">
        <v>0</v>
      </c>
      <c r="U821">
        <v>0</v>
      </c>
    </row>
    <row r="822" spans="1:21" x14ac:dyDescent="0.25">
      <c r="A822" t="s">
        <v>3156</v>
      </c>
      <c r="B822">
        <v>1</v>
      </c>
      <c r="C822" t="s">
        <v>78</v>
      </c>
      <c r="D822" t="s">
        <v>237</v>
      </c>
      <c r="E822" t="s">
        <v>3145</v>
      </c>
      <c r="F822" t="s">
        <v>177</v>
      </c>
      <c r="G822" t="s">
        <v>71</v>
      </c>
      <c r="H822" t="s">
        <v>129</v>
      </c>
      <c r="I822" t="s">
        <v>22</v>
      </c>
      <c r="J822" t="s">
        <v>130</v>
      </c>
      <c r="K822" t="s">
        <v>3157</v>
      </c>
      <c r="L822" t="s">
        <v>3158</v>
      </c>
      <c r="M822">
        <v>8.5933333330000004</v>
      </c>
      <c r="N822">
        <v>0</v>
      </c>
      <c r="O822">
        <v>154</v>
      </c>
      <c r="P822">
        <v>0</v>
      </c>
      <c r="Q822">
        <v>0</v>
      </c>
      <c r="R822">
        <v>0</v>
      </c>
      <c r="S822">
        <v>1323.373333</v>
      </c>
      <c r="T822">
        <v>0</v>
      </c>
      <c r="U822">
        <v>0</v>
      </c>
    </row>
    <row r="823" spans="1:21" x14ac:dyDescent="0.25">
      <c r="A823" t="s">
        <v>3159</v>
      </c>
      <c r="B823">
        <v>1</v>
      </c>
      <c r="C823" t="s">
        <v>78</v>
      </c>
      <c r="D823" t="s">
        <v>237</v>
      </c>
      <c r="E823" t="s">
        <v>3153</v>
      </c>
      <c r="F823" t="s">
        <v>128</v>
      </c>
      <c r="G823" t="s">
        <v>71</v>
      </c>
      <c r="H823" t="s">
        <v>129</v>
      </c>
      <c r="I823" t="s">
        <v>22</v>
      </c>
      <c r="J823" t="s">
        <v>130</v>
      </c>
      <c r="K823" t="s">
        <v>3160</v>
      </c>
      <c r="L823" t="s">
        <v>3161</v>
      </c>
      <c r="M823">
        <v>1.576744444</v>
      </c>
      <c r="N823">
        <v>0</v>
      </c>
      <c r="O823">
        <v>60</v>
      </c>
      <c r="P823">
        <v>0</v>
      </c>
      <c r="Q823">
        <v>0</v>
      </c>
      <c r="R823">
        <v>0</v>
      </c>
      <c r="S823">
        <v>94.604667000000006</v>
      </c>
      <c r="T823">
        <v>0</v>
      </c>
      <c r="U823">
        <v>0</v>
      </c>
    </row>
    <row r="824" spans="1:21" x14ac:dyDescent="0.25">
      <c r="A824" t="s">
        <v>3162</v>
      </c>
      <c r="B824">
        <v>1</v>
      </c>
      <c r="C824" t="s">
        <v>79</v>
      </c>
      <c r="D824" t="s">
        <v>125</v>
      </c>
      <c r="E824" t="s">
        <v>3163</v>
      </c>
      <c r="F824" t="s">
        <v>128</v>
      </c>
      <c r="G824" t="s">
        <v>72</v>
      </c>
      <c r="H824" t="s">
        <v>129</v>
      </c>
      <c r="I824" t="s">
        <v>22</v>
      </c>
      <c r="J824" t="s">
        <v>130</v>
      </c>
      <c r="K824" t="s">
        <v>3164</v>
      </c>
      <c r="L824" t="s">
        <v>3165</v>
      </c>
      <c r="M824">
        <v>4.2320849999999997</v>
      </c>
      <c r="N824">
        <v>52</v>
      </c>
      <c r="O824">
        <v>88</v>
      </c>
      <c r="P824">
        <v>1</v>
      </c>
      <c r="Q824">
        <v>0</v>
      </c>
      <c r="R824">
        <v>220.06842</v>
      </c>
      <c r="S824">
        <v>372.42347999999998</v>
      </c>
      <c r="T824">
        <v>4.2320849999999997</v>
      </c>
      <c r="U824">
        <v>0</v>
      </c>
    </row>
    <row r="825" spans="1:21" x14ac:dyDescent="0.25">
      <c r="A825" t="s">
        <v>3166</v>
      </c>
      <c r="B825">
        <v>1</v>
      </c>
      <c r="C825" t="s">
        <v>79</v>
      </c>
      <c r="D825" t="s">
        <v>125</v>
      </c>
      <c r="E825" t="s">
        <v>3167</v>
      </c>
      <c r="F825" t="s">
        <v>177</v>
      </c>
      <c r="G825" t="s">
        <v>72</v>
      </c>
      <c r="H825" t="s">
        <v>129</v>
      </c>
      <c r="I825" t="s">
        <v>22</v>
      </c>
      <c r="J825" t="s">
        <v>130</v>
      </c>
      <c r="K825" t="s">
        <v>3168</v>
      </c>
      <c r="L825" t="s">
        <v>3169</v>
      </c>
      <c r="M825">
        <v>1.051111111</v>
      </c>
      <c r="N825">
        <v>44</v>
      </c>
      <c r="O825">
        <v>0</v>
      </c>
      <c r="P825">
        <v>0</v>
      </c>
      <c r="Q825">
        <v>0</v>
      </c>
      <c r="R825">
        <v>46.248888999999998</v>
      </c>
      <c r="S825">
        <v>0</v>
      </c>
      <c r="T825">
        <v>0</v>
      </c>
      <c r="U825">
        <v>0</v>
      </c>
    </row>
    <row r="826" spans="1:21" x14ac:dyDescent="0.25">
      <c r="A826" t="s">
        <v>3170</v>
      </c>
      <c r="B826">
        <v>1</v>
      </c>
      <c r="C826" t="s">
        <v>79</v>
      </c>
      <c r="D826" t="s">
        <v>125</v>
      </c>
      <c r="E826" t="s">
        <v>3171</v>
      </c>
      <c r="F826" t="s">
        <v>140</v>
      </c>
      <c r="G826" t="s">
        <v>72</v>
      </c>
      <c r="H826" t="s">
        <v>129</v>
      </c>
      <c r="I826" t="s">
        <v>22</v>
      </c>
      <c r="J826" t="s">
        <v>141</v>
      </c>
      <c r="K826" t="s">
        <v>3172</v>
      </c>
      <c r="L826" t="s">
        <v>3173</v>
      </c>
      <c r="M826">
        <v>0.320833333</v>
      </c>
      <c r="N826">
        <v>12</v>
      </c>
      <c r="O826">
        <v>0</v>
      </c>
      <c r="P826">
        <v>0</v>
      </c>
      <c r="Q826">
        <v>0</v>
      </c>
      <c r="R826">
        <v>3.85</v>
      </c>
      <c r="S826">
        <v>0</v>
      </c>
      <c r="T826">
        <v>0</v>
      </c>
      <c r="U826">
        <v>0</v>
      </c>
    </row>
    <row r="827" spans="1:21" x14ac:dyDescent="0.25">
      <c r="A827" t="s">
        <v>3174</v>
      </c>
      <c r="B827">
        <v>1</v>
      </c>
      <c r="C827" t="s">
        <v>79</v>
      </c>
      <c r="D827" t="s">
        <v>125</v>
      </c>
      <c r="E827" t="s">
        <v>3175</v>
      </c>
      <c r="F827" t="s">
        <v>140</v>
      </c>
      <c r="G827" t="s">
        <v>72</v>
      </c>
      <c r="H827" t="s">
        <v>129</v>
      </c>
      <c r="I827" t="s">
        <v>22</v>
      </c>
      <c r="J827" t="s">
        <v>141</v>
      </c>
      <c r="K827" t="s">
        <v>3176</v>
      </c>
      <c r="L827" t="s">
        <v>3177</v>
      </c>
      <c r="M827">
        <v>8.2222221999999998E-2</v>
      </c>
      <c r="N827">
        <v>0</v>
      </c>
      <c r="O827">
        <v>0</v>
      </c>
      <c r="P827">
        <v>7</v>
      </c>
      <c r="Q827">
        <v>1</v>
      </c>
      <c r="R827">
        <v>0</v>
      </c>
      <c r="S827">
        <v>0</v>
      </c>
      <c r="T827">
        <v>0.57555599999999996</v>
      </c>
      <c r="U827">
        <v>8.2222000000000003E-2</v>
      </c>
    </row>
    <row r="828" spans="1:21" x14ac:dyDescent="0.25">
      <c r="A828" t="s">
        <v>3178</v>
      </c>
      <c r="B828">
        <v>1</v>
      </c>
      <c r="C828" t="s">
        <v>79</v>
      </c>
      <c r="D828" t="s">
        <v>125</v>
      </c>
      <c r="E828" t="s">
        <v>3179</v>
      </c>
      <c r="F828" t="s">
        <v>140</v>
      </c>
      <c r="G828" t="s">
        <v>72</v>
      </c>
      <c r="H828" t="s">
        <v>129</v>
      </c>
      <c r="I828" t="s">
        <v>22</v>
      </c>
      <c r="J828" t="s">
        <v>141</v>
      </c>
      <c r="K828" t="s">
        <v>3180</v>
      </c>
      <c r="L828" t="s">
        <v>3181</v>
      </c>
      <c r="M828">
        <v>0.12111111099999999</v>
      </c>
      <c r="N828">
        <v>13</v>
      </c>
      <c r="O828">
        <v>0</v>
      </c>
      <c r="P828">
        <v>0</v>
      </c>
      <c r="Q828">
        <v>0</v>
      </c>
      <c r="R828">
        <v>1.574444</v>
      </c>
      <c r="S828">
        <v>0</v>
      </c>
      <c r="T828">
        <v>0</v>
      </c>
      <c r="U828">
        <v>0</v>
      </c>
    </row>
    <row r="829" spans="1:21" x14ac:dyDescent="0.25">
      <c r="A829" t="s">
        <v>3182</v>
      </c>
      <c r="B829">
        <v>1</v>
      </c>
      <c r="C829" t="s">
        <v>79</v>
      </c>
      <c r="D829" t="s">
        <v>125</v>
      </c>
      <c r="E829" t="s">
        <v>3183</v>
      </c>
      <c r="F829" t="s">
        <v>140</v>
      </c>
      <c r="G829" t="s">
        <v>72</v>
      </c>
      <c r="H829" t="s">
        <v>129</v>
      </c>
      <c r="I829" t="s">
        <v>22</v>
      </c>
      <c r="J829" t="s">
        <v>141</v>
      </c>
      <c r="K829" t="s">
        <v>3184</v>
      </c>
      <c r="L829" t="s">
        <v>3185</v>
      </c>
      <c r="M829">
        <v>0.206666666</v>
      </c>
      <c r="N829">
        <v>0</v>
      </c>
      <c r="O829">
        <v>0</v>
      </c>
      <c r="P829">
        <v>1</v>
      </c>
      <c r="Q829">
        <v>130</v>
      </c>
      <c r="R829">
        <v>0</v>
      </c>
      <c r="S829">
        <v>0</v>
      </c>
      <c r="T829">
        <v>0.20666699999999999</v>
      </c>
      <c r="U829">
        <v>26.866667</v>
      </c>
    </row>
    <row r="830" spans="1:21" x14ac:dyDescent="0.25">
      <c r="A830" t="s">
        <v>3186</v>
      </c>
      <c r="B830">
        <v>1</v>
      </c>
      <c r="C830" t="s">
        <v>79</v>
      </c>
      <c r="D830" t="s">
        <v>125</v>
      </c>
      <c r="E830" t="s">
        <v>3183</v>
      </c>
      <c r="F830" t="s">
        <v>140</v>
      </c>
      <c r="G830" t="s">
        <v>72</v>
      </c>
      <c r="H830" t="s">
        <v>129</v>
      </c>
      <c r="I830" t="s">
        <v>22</v>
      </c>
      <c r="J830" t="s">
        <v>141</v>
      </c>
      <c r="K830" t="s">
        <v>3187</v>
      </c>
      <c r="L830" t="s">
        <v>3188</v>
      </c>
      <c r="M830">
        <v>5.2499999999999998E-2</v>
      </c>
      <c r="N830">
        <v>0</v>
      </c>
      <c r="O830">
        <v>0</v>
      </c>
      <c r="P830">
        <v>1</v>
      </c>
      <c r="Q830">
        <v>118</v>
      </c>
      <c r="R830">
        <v>0</v>
      </c>
      <c r="S830">
        <v>0</v>
      </c>
      <c r="T830">
        <v>5.2499999999999998E-2</v>
      </c>
      <c r="U830">
        <v>6.1950000000000003</v>
      </c>
    </row>
    <row r="831" spans="1:21" x14ac:dyDescent="0.25">
      <c r="A831" t="s">
        <v>3189</v>
      </c>
      <c r="B831">
        <v>1</v>
      </c>
      <c r="C831" t="s">
        <v>78</v>
      </c>
      <c r="D831" t="s">
        <v>80</v>
      </c>
      <c r="E831" t="s">
        <v>3190</v>
      </c>
      <c r="F831" t="s">
        <v>135</v>
      </c>
      <c r="G831" t="s">
        <v>71</v>
      </c>
      <c r="H831" t="s">
        <v>129</v>
      </c>
      <c r="I831" t="s">
        <v>22</v>
      </c>
      <c r="J831" t="s">
        <v>130</v>
      </c>
      <c r="K831" t="s">
        <v>3191</v>
      </c>
      <c r="L831" t="s">
        <v>3192</v>
      </c>
      <c r="M831">
        <v>2.7469444439999999</v>
      </c>
      <c r="N831">
        <v>1</v>
      </c>
      <c r="O831">
        <v>853</v>
      </c>
      <c r="P831">
        <v>0</v>
      </c>
      <c r="Q831">
        <v>0</v>
      </c>
      <c r="R831">
        <v>2.7469440000000001</v>
      </c>
      <c r="S831">
        <v>2343.143611</v>
      </c>
      <c r="T831">
        <v>0</v>
      </c>
      <c r="U831">
        <v>0</v>
      </c>
    </row>
    <row r="832" spans="1:21" x14ac:dyDescent="0.25">
      <c r="A832" t="s">
        <v>3193</v>
      </c>
      <c r="B832">
        <v>1</v>
      </c>
      <c r="C832" t="s">
        <v>78</v>
      </c>
      <c r="D832" t="s">
        <v>94</v>
      </c>
      <c r="E832" t="s">
        <v>3194</v>
      </c>
      <c r="F832" t="s">
        <v>177</v>
      </c>
      <c r="G832" t="s">
        <v>72</v>
      </c>
      <c r="H832" t="s">
        <v>129</v>
      </c>
      <c r="I832" t="s">
        <v>22</v>
      </c>
      <c r="J832" t="s">
        <v>130</v>
      </c>
      <c r="K832" t="s">
        <v>3195</v>
      </c>
      <c r="L832" t="s">
        <v>3196</v>
      </c>
      <c r="M832">
        <v>1.7475000000000001</v>
      </c>
      <c r="N832">
        <v>4</v>
      </c>
      <c r="O832">
        <v>193</v>
      </c>
      <c r="P832">
        <v>2</v>
      </c>
      <c r="Q832">
        <v>22</v>
      </c>
      <c r="R832">
        <v>6.99</v>
      </c>
      <c r="S832">
        <v>337.26749999999998</v>
      </c>
      <c r="T832">
        <v>3.4950000000000001</v>
      </c>
      <c r="U832">
        <v>38.445</v>
      </c>
    </row>
    <row r="833" spans="1:21" x14ac:dyDescent="0.25">
      <c r="A833" t="s">
        <v>3197</v>
      </c>
      <c r="B833">
        <v>1</v>
      </c>
      <c r="C833" t="s">
        <v>78</v>
      </c>
      <c r="D833" t="s">
        <v>99</v>
      </c>
      <c r="E833" t="s">
        <v>3198</v>
      </c>
      <c r="F833" t="s">
        <v>128</v>
      </c>
      <c r="G833" t="s">
        <v>72</v>
      </c>
      <c r="H833" t="s">
        <v>129</v>
      </c>
      <c r="I833" t="s">
        <v>22</v>
      </c>
      <c r="J833" t="s">
        <v>130</v>
      </c>
      <c r="K833" t="s">
        <v>3199</v>
      </c>
      <c r="L833" t="s">
        <v>3200</v>
      </c>
      <c r="M833">
        <v>2.7925</v>
      </c>
      <c r="N833">
        <v>2</v>
      </c>
      <c r="O833">
        <v>156</v>
      </c>
      <c r="P833">
        <v>0</v>
      </c>
      <c r="Q833">
        <v>0</v>
      </c>
      <c r="R833">
        <v>5.585</v>
      </c>
      <c r="S833">
        <v>435.63</v>
      </c>
      <c r="T833">
        <v>0</v>
      </c>
      <c r="U833">
        <v>0</v>
      </c>
    </row>
    <row r="834" spans="1:21" x14ac:dyDescent="0.25">
      <c r="A834" t="s">
        <v>3201</v>
      </c>
      <c r="B834">
        <v>1</v>
      </c>
      <c r="C834" t="s">
        <v>78</v>
      </c>
      <c r="D834" t="s">
        <v>99</v>
      </c>
      <c r="E834" t="s">
        <v>3202</v>
      </c>
      <c r="F834" t="s">
        <v>177</v>
      </c>
      <c r="G834" t="s">
        <v>71</v>
      </c>
      <c r="H834" t="s">
        <v>129</v>
      </c>
      <c r="I834" t="s">
        <v>22</v>
      </c>
      <c r="J834" t="s">
        <v>130</v>
      </c>
      <c r="K834" t="s">
        <v>3203</v>
      </c>
      <c r="L834" t="s">
        <v>3204</v>
      </c>
      <c r="M834">
        <v>7.6274369440000003</v>
      </c>
      <c r="N834">
        <v>0</v>
      </c>
      <c r="O834">
        <v>57</v>
      </c>
      <c r="P834">
        <v>0</v>
      </c>
      <c r="Q834">
        <v>0</v>
      </c>
      <c r="R834">
        <v>0</v>
      </c>
      <c r="S834">
        <v>434.76390600000002</v>
      </c>
      <c r="T834">
        <v>0</v>
      </c>
      <c r="U834">
        <v>0</v>
      </c>
    </row>
    <row r="835" spans="1:21" x14ac:dyDescent="0.25">
      <c r="A835" t="s">
        <v>3205</v>
      </c>
      <c r="B835">
        <v>1</v>
      </c>
      <c r="C835" t="s">
        <v>79</v>
      </c>
      <c r="D835" t="s">
        <v>120</v>
      </c>
      <c r="E835" t="s">
        <v>3206</v>
      </c>
      <c r="F835" t="s">
        <v>140</v>
      </c>
      <c r="G835" t="s">
        <v>72</v>
      </c>
      <c r="H835" t="s">
        <v>129</v>
      </c>
      <c r="I835" t="s">
        <v>22</v>
      </c>
      <c r="J835" t="s">
        <v>141</v>
      </c>
      <c r="K835" t="s">
        <v>3207</v>
      </c>
      <c r="L835" t="s">
        <v>3208</v>
      </c>
      <c r="M835">
        <v>0.11694444399999999</v>
      </c>
      <c r="N835">
        <v>1</v>
      </c>
      <c r="O835">
        <v>15</v>
      </c>
      <c r="P835">
        <v>0</v>
      </c>
      <c r="Q835">
        <v>0</v>
      </c>
      <c r="R835">
        <v>0.11694400000000001</v>
      </c>
      <c r="S835">
        <v>1.754167</v>
      </c>
      <c r="T835">
        <v>0</v>
      </c>
      <c r="U835">
        <v>0</v>
      </c>
    </row>
    <row r="836" spans="1:21" x14ac:dyDescent="0.25">
      <c r="A836" t="s">
        <v>3209</v>
      </c>
      <c r="B836">
        <v>1</v>
      </c>
      <c r="C836" t="s">
        <v>79</v>
      </c>
      <c r="D836" t="s">
        <v>120</v>
      </c>
      <c r="E836" t="s">
        <v>3206</v>
      </c>
      <c r="F836" t="s">
        <v>140</v>
      </c>
      <c r="G836" t="s">
        <v>72</v>
      </c>
      <c r="H836" t="s">
        <v>168</v>
      </c>
      <c r="I836" t="s">
        <v>22</v>
      </c>
      <c r="J836" t="s">
        <v>141</v>
      </c>
      <c r="K836" t="s">
        <v>3210</v>
      </c>
      <c r="L836" t="s">
        <v>3211</v>
      </c>
      <c r="M836">
        <v>2.4166666E-2</v>
      </c>
      <c r="N836">
        <v>1</v>
      </c>
      <c r="O836">
        <v>15</v>
      </c>
      <c r="P836">
        <v>0</v>
      </c>
      <c r="Q836">
        <v>0</v>
      </c>
      <c r="R836">
        <v>2.4167000000000001E-2</v>
      </c>
      <c r="S836">
        <v>0.36249999999999999</v>
      </c>
      <c r="T836">
        <v>0</v>
      </c>
      <c r="U836">
        <v>0</v>
      </c>
    </row>
    <row r="837" spans="1:21" x14ac:dyDescent="0.25">
      <c r="A837" t="s">
        <v>3212</v>
      </c>
      <c r="B837">
        <v>1</v>
      </c>
      <c r="C837" t="s">
        <v>78</v>
      </c>
      <c r="D837" t="s">
        <v>87</v>
      </c>
      <c r="E837" t="s">
        <v>3213</v>
      </c>
      <c r="F837" t="s">
        <v>140</v>
      </c>
      <c r="G837" t="s">
        <v>72</v>
      </c>
      <c r="H837" t="s">
        <v>129</v>
      </c>
      <c r="I837" t="s">
        <v>22</v>
      </c>
      <c r="J837" t="s">
        <v>141</v>
      </c>
      <c r="K837" t="s">
        <v>3214</v>
      </c>
      <c r="L837" t="s">
        <v>3215</v>
      </c>
      <c r="M837">
        <v>0.11805555500000001</v>
      </c>
      <c r="N837">
        <v>19</v>
      </c>
      <c r="O837">
        <v>669</v>
      </c>
      <c r="P837">
        <v>22</v>
      </c>
      <c r="Q837">
        <v>415</v>
      </c>
      <c r="R837">
        <v>2.2430560000000002</v>
      </c>
      <c r="S837">
        <v>78.979166000000006</v>
      </c>
      <c r="T837">
        <v>2.5972219999999999</v>
      </c>
      <c r="U837">
        <v>48.993054999999998</v>
      </c>
    </row>
    <row r="838" spans="1:21" x14ac:dyDescent="0.25">
      <c r="A838" t="s">
        <v>3216</v>
      </c>
      <c r="B838">
        <v>1</v>
      </c>
      <c r="C838" t="s">
        <v>78</v>
      </c>
      <c r="D838" t="s">
        <v>87</v>
      </c>
      <c r="E838" t="s">
        <v>3217</v>
      </c>
      <c r="F838" t="s">
        <v>135</v>
      </c>
      <c r="G838" t="s">
        <v>71</v>
      </c>
      <c r="H838" t="s">
        <v>129</v>
      </c>
      <c r="I838" t="s">
        <v>22</v>
      </c>
      <c r="J838" t="s">
        <v>130</v>
      </c>
      <c r="K838" t="s">
        <v>3218</v>
      </c>
      <c r="L838" t="s">
        <v>3219</v>
      </c>
      <c r="M838">
        <v>2.1379591659999999</v>
      </c>
      <c r="N838">
        <v>1</v>
      </c>
      <c r="O838">
        <v>154</v>
      </c>
      <c r="P838">
        <v>0</v>
      </c>
      <c r="Q838">
        <v>0</v>
      </c>
      <c r="R838">
        <v>2.1379589999999999</v>
      </c>
      <c r="S838">
        <v>329.24571200000003</v>
      </c>
      <c r="T838">
        <v>0</v>
      </c>
      <c r="U838">
        <v>0</v>
      </c>
    </row>
    <row r="839" spans="1:21" x14ac:dyDescent="0.25">
      <c r="A839" t="s">
        <v>3220</v>
      </c>
      <c r="B839">
        <v>1</v>
      </c>
      <c r="C839" t="s">
        <v>79</v>
      </c>
      <c r="D839" t="s">
        <v>117</v>
      </c>
      <c r="E839" t="s">
        <v>3221</v>
      </c>
      <c r="F839" t="s">
        <v>140</v>
      </c>
      <c r="G839" t="s">
        <v>72</v>
      </c>
      <c r="H839" t="s">
        <v>129</v>
      </c>
      <c r="I839" t="s">
        <v>22</v>
      </c>
      <c r="J839" t="s">
        <v>141</v>
      </c>
      <c r="K839" t="s">
        <v>3222</v>
      </c>
      <c r="L839" t="s">
        <v>3223</v>
      </c>
      <c r="M839">
        <v>0.337777777</v>
      </c>
      <c r="N839">
        <v>5</v>
      </c>
      <c r="O839">
        <v>492</v>
      </c>
      <c r="P839">
        <v>0</v>
      </c>
      <c r="Q839">
        <v>5</v>
      </c>
      <c r="R839">
        <v>1.6888890000000001</v>
      </c>
      <c r="S839">
        <v>166.186666</v>
      </c>
      <c r="T839">
        <v>0</v>
      </c>
      <c r="U839">
        <v>1.6888890000000001</v>
      </c>
    </row>
    <row r="840" spans="1:21" x14ac:dyDescent="0.25">
      <c r="A840" t="s">
        <v>3224</v>
      </c>
      <c r="B840">
        <v>1</v>
      </c>
      <c r="C840" t="s">
        <v>79</v>
      </c>
      <c r="D840" t="s">
        <v>114</v>
      </c>
      <c r="E840" t="s">
        <v>3225</v>
      </c>
      <c r="F840" t="s">
        <v>140</v>
      </c>
      <c r="G840" t="s">
        <v>72</v>
      </c>
      <c r="H840" t="s">
        <v>129</v>
      </c>
      <c r="I840" t="s">
        <v>22</v>
      </c>
      <c r="J840" t="s">
        <v>141</v>
      </c>
      <c r="K840" t="s">
        <v>3226</v>
      </c>
      <c r="L840" t="s">
        <v>3227</v>
      </c>
      <c r="M840">
        <v>0.15055555500000001</v>
      </c>
      <c r="N840">
        <v>0</v>
      </c>
      <c r="O840">
        <v>0</v>
      </c>
      <c r="P840">
        <v>1</v>
      </c>
      <c r="Q840">
        <v>111</v>
      </c>
      <c r="R840">
        <v>0</v>
      </c>
      <c r="S840">
        <v>0</v>
      </c>
      <c r="T840">
        <v>0.150556</v>
      </c>
      <c r="U840">
        <v>16.711666999999998</v>
      </c>
    </row>
    <row r="841" spans="1:21" x14ac:dyDescent="0.25">
      <c r="A841" t="s">
        <v>3228</v>
      </c>
      <c r="B841">
        <v>1</v>
      </c>
      <c r="C841" t="s">
        <v>79</v>
      </c>
      <c r="D841" t="s">
        <v>114</v>
      </c>
      <c r="E841" t="s">
        <v>3229</v>
      </c>
      <c r="F841" t="s">
        <v>140</v>
      </c>
      <c r="G841" t="s">
        <v>72</v>
      </c>
      <c r="H841" t="s">
        <v>168</v>
      </c>
      <c r="I841" t="s">
        <v>22</v>
      </c>
      <c r="J841" t="s">
        <v>141</v>
      </c>
      <c r="K841" t="s">
        <v>3230</v>
      </c>
      <c r="L841" t="s">
        <v>3231</v>
      </c>
      <c r="M841">
        <v>3.8888888000000003E-2</v>
      </c>
      <c r="N841">
        <v>0</v>
      </c>
      <c r="O841">
        <v>0</v>
      </c>
      <c r="P841">
        <v>1</v>
      </c>
      <c r="Q841">
        <v>13</v>
      </c>
      <c r="R841">
        <v>0</v>
      </c>
      <c r="S841">
        <v>0</v>
      </c>
      <c r="T841">
        <v>3.8889E-2</v>
      </c>
      <c r="U841">
        <v>0.50555600000000001</v>
      </c>
    </row>
    <row r="842" spans="1:21" x14ac:dyDescent="0.25">
      <c r="A842" t="s">
        <v>3232</v>
      </c>
      <c r="B842">
        <v>1</v>
      </c>
      <c r="C842" t="s">
        <v>79</v>
      </c>
      <c r="D842" t="s">
        <v>114</v>
      </c>
      <c r="E842" t="s">
        <v>3233</v>
      </c>
      <c r="F842" t="s">
        <v>140</v>
      </c>
      <c r="G842" t="s">
        <v>72</v>
      </c>
      <c r="H842" t="s">
        <v>168</v>
      </c>
      <c r="I842" t="s">
        <v>22</v>
      </c>
      <c r="J842" t="s">
        <v>141</v>
      </c>
      <c r="K842" t="s">
        <v>3234</v>
      </c>
      <c r="L842" t="s">
        <v>3227</v>
      </c>
      <c r="M842">
        <v>4.1388887999999999E-2</v>
      </c>
      <c r="N842">
        <v>0</v>
      </c>
      <c r="O842">
        <v>0</v>
      </c>
      <c r="P842">
        <v>1</v>
      </c>
      <c r="Q842">
        <v>22</v>
      </c>
      <c r="R842">
        <v>0</v>
      </c>
      <c r="S842">
        <v>0</v>
      </c>
      <c r="T842">
        <v>4.1389000000000002E-2</v>
      </c>
      <c r="U842">
        <v>0.91055600000000003</v>
      </c>
    </row>
    <row r="843" spans="1:21" x14ac:dyDescent="0.25">
      <c r="A843" t="s">
        <v>3235</v>
      </c>
      <c r="B843">
        <v>1</v>
      </c>
      <c r="C843" t="s">
        <v>79</v>
      </c>
      <c r="D843" t="s">
        <v>114</v>
      </c>
      <c r="E843" t="s">
        <v>3229</v>
      </c>
      <c r="F843" t="s">
        <v>140</v>
      </c>
      <c r="G843" t="s">
        <v>72</v>
      </c>
      <c r="H843" t="s">
        <v>168</v>
      </c>
      <c r="I843" t="s">
        <v>22</v>
      </c>
      <c r="J843" t="s">
        <v>141</v>
      </c>
      <c r="K843" t="s">
        <v>3236</v>
      </c>
      <c r="L843" t="s">
        <v>3237</v>
      </c>
      <c r="M843">
        <v>4.3611111000000001E-2</v>
      </c>
      <c r="N843">
        <v>0</v>
      </c>
      <c r="O843">
        <v>0</v>
      </c>
      <c r="P843">
        <v>1</v>
      </c>
      <c r="Q843">
        <v>22</v>
      </c>
      <c r="R843">
        <v>0</v>
      </c>
      <c r="S843">
        <v>0</v>
      </c>
      <c r="T843">
        <v>4.3610999999999997E-2</v>
      </c>
      <c r="U843">
        <v>0.95944399999999996</v>
      </c>
    </row>
    <row r="844" spans="1:21" x14ac:dyDescent="0.25">
      <c r="A844" t="s">
        <v>3238</v>
      </c>
      <c r="B844">
        <v>1</v>
      </c>
      <c r="C844" t="s">
        <v>79</v>
      </c>
      <c r="D844" t="s">
        <v>114</v>
      </c>
      <c r="E844" t="s">
        <v>3233</v>
      </c>
      <c r="F844" t="s">
        <v>140</v>
      </c>
      <c r="G844" t="s">
        <v>72</v>
      </c>
      <c r="H844" t="s">
        <v>129</v>
      </c>
      <c r="I844" t="s">
        <v>22</v>
      </c>
      <c r="J844" t="s">
        <v>141</v>
      </c>
      <c r="K844" t="s">
        <v>3239</v>
      </c>
      <c r="L844" t="s">
        <v>3240</v>
      </c>
      <c r="M844">
        <v>5.7222222000000003E-2</v>
      </c>
      <c r="N844">
        <v>0</v>
      </c>
      <c r="O844">
        <v>0</v>
      </c>
      <c r="P844">
        <v>1</v>
      </c>
      <c r="Q844">
        <v>22</v>
      </c>
      <c r="R844">
        <v>0</v>
      </c>
      <c r="S844">
        <v>0</v>
      </c>
      <c r="T844">
        <v>5.7222000000000002E-2</v>
      </c>
      <c r="U844">
        <v>1.2588889999999999</v>
      </c>
    </row>
    <row r="845" spans="1:21" x14ac:dyDescent="0.25">
      <c r="A845" t="s">
        <v>3241</v>
      </c>
      <c r="B845">
        <v>1</v>
      </c>
      <c r="C845" t="s">
        <v>79</v>
      </c>
      <c r="D845" t="s">
        <v>114</v>
      </c>
      <c r="E845" t="s">
        <v>3242</v>
      </c>
      <c r="F845" t="s">
        <v>140</v>
      </c>
      <c r="G845" t="s">
        <v>72</v>
      </c>
      <c r="H845" t="s">
        <v>129</v>
      </c>
      <c r="I845" t="s">
        <v>22</v>
      </c>
      <c r="J845" t="s">
        <v>141</v>
      </c>
      <c r="K845" t="s">
        <v>3243</v>
      </c>
      <c r="L845" t="s">
        <v>3244</v>
      </c>
      <c r="M845">
        <v>0.29583333299999998</v>
      </c>
      <c r="N845">
        <v>0</v>
      </c>
      <c r="O845">
        <v>1</v>
      </c>
      <c r="P845">
        <v>2</v>
      </c>
      <c r="Q845">
        <v>24</v>
      </c>
      <c r="R845">
        <v>0</v>
      </c>
      <c r="S845">
        <v>0.29583300000000001</v>
      </c>
      <c r="T845">
        <v>0.59166700000000005</v>
      </c>
      <c r="U845">
        <v>7.1</v>
      </c>
    </row>
    <row r="846" spans="1:21" x14ac:dyDescent="0.25">
      <c r="A846" t="s">
        <v>3245</v>
      </c>
      <c r="B846">
        <v>1</v>
      </c>
      <c r="C846" t="s">
        <v>79</v>
      </c>
      <c r="D846" t="s">
        <v>114</v>
      </c>
      <c r="E846" t="s">
        <v>3246</v>
      </c>
      <c r="F846" t="s">
        <v>128</v>
      </c>
      <c r="G846" t="s">
        <v>72</v>
      </c>
      <c r="H846" t="s">
        <v>129</v>
      </c>
      <c r="I846" t="s">
        <v>22</v>
      </c>
      <c r="J846" t="s">
        <v>130</v>
      </c>
      <c r="K846" t="s">
        <v>3247</v>
      </c>
      <c r="L846" t="s">
        <v>3248</v>
      </c>
      <c r="M846">
        <v>9.9166666000000001E-2</v>
      </c>
      <c r="N846">
        <v>16</v>
      </c>
      <c r="O846">
        <v>1728</v>
      </c>
      <c r="P846">
        <v>84</v>
      </c>
      <c r="Q846">
        <v>1069</v>
      </c>
      <c r="R846">
        <v>1.586667</v>
      </c>
      <c r="S846">
        <v>171.35999899999999</v>
      </c>
      <c r="T846">
        <v>8.33</v>
      </c>
      <c r="U846">
        <v>106.00916599999999</v>
      </c>
    </row>
    <row r="847" spans="1:21" x14ac:dyDescent="0.25">
      <c r="A847" t="s">
        <v>3249</v>
      </c>
      <c r="B847">
        <v>1</v>
      </c>
      <c r="C847" t="s">
        <v>79</v>
      </c>
      <c r="D847" t="s">
        <v>114</v>
      </c>
      <c r="E847" t="s">
        <v>3233</v>
      </c>
      <c r="F847" t="s">
        <v>140</v>
      </c>
      <c r="G847" t="s">
        <v>72</v>
      </c>
      <c r="H847" t="s">
        <v>129</v>
      </c>
      <c r="I847" t="s">
        <v>22</v>
      </c>
      <c r="J847" t="s">
        <v>141</v>
      </c>
      <c r="K847" t="s">
        <v>3250</v>
      </c>
      <c r="L847" t="s">
        <v>3251</v>
      </c>
      <c r="M847">
        <v>5.6111110999999998E-2</v>
      </c>
      <c r="N847">
        <v>0</v>
      </c>
      <c r="O847">
        <v>0</v>
      </c>
      <c r="P847">
        <v>1</v>
      </c>
      <c r="Q847">
        <v>28</v>
      </c>
      <c r="R847">
        <v>0</v>
      </c>
      <c r="S847">
        <v>0</v>
      </c>
      <c r="T847">
        <v>5.6111000000000001E-2</v>
      </c>
      <c r="U847">
        <v>1.5711109999999999</v>
      </c>
    </row>
    <row r="848" spans="1:21" x14ac:dyDescent="0.25">
      <c r="A848" t="s">
        <v>3252</v>
      </c>
      <c r="B848">
        <v>1</v>
      </c>
      <c r="C848" t="s">
        <v>79</v>
      </c>
      <c r="D848" t="s">
        <v>114</v>
      </c>
      <c r="E848" t="s">
        <v>3253</v>
      </c>
      <c r="F848" t="s">
        <v>140</v>
      </c>
      <c r="G848" t="s">
        <v>72</v>
      </c>
      <c r="H848" t="s">
        <v>168</v>
      </c>
      <c r="I848" t="s">
        <v>22</v>
      </c>
      <c r="J848" t="s">
        <v>141</v>
      </c>
      <c r="K848" t="s">
        <v>3254</v>
      </c>
      <c r="L848" t="s">
        <v>3255</v>
      </c>
      <c r="M848">
        <v>1.4166666E-2</v>
      </c>
      <c r="N848">
        <v>0</v>
      </c>
      <c r="O848">
        <v>0</v>
      </c>
      <c r="P848">
        <v>1</v>
      </c>
      <c r="Q848">
        <v>20</v>
      </c>
      <c r="R848">
        <v>0</v>
      </c>
      <c r="S848">
        <v>0</v>
      </c>
      <c r="T848">
        <v>1.4167000000000001E-2</v>
      </c>
      <c r="U848">
        <v>0.283333</v>
      </c>
    </row>
    <row r="849" spans="1:21" x14ac:dyDescent="0.25">
      <c r="A849" t="s">
        <v>3256</v>
      </c>
      <c r="B849">
        <v>1</v>
      </c>
      <c r="C849" t="s">
        <v>79</v>
      </c>
      <c r="D849" t="s">
        <v>114</v>
      </c>
      <c r="E849" t="s">
        <v>3229</v>
      </c>
      <c r="F849" t="s">
        <v>140</v>
      </c>
      <c r="G849" t="s">
        <v>72</v>
      </c>
      <c r="H849" t="s">
        <v>129</v>
      </c>
      <c r="I849" t="s">
        <v>22</v>
      </c>
      <c r="J849" t="s">
        <v>141</v>
      </c>
      <c r="K849" t="s">
        <v>3257</v>
      </c>
      <c r="L849" t="s">
        <v>3258</v>
      </c>
      <c r="M849">
        <v>6.6944444000000006E-2</v>
      </c>
      <c r="N849">
        <v>0</v>
      </c>
      <c r="O849">
        <v>0</v>
      </c>
      <c r="P849">
        <v>1</v>
      </c>
      <c r="Q849">
        <v>25</v>
      </c>
      <c r="R849">
        <v>0</v>
      </c>
      <c r="S849">
        <v>0</v>
      </c>
      <c r="T849">
        <v>6.6944000000000004E-2</v>
      </c>
      <c r="U849">
        <v>1.673611</v>
      </c>
    </row>
    <row r="850" spans="1:21" x14ac:dyDescent="0.25">
      <c r="A850" t="s">
        <v>3259</v>
      </c>
      <c r="B850">
        <v>1</v>
      </c>
      <c r="C850" t="s">
        <v>79</v>
      </c>
      <c r="D850" t="s">
        <v>114</v>
      </c>
      <c r="E850" t="s">
        <v>3233</v>
      </c>
      <c r="F850" t="s">
        <v>140</v>
      </c>
      <c r="G850" t="s">
        <v>72</v>
      </c>
      <c r="H850" t="s">
        <v>129</v>
      </c>
      <c r="I850" t="s">
        <v>22</v>
      </c>
      <c r="J850" t="s">
        <v>141</v>
      </c>
      <c r="K850" t="s">
        <v>3260</v>
      </c>
      <c r="L850" t="s">
        <v>3261</v>
      </c>
      <c r="M850">
        <v>8.1666665999999999E-2</v>
      </c>
      <c r="N850">
        <v>0</v>
      </c>
      <c r="O850">
        <v>0</v>
      </c>
      <c r="P850">
        <v>1</v>
      </c>
      <c r="Q850">
        <v>23</v>
      </c>
      <c r="R850">
        <v>0</v>
      </c>
      <c r="S850">
        <v>0</v>
      </c>
      <c r="T850">
        <v>8.1667000000000003E-2</v>
      </c>
      <c r="U850">
        <v>1.878333</v>
      </c>
    </row>
    <row r="851" spans="1:21" x14ac:dyDescent="0.25">
      <c r="A851" t="s">
        <v>3262</v>
      </c>
      <c r="B851">
        <v>1</v>
      </c>
      <c r="C851" t="s">
        <v>79</v>
      </c>
      <c r="D851" t="s">
        <v>114</v>
      </c>
      <c r="E851" t="s">
        <v>3233</v>
      </c>
      <c r="F851" t="s">
        <v>140</v>
      </c>
      <c r="G851" t="s">
        <v>72</v>
      </c>
      <c r="H851" t="s">
        <v>129</v>
      </c>
      <c r="I851" t="s">
        <v>22</v>
      </c>
      <c r="J851" t="s">
        <v>141</v>
      </c>
      <c r="K851" t="s">
        <v>3263</v>
      </c>
      <c r="L851" t="s">
        <v>3264</v>
      </c>
      <c r="M851">
        <v>5.0555555000000002E-2</v>
      </c>
      <c r="N851">
        <v>0</v>
      </c>
      <c r="O851">
        <v>0</v>
      </c>
      <c r="P851">
        <v>1</v>
      </c>
      <c r="Q851">
        <v>23</v>
      </c>
      <c r="R851">
        <v>0</v>
      </c>
      <c r="S851">
        <v>0</v>
      </c>
      <c r="T851">
        <v>5.0555999999999997E-2</v>
      </c>
      <c r="U851">
        <v>1.1627780000000001</v>
      </c>
    </row>
    <row r="852" spans="1:21" x14ac:dyDescent="0.25">
      <c r="A852" t="s">
        <v>3265</v>
      </c>
      <c r="B852">
        <v>1</v>
      </c>
      <c r="C852" t="s">
        <v>78</v>
      </c>
      <c r="D852" t="s">
        <v>84</v>
      </c>
      <c r="E852" t="s">
        <v>3266</v>
      </c>
      <c r="F852" t="s">
        <v>128</v>
      </c>
      <c r="G852" t="s">
        <v>71</v>
      </c>
      <c r="H852" t="s">
        <v>129</v>
      </c>
      <c r="I852" t="s">
        <v>22</v>
      </c>
      <c r="J852" t="s">
        <v>130</v>
      </c>
      <c r="K852" t="s">
        <v>3267</v>
      </c>
      <c r="L852" t="s">
        <v>3268</v>
      </c>
      <c r="M852">
        <v>0.94802388800000004</v>
      </c>
      <c r="N852">
        <v>1</v>
      </c>
      <c r="O852">
        <v>25</v>
      </c>
      <c r="P852">
        <v>0</v>
      </c>
      <c r="Q852">
        <v>0</v>
      </c>
      <c r="R852">
        <v>0.94802399999999998</v>
      </c>
      <c r="S852">
        <v>23.700596999999998</v>
      </c>
      <c r="T852">
        <v>0</v>
      </c>
      <c r="U852">
        <v>0</v>
      </c>
    </row>
    <row r="853" spans="1:21" x14ac:dyDescent="0.25">
      <c r="A853" t="s">
        <v>3269</v>
      </c>
      <c r="B853">
        <v>1</v>
      </c>
      <c r="C853" t="s">
        <v>78</v>
      </c>
      <c r="D853" t="s">
        <v>84</v>
      </c>
      <c r="E853" t="s">
        <v>3270</v>
      </c>
      <c r="F853" t="s">
        <v>128</v>
      </c>
      <c r="G853" t="s">
        <v>71</v>
      </c>
      <c r="H853" t="s">
        <v>129</v>
      </c>
      <c r="I853" t="s">
        <v>22</v>
      </c>
      <c r="J853" t="s">
        <v>130</v>
      </c>
      <c r="K853" t="s">
        <v>3271</v>
      </c>
      <c r="L853" t="s">
        <v>3272</v>
      </c>
      <c r="M853">
        <v>3.3476916659999998</v>
      </c>
      <c r="N853">
        <v>1</v>
      </c>
      <c r="O853">
        <v>600</v>
      </c>
      <c r="P853">
        <v>0</v>
      </c>
      <c r="Q853">
        <v>0</v>
      </c>
      <c r="R853">
        <v>3.3476919999999999</v>
      </c>
      <c r="S853">
        <v>2008.615</v>
      </c>
      <c r="T853">
        <v>0</v>
      </c>
      <c r="U853">
        <v>0</v>
      </c>
    </row>
    <row r="854" spans="1:21" x14ac:dyDescent="0.25">
      <c r="A854" t="s">
        <v>3273</v>
      </c>
      <c r="B854">
        <v>1</v>
      </c>
      <c r="C854" t="s">
        <v>79</v>
      </c>
      <c r="D854" t="s">
        <v>110</v>
      </c>
      <c r="E854" t="s">
        <v>3274</v>
      </c>
      <c r="F854" t="s">
        <v>177</v>
      </c>
      <c r="G854" t="s">
        <v>71</v>
      </c>
      <c r="H854" t="s">
        <v>129</v>
      </c>
      <c r="I854" t="s">
        <v>22</v>
      </c>
      <c r="J854" t="s">
        <v>130</v>
      </c>
      <c r="K854" t="s">
        <v>3275</v>
      </c>
      <c r="L854" t="s">
        <v>3276</v>
      </c>
      <c r="M854">
        <v>8.1204063879999993</v>
      </c>
      <c r="N854">
        <v>0</v>
      </c>
      <c r="O854">
        <v>0</v>
      </c>
      <c r="P854">
        <v>0</v>
      </c>
      <c r="Q854">
        <v>45</v>
      </c>
      <c r="R854">
        <v>0</v>
      </c>
      <c r="S854">
        <v>0</v>
      </c>
      <c r="T854">
        <v>0</v>
      </c>
      <c r="U854">
        <v>365.41828700000002</v>
      </c>
    </row>
    <row r="855" spans="1:21" x14ac:dyDescent="0.25">
      <c r="A855" t="s">
        <v>3277</v>
      </c>
      <c r="B855">
        <v>1</v>
      </c>
      <c r="C855" t="s">
        <v>79</v>
      </c>
      <c r="D855" t="s">
        <v>117</v>
      </c>
      <c r="E855" t="s">
        <v>3278</v>
      </c>
      <c r="F855" t="s">
        <v>128</v>
      </c>
      <c r="G855" t="s">
        <v>72</v>
      </c>
      <c r="H855" t="s">
        <v>129</v>
      </c>
      <c r="I855" t="s">
        <v>22</v>
      </c>
      <c r="J855" t="s">
        <v>130</v>
      </c>
      <c r="K855" t="s">
        <v>3279</v>
      </c>
      <c r="L855" t="s">
        <v>3280</v>
      </c>
      <c r="M855">
        <v>3.037222222</v>
      </c>
      <c r="N855">
        <v>0</v>
      </c>
      <c r="O855">
        <v>0</v>
      </c>
      <c r="P855">
        <v>1</v>
      </c>
      <c r="Q855">
        <v>131</v>
      </c>
      <c r="R855">
        <v>0</v>
      </c>
      <c r="S855">
        <v>0</v>
      </c>
      <c r="T855">
        <v>3.0372219999999999</v>
      </c>
      <c r="U855">
        <v>397.87611099999998</v>
      </c>
    </row>
    <row r="856" spans="1:21" x14ac:dyDescent="0.25">
      <c r="A856" t="s">
        <v>3281</v>
      </c>
      <c r="B856">
        <v>1</v>
      </c>
      <c r="C856" t="s">
        <v>79</v>
      </c>
      <c r="D856" t="s">
        <v>117</v>
      </c>
      <c r="E856" t="s">
        <v>3278</v>
      </c>
      <c r="F856" t="s">
        <v>140</v>
      </c>
      <c r="G856" t="s">
        <v>72</v>
      </c>
      <c r="H856" t="s">
        <v>129</v>
      </c>
      <c r="I856" t="s">
        <v>22</v>
      </c>
      <c r="J856" t="s">
        <v>141</v>
      </c>
      <c r="K856" t="s">
        <v>3282</v>
      </c>
      <c r="L856" t="s">
        <v>3283</v>
      </c>
      <c r="M856">
        <v>0.213888888</v>
      </c>
      <c r="N856">
        <v>0</v>
      </c>
      <c r="O856">
        <v>0</v>
      </c>
      <c r="P856">
        <v>1</v>
      </c>
      <c r="Q856">
        <v>131</v>
      </c>
      <c r="R856">
        <v>0</v>
      </c>
      <c r="S856">
        <v>0</v>
      </c>
      <c r="T856">
        <v>0.213889</v>
      </c>
      <c r="U856">
        <v>28.019444</v>
      </c>
    </row>
    <row r="857" spans="1:21" x14ac:dyDescent="0.25">
      <c r="A857" t="s">
        <v>3284</v>
      </c>
      <c r="B857">
        <v>1</v>
      </c>
      <c r="C857" t="s">
        <v>79</v>
      </c>
      <c r="D857" t="s">
        <v>117</v>
      </c>
      <c r="E857" t="s">
        <v>3278</v>
      </c>
      <c r="F857" t="s">
        <v>140</v>
      </c>
      <c r="G857" t="s">
        <v>72</v>
      </c>
      <c r="H857" t="s">
        <v>129</v>
      </c>
      <c r="I857" t="s">
        <v>22</v>
      </c>
      <c r="J857" t="s">
        <v>141</v>
      </c>
      <c r="K857" t="s">
        <v>3285</v>
      </c>
      <c r="L857" t="s">
        <v>3286</v>
      </c>
      <c r="M857">
        <v>6.1111111000000003E-2</v>
      </c>
      <c r="N857">
        <v>0</v>
      </c>
      <c r="O857">
        <v>0</v>
      </c>
      <c r="P857">
        <v>1</v>
      </c>
      <c r="Q857">
        <v>131</v>
      </c>
      <c r="R857">
        <v>0</v>
      </c>
      <c r="S857">
        <v>0</v>
      </c>
      <c r="T857">
        <v>6.1110999999999999E-2</v>
      </c>
      <c r="U857">
        <v>8.0055560000000003</v>
      </c>
    </row>
    <row r="858" spans="1:21" x14ac:dyDescent="0.25">
      <c r="A858" t="s">
        <v>3287</v>
      </c>
      <c r="B858">
        <v>1</v>
      </c>
      <c r="C858" t="s">
        <v>78</v>
      </c>
      <c r="D858" t="s">
        <v>98</v>
      </c>
      <c r="E858" t="s">
        <v>3288</v>
      </c>
      <c r="F858" t="s">
        <v>140</v>
      </c>
      <c r="G858" t="s">
        <v>72</v>
      </c>
      <c r="H858" t="s">
        <v>129</v>
      </c>
      <c r="I858" t="s">
        <v>22</v>
      </c>
      <c r="J858" t="s">
        <v>141</v>
      </c>
      <c r="K858" t="s">
        <v>3289</v>
      </c>
      <c r="L858" t="s">
        <v>3290</v>
      </c>
      <c r="M858">
        <v>0.63916666600000005</v>
      </c>
      <c r="N858">
        <v>0</v>
      </c>
      <c r="O858">
        <v>22</v>
      </c>
      <c r="P858">
        <v>1</v>
      </c>
      <c r="Q858">
        <v>7</v>
      </c>
      <c r="R858">
        <v>0</v>
      </c>
      <c r="S858">
        <v>14.061667</v>
      </c>
      <c r="T858">
        <v>0.63916700000000004</v>
      </c>
      <c r="U858">
        <v>4.4741669999999996</v>
      </c>
    </row>
    <row r="859" spans="1:21" x14ac:dyDescent="0.25">
      <c r="A859" t="s">
        <v>3291</v>
      </c>
      <c r="B859">
        <v>1</v>
      </c>
      <c r="C859" t="s">
        <v>78</v>
      </c>
      <c r="D859" t="s">
        <v>98</v>
      </c>
      <c r="E859" t="s">
        <v>3292</v>
      </c>
      <c r="F859" t="s">
        <v>140</v>
      </c>
      <c r="G859" t="s">
        <v>72</v>
      </c>
      <c r="H859" t="s">
        <v>129</v>
      </c>
      <c r="I859" t="s">
        <v>22</v>
      </c>
      <c r="J859" t="s">
        <v>141</v>
      </c>
      <c r="K859" t="s">
        <v>3293</v>
      </c>
      <c r="L859" t="s">
        <v>3294</v>
      </c>
      <c r="M859">
        <v>0.93333333299999999</v>
      </c>
      <c r="N859">
        <v>1</v>
      </c>
      <c r="O859">
        <v>111</v>
      </c>
      <c r="P859">
        <v>0</v>
      </c>
      <c r="Q859">
        <v>0</v>
      </c>
      <c r="R859">
        <v>0.93333299999999997</v>
      </c>
      <c r="S859">
        <v>103.6</v>
      </c>
      <c r="T859">
        <v>0</v>
      </c>
      <c r="U859">
        <v>0</v>
      </c>
    </row>
    <row r="860" spans="1:21" x14ac:dyDescent="0.25">
      <c r="A860" t="s">
        <v>3295</v>
      </c>
      <c r="B860">
        <v>1</v>
      </c>
      <c r="C860" t="s">
        <v>78</v>
      </c>
      <c r="D860" t="s">
        <v>237</v>
      </c>
      <c r="E860" t="s">
        <v>3296</v>
      </c>
      <c r="F860" t="s">
        <v>128</v>
      </c>
      <c r="G860" t="s">
        <v>71</v>
      </c>
      <c r="H860" t="s">
        <v>129</v>
      </c>
      <c r="I860" t="s">
        <v>22</v>
      </c>
      <c r="J860" t="s">
        <v>130</v>
      </c>
      <c r="K860" t="s">
        <v>3297</v>
      </c>
      <c r="L860" t="s">
        <v>1006</v>
      </c>
      <c r="M860">
        <v>8.7499999999999994E-2</v>
      </c>
      <c r="N860">
        <v>1</v>
      </c>
      <c r="O860">
        <v>491</v>
      </c>
      <c r="P860">
        <v>0</v>
      </c>
      <c r="Q860">
        <v>0</v>
      </c>
      <c r="R860">
        <v>8.7499999999999994E-2</v>
      </c>
      <c r="S860">
        <v>42.962499999999999</v>
      </c>
      <c r="T860">
        <v>0</v>
      </c>
      <c r="U860">
        <v>0</v>
      </c>
    </row>
    <row r="861" spans="1:21" x14ac:dyDescent="0.25">
      <c r="A861" t="s">
        <v>3298</v>
      </c>
      <c r="B861">
        <v>1</v>
      </c>
      <c r="C861" t="s">
        <v>78</v>
      </c>
      <c r="D861" t="s">
        <v>237</v>
      </c>
      <c r="E861" t="s">
        <v>3299</v>
      </c>
      <c r="F861" t="s">
        <v>140</v>
      </c>
      <c r="G861" t="s">
        <v>72</v>
      </c>
      <c r="H861" t="s">
        <v>129</v>
      </c>
      <c r="I861" t="s">
        <v>22</v>
      </c>
      <c r="J861" t="s">
        <v>141</v>
      </c>
      <c r="K861" t="s">
        <v>3300</v>
      </c>
      <c r="L861" t="s">
        <v>3301</v>
      </c>
      <c r="M861">
        <v>0.13750000000000001</v>
      </c>
      <c r="N861">
        <v>0</v>
      </c>
      <c r="O861">
        <v>362</v>
      </c>
      <c r="P861">
        <v>0</v>
      </c>
      <c r="Q861">
        <v>0</v>
      </c>
      <c r="R861">
        <v>0</v>
      </c>
      <c r="S861">
        <v>49.774999999999999</v>
      </c>
      <c r="T861">
        <v>0</v>
      </c>
      <c r="U861">
        <v>0</v>
      </c>
    </row>
    <row r="862" spans="1:21" x14ac:dyDescent="0.25">
      <c r="A862" t="s">
        <v>3302</v>
      </c>
      <c r="B862">
        <v>1</v>
      </c>
      <c r="C862" t="s">
        <v>79</v>
      </c>
      <c r="D862" t="s">
        <v>115</v>
      </c>
      <c r="E862" t="s">
        <v>3303</v>
      </c>
      <c r="F862" t="s">
        <v>140</v>
      </c>
      <c r="G862" t="s">
        <v>72</v>
      </c>
      <c r="H862" t="s">
        <v>129</v>
      </c>
      <c r="I862" t="s">
        <v>22</v>
      </c>
      <c r="J862" t="s">
        <v>141</v>
      </c>
      <c r="K862" t="s">
        <v>3304</v>
      </c>
      <c r="L862" t="s">
        <v>3305</v>
      </c>
      <c r="M862">
        <v>5.1944443999999999E-2</v>
      </c>
      <c r="N862">
        <v>0</v>
      </c>
      <c r="O862">
        <v>23</v>
      </c>
      <c r="P862">
        <v>1</v>
      </c>
      <c r="Q862">
        <v>61</v>
      </c>
      <c r="R862">
        <v>0</v>
      </c>
      <c r="S862">
        <v>1.1947220000000001</v>
      </c>
      <c r="T862">
        <v>5.1943999999999997E-2</v>
      </c>
      <c r="U862">
        <v>3.1686109999999998</v>
      </c>
    </row>
    <row r="863" spans="1:21" x14ac:dyDescent="0.25">
      <c r="A863" t="s">
        <v>3306</v>
      </c>
      <c r="B863">
        <v>1</v>
      </c>
      <c r="C863" t="s">
        <v>78</v>
      </c>
      <c r="D863" t="s">
        <v>102</v>
      </c>
      <c r="E863" t="s">
        <v>3307</v>
      </c>
      <c r="F863" t="s">
        <v>140</v>
      </c>
      <c r="G863" t="s">
        <v>72</v>
      </c>
      <c r="H863" t="s">
        <v>168</v>
      </c>
      <c r="I863" t="s">
        <v>22</v>
      </c>
      <c r="J863" t="s">
        <v>141</v>
      </c>
      <c r="K863" t="s">
        <v>3308</v>
      </c>
      <c r="L863" t="s">
        <v>3309</v>
      </c>
      <c r="M863">
        <v>2.75E-2</v>
      </c>
      <c r="N863">
        <v>0</v>
      </c>
      <c r="O863">
        <v>0</v>
      </c>
      <c r="P863">
        <v>1</v>
      </c>
      <c r="Q863">
        <v>51</v>
      </c>
      <c r="R863">
        <v>0</v>
      </c>
      <c r="S863">
        <v>0</v>
      </c>
      <c r="T863">
        <v>2.75E-2</v>
      </c>
      <c r="U863">
        <v>1.4025000000000001</v>
      </c>
    </row>
    <row r="864" spans="1:21" x14ac:dyDescent="0.25">
      <c r="A864" t="s">
        <v>3310</v>
      </c>
      <c r="B864">
        <v>1</v>
      </c>
      <c r="C864" t="s">
        <v>78</v>
      </c>
      <c r="D864" t="s">
        <v>102</v>
      </c>
      <c r="E864" t="s">
        <v>3307</v>
      </c>
      <c r="F864" t="s">
        <v>140</v>
      </c>
      <c r="G864" t="s">
        <v>72</v>
      </c>
      <c r="H864" t="s">
        <v>168</v>
      </c>
      <c r="I864" t="s">
        <v>22</v>
      </c>
      <c r="J864" t="s">
        <v>141</v>
      </c>
      <c r="K864" t="s">
        <v>3311</v>
      </c>
      <c r="L864" t="s">
        <v>3312</v>
      </c>
      <c r="M864">
        <v>1.8055555000000001E-2</v>
      </c>
      <c r="N864">
        <v>0</v>
      </c>
      <c r="O864">
        <v>0</v>
      </c>
      <c r="P864">
        <v>1</v>
      </c>
      <c r="Q864">
        <v>142</v>
      </c>
      <c r="R864">
        <v>0</v>
      </c>
      <c r="S864">
        <v>0</v>
      </c>
      <c r="T864">
        <v>1.8055999999999999E-2</v>
      </c>
      <c r="U864">
        <v>2.5638890000000001</v>
      </c>
    </row>
    <row r="865" spans="1:21" x14ac:dyDescent="0.25">
      <c r="A865" t="s">
        <v>3313</v>
      </c>
      <c r="B865">
        <v>1</v>
      </c>
      <c r="C865" t="s">
        <v>78</v>
      </c>
      <c r="D865" t="s">
        <v>102</v>
      </c>
      <c r="E865" t="s">
        <v>3307</v>
      </c>
      <c r="F865" t="s">
        <v>140</v>
      </c>
      <c r="G865" t="s">
        <v>72</v>
      </c>
      <c r="H865" t="s">
        <v>168</v>
      </c>
      <c r="I865" t="s">
        <v>22</v>
      </c>
      <c r="J865" t="s">
        <v>141</v>
      </c>
      <c r="K865" t="s">
        <v>3314</v>
      </c>
      <c r="L865" t="s">
        <v>3315</v>
      </c>
      <c r="M865">
        <v>2.6388887999999999E-2</v>
      </c>
      <c r="N865">
        <v>0</v>
      </c>
      <c r="O865">
        <v>0</v>
      </c>
      <c r="P865">
        <v>1</v>
      </c>
      <c r="Q865">
        <v>258</v>
      </c>
      <c r="R865">
        <v>0</v>
      </c>
      <c r="S865">
        <v>0</v>
      </c>
      <c r="T865">
        <v>2.6388999999999999E-2</v>
      </c>
      <c r="U865">
        <v>6.8083330000000002</v>
      </c>
    </row>
    <row r="866" spans="1:21" x14ac:dyDescent="0.25">
      <c r="A866" t="s">
        <v>3316</v>
      </c>
      <c r="B866">
        <v>1</v>
      </c>
      <c r="C866" t="s">
        <v>78</v>
      </c>
      <c r="D866" t="s">
        <v>102</v>
      </c>
      <c r="E866" t="s">
        <v>3307</v>
      </c>
      <c r="F866" t="s">
        <v>140</v>
      </c>
      <c r="G866" t="s">
        <v>72</v>
      </c>
      <c r="H866" t="s">
        <v>168</v>
      </c>
      <c r="I866" t="s">
        <v>22</v>
      </c>
      <c r="J866" t="s">
        <v>141</v>
      </c>
      <c r="K866" t="s">
        <v>3317</v>
      </c>
      <c r="L866" t="s">
        <v>3318</v>
      </c>
      <c r="M866">
        <v>7.4999999999999997E-3</v>
      </c>
      <c r="N866">
        <v>0</v>
      </c>
      <c r="O866">
        <v>0</v>
      </c>
      <c r="P866">
        <v>1</v>
      </c>
      <c r="Q866">
        <v>95</v>
      </c>
      <c r="R866">
        <v>0</v>
      </c>
      <c r="S866">
        <v>0</v>
      </c>
      <c r="T866">
        <v>7.4999999999999997E-3</v>
      </c>
      <c r="U866">
        <v>0.71250000000000002</v>
      </c>
    </row>
    <row r="867" spans="1:21" x14ac:dyDescent="0.25">
      <c r="A867" t="s">
        <v>3319</v>
      </c>
      <c r="B867">
        <v>1</v>
      </c>
      <c r="C867" t="s">
        <v>78</v>
      </c>
      <c r="D867" t="s">
        <v>102</v>
      </c>
      <c r="E867" t="s">
        <v>3307</v>
      </c>
      <c r="F867" t="s">
        <v>154</v>
      </c>
      <c r="G867" t="s">
        <v>72</v>
      </c>
      <c r="H867" t="s">
        <v>129</v>
      </c>
      <c r="I867" t="s">
        <v>22</v>
      </c>
      <c r="J867" t="s">
        <v>141</v>
      </c>
      <c r="K867" t="s">
        <v>3320</v>
      </c>
      <c r="L867" t="s">
        <v>3321</v>
      </c>
      <c r="M867">
        <v>8.4722222E-2</v>
      </c>
      <c r="N867">
        <v>0</v>
      </c>
      <c r="O867">
        <v>0</v>
      </c>
      <c r="P867">
        <v>1</v>
      </c>
      <c r="Q867">
        <v>65</v>
      </c>
      <c r="R867">
        <v>0</v>
      </c>
      <c r="S867">
        <v>0</v>
      </c>
      <c r="T867">
        <v>8.4722000000000006E-2</v>
      </c>
      <c r="U867">
        <v>5.5069439999999998</v>
      </c>
    </row>
    <row r="868" spans="1:21" x14ac:dyDescent="0.25">
      <c r="A868" t="s">
        <v>3322</v>
      </c>
      <c r="B868">
        <v>1</v>
      </c>
      <c r="C868" t="s">
        <v>78</v>
      </c>
      <c r="D868" t="s">
        <v>237</v>
      </c>
      <c r="E868" t="s">
        <v>3323</v>
      </c>
      <c r="F868" t="s">
        <v>140</v>
      </c>
      <c r="G868" t="s">
        <v>72</v>
      </c>
      <c r="H868" t="s">
        <v>129</v>
      </c>
      <c r="I868" t="s">
        <v>22</v>
      </c>
      <c r="J868" t="s">
        <v>141</v>
      </c>
      <c r="K868" t="s">
        <v>3324</v>
      </c>
      <c r="L868" t="s">
        <v>3325</v>
      </c>
      <c r="M868">
        <v>0.85416666600000002</v>
      </c>
      <c r="N868">
        <v>8</v>
      </c>
      <c r="O868">
        <v>2310</v>
      </c>
      <c r="P868">
        <v>0</v>
      </c>
      <c r="Q868">
        <v>0</v>
      </c>
      <c r="R868">
        <v>6.8333329999999997</v>
      </c>
      <c r="S868">
        <v>1973.124998</v>
      </c>
      <c r="T868">
        <v>0</v>
      </c>
      <c r="U868">
        <v>0</v>
      </c>
    </row>
    <row r="869" spans="1:21" x14ac:dyDescent="0.25">
      <c r="A869" t="s">
        <v>3326</v>
      </c>
      <c r="B869">
        <v>1</v>
      </c>
      <c r="C869" t="s">
        <v>78</v>
      </c>
      <c r="D869" t="s">
        <v>237</v>
      </c>
      <c r="E869" t="s">
        <v>3327</v>
      </c>
      <c r="F869" t="s">
        <v>177</v>
      </c>
      <c r="G869" t="s">
        <v>71</v>
      </c>
      <c r="H869" t="s">
        <v>129</v>
      </c>
      <c r="I869" t="s">
        <v>22</v>
      </c>
      <c r="J869" t="s">
        <v>130</v>
      </c>
      <c r="K869" t="s">
        <v>3328</v>
      </c>
      <c r="L869" t="s">
        <v>3329</v>
      </c>
      <c r="M869">
        <v>8.0837619440000008</v>
      </c>
      <c r="N869">
        <v>0</v>
      </c>
      <c r="O869">
        <v>283</v>
      </c>
      <c r="P869">
        <v>0</v>
      </c>
      <c r="Q869">
        <v>0</v>
      </c>
      <c r="R869">
        <v>0</v>
      </c>
      <c r="S869">
        <v>2287.7046300000002</v>
      </c>
      <c r="T869">
        <v>0</v>
      </c>
      <c r="U869">
        <v>0</v>
      </c>
    </row>
    <row r="870" spans="1:21" x14ac:dyDescent="0.25">
      <c r="A870" t="s">
        <v>3330</v>
      </c>
      <c r="B870">
        <v>1</v>
      </c>
      <c r="C870" t="s">
        <v>78</v>
      </c>
      <c r="D870" t="s">
        <v>237</v>
      </c>
      <c r="E870" t="s">
        <v>3331</v>
      </c>
      <c r="F870" t="s">
        <v>140</v>
      </c>
      <c r="G870" t="s">
        <v>72</v>
      </c>
      <c r="H870" t="s">
        <v>129</v>
      </c>
      <c r="I870" t="s">
        <v>22</v>
      </c>
      <c r="J870" t="s">
        <v>141</v>
      </c>
      <c r="K870" t="s">
        <v>3332</v>
      </c>
      <c r="L870" t="s">
        <v>3333</v>
      </c>
      <c r="M870">
        <v>0.120833333</v>
      </c>
      <c r="N870">
        <v>1</v>
      </c>
      <c r="O870">
        <v>323</v>
      </c>
      <c r="P870">
        <v>0</v>
      </c>
      <c r="Q870">
        <v>0</v>
      </c>
      <c r="R870">
        <v>0.120833</v>
      </c>
      <c r="S870">
        <v>39.029167000000001</v>
      </c>
      <c r="T870">
        <v>0</v>
      </c>
      <c r="U870">
        <v>0</v>
      </c>
    </row>
    <row r="871" spans="1:21" x14ac:dyDescent="0.25">
      <c r="A871" t="s">
        <v>3334</v>
      </c>
      <c r="B871">
        <v>1</v>
      </c>
      <c r="C871" t="s">
        <v>78</v>
      </c>
      <c r="D871" t="s">
        <v>237</v>
      </c>
      <c r="E871" t="s">
        <v>3335</v>
      </c>
      <c r="F871" t="s">
        <v>154</v>
      </c>
      <c r="G871" t="s">
        <v>72</v>
      </c>
      <c r="H871" t="s">
        <v>168</v>
      </c>
      <c r="I871" t="s">
        <v>22</v>
      </c>
      <c r="J871" t="s">
        <v>141</v>
      </c>
      <c r="K871" t="s">
        <v>3336</v>
      </c>
      <c r="L871" t="s">
        <v>3337</v>
      </c>
      <c r="M871">
        <v>0.03</v>
      </c>
      <c r="N871">
        <v>1</v>
      </c>
      <c r="O871">
        <v>566</v>
      </c>
      <c r="P871">
        <v>0</v>
      </c>
      <c r="Q871">
        <v>0</v>
      </c>
      <c r="R871">
        <v>0.03</v>
      </c>
      <c r="S871">
        <v>16.98</v>
      </c>
      <c r="T871">
        <v>0</v>
      </c>
      <c r="U871">
        <v>0</v>
      </c>
    </row>
    <row r="872" spans="1:21" x14ac:dyDescent="0.25">
      <c r="A872" t="s">
        <v>3338</v>
      </c>
      <c r="B872">
        <v>1</v>
      </c>
      <c r="C872" t="s">
        <v>78</v>
      </c>
      <c r="D872" t="s">
        <v>237</v>
      </c>
      <c r="E872" t="s">
        <v>3339</v>
      </c>
      <c r="F872" t="s">
        <v>135</v>
      </c>
      <c r="G872" t="s">
        <v>71</v>
      </c>
      <c r="H872" t="s">
        <v>129</v>
      </c>
      <c r="I872" t="s">
        <v>22</v>
      </c>
      <c r="J872" t="s">
        <v>130</v>
      </c>
      <c r="K872" t="s">
        <v>3340</v>
      </c>
      <c r="L872" t="s">
        <v>3341</v>
      </c>
      <c r="M872">
        <v>2.4980555550000001</v>
      </c>
      <c r="N872">
        <v>1</v>
      </c>
      <c r="O872">
        <v>641</v>
      </c>
      <c r="P872">
        <v>0</v>
      </c>
      <c r="Q872">
        <v>0</v>
      </c>
      <c r="R872">
        <v>2.4980560000000001</v>
      </c>
      <c r="S872">
        <v>1601.2536110000001</v>
      </c>
      <c r="T872">
        <v>0</v>
      </c>
      <c r="U872">
        <v>0</v>
      </c>
    </row>
    <row r="873" spans="1:21" x14ac:dyDescent="0.25">
      <c r="A873" t="s">
        <v>3342</v>
      </c>
      <c r="B873">
        <v>1</v>
      </c>
      <c r="C873" t="s">
        <v>78</v>
      </c>
      <c r="D873" t="s">
        <v>237</v>
      </c>
      <c r="E873" t="s">
        <v>3343</v>
      </c>
      <c r="F873" t="s">
        <v>177</v>
      </c>
      <c r="G873" t="s">
        <v>71</v>
      </c>
      <c r="H873" t="s">
        <v>129</v>
      </c>
      <c r="I873" t="s">
        <v>22</v>
      </c>
      <c r="J873" t="s">
        <v>130</v>
      </c>
      <c r="K873" t="s">
        <v>3344</v>
      </c>
      <c r="L873" t="s">
        <v>3345</v>
      </c>
      <c r="M873">
        <v>3.7998766659999998</v>
      </c>
      <c r="N873">
        <v>0</v>
      </c>
      <c r="O873">
        <v>283</v>
      </c>
      <c r="P873">
        <v>0</v>
      </c>
      <c r="Q873">
        <v>0</v>
      </c>
      <c r="R873">
        <v>0</v>
      </c>
      <c r="S873">
        <v>1075.365096</v>
      </c>
      <c r="T873">
        <v>0</v>
      </c>
      <c r="U873">
        <v>0</v>
      </c>
    </row>
    <row r="874" spans="1:21" x14ac:dyDescent="0.25">
      <c r="A874" t="s">
        <v>3346</v>
      </c>
      <c r="B874">
        <v>1</v>
      </c>
      <c r="C874" t="s">
        <v>78</v>
      </c>
      <c r="D874" t="s">
        <v>237</v>
      </c>
      <c r="E874" t="s">
        <v>3347</v>
      </c>
      <c r="F874" t="s">
        <v>177</v>
      </c>
      <c r="G874" t="s">
        <v>71</v>
      </c>
      <c r="H874" t="s">
        <v>129</v>
      </c>
      <c r="I874" t="s">
        <v>22</v>
      </c>
      <c r="J874" t="s">
        <v>130</v>
      </c>
      <c r="K874" t="s">
        <v>3348</v>
      </c>
      <c r="L874" t="s">
        <v>3349</v>
      </c>
      <c r="M874">
        <v>3.3679147220000001</v>
      </c>
      <c r="N874">
        <v>0</v>
      </c>
      <c r="O874">
        <v>179</v>
      </c>
      <c r="P874">
        <v>0</v>
      </c>
      <c r="Q874">
        <v>0</v>
      </c>
      <c r="R874">
        <v>0</v>
      </c>
      <c r="S874">
        <v>602.85673499999996</v>
      </c>
      <c r="T874">
        <v>0</v>
      </c>
      <c r="U874">
        <v>0</v>
      </c>
    </row>
    <row r="875" spans="1:21" x14ac:dyDescent="0.25">
      <c r="A875" t="s">
        <v>3350</v>
      </c>
      <c r="B875">
        <v>1</v>
      </c>
      <c r="C875" t="s">
        <v>78</v>
      </c>
      <c r="D875" t="s">
        <v>91</v>
      </c>
      <c r="E875" t="s">
        <v>3351</v>
      </c>
      <c r="F875" t="s">
        <v>154</v>
      </c>
      <c r="G875" t="s">
        <v>72</v>
      </c>
      <c r="H875" t="s">
        <v>168</v>
      </c>
      <c r="I875" t="s">
        <v>22</v>
      </c>
      <c r="J875" t="s">
        <v>141</v>
      </c>
      <c r="K875" t="s">
        <v>3352</v>
      </c>
      <c r="L875" t="s">
        <v>3353</v>
      </c>
      <c r="M875">
        <v>2.0833332999999999E-2</v>
      </c>
      <c r="N875">
        <v>0</v>
      </c>
      <c r="O875">
        <v>0</v>
      </c>
      <c r="P875">
        <v>76</v>
      </c>
      <c r="Q875">
        <v>288</v>
      </c>
      <c r="R875">
        <v>0</v>
      </c>
      <c r="S875">
        <v>0</v>
      </c>
      <c r="T875">
        <v>1.5833330000000001</v>
      </c>
      <c r="U875">
        <v>6</v>
      </c>
    </row>
    <row r="876" spans="1:21" x14ac:dyDescent="0.25">
      <c r="A876" t="s">
        <v>3354</v>
      </c>
      <c r="B876">
        <v>1</v>
      </c>
      <c r="C876" t="s">
        <v>78</v>
      </c>
      <c r="D876" t="s">
        <v>91</v>
      </c>
      <c r="E876" t="s">
        <v>3355</v>
      </c>
      <c r="F876" t="s">
        <v>154</v>
      </c>
      <c r="G876" t="s">
        <v>72</v>
      </c>
      <c r="H876" t="s">
        <v>168</v>
      </c>
      <c r="I876" t="s">
        <v>22</v>
      </c>
      <c r="J876" t="s">
        <v>141</v>
      </c>
      <c r="K876" t="s">
        <v>3356</v>
      </c>
      <c r="L876" t="s">
        <v>3357</v>
      </c>
      <c r="M876">
        <v>7.4999999999999997E-3</v>
      </c>
      <c r="N876">
        <v>0</v>
      </c>
      <c r="O876">
        <v>0</v>
      </c>
      <c r="P876">
        <v>52</v>
      </c>
      <c r="Q876">
        <v>4</v>
      </c>
      <c r="R876">
        <v>0</v>
      </c>
      <c r="S876">
        <v>0</v>
      </c>
      <c r="T876">
        <v>0.39</v>
      </c>
      <c r="U876">
        <v>0.03</v>
      </c>
    </row>
    <row r="877" spans="1:21" x14ac:dyDescent="0.25">
      <c r="A877" t="s">
        <v>3358</v>
      </c>
      <c r="B877">
        <v>1</v>
      </c>
      <c r="C877" t="s">
        <v>79</v>
      </c>
      <c r="D877" t="s">
        <v>113</v>
      </c>
      <c r="E877" t="s">
        <v>3359</v>
      </c>
      <c r="F877" t="s">
        <v>177</v>
      </c>
      <c r="G877" t="s">
        <v>72</v>
      </c>
      <c r="H877" t="s">
        <v>129</v>
      </c>
      <c r="I877" t="s">
        <v>22</v>
      </c>
      <c r="J877" t="s">
        <v>130</v>
      </c>
      <c r="K877" t="s">
        <v>3360</v>
      </c>
      <c r="L877" t="s">
        <v>3361</v>
      </c>
      <c r="M877">
        <v>1.9441666660000001</v>
      </c>
      <c r="N877">
        <v>0</v>
      </c>
      <c r="O877">
        <v>278</v>
      </c>
      <c r="P877">
        <v>197</v>
      </c>
      <c r="Q877">
        <v>174</v>
      </c>
      <c r="R877">
        <v>0</v>
      </c>
      <c r="S877">
        <v>540.47833300000002</v>
      </c>
      <c r="T877">
        <v>383.000833</v>
      </c>
      <c r="U877">
        <v>338.28500000000003</v>
      </c>
    </row>
    <row r="878" spans="1:21" x14ac:dyDescent="0.25">
      <c r="A878" t="s">
        <v>3362</v>
      </c>
      <c r="B878">
        <v>1</v>
      </c>
      <c r="C878" t="s">
        <v>78</v>
      </c>
      <c r="D878" t="s">
        <v>107</v>
      </c>
      <c r="E878" t="s">
        <v>3363</v>
      </c>
      <c r="F878" t="s">
        <v>140</v>
      </c>
      <c r="G878" t="s">
        <v>72</v>
      </c>
      <c r="H878" t="s">
        <v>168</v>
      </c>
      <c r="I878" t="s">
        <v>22</v>
      </c>
      <c r="J878" t="s">
        <v>141</v>
      </c>
      <c r="K878" t="s">
        <v>3364</v>
      </c>
      <c r="L878" t="s">
        <v>3365</v>
      </c>
      <c r="M878">
        <v>1.6944443999999999E-2</v>
      </c>
      <c r="N878">
        <v>0</v>
      </c>
      <c r="O878">
        <v>0</v>
      </c>
      <c r="P878">
        <v>2</v>
      </c>
      <c r="Q878">
        <v>17</v>
      </c>
      <c r="R878">
        <v>0</v>
      </c>
      <c r="S878">
        <v>0</v>
      </c>
      <c r="T878">
        <v>3.3889000000000002E-2</v>
      </c>
      <c r="U878">
        <v>0.28805599999999998</v>
      </c>
    </row>
    <row r="879" spans="1:21" x14ac:dyDescent="0.25">
      <c r="A879" t="s">
        <v>3366</v>
      </c>
      <c r="B879">
        <v>1</v>
      </c>
      <c r="C879" t="s">
        <v>78</v>
      </c>
      <c r="D879" t="s">
        <v>107</v>
      </c>
      <c r="E879" t="s">
        <v>3367</v>
      </c>
      <c r="F879" t="s">
        <v>140</v>
      </c>
      <c r="G879" t="s">
        <v>72</v>
      </c>
      <c r="H879" t="s">
        <v>168</v>
      </c>
      <c r="I879" t="s">
        <v>22</v>
      </c>
      <c r="J879" t="s">
        <v>141</v>
      </c>
      <c r="K879" t="s">
        <v>3368</v>
      </c>
      <c r="L879" t="s">
        <v>3369</v>
      </c>
      <c r="M879">
        <v>8.3333330000000001E-3</v>
      </c>
      <c r="N879">
        <v>0</v>
      </c>
      <c r="O879">
        <v>0</v>
      </c>
      <c r="P879">
        <v>1</v>
      </c>
      <c r="Q879">
        <v>24</v>
      </c>
      <c r="R879">
        <v>0</v>
      </c>
      <c r="S879">
        <v>0</v>
      </c>
      <c r="T879">
        <v>8.3330000000000001E-3</v>
      </c>
      <c r="U879">
        <v>0.2</v>
      </c>
    </row>
    <row r="880" spans="1:21" x14ac:dyDescent="0.25">
      <c r="A880" t="s">
        <v>3370</v>
      </c>
      <c r="B880">
        <v>1</v>
      </c>
      <c r="C880" t="s">
        <v>78</v>
      </c>
      <c r="D880" t="s">
        <v>107</v>
      </c>
      <c r="E880" t="s">
        <v>3367</v>
      </c>
      <c r="F880" t="s">
        <v>140</v>
      </c>
      <c r="G880" t="s">
        <v>72</v>
      </c>
      <c r="H880" t="s">
        <v>168</v>
      </c>
      <c r="I880" t="s">
        <v>22</v>
      </c>
      <c r="J880" t="s">
        <v>141</v>
      </c>
      <c r="K880" t="s">
        <v>3371</v>
      </c>
      <c r="L880" t="s">
        <v>3372</v>
      </c>
      <c r="M880">
        <v>2.9722222E-2</v>
      </c>
      <c r="N880">
        <v>0</v>
      </c>
      <c r="O880">
        <v>0</v>
      </c>
      <c r="P880">
        <v>1</v>
      </c>
      <c r="Q880">
        <v>17</v>
      </c>
      <c r="R880">
        <v>0</v>
      </c>
      <c r="S880">
        <v>0</v>
      </c>
      <c r="T880">
        <v>2.9721999999999998E-2</v>
      </c>
      <c r="U880">
        <v>0.505278</v>
      </c>
    </row>
    <row r="881" spans="1:21" x14ac:dyDescent="0.25">
      <c r="A881" t="s">
        <v>3373</v>
      </c>
      <c r="B881">
        <v>1</v>
      </c>
      <c r="C881" t="s">
        <v>78</v>
      </c>
      <c r="D881" t="s">
        <v>103</v>
      </c>
      <c r="E881" t="s">
        <v>3374</v>
      </c>
      <c r="F881" t="s">
        <v>177</v>
      </c>
      <c r="G881" t="s">
        <v>72</v>
      </c>
      <c r="H881" t="s">
        <v>129</v>
      </c>
      <c r="I881" t="s">
        <v>22</v>
      </c>
      <c r="J881" t="s">
        <v>130</v>
      </c>
      <c r="K881" t="s">
        <v>3375</v>
      </c>
      <c r="L881" t="s">
        <v>3376</v>
      </c>
      <c r="M881">
        <v>7.8372222220000003</v>
      </c>
      <c r="N881">
        <v>0</v>
      </c>
      <c r="O881">
        <v>0</v>
      </c>
      <c r="P881">
        <v>0</v>
      </c>
      <c r="Q881">
        <v>9</v>
      </c>
      <c r="R881">
        <v>0</v>
      </c>
      <c r="S881">
        <v>0</v>
      </c>
      <c r="T881">
        <v>0</v>
      </c>
      <c r="U881">
        <v>70.534999999999997</v>
      </c>
    </row>
    <row r="882" spans="1:21" x14ac:dyDescent="0.25">
      <c r="A882" t="s">
        <v>3377</v>
      </c>
      <c r="B882">
        <v>1</v>
      </c>
      <c r="C882" t="s">
        <v>78</v>
      </c>
      <c r="D882" t="s">
        <v>103</v>
      </c>
      <c r="E882" t="s">
        <v>3378</v>
      </c>
      <c r="F882" t="s">
        <v>177</v>
      </c>
      <c r="G882" t="s">
        <v>72</v>
      </c>
      <c r="H882" t="s">
        <v>129</v>
      </c>
      <c r="I882" t="s">
        <v>22</v>
      </c>
      <c r="J882" t="s">
        <v>130</v>
      </c>
      <c r="K882" t="s">
        <v>3379</v>
      </c>
      <c r="L882" t="s">
        <v>3380</v>
      </c>
      <c r="M882">
        <v>5.5694444440000002</v>
      </c>
      <c r="N882">
        <v>0</v>
      </c>
      <c r="O882">
        <v>0</v>
      </c>
      <c r="P882">
        <v>0</v>
      </c>
      <c r="Q882">
        <v>3</v>
      </c>
      <c r="R882">
        <v>0</v>
      </c>
      <c r="S882">
        <v>0</v>
      </c>
      <c r="T882">
        <v>0</v>
      </c>
      <c r="U882">
        <v>16.708333</v>
      </c>
    </row>
    <row r="883" spans="1:21" x14ac:dyDescent="0.25">
      <c r="A883" t="s">
        <v>3381</v>
      </c>
      <c r="B883">
        <v>1</v>
      </c>
      <c r="C883" t="s">
        <v>78</v>
      </c>
      <c r="D883" t="s">
        <v>100</v>
      </c>
      <c r="E883" t="s">
        <v>3382</v>
      </c>
      <c r="F883" t="s">
        <v>128</v>
      </c>
      <c r="G883" t="s">
        <v>71</v>
      </c>
      <c r="H883" t="s">
        <v>129</v>
      </c>
      <c r="I883" t="s">
        <v>22</v>
      </c>
      <c r="J883" t="s">
        <v>130</v>
      </c>
      <c r="K883" t="s">
        <v>3383</v>
      </c>
      <c r="L883" t="s">
        <v>3384</v>
      </c>
      <c r="M883">
        <v>1.6916666659999999</v>
      </c>
      <c r="N883">
        <v>0</v>
      </c>
      <c r="O883">
        <v>52</v>
      </c>
      <c r="P883">
        <v>1</v>
      </c>
      <c r="Q883">
        <v>0</v>
      </c>
      <c r="R883">
        <v>0</v>
      </c>
      <c r="S883">
        <v>87.966667000000001</v>
      </c>
      <c r="T883">
        <v>1.691667</v>
      </c>
      <c r="U883">
        <v>0</v>
      </c>
    </row>
    <row r="884" spans="1:21" x14ac:dyDescent="0.25">
      <c r="A884" t="s">
        <v>3385</v>
      </c>
      <c r="B884">
        <v>1</v>
      </c>
      <c r="C884" t="s">
        <v>78</v>
      </c>
      <c r="D884" t="s">
        <v>102</v>
      </c>
      <c r="E884" t="s">
        <v>3386</v>
      </c>
      <c r="F884" t="s">
        <v>140</v>
      </c>
      <c r="G884" t="s">
        <v>72</v>
      </c>
      <c r="H884" t="s">
        <v>168</v>
      </c>
      <c r="I884" t="s">
        <v>22</v>
      </c>
      <c r="J884" t="s">
        <v>141</v>
      </c>
      <c r="K884" t="s">
        <v>3387</v>
      </c>
      <c r="L884" t="s">
        <v>3388</v>
      </c>
      <c r="M884">
        <v>2.5833333E-2</v>
      </c>
      <c r="N884">
        <v>0</v>
      </c>
      <c r="O884">
        <v>0</v>
      </c>
      <c r="P884">
        <v>1</v>
      </c>
      <c r="Q884">
        <v>42</v>
      </c>
      <c r="R884">
        <v>0</v>
      </c>
      <c r="S884">
        <v>0</v>
      </c>
      <c r="T884">
        <v>2.5832999999999998E-2</v>
      </c>
      <c r="U884">
        <v>1.085</v>
      </c>
    </row>
    <row r="885" spans="1:21" x14ac:dyDescent="0.25">
      <c r="A885" t="s">
        <v>3389</v>
      </c>
      <c r="B885">
        <v>1</v>
      </c>
      <c r="C885" t="s">
        <v>78</v>
      </c>
      <c r="D885" t="s">
        <v>102</v>
      </c>
      <c r="E885" t="s">
        <v>3390</v>
      </c>
      <c r="F885" t="s">
        <v>140</v>
      </c>
      <c r="G885" t="s">
        <v>72</v>
      </c>
      <c r="H885" t="s">
        <v>129</v>
      </c>
      <c r="I885" t="s">
        <v>22</v>
      </c>
      <c r="J885" t="s">
        <v>141</v>
      </c>
      <c r="K885" t="s">
        <v>3391</v>
      </c>
      <c r="L885" t="s">
        <v>3392</v>
      </c>
      <c r="M885">
        <v>8.9166666000000006E-2</v>
      </c>
      <c r="N885">
        <v>0</v>
      </c>
      <c r="O885">
        <v>8</v>
      </c>
      <c r="P885">
        <v>24</v>
      </c>
      <c r="Q885">
        <v>109</v>
      </c>
      <c r="R885">
        <v>0</v>
      </c>
      <c r="S885">
        <v>0.71333299999999999</v>
      </c>
      <c r="T885">
        <v>2.14</v>
      </c>
      <c r="U885">
        <v>9.7191670000000006</v>
      </c>
    </row>
    <row r="886" spans="1:21" x14ac:dyDescent="0.25">
      <c r="A886" t="s">
        <v>3393</v>
      </c>
      <c r="B886">
        <v>1</v>
      </c>
      <c r="C886" t="s">
        <v>78</v>
      </c>
      <c r="D886" t="s">
        <v>88</v>
      </c>
      <c r="E886" t="s">
        <v>3394</v>
      </c>
      <c r="F886" t="s">
        <v>135</v>
      </c>
      <c r="G886" t="s">
        <v>71</v>
      </c>
      <c r="H886" t="s">
        <v>129</v>
      </c>
      <c r="I886" t="s">
        <v>22</v>
      </c>
      <c r="J886" t="s">
        <v>130</v>
      </c>
      <c r="K886" t="s">
        <v>3395</v>
      </c>
      <c r="L886" t="s">
        <v>3396</v>
      </c>
      <c r="M886">
        <v>2.0147222220000001</v>
      </c>
      <c r="N886">
        <v>1</v>
      </c>
      <c r="O886">
        <v>855</v>
      </c>
      <c r="P886">
        <v>0</v>
      </c>
      <c r="Q886">
        <v>0</v>
      </c>
      <c r="R886">
        <v>2.0147219999999999</v>
      </c>
      <c r="S886">
        <v>1722.5875000000001</v>
      </c>
      <c r="T886">
        <v>0</v>
      </c>
      <c r="U886">
        <v>0</v>
      </c>
    </row>
    <row r="887" spans="1:21" x14ac:dyDescent="0.25">
      <c r="A887" t="s">
        <v>3397</v>
      </c>
      <c r="B887">
        <v>1</v>
      </c>
      <c r="C887" t="s">
        <v>79</v>
      </c>
      <c r="D887" t="s">
        <v>117</v>
      </c>
      <c r="E887" t="s">
        <v>3398</v>
      </c>
      <c r="F887" t="s">
        <v>140</v>
      </c>
      <c r="G887" t="s">
        <v>72</v>
      </c>
      <c r="H887" t="s">
        <v>168</v>
      </c>
      <c r="I887" t="s">
        <v>22</v>
      </c>
      <c r="J887" t="s">
        <v>141</v>
      </c>
      <c r="K887" t="s">
        <v>3399</v>
      </c>
      <c r="L887" t="s">
        <v>3400</v>
      </c>
      <c r="M887">
        <v>3.3333333E-2</v>
      </c>
      <c r="N887">
        <v>0</v>
      </c>
      <c r="O887">
        <v>0</v>
      </c>
      <c r="P887">
        <v>2</v>
      </c>
      <c r="Q887">
        <v>186</v>
      </c>
      <c r="R887">
        <v>0</v>
      </c>
      <c r="S887">
        <v>0</v>
      </c>
      <c r="T887">
        <v>6.6667000000000004E-2</v>
      </c>
      <c r="U887">
        <v>6.2</v>
      </c>
    </row>
    <row r="888" spans="1:21" x14ac:dyDescent="0.25">
      <c r="A888" t="s">
        <v>3401</v>
      </c>
      <c r="B888">
        <v>1</v>
      </c>
      <c r="C888" t="s">
        <v>79</v>
      </c>
      <c r="D888" t="s">
        <v>117</v>
      </c>
      <c r="E888" t="s">
        <v>3402</v>
      </c>
      <c r="F888" t="s">
        <v>140</v>
      </c>
      <c r="G888" t="s">
        <v>72</v>
      </c>
      <c r="H888" t="s">
        <v>129</v>
      </c>
      <c r="I888" t="s">
        <v>22</v>
      </c>
      <c r="J888" t="s">
        <v>141</v>
      </c>
      <c r="K888" t="s">
        <v>3403</v>
      </c>
      <c r="L888" t="s">
        <v>3404</v>
      </c>
      <c r="M888">
        <v>6.9444443999999994E-2</v>
      </c>
      <c r="N888">
        <v>0</v>
      </c>
      <c r="O888">
        <v>0</v>
      </c>
      <c r="P888">
        <v>1</v>
      </c>
      <c r="Q888">
        <v>146</v>
      </c>
      <c r="R888">
        <v>0</v>
      </c>
      <c r="S888">
        <v>0</v>
      </c>
      <c r="T888">
        <v>6.9444000000000006E-2</v>
      </c>
      <c r="U888">
        <v>10.138889000000001</v>
      </c>
    </row>
    <row r="889" spans="1:21" x14ac:dyDescent="0.25">
      <c r="A889" t="s">
        <v>3405</v>
      </c>
      <c r="B889">
        <v>1</v>
      </c>
      <c r="C889" t="s">
        <v>79</v>
      </c>
      <c r="D889" t="s">
        <v>117</v>
      </c>
      <c r="E889" t="s">
        <v>3398</v>
      </c>
      <c r="F889" t="s">
        <v>140</v>
      </c>
      <c r="G889" t="s">
        <v>72</v>
      </c>
      <c r="H889" t="s">
        <v>168</v>
      </c>
      <c r="I889" t="s">
        <v>22</v>
      </c>
      <c r="J889" t="s">
        <v>141</v>
      </c>
      <c r="K889" t="s">
        <v>3406</v>
      </c>
      <c r="L889" t="s">
        <v>3407</v>
      </c>
      <c r="M889">
        <v>5.5555550000000002E-3</v>
      </c>
      <c r="N889">
        <v>0</v>
      </c>
      <c r="O889">
        <v>0</v>
      </c>
      <c r="P889">
        <v>1</v>
      </c>
      <c r="Q889">
        <v>259</v>
      </c>
      <c r="R889">
        <v>0</v>
      </c>
      <c r="S889">
        <v>0</v>
      </c>
      <c r="T889">
        <v>5.5560000000000002E-3</v>
      </c>
      <c r="U889">
        <v>1.4388890000000001</v>
      </c>
    </row>
    <row r="890" spans="1:21" x14ac:dyDescent="0.25">
      <c r="A890" t="s">
        <v>3408</v>
      </c>
      <c r="B890">
        <v>1</v>
      </c>
      <c r="C890" t="s">
        <v>79</v>
      </c>
      <c r="D890" t="s">
        <v>117</v>
      </c>
      <c r="E890" t="s">
        <v>3402</v>
      </c>
      <c r="F890" t="s">
        <v>140</v>
      </c>
      <c r="G890" t="s">
        <v>72</v>
      </c>
      <c r="H890" t="s">
        <v>168</v>
      </c>
      <c r="I890" t="s">
        <v>22</v>
      </c>
      <c r="J890" t="s">
        <v>141</v>
      </c>
      <c r="K890" t="s">
        <v>3409</v>
      </c>
      <c r="L890" t="s">
        <v>3410</v>
      </c>
      <c r="M890">
        <v>2.0833332999999999E-2</v>
      </c>
      <c r="N890">
        <v>0</v>
      </c>
      <c r="O890">
        <v>0</v>
      </c>
      <c r="P890">
        <v>2</v>
      </c>
      <c r="Q890">
        <v>186</v>
      </c>
      <c r="R890">
        <v>0</v>
      </c>
      <c r="S890">
        <v>0</v>
      </c>
      <c r="T890">
        <v>4.1667000000000003E-2</v>
      </c>
      <c r="U890">
        <v>3.875</v>
      </c>
    </row>
    <row r="891" spans="1:21" x14ac:dyDescent="0.25">
      <c r="A891" t="s">
        <v>3411</v>
      </c>
      <c r="B891">
        <v>1</v>
      </c>
      <c r="C891" t="s">
        <v>79</v>
      </c>
      <c r="D891" t="s">
        <v>117</v>
      </c>
      <c r="E891" t="s">
        <v>3402</v>
      </c>
      <c r="F891" t="s">
        <v>140</v>
      </c>
      <c r="G891" t="s">
        <v>72</v>
      </c>
      <c r="H891" t="s">
        <v>168</v>
      </c>
      <c r="I891" t="s">
        <v>22</v>
      </c>
      <c r="J891" t="s">
        <v>141</v>
      </c>
      <c r="K891" t="s">
        <v>3412</v>
      </c>
      <c r="L891" t="s">
        <v>3413</v>
      </c>
      <c r="M891">
        <v>3.6111111000000001E-2</v>
      </c>
      <c r="N891">
        <v>0</v>
      </c>
      <c r="O891">
        <v>0</v>
      </c>
      <c r="P891">
        <v>2</v>
      </c>
      <c r="Q891">
        <v>186</v>
      </c>
      <c r="R891">
        <v>0</v>
      </c>
      <c r="S891">
        <v>0</v>
      </c>
      <c r="T891">
        <v>7.2221999999999995E-2</v>
      </c>
      <c r="U891">
        <v>6.7166670000000002</v>
      </c>
    </row>
    <row r="892" spans="1:21" x14ac:dyDescent="0.25">
      <c r="A892" t="s">
        <v>3414</v>
      </c>
      <c r="B892">
        <v>1</v>
      </c>
      <c r="C892" t="s">
        <v>79</v>
      </c>
      <c r="D892" t="s">
        <v>117</v>
      </c>
      <c r="E892" t="s">
        <v>3415</v>
      </c>
      <c r="F892" t="s">
        <v>140</v>
      </c>
      <c r="G892" t="s">
        <v>72</v>
      </c>
      <c r="H892" t="s">
        <v>168</v>
      </c>
      <c r="I892" t="s">
        <v>22</v>
      </c>
      <c r="J892" t="s">
        <v>141</v>
      </c>
      <c r="K892" t="s">
        <v>3416</v>
      </c>
      <c r="L892" t="s">
        <v>3417</v>
      </c>
      <c r="M892">
        <v>5.5555550000000002E-3</v>
      </c>
      <c r="N892">
        <v>2</v>
      </c>
      <c r="O892">
        <v>179</v>
      </c>
      <c r="P892">
        <v>0</v>
      </c>
      <c r="Q892">
        <v>18</v>
      </c>
      <c r="R892">
        <v>1.1110999999999999E-2</v>
      </c>
      <c r="S892">
        <v>0.99444399999999999</v>
      </c>
      <c r="T892">
        <v>0</v>
      </c>
      <c r="U892">
        <v>0.1</v>
      </c>
    </row>
    <row r="893" spans="1:21" x14ac:dyDescent="0.25">
      <c r="A893" t="s">
        <v>3418</v>
      </c>
      <c r="B893">
        <v>1</v>
      </c>
      <c r="C893" t="s">
        <v>79</v>
      </c>
      <c r="D893" t="s">
        <v>117</v>
      </c>
      <c r="E893" t="s">
        <v>3419</v>
      </c>
      <c r="F893" t="s">
        <v>140</v>
      </c>
      <c r="G893" t="s">
        <v>72</v>
      </c>
      <c r="H893" t="s">
        <v>129</v>
      </c>
      <c r="I893" t="s">
        <v>22</v>
      </c>
      <c r="J893" t="s">
        <v>141</v>
      </c>
      <c r="K893" t="s">
        <v>3420</v>
      </c>
      <c r="L893" t="s">
        <v>3421</v>
      </c>
      <c r="M893">
        <v>6.3055554999999999E-2</v>
      </c>
      <c r="N893">
        <v>0</v>
      </c>
      <c r="O893">
        <v>0</v>
      </c>
      <c r="P893">
        <v>1</v>
      </c>
      <c r="Q893">
        <v>139</v>
      </c>
      <c r="R893">
        <v>0</v>
      </c>
      <c r="S893">
        <v>0</v>
      </c>
      <c r="T893">
        <v>6.3056000000000001E-2</v>
      </c>
      <c r="U893">
        <v>8.7647220000000008</v>
      </c>
    </row>
    <row r="894" spans="1:21" x14ac:dyDescent="0.25">
      <c r="A894" t="s">
        <v>3422</v>
      </c>
      <c r="B894">
        <v>1</v>
      </c>
      <c r="C894" t="s">
        <v>79</v>
      </c>
      <c r="D894" t="s">
        <v>117</v>
      </c>
      <c r="E894" t="s">
        <v>3402</v>
      </c>
      <c r="F894" t="s">
        <v>3423</v>
      </c>
      <c r="G894" t="s">
        <v>72</v>
      </c>
      <c r="H894" t="s">
        <v>129</v>
      </c>
      <c r="I894" t="s">
        <v>22</v>
      </c>
      <c r="J894" t="s">
        <v>141</v>
      </c>
      <c r="K894" t="s">
        <v>3424</v>
      </c>
      <c r="L894" t="s">
        <v>3425</v>
      </c>
      <c r="M894">
        <v>0.125</v>
      </c>
      <c r="N894">
        <v>0</v>
      </c>
      <c r="O894">
        <v>0</v>
      </c>
      <c r="P894">
        <v>1</v>
      </c>
      <c r="Q894">
        <v>146</v>
      </c>
      <c r="R894">
        <v>0</v>
      </c>
      <c r="S894">
        <v>0</v>
      </c>
      <c r="T894">
        <v>0.125</v>
      </c>
      <c r="U894">
        <v>18.25</v>
      </c>
    </row>
    <row r="895" spans="1:21" x14ac:dyDescent="0.25">
      <c r="A895" t="s">
        <v>3426</v>
      </c>
      <c r="B895">
        <v>1</v>
      </c>
      <c r="C895" t="s">
        <v>79</v>
      </c>
      <c r="D895" t="s">
        <v>117</v>
      </c>
      <c r="E895" t="s">
        <v>3398</v>
      </c>
      <c r="F895" t="s">
        <v>140</v>
      </c>
      <c r="G895" t="s">
        <v>72</v>
      </c>
      <c r="H895" t="s">
        <v>168</v>
      </c>
      <c r="I895" t="s">
        <v>22</v>
      </c>
      <c r="J895" t="s">
        <v>141</v>
      </c>
      <c r="K895" t="s">
        <v>3427</v>
      </c>
      <c r="L895" t="s">
        <v>3428</v>
      </c>
      <c r="M895">
        <v>9.1666660000000004E-3</v>
      </c>
      <c r="N895">
        <v>0</v>
      </c>
      <c r="O895">
        <v>0</v>
      </c>
      <c r="P895">
        <v>1</v>
      </c>
      <c r="Q895">
        <v>146</v>
      </c>
      <c r="R895">
        <v>0</v>
      </c>
      <c r="S895">
        <v>0</v>
      </c>
      <c r="T895">
        <v>9.1669999999999998E-3</v>
      </c>
      <c r="U895">
        <v>1.338333</v>
      </c>
    </row>
    <row r="896" spans="1:21" x14ac:dyDescent="0.25">
      <c r="A896" t="s">
        <v>3429</v>
      </c>
      <c r="B896">
        <v>1</v>
      </c>
      <c r="C896" t="s">
        <v>79</v>
      </c>
      <c r="D896" t="s">
        <v>117</v>
      </c>
      <c r="E896" t="s">
        <v>3402</v>
      </c>
      <c r="F896" t="s">
        <v>140</v>
      </c>
      <c r="G896" t="s">
        <v>72</v>
      </c>
      <c r="H896" t="s">
        <v>168</v>
      </c>
      <c r="I896" t="s">
        <v>22</v>
      </c>
      <c r="J896" t="s">
        <v>141</v>
      </c>
      <c r="K896" t="s">
        <v>3430</v>
      </c>
      <c r="L896" t="s">
        <v>3431</v>
      </c>
      <c r="M896">
        <v>2.7777777E-2</v>
      </c>
      <c r="N896">
        <v>0</v>
      </c>
      <c r="O896">
        <v>0</v>
      </c>
      <c r="P896">
        <v>1</v>
      </c>
      <c r="Q896">
        <v>146</v>
      </c>
      <c r="R896">
        <v>0</v>
      </c>
      <c r="S896">
        <v>0</v>
      </c>
      <c r="T896">
        <v>2.7778000000000001E-2</v>
      </c>
      <c r="U896">
        <v>4.055555</v>
      </c>
    </row>
    <row r="897" spans="1:21" x14ac:dyDescent="0.25">
      <c r="A897" t="s">
        <v>3432</v>
      </c>
      <c r="B897">
        <v>1</v>
      </c>
      <c r="C897" t="s">
        <v>79</v>
      </c>
      <c r="D897" t="s">
        <v>117</v>
      </c>
      <c r="E897" t="s">
        <v>3402</v>
      </c>
      <c r="F897" t="s">
        <v>140</v>
      </c>
      <c r="G897" t="s">
        <v>72</v>
      </c>
      <c r="H897" t="s">
        <v>168</v>
      </c>
      <c r="I897" t="s">
        <v>22</v>
      </c>
      <c r="J897" t="s">
        <v>141</v>
      </c>
      <c r="K897" t="s">
        <v>3433</v>
      </c>
      <c r="L897" t="s">
        <v>3434</v>
      </c>
      <c r="M897">
        <v>8.3333330000000001E-3</v>
      </c>
      <c r="N897">
        <v>0</v>
      </c>
      <c r="O897">
        <v>0</v>
      </c>
      <c r="P897">
        <v>2</v>
      </c>
      <c r="Q897">
        <v>186</v>
      </c>
      <c r="R897">
        <v>0</v>
      </c>
      <c r="S897">
        <v>0</v>
      </c>
      <c r="T897">
        <v>1.6667000000000001E-2</v>
      </c>
      <c r="U897">
        <v>1.55</v>
      </c>
    </row>
    <row r="898" spans="1:21" x14ac:dyDescent="0.25">
      <c r="A898" t="s">
        <v>3435</v>
      </c>
      <c r="B898">
        <v>1</v>
      </c>
      <c r="C898" t="s">
        <v>79</v>
      </c>
      <c r="D898" t="s">
        <v>117</v>
      </c>
      <c r="E898" t="s">
        <v>3402</v>
      </c>
      <c r="F898" t="s">
        <v>140</v>
      </c>
      <c r="G898" t="s">
        <v>72</v>
      </c>
      <c r="H898" t="s">
        <v>168</v>
      </c>
      <c r="I898" t="s">
        <v>22</v>
      </c>
      <c r="J898" t="s">
        <v>141</v>
      </c>
      <c r="K898" t="s">
        <v>3436</v>
      </c>
      <c r="L898" t="s">
        <v>3437</v>
      </c>
      <c r="M898">
        <v>5.8333329999999996E-3</v>
      </c>
      <c r="N898">
        <v>0</v>
      </c>
      <c r="O898">
        <v>0</v>
      </c>
      <c r="P898">
        <v>2</v>
      </c>
      <c r="Q898">
        <v>186</v>
      </c>
      <c r="R898">
        <v>0</v>
      </c>
      <c r="S898">
        <v>0</v>
      </c>
      <c r="T898">
        <v>1.1667E-2</v>
      </c>
      <c r="U898">
        <v>1.085</v>
      </c>
    </row>
    <row r="899" spans="1:21" x14ac:dyDescent="0.25">
      <c r="A899" t="s">
        <v>3438</v>
      </c>
      <c r="B899">
        <v>1</v>
      </c>
      <c r="C899" t="s">
        <v>79</v>
      </c>
      <c r="D899" t="s">
        <v>117</v>
      </c>
      <c r="E899" t="s">
        <v>3402</v>
      </c>
      <c r="F899" t="s">
        <v>140</v>
      </c>
      <c r="G899" t="s">
        <v>72</v>
      </c>
      <c r="H899" t="s">
        <v>168</v>
      </c>
      <c r="I899" t="s">
        <v>22</v>
      </c>
      <c r="J899" t="s">
        <v>141</v>
      </c>
      <c r="K899" t="s">
        <v>3439</v>
      </c>
      <c r="L899" t="s">
        <v>3440</v>
      </c>
      <c r="M899">
        <v>4.7222219999999999E-3</v>
      </c>
      <c r="N899">
        <v>0</v>
      </c>
      <c r="O899">
        <v>0</v>
      </c>
      <c r="P899">
        <v>1</v>
      </c>
      <c r="Q899">
        <v>146</v>
      </c>
      <c r="R899">
        <v>0</v>
      </c>
      <c r="S899">
        <v>0</v>
      </c>
      <c r="T899">
        <v>4.7219999999999996E-3</v>
      </c>
      <c r="U899">
        <v>0.68944399999999995</v>
      </c>
    </row>
    <row r="900" spans="1:21" x14ac:dyDescent="0.25">
      <c r="A900" t="s">
        <v>3441</v>
      </c>
      <c r="B900">
        <v>1</v>
      </c>
      <c r="C900" t="s">
        <v>79</v>
      </c>
      <c r="D900" t="s">
        <v>117</v>
      </c>
      <c r="E900" t="s">
        <v>3398</v>
      </c>
      <c r="F900" t="s">
        <v>140</v>
      </c>
      <c r="G900" t="s">
        <v>72</v>
      </c>
      <c r="H900" t="s">
        <v>168</v>
      </c>
      <c r="I900" t="s">
        <v>22</v>
      </c>
      <c r="J900" t="s">
        <v>141</v>
      </c>
      <c r="K900" t="s">
        <v>3442</v>
      </c>
      <c r="L900" t="s">
        <v>3443</v>
      </c>
      <c r="M900">
        <v>5.5555550000000002E-3</v>
      </c>
      <c r="N900">
        <v>2</v>
      </c>
      <c r="O900">
        <v>179</v>
      </c>
      <c r="P900">
        <v>0</v>
      </c>
      <c r="Q900">
        <v>18</v>
      </c>
      <c r="R900">
        <v>1.1110999999999999E-2</v>
      </c>
      <c r="S900">
        <v>0.99444399999999999</v>
      </c>
      <c r="T900">
        <v>0</v>
      </c>
      <c r="U900">
        <v>0.1</v>
      </c>
    </row>
    <row r="901" spans="1:21" x14ac:dyDescent="0.25">
      <c r="A901" t="s">
        <v>3444</v>
      </c>
      <c r="B901">
        <v>1</v>
      </c>
      <c r="C901" t="s">
        <v>78</v>
      </c>
      <c r="D901" t="s">
        <v>90</v>
      </c>
      <c r="E901" t="s">
        <v>3445</v>
      </c>
      <c r="F901" t="s">
        <v>140</v>
      </c>
      <c r="G901" t="s">
        <v>72</v>
      </c>
      <c r="H901" t="s">
        <v>129</v>
      </c>
      <c r="I901" t="s">
        <v>22</v>
      </c>
      <c r="J901" t="s">
        <v>141</v>
      </c>
      <c r="K901" t="s">
        <v>3446</v>
      </c>
      <c r="L901" t="s">
        <v>3447</v>
      </c>
      <c r="M901">
        <v>1.082222222</v>
      </c>
      <c r="N901">
        <v>15</v>
      </c>
      <c r="O901">
        <v>1277</v>
      </c>
      <c r="P901">
        <v>2</v>
      </c>
      <c r="Q901">
        <v>90</v>
      </c>
      <c r="R901">
        <v>16.233332999999998</v>
      </c>
      <c r="S901">
        <v>1381.997777</v>
      </c>
      <c r="T901">
        <v>2.164444</v>
      </c>
      <c r="U901">
        <v>97.4</v>
      </c>
    </row>
    <row r="902" spans="1:21" x14ac:dyDescent="0.25">
      <c r="A902" t="s">
        <v>3448</v>
      </c>
      <c r="B902">
        <v>1</v>
      </c>
      <c r="C902" t="s">
        <v>78</v>
      </c>
      <c r="D902" t="s">
        <v>90</v>
      </c>
      <c r="E902" t="s">
        <v>3449</v>
      </c>
      <c r="F902" t="s">
        <v>177</v>
      </c>
      <c r="G902" t="s">
        <v>72</v>
      </c>
      <c r="H902" t="s">
        <v>129</v>
      </c>
      <c r="I902" t="s">
        <v>22</v>
      </c>
      <c r="J902" t="s">
        <v>130</v>
      </c>
      <c r="K902" t="s">
        <v>3450</v>
      </c>
      <c r="L902" t="s">
        <v>3451</v>
      </c>
      <c r="M902">
        <v>6.1166666660000004</v>
      </c>
      <c r="N902">
        <v>51</v>
      </c>
      <c r="O902">
        <v>1387</v>
      </c>
      <c r="P902">
        <v>25</v>
      </c>
      <c r="Q902">
        <v>249</v>
      </c>
      <c r="R902">
        <v>311.95</v>
      </c>
      <c r="S902">
        <v>8483.8166660000006</v>
      </c>
      <c r="T902">
        <v>152.91666699999999</v>
      </c>
      <c r="U902">
        <v>1523.05</v>
      </c>
    </row>
    <row r="903" spans="1:21" x14ac:dyDescent="0.25">
      <c r="A903" t="s">
        <v>3452</v>
      </c>
      <c r="B903">
        <v>1</v>
      </c>
      <c r="C903" t="s">
        <v>79</v>
      </c>
      <c r="D903" t="s">
        <v>115</v>
      </c>
      <c r="E903" t="s">
        <v>3453</v>
      </c>
      <c r="F903" t="s">
        <v>140</v>
      </c>
      <c r="G903" t="s">
        <v>72</v>
      </c>
      <c r="H903" t="s">
        <v>168</v>
      </c>
      <c r="I903" t="s">
        <v>22</v>
      </c>
      <c r="J903" t="s">
        <v>141</v>
      </c>
      <c r="K903" t="s">
        <v>3454</v>
      </c>
      <c r="L903" t="s">
        <v>3455</v>
      </c>
      <c r="M903">
        <v>8.3333330000000001E-3</v>
      </c>
      <c r="N903">
        <v>0</v>
      </c>
      <c r="O903">
        <v>0</v>
      </c>
      <c r="P903">
        <v>2</v>
      </c>
      <c r="Q903">
        <v>124</v>
      </c>
      <c r="R903">
        <v>0</v>
      </c>
      <c r="S903">
        <v>0</v>
      </c>
      <c r="T903">
        <v>1.6667000000000001E-2</v>
      </c>
      <c r="U903">
        <v>1.0333330000000001</v>
      </c>
    </row>
    <row r="904" spans="1:21" x14ac:dyDescent="0.25">
      <c r="A904" t="s">
        <v>3456</v>
      </c>
      <c r="B904">
        <v>1</v>
      </c>
      <c r="C904" t="s">
        <v>79</v>
      </c>
      <c r="D904" t="s">
        <v>115</v>
      </c>
      <c r="E904" t="s">
        <v>3457</v>
      </c>
      <c r="F904" t="s">
        <v>140</v>
      </c>
      <c r="G904" t="s">
        <v>72</v>
      </c>
      <c r="H904" t="s">
        <v>168</v>
      </c>
      <c r="I904" t="s">
        <v>22</v>
      </c>
      <c r="J904" t="s">
        <v>141</v>
      </c>
      <c r="K904" t="s">
        <v>3458</v>
      </c>
      <c r="L904" t="s">
        <v>3459</v>
      </c>
      <c r="M904">
        <v>8.3333330000000001E-3</v>
      </c>
      <c r="N904">
        <v>0</v>
      </c>
      <c r="O904">
        <v>0</v>
      </c>
      <c r="P904">
        <v>2</v>
      </c>
      <c r="Q904">
        <v>124</v>
      </c>
      <c r="R904">
        <v>0</v>
      </c>
      <c r="S904">
        <v>0</v>
      </c>
      <c r="T904">
        <v>1.6667000000000001E-2</v>
      </c>
      <c r="U904">
        <v>1.0333330000000001</v>
      </c>
    </row>
    <row r="905" spans="1:21" x14ac:dyDescent="0.25">
      <c r="A905" t="s">
        <v>3460</v>
      </c>
      <c r="B905">
        <v>1</v>
      </c>
      <c r="C905" t="s">
        <v>79</v>
      </c>
      <c r="D905" t="s">
        <v>115</v>
      </c>
      <c r="E905" t="s">
        <v>3453</v>
      </c>
      <c r="F905" t="s">
        <v>140</v>
      </c>
      <c r="G905" t="s">
        <v>72</v>
      </c>
      <c r="H905" t="s">
        <v>129</v>
      </c>
      <c r="I905" t="s">
        <v>22</v>
      </c>
      <c r="J905" t="s">
        <v>141</v>
      </c>
      <c r="K905" t="s">
        <v>3461</v>
      </c>
      <c r="L905" t="s">
        <v>3462</v>
      </c>
      <c r="M905">
        <v>5.3055554999999997E-2</v>
      </c>
      <c r="N905">
        <v>0</v>
      </c>
      <c r="O905">
        <v>0</v>
      </c>
      <c r="P905">
        <v>1</v>
      </c>
      <c r="Q905">
        <v>103</v>
      </c>
      <c r="R905">
        <v>0</v>
      </c>
      <c r="S905">
        <v>0</v>
      </c>
      <c r="T905">
        <v>5.3055999999999999E-2</v>
      </c>
      <c r="U905">
        <v>5.4647220000000001</v>
      </c>
    </row>
    <row r="906" spans="1:21" x14ac:dyDescent="0.25">
      <c r="A906" t="s">
        <v>3463</v>
      </c>
      <c r="B906">
        <v>1</v>
      </c>
      <c r="C906" t="s">
        <v>79</v>
      </c>
      <c r="D906" t="s">
        <v>115</v>
      </c>
      <c r="E906" t="s">
        <v>3453</v>
      </c>
      <c r="F906" t="s">
        <v>140</v>
      </c>
      <c r="G906" t="s">
        <v>72</v>
      </c>
      <c r="H906" t="s">
        <v>168</v>
      </c>
      <c r="I906" t="s">
        <v>22</v>
      </c>
      <c r="J906" t="s">
        <v>141</v>
      </c>
      <c r="K906" t="s">
        <v>3464</v>
      </c>
      <c r="L906" t="s">
        <v>3465</v>
      </c>
      <c r="M906">
        <v>2.7777699999999999E-4</v>
      </c>
      <c r="N906">
        <v>0</v>
      </c>
      <c r="O906">
        <v>0</v>
      </c>
      <c r="P906">
        <v>2</v>
      </c>
      <c r="Q906">
        <v>21</v>
      </c>
      <c r="R906">
        <v>0</v>
      </c>
      <c r="S906">
        <v>0</v>
      </c>
      <c r="T906">
        <v>5.5599999999999996E-4</v>
      </c>
      <c r="U906">
        <v>5.8329999999999996E-3</v>
      </c>
    </row>
    <row r="907" spans="1:21" x14ac:dyDescent="0.25">
      <c r="A907" t="s">
        <v>3466</v>
      </c>
      <c r="B907">
        <v>1</v>
      </c>
      <c r="C907" t="s">
        <v>79</v>
      </c>
      <c r="D907" t="s">
        <v>115</v>
      </c>
      <c r="E907" t="s">
        <v>3453</v>
      </c>
      <c r="F907" t="s">
        <v>140</v>
      </c>
      <c r="G907" t="s">
        <v>72</v>
      </c>
      <c r="H907" t="s">
        <v>168</v>
      </c>
      <c r="I907" t="s">
        <v>22</v>
      </c>
      <c r="J907" t="s">
        <v>141</v>
      </c>
      <c r="K907" t="s">
        <v>3467</v>
      </c>
      <c r="L907" t="s">
        <v>3468</v>
      </c>
      <c r="M907">
        <v>1.8333333E-2</v>
      </c>
      <c r="N907">
        <v>0</v>
      </c>
      <c r="O907">
        <v>0</v>
      </c>
      <c r="P907">
        <v>2</v>
      </c>
      <c r="Q907">
        <v>124</v>
      </c>
      <c r="R907">
        <v>0</v>
      </c>
      <c r="S907">
        <v>0</v>
      </c>
      <c r="T907">
        <v>3.6666999999999998E-2</v>
      </c>
      <c r="U907">
        <v>2.273333</v>
      </c>
    </row>
    <row r="908" spans="1:21" x14ac:dyDescent="0.25">
      <c r="A908" t="s">
        <v>3469</v>
      </c>
      <c r="B908">
        <v>1</v>
      </c>
      <c r="C908" t="s">
        <v>79</v>
      </c>
      <c r="D908" t="s">
        <v>115</v>
      </c>
      <c r="E908" t="s">
        <v>3470</v>
      </c>
      <c r="F908" t="s">
        <v>140</v>
      </c>
      <c r="G908" t="s">
        <v>72</v>
      </c>
      <c r="H908" t="s">
        <v>168</v>
      </c>
      <c r="I908" t="s">
        <v>22</v>
      </c>
      <c r="J908" t="s">
        <v>141</v>
      </c>
      <c r="K908" t="s">
        <v>3471</v>
      </c>
      <c r="L908" t="s">
        <v>3472</v>
      </c>
      <c r="M908">
        <v>7.2222220000000004E-3</v>
      </c>
      <c r="N908">
        <v>0</v>
      </c>
      <c r="O908">
        <v>0</v>
      </c>
      <c r="P908">
        <v>1</v>
      </c>
      <c r="Q908">
        <v>8</v>
      </c>
      <c r="R908">
        <v>0</v>
      </c>
      <c r="S908">
        <v>0</v>
      </c>
      <c r="T908">
        <v>7.2220000000000001E-3</v>
      </c>
      <c r="U908">
        <v>5.7778000000000003E-2</v>
      </c>
    </row>
    <row r="909" spans="1:21" x14ac:dyDescent="0.25">
      <c r="A909" t="s">
        <v>3473</v>
      </c>
      <c r="B909">
        <v>1</v>
      </c>
      <c r="C909" t="s">
        <v>78</v>
      </c>
      <c r="D909" t="s">
        <v>91</v>
      </c>
      <c r="E909" t="s">
        <v>3474</v>
      </c>
      <c r="F909" t="s">
        <v>177</v>
      </c>
      <c r="G909" t="s">
        <v>71</v>
      </c>
      <c r="H909" t="s">
        <v>129</v>
      </c>
      <c r="I909" t="s">
        <v>22</v>
      </c>
      <c r="J909" t="s">
        <v>130</v>
      </c>
      <c r="K909" t="s">
        <v>3475</v>
      </c>
      <c r="L909" t="s">
        <v>3476</v>
      </c>
      <c r="M909">
        <v>9.6975461109999994</v>
      </c>
      <c r="N909">
        <v>0</v>
      </c>
      <c r="O909">
        <v>0</v>
      </c>
      <c r="P909">
        <v>1</v>
      </c>
      <c r="Q909">
        <v>26</v>
      </c>
      <c r="R909">
        <v>0</v>
      </c>
      <c r="S909">
        <v>0</v>
      </c>
      <c r="T909">
        <v>9.6975460000000009</v>
      </c>
      <c r="U909">
        <v>252.136199</v>
      </c>
    </row>
    <row r="910" spans="1:21" x14ac:dyDescent="0.25">
      <c r="A910" t="s">
        <v>3477</v>
      </c>
      <c r="B910">
        <v>1</v>
      </c>
      <c r="C910" t="s">
        <v>78</v>
      </c>
      <c r="D910" t="s">
        <v>91</v>
      </c>
      <c r="E910" t="s">
        <v>3478</v>
      </c>
      <c r="F910" t="s">
        <v>177</v>
      </c>
      <c r="G910" t="s">
        <v>72</v>
      </c>
      <c r="H910" t="s">
        <v>129</v>
      </c>
      <c r="I910" t="s">
        <v>22</v>
      </c>
      <c r="J910" t="s">
        <v>130</v>
      </c>
      <c r="K910" t="s">
        <v>3479</v>
      </c>
      <c r="L910" t="s">
        <v>3480</v>
      </c>
      <c r="M910">
        <v>8.7741166659999994</v>
      </c>
      <c r="N910">
        <v>0</v>
      </c>
      <c r="O910">
        <v>0</v>
      </c>
      <c r="P910">
        <v>1</v>
      </c>
      <c r="Q910">
        <v>26</v>
      </c>
      <c r="R910">
        <v>0</v>
      </c>
      <c r="S910">
        <v>0</v>
      </c>
      <c r="T910">
        <v>8.7741170000000004</v>
      </c>
      <c r="U910">
        <v>228.12703300000001</v>
      </c>
    </row>
    <row r="911" spans="1:21" x14ac:dyDescent="0.25">
      <c r="A911" t="s">
        <v>3481</v>
      </c>
      <c r="B911">
        <v>1</v>
      </c>
      <c r="C911" t="s">
        <v>79</v>
      </c>
      <c r="D911" t="s">
        <v>115</v>
      </c>
      <c r="E911" t="s">
        <v>3482</v>
      </c>
      <c r="F911" t="s">
        <v>128</v>
      </c>
      <c r="G911" t="s">
        <v>72</v>
      </c>
      <c r="H911" t="s">
        <v>129</v>
      </c>
      <c r="I911" t="s">
        <v>22</v>
      </c>
      <c r="J911" t="s">
        <v>130</v>
      </c>
      <c r="K911" t="s">
        <v>3483</v>
      </c>
      <c r="L911" t="s">
        <v>3484</v>
      </c>
      <c r="M911">
        <v>1.0981166659999999</v>
      </c>
      <c r="N911">
        <v>0</v>
      </c>
      <c r="O911">
        <v>0</v>
      </c>
      <c r="P911">
        <v>31</v>
      </c>
      <c r="Q911">
        <v>130</v>
      </c>
      <c r="R911">
        <v>0</v>
      </c>
      <c r="S911">
        <v>0</v>
      </c>
      <c r="T911">
        <v>34.041617000000002</v>
      </c>
      <c r="U911">
        <v>142.755167</v>
      </c>
    </row>
    <row r="912" spans="1:21" x14ac:dyDescent="0.25">
      <c r="A912" t="s">
        <v>3485</v>
      </c>
      <c r="B912">
        <v>1</v>
      </c>
      <c r="C912" t="s">
        <v>79</v>
      </c>
      <c r="D912" t="s">
        <v>115</v>
      </c>
      <c r="E912" t="s">
        <v>3486</v>
      </c>
      <c r="F912" t="s">
        <v>140</v>
      </c>
      <c r="G912" t="s">
        <v>72</v>
      </c>
      <c r="H912" t="s">
        <v>168</v>
      </c>
      <c r="I912" t="s">
        <v>22</v>
      </c>
      <c r="J912" t="s">
        <v>141</v>
      </c>
      <c r="K912" t="s">
        <v>3487</v>
      </c>
      <c r="L912" t="s">
        <v>3488</v>
      </c>
      <c r="M912">
        <v>2.0555555E-2</v>
      </c>
      <c r="N912">
        <v>0</v>
      </c>
      <c r="O912">
        <v>0</v>
      </c>
      <c r="P912">
        <v>1</v>
      </c>
      <c r="Q912">
        <v>21</v>
      </c>
      <c r="R912">
        <v>0</v>
      </c>
      <c r="S912">
        <v>0</v>
      </c>
      <c r="T912">
        <v>2.0556000000000001E-2</v>
      </c>
      <c r="U912">
        <v>0.43166700000000002</v>
      </c>
    </row>
    <row r="913" spans="1:21" x14ac:dyDescent="0.25">
      <c r="A913" t="s">
        <v>3489</v>
      </c>
      <c r="B913">
        <v>1</v>
      </c>
      <c r="C913" t="s">
        <v>79</v>
      </c>
      <c r="D913" t="s">
        <v>115</v>
      </c>
      <c r="E913" t="s">
        <v>3490</v>
      </c>
      <c r="F913" t="s">
        <v>140</v>
      </c>
      <c r="G913" t="s">
        <v>72</v>
      </c>
      <c r="H913" t="s">
        <v>168</v>
      </c>
      <c r="I913" t="s">
        <v>22</v>
      </c>
      <c r="J913" t="s">
        <v>141</v>
      </c>
      <c r="K913" t="s">
        <v>3491</v>
      </c>
      <c r="L913" t="s">
        <v>3492</v>
      </c>
      <c r="M913">
        <v>1.3888888E-2</v>
      </c>
      <c r="N913">
        <v>0</v>
      </c>
      <c r="O913">
        <v>0</v>
      </c>
      <c r="P913">
        <v>1</v>
      </c>
      <c r="Q913">
        <v>204</v>
      </c>
      <c r="R913">
        <v>0</v>
      </c>
      <c r="S913">
        <v>0</v>
      </c>
      <c r="T913">
        <v>1.3889E-2</v>
      </c>
      <c r="U913">
        <v>2.8333330000000001</v>
      </c>
    </row>
    <row r="914" spans="1:21" x14ac:dyDescent="0.25">
      <c r="A914" t="s">
        <v>3493</v>
      </c>
      <c r="B914">
        <v>1</v>
      </c>
      <c r="C914" t="s">
        <v>79</v>
      </c>
      <c r="D914" t="s">
        <v>115</v>
      </c>
      <c r="E914" t="s">
        <v>3490</v>
      </c>
      <c r="F914" t="s">
        <v>140</v>
      </c>
      <c r="G914" t="s">
        <v>72</v>
      </c>
      <c r="H914" t="s">
        <v>168</v>
      </c>
      <c r="I914" t="s">
        <v>22</v>
      </c>
      <c r="J914" t="s">
        <v>141</v>
      </c>
      <c r="K914" t="s">
        <v>3494</v>
      </c>
      <c r="L914" t="s">
        <v>3495</v>
      </c>
      <c r="M914">
        <v>3.1944444000000002E-2</v>
      </c>
      <c r="N914">
        <v>0</v>
      </c>
      <c r="O914">
        <v>0</v>
      </c>
      <c r="P914">
        <v>1</v>
      </c>
      <c r="Q914">
        <v>105</v>
      </c>
      <c r="R914">
        <v>0</v>
      </c>
      <c r="S914">
        <v>0</v>
      </c>
      <c r="T914">
        <v>3.1944E-2</v>
      </c>
      <c r="U914">
        <v>3.3541669999999999</v>
      </c>
    </row>
    <row r="915" spans="1:21" x14ac:dyDescent="0.25">
      <c r="A915" t="s">
        <v>3496</v>
      </c>
      <c r="B915">
        <v>1</v>
      </c>
      <c r="C915" t="s">
        <v>79</v>
      </c>
      <c r="D915" t="s">
        <v>115</v>
      </c>
      <c r="E915" t="s">
        <v>3490</v>
      </c>
      <c r="F915" t="s">
        <v>140</v>
      </c>
      <c r="G915" t="s">
        <v>72</v>
      </c>
      <c r="H915" t="s">
        <v>129</v>
      </c>
      <c r="I915" t="s">
        <v>22</v>
      </c>
      <c r="J915" t="s">
        <v>141</v>
      </c>
      <c r="K915" t="s">
        <v>3497</v>
      </c>
      <c r="L915" t="s">
        <v>3498</v>
      </c>
      <c r="M915">
        <v>0.35833333299999998</v>
      </c>
      <c r="N915">
        <v>0</v>
      </c>
      <c r="O915">
        <v>0</v>
      </c>
      <c r="P915">
        <v>1</v>
      </c>
      <c r="Q915">
        <v>40</v>
      </c>
      <c r="R915">
        <v>0</v>
      </c>
      <c r="S915">
        <v>0</v>
      </c>
      <c r="T915">
        <v>0.35833300000000001</v>
      </c>
      <c r="U915">
        <v>14.333333</v>
      </c>
    </row>
    <row r="916" spans="1:21" x14ac:dyDescent="0.25">
      <c r="A916" t="s">
        <v>3499</v>
      </c>
      <c r="B916">
        <v>1</v>
      </c>
      <c r="C916" t="s">
        <v>79</v>
      </c>
      <c r="D916" t="s">
        <v>115</v>
      </c>
      <c r="E916" t="s">
        <v>3490</v>
      </c>
      <c r="F916" t="s">
        <v>140</v>
      </c>
      <c r="G916" t="s">
        <v>72</v>
      </c>
      <c r="H916" t="s">
        <v>168</v>
      </c>
      <c r="I916" t="s">
        <v>22</v>
      </c>
      <c r="J916" t="s">
        <v>141</v>
      </c>
      <c r="K916" t="s">
        <v>3500</v>
      </c>
      <c r="L916" t="s">
        <v>3501</v>
      </c>
      <c r="M916">
        <v>6.9444440000000001E-3</v>
      </c>
      <c r="N916">
        <v>0</v>
      </c>
      <c r="O916">
        <v>0</v>
      </c>
      <c r="P916">
        <v>1</v>
      </c>
      <c r="Q916">
        <v>136</v>
      </c>
      <c r="R916">
        <v>0</v>
      </c>
      <c r="S916">
        <v>0</v>
      </c>
      <c r="T916">
        <v>6.9439999999999997E-3</v>
      </c>
      <c r="U916">
        <v>0.94444399999999995</v>
      </c>
    </row>
    <row r="917" spans="1:21" x14ac:dyDescent="0.25">
      <c r="A917" t="s">
        <v>3502</v>
      </c>
      <c r="B917">
        <v>1</v>
      </c>
      <c r="C917" t="s">
        <v>79</v>
      </c>
      <c r="D917" t="s">
        <v>118</v>
      </c>
      <c r="E917" t="s">
        <v>3503</v>
      </c>
      <c r="F917" t="s">
        <v>128</v>
      </c>
      <c r="G917" t="s">
        <v>72</v>
      </c>
      <c r="H917" t="s">
        <v>129</v>
      </c>
      <c r="I917" t="s">
        <v>22</v>
      </c>
      <c r="J917" t="s">
        <v>130</v>
      </c>
      <c r="K917" t="s">
        <v>3504</v>
      </c>
      <c r="L917" t="s">
        <v>3505</v>
      </c>
      <c r="M917">
        <v>1.5322222219999999</v>
      </c>
      <c r="N917">
        <v>0</v>
      </c>
      <c r="O917">
        <v>0</v>
      </c>
      <c r="P917">
        <v>1</v>
      </c>
      <c r="Q917">
        <v>58</v>
      </c>
      <c r="R917">
        <v>0</v>
      </c>
      <c r="S917">
        <v>0</v>
      </c>
      <c r="T917">
        <v>1.532222</v>
      </c>
      <c r="U917">
        <v>88.868888999999996</v>
      </c>
    </row>
    <row r="918" spans="1:21" x14ac:dyDescent="0.25">
      <c r="A918" t="s">
        <v>3506</v>
      </c>
      <c r="B918">
        <v>1</v>
      </c>
      <c r="C918" t="s">
        <v>79</v>
      </c>
      <c r="D918" t="s">
        <v>109</v>
      </c>
      <c r="E918" t="s">
        <v>3507</v>
      </c>
      <c r="F918" t="s">
        <v>177</v>
      </c>
      <c r="G918" t="s">
        <v>72</v>
      </c>
      <c r="H918" t="s">
        <v>129</v>
      </c>
      <c r="I918" t="s">
        <v>22</v>
      </c>
      <c r="J918" t="s">
        <v>130</v>
      </c>
      <c r="K918" t="s">
        <v>3508</v>
      </c>
      <c r="L918" t="s">
        <v>3509</v>
      </c>
      <c r="M918">
        <v>9.4833333329999991</v>
      </c>
      <c r="N918">
        <v>1</v>
      </c>
      <c r="O918">
        <v>149</v>
      </c>
      <c r="P918">
        <v>0</v>
      </c>
      <c r="Q918">
        <v>68</v>
      </c>
      <c r="R918">
        <v>9.483333</v>
      </c>
      <c r="S918">
        <v>1413.0166670000001</v>
      </c>
      <c r="T918">
        <v>0</v>
      </c>
      <c r="U918">
        <v>644.86666700000001</v>
      </c>
    </row>
    <row r="919" spans="1:21" x14ac:dyDescent="0.25">
      <c r="A919" t="s">
        <v>3510</v>
      </c>
      <c r="B919">
        <v>1</v>
      </c>
      <c r="C919" t="s">
        <v>78</v>
      </c>
      <c r="D919" t="s">
        <v>96</v>
      </c>
      <c r="E919" t="s">
        <v>3511</v>
      </c>
      <c r="F919" t="s">
        <v>128</v>
      </c>
      <c r="G919" t="s">
        <v>71</v>
      </c>
      <c r="H919" t="s">
        <v>129</v>
      </c>
      <c r="I919" t="s">
        <v>22</v>
      </c>
      <c r="J919" t="s">
        <v>130</v>
      </c>
      <c r="K919" t="s">
        <v>3512</v>
      </c>
      <c r="L919" t="s">
        <v>3513</v>
      </c>
      <c r="M919">
        <v>2.2997222220000002</v>
      </c>
      <c r="N919">
        <v>0</v>
      </c>
      <c r="O919">
        <v>52</v>
      </c>
      <c r="P919">
        <v>1</v>
      </c>
      <c r="Q919">
        <v>2</v>
      </c>
      <c r="R919">
        <v>0</v>
      </c>
      <c r="S919">
        <v>119.585556</v>
      </c>
      <c r="T919">
        <v>2.299722</v>
      </c>
      <c r="U919">
        <v>4.5994440000000001</v>
      </c>
    </row>
    <row r="920" spans="1:21" x14ac:dyDescent="0.25">
      <c r="A920" t="s">
        <v>3514</v>
      </c>
      <c r="B920">
        <v>1</v>
      </c>
      <c r="C920" t="s">
        <v>78</v>
      </c>
      <c r="D920" t="s">
        <v>92</v>
      </c>
      <c r="E920" t="s">
        <v>3515</v>
      </c>
      <c r="F920" t="s">
        <v>140</v>
      </c>
      <c r="G920" t="s">
        <v>72</v>
      </c>
      <c r="H920" t="s">
        <v>129</v>
      </c>
      <c r="I920" t="s">
        <v>22</v>
      </c>
      <c r="J920" t="s">
        <v>141</v>
      </c>
      <c r="K920" t="s">
        <v>3516</v>
      </c>
      <c r="L920" t="s">
        <v>3517</v>
      </c>
      <c r="M920">
        <v>0.30333333299999998</v>
      </c>
      <c r="N920">
        <v>0</v>
      </c>
      <c r="O920">
        <v>105</v>
      </c>
      <c r="P920">
        <v>1</v>
      </c>
      <c r="Q920">
        <v>2</v>
      </c>
      <c r="R920">
        <v>0</v>
      </c>
      <c r="S920">
        <v>31.85</v>
      </c>
      <c r="T920">
        <v>0.30333300000000002</v>
      </c>
      <c r="U920">
        <v>0.60666699999999996</v>
      </c>
    </row>
    <row r="921" spans="1:21" x14ac:dyDescent="0.25">
      <c r="A921" t="s">
        <v>3518</v>
      </c>
      <c r="B921">
        <v>1</v>
      </c>
      <c r="C921" t="s">
        <v>78</v>
      </c>
      <c r="D921" t="s">
        <v>92</v>
      </c>
      <c r="E921" t="s">
        <v>3519</v>
      </c>
      <c r="F921" t="s">
        <v>128</v>
      </c>
      <c r="G921" t="s">
        <v>72</v>
      </c>
      <c r="H921" t="s">
        <v>129</v>
      </c>
      <c r="I921" t="s">
        <v>22</v>
      </c>
      <c r="J921" t="s">
        <v>130</v>
      </c>
      <c r="K921" t="s">
        <v>3520</v>
      </c>
      <c r="L921" t="s">
        <v>3521</v>
      </c>
      <c r="M921">
        <v>0.91277777699999996</v>
      </c>
      <c r="N921">
        <v>0</v>
      </c>
      <c r="O921">
        <v>0</v>
      </c>
      <c r="P921">
        <v>0</v>
      </c>
      <c r="Q921">
        <v>7</v>
      </c>
      <c r="R921">
        <v>0</v>
      </c>
      <c r="S921">
        <v>0</v>
      </c>
      <c r="T921">
        <v>0</v>
      </c>
      <c r="U921">
        <v>6.3894440000000001</v>
      </c>
    </row>
    <row r="922" spans="1:21" x14ac:dyDescent="0.25">
      <c r="A922" t="s">
        <v>3522</v>
      </c>
      <c r="B922">
        <v>1</v>
      </c>
      <c r="C922" t="s">
        <v>78</v>
      </c>
      <c r="D922" t="s">
        <v>92</v>
      </c>
      <c r="E922" t="s">
        <v>3523</v>
      </c>
      <c r="F922" t="s">
        <v>140</v>
      </c>
      <c r="G922" t="s">
        <v>72</v>
      </c>
      <c r="H922" t="s">
        <v>129</v>
      </c>
      <c r="I922" t="s">
        <v>22</v>
      </c>
      <c r="J922" t="s">
        <v>141</v>
      </c>
      <c r="K922" t="s">
        <v>3524</v>
      </c>
      <c r="L922" t="s">
        <v>3525</v>
      </c>
      <c r="M922">
        <v>8.5000000000000006E-2</v>
      </c>
      <c r="N922">
        <v>0</v>
      </c>
      <c r="O922">
        <v>0</v>
      </c>
      <c r="P922">
        <v>37</v>
      </c>
      <c r="Q922">
        <v>7</v>
      </c>
      <c r="R922">
        <v>0</v>
      </c>
      <c r="S922">
        <v>0</v>
      </c>
      <c r="T922">
        <v>3.145</v>
      </c>
      <c r="U922">
        <v>0.59499999999999997</v>
      </c>
    </row>
    <row r="923" spans="1:21" x14ac:dyDescent="0.25">
      <c r="A923" t="s">
        <v>3526</v>
      </c>
      <c r="B923">
        <v>1</v>
      </c>
      <c r="C923" t="s">
        <v>78</v>
      </c>
      <c r="D923" t="s">
        <v>97</v>
      </c>
      <c r="E923" t="s">
        <v>3527</v>
      </c>
      <c r="F923" t="s">
        <v>140</v>
      </c>
      <c r="G923" t="s">
        <v>72</v>
      </c>
      <c r="H923" t="s">
        <v>129</v>
      </c>
      <c r="I923" t="s">
        <v>22</v>
      </c>
      <c r="J923" t="s">
        <v>141</v>
      </c>
      <c r="K923" t="s">
        <v>3528</v>
      </c>
      <c r="L923" t="s">
        <v>3529</v>
      </c>
      <c r="M923">
        <v>0.108333333</v>
      </c>
      <c r="N923">
        <v>0</v>
      </c>
      <c r="O923">
        <v>0</v>
      </c>
      <c r="P923">
        <v>72</v>
      </c>
      <c r="Q923">
        <v>1479</v>
      </c>
      <c r="R923">
        <v>0</v>
      </c>
      <c r="S923">
        <v>0</v>
      </c>
      <c r="T923">
        <v>7.8</v>
      </c>
      <c r="U923">
        <v>160.22499999999999</v>
      </c>
    </row>
    <row r="924" spans="1:21" x14ac:dyDescent="0.25">
      <c r="A924" t="s">
        <v>3530</v>
      </c>
      <c r="B924">
        <v>1</v>
      </c>
      <c r="C924" t="s">
        <v>78</v>
      </c>
      <c r="D924" t="s">
        <v>97</v>
      </c>
      <c r="E924" t="s">
        <v>3527</v>
      </c>
      <c r="F924" t="s">
        <v>3531</v>
      </c>
      <c r="G924" t="s">
        <v>72</v>
      </c>
      <c r="H924" t="s">
        <v>129</v>
      </c>
      <c r="I924" t="s">
        <v>22</v>
      </c>
      <c r="J924" t="s">
        <v>141</v>
      </c>
      <c r="K924" t="s">
        <v>3532</v>
      </c>
      <c r="L924" t="s">
        <v>3533</v>
      </c>
      <c r="M924">
        <v>1.0180555549999999</v>
      </c>
      <c r="N924">
        <v>0</v>
      </c>
      <c r="O924">
        <v>0</v>
      </c>
      <c r="P924">
        <v>72</v>
      </c>
      <c r="Q924">
        <v>1479</v>
      </c>
      <c r="R924">
        <v>0</v>
      </c>
      <c r="S924">
        <v>0</v>
      </c>
      <c r="T924">
        <v>73.3</v>
      </c>
      <c r="U924">
        <v>1505.704166</v>
      </c>
    </row>
    <row r="925" spans="1:21" x14ac:dyDescent="0.25">
      <c r="A925" t="s">
        <v>3534</v>
      </c>
      <c r="B925">
        <v>1</v>
      </c>
      <c r="C925" t="s">
        <v>78</v>
      </c>
      <c r="D925" t="s">
        <v>97</v>
      </c>
      <c r="E925" t="s">
        <v>3535</v>
      </c>
      <c r="F925" t="s">
        <v>140</v>
      </c>
      <c r="G925" t="s">
        <v>72</v>
      </c>
      <c r="H925" t="s">
        <v>129</v>
      </c>
      <c r="I925" t="s">
        <v>22</v>
      </c>
      <c r="J925" t="s">
        <v>141</v>
      </c>
      <c r="K925" t="s">
        <v>3536</v>
      </c>
      <c r="L925" t="s">
        <v>3537</v>
      </c>
      <c r="M925">
        <v>1.659444444</v>
      </c>
      <c r="N925">
        <v>0</v>
      </c>
      <c r="O925">
        <v>0</v>
      </c>
      <c r="P925">
        <v>8</v>
      </c>
      <c r="Q925">
        <v>0</v>
      </c>
      <c r="R925">
        <v>0</v>
      </c>
      <c r="S925">
        <v>0</v>
      </c>
      <c r="T925">
        <v>13.275556</v>
      </c>
      <c r="U925">
        <v>0</v>
      </c>
    </row>
    <row r="926" spans="1:21" x14ac:dyDescent="0.25">
      <c r="A926" t="s">
        <v>3538</v>
      </c>
      <c r="B926">
        <v>1</v>
      </c>
      <c r="C926" t="s">
        <v>78</v>
      </c>
      <c r="D926" t="s">
        <v>97</v>
      </c>
      <c r="E926" t="s">
        <v>3539</v>
      </c>
      <c r="F926" t="s">
        <v>140</v>
      </c>
      <c r="G926" t="s">
        <v>72</v>
      </c>
      <c r="H926" t="s">
        <v>129</v>
      </c>
      <c r="I926" t="s">
        <v>22</v>
      </c>
      <c r="J926" t="s">
        <v>141</v>
      </c>
      <c r="K926" t="s">
        <v>3540</v>
      </c>
      <c r="L926" t="s">
        <v>3541</v>
      </c>
      <c r="M926">
        <v>1.280277777</v>
      </c>
      <c r="N926">
        <v>0</v>
      </c>
      <c r="O926">
        <v>0</v>
      </c>
      <c r="P926">
        <v>1</v>
      </c>
      <c r="Q926">
        <v>188</v>
      </c>
      <c r="R926">
        <v>0</v>
      </c>
      <c r="S926">
        <v>0</v>
      </c>
      <c r="T926">
        <v>1.280278</v>
      </c>
      <c r="U926">
        <v>240.69222199999999</v>
      </c>
    </row>
    <row r="927" spans="1:21" x14ac:dyDescent="0.25">
      <c r="A927" t="s">
        <v>3542</v>
      </c>
      <c r="B927">
        <v>1</v>
      </c>
      <c r="C927" t="s">
        <v>78</v>
      </c>
      <c r="D927" t="s">
        <v>97</v>
      </c>
      <c r="E927" t="s">
        <v>3527</v>
      </c>
      <c r="F927" t="s">
        <v>140</v>
      </c>
      <c r="G927" t="s">
        <v>72</v>
      </c>
      <c r="H927" t="s">
        <v>129</v>
      </c>
      <c r="I927" t="s">
        <v>22</v>
      </c>
      <c r="J927" t="s">
        <v>141</v>
      </c>
      <c r="K927" t="s">
        <v>3543</v>
      </c>
      <c r="L927" t="s">
        <v>3544</v>
      </c>
      <c r="M927">
        <v>6.4166665999999997E-2</v>
      </c>
      <c r="N927">
        <v>0</v>
      </c>
      <c r="O927">
        <v>0</v>
      </c>
      <c r="P927">
        <v>2</v>
      </c>
      <c r="Q927">
        <v>29</v>
      </c>
      <c r="R927">
        <v>0</v>
      </c>
      <c r="S927">
        <v>0</v>
      </c>
      <c r="T927">
        <v>0.128333</v>
      </c>
      <c r="U927">
        <v>1.860833</v>
      </c>
    </row>
    <row r="928" spans="1:21" x14ac:dyDescent="0.25">
      <c r="A928" t="s">
        <v>3545</v>
      </c>
      <c r="B928">
        <v>1</v>
      </c>
      <c r="C928" t="s">
        <v>79</v>
      </c>
      <c r="D928" t="s">
        <v>113</v>
      </c>
      <c r="E928" t="s">
        <v>3546</v>
      </c>
      <c r="F928" t="s">
        <v>140</v>
      </c>
      <c r="G928" t="s">
        <v>72</v>
      </c>
      <c r="H928" t="s">
        <v>129</v>
      </c>
      <c r="I928" t="s">
        <v>22</v>
      </c>
      <c r="J928" t="s">
        <v>141</v>
      </c>
      <c r="K928" t="s">
        <v>3547</v>
      </c>
      <c r="L928" t="s">
        <v>3548</v>
      </c>
      <c r="M928">
        <v>0.108333333</v>
      </c>
      <c r="N928">
        <v>0</v>
      </c>
      <c r="O928">
        <v>13</v>
      </c>
      <c r="P928">
        <v>1</v>
      </c>
      <c r="Q928">
        <v>0</v>
      </c>
      <c r="R928">
        <v>0</v>
      </c>
      <c r="S928">
        <v>1.4083330000000001</v>
      </c>
      <c r="T928">
        <v>0.108333</v>
      </c>
      <c r="U928">
        <v>0</v>
      </c>
    </row>
    <row r="929" spans="1:21" x14ac:dyDescent="0.25">
      <c r="A929" t="s">
        <v>3549</v>
      </c>
      <c r="B929">
        <v>1</v>
      </c>
      <c r="C929" t="s">
        <v>79</v>
      </c>
      <c r="D929" t="s">
        <v>113</v>
      </c>
      <c r="E929" t="s">
        <v>3546</v>
      </c>
      <c r="F929" t="s">
        <v>140</v>
      </c>
      <c r="G929" t="s">
        <v>72</v>
      </c>
      <c r="H929" t="s">
        <v>168</v>
      </c>
      <c r="I929" t="s">
        <v>22</v>
      </c>
      <c r="J929" t="s">
        <v>141</v>
      </c>
      <c r="K929" t="s">
        <v>3550</v>
      </c>
      <c r="L929" t="s">
        <v>3551</v>
      </c>
      <c r="M929">
        <v>8.0555550000000007E-3</v>
      </c>
      <c r="N929">
        <v>0</v>
      </c>
      <c r="O929">
        <v>13</v>
      </c>
      <c r="P929">
        <v>1</v>
      </c>
      <c r="Q929">
        <v>0</v>
      </c>
      <c r="R929">
        <v>0</v>
      </c>
      <c r="S929">
        <v>0.104722</v>
      </c>
      <c r="T929">
        <v>8.0560000000000007E-3</v>
      </c>
      <c r="U929">
        <v>0</v>
      </c>
    </row>
    <row r="930" spans="1:21" x14ac:dyDescent="0.25">
      <c r="A930" t="s">
        <v>3552</v>
      </c>
      <c r="B930">
        <v>1</v>
      </c>
      <c r="C930" t="s">
        <v>79</v>
      </c>
      <c r="D930" t="s">
        <v>113</v>
      </c>
      <c r="E930" t="s">
        <v>3546</v>
      </c>
      <c r="F930" t="s">
        <v>140</v>
      </c>
      <c r="G930" t="s">
        <v>72</v>
      </c>
      <c r="H930" t="s">
        <v>168</v>
      </c>
      <c r="I930" t="s">
        <v>22</v>
      </c>
      <c r="J930" t="s">
        <v>141</v>
      </c>
      <c r="K930" t="s">
        <v>3553</v>
      </c>
      <c r="L930" t="s">
        <v>3554</v>
      </c>
      <c r="M930">
        <v>0.01</v>
      </c>
      <c r="N930">
        <v>0</v>
      </c>
      <c r="O930">
        <v>124</v>
      </c>
      <c r="P930">
        <v>1</v>
      </c>
      <c r="Q930">
        <v>5</v>
      </c>
      <c r="R930">
        <v>0</v>
      </c>
      <c r="S930">
        <v>1.24</v>
      </c>
      <c r="T930">
        <v>0.01</v>
      </c>
      <c r="U930">
        <v>0.05</v>
      </c>
    </row>
    <row r="931" spans="1:21" x14ac:dyDescent="0.25">
      <c r="A931" t="s">
        <v>3555</v>
      </c>
      <c r="B931">
        <v>1</v>
      </c>
      <c r="C931" t="s">
        <v>79</v>
      </c>
      <c r="D931" t="s">
        <v>113</v>
      </c>
      <c r="E931" t="s">
        <v>3556</v>
      </c>
      <c r="F931" t="s">
        <v>140</v>
      </c>
      <c r="G931" t="s">
        <v>72</v>
      </c>
      <c r="H931" t="s">
        <v>129</v>
      </c>
      <c r="I931" t="s">
        <v>22</v>
      </c>
      <c r="J931" t="s">
        <v>141</v>
      </c>
      <c r="K931" t="s">
        <v>3557</v>
      </c>
      <c r="L931" t="s">
        <v>3558</v>
      </c>
      <c r="M931">
        <v>9.0833333000000002E-2</v>
      </c>
      <c r="N931">
        <v>0</v>
      </c>
      <c r="O931">
        <v>19</v>
      </c>
      <c r="P931">
        <v>1</v>
      </c>
      <c r="Q931">
        <v>0</v>
      </c>
      <c r="R931">
        <v>0</v>
      </c>
      <c r="S931">
        <v>1.725833</v>
      </c>
      <c r="T931">
        <v>9.0832999999999997E-2</v>
      </c>
      <c r="U931">
        <v>0</v>
      </c>
    </row>
    <row r="932" spans="1:21" x14ac:dyDescent="0.25">
      <c r="A932" t="s">
        <v>3559</v>
      </c>
      <c r="B932">
        <v>1</v>
      </c>
      <c r="C932" t="s">
        <v>79</v>
      </c>
      <c r="D932" t="s">
        <v>113</v>
      </c>
      <c r="E932" t="s">
        <v>3560</v>
      </c>
      <c r="F932" t="s">
        <v>140</v>
      </c>
      <c r="G932" t="s">
        <v>72</v>
      </c>
      <c r="H932" t="s">
        <v>168</v>
      </c>
      <c r="I932" t="s">
        <v>22</v>
      </c>
      <c r="J932" t="s">
        <v>141</v>
      </c>
      <c r="K932" t="s">
        <v>3561</v>
      </c>
      <c r="L932" t="s">
        <v>3562</v>
      </c>
      <c r="M932">
        <v>6.1111109999999998E-3</v>
      </c>
      <c r="N932">
        <v>0</v>
      </c>
      <c r="O932">
        <v>102</v>
      </c>
      <c r="P932">
        <v>1</v>
      </c>
      <c r="Q932">
        <v>1</v>
      </c>
      <c r="R932">
        <v>0</v>
      </c>
      <c r="S932">
        <v>0.62333300000000003</v>
      </c>
      <c r="T932">
        <v>6.1110000000000001E-3</v>
      </c>
      <c r="U932">
        <v>6.1110000000000001E-3</v>
      </c>
    </row>
    <row r="933" spans="1:21" x14ac:dyDescent="0.25">
      <c r="A933" t="s">
        <v>3563</v>
      </c>
      <c r="B933">
        <v>1</v>
      </c>
      <c r="C933" t="s">
        <v>79</v>
      </c>
      <c r="D933" t="s">
        <v>113</v>
      </c>
      <c r="E933" t="s">
        <v>3546</v>
      </c>
      <c r="F933" t="s">
        <v>140</v>
      </c>
      <c r="G933" t="s">
        <v>72</v>
      </c>
      <c r="H933" t="s">
        <v>168</v>
      </c>
      <c r="I933" t="s">
        <v>22</v>
      </c>
      <c r="J933" t="s">
        <v>141</v>
      </c>
      <c r="K933" t="s">
        <v>3564</v>
      </c>
      <c r="L933" t="s">
        <v>3565</v>
      </c>
      <c r="M933">
        <v>1.3888888E-2</v>
      </c>
      <c r="N933">
        <v>0</v>
      </c>
      <c r="O933">
        <v>13</v>
      </c>
      <c r="P933">
        <v>1</v>
      </c>
      <c r="Q933">
        <v>0</v>
      </c>
      <c r="R933">
        <v>0</v>
      </c>
      <c r="S933">
        <v>0.18055599999999999</v>
      </c>
      <c r="T933">
        <v>1.3889E-2</v>
      </c>
      <c r="U933">
        <v>0</v>
      </c>
    </row>
    <row r="934" spans="1:21" x14ac:dyDescent="0.25">
      <c r="A934" t="s">
        <v>3566</v>
      </c>
      <c r="B934">
        <v>1</v>
      </c>
      <c r="C934" t="s">
        <v>79</v>
      </c>
      <c r="D934" t="s">
        <v>113</v>
      </c>
      <c r="E934" t="s">
        <v>3546</v>
      </c>
      <c r="F934" t="s">
        <v>140</v>
      </c>
      <c r="G934" t="s">
        <v>72</v>
      </c>
      <c r="H934" t="s">
        <v>168</v>
      </c>
      <c r="I934" t="s">
        <v>22</v>
      </c>
      <c r="J934" t="s">
        <v>141</v>
      </c>
      <c r="K934" t="s">
        <v>3567</v>
      </c>
      <c r="L934" t="s">
        <v>3568</v>
      </c>
      <c r="M934">
        <v>8.3333330000000001E-3</v>
      </c>
      <c r="N934">
        <v>0</v>
      </c>
      <c r="O934">
        <v>62</v>
      </c>
      <c r="P934">
        <v>1</v>
      </c>
      <c r="Q934">
        <v>0</v>
      </c>
      <c r="R934">
        <v>0</v>
      </c>
      <c r="S934">
        <v>0.51666699999999999</v>
      </c>
      <c r="T934">
        <v>8.3330000000000001E-3</v>
      </c>
      <c r="U934">
        <v>0</v>
      </c>
    </row>
    <row r="935" spans="1:21" x14ac:dyDescent="0.25">
      <c r="A935" t="s">
        <v>3569</v>
      </c>
      <c r="B935">
        <v>1</v>
      </c>
      <c r="C935" t="s">
        <v>79</v>
      </c>
      <c r="D935" t="s">
        <v>113</v>
      </c>
      <c r="E935" t="s">
        <v>3560</v>
      </c>
      <c r="F935" t="s">
        <v>140</v>
      </c>
      <c r="G935" t="s">
        <v>72</v>
      </c>
      <c r="H935" t="s">
        <v>168</v>
      </c>
      <c r="I935" t="s">
        <v>22</v>
      </c>
      <c r="J935" t="s">
        <v>141</v>
      </c>
      <c r="K935" t="s">
        <v>3570</v>
      </c>
      <c r="L935" t="s">
        <v>3571</v>
      </c>
      <c r="M935">
        <v>8.3333330000000001E-3</v>
      </c>
      <c r="N935">
        <v>0</v>
      </c>
      <c r="O935">
        <v>102</v>
      </c>
      <c r="P935">
        <v>1</v>
      </c>
      <c r="Q935">
        <v>1</v>
      </c>
      <c r="R935">
        <v>0</v>
      </c>
      <c r="S935">
        <v>0.85</v>
      </c>
      <c r="T935">
        <v>8.3330000000000001E-3</v>
      </c>
      <c r="U935">
        <v>8.3330000000000001E-3</v>
      </c>
    </row>
    <row r="936" spans="1:21" x14ac:dyDescent="0.25">
      <c r="A936" t="s">
        <v>3572</v>
      </c>
      <c r="B936">
        <v>1</v>
      </c>
      <c r="C936" t="s">
        <v>79</v>
      </c>
      <c r="D936" t="s">
        <v>113</v>
      </c>
      <c r="E936" t="s">
        <v>3546</v>
      </c>
      <c r="F936" t="s">
        <v>140</v>
      </c>
      <c r="G936" t="s">
        <v>72</v>
      </c>
      <c r="H936" t="s">
        <v>168</v>
      </c>
      <c r="I936" t="s">
        <v>22</v>
      </c>
      <c r="J936" t="s">
        <v>141</v>
      </c>
      <c r="K936" t="s">
        <v>3573</v>
      </c>
      <c r="L936" t="s">
        <v>3574</v>
      </c>
      <c r="M936">
        <v>1.2222222E-2</v>
      </c>
      <c r="N936">
        <v>0</v>
      </c>
      <c r="O936">
        <v>124</v>
      </c>
      <c r="P936">
        <v>1</v>
      </c>
      <c r="Q936">
        <v>5</v>
      </c>
      <c r="R936">
        <v>0</v>
      </c>
      <c r="S936">
        <v>1.5155559999999999</v>
      </c>
      <c r="T936">
        <v>1.2222E-2</v>
      </c>
      <c r="U936">
        <v>6.1110999999999999E-2</v>
      </c>
    </row>
    <row r="937" spans="1:21" x14ac:dyDescent="0.25">
      <c r="A937" t="s">
        <v>3575</v>
      </c>
      <c r="B937">
        <v>1</v>
      </c>
      <c r="C937" t="s">
        <v>79</v>
      </c>
      <c r="D937" t="s">
        <v>113</v>
      </c>
      <c r="E937" t="s">
        <v>3546</v>
      </c>
      <c r="F937" t="s">
        <v>140</v>
      </c>
      <c r="G937" t="s">
        <v>72</v>
      </c>
      <c r="H937" t="s">
        <v>168</v>
      </c>
      <c r="I937" t="s">
        <v>22</v>
      </c>
      <c r="J937" t="s">
        <v>141</v>
      </c>
      <c r="K937" t="s">
        <v>3576</v>
      </c>
      <c r="L937" t="s">
        <v>3577</v>
      </c>
      <c r="M937">
        <v>8.3333330000000001E-3</v>
      </c>
      <c r="N937">
        <v>0</v>
      </c>
      <c r="O937">
        <v>13</v>
      </c>
      <c r="P937">
        <v>1</v>
      </c>
      <c r="Q937">
        <v>0</v>
      </c>
      <c r="R937">
        <v>0</v>
      </c>
      <c r="S937">
        <v>0.108333</v>
      </c>
      <c r="T937">
        <v>8.3330000000000001E-3</v>
      </c>
      <c r="U937">
        <v>0</v>
      </c>
    </row>
    <row r="938" spans="1:21" x14ac:dyDescent="0.25">
      <c r="A938" t="s">
        <v>3578</v>
      </c>
      <c r="B938">
        <v>1</v>
      </c>
      <c r="C938" t="s">
        <v>79</v>
      </c>
      <c r="D938" t="s">
        <v>113</v>
      </c>
      <c r="E938" t="s">
        <v>3579</v>
      </c>
      <c r="F938" t="s">
        <v>140</v>
      </c>
      <c r="G938" t="s">
        <v>72</v>
      </c>
      <c r="H938" t="s">
        <v>168</v>
      </c>
      <c r="I938" t="s">
        <v>22</v>
      </c>
      <c r="J938" t="s">
        <v>141</v>
      </c>
      <c r="K938" t="s">
        <v>3580</v>
      </c>
      <c r="L938" t="s">
        <v>3581</v>
      </c>
      <c r="M938">
        <v>6.9444440000000001E-3</v>
      </c>
      <c r="N938">
        <v>0</v>
      </c>
      <c r="O938">
        <v>19</v>
      </c>
      <c r="P938">
        <v>1</v>
      </c>
      <c r="Q938">
        <v>0</v>
      </c>
      <c r="R938">
        <v>0</v>
      </c>
      <c r="S938">
        <v>0.13194400000000001</v>
      </c>
      <c r="T938">
        <v>6.9439999999999997E-3</v>
      </c>
      <c r="U938">
        <v>0</v>
      </c>
    </row>
    <row r="939" spans="1:21" x14ac:dyDescent="0.25">
      <c r="A939" t="s">
        <v>3582</v>
      </c>
      <c r="B939">
        <v>1</v>
      </c>
      <c r="C939" t="s">
        <v>78</v>
      </c>
      <c r="D939" t="s">
        <v>106</v>
      </c>
      <c r="E939" t="s">
        <v>3583</v>
      </c>
      <c r="F939" t="s">
        <v>154</v>
      </c>
      <c r="G939" t="s">
        <v>72</v>
      </c>
      <c r="H939" t="s">
        <v>168</v>
      </c>
      <c r="I939" t="s">
        <v>22</v>
      </c>
      <c r="J939" t="s">
        <v>130</v>
      </c>
      <c r="K939" t="s">
        <v>3584</v>
      </c>
      <c r="L939" t="s">
        <v>3585</v>
      </c>
      <c r="M939">
        <v>4.1666660000000003E-3</v>
      </c>
      <c r="N939">
        <v>1</v>
      </c>
      <c r="O939">
        <v>172</v>
      </c>
      <c r="P939">
        <v>0</v>
      </c>
      <c r="Q939">
        <v>0</v>
      </c>
      <c r="R939">
        <v>4.1669999999999997E-3</v>
      </c>
      <c r="S939">
        <v>0.71666700000000005</v>
      </c>
      <c r="T939">
        <v>0</v>
      </c>
      <c r="U939">
        <v>0</v>
      </c>
    </row>
    <row r="940" spans="1:21" x14ac:dyDescent="0.25">
      <c r="A940" t="s">
        <v>3586</v>
      </c>
      <c r="B940">
        <v>1</v>
      </c>
      <c r="C940" t="s">
        <v>79</v>
      </c>
      <c r="D940" t="s">
        <v>112</v>
      </c>
      <c r="E940" t="s">
        <v>3587</v>
      </c>
      <c r="F940" t="s">
        <v>140</v>
      </c>
      <c r="G940" t="s">
        <v>72</v>
      </c>
      <c r="H940" t="s">
        <v>168</v>
      </c>
      <c r="I940" t="s">
        <v>22</v>
      </c>
      <c r="J940" t="s">
        <v>141</v>
      </c>
      <c r="K940" t="s">
        <v>3588</v>
      </c>
      <c r="L940" t="s">
        <v>3589</v>
      </c>
      <c r="M940">
        <v>3.8611110999999997E-2</v>
      </c>
      <c r="N940">
        <v>0</v>
      </c>
      <c r="O940">
        <v>0</v>
      </c>
      <c r="P940">
        <v>1</v>
      </c>
      <c r="Q940">
        <v>168</v>
      </c>
      <c r="R940">
        <v>0</v>
      </c>
      <c r="S940">
        <v>0</v>
      </c>
      <c r="T940">
        <v>3.8610999999999999E-2</v>
      </c>
      <c r="U940">
        <v>6.4866669999999997</v>
      </c>
    </row>
    <row r="941" spans="1:21" x14ac:dyDescent="0.25">
      <c r="A941" t="s">
        <v>3590</v>
      </c>
      <c r="B941">
        <v>1</v>
      </c>
      <c r="C941" t="s">
        <v>79</v>
      </c>
      <c r="D941" t="s">
        <v>112</v>
      </c>
      <c r="E941" t="s">
        <v>3587</v>
      </c>
      <c r="F941" t="s">
        <v>140</v>
      </c>
      <c r="G941" t="s">
        <v>72</v>
      </c>
      <c r="H941" t="s">
        <v>129</v>
      </c>
      <c r="I941" t="s">
        <v>22</v>
      </c>
      <c r="J941" t="s">
        <v>141</v>
      </c>
      <c r="K941" t="s">
        <v>3591</v>
      </c>
      <c r="L941" t="s">
        <v>3592</v>
      </c>
      <c r="M941">
        <v>1.740277777</v>
      </c>
      <c r="N941">
        <v>0</v>
      </c>
      <c r="O941">
        <v>0</v>
      </c>
      <c r="P941">
        <v>1</v>
      </c>
      <c r="Q941">
        <v>30</v>
      </c>
      <c r="R941">
        <v>0</v>
      </c>
      <c r="S941">
        <v>0</v>
      </c>
      <c r="T941">
        <v>1.740278</v>
      </c>
      <c r="U941">
        <v>52.208333000000003</v>
      </c>
    </row>
    <row r="942" spans="1:21" x14ac:dyDescent="0.25">
      <c r="A942" t="s">
        <v>3593</v>
      </c>
      <c r="B942">
        <v>1</v>
      </c>
      <c r="C942" t="s">
        <v>79</v>
      </c>
      <c r="D942" t="s">
        <v>112</v>
      </c>
      <c r="E942" t="s">
        <v>3594</v>
      </c>
      <c r="F942" t="s">
        <v>128</v>
      </c>
      <c r="G942" t="s">
        <v>72</v>
      </c>
      <c r="H942" t="s">
        <v>129</v>
      </c>
      <c r="I942" t="s">
        <v>22</v>
      </c>
      <c r="J942" t="s">
        <v>130</v>
      </c>
      <c r="K942" t="s">
        <v>3595</v>
      </c>
      <c r="L942" t="s">
        <v>3596</v>
      </c>
      <c r="M942">
        <v>3.9489361110000001</v>
      </c>
      <c r="N942">
        <v>0</v>
      </c>
      <c r="O942">
        <v>0</v>
      </c>
      <c r="P942">
        <v>2</v>
      </c>
      <c r="Q942">
        <v>168</v>
      </c>
      <c r="R942">
        <v>0</v>
      </c>
      <c r="S942">
        <v>0</v>
      </c>
      <c r="T942">
        <v>7.8978719999999996</v>
      </c>
      <c r="U942">
        <v>663.42126699999994</v>
      </c>
    </row>
    <row r="943" spans="1:21" x14ac:dyDescent="0.25">
      <c r="A943" t="s">
        <v>3597</v>
      </c>
      <c r="B943">
        <v>1</v>
      </c>
      <c r="C943" t="s">
        <v>79</v>
      </c>
      <c r="D943" t="s">
        <v>112</v>
      </c>
      <c r="E943" t="s">
        <v>3587</v>
      </c>
      <c r="F943" t="s">
        <v>140</v>
      </c>
      <c r="G943" t="s">
        <v>72</v>
      </c>
      <c r="H943" t="s">
        <v>168</v>
      </c>
      <c r="I943" t="s">
        <v>22</v>
      </c>
      <c r="J943" t="s">
        <v>141</v>
      </c>
      <c r="K943" t="s">
        <v>3598</v>
      </c>
      <c r="L943" t="s">
        <v>3599</v>
      </c>
      <c r="M943">
        <v>2.3333333000000001E-2</v>
      </c>
      <c r="N943">
        <v>0</v>
      </c>
      <c r="O943">
        <v>0</v>
      </c>
      <c r="P943">
        <v>2</v>
      </c>
      <c r="Q943">
        <v>79</v>
      </c>
      <c r="R943">
        <v>0</v>
      </c>
      <c r="S943">
        <v>0</v>
      </c>
      <c r="T943">
        <v>4.6667E-2</v>
      </c>
      <c r="U943">
        <v>1.8433330000000001</v>
      </c>
    </row>
    <row r="944" spans="1:21" x14ac:dyDescent="0.25">
      <c r="A944" t="s">
        <v>3600</v>
      </c>
      <c r="B944">
        <v>1</v>
      </c>
      <c r="C944" t="s">
        <v>79</v>
      </c>
      <c r="D944" t="s">
        <v>124</v>
      </c>
      <c r="E944" t="s">
        <v>3601</v>
      </c>
      <c r="F944" t="s">
        <v>140</v>
      </c>
      <c r="G944" t="s">
        <v>72</v>
      </c>
      <c r="H944" t="s">
        <v>168</v>
      </c>
      <c r="I944" t="s">
        <v>22</v>
      </c>
      <c r="J944" t="s">
        <v>141</v>
      </c>
      <c r="K944" t="s">
        <v>3602</v>
      </c>
      <c r="L944" t="s">
        <v>3603</v>
      </c>
      <c r="M944">
        <v>2.5555555000000001E-2</v>
      </c>
      <c r="N944">
        <v>1</v>
      </c>
      <c r="O944">
        <v>200</v>
      </c>
      <c r="P944">
        <v>0</v>
      </c>
      <c r="Q944">
        <v>0</v>
      </c>
      <c r="R944">
        <v>2.5555999999999999E-2</v>
      </c>
      <c r="S944">
        <v>5.1111110000000002</v>
      </c>
      <c r="T944">
        <v>0</v>
      </c>
      <c r="U944">
        <v>0</v>
      </c>
    </row>
    <row r="945" spans="1:21" x14ac:dyDescent="0.25">
      <c r="A945" t="s">
        <v>3604</v>
      </c>
      <c r="B945">
        <v>1</v>
      </c>
      <c r="C945" t="s">
        <v>79</v>
      </c>
      <c r="D945" t="s">
        <v>124</v>
      </c>
      <c r="E945" t="s">
        <v>3605</v>
      </c>
      <c r="F945" t="s">
        <v>140</v>
      </c>
      <c r="G945" t="s">
        <v>72</v>
      </c>
      <c r="H945" t="s">
        <v>129</v>
      </c>
      <c r="I945" t="s">
        <v>22</v>
      </c>
      <c r="J945" t="s">
        <v>141</v>
      </c>
      <c r="K945" t="s">
        <v>3606</v>
      </c>
      <c r="L945" t="s">
        <v>3607</v>
      </c>
      <c r="M945">
        <v>7.7777777000000006E-2</v>
      </c>
      <c r="N945">
        <v>1</v>
      </c>
      <c r="O945">
        <v>246</v>
      </c>
      <c r="P945">
        <v>0</v>
      </c>
      <c r="Q945">
        <v>8</v>
      </c>
      <c r="R945">
        <v>7.7778E-2</v>
      </c>
      <c r="S945">
        <v>19.133333</v>
      </c>
      <c r="T945">
        <v>0</v>
      </c>
      <c r="U945">
        <v>0.62222200000000005</v>
      </c>
    </row>
    <row r="946" spans="1:21" x14ac:dyDescent="0.25">
      <c r="A946" t="s">
        <v>3608</v>
      </c>
      <c r="B946">
        <v>1</v>
      </c>
      <c r="C946" t="s">
        <v>79</v>
      </c>
      <c r="D946" t="s">
        <v>114</v>
      </c>
      <c r="E946" t="s">
        <v>3609</v>
      </c>
      <c r="F946" t="s">
        <v>140</v>
      </c>
      <c r="G946" t="s">
        <v>72</v>
      </c>
      <c r="H946" t="s">
        <v>168</v>
      </c>
      <c r="I946" t="s">
        <v>22</v>
      </c>
      <c r="J946" t="s">
        <v>141</v>
      </c>
      <c r="K946" t="s">
        <v>3610</v>
      </c>
      <c r="L946" t="s">
        <v>3611</v>
      </c>
      <c r="M946">
        <v>7.2222220000000004E-3</v>
      </c>
      <c r="N946">
        <v>0</v>
      </c>
      <c r="O946">
        <v>0</v>
      </c>
      <c r="P946">
        <v>1</v>
      </c>
      <c r="Q946">
        <v>66</v>
      </c>
      <c r="R946">
        <v>0</v>
      </c>
      <c r="S946">
        <v>0</v>
      </c>
      <c r="T946">
        <v>7.2220000000000001E-3</v>
      </c>
      <c r="U946">
        <v>0.47666700000000001</v>
      </c>
    </row>
    <row r="947" spans="1:21" x14ac:dyDescent="0.25">
      <c r="A947" t="s">
        <v>3612</v>
      </c>
      <c r="B947">
        <v>1</v>
      </c>
      <c r="C947" t="s">
        <v>79</v>
      </c>
      <c r="D947" t="s">
        <v>114</v>
      </c>
      <c r="E947" t="s">
        <v>3613</v>
      </c>
      <c r="F947" t="s">
        <v>140</v>
      </c>
      <c r="G947" t="s">
        <v>72</v>
      </c>
      <c r="H947" t="s">
        <v>168</v>
      </c>
      <c r="I947" t="s">
        <v>22</v>
      </c>
      <c r="J947" t="s">
        <v>141</v>
      </c>
      <c r="K947" t="s">
        <v>3614</v>
      </c>
      <c r="L947" t="s">
        <v>3615</v>
      </c>
      <c r="M947">
        <v>9.7222220000000008E-3</v>
      </c>
      <c r="N947">
        <v>0</v>
      </c>
      <c r="O947">
        <v>0</v>
      </c>
      <c r="P947">
        <v>1</v>
      </c>
      <c r="Q947">
        <v>74</v>
      </c>
      <c r="R947">
        <v>0</v>
      </c>
      <c r="S947">
        <v>0</v>
      </c>
      <c r="T947">
        <v>9.7219999999999997E-3</v>
      </c>
      <c r="U947">
        <v>0.71944399999999997</v>
      </c>
    </row>
    <row r="948" spans="1:21" x14ac:dyDescent="0.25">
      <c r="A948" t="s">
        <v>3616</v>
      </c>
      <c r="B948">
        <v>1</v>
      </c>
      <c r="C948" t="s">
        <v>79</v>
      </c>
      <c r="D948" t="s">
        <v>114</v>
      </c>
      <c r="E948" t="s">
        <v>3609</v>
      </c>
      <c r="F948" t="s">
        <v>140</v>
      </c>
      <c r="G948" t="s">
        <v>72</v>
      </c>
      <c r="H948" t="s">
        <v>168</v>
      </c>
      <c r="I948" t="s">
        <v>22</v>
      </c>
      <c r="J948" t="s">
        <v>141</v>
      </c>
      <c r="K948" t="s">
        <v>3617</v>
      </c>
      <c r="L948" t="s">
        <v>3618</v>
      </c>
      <c r="M948">
        <v>8.3333330000000001E-3</v>
      </c>
      <c r="N948">
        <v>0</v>
      </c>
      <c r="O948">
        <v>0</v>
      </c>
      <c r="P948">
        <v>1</v>
      </c>
      <c r="Q948">
        <v>66</v>
      </c>
      <c r="R948">
        <v>0</v>
      </c>
      <c r="S948">
        <v>0</v>
      </c>
      <c r="T948">
        <v>8.3330000000000001E-3</v>
      </c>
      <c r="U948">
        <v>0.55000000000000004</v>
      </c>
    </row>
    <row r="949" spans="1:21" x14ac:dyDescent="0.25">
      <c r="A949" t="s">
        <v>3619</v>
      </c>
      <c r="B949">
        <v>1</v>
      </c>
      <c r="C949" t="s">
        <v>79</v>
      </c>
      <c r="D949" t="s">
        <v>114</v>
      </c>
      <c r="E949" t="s">
        <v>3609</v>
      </c>
      <c r="F949" t="s">
        <v>140</v>
      </c>
      <c r="G949" t="s">
        <v>72</v>
      </c>
      <c r="H949" t="s">
        <v>168</v>
      </c>
      <c r="I949" t="s">
        <v>22</v>
      </c>
      <c r="J949" t="s">
        <v>141</v>
      </c>
      <c r="K949" t="s">
        <v>3620</v>
      </c>
      <c r="L949" t="s">
        <v>3621</v>
      </c>
      <c r="M949">
        <v>2.6388887999999999E-2</v>
      </c>
      <c r="N949">
        <v>0</v>
      </c>
      <c r="O949">
        <v>0</v>
      </c>
      <c r="P949">
        <v>1</v>
      </c>
      <c r="Q949">
        <v>66</v>
      </c>
      <c r="R949">
        <v>0</v>
      </c>
      <c r="S949">
        <v>0</v>
      </c>
      <c r="T949">
        <v>2.6388999999999999E-2</v>
      </c>
      <c r="U949">
        <v>1.7416670000000001</v>
      </c>
    </row>
    <row r="950" spans="1:21" x14ac:dyDescent="0.25">
      <c r="A950" t="s">
        <v>3622</v>
      </c>
      <c r="B950">
        <v>1</v>
      </c>
      <c r="C950" t="s">
        <v>79</v>
      </c>
      <c r="D950" t="s">
        <v>114</v>
      </c>
      <c r="E950" t="s">
        <v>3613</v>
      </c>
      <c r="F950" t="s">
        <v>140</v>
      </c>
      <c r="G950" t="s">
        <v>72</v>
      </c>
      <c r="H950" t="s">
        <v>129</v>
      </c>
      <c r="I950" t="s">
        <v>22</v>
      </c>
      <c r="J950" t="s">
        <v>141</v>
      </c>
      <c r="K950" t="s">
        <v>3623</v>
      </c>
      <c r="L950" t="s">
        <v>3624</v>
      </c>
      <c r="M950">
        <v>7.4999999999999997E-2</v>
      </c>
      <c r="N950">
        <v>0</v>
      </c>
      <c r="O950">
        <v>0</v>
      </c>
      <c r="P950">
        <v>1</v>
      </c>
      <c r="Q950">
        <v>74</v>
      </c>
      <c r="R950">
        <v>0</v>
      </c>
      <c r="S950">
        <v>0</v>
      </c>
      <c r="T950">
        <v>7.4999999999999997E-2</v>
      </c>
      <c r="U950">
        <v>5.55</v>
      </c>
    </row>
    <row r="951" spans="1:21" x14ac:dyDescent="0.25">
      <c r="A951" t="s">
        <v>3625</v>
      </c>
      <c r="B951">
        <v>1</v>
      </c>
      <c r="C951" t="s">
        <v>79</v>
      </c>
      <c r="D951" t="s">
        <v>114</v>
      </c>
      <c r="E951" t="s">
        <v>3613</v>
      </c>
      <c r="F951" t="s">
        <v>140</v>
      </c>
      <c r="G951" t="s">
        <v>72</v>
      </c>
      <c r="H951" t="s">
        <v>168</v>
      </c>
      <c r="I951" t="s">
        <v>22</v>
      </c>
      <c r="J951" t="s">
        <v>141</v>
      </c>
      <c r="K951" t="s">
        <v>3626</v>
      </c>
      <c r="L951" t="s">
        <v>3627</v>
      </c>
      <c r="M951">
        <v>9.7222220000000008E-3</v>
      </c>
      <c r="N951">
        <v>0</v>
      </c>
      <c r="O951">
        <v>0</v>
      </c>
      <c r="P951">
        <v>1</v>
      </c>
      <c r="Q951">
        <v>77</v>
      </c>
      <c r="R951">
        <v>0</v>
      </c>
      <c r="S951">
        <v>0</v>
      </c>
      <c r="T951">
        <v>9.7219999999999997E-3</v>
      </c>
      <c r="U951">
        <v>0.74861100000000003</v>
      </c>
    </row>
    <row r="952" spans="1:21" x14ac:dyDescent="0.25">
      <c r="A952" t="s">
        <v>3628</v>
      </c>
      <c r="B952">
        <v>1</v>
      </c>
      <c r="C952" t="s">
        <v>79</v>
      </c>
      <c r="D952" t="s">
        <v>114</v>
      </c>
      <c r="E952" t="s">
        <v>3609</v>
      </c>
      <c r="F952" t="s">
        <v>140</v>
      </c>
      <c r="G952" t="s">
        <v>72</v>
      </c>
      <c r="H952" t="s">
        <v>168</v>
      </c>
      <c r="I952" t="s">
        <v>22</v>
      </c>
      <c r="J952" t="s">
        <v>141</v>
      </c>
      <c r="K952" t="s">
        <v>3629</v>
      </c>
      <c r="L952" t="s">
        <v>3630</v>
      </c>
      <c r="M952">
        <v>1.6111111000000001E-2</v>
      </c>
      <c r="N952">
        <v>0</v>
      </c>
      <c r="O952">
        <v>0</v>
      </c>
      <c r="P952">
        <v>1</v>
      </c>
      <c r="Q952">
        <v>66</v>
      </c>
      <c r="R952">
        <v>0</v>
      </c>
      <c r="S952">
        <v>0</v>
      </c>
      <c r="T952">
        <v>1.6111E-2</v>
      </c>
      <c r="U952">
        <v>1.0633330000000001</v>
      </c>
    </row>
    <row r="953" spans="1:21" x14ac:dyDescent="0.25">
      <c r="A953" t="s">
        <v>3631</v>
      </c>
      <c r="B953">
        <v>1</v>
      </c>
      <c r="C953" t="s">
        <v>79</v>
      </c>
      <c r="D953" t="s">
        <v>114</v>
      </c>
      <c r="E953" t="s">
        <v>3609</v>
      </c>
      <c r="F953" t="s">
        <v>140</v>
      </c>
      <c r="G953" t="s">
        <v>72</v>
      </c>
      <c r="H953" t="s">
        <v>168</v>
      </c>
      <c r="I953" t="s">
        <v>22</v>
      </c>
      <c r="J953" t="s">
        <v>141</v>
      </c>
      <c r="K953" t="s">
        <v>3632</v>
      </c>
      <c r="L953" t="s">
        <v>3633</v>
      </c>
      <c r="M953">
        <v>8.3333330000000001E-3</v>
      </c>
      <c r="N953">
        <v>0</v>
      </c>
      <c r="O953">
        <v>0</v>
      </c>
      <c r="P953">
        <v>1</v>
      </c>
      <c r="Q953">
        <v>35</v>
      </c>
      <c r="R953">
        <v>0</v>
      </c>
      <c r="S953">
        <v>0</v>
      </c>
      <c r="T953">
        <v>8.3330000000000001E-3</v>
      </c>
      <c r="U953">
        <v>0.29166700000000001</v>
      </c>
    </row>
    <row r="954" spans="1:21" x14ac:dyDescent="0.25">
      <c r="A954" t="s">
        <v>3634</v>
      </c>
      <c r="B954">
        <v>1</v>
      </c>
      <c r="C954" t="s">
        <v>79</v>
      </c>
      <c r="D954" t="s">
        <v>114</v>
      </c>
      <c r="E954" t="s">
        <v>3609</v>
      </c>
      <c r="F954" t="s">
        <v>140</v>
      </c>
      <c r="G954" t="s">
        <v>72</v>
      </c>
      <c r="H954" t="s">
        <v>168</v>
      </c>
      <c r="I954" t="s">
        <v>22</v>
      </c>
      <c r="J954" t="s">
        <v>141</v>
      </c>
      <c r="K954" t="s">
        <v>3635</v>
      </c>
      <c r="L954" t="s">
        <v>3636</v>
      </c>
      <c r="M954">
        <v>7.4999999999999997E-3</v>
      </c>
      <c r="N954">
        <v>0</v>
      </c>
      <c r="O954">
        <v>0</v>
      </c>
      <c r="P954">
        <v>1</v>
      </c>
      <c r="Q954">
        <v>25</v>
      </c>
      <c r="R954">
        <v>0</v>
      </c>
      <c r="S954">
        <v>0</v>
      </c>
      <c r="T954">
        <v>7.4999999999999997E-3</v>
      </c>
      <c r="U954">
        <v>0.1875</v>
      </c>
    </row>
    <row r="955" spans="1:21" x14ac:dyDescent="0.25">
      <c r="A955" t="s">
        <v>3637</v>
      </c>
      <c r="B955">
        <v>1</v>
      </c>
      <c r="C955" t="s">
        <v>79</v>
      </c>
      <c r="D955" t="s">
        <v>114</v>
      </c>
      <c r="E955" t="s">
        <v>3613</v>
      </c>
      <c r="F955" t="s">
        <v>140</v>
      </c>
      <c r="G955" t="s">
        <v>72</v>
      </c>
      <c r="H955" t="s">
        <v>168</v>
      </c>
      <c r="I955" t="s">
        <v>22</v>
      </c>
      <c r="J955" t="s">
        <v>141</v>
      </c>
      <c r="K955" t="s">
        <v>3638</v>
      </c>
      <c r="L955" t="s">
        <v>3639</v>
      </c>
      <c r="M955">
        <v>3.6111110000000002E-3</v>
      </c>
      <c r="N955">
        <v>0</v>
      </c>
      <c r="O955">
        <v>0</v>
      </c>
      <c r="P955">
        <v>1</v>
      </c>
      <c r="Q955">
        <v>58</v>
      </c>
      <c r="R955">
        <v>0</v>
      </c>
      <c r="S955">
        <v>0</v>
      </c>
      <c r="T955">
        <v>3.6110000000000001E-3</v>
      </c>
      <c r="U955">
        <v>0.20944399999999999</v>
      </c>
    </row>
    <row r="956" spans="1:21" x14ac:dyDescent="0.25">
      <c r="A956" t="s">
        <v>3640</v>
      </c>
      <c r="B956">
        <v>1</v>
      </c>
      <c r="C956" t="s">
        <v>79</v>
      </c>
      <c r="D956" t="s">
        <v>117</v>
      </c>
      <c r="E956" t="s">
        <v>3641</v>
      </c>
      <c r="F956" t="s">
        <v>135</v>
      </c>
      <c r="G956" t="s">
        <v>71</v>
      </c>
      <c r="H956" t="s">
        <v>129</v>
      </c>
      <c r="I956" t="s">
        <v>22</v>
      </c>
      <c r="J956" t="s">
        <v>130</v>
      </c>
      <c r="K956" t="s">
        <v>3642</v>
      </c>
      <c r="L956" t="s">
        <v>3643</v>
      </c>
      <c r="M956">
        <v>2.6190758330000001</v>
      </c>
      <c r="N956">
        <v>0</v>
      </c>
      <c r="O956">
        <v>0</v>
      </c>
      <c r="P956">
        <v>1</v>
      </c>
      <c r="Q956">
        <v>178</v>
      </c>
      <c r="R956">
        <v>0</v>
      </c>
      <c r="S956">
        <v>0</v>
      </c>
      <c r="T956">
        <v>2.6190760000000002</v>
      </c>
      <c r="U956">
        <v>466.19549799999999</v>
      </c>
    </row>
    <row r="957" spans="1:21" x14ac:dyDescent="0.25">
      <c r="A957" t="s">
        <v>3644</v>
      </c>
      <c r="B957">
        <v>1</v>
      </c>
      <c r="C957" t="s">
        <v>78</v>
      </c>
      <c r="D957" t="s">
        <v>107</v>
      </c>
      <c r="E957" t="s">
        <v>3645</v>
      </c>
      <c r="F957" t="s">
        <v>140</v>
      </c>
      <c r="G957" t="s">
        <v>72</v>
      </c>
      <c r="H957" t="s">
        <v>168</v>
      </c>
      <c r="I957" t="s">
        <v>22</v>
      </c>
      <c r="J957" t="s">
        <v>141</v>
      </c>
      <c r="K957" t="s">
        <v>3646</v>
      </c>
      <c r="L957" t="s">
        <v>3647</v>
      </c>
      <c r="M957">
        <v>3.6111110000000002E-3</v>
      </c>
      <c r="N957">
        <v>0</v>
      </c>
      <c r="O957">
        <v>0</v>
      </c>
      <c r="P957">
        <v>1</v>
      </c>
      <c r="Q957">
        <v>86</v>
      </c>
      <c r="R957">
        <v>0</v>
      </c>
      <c r="S957">
        <v>0</v>
      </c>
      <c r="T957">
        <v>3.6110000000000001E-3</v>
      </c>
      <c r="U957">
        <v>0.310556</v>
      </c>
    </row>
    <row r="958" spans="1:21" x14ac:dyDescent="0.25">
      <c r="A958" t="s">
        <v>3648</v>
      </c>
      <c r="B958">
        <v>1</v>
      </c>
      <c r="C958" t="s">
        <v>78</v>
      </c>
      <c r="D958" t="s">
        <v>107</v>
      </c>
      <c r="E958" t="s">
        <v>3645</v>
      </c>
      <c r="F958" t="s">
        <v>140</v>
      </c>
      <c r="G958" t="s">
        <v>72</v>
      </c>
      <c r="H958" t="s">
        <v>129</v>
      </c>
      <c r="I958" t="s">
        <v>22</v>
      </c>
      <c r="J958" t="s">
        <v>141</v>
      </c>
      <c r="K958" t="s">
        <v>3649</v>
      </c>
      <c r="L958" t="s">
        <v>3650</v>
      </c>
      <c r="M958">
        <v>6.9444443999999994E-2</v>
      </c>
      <c r="N958">
        <v>0</v>
      </c>
      <c r="O958">
        <v>0</v>
      </c>
      <c r="P958">
        <v>1</v>
      </c>
      <c r="Q958">
        <v>41</v>
      </c>
      <c r="R958">
        <v>0</v>
      </c>
      <c r="S958">
        <v>0</v>
      </c>
      <c r="T958">
        <v>6.9444000000000006E-2</v>
      </c>
      <c r="U958">
        <v>2.8472219999999999</v>
      </c>
    </row>
    <row r="959" spans="1:21" x14ac:dyDescent="0.25">
      <c r="A959" t="s">
        <v>3651</v>
      </c>
      <c r="B959">
        <v>1</v>
      </c>
      <c r="C959" t="s">
        <v>78</v>
      </c>
      <c r="D959" t="s">
        <v>107</v>
      </c>
      <c r="E959" t="s">
        <v>3645</v>
      </c>
      <c r="F959" t="s">
        <v>140</v>
      </c>
      <c r="G959" t="s">
        <v>72</v>
      </c>
      <c r="H959" t="s">
        <v>168</v>
      </c>
      <c r="I959" t="s">
        <v>22</v>
      </c>
      <c r="J959" t="s">
        <v>141</v>
      </c>
      <c r="K959" t="s">
        <v>3652</v>
      </c>
      <c r="L959" t="s">
        <v>3653</v>
      </c>
      <c r="M959">
        <v>1.8611111E-2</v>
      </c>
      <c r="N959">
        <v>0</v>
      </c>
      <c r="O959">
        <v>0</v>
      </c>
      <c r="P959">
        <v>1</v>
      </c>
      <c r="Q959">
        <v>86</v>
      </c>
      <c r="R959">
        <v>0</v>
      </c>
      <c r="S959">
        <v>0</v>
      </c>
      <c r="T959">
        <v>1.8610999999999999E-2</v>
      </c>
      <c r="U959">
        <v>1.6005560000000001</v>
      </c>
    </row>
    <row r="960" spans="1:21" x14ac:dyDescent="0.25">
      <c r="A960" t="s">
        <v>3654</v>
      </c>
      <c r="B960">
        <v>1</v>
      </c>
      <c r="C960" t="s">
        <v>78</v>
      </c>
      <c r="D960" t="s">
        <v>107</v>
      </c>
      <c r="E960" t="s">
        <v>3655</v>
      </c>
      <c r="F960" t="s">
        <v>140</v>
      </c>
      <c r="G960" t="s">
        <v>72</v>
      </c>
      <c r="H960" t="s">
        <v>168</v>
      </c>
      <c r="I960" t="s">
        <v>22</v>
      </c>
      <c r="J960" t="s">
        <v>141</v>
      </c>
      <c r="K960" t="s">
        <v>3656</v>
      </c>
      <c r="L960" t="s">
        <v>3657</v>
      </c>
      <c r="M960">
        <v>4.0833332999999999E-2</v>
      </c>
      <c r="N960">
        <v>0</v>
      </c>
      <c r="O960">
        <v>0</v>
      </c>
      <c r="P960">
        <v>1</v>
      </c>
      <c r="Q960">
        <v>6</v>
      </c>
      <c r="R960">
        <v>0</v>
      </c>
      <c r="S960">
        <v>0</v>
      </c>
      <c r="T960">
        <v>4.0833000000000001E-2</v>
      </c>
      <c r="U960">
        <v>0.245</v>
      </c>
    </row>
    <row r="961" spans="1:21" x14ac:dyDescent="0.25">
      <c r="A961" t="s">
        <v>3658</v>
      </c>
      <c r="B961">
        <v>1</v>
      </c>
      <c r="C961" t="s">
        <v>78</v>
      </c>
      <c r="D961" t="s">
        <v>107</v>
      </c>
      <c r="E961" t="s">
        <v>3655</v>
      </c>
      <c r="F961" t="s">
        <v>140</v>
      </c>
      <c r="G961" t="s">
        <v>72</v>
      </c>
      <c r="H961" t="s">
        <v>168</v>
      </c>
      <c r="I961" t="s">
        <v>22</v>
      </c>
      <c r="J961" t="s">
        <v>141</v>
      </c>
      <c r="K961" t="s">
        <v>3659</v>
      </c>
      <c r="L961" t="s">
        <v>3660</v>
      </c>
      <c r="M961">
        <v>2.1388888000000002E-2</v>
      </c>
      <c r="N961">
        <v>0</v>
      </c>
      <c r="O961">
        <v>0</v>
      </c>
      <c r="P961">
        <v>1</v>
      </c>
      <c r="Q961">
        <v>12</v>
      </c>
      <c r="R961">
        <v>0</v>
      </c>
      <c r="S961">
        <v>0</v>
      </c>
      <c r="T961">
        <v>2.1388999999999998E-2</v>
      </c>
      <c r="U961">
        <v>0.25666699999999998</v>
      </c>
    </row>
    <row r="962" spans="1:21" x14ac:dyDescent="0.25">
      <c r="A962" t="s">
        <v>3661</v>
      </c>
      <c r="B962">
        <v>1</v>
      </c>
      <c r="C962" t="s">
        <v>78</v>
      </c>
      <c r="D962" t="s">
        <v>103</v>
      </c>
      <c r="E962" t="s">
        <v>3662</v>
      </c>
      <c r="F962" t="s">
        <v>128</v>
      </c>
      <c r="G962" t="s">
        <v>72</v>
      </c>
      <c r="H962" t="s">
        <v>129</v>
      </c>
      <c r="I962" t="s">
        <v>22</v>
      </c>
      <c r="J962" t="s">
        <v>130</v>
      </c>
      <c r="K962" t="s">
        <v>3663</v>
      </c>
      <c r="L962" t="s">
        <v>3664</v>
      </c>
      <c r="M962">
        <v>5.8930555550000001</v>
      </c>
      <c r="N962">
        <v>0</v>
      </c>
      <c r="O962">
        <v>0</v>
      </c>
      <c r="P962">
        <v>1</v>
      </c>
      <c r="Q962">
        <v>153</v>
      </c>
      <c r="R962">
        <v>0</v>
      </c>
      <c r="S962">
        <v>0</v>
      </c>
      <c r="T962">
        <v>5.8930559999999996</v>
      </c>
      <c r="U962">
        <v>901.63750000000005</v>
      </c>
    </row>
    <row r="963" spans="1:21" x14ac:dyDescent="0.25">
      <c r="A963" t="s">
        <v>3665</v>
      </c>
      <c r="B963">
        <v>1</v>
      </c>
      <c r="C963" t="s">
        <v>79</v>
      </c>
      <c r="D963" t="s">
        <v>115</v>
      </c>
      <c r="E963" t="s">
        <v>3666</v>
      </c>
      <c r="F963" t="s">
        <v>140</v>
      </c>
      <c r="G963" t="s">
        <v>72</v>
      </c>
      <c r="H963" t="s">
        <v>168</v>
      </c>
      <c r="I963" t="s">
        <v>22</v>
      </c>
      <c r="J963" t="s">
        <v>141</v>
      </c>
      <c r="K963" t="s">
        <v>3667</v>
      </c>
      <c r="L963" t="s">
        <v>3668</v>
      </c>
      <c r="M963">
        <v>5.5555550000000002E-3</v>
      </c>
      <c r="N963">
        <v>1</v>
      </c>
      <c r="O963">
        <v>335</v>
      </c>
      <c r="P963">
        <v>0</v>
      </c>
      <c r="Q963">
        <v>3</v>
      </c>
      <c r="R963">
        <v>5.5560000000000002E-3</v>
      </c>
      <c r="S963">
        <v>1.861111</v>
      </c>
      <c r="T963">
        <v>0</v>
      </c>
      <c r="U963">
        <v>1.6667000000000001E-2</v>
      </c>
    </row>
    <row r="964" spans="1:21" x14ac:dyDescent="0.25">
      <c r="A964" t="s">
        <v>3669</v>
      </c>
      <c r="B964">
        <v>1</v>
      </c>
      <c r="C964" t="s">
        <v>79</v>
      </c>
      <c r="D964" t="s">
        <v>115</v>
      </c>
      <c r="E964" t="s">
        <v>3670</v>
      </c>
      <c r="F964" t="s">
        <v>140</v>
      </c>
      <c r="G964" t="s">
        <v>72</v>
      </c>
      <c r="H964" t="s">
        <v>168</v>
      </c>
      <c r="I964" t="s">
        <v>22</v>
      </c>
      <c r="J964" t="s">
        <v>141</v>
      </c>
      <c r="K964" t="s">
        <v>3671</v>
      </c>
      <c r="L964" t="s">
        <v>3672</v>
      </c>
      <c r="M964">
        <v>3.3888887999999999E-2</v>
      </c>
      <c r="N964">
        <v>2</v>
      </c>
      <c r="O964">
        <v>354</v>
      </c>
      <c r="P964">
        <v>0</v>
      </c>
      <c r="Q964">
        <v>8</v>
      </c>
      <c r="R964">
        <v>6.7778000000000005E-2</v>
      </c>
      <c r="S964">
        <v>11.996665999999999</v>
      </c>
      <c r="T964">
        <v>0</v>
      </c>
      <c r="U964">
        <v>0.27111099999999999</v>
      </c>
    </row>
    <row r="965" spans="1:21" x14ac:dyDescent="0.25">
      <c r="A965" t="s">
        <v>3673</v>
      </c>
      <c r="B965">
        <v>1</v>
      </c>
      <c r="C965" t="s">
        <v>78</v>
      </c>
      <c r="D965" t="s">
        <v>86</v>
      </c>
      <c r="E965" t="s">
        <v>3674</v>
      </c>
      <c r="F965" t="s">
        <v>135</v>
      </c>
      <c r="G965" t="s">
        <v>71</v>
      </c>
      <c r="H965" t="s">
        <v>129</v>
      </c>
      <c r="I965" t="s">
        <v>22</v>
      </c>
      <c r="J965" t="s">
        <v>130</v>
      </c>
      <c r="K965" t="s">
        <v>3675</v>
      </c>
      <c r="L965" t="s">
        <v>3676</v>
      </c>
      <c r="M965">
        <v>1.8879377770000001</v>
      </c>
      <c r="N965">
        <v>0</v>
      </c>
      <c r="O965">
        <v>35</v>
      </c>
      <c r="P965">
        <v>0</v>
      </c>
      <c r="Q965">
        <v>0</v>
      </c>
      <c r="R965">
        <v>0</v>
      </c>
      <c r="S965">
        <v>66.077821999999998</v>
      </c>
      <c r="T965">
        <v>0</v>
      </c>
      <c r="U965">
        <v>0</v>
      </c>
    </row>
    <row r="966" spans="1:21" x14ac:dyDescent="0.25">
      <c r="A966" t="s">
        <v>3677</v>
      </c>
      <c r="B966">
        <v>1</v>
      </c>
      <c r="C966" t="s">
        <v>78</v>
      </c>
      <c r="D966" t="s">
        <v>80</v>
      </c>
      <c r="E966" t="s">
        <v>3678</v>
      </c>
      <c r="F966" t="s">
        <v>135</v>
      </c>
      <c r="G966" t="s">
        <v>71</v>
      </c>
      <c r="H966" t="s">
        <v>129</v>
      </c>
      <c r="I966" t="s">
        <v>22</v>
      </c>
      <c r="J966" t="s">
        <v>130</v>
      </c>
      <c r="K966" t="s">
        <v>3679</v>
      </c>
      <c r="L966" t="s">
        <v>3680</v>
      </c>
      <c r="M966">
        <v>5.1608333330000002</v>
      </c>
      <c r="N966">
        <v>1</v>
      </c>
      <c r="O966">
        <v>1240</v>
      </c>
      <c r="P966">
        <v>0</v>
      </c>
      <c r="Q966">
        <v>0</v>
      </c>
      <c r="R966">
        <v>5.1608330000000002</v>
      </c>
      <c r="S966">
        <v>6399.4333329999999</v>
      </c>
      <c r="T966">
        <v>0</v>
      </c>
      <c r="U966">
        <v>0</v>
      </c>
    </row>
    <row r="967" spans="1:21" x14ac:dyDescent="0.25">
      <c r="A967" t="s">
        <v>3681</v>
      </c>
      <c r="B967">
        <v>1</v>
      </c>
      <c r="C967" t="s">
        <v>79</v>
      </c>
      <c r="D967" t="s">
        <v>109</v>
      </c>
      <c r="E967" t="s">
        <v>3682</v>
      </c>
      <c r="F967" t="s">
        <v>140</v>
      </c>
      <c r="G967" t="s">
        <v>72</v>
      </c>
      <c r="H967" t="s">
        <v>168</v>
      </c>
      <c r="I967" t="s">
        <v>22</v>
      </c>
      <c r="J967" t="s">
        <v>141</v>
      </c>
      <c r="K967" t="s">
        <v>3683</v>
      </c>
      <c r="L967" t="s">
        <v>3684</v>
      </c>
      <c r="M967">
        <v>6.9444440000000001E-3</v>
      </c>
      <c r="N967">
        <v>0</v>
      </c>
      <c r="O967">
        <v>0</v>
      </c>
      <c r="P967">
        <v>1</v>
      </c>
      <c r="Q967">
        <v>42</v>
      </c>
      <c r="R967">
        <v>0</v>
      </c>
      <c r="S967">
        <v>0</v>
      </c>
      <c r="T967">
        <v>6.9439999999999997E-3</v>
      </c>
      <c r="U967">
        <v>0.29166700000000001</v>
      </c>
    </row>
    <row r="968" spans="1:21" x14ac:dyDescent="0.25">
      <c r="A968" t="s">
        <v>3685</v>
      </c>
      <c r="B968">
        <v>1</v>
      </c>
      <c r="C968" t="s">
        <v>79</v>
      </c>
      <c r="D968" t="s">
        <v>109</v>
      </c>
      <c r="E968" t="s">
        <v>3686</v>
      </c>
      <c r="F968" t="s">
        <v>140</v>
      </c>
      <c r="G968" t="s">
        <v>72</v>
      </c>
      <c r="H968" t="s">
        <v>168</v>
      </c>
      <c r="I968" t="s">
        <v>22</v>
      </c>
      <c r="J968" t="s">
        <v>141</v>
      </c>
      <c r="K968" t="s">
        <v>3687</v>
      </c>
      <c r="L968" t="s">
        <v>3688</v>
      </c>
      <c r="M968">
        <v>3.1388887999999997E-2</v>
      </c>
      <c r="N968">
        <v>0</v>
      </c>
      <c r="O968">
        <v>0</v>
      </c>
      <c r="P968">
        <v>1</v>
      </c>
      <c r="Q968">
        <v>38</v>
      </c>
      <c r="R968">
        <v>0</v>
      </c>
      <c r="S968">
        <v>0</v>
      </c>
      <c r="T968">
        <v>3.1389E-2</v>
      </c>
      <c r="U968">
        <v>1.1927779999999999</v>
      </c>
    </row>
    <row r="969" spans="1:21" x14ac:dyDescent="0.25">
      <c r="A969" t="s">
        <v>3689</v>
      </c>
      <c r="B969">
        <v>1</v>
      </c>
      <c r="C969" t="s">
        <v>79</v>
      </c>
      <c r="D969" t="s">
        <v>109</v>
      </c>
      <c r="E969" t="s">
        <v>3686</v>
      </c>
      <c r="F969" t="s">
        <v>140</v>
      </c>
      <c r="G969" t="s">
        <v>72</v>
      </c>
      <c r="H969" t="s">
        <v>168</v>
      </c>
      <c r="I969" t="s">
        <v>22</v>
      </c>
      <c r="J969" t="s">
        <v>141</v>
      </c>
      <c r="K969" t="s">
        <v>3690</v>
      </c>
      <c r="L969" t="s">
        <v>3691</v>
      </c>
      <c r="M969">
        <v>8.3333330000000001E-3</v>
      </c>
      <c r="N969">
        <v>0</v>
      </c>
      <c r="O969">
        <v>0</v>
      </c>
      <c r="P969">
        <v>1</v>
      </c>
      <c r="Q969">
        <v>38</v>
      </c>
      <c r="R969">
        <v>0</v>
      </c>
      <c r="S969">
        <v>0</v>
      </c>
      <c r="T969">
        <v>8.3330000000000001E-3</v>
      </c>
      <c r="U969">
        <v>0.31666699999999998</v>
      </c>
    </row>
    <row r="970" spans="1:21" x14ac:dyDescent="0.25">
      <c r="A970" t="s">
        <v>3692</v>
      </c>
      <c r="B970">
        <v>1</v>
      </c>
      <c r="C970" t="s">
        <v>79</v>
      </c>
      <c r="D970" t="s">
        <v>109</v>
      </c>
      <c r="E970" t="s">
        <v>3686</v>
      </c>
      <c r="F970" t="s">
        <v>140</v>
      </c>
      <c r="G970" t="s">
        <v>72</v>
      </c>
      <c r="H970" t="s">
        <v>168</v>
      </c>
      <c r="I970" t="s">
        <v>22</v>
      </c>
      <c r="J970" t="s">
        <v>141</v>
      </c>
      <c r="K970" t="s">
        <v>3693</v>
      </c>
      <c r="L970" t="s">
        <v>3694</v>
      </c>
      <c r="M970">
        <v>1.6388888000000001E-2</v>
      </c>
      <c r="N970">
        <v>1</v>
      </c>
      <c r="O970">
        <v>8</v>
      </c>
      <c r="P970">
        <v>0</v>
      </c>
      <c r="Q970">
        <v>0</v>
      </c>
      <c r="R970">
        <v>1.6389000000000001E-2</v>
      </c>
      <c r="S970">
        <v>0.13111100000000001</v>
      </c>
      <c r="T970">
        <v>0</v>
      </c>
      <c r="U970">
        <v>0</v>
      </c>
    </row>
    <row r="971" spans="1:21" x14ac:dyDescent="0.25">
      <c r="A971" t="s">
        <v>3695</v>
      </c>
      <c r="B971">
        <v>1</v>
      </c>
      <c r="C971" t="s">
        <v>79</v>
      </c>
      <c r="D971" t="s">
        <v>109</v>
      </c>
      <c r="E971" t="s">
        <v>3686</v>
      </c>
      <c r="F971" t="s">
        <v>140</v>
      </c>
      <c r="G971" t="s">
        <v>72</v>
      </c>
      <c r="H971" t="s">
        <v>168</v>
      </c>
      <c r="I971" t="s">
        <v>22</v>
      </c>
      <c r="J971" t="s">
        <v>141</v>
      </c>
      <c r="K971" t="s">
        <v>3696</v>
      </c>
      <c r="L971" t="s">
        <v>3697</v>
      </c>
      <c r="M971">
        <v>1.1666665999999999E-2</v>
      </c>
      <c r="N971">
        <v>0</v>
      </c>
      <c r="O971">
        <v>0</v>
      </c>
      <c r="P971">
        <v>1</v>
      </c>
      <c r="Q971">
        <v>38</v>
      </c>
      <c r="R971">
        <v>0</v>
      </c>
      <c r="S971">
        <v>0</v>
      </c>
      <c r="T971">
        <v>1.1667E-2</v>
      </c>
      <c r="U971">
        <v>0.44333299999999998</v>
      </c>
    </row>
    <row r="972" spans="1:21" x14ac:dyDescent="0.25">
      <c r="A972" t="s">
        <v>3698</v>
      </c>
      <c r="B972">
        <v>1</v>
      </c>
      <c r="C972" t="s">
        <v>78</v>
      </c>
      <c r="D972" t="s">
        <v>103</v>
      </c>
      <c r="E972" t="s">
        <v>3699</v>
      </c>
      <c r="F972" t="s">
        <v>128</v>
      </c>
      <c r="G972" t="s">
        <v>71</v>
      </c>
      <c r="H972" t="s">
        <v>129</v>
      </c>
      <c r="I972" t="s">
        <v>22</v>
      </c>
      <c r="J972" t="s">
        <v>130</v>
      </c>
      <c r="K972" t="s">
        <v>3700</v>
      </c>
      <c r="L972" t="s">
        <v>3701</v>
      </c>
      <c r="M972">
        <v>1.689253611</v>
      </c>
      <c r="N972">
        <v>0</v>
      </c>
      <c r="O972">
        <v>0</v>
      </c>
      <c r="P972">
        <v>1</v>
      </c>
      <c r="Q972">
        <v>53</v>
      </c>
      <c r="R972">
        <v>0</v>
      </c>
      <c r="S972">
        <v>0</v>
      </c>
      <c r="T972">
        <v>1.689254</v>
      </c>
      <c r="U972">
        <v>89.530440999999996</v>
      </c>
    </row>
    <row r="973" spans="1:21" x14ac:dyDescent="0.25">
      <c r="A973" t="s">
        <v>3702</v>
      </c>
      <c r="B973">
        <v>1</v>
      </c>
      <c r="C973" t="s">
        <v>79</v>
      </c>
      <c r="D973" t="s">
        <v>124</v>
      </c>
      <c r="E973" t="s">
        <v>3703</v>
      </c>
      <c r="F973" t="s">
        <v>140</v>
      </c>
      <c r="G973" t="s">
        <v>72</v>
      </c>
      <c r="H973" t="s">
        <v>168</v>
      </c>
      <c r="I973" t="s">
        <v>22</v>
      </c>
      <c r="J973" t="s">
        <v>141</v>
      </c>
      <c r="K973" t="s">
        <v>3704</v>
      </c>
      <c r="L973" t="s">
        <v>3705</v>
      </c>
      <c r="M973">
        <v>8.3333330000000001E-3</v>
      </c>
      <c r="N973">
        <v>0</v>
      </c>
      <c r="O973">
        <v>0</v>
      </c>
      <c r="P973">
        <v>1</v>
      </c>
      <c r="Q973">
        <v>79</v>
      </c>
      <c r="R973">
        <v>0</v>
      </c>
      <c r="S973">
        <v>0</v>
      </c>
      <c r="T973">
        <v>8.3330000000000001E-3</v>
      </c>
      <c r="U973">
        <v>0.65833299999999995</v>
      </c>
    </row>
    <row r="974" spans="1:21" x14ac:dyDescent="0.25">
      <c r="A974" t="s">
        <v>3706</v>
      </c>
      <c r="B974">
        <v>1</v>
      </c>
      <c r="C974" t="s">
        <v>79</v>
      </c>
      <c r="D974" t="s">
        <v>124</v>
      </c>
      <c r="E974" t="s">
        <v>3707</v>
      </c>
      <c r="F974" t="s">
        <v>140</v>
      </c>
      <c r="G974" t="s">
        <v>72</v>
      </c>
      <c r="H974" t="s">
        <v>168</v>
      </c>
      <c r="I974" t="s">
        <v>22</v>
      </c>
      <c r="J974" t="s">
        <v>141</v>
      </c>
      <c r="K974" t="s">
        <v>3708</v>
      </c>
      <c r="L974" t="s">
        <v>3709</v>
      </c>
      <c r="M974">
        <v>6.6666659999999999E-3</v>
      </c>
      <c r="N974">
        <v>0</v>
      </c>
      <c r="O974">
        <v>0</v>
      </c>
      <c r="P974">
        <v>1</v>
      </c>
      <c r="Q974">
        <v>141</v>
      </c>
      <c r="R974">
        <v>0</v>
      </c>
      <c r="S974">
        <v>0</v>
      </c>
      <c r="T974">
        <v>6.6670000000000002E-3</v>
      </c>
      <c r="U974">
        <v>0.94</v>
      </c>
    </row>
    <row r="975" spans="1:21" x14ac:dyDescent="0.25">
      <c r="A975" t="s">
        <v>3710</v>
      </c>
      <c r="B975">
        <v>1</v>
      </c>
      <c r="C975" t="s">
        <v>79</v>
      </c>
      <c r="D975" t="s">
        <v>124</v>
      </c>
      <c r="E975" t="s">
        <v>3711</v>
      </c>
      <c r="F975" t="s">
        <v>140</v>
      </c>
      <c r="G975" t="s">
        <v>72</v>
      </c>
      <c r="H975" t="s">
        <v>168</v>
      </c>
      <c r="I975" t="s">
        <v>22</v>
      </c>
      <c r="J975" t="s">
        <v>141</v>
      </c>
      <c r="K975" t="s">
        <v>3712</v>
      </c>
      <c r="L975" t="s">
        <v>3713</v>
      </c>
      <c r="M975">
        <v>7.2222220000000004E-3</v>
      </c>
      <c r="N975">
        <v>0</v>
      </c>
      <c r="O975">
        <v>0</v>
      </c>
      <c r="P975">
        <v>1</v>
      </c>
      <c r="Q975">
        <v>221</v>
      </c>
      <c r="R975">
        <v>0</v>
      </c>
      <c r="S975">
        <v>0</v>
      </c>
      <c r="T975">
        <v>7.2220000000000001E-3</v>
      </c>
      <c r="U975">
        <v>1.5961110000000001</v>
      </c>
    </row>
    <row r="976" spans="1:21" x14ac:dyDescent="0.25">
      <c r="A976" t="s">
        <v>3714</v>
      </c>
      <c r="B976">
        <v>1</v>
      </c>
      <c r="C976" t="s">
        <v>79</v>
      </c>
      <c r="D976" t="s">
        <v>124</v>
      </c>
      <c r="E976" t="s">
        <v>3703</v>
      </c>
      <c r="F976" t="s">
        <v>140</v>
      </c>
      <c r="G976" t="s">
        <v>72</v>
      </c>
      <c r="H976" t="s">
        <v>168</v>
      </c>
      <c r="I976" t="s">
        <v>22</v>
      </c>
      <c r="J976" t="s">
        <v>141</v>
      </c>
      <c r="K976" t="s">
        <v>3715</v>
      </c>
      <c r="L976" t="s">
        <v>3716</v>
      </c>
      <c r="M976">
        <v>6.3888879999999997E-3</v>
      </c>
      <c r="N976">
        <v>0</v>
      </c>
      <c r="O976">
        <v>0</v>
      </c>
      <c r="P976">
        <v>1</v>
      </c>
      <c r="Q976">
        <v>58</v>
      </c>
      <c r="R976">
        <v>0</v>
      </c>
      <c r="S976">
        <v>0</v>
      </c>
      <c r="T976">
        <v>6.3889999999999997E-3</v>
      </c>
      <c r="U976">
        <v>0.370556</v>
      </c>
    </row>
    <row r="977" spans="1:21" x14ac:dyDescent="0.25">
      <c r="A977" t="s">
        <v>3717</v>
      </c>
      <c r="B977">
        <v>1</v>
      </c>
      <c r="C977" t="s">
        <v>79</v>
      </c>
      <c r="D977" t="s">
        <v>124</v>
      </c>
      <c r="E977" t="s">
        <v>3703</v>
      </c>
      <c r="F977" t="s">
        <v>140</v>
      </c>
      <c r="G977" t="s">
        <v>72</v>
      </c>
      <c r="H977" t="s">
        <v>168</v>
      </c>
      <c r="I977" t="s">
        <v>22</v>
      </c>
      <c r="J977" t="s">
        <v>141</v>
      </c>
      <c r="K977" t="s">
        <v>3718</v>
      </c>
      <c r="L977" t="s">
        <v>3719</v>
      </c>
      <c r="M977">
        <v>2.5000000000000001E-2</v>
      </c>
      <c r="N977">
        <v>0</v>
      </c>
      <c r="O977">
        <v>0</v>
      </c>
      <c r="P977">
        <v>1</v>
      </c>
      <c r="Q977">
        <v>79</v>
      </c>
      <c r="R977">
        <v>0</v>
      </c>
      <c r="S977">
        <v>0</v>
      </c>
      <c r="T977">
        <v>2.5000000000000001E-2</v>
      </c>
      <c r="U977">
        <v>1.9750000000000001</v>
      </c>
    </row>
    <row r="978" spans="1:21" x14ac:dyDescent="0.25">
      <c r="A978" t="s">
        <v>3720</v>
      </c>
      <c r="B978">
        <v>1</v>
      </c>
      <c r="C978" t="s">
        <v>79</v>
      </c>
      <c r="D978" t="s">
        <v>124</v>
      </c>
      <c r="E978" t="s">
        <v>3703</v>
      </c>
      <c r="F978" t="s">
        <v>140</v>
      </c>
      <c r="G978" t="s">
        <v>72</v>
      </c>
      <c r="H978" t="s">
        <v>168</v>
      </c>
      <c r="I978" t="s">
        <v>22</v>
      </c>
      <c r="J978" t="s">
        <v>141</v>
      </c>
      <c r="K978" t="s">
        <v>3721</v>
      </c>
      <c r="L978" t="s">
        <v>3722</v>
      </c>
      <c r="M978">
        <v>2.7222222000000001E-2</v>
      </c>
      <c r="N978">
        <v>0</v>
      </c>
      <c r="O978">
        <v>0</v>
      </c>
      <c r="P978">
        <v>1</v>
      </c>
      <c r="Q978">
        <v>80</v>
      </c>
      <c r="R978">
        <v>0</v>
      </c>
      <c r="S978">
        <v>0</v>
      </c>
      <c r="T978">
        <v>2.7222E-2</v>
      </c>
      <c r="U978">
        <v>2.177778</v>
      </c>
    </row>
    <row r="979" spans="1:21" x14ac:dyDescent="0.25">
      <c r="A979" t="s">
        <v>3723</v>
      </c>
      <c r="B979">
        <v>1</v>
      </c>
      <c r="C979" t="s">
        <v>79</v>
      </c>
      <c r="D979" t="s">
        <v>124</v>
      </c>
      <c r="E979" t="s">
        <v>3707</v>
      </c>
      <c r="F979" t="s">
        <v>140</v>
      </c>
      <c r="G979" t="s">
        <v>72</v>
      </c>
      <c r="H979" t="s">
        <v>168</v>
      </c>
      <c r="I979" t="s">
        <v>22</v>
      </c>
      <c r="J979" t="s">
        <v>141</v>
      </c>
      <c r="K979" t="s">
        <v>3724</v>
      </c>
      <c r="L979" t="s">
        <v>3725</v>
      </c>
      <c r="M979">
        <v>4.4444439999999997E-3</v>
      </c>
      <c r="N979">
        <v>0</v>
      </c>
      <c r="O979">
        <v>0</v>
      </c>
      <c r="P979">
        <v>1</v>
      </c>
      <c r="Q979">
        <v>141</v>
      </c>
      <c r="R979">
        <v>0</v>
      </c>
      <c r="S979">
        <v>0</v>
      </c>
      <c r="T979">
        <v>4.444E-3</v>
      </c>
      <c r="U979">
        <v>0.62666699999999997</v>
      </c>
    </row>
    <row r="980" spans="1:21" x14ac:dyDescent="0.25">
      <c r="A980" t="s">
        <v>3726</v>
      </c>
      <c r="B980">
        <v>1</v>
      </c>
      <c r="C980" t="s">
        <v>79</v>
      </c>
      <c r="D980" t="s">
        <v>124</v>
      </c>
      <c r="E980" t="s">
        <v>3703</v>
      </c>
      <c r="F980" t="s">
        <v>140</v>
      </c>
      <c r="G980" t="s">
        <v>72</v>
      </c>
      <c r="H980" t="s">
        <v>168</v>
      </c>
      <c r="I980" t="s">
        <v>22</v>
      </c>
      <c r="J980" t="s">
        <v>141</v>
      </c>
      <c r="K980" t="s">
        <v>3727</v>
      </c>
      <c r="L980" t="s">
        <v>3728</v>
      </c>
      <c r="M980">
        <v>1.0277777E-2</v>
      </c>
      <c r="N980">
        <v>0</v>
      </c>
      <c r="O980">
        <v>0</v>
      </c>
      <c r="P980">
        <v>1</v>
      </c>
      <c r="Q980">
        <v>80</v>
      </c>
      <c r="R980">
        <v>0</v>
      </c>
      <c r="S980">
        <v>0</v>
      </c>
      <c r="T980">
        <v>1.0278000000000001E-2</v>
      </c>
      <c r="U980">
        <v>0.82222200000000001</v>
      </c>
    </row>
    <row r="981" spans="1:21" x14ac:dyDescent="0.25">
      <c r="A981" t="s">
        <v>3729</v>
      </c>
      <c r="B981">
        <v>1</v>
      </c>
      <c r="C981" t="s">
        <v>79</v>
      </c>
      <c r="D981" t="s">
        <v>124</v>
      </c>
      <c r="E981" t="s">
        <v>3703</v>
      </c>
      <c r="F981" t="s">
        <v>140</v>
      </c>
      <c r="G981" t="s">
        <v>72</v>
      </c>
      <c r="H981" t="s">
        <v>129</v>
      </c>
      <c r="I981" t="s">
        <v>22</v>
      </c>
      <c r="J981" t="s">
        <v>141</v>
      </c>
      <c r="K981" t="s">
        <v>3730</v>
      </c>
      <c r="L981" t="s">
        <v>3731</v>
      </c>
      <c r="M981">
        <v>0.18555555500000001</v>
      </c>
      <c r="N981">
        <v>0</v>
      </c>
      <c r="O981">
        <v>0</v>
      </c>
      <c r="P981">
        <v>1</v>
      </c>
      <c r="Q981">
        <v>221</v>
      </c>
      <c r="R981">
        <v>0</v>
      </c>
      <c r="S981">
        <v>0</v>
      </c>
      <c r="T981">
        <v>0.185556</v>
      </c>
      <c r="U981">
        <v>41.007778000000002</v>
      </c>
    </row>
    <row r="982" spans="1:21" x14ac:dyDescent="0.25">
      <c r="A982" t="s">
        <v>3732</v>
      </c>
      <c r="B982">
        <v>1</v>
      </c>
      <c r="C982" t="s">
        <v>79</v>
      </c>
      <c r="D982" t="s">
        <v>124</v>
      </c>
      <c r="E982" t="s">
        <v>3703</v>
      </c>
      <c r="F982" t="s">
        <v>140</v>
      </c>
      <c r="G982" t="s">
        <v>72</v>
      </c>
      <c r="H982" t="s">
        <v>168</v>
      </c>
      <c r="I982" t="s">
        <v>22</v>
      </c>
      <c r="J982" t="s">
        <v>141</v>
      </c>
      <c r="K982" t="s">
        <v>3733</v>
      </c>
      <c r="L982" t="s">
        <v>3734</v>
      </c>
      <c r="M982">
        <v>1.6666666E-2</v>
      </c>
      <c r="N982">
        <v>0</v>
      </c>
      <c r="O982">
        <v>0</v>
      </c>
      <c r="P982">
        <v>1</v>
      </c>
      <c r="Q982">
        <v>79</v>
      </c>
      <c r="R982">
        <v>0</v>
      </c>
      <c r="S982">
        <v>0</v>
      </c>
      <c r="T982">
        <v>1.6667000000000001E-2</v>
      </c>
      <c r="U982">
        <v>1.316667</v>
      </c>
    </row>
    <row r="983" spans="1:21" x14ac:dyDescent="0.25">
      <c r="A983" t="s">
        <v>3735</v>
      </c>
      <c r="B983">
        <v>1</v>
      </c>
      <c r="C983" t="s">
        <v>79</v>
      </c>
      <c r="D983" t="s">
        <v>124</v>
      </c>
      <c r="E983" t="s">
        <v>3703</v>
      </c>
      <c r="F983" t="s">
        <v>140</v>
      </c>
      <c r="G983" t="s">
        <v>72</v>
      </c>
      <c r="H983" t="s">
        <v>168</v>
      </c>
      <c r="I983" t="s">
        <v>22</v>
      </c>
      <c r="J983" t="s">
        <v>141</v>
      </c>
      <c r="K983" t="s">
        <v>3736</v>
      </c>
      <c r="L983" t="s">
        <v>3737</v>
      </c>
      <c r="M983">
        <v>2.3611111000000001E-2</v>
      </c>
      <c r="N983">
        <v>0</v>
      </c>
      <c r="O983">
        <v>0</v>
      </c>
      <c r="P983">
        <v>1</v>
      </c>
      <c r="Q983">
        <v>141</v>
      </c>
      <c r="R983">
        <v>0</v>
      </c>
      <c r="S983">
        <v>0</v>
      </c>
      <c r="T983">
        <v>2.3611E-2</v>
      </c>
      <c r="U983">
        <v>3.329167</v>
      </c>
    </row>
    <row r="984" spans="1:21" x14ac:dyDescent="0.25">
      <c r="A984" t="s">
        <v>3738</v>
      </c>
      <c r="B984">
        <v>1</v>
      </c>
      <c r="C984" t="s">
        <v>79</v>
      </c>
      <c r="D984" t="s">
        <v>124</v>
      </c>
      <c r="E984" t="s">
        <v>3703</v>
      </c>
      <c r="F984" t="s">
        <v>140</v>
      </c>
      <c r="G984" t="s">
        <v>72</v>
      </c>
      <c r="H984" t="s">
        <v>168</v>
      </c>
      <c r="I984" t="s">
        <v>22</v>
      </c>
      <c r="J984" t="s">
        <v>141</v>
      </c>
      <c r="K984" t="s">
        <v>3739</v>
      </c>
      <c r="L984" t="s">
        <v>3740</v>
      </c>
      <c r="M984">
        <v>1.1111111E-2</v>
      </c>
      <c r="N984">
        <v>0</v>
      </c>
      <c r="O984">
        <v>0</v>
      </c>
      <c r="P984">
        <v>1</v>
      </c>
      <c r="Q984">
        <v>141</v>
      </c>
      <c r="R984">
        <v>0</v>
      </c>
      <c r="S984">
        <v>0</v>
      </c>
      <c r="T984">
        <v>1.1110999999999999E-2</v>
      </c>
      <c r="U984">
        <v>1.566667</v>
      </c>
    </row>
    <row r="985" spans="1:21" x14ac:dyDescent="0.25">
      <c r="A985" t="s">
        <v>3741</v>
      </c>
      <c r="B985">
        <v>1</v>
      </c>
      <c r="C985" t="s">
        <v>79</v>
      </c>
      <c r="D985" t="s">
        <v>120</v>
      </c>
      <c r="E985" t="s">
        <v>3742</v>
      </c>
      <c r="F985" t="s">
        <v>128</v>
      </c>
      <c r="G985" t="s">
        <v>72</v>
      </c>
      <c r="H985" t="s">
        <v>129</v>
      </c>
      <c r="I985" t="s">
        <v>22</v>
      </c>
      <c r="J985" t="s">
        <v>130</v>
      </c>
      <c r="K985" t="s">
        <v>3743</v>
      </c>
      <c r="L985" t="s">
        <v>3744</v>
      </c>
      <c r="M985">
        <v>0.79217583300000005</v>
      </c>
      <c r="N985">
        <v>11</v>
      </c>
      <c r="O985">
        <v>7</v>
      </c>
      <c r="P985">
        <v>0</v>
      </c>
      <c r="Q985">
        <v>0</v>
      </c>
      <c r="R985">
        <v>8.7139340000000001</v>
      </c>
      <c r="S985">
        <v>5.5452310000000002</v>
      </c>
      <c r="T985">
        <v>0</v>
      </c>
      <c r="U985">
        <v>0</v>
      </c>
    </row>
    <row r="986" spans="1:21" x14ac:dyDescent="0.25">
      <c r="A986" t="s">
        <v>3745</v>
      </c>
      <c r="B986">
        <v>1</v>
      </c>
      <c r="C986" t="s">
        <v>79</v>
      </c>
      <c r="D986" t="s">
        <v>120</v>
      </c>
      <c r="E986" t="s">
        <v>3746</v>
      </c>
      <c r="F986" t="s">
        <v>140</v>
      </c>
      <c r="G986" t="s">
        <v>72</v>
      </c>
      <c r="H986" t="s">
        <v>129</v>
      </c>
      <c r="I986" t="s">
        <v>22</v>
      </c>
      <c r="J986" t="s">
        <v>141</v>
      </c>
      <c r="K986" t="s">
        <v>3747</v>
      </c>
      <c r="L986" t="s">
        <v>3748</v>
      </c>
      <c r="M986">
        <v>0.15305555500000001</v>
      </c>
      <c r="N986">
        <v>2</v>
      </c>
      <c r="O986">
        <v>40</v>
      </c>
      <c r="P986">
        <v>0</v>
      </c>
      <c r="Q986">
        <v>0</v>
      </c>
      <c r="R986">
        <v>0.30611100000000002</v>
      </c>
      <c r="S986">
        <v>6.1222219999999998</v>
      </c>
      <c r="T986">
        <v>0</v>
      </c>
      <c r="U986">
        <v>0</v>
      </c>
    </row>
    <row r="987" spans="1:21" x14ac:dyDescent="0.25">
      <c r="A987" t="s">
        <v>3749</v>
      </c>
      <c r="B987">
        <v>1</v>
      </c>
      <c r="C987" t="s">
        <v>78</v>
      </c>
      <c r="D987" t="s">
        <v>81</v>
      </c>
      <c r="E987" t="s">
        <v>3750</v>
      </c>
      <c r="F987" t="s">
        <v>135</v>
      </c>
      <c r="G987" t="s">
        <v>71</v>
      </c>
      <c r="H987" t="s">
        <v>129</v>
      </c>
      <c r="I987" t="s">
        <v>22</v>
      </c>
      <c r="J987" t="s">
        <v>130</v>
      </c>
      <c r="K987" t="s">
        <v>3751</v>
      </c>
      <c r="L987" t="s">
        <v>3752</v>
      </c>
      <c r="M987">
        <v>1.52495</v>
      </c>
      <c r="N987">
        <v>1</v>
      </c>
      <c r="O987">
        <v>256</v>
      </c>
      <c r="P987">
        <v>0</v>
      </c>
      <c r="Q987">
        <v>0</v>
      </c>
      <c r="R987">
        <v>1.52495</v>
      </c>
      <c r="S987">
        <v>390.38720000000001</v>
      </c>
      <c r="T987">
        <v>0</v>
      </c>
      <c r="U987">
        <v>0</v>
      </c>
    </row>
    <row r="988" spans="1:21" x14ac:dyDescent="0.25">
      <c r="A988" t="s">
        <v>3753</v>
      </c>
      <c r="B988">
        <v>1</v>
      </c>
      <c r="C988" t="s">
        <v>78</v>
      </c>
      <c r="D988" t="s">
        <v>85</v>
      </c>
      <c r="E988" t="s">
        <v>3754</v>
      </c>
      <c r="F988" t="s">
        <v>128</v>
      </c>
      <c r="G988" t="s">
        <v>71</v>
      </c>
      <c r="H988" t="s">
        <v>129</v>
      </c>
      <c r="I988" t="s">
        <v>22</v>
      </c>
      <c r="J988" t="s">
        <v>130</v>
      </c>
      <c r="K988" t="s">
        <v>3755</v>
      </c>
      <c r="L988" t="s">
        <v>3756</v>
      </c>
      <c r="M988">
        <v>3.4072222220000001</v>
      </c>
      <c r="N988">
        <v>0</v>
      </c>
      <c r="O988">
        <v>16</v>
      </c>
      <c r="P988">
        <v>1</v>
      </c>
      <c r="Q988">
        <v>186</v>
      </c>
      <c r="R988">
        <v>0</v>
      </c>
      <c r="S988">
        <v>54.515555999999997</v>
      </c>
      <c r="T988">
        <v>3.407222</v>
      </c>
      <c r="U988">
        <v>633.74333300000001</v>
      </c>
    </row>
    <row r="989" spans="1:21" x14ac:dyDescent="0.25">
      <c r="A989" t="s">
        <v>3757</v>
      </c>
      <c r="B989">
        <v>1</v>
      </c>
      <c r="C989" t="s">
        <v>79</v>
      </c>
      <c r="D989" t="s">
        <v>111</v>
      </c>
      <c r="E989" t="s">
        <v>3758</v>
      </c>
      <c r="F989" t="s">
        <v>140</v>
      </c>
      <c r="G989" t="s">
        <v>72</v>
      </c>
      <c r="H989" t="s">
        <v>168</v>
      </c>
      <c r="I989" t="s">
        <v>22</v>
      </c>
      <c r="J989" t="s">
        <v>141</v>
      </c>
      <c r="K989" t="s">
        <v>3759</v>
      </c>
      <c r="L989" t="s">
        <v>3760</v>
      </c>
      <c r="M989">
        <v>2.9166666000000001E-2</v>
      </c>
      <c r="N989">
        <v>0</v>
      </c>
      <c r="O989">
        <v>0</v>
      </c>
      <c r="P989">
        <v>1</v>
      </c>
      <c r="Q989">
        <v>107</v>
      </c>
      <c r="R989">
        <v>0</v>
      </c>
      <c r="S989">
        <v>0</v>
      </c>
      <c r="T989">
        <v>2.9166999999999998E-2</v>
      </c>
      <c r="U989">
        <v>3.1208330000000002</v>
      </c>
    </row>
    <row r="990" spans="1:21" x14ac:dyDescent="0.25">
      <c r="A990" t="s">
        <v>3761</v>
      </c>
      <c r="B990">
        <v>1</v>
      </c>
      <c r="C990" t="s">
        <v>79</v>
      </c>
      <c r="D990" t="s">
        <v>111</v>
      </c>
      <c r="E990" t="s">
        <v>3758</v>
      </c>
      <c r="F990" t="s">
        <v>140</v>
      </c>
      <c r="G990" t="s">
        <v>72</v>
      </c>
      <c r="H990" t="s">
        <v>168</v>
      </c>
      <c r="I990" t="s">
        <v>22</v>
      </c>
      <c r="J990" t="s">
        <v>141</v>
      </c>
      <c r="K990" t="s">
        <v>3762</v>
      </c>
      <c r="L990" t="s">
        <v>3763</v>
      </c>
      <c r="M990">
        <v>1.6666666E-2</v>
      </c>
      <c r="N990">
        <v>0</v>
      </c>
      <c r="O990">
        <v>0</v>
      </c>
      <c r="P990">
        <v>1</v>
      </c>
      <c r="Q990">
        <v>107</v>
      </c>
      <c r="R990">
        <v>0</v>
      </c>
      <c r="S990">
        <v>0</v>
      </c>
      <c r="T990">
        <v>1.6667000000000001E-2</v>
      </c>
      <c r="U990">
        <v>1.7833330000000001</v>
      </c>
    </row>
    <row r="991" spans="1:21" x14ac:dyDescent="0.25">
      <c r="A991" t="s">
        <v>3764</v>
      </c>
      <c r="B991">
        <v>1</v>
      </c>
      <c r="C991" t="s">
        <v>79</v>
      </c>
      <c r="D991" t="s">
        <v>111</v>
      </c>
      <c r="E991" t="s">
        <v>3758</v>
      </c>
      <c r="F991" t="s">
        <v>140</v>
      </c>
      <c r="G991" t="s">
        <v>72</v>
      </c>
      <c r="H991" t="s">
        <v>168</v>
      </c>
      <c r="I991" t="s">
        <v>22</v>
      </c>
      <c r="J991" t="s">
        <v>141</v>
      </c>
      <c r="K991" t="s">
        <v>3765</v>
      </c>
      <c r="L991" t="s">
        <v>3766</v>
      </c>
      <c r="M991">
        <v>1.6944443999999999E-2</v>
      </c>
      <c r="N991">
        <v>0</v>
      </c>
      <c r="O991">
        <v>0</v>
      </c>
      <c r="P991">
        <v>1</v>
      </c>
      <c r="Q991">
        <v>107</v>
      </c>
      <c r="R991">
        <v>0</v>
      </c>
      <c r="S991">
        <v>0</v>
      </c>
      <c r="T991">
        <v>1.6944000000000001E-2</v>
      </c>
      <c r="U991">
        <v>1.813056</v>
      </c>
    </row>
    <row r="992" spans="1:21" x14ac:dyDescent="0.25">
      <c r="A992" t="s">
        <v>3767</v>
      </c>
      <c r="B992">
        <v>1</v>
      </c>
      <c r="C992" t="s">
        <v>79</v>
      </c>
      <c r="D992" t="s">
        <v>111</v>
      </c>
      <c r="E992" t="s">
        <v>3758</v>
      </c>
      <c r="F992" t="s">
        <v>140</v>
      </c>
      <c r="G992" t="s">
        <v>72</v>
      </c>
      <c r="H992" t="s">
        <v>168</v>
      </c>
      <c r="I992" t="s">
        <v>22</v>
      </c>
      <c r="J992" t="s">
        <v>141</v>
      </c>
      <c r="K992" t="s">
        <v>3768</v>
      </c>
      <c r="L992" t="s">
        <v>3769</v>
      </c>
      <c r="M992">
        <v>1.6111111000000001E-2</v>
      </c>
      <c r="N992">
        <v>0</v>
      </c>
      <c r="O992">
        <v>0</v>
      </c>
      <c r="P992">
        <v>1</v>
      </c>
      <c r="Q992">
        <v>107</v>
      </c>
      <c r="R992">
        <v>0</v>
      </c>
      <c r="S992">
        <v>0</v>
      </c>
      <c r="T992">
        <v>1.6111E-2</v>
      </c>
      <c r="U992">
        <v>1.723889</v>
      </c>
    </row>
    <row r="993" spans="1:21" x14ac:dyDescent="0.25">
      <c r="A993" t="s">
        <v>3770</v>
      </c>
      <c r="B993">
        <v>1</v>
      </c>
      <c r="C993" t="s">
        <v>79</v>
      </c>
      <c r="D993" t="s">
        <v>111</v>
      </c>
      <c r="E993" t="s">
        <v>3758</v>
      </c>
      <c r="F993" t="s">
        <v>140</v>
      </c>
      <c r="G993" t="s">
        <v>72</v>
      </c>
      <c r="H993" t="s">
        <v>168</v>
      </c>
      <c r="I993" t="s">
        <v>22</v>
      </c>
      <c r="J993" t="s">
        <v>141</v>
      </c>
      <c r="K993" t="s">
        <v>3771</v>
      </c>
      <c r="L993" t="s">
        <v>3772</v>
      </c>
      <c r="M993">
        <v>3.0555555000000002E-2</v>
      </c>
      <c r="N993">
        <v>0</v>
      </c>
      <c r="O993">
        <v>0</v>
      </c>
      <c r="P993">
        <v>1</v>
      </c>
      <c r="Q993">
        <v>187</v>
      </c>
      <c r="R993">
        <v>0</v>
      </c>
      <c r="S993">
        <v>0</v>
      </c>
      <c r="T993">
        <v>3.0556E-2</v>
      </c>
      <c r="U993">
        <v>5.713889</v>
      </c>
    </row>
    <row r="994" spans="1:21" x14ac:dyDescent="0.25">
      <c r="A994" t="s">
        <v>3773</v>
      </c>
      <c r="B994">
        <v>1</v>
      </c>
      <c r="C994" t="s">
        <v>79</v>
      </c>
      <c r="D994" t="s">
        <v>111</v>
      </c>
      <c r="E994" t="s">
        <v>3758</v>
      </c>
      <c r="F994" t="s">
        <v>140</v>
      </c>
      <c r="G994" t="s">
        <v>72</v>
      </c>
      <c r="H994" t="s">
        <v>168</v>
      </c>
      <c r="I994" t="s">
        <v>22</v>
      </c>
      <c r="J994" t="s">
        <v>141</v>
      </c>
      <c r="K994" t="s">
        <v>3774</v>
      </c>
      <c r="L994" t="s">
        <v>3775</v>
      </c>
      <c r="M994">
        <v>1.6666666E-2</v>
      </c>
      <c r="N994">
        <v>0</v>
      </c>
      <c r="O994">
        <v>0</v>
      </c>
      <c r="P994">
        <v>1</v>
      </c>
      <c r="Q994">
        <v>107</v>
      </c>
      <c r="R994">
        <v>0</v>
      </c>
      <c r="S994">
        <v>0</v>
      </c>
      <c r="T994">
        <v>1.6667000000000001E-2</v>
      </c>
      <c r="U994">
        <v>1.7833330000000001</v>
      </c>
    </row>
    <row r="995" spans="1:21" x14ac:dyDescent="0.25">
      <c r="A995" t="s">
        <v>3776</v>
      </c>
      <c r="B995">
        <v>1</v>
      </c>
      <c r="C995" t="s">
        <v>79</v>
      </c>
      <c r="D995" t="s">
        <v>111</v>
      </c>
      <c r="E995" t="s">
        <v>3758</v>
      </c>
      <c r="F995" t="s">
        <v>140</v>
      </c>
      <c r="G995" t="s">
        <v>72</v>
      </c>
      <c r="H995" t="s">
        <v>168</v>
      </c>
      <c r="I995" t="s">
        <v>22</v>
      </c>
      <c r="J995" t="s">
        <v>141</v>
      </c>
      <c r="K995" t="s">
        <v>3777</v>
      </c>
      <c r="L995" t="s">
        <v>3778</v>
      </c>
      <c r="M995">
        <v>1.6111111000000001E-2</v>
      </c>
      <c r="N995">
        <v>0</v>
      </c>
      <c r="O995">
        <v>0</v>
      </c>
      <c r="P995">
        <v>1</v>
      </c>
      <c r="Q995">
        <v>107</v>
      </c>
      <c r="R995">
        <v>0</v>
      </c>
      <c r="S995">
        <v>0</v>
      </c>
      <c r="T995">
        <v>1.6111E-2</v>
      </c>
      <c r="U995">
        <v>1.723889</v>
      </c>
    </row>
    <row r="996" spans="1:21" x14ac:dyDescent="0.25">
      <c r="A996" t="s">
        <v>3779</v>
      </c>
      <c r="B996">
        <v>1</v>
      </c>
      <c r="C996" t="s">
        <v>79</v>
      </c>
      <c r="D996" t="s">
        <v>111</v>
      </c>
      <c r="E996" t="s">
        <v>3758</v>
      </c>
      <c r="F996" t="s">
        <v>140</v>
      </c>
      <c r="G996" t="s">
        <v>72</v>
      </c>
      <c r="H996" t="s">
        <v>168</v>
      </c>
      <c r="I996" t="s">
        <v>22</v>
      </c>
      <c r="J996" t="s">
        <v>141</v>
      </c>
      <c r="K996" t="s">
        <v>3780</v>
      </c>
      <c r="L996" t="s">
        <v>3781</v>
      </c>
      <c r="M996">
        <v>1.944444E-3</v>
      </c>
      <c r="N996">
        <v>0</v>
      </c>
      <c r="O996">
        <v>0</v>
      </c>
      <c r="P996">
        <v>1</v>
      </c>
      <c r="Q996">
        <v>107</v>
      </c>
      <c r="R996">
        <v>0</v>
      </c>
      <c r="S996">
        <v>0</v>
      </c>
      <c r="T996">
        <v>1.944E-3</v>
      </c>
      <c r="U996">
        <v>0.20805599999999999</v>
      </c>
    </row>
    <row r="997" spans="1:21" x14ac:dyDescent="0.25">
      <c r="A997" t="s">
        <v>3782</v>
      </c>
      <c r="B997">
        <v>1</v>
      </c>
      <c r="C997" t="s">
        <v>79</v>
      </c>
      <c r="D997" t="s">
        <v>111</v>
      </c>
      <c r="E997" t="s">
        <v>3758</v>
      </c>
      <c r="F997" t="s">
        <v>140</v>
      </c>
      <c r="G997" t="s">
        <v>72</v>
      </c>
      <c r="H997" t="s">
        <v>168</v>
      </c>
      <c r="I997" t="s">
        <v>22</v>
      </c>
      <c r="J997" t="s">
        <v>141</v>
      </c>
      <c r="K997" t="s">
        <v>3783</v>
      </c>
      <c r="L997" t="s">
        <v>3784</v>
      </c>
      <c r="M997">
        <v>8.0555550000000007E-3</v>
      </c>
      <c r="N997">
        <v>0</v>
      </c>
      <c r="O997">
        <v>0</v>
      </c>
      <c r="P997">
        <v>1</v>
      </c>
      <c r="Q997">
        <v>107</v>
      </c>
      <c r="R997">
        <v>0</v>
      </c>
      <c r="S997">
        <v>0</v>
      </c>
      <c r="T997">
        <v>8.0560000000000007E-3</v>
      </c>
      <c r="U997">
        <v>0.86194400000000004</v>
      </c>
    </row>
    <row r="998" spans="1:21" x14ac:dyDescent="0.25">
      <c r="A998" t="s">
        <v>3785</v>
      </c>
      <c r="B998">
        <v>1</v>
      </c>
      <c r="C998" t="s">
        <v>79</v>
      </c>
      <c r="D998" t="s">
        <v>111</v>
      </c>
      <c r="E998" t="s">
        <v>3758</v>
      </c>
      <c r="F998" t="s">
        <v>140</v>
      </c>
      <c r="G998" t="s">
        <v>72</v>
      </c>
      <c r="H998" t="s">
        <v>168</v>
      </c>
      <c r="I998" t="s">
        <v>22</v>
      </c>
      <c r="J998" t="s">
        <v>141</v>
      </c>
      <c r="K998" t="s">
        <v>3786</v>
      </c>
      <c r="L998" t="s">
        <v>3787</v>
      </c>
      <c r="M998">
        <v>1.1944444E-2</v>
      </c>
      <c r="N998">
        <v>0</v>
      </c>
      <c r="O998">
        <v>0</v>
      </c>
      <c r="P998">
        <v>1</v>
      </c>
      <c r="Q998">
        <v>107</v>
      </c>
      <c r="R998">
        <v>0</v>
      </c>
      <c r="S998">
        <v>0</v>
      </c>
      <c r="T998">
        <v>1.1944E-2</v>
      </c>
      <c r="U998">
        <v>1.2780560000000001</v>
      </c>
    </row>
    <row r="999" spans="1:21" x14ac:dyDescent="0.25">
      <c r="A999" t="s">
        <v>3788</v>
      </c>
      <c r="B999">
        <v>1</v>
      </c>
      <c r="C999" t="s">
        <v>79</v>
      </c>
      <c r="D999" t="s">
        <v>111</v>
      </c>
      <c r="E999" t="s">
        <v>3758</v>
      </c>
      <c r="F999" t="s">
        <v>140</v>
      </c>
      <c r="G999" t="s">
        <v>72</v>
      </c>
      <c r="H999" t="s">
        <v>168</v>
      </c>
      <c r="I999" t="s">
        <v>22</v>
      </c>
      <c r="J999" t="s">
        <v>141</v>
      </c>
      <c r="K999" t="s">
        <v>3789</v>
      </c>
      <c r="L999" t="s">
        <v>3790</v>
      </c>
      <c r="M999">
        <v>1.6111111000000001E-2</v>
      </c>
      <c r="N999">
        <v>0</v>
      </c>
      <c r="O999">
        <v>0</v>
      </c>
      <c r="P999">
        <v>1</v>
      </c>
      <c r="Q999">
        <v>187</v>
      </c>
      <c r="R999">
        <v>0</v>
      </c>
      <c r="S999">
        <v>0</v>
      </c>
      <c r="T999">
        <v>1.6111E-2</v>
      </c>
      <c r="U999">
        <v>3.012778</v>
      </c>
    </row>
    <row r="1000" spans="1:21" x14ac:dyDescent="0.25">
      <c r="A1000" t="s">
        <v>3791</v>
      </c>
      <c r="B1000">
        <v>1</v>
      </c>
      <c r="C1000" t="s">
        <v>79</v>
      </c>
      <c r="D1000" t="s">
        <v>111</v>
      </c>
      <c r="E1000" t="s">
        <v>3758</v>
      </c>
      <c r="F1000" t="s">
        <v>140</v>
      </c>
      <c r="G1000" t="s">
        <v>72</v>
      </c>
      <c r="H1000" t="s">
        <v>168</v>
      </c>
      <c r="I1000" t="s">
        <v>22</v>
      </c>
      <c r="J1000" t="s">
        <v>141</v>
      </c>
      <c r="K1000" t="s">
        <v>3792</v>
      </c>
      <c r="L1000" t="s">
        <v>3793</v>
      </c>
      <c r="M1000">
        <v>2.9722222E-2</v>
      </c>
      <c r="N1000">
        <v>0</v>
      </c>
      <c r="O1000">
        <v>0</v>
      </c>
      <c r="P1000">
        <v>1</v>
      </c>
      <c r="Q1000">
        <v>187</v>
      </c>
      <c r="R1000">
        <v>0</v>
      </c>
      <c r="S1000">
        <v>0</v>
      </c>
      <c r="T1000">
        <v>2.9721999999999998E-2</v>
      </c>
      <c r="U1000">
        <v>5.5580559999999997</v>
      </c>
    </row>
    <row r="1001" spans="1:21" x14ac:dyDescent="0.25">
      <c r="A1001" t="s">
        <v>3794</v>
      </c>
      <c r="B1001">
        <v>1</v>
      </c>
      <c r="C1001" t="s">
        <v>79</v>
      </c>
      <c r="D1001" t="s">
        <v>111</v>
      </c>
      <c r="E1001" t="s">
        <v>3758</v>
      </c>
      <c r="F1001" t="s">
        <v>140</v>
      </c>
      <c r="G1001" t="s">
        <v>72</v>
      </c>
      <c r="H1001" t="s">
        <v>168</v>
      </c>
      <c r="I1001" t="s">
        <v>22</v>
      </c>
      <c r="J1001" t="s">
        <v>141</v>
      </c>
      <c r="K1001" t="s">
        <v>3795</v>
      </c>
      <c r="L1001" t="s">
        <v>3796</v>
      </c>
      <c r="M1001">
        <v>1.5277776999999999E-2</v>
      </c>
      <c r="N1001">
        <v>0</v>
      </c>
      <c r="O1001">
        <v>0</v>
      </c>
      <c r="P1001">
        <v>1</v>
      </c>
      <c r="Q1001">
        <v>187</v>
      </c>
      <c r="R1001">
        <v>0</v>
      </c>
      <c r="S1001">
        <v>0</v>
      </c>
      <c r="T1001">
        <v>1.5278E-2</v>
      </c>
      <c r="U1001">
        <v>2.8569439999999999</v>
      </c>
    </row>
    <row r="1002" spans="1:21" x14ac:dyDescent="0.25">
      <c r="A1002" t="s">
        <v>3797</v>
      </c>
      <c r="B1002">
        <v>1</v>
      </c>
      <c r="C1002" t="s">
        <v>79</v>
      </c>
      <c r="D1002" t="s">
        <v>111</v>
      </c>
      <c r="E1002" t="s">
        <v>3758</v>
      </c>
      <c r="F1002" t="s">
        <v>140</v>
      </c>
      <c r="G1002" t="s">
        <v>72</v>
      </c>
      <c r="H1002" t="s">
        <v>168</v>
      </c>
      <c r="I1002" t="s">
        <v>22</v>
      </c>
      <c r="J1002" t="s">
        <v>141</v>
      </c>
      <c r="K1002" t="s">
        <v>3798</v>
      </c>
      <c r="L1002" t="s">
        <v>3799</v>
      </c>
      <c r="M1002">
        <v>6.1111109999999998E-3</v>
      </c>
      <c r="N1002">
        <v>0</v>
      </c>
      <c r="O1002">
        <v>0</v>
      </c>
      <c r="P1002">
        <v>1</v>
      </c>
      <c r="Q1002">
        <v>107</v>
      </c>
      <c r="R1002">
        <v>0</v>
      </c>
      <c r="S1002">
        <v>0</v>
      </c>
      <c r="T1002">
        <v>6.1110000000000001E-3</v>
      </c>
      <c r="U1002">
        <v>0.65388900000000005</v>
      </c>
    </row>
    <row r="1003" spans="1:21" x14ac:dyDescent="0.25">
      <c r="A1003" t="s">
        <v>3800</v>
      </c>
      <c r="B1003">
        <v>1</v>
      </c>
      <c r="C1003" t="s">
        <v>79</v>
      </c>
      <c r="D1003" t="s">
        <v>111</v>
      </c>
      <c r="E1003" t="s">
        <v>3758</v>
      </c>
      <c r="F1003" t="s">
        <v>140</v>
      </c>
      <c r="G1003" t="s">
        <v>72</v>
      </c>
      <c r="H1003" t="s">
        <v>168</v>
      </c>
      <c r="I1003" t="s">
        <v>22</v>
      </c>
      <c r="J1003" t="s">
        <v>141</v>
      </c>
      <c r="K1003" t="s">
        <v>3801</v>
      </c>
      <c r="L1003" t="s">
        <v>3802</v>
      </c>
      <c r="M1003">
        <v>1.4722222E-2</v>
      </c>
      <c r="N1003">
        <v>0</v>
      </c>
      <c r="O1003">
        <v>0</v>
      </c>
      <c r="P1003">
        <v>1</v>
      </c>
      <c r="Q1003">
        <v>187</v>
      </c>
      <c r="R1003">
        <v>0</v>
      </c>
      <c r="S1003">
        <v>0</v>
      </c>
      <c r="T1003">
        <v>1.4722000000000001E-2</v>
      </c>
      <c r="U1003">
        <v>2.7530559999999999</v>
      </c>
    </row>
    <row r="1004" spans="1:21" x14ac:dyDescent="0.25">
      <c r="A1004" t="s">
        <v>3803</v>
      </c>
      <c r="B1004">
        <v>1</v>
      </c>
      <c r="C1004" t="s">
        <v>79</v>
      </c>
      <c r="D1004" t="s">
        <v>111</v>
      </c>
      <c r="E1004" t="s">
        <v>3758</v>
      </c>
      <c r="F1004" t="s">
        <v>140</v>
      </c>
      <c r="G1004" t="s">
        <v>72</v>
      </c>
      <c r="H1004" t="s">
        <v>168</v>
      </c>
      <c r="I1004" t="s">
        <v>22</v>
      </c>
      <c r="J1004" t="s">
        <v>141</v>
      </c>
      <c r="K1004" t="s">
        <v>3804</v>
      </c>
      <c r="L1004" t="s">
        <v>3805</v>
      </c>
      <c r="M1004">
        <v>1.4444444000000001E-2</v>
      </c>
      <c r="N1004">
        <v>0</v>
      </c>
      <c r="O1004">
        <v>0</v>
      </c>
      <c r="P1004">
        <v>1</v>
      </c>
      <c r="Q1004">
        <v>187</v>
      </c>
      <c r="R1004">
        <v>0</v>
      </c>
      <c r="S1004">
        <v>0</v>
      </c>
      <c r="T1004">
        <v>1.4444E-2</v>
      </c>
      <c r="U1004">
        <v>2.701111</v>
      </c>
    </row>
    <row r="1005" spans="1:21" x14ac:dyDescent="0.25">
      <c r="A1005" t="s">
        <v>3806</v>
      </c>
      <c r="B1005">
        <v>1</v>
      </c>
      <c r="C1005" t="s">
        <v>79</v>
      </c>
      <c r="D1005" t="s">
        <v>111</v>
      </c>
      <c r="E1005" t="s">
        <v>3758</v>
      </c>
      <c r="F1005" t="s">
        <v>140</v>
      </c>
      <c r="G1005" t="s">
        <v>72</v>
      </c>
      <c r="H1005" t="s">
        <v>168</v>
      </c>
      <c r="I1005" t="s">
        <v>22</v>
      </c>
      <c r="J1005" t="s">
        <v>141</v>
      </c>
      <c r="K1005" t="s">
        <v>3807</v>
      </c>
      <c r="L1005" t="s">
        <v>3808</v>
      </c>
      <c r="M1005">
        <v>1.3888888E-2</v>
      </c>
      <c r="N1005">
        <v>0</v>
      </c>
      <c r="O1005">
        <v>0</v>
      </c>
      <c r="P1005">
        <v>1</v>
      </c>
      <c r="Q1005">
        <v>107</v>
      </c>
      <c r="R1005">
        <v>0</v>
      </c>
      <c r="S1005">
        <v>0</v>
      </c>
      <c r="T1005">
        <v>1.3889E-2</v>
      </c>
      <c r="U1005">
        <v>1.486111</v>
      </c>
    </row>
    <row r="1006" spans="1:21" x14ac:dyDescent="0.25">
      <c r="A1006" t="s">
        <v>3809</v>
      </c>
      <c r="B1006">
        <v>1</v>
      </c>
      <c r="C1006" t="s">
        <v>79</v>
      </c>
      <c r="D1006" t="s">
        <v>111</v>
      </c>
      <c r="E1006" t="s">
        <v>3758</v>
      </c>
      <c r="F1006" t="s">
        <v>140</v>
      </c>
      <c r="G1006" t="s">
        <v>72</v>
      </c>
      <c r="H1006" t="s">
        <v>168</v>
      </c>
      <c r="I1006" t="s">
        <v>22</v>
      </c>
      <c r="J1006" t="s">
        <v>141</v>
      </c>
      <c r="K1006" t="s">
        <v>3810</v>
      </c>
      <c r="L1006" t="s">
        <v>3811</v>
      </c>
      <c r="M1006">
        <v>2.9722222E-2</v>
      </c>
      <c r="N1006">
        <v>0</v>
      </c>
      <c r="O1006">
        <v>0</v>
      </c>
      <c r="P1006">
        <v>1</v>
      </c>
      <c r="Q1006">
        <v>187</v>
      </c>
      <c r="R1006">
        <v>0</v>
      </c>
      <c r="S1006">
        <v>0</v>
      </c>
      <c r="T1006">
        <v>2.9721999999999998E-2</v>
      </c>
      <c r="U1006">
        <v>5.5580559999999997</v>
      </c>
    </row>
    <row r="1007" spans="1:21" x14ac:dyDescent="0.25">
      <c r="A1007" t="s">
        <v>3812</v>
      </c>
      <c r="B1007">
        <v>1</v>
      </c>
      <c r="C1007" t="s">
        <v>79</v>
      </c>
      <c r="D1007" t="s">
        <v>111</v>
      </c>
      <c r="E1007" t="s">
        <v>3758</v>
      </c>
      <c r="F1007" t="s">
        <v>140</v>
      </c>
      <c r="G1007" t="s">
        <v>72</v>
      </c>
      <c r="H1007" t="s">
        <v>168</v>
      </c>
      <c r="I1007" t="s">
        <v>22</v>
      </c>
      <c r="J1007" t="s">
        <v>141</v>
      </c>
      <c r="K1007" t="s">
        <v>3813</v>
      </c>
      <c r="L1007" t="s">
        <v>3814</v>
      </c>
      <c r="M1007">
        <v>1.6666666E-2</v>
      </c>
      <c r="N1007">
        <v>0</v>
      </c>
      <c r="O1007">
        <v>0</v>
      </c>
      <c r="P1007">
        <v>1</v>
      </c>
      <c r="Q1007">
        <v>107</v>
      </c>
      <c r="R1007">
        <v>0</v>
      </c>
      <c r="S1007">
        <v>0</v>
      </c>
      <c r="T1007">
        <v>1.6667000000000001E-2</v>
      </c>
      <c r="U1007">
        <v>1.7833330000000001</v>
      </c>
    </row>
    <row r="1008" spans="1:21" x14ac:dyDescent="0.25">
      <c r="A1008" t="s">
        <v>3815</v>
      </c>
      <c r="B1008">
        <v>1</v>
      </c>
      <c r="C1008" t="s">
        <v>79</v>
      </c>
      <c r="D1008" t="s">
        <v>111</v>
      </c>
      <c r="E1008" t="s">
        <v>3758</v>
      </c>
      <c r="F1008" t="s">
        <v>140</v>
      </c>
      <c r="G1008" t="s">
        <v>72</v>
      </c>
      <c r="H1008" t="s">
        <v>168</v>
      </c>
      <c r="I1008" t="s">
        <v>22</v>
      </c>
      <c r="J1008" t="s">
        <v>141</v>
      </c>
      <c r="K1008" t="s">
        <v>3816</v>
      </c>
      <c r="L1008" t="s">
        <v>3817</v>
      </c>
      <c r="M1008">
        <v>1.6944443999999999E-2</v>
      </c>
      <c r="N1008">
        <v>0</v>
      </c>
      <c r="O1008">
        <v>0</v>
      </c>
      <c r="P1008">
        <v>1</v>
      </c>
      <c r="Q1008">
        <v>187</v>
      </c>
      <c r="R1008">
        <v>0</v>
      </c>
      <c r="S1008">
        <v>0</v>
      </c>
      <c r="T1008">
        <v>1.6944000000000001E-2</v>
      </c>
      <c r="U1008">
        <v>3.1686109999999998</v>
      </c>
    </row>
    <row r="1009" spans="1:21" x14ac:dyDescent="0.25">
      <c r="A1009" t="s">
        <v>3818</v>
      </c>
      <c r="B1009">
        <v>1</v>
      </c>
      <c r="C1009" t="s">
        <v>79</v>
      </c>
      <c r="D1009" t="s">
        <v>111</v>
      </c>
      <c r="E1009" t="s">
        <v>3758</v>
      </c>
      <c r="F1009" t="s">
        <v>140</v>
      </c>
      <c r="G1009" t="s">
        <v>72</v>
      </c>
      <c r="H1009" t="s">
        <v>168</v>
      </c>
      <c r="I1009" t="s">
        <v>22</v>
      </c>
      <c r="J1009" t="s">
        <v>141</v>
      </c>
      <c r="K1009" t="s">
        <v>3819</v>
      </c>
      <c r="L1009" t="s">
        <v>3820</v>
      </c>
      <c r="M1009">
        <v>1.6666666E-2</v>
      </c>
      <c r="N1009">
        <v>0</v>
      </c>
      <c r="O1009">
        <v>0</v>
      </c>
      <c r="P1009">
        <v>1</v>
      </c>
      <c r="Q1009">
        <v>187</v>
      </c>
      <c r="R1009">
        <v>0</v>
      </c>
      <c r="S1009">
        <v>0</v>
      </c>
      <c r="T1009">
        <v>1.6667000000000001E-2</v>
      </c>
      <c r="U1009">
        <v>3.1166670000000001</v>
      </c>
    </row>
    <row r="1010" spans="1:21" x14ac:dyDescent="0.25">
      <c r="A1010" t="s">
        <v>3821</v>
      </c>
      <c r="B1010">
        <v>1</v>
      </c>
      <c r="C1010" t="s">
        <v>79</v>
      </c>
      <c r="D1010" t="s">
        <v>109</v>
      </c>
      <c r="E1010" t="s">
        <v>3822</v>
      </c>
      <c r="F1010" t="s">
        <v>140</v>
      </c>
      <c r="G1010" t="s">
        <v>72</v>
      </c>
      <c r="H1010" t="s">
        <v>168</v>
      </c>
      <c r="I1010" t="s">
        <v>22</v>
      </c>
      <c r="J1010" t="s">
        <v>141</v>
      </c>
      <c r="K1010" t="s">
        <v>3823</v>
      </c>
      <c r="L1010" t="s">
        <v>3824</v>
      </c>
      <c r="M1010">
        <v>3.2777777000000001E-2</v>
      </c>
      <c r="N1010">
        <v>1</v>
      </c>
      <c r="O1010">
        <v>60</v>
      </c>
      <c r="P1010">
        <v>0</v>
      </c>
      <c r="Q1010">
        <v>0</v>
      </c>
      <c r="R1010">
        <v>3.2778000000000002E-2</v>
      </c>
      <c r="S1010">
        <v>1.9666669999999999</v>
      </c>
      <c r="T1010">
        <v>0</v>
      </c>
      <c r="U1010">
        <v>0</v>
      </c>
    </row>
    <row r="1011" spans="1:21" x14ac:dyDescent="0.25">
      <c r="A1011" t="s">
        <v>3825</v>
      </c>
      <c r="B1011">
        <v>1</v>
      </c>
      <c r="C1011" t="s">
        <v>79</v>
      </c>
      <c r="D1011" t="s">
        <v>109</v>
      </c>
      <c r="E1011" t="s">
        <v>3826</v>
      </c>
      <c r="F1011" t="s">
        <v>140</v>
      </c>
      <c r="G1011" t="s">
        <v>72</v>
      </c>
      <c r="H1011" t="s">
        <v>168</v>
      </c>
      <c r="I1011" t="s">
        <v>22</v>
      </c>
      <c r="J1011" t="s">
        <v>141</v>
      </c>
      <c r="K1011" t="s">
        <v>3827</v>
      </c>
      <c r="L1011" t="s">
        <v>3828</v>
      </c>
      <c r="M1011">
        <v>8.6111109999999994E-3</v>
      </c>
      <c r="N1011">
        <v>0</v>
      </c>
      <c r="O1011">
        <v>45</v>
      </c>
      <c r="P1011">
        <v>1</v>
      </c>
      <c r="Q1011">
        <v>0</v>
      </c>
      <c r="R1011">
        <v>0</v>
      </c>
      <c r="S1011">
        <v>0.38750000000000001</v>
      </c>
      <c r="T1011">
        <v>8.6110000000000006E-3</v>
      </c>
      <c r="U1011">
        <v>0</v>
      </c>
    </row>
    <row r="1012" spans="1:21" x14ac:dyDescent="0.25">
      <c r="A1012" t="s">
        <v>3829</v>
      </c>
      <c r="B1012">
        <v>1</v>
      </c>
      <c r="C1012" t="s">
        <v>79</v>
      </c>
      <c r="D1012" t="s">
        <v>109</v>
      </c>
      <c r="E1012" t="s">
        <v>3830</v>
      </c>
      <c r="F1012" t="s">
        <v>140</v>
      </c>
      <c r="G1012" t="s">
        <v>72</v>
      </c>
      <c r="H1012" t="s">
        <v>168</v>
      </c>
      <c r="I1012" t="s">
        <v>22</v>
      </c>
      <c r="J1012" t="s">
        <v>141</v>
      </c>
      <c r="K1012" t="s">
        <v>3831</v>
      </c>
      <c r="L1012" t="s">
        <v>3832</v>
      </c>
      <c r="M1012">
        <v>1.3888888E-2</v>
      </c>
      <c r="N1012">
        <v>0</v>
      </c>
      <c r="O1012">
        <v>0</v>
      </c>
      <c r="P1012">
        <v>2</v>
      </c>
      <c r="Q1012">
        <v>111</v>
      </c>
      <c r="R1012">
        <v>0</v>
      </c>
      <c r="S1012">
        <v>0</v>
      </c>
      <c r="T1012">
        <v>2.7778000000000001E-2</v>
      </c>
      <c r="U1012">
        <v>1.5416669999999999</v>
      </c>
    </row>
    <row r="1013" spans="1:21" x14ac:dyDescent="0.25">
      <c r="A1013" t="s">
        <v>3833</v>
      </c>
      <c r="B1013">
        <v>1</v>
      </c>
      <c r="C1013" t="s">
        <v>79</v>
      </c>
      <c r="D1013" t="s">
        <v>109</v>
      </c>
      <c r="E1013" t="s">
        <v>3834</v>
      </c>
      <c r="F1013" t="s">
        <v>128</v>
      </c>
      <c r="G1013" t="s">
        <v>72</v>
      </c>
      <c r="H1013" t="s">
        <v>129</v>
      </c>
      <c r="I1013" t="s">
        <v>22</v>
      </c>
      <c r="J1013" t="s">
        <v>130</v>
      </c>
      <c r="K1013" t="s">
        <v>3835</v>
      </c>
      <c r="L1013" t="s">
        <v>3836</v>
      </c>
      <c r="M1013">
        <v>1.1888888879999999</v>
      </c>
      <c r="N1013">
        <v>0</v>
      </c>
      <c r="O1013">
        <v>0</v>
      </c>
      <c r="P1013">
        <v>2</v>
      </c>
      <c r="Q1013">
        <v>9</v>
      </c>
      <c r="R1013">
        <v>0</v>
      </c>
      <c r="S1013">
        <v>0</v>
      </c>
      <c r="T1013">
        <v>2.3777780000000002</v>
      </c>
      <c r="U1013">
        <v>10.7</v>
      </c>
    </row>
    <row r="1014" spans="1:21" x14ac:dyDescent="0.25">
      <c r="A1014" t="s">
        <v>3837</v>
      </c>
      <c r="B1014">
        <v>1</v>
      </c>
      <c r="C1014" t="s">
        <v>79</v>
      </c>
      <c r="D1014" t="s">
        <v>109</v>
      </c>
      <c r="E1014" t="s">
        <v>3838</v>
      </c>
      <c r="F1014" t="s">
        <v>140</v>
      </c>
      <c r="G1014" t="s">
        <v>72</v>
      </c>
      <c r="H1014" t="s">
        <v>168</v>
      </c>
      <c r="I1014" t="s">
        <v>22</v>
      </c>
      <c r="J1014" t="s">
        <v>141</v>
      </c>
      <c r="K1014" t="s">
        <v>3839</v>
      </c>
      <c r="L1014" t="s">
        <v>3839</v>
      </c>
      <c r="M1014">
        <v>0</v>
      </c>
      <c r="N1014">
        <v>8</v>
      </c>
      <c r="O1014">
        <v>162</v>
      </c>
      <c r="P1014">
        <v>6</v>
      </c>
      <c r="Q1014">
        <v>80</v>
      </c>
      <c r="R1014">
        <v>0</v>
      </c>
      <c r="S1014">
        <v>0</v>
      </c>
      <c r="T1014">
        <v>0</v>
      </c>
      <c r="U1014">
        <v>0</v>
      </c>
    </row>
    <row r="1015" spans="1:21" x14ac:dyDescent="0.25">
      <c r="A1015" t="s">
        <v>3840</v>
      </c>
      <c r="B1015">
        <v>1</v>
      </c>
      <c r="C1015" t="s">
        <v>79</v>
      </c>
      <c r="D1015" t="s">
        <v>109</v>
      </c>
      <c r="E1015" t="s">
        <v>3841</v>
      </c>
      <c r="F1015" t="s">
        <v>154</v>
      </c>
      <c r="G1015" t="s">
        <v>72</v>
      </c>
      <c r="H1015" t="s">
        <v>168</v>
      </c>
      <c r="I1015" t="s">
        <v>22</v>
      </c>
      <c r="J1015" t="s">
        <v>130</v>
      </c>
      <c r="K1015" t="s">
        <v>3842</v>
      </c>
      <c r="L1015" t="s">
        <v>3843</v>
      </c>
      <c r="M1015">
        <v>3.3611110999999999E-2</v>
      </c>
      <c r="N1015">
        <v>2</v>
      </c>
      <c r="O1015">
        <v>507</v>
      </c>
      <c r="P1015">
        <v>0</v>
      </c>
      <c r="Q1015">
        <v>0</v>
      </c>
      <c r="R1015">
        <v>6.7222000000000004E-2</v>
      </c>
      <c r="S1015">
        <v>17.040832999999999</v>
      </c>
      <c r="T1015">
        <v>0</v>
      </c>
      <c r="U1015">
        <v>0</v>
      </c>
    </row>
    <row r="1016" spans="1:21" x14ac:dyDescent="0.25">
      <c r="A1016" t="s">
        <v>3844</v>
      </c>
      <c r="B1016">
        <v>1</v>
      </c>
      <c r="C1016" t="s">
        <v>79</v>
      </c>
      <c r="D1016" t="s">
        <v>109</v>
      </c>
      <c r="E1016" t="s">
        <v>3845</v>
      </c>
      <c r="F1016" t="s">
        <v>140</v>
      </c>
      <c r="G1016" t="s">
        <v>72</v>
      </c>
      <c r="H1016" t="s">
        <v>168</v>
      </c>
      <c r="I1016" t="s">
        <v>22</v>
      </c>
      <c r="J1016" t="s">
        <v>141</v>
      </c>
      <c r="K1016" t="s">
        <v>3846</v>
      </c>
      <c r="L1016" t="s">
        <v>3847</v>
      </c>
      <c r="M1016">
        <v>2.2222222E-2</v>
      </c>
      <c r="N1016">
        <v>2</v>
      </c>
      <c r="O1016">
        <v>292</v>
      </c>
      <c r="P1016">
        <v>0</v>
      </c>
      <c r="Q1016">
        <v>0</v>
      </c>
      <c r="R1016">
        <v>4.4443999999999997E-2</v>
      </c>
      <c r="S1016">
        <v>6.4888890000000004</v>
      </c>
      <c r="T1016">
        <v>0</v>
      </c>
      <c r="U1016">
        <v>0</v>
      </c>
    </row>
    <row r="1017" spans="1:21" x14ac:dyDescent="0.25">
      <c r="A1017" t="s">
        <v>3848</v>
      </c>
      <c r="B1017">
        <v>1</v>
      </c>
      <c r="C1017" t="s">
        <v>79</v>
      </c>
      <c r="D1017" t="s">
        <v>109</v>
      </c>
      <c r="E1017" t="s">
        <v>3849</v>
      </c>
      <c r="F1017" t="s">
        <v>140</v>
      </c>
      <c r="G1017" t="s">
        <v>72</v>
      </c>
      <c r="H1017" t="s">
        <v>168</v>
      </c>
      <c r="I1017" t="s">
        <v>22</v>
      </c>
      <c r="J1017" t="s">
        <v>141</v>
      </c>
      <c r="K1017" t="s">
        <v>3850</v>
      </c>
      <c r="L1017" t="s">
        <v>3851</v>
      </c>
      <c r="M1017">
        <v>3.1666666000000003E-2</v>
      </c>
      <c r="N1017">
        <v>28</v>
      </c>
      <c r="O1017">
        <v>2860</v>
      </c>
      <c r="P1017">
        <v>775</v>
      </c>
      <c r="Q1017">
        <v>3588</v>
      </c>
      <c r="R1017">
        <v>0.88666699999999998</v>
      </c>
      <c r="S1017">
        <v>90.566665</v>
      </c>
      <c r="T1017">
        <v>24.541665999999999</v>
      </c>
      <c r="U1017">
        <v>113.619998</v>
      </c>
    </row>
    <row r="1018" spans="1:21" x14ac:dyDescent="0.25">
      <c r="A1018" t="s">
        <v>3852</v>
      </c>
      <c r="B1018">
        <v>1</v>
      </c>
      <c r="C1018" t="s">
        <v>79</v>
      </c>
      <c r="D1018" t="s">
        <v>109</v>
      </c>
      <c r="E1018" t="s">
        <v>3853</v>
      </c>
      <c r="F1018" t="s">
        <v>140</v>
      </c>
      <c r="G1018" t="s">
        <v>72</v>
      </c>
      <c r="H1018" t="s">
        <v>168</v>
      </c>
      <c r="I1018" t="s">
        <v>22</v>
      </c>
      <c r="J1018" t="s">
        <v>141</v>
      </c>
      <c r="K1018" t="s">
        <v>3854</v>
      </c>
      <c r="L1018" t="s">
        <v>3855</v>
      </c>
      <c r="M1018">
        <v>1.5555555E-2</v>
      </c>
      <c r="N1018">
        <v>0</v>
      </c>
      <c r="O1018">
        <v>0</v>
      </c>
      <c r="P1018">
        <v>1</v>
      </c>
      <c r="Q1018">
        <v>38</v>
      </c>
      <c r="R1018">
        <v>0</v>
      </c>
      <c r="S1018">
        <v>0</v>
      </c>
      <c r="T1018">
        <v>1.5556E-2</v>
      </c>
      <c r="U1018">
        <v>0.59111100000000005</v>
      </c>
    </row>
    <row r="1019" spans="1:21" x14ac:dyDescent="0.25">
      <c r="A1019" t="s">
        <v>3856</v>
      </c>
      <c r="B1019">
        <v>1</v>
      </c>
      <c r="C1019" t="s">
        <v>79</v>
      </c>
      <c r="D1019" t="s">
        <v>109</v>
      </c>
      <c r="E1019" t="s">
        <v>3857</v>
      </c>
      <c r="F1019" t="s">
        <v>140</v>
      </c>
      <c r="G1019" t="s">
        <v>72</v>
      </c>
      <c r="H1019" t="s">
        <v>168</v>
      </c>
      <c r="I1019" t="s">
        <v>22</v>
      </c>
      <c r="J1019" t="s">
        <v>141</v>
      </c>
      <c r="K1019" t="s">
        <v>3858</v>
      </c>
      <c r="L1019" t="s">
        <v>3859</v>
      </c>
      <c r="M1019">
        <v>3.3611110999999999E-2</v>
      </c>
      <c r="N1019">
        <v>0</v>
      </c>
      <c r="O1019">
        <v>0</v>
      </c>
      <c r="P1019">
        <v>1</v>
      </c>
      <c r="Q1019">
        <v>38</v>
      </c>
      <c r="R1019">
        <v>0</v>
      </c>
      <c r="S1019">
        <v>0</v>
      </c>
      <c r="T1019">
        <v>3.3611000000000002E-2</v>
      </c>
      <c r="U1019">
        <v>1.2772220000000001</v>
      </c>
    </row>
    <row r="1020" spans="1:21" x14ac:dyDescent="0.25">
      <c r="A1020" t="s">
        <v>3860</v>
      </c>
      <c r="B1020">
        <v>1</v>
      </c>
      <c r="C1020" t="s">
        <v>79</v>
      </c>
      <c r="D1020" t="s">
        <v>109</v>
      </c>
      <c r="E1020" t="s">
        <v>3861</v>
      </c>
      <c r="F1020" t="s">
        <v>140</v>
      </c>
      <c r="G1020" t="s">
        <v>72</v>
      </c>
      <c r="H1020" t="s">
        <v>129</v>
      </c>
      <c r="I1020" t="s">
        <v>22</v>
      </c>
      <c r="J1020" t="s">
        <v>141</v>
      </c>
      <c r="K1020" t="s">
        <v>3862</v>
      </c>
      <c r="L1020" t="s">
        <v>2873</v>
      </c>
      <c r="M1020">
        <v>0.1225</v>
      </c>
      <c r="N1020">
        <v>0</v>
      </c>
      <c r="O1020">
        <v>0</v>
      </c>
      <c r="P1020">
        <v>1</v>
      </c>
      <c r="Q1020">
        <v>142</v>
      </c>
      <c r="R1020">
        <v>0</v>
      </c>
      <c r="S1020">
        <v>0</v>
      </c>
      <c r="T1020">
        <v>0.1225</v>
      </c>
      <c r="U1020">
        <v>17.395</v>
      </c>
    </row>
    <row r="1021" spans="1:21" x14ac:dyDescent="0.25">
      <c r="A1021" t="s">
        <v>3863</v>
      </c>
      <c r="B1021">
        <v>1</v>
      </c>
      <c r="C1021" t="s">
        <v>79</v>
      </c>
      <c r="D1021" t="s">
        <v>109</v>
      </c>
      <c r="E1021" t="s">
        <v>3864</v>
      </c>
      <c r="F1021" t="s">
        <v>140</v>
      </c>
      <c r="G1021" t="s">
        <v>72</v>
      </c>
      <c r="H1021" t="s">
        <v>129</v>
      </c>
      <c r="I1021" t="s">
        <v>22</v>
      </c>
      <c r="J1021" t="s">
        <v>141</v>
      </c>
      <c r="K1021" t="s">
        <v>3865</v>
      </c>
      <c r="L1021" t="s">
        <v>3866</v>
      </c>
      <c r="M1021">
        <v>5.9241665999999998E-2</v>
      </c>
      <c r="N1021">
        <v>1</v>
      </c>
      <c r="O1021">
        <v>0</v>
      </c>
      <c r="P1021">
        <v>201</v>
      </c>
      <c r="Q1021">
        <v>2137</v>
      </c>
      <c r="R1021">
        <v>5.9242000000000003E-2</v>
      </c>
      <c r="S1021">
        <v>0</v>
      </c>
      <c r="T1021">
        <v>11.907575</v>
      </c>
      <c r="U1021">
        <v>126.59944</v>
      </c>
    </row>
    <row r="1022" spans="1:21" x14ac:dyDescent="0.25">
      <c r="A1022" t="s">
        <v>3867</v>
      </c>
      <c r="B1022">
        <v>1</v>
      </c>
      <c r="C1022" t="s">
        <v>79</v>
      </c>
      <c r="D1022" t="s">
        <v>109</v>
      </c>
      <c r="E1022" t="s">
        <v>3868</v>
      </c>
      <c r="F1022" t="s">
        <v>140</v>
      </c>
      <c r="G1022" t="s">
        <v>72</v>
      </c>
      <c r="H1022" t="s">
        <v>129</v>
      </c>
      <c r="I1022" t="s">
        <v>22</v>
      </c>
      <c r="J1022" t="s">
        <v>141</v>
      </c>
      <c r="K1022" t="s">
        <v>3869</v>
      </c>
      <c r="L1022" t="s">
        <v>3870</v>
      </c>
      <c r="M1022">
        <v>2.8763888880000001</v>
      </c>
      <c r="N1022">
        <v>0</v>
      </c>
      <c r="O1022">
        <v>0</v>
      </c>
      <c r="P1022">
        <v>1</v>
      </c>
      <c r="Q1022">
        <v>4</v>
      </c>
      <c r="R1022">
        <v>0</v>
      </c>
      <c r="S1022">
        <v>0</v>
      </c>
      <c r="T1022">
        <v>2.8763890000000001</v>
      </c>
      <c r="U1022">
        <v>11.505556</v>
      </c>
    </row>
    <row r="1023" spans="1:21" x14ac:dyDescent="0.25">
      <c r="A1023" t="s">
        <v>3871</v>
      </c>
      <c r="B1023">
        <v>1</v>
      </c>
      <c r="C1023" t="s">
        <v>79</v>
      </c>
      <c r="D1023" t="s">
        <v>114</v>
      </c>
      <c r="E1023" t="s">
        <v>3872</v>
      </c>
      <c r="F1023" t="s">
        <v>128</v>
      </c>
      <c r="G1023" t="s">
        <v>72</v>
      </c>
      <c r="H1023" t="s">
        <v>129</v>
      </c>
      <c r="I1023" t="s">
        <v>22</v>
      </c>
      <c r="J1023" t="s">
        <v>130</v>
      </c>
      <c r="K1023" t="s">
        <v>3873</v>
      </c>
      <c r="L1023" t="s">
        <v>3874</v>
      </c>
      <c r="M1023">
        <v>4.1133333329999999</v>
      </c>
      <c r="N1023">
        <v>7</v>
      </c>
      <c r="O1023">
        <v>206</v>
      </c>
      <c r="P1023">
        <v>4</v>
      </c>
      <c r="Q1023">
        <v>27</v>
      </c>
      <c r="R1023">
        <v>28.793333000000001</v>
      </c>
      <c r="S1023">
        <v>847.34666700000002</v>
      </c>
      <c r="T1023">
        <v>16.453333000000001</v>
      </c>
      <c r="U1023">
        <v>111.06</v>
      </c>
    </row>
    <row r="1024" spans="1:21" x14ac:dyDescent="0.25">
      <c r="A1024" t="s">
        <v>3875</v>
      </c>
      <c r="B1024">
        <v>1</v>
      </c>
      <c r="C1024" t="s">
        <v>79</v>
      </c>
      <c r="D1024" t="s">
        <v>114</v>
      </c>
      <c r="E1024" t="s">
        <v>3872</v>
      </c>
      <c r="F1024" t="s">
        <v>140</v>
      </c>
      <c r="G1024" t="s">
        <v>72</v>
      </c>
      <c r="H1024" t="s">
        <v>168</v>
      </c>
      <c r="I1024" t="s">
        <v>22</v>
      </c>
      <c r="J1024" t="s">
        <v>141</v>
      </c>
      <c r="K1024" t="s">
        <v>3876</v>
      </c>
      <c r="L1024" t="s">
        <v>3877</v>
      </c>
      <c r="M1024">
        <v>3.8055554999999998E-2</v>
      </c>
      <c r="N1024">
        <v>0</v>
      </c>
      <c r="O1024">
        <v>33</v>
      </c>
      <c r="P1024">
        <v>1</v>
      </c>
      <c r="Q1024">
        <v>25</v>
      </c>
      <c r="R1024">
        <v>0</v>
      </c>
      <c r="S1024">
        <v>1.255833</v>
      </c>
      <c r="T1024">
        <v>3.8056E-2</v>
      </c>
      <c r="U1024">
        <v>0.95138900000000004</v>
      </c>
    </row>
    <row r="1025" spans="1:21" x14ac:dyDescent="0.25">
      <c r="A1025" t="s">
        <v>3878</v>
      </c>
      <c r="B1025">
        <v>1</v>
      </c>
      <c r="C1025" t="s">
        <v>78</v>
      </c>
      <c r="D1025" t="s">
        <v>95</v>
      </c>
      <c r="E1025" t="s">
        <v>3879</v>
      </c>
      <c r="F1025" t="s">
        <v>154</v>
      </c>
      <c r="G1025" t="s">
        <v>72</v>
      </c>
      <c r="H1025" t="s">
        <v>129</v>
      </c>
      <c r="I1025" t="s">
        <v>22</v>
      </c>
      <c r="J1025" t="s">
        <v>130</v>
      </c>
      <c r="K1025" t="s">
        <v>3880</v>
      </c>
      <c r="L1025" t="s">
        <v>3881</v>
      </c>
      <c r="M1025">
        <v>0.58617222199999997</v>
      </c>
      <c r="N1025">
        <v>5</v>
      </c>
      <c r="O1025">
        <v>0</v>
      </c>
      <c r="P1025">
        <v>190</v>
      </c>
      <c r="Q1025">
        <v>7117</v>
      </c>
      <c r="R1025">
        <v>2.9308610000000002</v>
      </c>
      <c r="S1025">
        <v>0</v>
      </c>
      <c r="T1025">
        <v>111.372722</v>
      </c>
      <c r="U1025">
        <v>4171.7877040000003</v>
      </c>
    </row>
    <row r="1026" spans="1:21" x14ac:dyDescent="0.25">
      <c r="A1026" t="s">
        <v>3882</v>
      </c>
      <c r="B1026">
        <v>1</v>
      </c>
      <c r="C1026" t="s">
        <v>78</v>
      </c>
      <c r="D1026" t="s">
        <v>93</v>
      </c>
      <c r="E1026" t="s">
        <v>3883</v>
      </c>
      <c r="F1026" t="s">
        <v>140</v>
      </c>
      <c r="G1026" t="s">
        <v>72</v>
      </c>
      <c r="H1026" t="s">
        <v>129</v>
      </c>
      <c r="I1026" t="s">
        <v>22</v>
      </c>
      <c r="J1026" t="s">
        <v>141</v>
      </c>
      <c r="K1026" t="s">
        <v>3884</v>
      </c>
      <c r="L1026" t="s">
        <v>3885</v>
      </c>
      <c r="M1026">
        <v>5.5833332999999999E-2</v>
      </c>
      <c r="N1026">
        <v>2</v>
      </c>
      <c r="O1026">
        <v>232</v>
      </c>
      <c r="P1026">
        <v>0</v>
      </c>
      <c r="Q1026">
        <v>0</v>
      </c>
      <c r="R1026">
        <v>0.111667</v>
      </c>
      <c r="S1026">
        <v>12.953333000000001</v>
      </c>
      <c r="T1026">
        <v>0</v>
      </c>
      <c r="U1026">
        <v>0</v>
      </c>
    </row>
    <row r="1027" spans="1:21" x14ac:dyDescent="0.25">
      <c r="A1027" t="s">
        <v>3886</v>
      </c>
      <c r="B1027">
        <v>1</v>
      </c>
      <c r="C1027" t="s">
        <v>78</v>
      </c>
      <c r="D1027" t="s">
        <v>93</v>
      </c>
      <c r="E1027" t="s">
        <v>3887</v>
      </c>
      <c r="F1027" t="s">
        <v>177</v>
      </c>
      <c r="G1027" t="s">
        <v>71</v>
      </c>
      <c r="H1027" t="s">
        <v>129</v>
      </c>
      <c r="I1027" t="s">
        <v>22</v>
      </c>
      <c r="J1027" t="s">
        <v>130</v>
      </c>
      <c r="K1027" t="s">
        <v>3888</v>
      </c>
      <c r="L1027" t="s">
        <v>3889</v>
      </c>
      <c r="M1027">
        <v>9.1810072219999999</v>
      </c>
      <c r="N1027">
        <v>2</v>
      </c>
      <c r="O1027">
        <v>222</v>
      </c>
      <c r="P1027">
        <v>0</v>
      </c>
      <c r="Q1027">
        <v>0</v>
      </c>
      <c r="R1027">
        <v>18.362013999999999</v>
      </c>
      <c r="S1027">
        <v>2038.1836029999999</v>
      </c>
      <c r="T1027">
        <v>0</v>
      </c>
      <c r="U1027">
        <v>0</v>
      </c>
    </row>
    <row r="1028" spans="1:21" x14ac:dyDescent="0.25">
      <c r="A1028" t="s">
        <v>3890</v>
      </c>
      <c r="B1028">
        <v>1</v>
      </c>
      <c r="C1028" t="s">
        <v>79</v>
      </c>
      <c r="D1028" t="s">
        <v>125</v>
      </c>
      <c r="E1028" t="s">
        <v>3891</v>
      </c>
      <c r="F1028" t="s">
        <v>140</v>
      </c>
      <c r="G1028" t="s">
        <v>72</v>
      </c>
      <c r="H1028" t="s">
        <v>129</v>
      </c>
      <c r="I1028" t="s">
        <v>22</v>
      </c>
      <c r="J1028" t="s">
        <v>141</v>
      </c>
      <c r="K1028" t="s">
        <v>3892</v>
      </c>
      <c r="L1028" t="s">
        <v>3893</v>
      </c>
      <c r="M1028">
        <v>1.1625000000000001</v>
      </c>
      <c r="N1028">
        <v>0</v>
      </c>
      <c r="O1028">
        <v>0</v>
      </c>
      <c r="P1028">
        <v>1</v>
      </c>
      <c r="Q1028">
        <v>91</v>
      </c>
      <c r="R1028">
        <v>0</v>
      </c>
      <c r="S1028">
        <v>0</v>
      </c>
      <c r="T1028">
        <v>1.1625000000000001</v>
      </c>
      <c r="U1028">
        <v>105.78749999999999</v>
      </c>
    </row>
    <row r="1029" spans="1:21" x14ac:dyDescent="0.25">
      <c r="A1029" t="s">
        <v>3894</v>
      </c>
      <c r="B1029">
        <v>1</v>
      </c>
      <c r="C1029" t="s">
        <v>79</v>
      </c>
      <c r="D1029" t="s">
        <v>125</v>
      </c>
      <c r="E1029" t="s">
        <v>3891</v>
      </c>
      <c r="F1029" t="s">
        <v>140</v>
      </c>
      <c r="G1029" t="s">
        <v>72</v>
      </c>
      <c r="H1029" t="s">
        <v>129</v>
      </c>
      <c r="I1029" t="s">
        <v>22</v>
      </c>
      <c r="J1029" t="s">
        <v>141</v>
      </c>
      <c r="K1029" t="s">
        <v>3895</v>
      </c>
      <c r="L1029" t="s">
        <v>3896</v>
      </c>
      <c r="M1029">
        <v>0.27138888799999999</v>
      </c>
      <c r="N1029">
        <v>0</v>
      </c>
      <c r="O1029">
        <v>0</v>
      </c>
      <c r="P1029">
        <v>1</v>
      </c>
      <c r="Q1029">
        <v>216</v>
      </c>
      <c r="R1029">
        <v>0</v>
      </c>
      <c r="S1029">
        <v>0</v>
      </c>
      <c r="T1029">
        <v>0.27138899999999999</v>
      </c>
      <c r="U1029">
        <v>58.62</v>
      </c>
    </row>
    <row r="1030" spans="1:21" x14ac:dyDescent="0.25">
      <c r="A1030" t="s">
        <v>3897</v>
      </c>
      <c r="B1030">
        <v>1</v>
      </c>
      <c r="C1030" t="s">
        <v>79</v>
      </c>
      <c r="D1030" t="s">
        <v>125</v>
      </c>
      <c r="E1030" t="s">
        <v>3891</v>
      </c>
      <c r="F1030" t="s">
        <v>140</v>
      </c>
      <c r="G1030" t="s">
        <v>72</v>
      </c>
      <c r="H1030" t="s">
        <v>129</v>
      </c>
      <c r="I1030" t="s">
        <v>22</v>
      </c>
      <c r="J1030" t="s">
        <v>141</v>
      </c>
      <c r="K1030" t="s">
        <v>3898</v>
      </c>
      <c r="L1030" t="s">
        <v>3899</v>
      </c>
      <c r="M1030">
        <v>0.15944444399999999</v>
      </c>
      <c r="N1030">
        <v>0</v>
      </c>
      <c r="O1030">
        <v>0</v>
      </c>
      <c r="P1030">
        <v>1</v>
      </c>
      <c r="Q1030">
        <v>80</v>
      </c>
      <c r="R1030">
        <v>0</v>
      </c>
      <c r="S1030">
        <v>0</v>
      </c>
      <c r="T1030">
        <v>0.159444</v>
      </c>
      <c r="U1030">
        <v>12.755556</v>
      </c>
    </row>
    <row r="1031" spans="1:21" x14ac:dyDescent="0.25">
      <c r="A1031" t="s">
        <v>3900</v>
      </c>
      <c r="B1031">
        <v>1</v>
      </c>
      <c r="C1031" t="s">
        <v>79</v>
      </c>
      <c r="D1031" t="s">
        <v>125</v>
      </c>
      <c r="E1031" t="s">
        <v>3901</v>
      </c>
      <c r="F1031" t="s">
        <v>140</v>
      </c>
      <c r="G1031" t="s">
        <v>72</v>
      </c>
      <c r="H1031" t="s">
        <v>129</v>
      </c>
      <c r="I1031" t="s">
        <v>22</v>
      </c>
      <c r="J1031" t="s">
        <v>141</v>
      </c>
      <c r="K1031" t="s">
        <v>3902</v>
      </c>
      <c r="L1031" t="s">
        <v>3903</v>
      </c>
      <c r="M1031">
        <v>0.28083333300000002</v>
      </c>
      <c r="N1031">
        <v>0</v>
      </c>
      <c r="O1031">
        <v>0</v>
      </c>
      <c r="P1031">
        <v>1</v>
      </c>
      <c r="Q1031">
        <v>162</v>
      </c>
      <c r="R1031">
        <v>0</v>
      </c>
      <c r="S1031">
        <v>0</v>
      </c>
      <c r="T1031">
        <v>0.280833</v>
      </c>
      <c r="U1031">
        <v>45.494999999999997</v>
      </c>
    </row>
    <row r="1032" spans="1:21" x14ac:dyDescent="0.25">
      <c r="A1032" t="s">
        <v>3904</v>
      </c>
      <c r="B1032">
        <v>1</v>
      </c>
      <c r="C1032" t="s">
        <v>79</v>
      </c>
      <c r="D1032" t="s">
        <v>110</v>
      </c>
      <c r="E1032" t="s">
        <v>3905</v>
      </c>
      <c r="F1032" t="s">
        <v>128</v>
      </c>
      <c r="G1032" t="s">
        <v>72</v>
      </c>
      <c r="H1032" t="s">
        <v>129</v>
      </c>
      <c r="I1032" t="s">
        <v>22</v>
      </c>
      <c r="J1032" t="s">
        <v>130</v>
      </c>
      <c r="K1032" t="s">
        <v>3906</v>
      </c>
      <c r="L1032" t="s">
        <v>3907</v>
      </c>
      <c r="M1032">
        <v>6.5909833329999996</v>
      </c>
      <c r="N1032">
        <v>0</v>
      </c>
      <c r="O1032">
        <v>0</v>
      </c>
      <c r="P1032">
        <v>1</v>
      </c>
      <c r="Q1032">
        <v>75</v>
      </c>
      <c r="R1032">
        <v>0</v>
      </c>
      <c r="S1032">
        <v>0</v>
      </c>
      <c r="T1032">
        <v>6.5909829999999996</v>
      </c>
      <c r="U1032">
        <v>494.32375000000002</v>
      </c>
    </row>
    <row r="1033" spans="1:21" x14ac:dyDescent="0.25">
      <c r="A1033" t="s">
        <v>3908</v>
      </c>
      <c r="B1033">
        <v>1</v>
      </c>
      <c r="C1033" t="s">
        <v>78</v>
      </c>
      <c r="D1033" t="s">
        <v>107</v>
      </c>
      <c r="E1033" t="s">
        <v>3909</v>
      </c>
      <c r="F1033" t="s">
        <v>140</v>
      </c>
      <c r="G1033" t="s">
        <v>72</v>
      </c>
      <c r="H1033" t="s">
        <v>168</v>
      </c>
      <c r="I1033" t="s">
        <v>22</v>
      </c>
      <c r="J1033" t="s">
        <v>141</v>
      </c>
      <c r="K1033" t="s">
        <v>3910</v>
      </c>
      <c r="L1033" t="s">
        <v>3911</v>
      </c>
      <c r="M1033">
        <v>2.7777777E-2</v>
      </c>
      <c r="N1033">
        <v>0</v>
      </c>
      <c r="O1033">
        <v>0</v>
      </c>
      <c r="P1033">
        <v>1</v>
      </c>
      <c r="Q1033">
        <v>50</v>
      </c>
      <c r="R1033">
        <v>0</v>
      </c>
      <c r="S1033">
        <v>0</v>
      </c>
      <c r="T1033">
        <v>2.7778000000000001E-2</v>
      </c>
      <c r="U1033">
        <v>1.388889</v>
      </c>
    </row>
    <row r="1034" spans="1:21" x14ac:dyDescent="0.25">
      <c r="A1034" t="s">
        <v>3912</v>
      </c>
      <c r="B1034">
        <v>1</v>
      </c>
      <c r="C1034" t="s">
        <v>79</v>
      </c>
      <c r="D1034" t="s">
        <v>109</v>
      </c>
      <c r="E1034" t="s">
        <v>3913</v>
      </c>
      <c r="F1034" t="s">
        <v>140</v>
      </c>
      <c r="G1034" t="s">
        <v>72</v>
      </c>
      <c r="H1034" t="s">
        <v>168</v>
      </c>
      <c r="I1034" t="s">
        <v>22</v>
      </c>
      <c r="J1034" t="s">
        <v>141</v>
      </c>
      <c r="K1034" t="s">
        <v>3914</v>
      </c>
      <c r="L1034" t="s">
        <v>3915</v>
      </c>
      <c r="M1034">
        <v>8.6111109999999994E-3</v>
      </c>
      <c r="N1034">
        <v>1</v>
      </c>
      <c r="O1034">
        <v>333</v>
      </c>
      <c r="P1034">
        <v>0</v>
      </c>
      <c r="Q1034">
        <v>0</v>
      </c>
      <c r="R1034">
        <v>8.6110000000000006E-3</v>
      </c>
      <c r="S1034">
        <v>2.8675000000000002</v>
      </c>
      <c r="T1034">
        <v>0</v>
      </c>
      <c r="U1034">
        <v>0</v>
      </c>
    </row>
    <row r="1035" spans="1:21" x14ac:dyDescent="0.25">
      <c r="A1035" t="s">
        <v>3916</v>
      </c>
      <c r="B1035">
        <v>1</v>
      </c>
      <c r="C1035" t="s">
        <v>79</v>
      </c>
      <c r="D1035" t="s">
        <v>109</v>
      </c>
      <c r="E1035" t="s">
        <v>3917</v>
      </c>
      <c r="F1035" t="s">
        <v>140</v>
      </c>
      <c r="G1035" t="s">
        <v>72</v>
      </c>
      <c r="H1035" t="s">
        <v>129</v>
      </c>
      <c r="I1035" t="s">
        <v>22</v>
      </c>
      <c r="J1035" t="s">
        <v>141</v>
      </c>
      <c r="K1035" t="s">
        <v>3918</v>
      </c>
      <c r="L1035" t="s">
        <v>3919</v>
      </c>
      <c r="M1035">
        <v>7.4999999999999997E-2</v>
      </c>
      <c r="N1035">
        <v>0</v>
      </c>
      <c r="O1035">
        <v>0</v>
      </c>
      <c r="P1035">
        <v>1</v>
      </c>
      <c r="Q1035">
        <v>57</v>
      </c>
      <c r="R1035">
        <v>0</v>
      </c>
      <c r="S1035">
        <v>0</v>
      </c>
      <c r="T1035">
        <v>7.4999999999999997E-2</v>
      </c>
      <c r="U1035">
        <v>4.2750000000000004</v>
      </c>
    </row>
    <row r="1036" spans="1:21" x14ac:dyDescent="0.25">
      <c r="A1036" t="s">
        <v>3920</v>
      </c>
      <c r="B1036">
        <v>1</v>
      </c>
      <c r="C1036" t="s">
        <v>79</v>
      </c>
      <c r="D1036" t="s">
        <v>109</v>
      </c>
      <c r="E1036" t="s">
        <v>3913</v>
      </c>
      <c r="F1036" t="s">
        <v>140</v>
      </c>
      <c r="G1036" t="s">
        <v>72</v>
      </c>
      <c r="H1036" t="s">
        <v>168</v>
      </c>
      <c r="I1036" t="s">
        <v>22</v>
      </c>
      <c r="J1036" t="s">
        <v>141</v>
      </c>
      <c r="K1036" t="s">
        <v>3921</v>
      </c>
      <c r="L1036" t="s">
        <v>3922</v>
      </c>
      <c r="M1036">
        <v>3.1666666000000003E-2</v>
      </c>
      <c r="N1036">
        <v>0</v>
      </c>
      <c r="O1036">
        <v>5</v>
      </c>
      <c r="P1036">
        <v>2</v>
      </c>
      <c r="Q1036">
        <v>0</v>
      </c>
      <c r="R1036">
        <v>0</v>
      </c>
      <c r="S1036">
        <v>0.158333</v>
      </c>
      <c r="T1036">
        <v>6.3333E-2</v>
      </c>
      <c r="U1036">
        <v>0</v>
      </c>
    </row>
    <row r="1037" spans="1:21" x14ac:dyDescent="0.25">
      <c r="A1037" t="s">
        <v>3923</v>
      </c>
      <c r="B1037">
        <v>1</v>
      </c>
      <c r="C1037" t="s">
        <v>79</v>
      </c>
      <c r="D1037" t="s">
        <v>109</v>
      </c>
      <c r="E1037" t="s">
        <v>3913</v>
      </c>
      <c r="F1037" t="s">
        <v>140</v>
      </c>
      <c r="G1037" t="s">
        <v>72</v>
      </c>
      <c r="H1037" t="s">
        <v>129</v>
      </c>
      <c r="I1037" t="s">
        <v>22</v>
      </c>
      <c r="J1037" t="s">
        <v>141</v>
      </c>
      <c r="K1037" t="s">
        <v>3924</v>
      </c>
      <c r="L1037" t="s">
        <v>3925</v>
      </c>
      <c r="M1037">
        <v>0.48388888800000002</v>
      </c>
      <c r="N1037">
        <v>1</v>
      </c>
      <c r="O1037">
        <v>297</v>
      </c>
      <c r="P1037">
        <v>0</v>
      </c>
      <c r="Q1037">
        <v>1</v>
      </c>
      <c r="R1037">
        <v>0.48388900000000001</v>
      </c>
      <c r="S1037">
        <v>143.715</v>
      </c>
      <c r="T1037">
        <v>0</v>
      </c>
      <c r="U1037">
        <v>0.48388900000000001</v>
      </c>
    </row>
    <row r="1038" spans="1:21" x14ac:dyDescent="0.25">
      <c r="A1038" t="s">
        <v>3926</v>
      </c>
      <c r="B1038">
        <v>1</v>
      </c>
      <c r="C1038" t="s">
        <v>79</v>
      </c>
      <c r="D1038" t="s">
        <v>109</v>
      </c>
      <c r="E1038" t="s">
        <v>3913</v>
      </c>
      <c r="F1038" t="s">
        <v>140</v>
      </c>
      <c r="G1038" t="s">
        <v>72</v>
      </c>
      <c r="H1038" t="s">
        <v>168</v>
      </c>
      <c r="I1038" t="s">
        <v>22</v>
      </c>
      <c r="J1038" t="s">
        <v>141</v>
      </c>
      <c r="K1038" t="s">
        <v>3927</v>
      </c>
      <c r="L1038" t="s">
        <v>3928</v>
      </c>
      <c r="M1038">
        <v>2.3055554999999998E-2</v>
      </c>
      <c r="N1038">
        <v>1</v>
      </c>
      <c r="O1038">
        <v>103</v>
      </c>
      <c r="P1038">
        <v>0</v>
      </c>
      <c r="Q1038">
        <v>0</v>
      </c>
      <c r="R1038">
        <v>2.3056E-2</v>
      </c>
      <c r="S1038">
        <v>2.3747220000000002</v>
      </c>
      <c r="T1038">
        <v>0</v>
      </c>
      <c r="U1038">
        <v>0</v>
      </c>
    </row>
    <row r="1039" spans="1:21" x14ac:dyDescent="0.25">
      <c r="A1039" t="s">
        <v>3929</v>
      </c>
      <c r="B1039">
        <v>1</v>
      </c>
      <c r="C1039" t="s">
        <v>79</v>
      </c>
      <c r="D1039" t="s">
        <v>109</v>
      </c>
      <c r="E1039" t="s">
        <v>3930</v>
      </c>
      <c r="F1039" t="s">
        <v>128</v>
      </c>
      <c r="G1039" t="s">
        <v>72</v>
      </c>
      <c r="H1039" t="s">
        <v>129</v>
      </c>
      <c r="I1039" t="s">
        <v>22</v>
      </c>
      <c r="J1039" t="s">
        <v>130</v>
      </c>
      <c r="K1039" t="s">
        <v>3931</v>
      </c>
      <c r="L1039" t="s">
        <v>3932</v>
      </c>
      <c r="M1039">
        <v>6.3208544440000001</v>
      </c>
      <c r="N1039">
        <v>24</v>
      </c>
      <c r="O1039">
        <v>3775</v>
      </c>
      <c r="P1039">
        <v>466</v>
      </c>
      <c r="Q1039">
        <v>9</v>
      </c>
      <c r="R1039">
        <v>151.70050699999999</v>
      </c>
      <c r="S1039">
        <v>23861.225525999998</v>
      </c>
      <c r="T1039">
        <v>2945.5181710000002</v>
      </c>
      <c r="U1039">
        <v>56.887689999999999</v>
      </c>
    </row>
    <row r="1040" spans="1:21" x14ac:dyDescent="0.25">
      <c r="A1040" t="s">
        <v>3933</v>
      </c>
      <c r="B1040">
        <v>1</v>
      </c>
      <c r="C1040" t="s">
        <v>79</v>
      </c>
      <c r="D1040" t="s">
        <v>110</v>
      </c>
      <c r="E1040" t="s">
        <v>3934</v>
      </c>
      <c r="F1040" t="s">
        <v>140</v>
      </c>
      <c r="G1040" t="s">
        <v>72</v>
      </c>
      <c r="H1040" t="s">
        <v>168</v>
      </c>
      <c r="I1040" t="s">
        <v>22</v>
      </c>
      <c r="J1040" t="s">
        <v>141</v>
      </c>
      <c r="K1040" t="s">
        <v>3935</v>
      </c>
      <c r="L1040" t="s">
        <v>3936</v>
      </c>
      <c r="M1040">
        <v>5.8333329999999996E-3</v>
      </c>
      <c r="N1040">
        <v>0</v>
      </c>
      <c r="O1040">
        <v>0</v>
      </c>
      <c r="P1040">
        <v>1</v>
      </c>
      <c r="Q1040">
        <v>77</v>
      </c>
      <c r="R1040">
        <v>0</v>
      </c>
      <c r="S1040">
        <v>0</v>
      </c>
      <c r="T1040">
        <v>5.8329999999999996E-3</v>
      </c>
      <c r="U1040">
        <v>0.44916699999999998</v>
      </c>
    </row>
    <row r="1041" spans="1:21" x14ac:dyDescent="0.25">
      <c r="A1041" t="s">
        <v>3937</v>
      </c>
      <c r="B1041">
        <v>1</v>
      </c>
      <c r="C1041" t="s">
        <v>79</v>
      </c>
      <c r="D1041" t="s">
        <v>110</v>
      </c>
      <c r="E1041" t="s">
        <v>3938</v>
      </c>
      <c r="F1041" t="s">
        <v>140</v>
      </c>
      <c r="G1041" t="s">
        <v>72</v>
      </c>
      <c r="H1041" t="s">
        <v>168</v>
      </c>
      <c r="I1041" t="s">
        <v>22</v>
      </c>
      <c r="J1041" t="s">
        <v>141</v>
      </c>
      <c r="K1041" t="s">
        <v>3939</v>
      </c>
      <c r="L1041" t="s">
        <v>3940</v>
      </c>
      <c r="M1041">
        <v>6.9444440000000001E-3</v>
      </c>
      <c r="N1041">
        <v>0</v>
      </c>
      <c r="O1041">
        <v>0</v>
      </c>
      <c r="P1041">
        <v>1</v>
      </c>
      <c r="Q1041">
        <v>153</v>
      </c>
      <c r="R1041">
        <v>0</v>
      </c>
      <c r="S1041">
        <v>0</v>
      </c>
      <c r="T1041">
        <v>6.9439999999999997E-3</v>
      </c>
      <c r="U1041">
        <v>1.0625</v>
      </c>
    </row>
    <row r="1042" spans="1:21" x14ac:dyDescent="0.25">
      <c r="A1042" t="s">
        <v>3941</v>
      </c>
      <c r="B1042">
        <v>1</v>
      </c>
      <c r="C1042" t="s">
        <v>79</v>
      </c>
      <c r="D1042" t="s">
        <v>110</v>
      </c>
      <c r="E1042" t="s">
        <v>3942</v>
      </c>
      <c r="F1042" t="s">
        <v>140</v>
      </c>
      <c r="G1042" t="s">
        <v>72</v>
      </c>
      <c r="H1042" t="s">
        <v>129</v>
      </c>
      <c r="I1042" t="s">
        <v>22</v>
      </c>
      <c r="J1042" t="s">
        <v>141</v>
      </c>
      <c r="K1042" t="s">
        <v>3943</v>
      </c>
      <c r="L1042" t="s">
        <v>3944</v>
      </c>
      <c r="M1042">
        <v>0.151388888</v>
      </c>
      <c r="N1042">
        <v>0</v>
      </c>
      <c r="O1042">
        <v>0</v>
      </c>
      <c r="P1042">
        <v>1</v>
      </c>
      <c r="Q1042">
        <v>32</v>
      </c>
      <c r="R1042">
        <v>0</v>
      </c>
      <c r="S1042">
        <v>0</v>
      </c>
      <c r="T1042">
        <v>0.151389</v>
      </c>
      <c r="U1042">
        <v>4.8444440000000002</v>
      </c>
    </row>
    <row r="1043" spans="1:21" x14ac:dyDescent="0.25">
      <c r="A1043" t="s">
        <v>3945</v>
      </c>
      <c r="B1043">
        <v>1</v>
      </c>
      <c r="C1043" t="s">
        <v>79</v>
      </c>
      <c r="D1043" t="s">
        <v>110</v>
      </c>
      <c r="E1043" t="s">
        <v>3942</v>
      </c>
      <c r="F1043" t="s">
        <v>140</v>
      </c>
      <c r="G1043" t="s">
        <v>72</v>
      </c>
      <c r="H1043" t="s">
        <v>129</v>
      </c>
      <c r="I1043" t="s">
        <v>22</v>
      </c>
      <c r="J1043" t="s">
        <v>141</v>
      </c>
      <c r="K1043" t="s">
        <v>3946</v>
      </c>
      <c r="L1043" t="s">
        <v>3947</v>
      </c>
      <c r="M1043">
        <v>0.105833333</v>
      </c>
      <c r="N1043">
        <v>0</v>
      </c>
      <c r="O1043">
        <v>0</v>
      </c>
      <c r="P1043">
        <v>1</v>
      </c>
      <c r="Q1043">
        <v>9</v>
      </c>
      <c r="R1043">
        <v>0</v>
      </c>
      <c r="S1043">
        <v>0</v>
      </c>
      <c r="T1043">
        <v>0.105833</v>
      </c>
      <c r="U1043">
        <v>0.95250000000000001</v>
      </c>
    </row>
    <row r="1044" spans="1:21" x14ac:dyDescent="0.25">
      <c r="A1044" t="s">
        <v>3948</v>
      </c>
      <c r="B1044">
        <v>1</v>
      </c>
      <c r="C1044" t="s">
        <v>79</v>
      </c>
      <c r="D1044" t="s">
        <v>113</v>
      </c>
      <c r="E1044" t="s">
        <v>3949</v>
      </c>
      <c r="F1044" t="s">
        <v>140</v>
      </c>
      <c r="G1044" t="s">
        <v>72</v>
      </c>
      <c r="H1044" t="s">
        <v>129</v>
      </c>
      <c r="I1044" t="s">
        <v>22</v>
      </c>
      <c r="J1044" t="s">
        <v>141</v>
      </c>
      <c r="K1044" t="s">
        <v>3950</v>
      </c>
      <c r="L1044" t="s">
        <v>3951</v>
      </c>
      <c r="M1044">
        <v>5.8333333000000001E-2</v>
      </c>
      <c r="N1044">
        <v>1</v>
      </c>
      <c r="O1044">
        <v>223</v>
      </c>
      <c r="P1044">
        <v>0</v>
      </c>
      <c r="Q1044">
        <v>0</v>
      </c>
      <c r="R1044">
        <v>5.8333000000000003E-2</v>
      </c>
      <c r="S1044">
        <v>13.008333</v>
      </c>
      <c r="T1044">
        <v>0</v>
      </c>
      <c r="U1044">
        <v>0</v>
      </c>
    </row>
    <row r="1045" spans="1:21" x14ac:dyDescent="0.25">
      <c r="A1045" t="s">
        <v>3952</v>
      </c>
      <c r="B1045">
        <v>1</v>
      </c>
      <c r="C1045" t="s">
        <v>79</v>
      </c>
      <c r="D1045" t="s">
        <v>113</v>
      </c>
      <c r="E1045" t="s">
        <v>3953</v>
      </c>
      <c r="F1045" t="s">
        <v>128</v>
      </c>
      <c r="G1045" t="s">
        <v>72</v>
      </c>
      <c r="H1045" t="s">
        <v>129</v>
      </c>
      <c r="I1045" t="s">
        <v>22</v>
      </c>
      <c r="J1045" t="s">
        <v>130</v>
      </c>
      <c r="K1045" t="s">
        <v>3954</v>
      </c>
      <c r="L1045" t="s">
        <v>3955</v>
      </c>
      <c r="M1045">
        <v>0.65661000000000003</v>
      </c>
      <c r="N1045">
        <v>0</v>
      </c>
      <c r="O1045">
        <v>17</v>
      </c>
      <c r="P1045">
        <v>1</v>
      </c>
      <c r="Q1045">
        <v>0</v>
      </c>
      <c r="R1045">
        <v>0</v>
      </c>
      <c r="S1045">
        <v>11.162369999999999</v>
      </c>
      <c r="T1045">
        <v>0.65661000000000003</v>
      </c>
      <c r="U1045">
        <v>0</v>
      </c>
    </row>
    <row r="1046" spans="1:21" x14ac:dyDescent="0.25">
      <c r="A1046" t="s">
        <v>3956</v>
      </c>
      <c r="B1046">
        <v>1</v>
      </c>
      <c r="C1046" t="s">
        <v>79</v>
      </c>
      <c r="D1046" t="s">
        <v>113</v>
      </c>
      <c r="E1046" t="s">
        <v>3957</v>
      </c>
      <c r="F1046" t="s">
        <v>128</v>
      </c>
      <c r="G1046" t="s">
        <v>72</v>
      </c>
      <c r="H1046" t="s">
        <v>129</v>
      </c>
      <c r="I1046" t="s">
        <v>22</v>
      </c>
      <c r="J1046" t="s">
        <v>130</v>
      </c>
      <c r="K1046" t="s">
        <v>3958</v>
      </c>
      <c r="L1046" t="s">
        <v>3959</v>
      </c>
      <c r="M1046">
        <v>0.48611111099999998</v>
      </c>
      <c r="N1046">
        <v>80</v>
      </c>
      <c r="O1046">
        <v>16438</v>
      </c>
      <c r="P1046">
        <v>679</v>
      </c>
      <c r="Q1046">
        <v>109</v>
      </c>
      <c r="R1046">
        <v>38.888888999999999</v>
      </c>
      <c r="S1046">
        <v>7990.6944430000003</v>
      </c>
      <c r="T1046">
        <v>330.06944399999998</v>
      </c>
      <c r="U1046">
        <v>52.986111000000001</v>
      </c>
    </row>
    <row r="1047" spans="1:21" x14ac:dyDescent="0.25">
      <c r="A1047" t="s">
        <v>3960</v>
      </c>
      <c r="B1047">
        <v>1</v>
      </c>
      <c r="C1047" t="s">
        <v>78</v>
      </c>
      <c r="D1047" t="s">
        <v>93</v>
      </c>
      <c r="E1047" t="s">
        <v>3961</v>
      </c>
      <c r="F1047" t="s">
        <v>128</v>
      </c>
      <c r="G1047" t="s">
        <v>71</v>
      </c>
      <c r="H1047" t="s">
        <v>129</v>
      </c>
      <c r="I1047" t="s">
        <v>22</v>
      </c>
      <c r="J1047" t="s">
        <v>130</v>
      </c>
      <c r="K1047" t="s">
        <v>3962</v>
      </c>
      <c r="L1047" t="s">
        <v>3963</v>
      </c>
      <c r="M1047">
        <v>0.90495916600000004</v>
      </c>
      <c r="N1047">
        <v>0</v>
      </c>
      <c r="O1047">
        <v>23</v>
      </c>
      <c r="P1047">
        <v>0</v>
      </c>
      <c r="Q1047">
        <v>0</v>
      </c>
      <c r="R1047">
        <v>0</v>
      </c>
      <c r="S1047">
        <v>20.814060999999999</v>
      </c>
      <c r="T1047">
        <v>0</v>
      </c>
      <c r="U1047">
        <v>0</v>
      </c>
    </row>
    <row r="1048" spans="1:21" x14ac:dyDescent="0.25">
      <c r="A1048" t="s">
        <v>3964</v>
      </c>
      <c r="B1048">
        <v>1</v>
      </c>
      <c r="C1048" t="s">
        <v>79</v>
      </c>
      <c r="D1048" t="s">
        <v>114</v>
      </c>
      <c r="E1048" t="s">
        <v>3965</v>
      </c>
      <c r="F1048" t="s">
        <v>128</v>
      </c>
      <c r="G1048" t="s">
        <v>72</v>
      </c>
      <c r="H1048" t="s">
        <v>129</v>
      </c>
      <c r="I1048" t="s">
        <v>22</v>
      </c>
      <c r="J1048" t="s">
        <v>130</v>
      </c>
      <c r="K1048" t="s">
        <v>3966</v>
      </c>
      <c r="L1048" t="s">
        <v>3967</v>
      </c>
      <c r="M1048">
        <v>3.2052777770000001</v>
      </c>
      <c r="N1048">
        <v>0</v>
      </c>
      <c r="O1048">
        <v>0</v>
      </c>
      <c r="P1048">
        <v>1</v>
      </c>
      <c r="Q1048">
        <v>28</v>
      </c>
      <c r="R1048">
        <v>0</v>
      </c>
      <c r="S1048">
        <v>0</v>
      </c>
      <c r="T1048">
        <v>3.2052779999999998</v>
      </c>
      <c r="U1048">
        <v>89.747777999999997</v>
      </c>
    </row>
    <row r="1049" spans="1:21" x14ac:dyDescent="0.25">
      <c r="A1049" t="s">
        <v>3968</v>
      </c>
      <c r="B1049">
        <v>1</v>
      </c>
      <c r="C1049" t="s">
        <v>79</v>
      </c>
      <c r="D1049" t="s">
        <v>118</v>
      </c>
      <c r="E1049" t="s">
        <v>3969</v>
      </c>
      <c r="F1049" t="s">
        <v>177</v>
      </c>
      <c r="G1049" t="s">
        <v>72</v>
      </c>
      <c r="H1049" t="s">
        <v>129</v>
      </c>
      <c r="I1049" t="s">
        <v>22</v>
      </c>
      <c r="J1049" t="s">
        <v>130</v>
      </c>
      <c r="K1049" t="s">
        <v>3970</v>
      </c>
      <c r="L1049" t="s">
        <v>3971</v>
      </c>
      <c r="M1049">
        <v>4.3902777769999997</v>
      </c>
      <c r="N1049">
        <v>0</v>
      </c>
      <c r="O1049">
        <v>0</v>
      </c>
      <c r="P1049">
        <v>15</v>
      </c>
      <c r="Q1049">
        <v>172</v>
      </c>
      <c r="R1049">
        <v>0</v>
      </c>
      <c r="S1049">
        <v>0</v>
      </c>
      <c r="T1049">
        <v>65.854167000000004</v>
      </c>
      <c r="U1049">
        <v>755.12777800000003</v>
      </c>
    </row>
    <row r="1050" spans="1:21" x14ac:dyDescent="0.25">
      <c r="A1050" t="s">
        <v>3972</v>
      </c>
      <c r="B1050">
        <v>1</v>
      </c>
      <c r="C1050" t="s">
        <v>79</v>
      </c>
      <c r="D1050" t="s">
        <v>110</v>
      </c>
      <c r="E1050" t="s">
        <v>3973</v>
      </c>
      <c r="F1050" t="s">
        <v>140</v>
      </c>
      <c r="G1050" t="s">
        <v>72</v>
      </c>
      <c r="H1050" t="s">
        <v>168</v>
      </c>
      <c r="I1050" t="s">
        <v>22</v>
      </c>
      <c r="J1050" t="s">
        <v>141</v>
      </c>
      <c r="K1050" t="s">
        <v>3974</v>
      </c>
      <c r="L1050" t="s">
        <v>3975</v>
      </c>
      <c r="M1050">
        <v>2.2222222E-2</v>
      </c>
      <c r="N1050">
        <v>1</v>
      </c>
      <c r="O1050">
        <v>234</v>
      </c>
      <c r="P1050">
        <v>0</v>
      </c>
      <c r="Q1050">
        <v>0</v>
      </c>
      <c r="R1050">
        <v>2.2221999999999999E-2</v>
      </c>
      <c r="S1050">
        <v>5.2</v>
      </c>
      <c r="T1050">
        <v>0</v>
      </c>
      <c r="U1050">
        <v>0</v>
      </c>
    </row>
    <row r="1051" spans="1:21" x14ac:dyDescent="0.25">
      <c r="A1051" t="s">
        <v>3976</v>
      </c>
      <c r="B1051">
        <v>1</v>
      </c>
      <c r="C1051" t="s">
        <v>79</v>
      </c>
      <c r="D1051" t="s">
        <v>119</v>
      </c>
      <c r="E1051" t="s">
        <v>3977</v>
      </c>
      <c r="F1051" t="s">
        <v>177</v>
      </c>
      <c r="G1051" t="s">
        <v>72</v>
      </c>
      <c r="H1051" t="s">
        <v>129</v>
      </c>
      <c r="I1051" t="s">
        <v>22</v>
      </c>
      <c r="J1051" t="s">
        <v>130</v>
      </c>
      <c r="K1051" t="s">
        <v>3978</v>
      </c>
      <c r="L1051" t="s">
        <v>3979</v>
      </c>
      <c r="M1051">
        <v>5.9824861110000001</v>
      </c>
      <c r="N1051">
        <v>0</v>
      </c>
      <c r="O1051">
        <v>0</v>
      </c>
      <c r="P1051">
        <v>3</v>
      </c>
      <c r="Q1051">
        <v>46</v>
      </c>
      <c r="R1051">
        <v>0</v>
      </c>
      <c r="S1051">
        <v>0</v>
      </c>
      <c r="T1051">
        <v>17.947458000000001</v>
      </c>
      <c r="U1051">
        <v>275.19436100000001</v>
      </c>
    </row>
    <row r="1052" spans="1:21" x14ac:dyDescent="0.25">
      <c r="A1052" t="s">
        <v>3980</v>
      </c>
      <c r="B1052">
        <v>1</v>
      </c>
      <c r="C1052" t="s">
        <v>79</v>
      </c>
      <c r="D1052" t="s">
        <v>115</v>
      </c>
      <c r="E1052" t="s">
        <v>3981</v>
      </c>
      <c r="F1052" t="s">
        <v>140</v>
      </c>
      <c r="G1052" t="s">
        <v>72</v>
      </c>
      <c r="H1052" t="s">
        <v>168</v>
      </c>
      <c r="I1052" t="s">
        <v>22</v>
      </c>
      <c r="J1052" t="s">
        <v>141</v>
      </c>
      <c r="K1052" t="s">
        <v>3982</v>
      </c>
      <c r="L1052" t="s">
        <v>3983</v>
      </c>
      <c r="M1052">
        <v>1.1111111E-2</v>
      </c>
      <c r="N1052">
        <v>0</v>
      </c>
      <c r="O1052">
        <v>0</v>
      </c>
      <c r="P1052">
        <v>1</v>
      </c>
      <c r="Q1052">
        <v>14</v>
      </c>
      <c r="R1052">
        <v>0</v>
      </c>
      <c r="S1052">
        <v>0</v>
      </c>
      <c r="T1052">
        <v>1.1110999999999999E-2</v>
      </c>
      <c r="U1052">
        <v>0.155556</v>
      </c>
    </row>
    <row r="1053" spans="1:21" x14ac:dyDescent="0.25">
      <c r="A1053" t="s">
        <v>3984</v>
      </c>
      <c r="B1053">
        <v>1</v>
      </c>
      <c r="C1053" t="s">
        <v>79</v>
      </c>
      <c r="D1053" t="s">
        <v>115</v>
      </c>
      <c r="E1053" t="s">
        <v>3985</v>
      </c>
      <c r="F1053" t="s">
        <v>140</v>
      </c>
      <c r="G1053" t="s">
        <v>72</v>
      </c>
      <c r="H1053" t="s">
        <v>129</v>
      </c>
      <c r="I1053" t="s">
        <v>22</v>
      </c>
      <c r="J1053" t="s">
        <v>141</v>
      </c>
      <c r="K1053" t="s">
        <v>3986</v>
      </c>
      <c r="L1053" t="s">
        <v>3987</v>
      </c>
      <c r="M1053">
        <v>7.0277777E-2</v>
      </c>
      <c r="N1053">
        <v>0</v>
      </c>
      <c r="O1053">
        <v>0</v>
      </c>
      <c r="P1053">
        <v>1</v>
      </c>
      <c r="Q1053">
        <v>127</v>
      </c>
      <c r="R1053">
        <v>0</v>
      </c>
      <c r="S1053">
        <v>0</v>
      </c>
      <c r="T1053">
        <v>7.0277999999999993E-2</v>
      </c>
      <c r="U1053">
        <v>8.9252780000000005</v>
      </c>
    </row>
    <row r="1054" spans="1:21" x14ac:dyDescent="0.25">
      <c r="A1054" t="s">
        <v>3988</v>
      </c>
      <c r="B1054">
        <v>1</v>
      </c>
      <c r="C1054" t="s">
        <v>79</v>
      </c>
      <c r="D1054" t="s">
        <v>115</v>
      </c>
      <c r="E1054" t="s">
        <v>3989</v>
      </c>
      <c r="F1054" t="s">
        <v>140</v>
      </c>
      <c r="G1054" t="s">
        <v>72</v>
      </c>
      <c r="H1054" t="s">
        <v>168</v>
      </c>
      <c r="I1054" t="s">
        <v>22</v>
      </c>
      <c r="J1054" t="s">
        <v>141</v>
      </c>
      <c r="K1054" t="s">
        <v>3990</v>
      </c>
      <c r="L1054" t="s">
        <v>3991</v>
      </c>
      <c r="M1054">
        <v>8.3333330000000001E-3</v>
      </c>
      <c r="N1054">
        <v>0</v>
      </c>
      <c r="O1054">
        <v>0</v>
      </c>
      <c r="P1054">
        <v>1</v>
      </c>
      <c r="Q1054">
        <v>52</v>
      </c>
      <c r="R1054">
        <v>0</v>
      </c>
      <c r="S1054">
        <v>0</v>
      </c>
      <c r="T1054">
        <v>8.3330000000000001E-3</v>
      </c>
      <c r="U1054">
        <v>0.43333300000000002</v>
      </c>
    </row>
    <row r="1055" spans="1:21" x14ac:dyDescent="0.25">
      <c r="A1055" t="s">
        <v>3992</v>
      </c>
      <c r="B1055">
        <v>1</v>
      </c>
      <c r="C1055" t="s">
        <v>79</v>
      </c>
      <c r="D1055" t="s">
        <v>115</v>
      </c>
      <c r="E1055" t="s">
        <v>3989</v>
      </c>
      <c r="F1055" t="s">
        <v>140</v>
      </c>
      <c r="G1055" t="s">
        <v>72</v>
      </c>
      <c r="H1055" t="s">
        <v>168</v>
      </c>
      <c r="I1055" t="s">
        <v>22</v>
      </c>
      <c r="J1055" t="s">
        <v>141</v>
      </c>
      <c r="K1055" t="s">
        <v>3993</v>
      </c>
      <c r="L1055" t="s">
        <v>3994</v>
      </c>
      <c r="M1055">
        <v>8.3333330000000001E-3</v>
      </c>
      <c r="N1055">
        <v>0</v>
      </c>
      <c r="O1055">
        <v>0</v>
      </c>
      <c r="P1055">
        <v>1</v>
      </c>
      <c r="Q1055">
        <v>52</v>
      </c>
      <c r="R1055">
        <v>0</v>
      </c>
      <c r="S1055">
        <v>0</v>
      </c>
      <c r="T1055">
        <v>8.3330000000000001E-3</v>
      </c>
      <c r="U1055">
        <v>0.43333300000000002</v>
      </c>
    </row>
    <row r="1056" spans="1:21" x14ac:dyDescent="0.25">
      <c r="A1056" t="s">
        <v>3995</v>
      </c>
      <c r="B1056">
        <v>1</v>
      </c>
      <c r="C1056" t="s">
        <v>79</v>
      </c>
      <c r="D1056" t="s">
        <v>115</v>
      </c>
      <c r="E1056" t="s">
        <v>3981</v>
      </c>
      <c r="F1056" t="s">
        <v>140</v>
      </c>
      <c r="G1056" t="s">
        <v>72</v>
      </c>
      <c r="H1056" t="s">
        <v>168</v>
      </c>
      <c r="I1056" t="s">
        <v>22</v>
      </c>
      <c r="J1056" t="s">
        <v>141</v>
      </c>
      <c r="K1056" t="s">
        <v>3996</v>
      </c>
      <c r="L1056" t="s">
        <v>3997</v>
      </c>
      <c r="M1056">
        <v>2.75E-2</v>
      </c>
      <c r="N1056">
        <v>0</v>
      </c>
      <c r="O1056">
        <v>0</v>
      </c>
      <c r="P1056">
        <v>1</v>
      </c>
      <c r="Q1056">
        <v>164</v>
      </c>
      <c r="R1056">
        <v>0</v>
      </c>
      <c r="S1056">
        <v>0</v>
      </c>
      <c r="T1056">
        <v>2.75E-2</v>
      </c>
      <c r="U1056">
        <v>4.51</v>
      </c>
    </row>
    <row r="1057" spans="1:21" x14ac:dyDescent="0.25">
      <c r="A1057" t="s">
        <v>3998</v>
      </c>
      <c r="B1057">
        <v>1</v>
      </c>
      <c r="C1057" t="s">
        <v>79</v>
      </c>
      <c r="D1057" t="s">
        <v>115</v>
      </c>
      <c r="E1057" t="s">
        <v>3999</v>
      </c>
      <c r="F1057" t="s">
        <v>177</v>
      </c>
      <c r="G1057" t="s">
        <v>72</v>
      </c>
      <c r="H1057" t="s">
        <v>129</v>
      </c>
      <c r="I1057" t="s">
        <v>22</v>
      </c>
      <c r="J1057" t="s">
        <v>130</v>
      </c>
      <c r="K1057" t="s">
        <v>4000</v>
      </c>
      <c r="L1057" t="s">
        <v>4001</v>
      </c>
      <c r="M1057">
        <v>0.408248055</v>
      </c>
      <c r="N1057">
        <v>0</v>
      </c>
      <c r="O1057">
        <v>0</v>
      </c>
      <c r="P1057">
        <v>1</v>
      </c>
      <c r="Q1057">
        <v>0</v>
      </c>
      <c r="R1057">
        <v>0</v>
      </c>
      <c r="S1057">
        <v>0</v>
      </c>
      <c r="T1057">
        <v>0.408248</v>
      </c>
      <c r="U1057">
        <v>0</v>
      </c>
    </row>
    <row r="1058" spans="1:21" x14ac:dyDescent="0.25">
      <c r="A1058" t="s">
        <v>4002</v>
      </c>
      <c r="B1058">
        <v>1</v>
      </c>
      <c r="C1058" t="s">
        <v>79</v>
      </c>
      <c r="D1058" t="s">
        <v>115</v>
      </c>
      <c r="E1058" t="s">
        <v>3981</v>
      </c>
      <c r="F1058" t="s">
        <v>140</v>
      </c>
      <c r="G1058" t="s">
        <v>72</v>
      </c>
      <c r="H1058" t="s">
        <v>168</v>
      </c>
      <c r="I1058" t="s">
        <v>22</v>
      </c>
      <c r="J1058" t="s">
        <v>141</v>
      </c>
      <c r="K1058" t="s">
        <v>4003</v>
      </c>
      <c r="L1058" t="s">
        <v>4004</v>
      </c>
      <c r="M1058">
        <v>8.8888879999999993E-3</v>
      </c>
      <c r="N1058">
        <v>0</v>
      </c>
      <c r="O1058">
        <v>0</v>
      </c>
      <c r="P1058">
        <v>1</v>
      </c>
      <c r="Q1058">
        <v>127</v>
      </c>
      <c r="R1058">
        <v>0</v>
      </c>
      <c r="S1058">
        <v>0</v>
      </c>
      <c r="T1058">
        <v>8.8889999999999993E-3</v>
      </c>
      <c r="U1058">
        <v>1.128889</v>
      </c>
    </row>
    <row r="1059" spans="1:21" x14ac:dyDescent="0.25">
      <c r="A1059" t="s">
        <v>4005</v>
      </c>
      <c r="B1059">
        <v>1</v>
      </c>
      <c r="C1059" t="s">
        <v>79</v>
      </c>
      <c r="D1059" t="s">
        <v>115</v>
      </c>
      <c r="E1059" t="s">
        <v>3981</v>
      </c>
      <c r="F1059" t="s">
        <v>140</v>
      </c>
      <c r="G1059" t="s">
        <v>72</v>
      </c>
      <c r="H1059" t="s">
        <v>168</v>
      </c>
      <c r="I1059" t="s">
        <v>22</v>
      </c>
      <c r="J1059" t="s">
        <v>141</v>
      </c>
      <c r="K1059" t="s">
        <v>4006</v>
      </c>
      <c r="L1059" t="s">
        <v>4007</v>
      </c>
      <c r="M1059">
        <v>2.1666666000000001E-2</v>
      </c>
      <c r="N1059">
        <v>0</v>
      </c>
      <c r="O1059">
        <v>0</v>
      </c>
      <c r="P1059">
        <v>1</v>
      </c>
      <c r="Q1059">
        <v>14</v>
      </c>
      <c r="R1059">
        <v>0</v>
      </c>
      <c r="S1059">
        <v>0</v>
      </c>
      <c r="T1059">
        <v>2.1666999999999999E-2</v>
      </c>
      <c r="U1059">
        <v>0.30333300000000002</v>
      </c>
    </row>
    <row r="1060" spans="1:21" x14ac:dyDescent="0.25">
      <c r="A1060" t="s">
        <v>4008</v>
      </c>
      <c r="B1060">
        <v>1</v>
      </c>
      <c r="C1060" t="s">
        <v>79</v>
      </c>
      <c r="D1060" t="s">
        <v>115</v>
      </c>
      <c r="E1060" t="s">
        <v>3989</v>
      </c>
      <c r="F1060" t="s">
        <v>140</v>
      </c>
      <c r="G1060" t="s">
        <v>72</v>
      </c>
      <c r="H1060" t="s">
        <v>168</v>
      </c>
      <c r="I1060" t="s">
        <v>22</v>
      </c>
      <c r="J1060" t="s">
        <v>141</v>
      </c>
      <c r="K1060" t="s">
        <v>4009</v>
      </c>
      <c r="L1060" t="s">
        <v>4010</v>
      </c>
      <c r="M1060">
        <v>1.1388888E-2</v>
      </c>
      <c r="N1060">
        <v>0</v>
      </c>
      <c r="O1060">
        <v>0</v>
      </c>
      <c r="P1060">
        <v>1</v>
      </c>
      <c r="Q1060">
        <v>24</v>
      </c>
      <c r="R1060">
        <v>0</v>
      </c>
      <c r="S1060">
        <v>0</v>
      </c>
      <c r="T1060">
        <v>1.1389E-2</v>
      </c>
      <c r="U1060">
        <v>0.27333299999999999</v>
      </c>
    </row>
    <row r="1061" spans="1:21" x14ac:dyDescent="0.25">
      <c r="A1061" t="s">
        <v>4011</v>
      </c>
      <c r="B1061">
        <v>1</v>
      </c>
      <c r="C1061" t="s">
        <v>79</v>
      </c>
      <c r="D1061" t="s">
        <v>115</v>
      </c>
      <c r="E1061" t="s">
        <v>3981</v>
      </c>
      <c r="F1061" t="s">
        <v>140</v>
      </c>
      <c r="G1061" t="s">
        <v>72</v>
      </c>
      <c r="H1061" t="s">
        <v>168</v>
      </c>
      <c r="I1061" t="s">
        <v>22</v>
      </c>
      <c r="J1061" t="s">
        <v>141</v>
      </c>
      <c r="K1061" t="s">
        <v>4012</v>
      </c>
      <c r="L1061" t="s">
        <v>4013</v>
      </c>
      <c r="M1061">
        <v>8.6111109999999994E-3</v>
      </c>
      <c r="N1061">
        <v>0</v>
      </c>
      <c r="O1061">
        <v>0</v>
      </c>
      <c r="P1061">
        <v>1</v>
      </c>
      <c r="Q1061">
        <v>78</v>
      </c>
      <c r="R1061">
        <v>0</v>
      </c>
      <c r="S1061">
        <v>0</v>
      </c>
      <c r="T1061">
        <v>8.6110000000000006E-3</v>
      </c>
      <c r="U1061">
        <v>0.67166700000000001</v>
      </c>
    </row>
    <row r="1062" spans="1:21" x14ac:dyDescent="0.25">
      <c r="A1062" t="s">
        <v>4014</v>
      </c>
      <c r="B1062">
        <v>1</v>
      </c>
      <c r="C1062" t="s">
        <v>79</v>
      </c>
      <c r="D1062" t="s">
        <v>115</v>
      </c>
      <c r="E1062" t="s">
        <v>3981</v>
      </c>
      <c r="F1062" t="s">
        <v>140</v>
      </c>
      <c r="G1062" t="s">
        <v>72</v>
      </c>
      <c r="H1062" t="s">
        <v>168</v>
      </c>
      <c r="I1062" t="s">
        <v>22</v>
      </c>
      <c r="J1062" t="s">
        <v>141</v>
      </c>
      <c r="K1062" t="s">
        <v>4015</v>
      </c>
      <c r="L1062" t="s">
        <v>4016</v>
      </c>
      <c r="M1062">
        <v>1.1111111E-2</v>
      </c>
      <c r="N1062">
        <v>0</v>
      </c>
      <c r="O1062">
        <v>0</v>
      </c>
      <c r="P1062">
        <v>1</v>
      </c>
      <c r="Q1062">
        <v>78</v>
      </c>
      <c r="R1062">
        <v>0</v>
      </c>
      <c r="S1062">
        <v>0</v>
      </c>
      <c r="T1062">
        <v>1.1110999999999999E-2</v>
      </c>
      <c r="U1062">
        <v>0.86666699999999997</v>
      </c>
    </row>
    <row r="1063" spans="1:21" x14ac:dyDescent="0.25">
      <c r="A1063" t="s">
        <v>4017</v>
      </c>
      <c r="B1063">
        <v>1</v>
      </c>
      <c r="C1063" t="s">
        <v>79</v>
      </c>
      <c r="D1063" t="s">
        <v>115</v>
      </c>
      <c r="E1063" t="s">
        <v>3989</v>
      </c>
      <c r="F1063" t="s">
        <v>140</v>
      </c>
      <c r="G1063" t="s">
        <v>72</v>
      </c>
      <c r="H1063" t="s">
        <v>168</v>
      </c>
      <c r="I1063" t="s">
        <v>22</v>
      </c>
      <c r="J1063" t="s">
        <v>141</v>
      </c>
      <c r="K1063" t="s">
        <v>4018</v>
      </c>
      <c r="L1063" t="s">
        <v>4019</v>
      </c>
      <c r="M1063">
        <v>1.0555554999999999E-2</v>
      </c>
      <c r="N1063">
        <v>0</v>
      </c>
      <c r="O1063">
        <v>0</v>
      </c>
      <c r="P1063">
        <v>1</v>
      </c>
      <c r="Q1063">
        <v>24</v>
      </c>
      <c r="R1063">
        <v>0</v>
      </c>
      <c r="S1063">
        <v>0</v>
      </c>
      <c r="T1063">
        <v>1.0555999999999999E-2</v>
      </c>
      <c r="U1063">
        <v>0.25333299999999997</v>
      </c>
    </row>
    <row r="1064" spans="1:21" x14ac:dyDescent="0.25">
      <c r="A1064" t="s">
        <v>4020</v>
      </c>
      <c r="B1064">
        <v>1</v>
      </c>
      <c r="C1064" t="s">
        <v>79</v>
      </c>
      <c r="D1064" t="s">
        <v>115</v>
      </c>
      <c r="E1064" t="s">
        <v>4021</v>
      </c>
      <c r="F1064" t="s">
        <v>140</v>
      </c>
      <c r="G1064" t="s">
        <v>72</v>
      </c>
      <c r="H1064" t="s">
        <v>168</v>
      </c>
      <c r="I1064" t="s">
        <v>22</v>
      </c>
      <c r="J1064" t="s">
        <v>141</v>
      </c>
      <c r="K1064" t="s">
        <v>4022</v>
      </c>
      <c r="L1064" t="s">
        <v>4023</v>
      </c>
      <c r="M1064">
        <v>8.3333330000000001E-3</v>
      </c>
      <c r="N1064">
        <v>1</v>
      </c>
      <c r="O1064">
        <v>1</v>
      </c>
      <c r="P1064">
        <v>0</v>
      </c>
      <c r="Q1064">
        <v>0</v>
      </c>
      <c r="R1064">
        <v>8.3330000000000001E-3</v>
      </c>
      <c r="S1064">
        <v>8.3330000000000001E-3</v>
      </c>
      <c r="T1064">
        <v>0</v>
      </c>
      <c r="U1064">
        <v>0</v>
      </c>
    </row>
    <row r="1065" spans="1:21" x14ac:dyDescent="0.25">
      <c r="A1065" t="s">
        <v>4024</v>
      </c>
      <c r="B1065">
        <v>1</v>
      </c>
      <c r="C1065" t="s">
        <v>79</v>
      </c>
      <c r="D1065" t="s">
        <v>115</v>
      </c>
      <c r="E1065" t="s">
        <v>3981</v>
      </c>
      <c r="F1065" t="s">
        <v>140</v>
      </c>
      <c r="G1065" t="s">
        <v>72</v>
      </c>
      <c r="H1065" t="s">
        <v>168</v>
      </c>
      <c r="I1065" t="s">
        <v>22</v>
      </c>
      <c r="J1065" t="s">
        <v>141</v>
      </c>
      <c r="K1065" t="s">
        <v>4025</v>
      </c>
      <c r="L1065" t="s">
        <v>4026</v>
      </c>
      <c r="M1065">
        <v>9.7222220000000008E-3</v>
      </c>
      <c r="N1065">
        <v>0</v>
      </c>
      <c r="O1065">
        <v>0</v>
      </c>
      <c r="P1065">
        <v>2</v>
      </c>
      <c r="Q1065">
        <v>132</v>
      </c>
      <c r="R1065">
        <v>0</v>
      </c>
      <c r="S1065">
        <v>0</v>
      </c>
      <c r="T1065">
        <v>1.9443999999999999E-2</v>
      </c>
      <c r="U1065">
        <v>1.2833330000000001</v>
      </c>
    </row>
    <row r="1066" spans="1:21" x14ac:dyDescent="0.25">
      <c r="A1066" t="s">
        <v>4027</v>
      </c>
      <c r="B1066">
        <v>1</v>
      </c>
      <c r="C1066" t="s">
        <v>79</v>
      </c>
      <c r="D1066" t="s">
        <v>115</v>
      </c>
      <c r="E1066" t="s">
        <v>3981</v>
      </c>
      <c r="F1066" t="s">
        <v>140</v>
      </c>
      <c r="G1066" t="s">
        <v>72</v>
      </c>
      <c r="H1066" t="s">
        <v>168</v>
      </c>
      <c r="I1066" t="s">
        <v>22</v>
      </c>
      <c r="J1066" t="s">
        <v>141</v>
      </c>
      <c r="K1066" t="s">
        <v>4028</v>
      </c>
      <c r="L1066" t="s">
        <v>4029</v>
      </c>
      <c r="M1066">
        <v>3.0555555000000002E-2</v>
      </c>
      <c r="N1066">
        <v>1</v>
      </c>
      <c r="O1066">
        <v>18</v>
      </c>
      <c r="P1066">
        <v>0</v>
      </c>
      <c r="Q1066">
        <v>40</v>
      </c>
      <c r="R1066">
        <v>3.0556E-2</v>
      </c>
      <c r="S1066">
        <v>0.55000000000000004</v>
      </c>
      <c r="T1066">
        <v>0</v>
      </c>
      <c r="U1066">
        <v>1.2222219999999999</v>
      </c>
    </row>
    <row r="1067" spans="1:21" x14ac:dyDescent="0.25">
      <c r="A1067" t="s">
        <v>4030</v>
      </c>
      <c r="B1067">
        <v>1</v>
      </c>
      <c r="C1067" t="s">
        <v>78</v>
      </c>
      <c r="D1067" t="s">
        <v>98</v>
      </c>
      <c r="E1067" t="s">
        <v>4031</v>
      </c>
      <c r="F1067" t="s">
        <v>140</v>
      </c>
      <c r="G1067" t="s">
        <v>72</v>
      </c>
      <c r="H1067" t="s">
        <v>129</v>
      </c>
      <c r="I1067" t="s">
        <v>22</v>
      </c>
      <c r="J1067" t="s">
        <v>141</v>
      </c>
      <c r="K1067" t="s">
        <v>4032</v>
      </c>
      <c r="L1067" t="s">
        <v>4033</v>
      </c>
      <c r="M1067">
        <v>0.20222222200000001</v>
      </c>
      <c r="N1067">
        <v>0</v>
      </c>
      <c r="O1067">
        <v>40</v>
      </c>
      <c r="P1067">
        <v>1</v>
      </c>
      <c r="Q1067">
        <v>0</v>
      </c>
      <c r="R1067">
        <v>0</v>
      </c>
      <c r="S1067">
        <v>8.088889</v>
      </c>
      <c r="T1067">
        <v>0.20222200000000001</v>
      </c>
      <c r="U1067">
        <v>0</v>
      </c>
    </row>
    <row r="1068" spans="1:21" x14ac:dyDescent="0.25">
      <c r="A1068" t="s">
        <v>4034</v>
      </c>
      <c r="B1068">
        <v>1</v>
      </c>
      <c r="C1068" t="s">
        <v>78</v>
      </c>
      <c r="D1068" t="s">
        <v>98</v>
      </c>
      <c r="E1068" t="s">
        <v>4035</v>
      </c>
      <c r="F1068" t="s">
        <v>128</v>
      </c>
      <c r="G1068" t="s">
        <v>72</v>
      </c>
      <c r="H1068" t="s">
        <v>129</v>
      </c>
      <c r="I1068" t="s">
        <v>22</v>
      </c>
      <c r="J1068" t="s">
        <v>130</v>
      </c>
      <c r="K1068" t="s">
        <v>4036</v>
      </c>
      <c r="L1068" t="s">
        <v>4037</v>
      </c>
      <c r="M1068">
        <v>5.6530555549999999</v>
      </c>
      <c r="N1068">
        <v>1</v>
      </c>
      <c r="O1068">
        <v>116</v>
      </c>
      <c r="P1068">
        <v>0</v>
      </c>
      <c r="Q1068">
        <v>0</v>
      </c>
      <c r="R1068">
        <v>5.6530560000000003</v>
      </c>
      <c r="S1068">
        <v>655.75444400000003</v>
      </c>
      <c r="T1068">
        <v>0</v>
      </c>
      <c r="U1068">
        <v>0</v>
      </c>
    </row>
    <row r="1069" spans="1:21" x14ac:dyDescent="0.25">
      <c r="A1069" t="s">
        <v>4038</v>
      </c>
      <c r="B1069">
        <v>1</v>
      </c>
      <c r="C1069" t="s">
        <v>78</v>
      </c>
      <c r="D1069" t="s">
        <v>98</v>
      </c>
      <c r="E1069" t="s">
        <v>4039</v>
      </c>
      <c r="F1069" t="s">
        <v>140</v>
      </c>
      <c r="G1069" t="s">
        <v>72</v>
      </c>
      <c r="H1069" t="s">
        <v>129</v>
      </c>
      <c r="I1069" t="s">
        <v>22</v>
      </c>
      <c r="J1069" t="s">
        <v>141</v>
      </c>
      <c r="K1069" t="s">
        <v>4040</v>
      </c>
      <c r="L1069" t="s">
        <v>4041</v>
      </c>
      <c r="M1069">
        <v>8.5000000000000006E-2</v>
      </c>
      <c r="N1069">
        <v>1</v>
      </c>
      <c r="O1069">
        <v>77</v>
      </c>
      <c r="P1069">
        <v>0</v>
      </c>
      <c r="Q1069">
        <v>0</v>
      </c>
      <c r="R1069">
        <v>8.5000000000000006E-2</v>
      </c>
      <c r="S1069">
        <v>6.5449999999999999</v>
      </c>
      <c r="T1069">
        <v>0</v>
      </c>
      <c r="U1069">
        <v>0</v>
      </c>
    </row>
    <row r="1070" spans="1:21" x14ac:dyDescent="0.25">
      <c r="A1070" t="s">
        <v>4042</v>
      </c>
      <c r="B1070">
        <v>1</v>
      </c>
      <c r="C1070" t="s">
        <v>78</v>
      </c>
      <c r="D1070" t="s">
        <v>91</v>
      </c>
      <c r="E1070" t="s">
        <v>4043</v>
      </c>
      <c r="F1070" t="s">
        <v>140</v>
      </c>
      <c r="G1070" t="s">
        <v>72</v>
      </c>
      <c r="H1070" t="s">
        <v>129</v>
      </c>
      <c r="I1070" t="s">
        <v>22</v>
      </c>
      <c r="J1070" t="s">
        <v>141</v>
      </c>
      <c r="K1070" t="s">
        <v>4044</v>
      </c>
      <c r="L1070" t="s">
        <v>1808</v>
      </c>
      <c r="M1070">
        <v>5.4444444000000002E-2</v>
      </c>
      <c r="N1070">
        <v>1</v>
      </c>
      <c r="O1070">
        <v>67</v>
      </c>
      <c r="P1070">
        <v>0</v>
      </c>
      <c r="Q1070">
        <v>8</v>
      </c>
      <c r="R1070">
        <v>5.4443999999999999E-2</v>
      </c>
      <c r="S1070">
        <v>3.6477780000000002</v>
      </c>
      <c r="T1070">
        <v>0</v>
      </c>
      <c r="U1070">
        <v>0.435556</v>
      </c>
    </row>
    <row r="1071" spans="1:21" x14ac:dyDescent="0.25">
      <c r="A1071" t="s">
        <v>4045</v>
      </c>
      <c r="B1071">
        <v>1</v>
      </c>
      <c r="C1071" t="s">
        <v>78</v>
      </c>
      <c r="D1071" t="s">
        <v>737</v>
      </c>
      <c r="E1071" t="s">
        <v>4046</v>
      </c>
      <c r="F1071" t="s">
        <v>128</v>
      </c>
      <c r="G1071" t="s">
        <v>71</v>
      </c>
      <c r="H1071" t="s">
        <v>129</v>
      </c>
      <c r="I1071" t="s">
        <v>22</v>
      </c>
      <c r="J1071" t="s">
        <v>130</v>
      </c>
      <c r="K1071" t="s">
        <v>4047</v>
      </c>
      <c r="L1071" t="s">
        <v>4048</v>
      </c>
      <c r="M1071">
        <v>2.5358333329999998</v>
      </c>
      <c r="N1071">
        <v>1</v>
      </c>
      <c r="O1071">
        <v>594</v>
      </c>
      <c r="P1071">
        <v>0</v>
      </c>
      <c r="Q1071">
        <v>0</v>
      </c>
      <c r="R1071">
        <v>2.5358329999999998</v>
      </c>
      <c r="S1071">
        <v>1506.2850000000001</v>
      </c>
      <c r="T1071">
        <v>0</v>
      </c>
      <c r="U1071">
        <v>0</v>
      </c>
    </row>
    <row r="1072" spans="1:21" x14ac:dyDescent="0.25">
      <c r="A1072" t="s">
        <v>4049</v>
      </c>
      <c r="B1072">
        <v>1</v>
      </c>
      <c r="C1072" t="s">
        <v>79</v>
      </c>
      <c r="D1072" t="s">
        <v>123</v>
      </c>
      <c r="E1072" t="s">
        <v>4050</v>
      </c>
      <c r="F1072" t="s">
        <v>140</v>
      </c>
      <c r="G1072" t="s">
        <v>72</v>
      </c>
      <c r="H1072" t="s">
        <v>129</v>
      </c>
      <c r="I1072" t="s">
        <v>22</v>
      </c>
      <c r="J1072" t="s">
        <v>141</v>
      </c>
      <c r="K1072" t="s">
        <v>4051</v>
      </c>
      <c r="L1072" t="s">
        <v>4052</v>
      </c>
      <c r="M1072">
        <v>0.153888888</v>
      </c>
      <c r="N1072">
        <v>0</v>
      </c>
      <c r="O1072">
        <v>0</v>
      </c>
      <c r="P1072">
        <v>2</v>
      </c>
      <c r="Q1072">
        <v>39</v>
      </c>
      <c r="R1072">
        <v>0</v>
      </c>
      <c r="S1072">
        <v>0</v>
      </c>
      <c r="T1072">
        <v>0.307778</v>
      </c>
      <c r="U1072">
        <v>6.0016670000000003</v>
      </c>
    </row>
    <row r="1073" spans="1:21" x14ac:dyDescent="0.25">
      <c r="A1073" t="s">
        <v>4053</v>
      </c>
      <c r="B1073">
        <v>1</v>
      </c>
      <c r="C1073" t="s">
        <v>79</v>
      </c>
      <c r="D1073" t="s">
        <v>123</v>
      </c>
      <c r="E1073" t="s">
        <v>4054</v>
      </c>
      <c r="F1073" t="s">
        <v>140</v>
      </c>
      <c r="G1073" t="s">
        <v>72</v>
      </c>
      <c r="H1073" t="s">
        <v>129</v>
      </c>
      <c r="I1073" t="s">
        <v>22</v>
      </c>
      <c r="J1073" t="s">
        <v>141</v>
      </c>
      <c r="K1073" t="s">
        <v>4051</v>
      </c>
      <c r="L1073" t="s">
        <v>4055</v>
      </c>
      <c r="M1073">
        <v>0.128611111</v>
      </c>
      <c r="N1073">
        <v>27</v>
      </c>
      <c r="O1073">
        <v>3086</v>
      </c>
      <c r="P1073">
        <v>50</v>
      </c>
      <c r="Q1073">
        <v>561</v>
      </c>
      <c r="R1073">
        <v>3.4725000000000001</v>
      </c>
      <c r="S1073">
        <v>396.893889</v>
      </c>
      <c r="T1073">
        <v>6.4305560000000002</v>
      </c>
      <c r="U1073">
        <v>72.150833000000006</v>
      </c>
    </row>
    <row r="1074" spans="1:21" x14ac:dyDescent="0.25">
      <c r="A1074" t="s">
        <v>4056</v>
      </c>
      <c r="B1074">
        <v>1</v>
      </c>
      <c r="C1074" t="s">
        <v>79</v>
      </c>
      <c r="D1074" t="s">
        <v>123</v>
      </c>
      <c r="E1074" t="s">
        <v>4057</v>
      </c>
      <c r="F1074" t="s">
        <v>140</v>
      </c>
      <c r="G1074" t="s">
        <v>72</v>
      </c>
      <c r="H1074" t="s">
        <v>129</v>
      </c>
      <c r="I1074" t="s">
        <v>22</v>
      </c>
      <c r="J1074" t="s">
        <v>141</v>
      </c>
      <c r="K1074" t="s">
        <v>4058</v>
      </c>
      <c r="L1074" t="s">
        <v>4059</v>
      </c>
      <c r="M1074">
        <v>0.32305555499999999</v>
      </c>
      <c r="N1074">
        <v>2</v>
      </c>
      <c r="O1074">
        <v>410</v>
      </c>
      <c r="P1074">
        <v>0</v>
      </c>
      <c r="Q1074">
        <v>0</v>
      </c>
      <c r="R1074">
        <v>0.64611099999999999</v>
      </c>
      <c r="S1074">
        <v>132.452778</v>
      </c>
      <c r="T1074">
        <v>0</v>
      </c>
      <c r="U1074">
        <v>0</v>
      </c>
    </row>
    <row r="1075" spans="1:21" x14ac:dyDescent="0.25">
      <c r="A1075" t="s">
        <v>4060</v>
      </c>
      <c r="B1075">
        <v>1</v>
      </c>
      <c r="C1075" t="s">
        <v>79</v>
      </c>
      <c r="D1075" t="s">
        <v>123</v>
      </c>
      <c r="E1075" t="s">
        <v>4061</v>
      </c>
      <c r="F1075" t="s">
        <v>140</v>
      </c>
      <c r="G1075" t="s">
        <v>72</v>
      </c>
      <c r="H1075" t="s">
        <v>168</v>
      </c>
      <c r="I1075" t="s">
        <v>22</v>
      </c>
      <c r="J1075" t="s">
        <v>141</v>
      </c>
      <c r="K1075" t="s">
        <v>4062</v>
      </c>
      <c r="L1075" t="s">
        <v>4063</v>
      </c>
      <c r="M1075">
        <v>1.1111111E-2</v>
      </c>
      <c r="N1075">
        <v>0</v>
      </c>
      <c r="O1075">
        <v>0</v>
      </c>
      <c r="P1075">
        <v>1</v>
      </c>
      <c r="Q1075">
        <v>31</v>
      </c>
      <c r="R1075">
        <v>0</v>
      </c>
      <c r="S1075">
        <v>0</v>
      </c>
      <c r="T1075">
        <v>1.1110999999999999E-2</v>
      </c>
      <c r="U1075">
        <v>0.34444399999999997</v>
      </c>
    </row>
    <row r="1076" spans="1:21" x14ac:dyDescent="0.25">
      <c r="A1076" t="s">
        <v>4064</v>
      </c>
      <c r="B1076">
        <v>1</v>
      </c>
      <c r="C1076" t="s">
        <v>79</v>
      </c>
      <c r="D1076" t="s">
        <v>123</v>
      </c>
      <c r="E1076" t="s">
        <v>4061</v>
      </c>
      <c r="F1076" t="s">
        <v>140</v>
      </c>
      <c r="G1076" t="s">
        <v>72</v>
      </c>
      <c r="H1076" t="s">
        <v>168</v>
      </c>
      <c r="I1076" t="s">
        <v>22</v>
      </c>
      <c r="J1076" t="s">
        <v>141</v>
      </c>
      <c r="K1076" t="s">
        <v>4065</v>
      </c>
      <c r="L1076" t="s">
        <v>4066</v>
      </c>
      <c r="M1076">
        <v>1.1111111E-2</v>
      </c>
      <c r="N1076">
        <v>0</v>
      </c>
      <c r="O1076">
        <v>0</v>
      </c>
      <c r="P1076">
        <v>1</v>
      </c>
      <c r="Q1076">
        <v>99</v>
      </c>
      <c r="R1076">
        <v>0</v>
      </c>
      <c r="S1076">
        <v>0</v>
      </c>
      <c r="T1076">
        <v>1.1110999999999999E-2</v>
      </c>
      <c r="U1076">
        <v>1.1000000000000001</v>
      </c>
    </row>
    <row r="1077" spans="1:21" x14ac:dyDescent="0.25">
      <c r="A1077" t="s">
        <v>4067</v>
      </c>
      <c r="B1077">
        <v>1</v>
      </c>
      <c r="C1077" t="s">
        <v>79</v>
      </c>
      <c r="D1077" t="s">
        <v>110</v>
      </c>
      <c r="E1077" t="s">
        <v>4068</v>
      </c>
      <c r="F1077" t="s">
        <v>128</v>
      </c>
      <c r="G1077" t="s">
        <v>71</v>
      </c>
      <c r="H1077" t="s">
        <v>129</v>
      </c>
      <c r="I1077" t="s">
        <v>22</v>
      </c>
      <c r="J1077" t="s">
        <v>130</v>
      </c>
      <c r="K1077" t="s">
        <v>4069</v>
      </c>
      <c r="L1077" t="s">
        <v>4070</v>
      </c>
      <c r="M1077">
        <v>9.0069444440000002</v>
      </c>
      <c r="N1077">
        <v>0</v>
      </c>
      <c r="O1077">
        <v>0</v>
      </c>
      <c r="P1077">
        <v>1</v>
      </c>
      <c r="Q1077">
        <v>34</v>
      </c>
      <c r="R1077">
        <v>0</v>
      </c>
      <c r="S1077">
        <v>0</v>
      </c>
      <c r="T1077">
        <v>9.0069440000000007</v>
      </c>
      <c r="U1077">
        <v>306.23611099999999</v>
      </c>
    </row>
    <row r="1078" spans="1:21" x14ac:dyDescent="0.25">
      <c r="A1078" t="s">
        <v>4071</v>
      </c>
      <c r="B1078">
        <v>1</v>
      </c>
      <c r="C1078" t="s">
        <v>79</v>
      </c>
      <c r="D1078" t="s">
        <v>110</v>
      </c>
      <c r="E1078" t="s">
        <v>4072</v>
      </c>
      <c r="F1078" t="s">
        <v>177</v>
      </c>
      <c r="G1078" t="s">
        <v>72</v>
      </c>
      <c r="H1078" t="s">
        <v>129</v>
      </c>
      <c r="I1078" t="s">
        <v>22</v>
      </c>
      <c r="J1078" t="s">
        <v>130</v>
      </c>
      <c r="K1078" t="s">
        <v>4073</v>
      </c>
      <c r="L1078" t="s">
        <v>4074</v>
      </c>
      <c r="M1078">
        <v>7.7113888880000001</v>
      </c>
      <c r="N1078">
        <v>0</v>
      </c>
      <c r="O1078">
        <v>0</v>
      </c>
      <c r="P1078">
        <v>1</v>
      </c>
      <c r="Q1078">
        <v>34</v>
      </c>
      <c r="R1078">
        <v>0</v>
      </c>
      <c r="S1078">
        <v>0</v>
      </c>
      <c r="T1078">
        <v>7.7113889999999996</v>
      </c>
      <c r="U1078">
        <v>262.18722200000002</v>
      </c>
    </row>
    <row r="1079" spans="1:21" x14ac:dyDescent="0.25">
      <c r="A1079" t="s">
        <v>4075</v>
      </c>
      <c r="B1079">
        <v>1</v>
      </c>
      <c r="C1079" t="s">
        <v>79</v>
      </c>
      <c r="D1079" t="s">
        <v>110</v>
      </c>
      <c r="E1079" t="s">
        <v>4076</v>
      </c>
      <c r="F1079" t="s">
        <v>128</v>
      </c>
      <c r="G1079" t="s">
        <v>71</v>
      </c>
      <c r="H1079" t="s">
        <v>129</v>
      </c>
      <c r="I1079" t="s">
        <v>22</v>
      </c>
      <c r="J1079" t="s">
        <v>130</v>
      </c>
      <c r="K1079" t="s">
        <v>4077</v>
      </c>
      <c r="L1079" t="s">
        <v>4078</v>
      </c>
      <c r="M1079">
        <v>4.2890294439999996</v>
      </c>
      <c r="N1079">
        <v>0</v>
      </c>
      <c r="O1079">
        <v>0</v>
      </c>
      <c r="P1079">
        <v>1</v>
      </c>
      <c r="Q1079">
        <v>367</v>
      </c>
      <c r="R1079">
        <v>0</v>
      </c>
      <c r="S1079">
        <v>0</v>
      </c>
      <c r="T1079">
        <v>4.2890290000000002</v>
      </c>
      <c r="U1079">
        <v>1574.0738060000001</v>
      </c>
    </row>
    <row r="1080" spans="1:21" x14ac:dyDescent="0.25">
      <c r="A1080" t="s">
        <v>4079</v>
      </c>
      <c r="B1080">
        <v>1</v>
      </c>
      <c r="C1080" t="s">
        <v>78</v>
      </c>
      <c r="D1080" t="s">
        <v>92</v>
      </c>
      <c r="E1080" t="s">
        <v>4080</v>
      </c>
      <c r="F1080" t="s">
        <v>128</v>
      </c>
      <c r="G1080" t="s">
        <v>72</v>
      </c>
      <c r="H1080" t="s">
        <v>129</v>
      </c>
      <c r="I1080" t="s">
        <v>22</v>
      </c>
      <c r="J1080" t="s">
        <v>130</v>
      </c>
      <c r="K1080" t="s">
        <v>4081</v>
      </c>
      <c r="L1080" t="s">
        <v>4082</v>
      </c>
      <c r="M1080">
        <v>0.70511388799999997</v>
      </c>
      <c r="N1080">
        <v>0</v>
      </c>
      <c r="O1080">
        <v>0</v>
      </c>
      <c r="P1080">
        <v>1</v>
      </c>
      <c r="Q1080">
        <v>108</v>
      </c>
      <c r="R1080">
        <v>0</v>
      </c>
      <c r="S1080">
        <v>0</v>
      </c>
      <c r="T1080">
        <v>0.70511400000000002</v>
      </c>
      <c r="U1080">
        <v>76.152299999999997</v>
      </c>
    </row>
    <row r="1081" spans="1:21" x14ac:dyDescent="0.25">
      <c r="A1081" t="s">
        <v>4083</v>
      </c>
      <c r="B1081">
        <v>1</v>
      </c>
      <c r="C1081" t="s">
        <v>78</v>
      </c>
      <c r="D1081" t="s">
        <v>102</v>
      </c>
      <c r="E1081" t="s">
        <v>4084</v>
      </c>
      <c r="F1081" t="s">
        <v>177</v>
      </c>
      <c r="G1081" t="s">
        <v>72</v>
      </c>
      <c r="H1081" t="s">
        <v>129</v>
      </c>
      <c r="I1081" t="s">
        <v>22</v>
      </c>
      <c r="J1081" t="s">
        <v>130</v>
      </c>
      <c r="K1081" t="s">
        <v>4085</v>
      </c>
      <c r="L1081" t="s">
        <v>4086</v>
      </c>
      <c r="M1081">
        <v>8.1366341660000003</v>
      </c>
      <c r="N1081">
        <v>0</v>
      </c>
      <c r="O1081">
        <v>75</v>
      </c>
      <c r="P1081">
        <v>2</v>
      </c>
      <c r="Q1081">
        <v>15</v>
      </c>
      <c r="R1081">
        <v>0</v>
      </c>
      <c r="S1081">
        <v>610.24756200000002</v>
      </c>
      <c r="T1081">
        <v>16.273268000000002</v>
      </c>
      <c r="U1081">
        <v>122.04951200000001</v>
      </c>
    </row>
    <row r="1082" spans="1:21" x14ac:dyDescent="0.25">
      <c r="A1082" t="s">
        <v>4087</v>
      </c>
      <c r="B1082">
        <v>1</v>
      </c>
      <c r="C1082" t="s">
        <v>78</v>
      </c>
      <c r="D1082" t="s">
        <v>237</v>
      </c>
      <c r="E1082" t="s">
        <v>4088</v>
      </c>
      <c r="F1082" t="s">
        <v>177</v>
      </c>
      <c r="G1082" t="s">
        <v>71</v>
      </c>
      <c r="H1082" t="s">
        <v>129</v>
      </c>
      <c r="I1082" t="s">
        <v>22</v>
      </c>
      <c r="J1082" t="s">
        <v>130</v>
      </c>
      <c r="K1082" t="s">
        <v>4089</v>
      </c>
      <c r="L1082" t="s">
        <v>4090</v>
      </c>
      <c r="M1082">
        <v>5.6819027770000003</v>
      </c>
      <c r="N1082">
        <v>0</v>
      </c>
      <c r="O1082">
        <v>267</v>
      </c>
      <c r="P1082">
        <v>0</v>
      </c>
      <c r="Q1082">
        <v>0</v>
      </c>
      <c r="R1082">
        <v>0</v>
      </c>
      <c r="S1082">
        <v>1517.068041</v>
      </c>
      <c r="T1082">
        <v>0</v>
      </c>
      <c r="U1082">
        <v>0</v>
      </c>
    </row>
    <row r="1083" spans="1:21" x14ac:dyDescent="0.25">
      <c r="A1083" t="s">
        <v>4091</v>
      </c>
      <c r="B1083">
        <v>1</v>
      </c>
      <c r="C1083" t="s">
        <v>78</v>
      </c>
      <c r="D1083" t="s">
        <v>237</v>
      </c>
      <c r="E1083" t="s">
        <v>4092</v>
      </c>
      <c r="F1083" t="s">
        <v>135</v>
      </c>
      <c r="G1083" t="s">
        <v>71</v>
      </c>
      <c r="H1083" t="s">
        <v>129</v>
      </c>
      <c r="I1083" t="s">
        <v>22</v>
      </c>
      <c r="J1083" t="s">
        <v>130</v>
      </c>
      <c r="K1083" t="s">
        <v>4093</v>
      </c>
      <c r="L1083" t="s">
        <v>4094</v>
      </c>
      <c r="M1083">
        <v>5.6460322219999997</v>
      </c>
      <c r="N1083">
        <v>0</v>
      </c>
      <c r="O1083">
        <v>208</v>
      </c>
      <c r="P1083">
        <v>0</v>
      </c>
      <c r="Q1083">
        <v>0</v>
      </c>
      <c r="R1083">
        <v>0</v>
      </c>
      <c r="S1083">
        <v>1174.3747020000001</v>
      </c>
      <c r="T1083">
        <v>0</v>
      </c>
      <c r="U1083">
        <v>0</v>
      </c>
    </row>
    <row r="1084" spans="1:21" x14ac:dyDescent="0.25">
      <c r="A1084" t="s">
        <v>4095</v>
      </c>
      <c r="B1084">
        <v>1</v>
      </c>
      <c r="C1084" t="s">
        <v>78</v>
      </c>
      <c r="D1084" t="s">
        <v>237</v>
      </c>
      <c r="E1084" t="s">
        <v>4096</v>
      </c>
      <c r="F1084" t="s">
        <v>135</v>
      </c>
      <c r="G1084" t="s">
        <v>71</v>
      </c>
      <c r="H1084" t="s">
        <v>129</v>
      </c>
      <c r="I1084" t="s">
        <v>22</v>
      </c>
      <c r="J1084" t="s">
        <v>130</v>
      </c>
      <c r="K1084" t="s">
        <v>4097</v>
      </c>
      <c r="L1084" t="s">
        <v>4098</v>
      </c>
      <c r="M1084">
        <v>0.99511000000000005</v>
      </c>
      <c r="N1084">
        <v>0</v>
      </c>
      <c r="O1084">
        <v>401</v>
      </c>
      <c r="P1084">
        <v>0</v>
      </c>
      <c r="Q1084">
        <v>0</v>
      </c>
      <c r="R1084">
        <v>0</v>
      </c>
      <c r="S1084">
        <v>399.03910999999999</v>
      </c>
      <c r="T1084">
        <v>0</v>
      </c>
      <c r="U1084">
        <v>0</v>
      </c>
    </row>
    <row r="1085" spans="1:21" x14ac:dyDescent="0.25">
      <c r="A1085" t="s">
        <v>4099</v>
      </c>
      <c r="B1085">
        <v>1</v>
      </c>
      <c r="C1085" t="s">
        <v>79</v>
      </c>
      <c r="D1085" t="s">
        <v>116</v>
      </c>
      <c r="E1085" t="s">
        <v>4100</v>
      </c>
      <c r="F1085" t="s">
        <v>140</v>
      </c>
      <c r="G1085" t="s">
        <v>72</v>
      </c>
      <c r="H1085" t="s">
        <v>168</v>
      </c>
      <c r="I1085" t="s">
        <v>22</v>
      </c>
      <c r="J1085" t="s">
        <v>141</v>
      </c>
      <c r="K1085" t="s">
        <v>4101</v>
      </c>
      <c r="L1085" t="s">
        <v>4102</v>
      </c>
      <c r="M1085">
        <v>1.3611111E-2</v>
      </c>
      <c r="N1085">
        <v>0</v>
      </c>
      <c r="O1085">
        <v>0</v>
      </c>
      <c r="P1085">
        <v>2</v>
      </c>
      <c r="Q1085">
        <v>20</v>
      </c>
      <c r="R1085">
        <v>0</v>
      </c>
      <c r="S1085">
        <v>0</v>
      </c>
      <c r="T1085">
        <v>2.7222E-2</v>
      </c>
      <c r="U1085">
        <v>0.27222200000000002</v>
      </c>
    </row>
    <row r="1086" spans="1:21" x14ac:dyDescent="0.25">
      <c r="A1086" t="s">
        <v>4103</v>
      </c>
      <c r="B1086">
        <v>1</v>
      </c>
      <c r="C1086" t="s">
        <v>79</v>
      </c>
      <c r="D1086" t="s">
        <v>116</v>
      </c>
      <c r="E1086" t="s">
        <v>4100</v>
      </c>
      <c r="F1086" t="s">
        <v>140</v>
      </c>
      <c r="G1086" t="s">
        <v>72</v>
      </c>
      <c r="H1086" t="s">
        <v>168</v>
      </c>
      <c r="I1086" t="s">
        <v>22</v>
      </c>
      <c r="J1086" t="s">
        <v>141</v>
      </c>
      <c r="K1086" t="s">
        <v>4104</v>
      </c>
      <c r="L1086" t="s">
        <v>4105</v>
      </c>
      <c r="M1086">
        <v>3.0277776999999999E-2</v>
      </c>
      <c r="N1086">
        <v>0</v>
      </c>
      <c r="O1086">
        <v>0</v>
      </c>
      <c r="P1086">
        <v>1</v>
      </c>
      <c r="Q1086">
        <v>25</v>
      </c>
      <c r="R1086">
        <v>0</v>
      </c>
      <c r="S1086">
        <v>0</v>
      </c>
      <c r="T1086">
        <v>3.0277999999999999E-2</v>
      </c>
      <c r="U1086">
        <v>0.75694399999999995</v>
      </c>
    </row>
    <row r="1087" spans="1:21" x14ac:dyDescent="0.25">
      <c r="A1087" t="s">
        <v>4106</v>
      </c>
      <c r="B1087">
        <v>1</v>
      </c>
      <c r="C1087" t="s">
        <v>79</v>
      </c>
      <c r="D1087" t="s">
        <v>116</v>
      </c>
      <c r="E1087" t="s">
        <v>4100</v>
      </c>
      <c r="F1087" t="s">
        <v>140</v>
      </c>
      <c r="G1087" t="s">
        <v>72</v>
      </c>
      <c r="H1087" t="s">
        <v>168</v>
      </c>
      <c r="I1087" t="s">
        <v>22</v>
      </c>
      <c r="J1087" t="s">
        <v>141</v>
      </c>
      <c r="K1087" t="s">
        <v>4107</v>
      </c>
      <c r="L1087" t="s">
        <v>4108</v>
      </c>
      <c r="M1087">
        <v>8.3333330000000001E-3</v>
      </c>
      <c r="N1087">
        <v>0</v>
      </c>
      <c r="O1087">
        <v>0</v>
      </c>
      <c r="P1087">
        <v>1</v>
      </c>
      <c r="Q1087">
        <v>11</v>
      </c>
      <c r="R1087">
        <v>0</v>
      </c>
      <c r="S1087">
        <v>0</v>
      </c>
      <c r="T1087">
        <v>8.3330000000000001E-3</v>
      </c>
      <c r="U1087">
        <v>9.1666999999999998E-2</v>
      </c>
    </row>
    <row r="1088" spans="1:21" x14ac:dyDescent="0.25">
      <c r="A1088" t="s">
        <v>4109</v>
      </c>
      <c r="B1088">
        <v>1</v>
      </c>
      <c r="C1088" t="s">
        <v>79</v>
      </c>
      <c r="D1088" t="s">
        <v>116</v>
      </c>
      <c r="E1088" t="s">
        <v>4100</v>
      </c>
      <c r="F1088" t="s">
        <v>140</v>
      </c>
      <c r="G1088" t="s">
        <v>72</v>
      </c>
      <c r="H1088" t="s">
        <v>168</v>
      </c>
      <c r="I1088" t="s">
        <v>22</v>
      </c>
      <c r="J1088" t="s">
        <v>141</v>
      </c>
      <c r="K1088" t="s">
        <v>4110</v>
      </c>
      <c r="L1088" t="s">
        <v>4111</v>
      </c>
      <c r="M1088">
        <v>8.3333330000000001E-3</v>
      </c>
      <c r="N1088">
        <v>0</v>
      </c>
      <c r="O1088">
        <v>0</v>
      </c>
      <c r="P1088">
        <v>1</v>
      </c>
      <c r="Q1088">
        <v>23</v>
      </c>
      <c r="R1088">
        <v>0</v>
      </c>
      <c r="S1088">
        <v>0</v>
      </c>
      <c r="T1088">
        <v>8.3330000000000001E-3</v>
      </c>
      <c r="U1088">
        <v>0.191667</v>
      </c>
    </row>
    <row r="1089" spans="1:21" x14ac:dyDescent="0.25">
      <c r="A1089" t="s">
        <v>4112</v>
      </c>
      <c r="B1089">
        <v>1</v>
      </c>
      <c r="C1089" t="s">
        <v>79</v>
      </c>
      <c r="D1089" t="s">
        <v>116</v>
      </c>
      <c r="E1089" t="s">
        <v>4100</v>
      </c>
      <c r="F1089" t="s">
        <v>140</v>
      </c>
      <c r="G1089" t="s">
        <v>72</v>
      </c>
      <c r="H1089" t="s">
        <v>168</v>
      </c>
      <c r="I1089" t="s">
        <v>22</v>
      </c>
      <c r="J1089" t="s">
        <v>141</v>
      </c>
      <c r="K1089" t="s">
        <v>4113</v>
      </c>
      <c r="L1089" t="s">
        <v>4114</v>
      </c>
      <c r="M1089">
        <v>1.6944443999999999E-2</v>
      </c>
      <c r="N1089">
        <v>0</v>
      </c>
      <c r="O1089">
        <v>0</v>
      </c>
      <c r="P1089">
        <v>1</v>
      </c>
      <c r="Q1089">
        <v>60</v>
      </c>
      <c r="R1089">
        <v>0</v>
      </c>
      <c r="S1089">
        <v>0</v>
      </c>
      <c r="T1089">
        <v>1.6944000000000001E-2</v>
      </c>
      <c r="U1089">
        <v>1.016667</v>
      </c>
    </row>
    <row r="1090" spans="1:21" x14ac:dyDescent="0.25">
      <c r="A1090" t="s">
        <v>4115</v>
      </c>
      <c r="B1090">
        <v>1</v>
      </c>
      <c r="C1090" t="s">
        <v>79</v>
      </c>
      <c r="D1090" t="s">
        <v>116</v>
      </c>
      <c r="E1090" t="s">
        <v>4116</v>
      </c>
      <c r="F1090" t="s">
        <v>128</v>
      </c>
      <c r="G1090" t="s">
        <v>72</v>
      </c>
      <c r="H1090" t="s">
        <v>129</v>
      </c>
      <c r="I1090" t="s">
        <v>22</v>
      </c>
      <c r="J1090" t="s">
        <v>130</v>
      </c>
      <c r="K1090" t="s">
        <v>4117</v>
      </c>
      <c r="L1090" t="s">
        <v>4118</v>
      </c>
      <c r="M1090">
        <v>1.6530555549999999</v>
      </c>
      <c r="N1090">
        <v>0</v>
      </c>
      <c r="O1090">
        <v>0</v>
      </c>
      <c r="P1090">
        <v>32</v>
      </c>
      <c r="Q1090">
        <v>131</v>
      </c>
      <c r="R1090">
        <v>0</v>
      </c>
      <c r="S1090">
        <v>0</v>
      </c>
      <c r="T1090">
        <v>52.897778000000002</v>
      </c>
      <c r="U1090">
        <v>216.55027799999999</v>
      </c>
    </row>
    <row r="1091" spans="1:21" x14ac:dyDescent="0.25">
      <c r="A1091" t="s">
        <v>4119</v>
      </c>
      <c r="B1091">
        <v>1</v>
      </c>
      <c r="C1091" t="s">
        <v>79</v>
      </c>
      <c r="D1091" t="s">
        <v>116</v>
      </c>
      <c r="E1091" t="s">
        <v>4100</v>
      </c>
      <c r="F1091" t="s">
        <v>140</v>
      </c>
      <c r="G1091" t="s">
        <v>72</v>
      </c>
      <c r="H1091" t="s">
        <v>168</v>
      </c>
      <c r="I1091" t="s">
        <v>22</v>
      </c>
      <c r="J1091" t="s">
        <v>141</v>
      </c>
      <c r="K1091" t="s">
        <v>4120</v>
      </c>
      <c r="L1091" t="s">
        <v>4121</v>
      </c>
      <c r="M1091">
        <v>8.3333330000000001E-3</v>
      </c>
      <c r="N1091">
        <v>0</v>
      </c>
      <c r="O1091">
        <v>0</v>
      </c>
      <c r="P1091">
        <v>1</v>
      </c>
      <c r="Q1091">
        <v>60</v>
      </c>
      <c r="R1091">
        <v>0</v>
      </c>
      <c r="S1091">
        <v>0</v>
      </c>
      <c r="T1091">
        <v>8.3330000000000001E-3</v>
      </c>
      <c r="U1091">
        <v>0.5</v>
      </c>
    </row>
    <row r="1092" spans="1:21" x14ac:dyDescent="0.25">
      <c r="A1092" t="s">
        <v>4122</v>
      </c>
      <c r="B1092">
        <v>1</v>
      </c>
      <c r="C1092" t="s">
        <v>79</v>
      </c>
      <c r="D1092" t="s">
        <v>116</v>
      </c>
      <c r="E1092" t="s">
        <v>4123</v>
      </c>
      <c r="F1092" t="s">
        <v>140</v>
      </c>
      <c r="G1092" t="s">
        <v>72</v>
      </c>
      <c r="H1092" t="s">
        <v>168</v>
      </c>
      <c r="I1092" t="s">
        <v>22</v>
      </c>
      <c r="J1092" t="s">
        <v>141</v>
      </c>
      <c r="K1092" t="s">
        <v>4124</v>
      </c>
      <c r="L1092" t="s">
        <v>4121</v>
      </c>
      <c r="M1092">
        <v>5.5555550000000002E-3</v>
      </c>
      <c r="N1092">
        <v>0</v>
      </c>
      <c r="O1092">
        <v>0</v>
      </c>
      <c r="P1092">
        <v>1</v>
      </c>
      <c r="Q1092">
        <v>223</v>
      </c>
      <c r="R1092">
        <v>0</v>
      </c>
      <c r="S1092">
        <v>0</v>
      </c>
      <c r="T1092">
        <v>5.5560000000000002E-3</v>
      </c>
      <c r="U1092">
        <v>1.2388889999999999</v>
      </c>
    </row>
    <row r="1093" spans="1:21" x14ac:dyDescent="0.25">
      <c r="A1093" t="s">
        <v>4125</v>
      </c>
      <c r="B1093">
        <v>1</v>
      </c>
      <c r="C1093" t="s">
        <v>78</v>
      </c>
      <c r="D1093" t="s">
        <v>92</v>
      </c>
      <c r="E1093" t="s">
        <v>4126</v>
      </c>
      <c r="F1093" t="s">
        <v>140</v>
      </c>
      <c r="G1093" t="s">
        <v>72</v>
      </c>
      <c r="H1093" t="s">
        <v>168</v>
      </c>
      <c r="I1093" t="s">
        <v>22</v>
      </c>
      <c r="J1093" t="s">
        <v>141</v>
      </c>
      <c r="K1093" t="s">
        <v>4127</v>
      </c>
      <c r="L1093" t="s">
        <v>4128</v>
      </c>
      <c r="M1093">
        <v>5.5555550000000002E-3</v>
      </c>
      <c r="N1093">
        <v>0</v>
      </c>
      <c r="O1093">
        <v>0</v>
      </c>
      <c r="P1093">
        <v>1</v>
      </c>
      <c r="Q1093">
        <v>32</v>
      </c>
      <c r="R1093">
        <v>0</v>
      </c>
      <c r="S1093">
        <v>0</v>
      </c>
      <c r="T1093">
        <v>5.5560000000000002E-3</v>
      </c>
      <c r="U1093">
        <v>0.17777799999999999</v>
      </c>
    </row>
    <row r="1094" spans="1:21" x14ac:dyDescent="0.25">
      <c r="A1094" t="s">
        <v>4129</v>
      </c>
      <c r="B1094">
        <v>1</v>
      </c>
      <c r="C1094" t="s">
        <v>78</v>
      </c>
      <c r="D1094" t="s">
        <v>105</v>
      </c>
      <c r="E1094" t="s">
        <v>4130</v>
      </c>
      <c r="F1094" t="s">
        <v>128</v>
      </c>
      <c r="G1094" t="s">
        <v>72</v>
      </c>
      <c r="H1094" t="s">
        <v>129</v>
      </c>
      <c r="I1094" t="s">
        <v>22</v>
      </c>
      <c r="J1094" t="s">
        <v>130</v>
      </c>
      <c r="K1094" t="s">
        <v>4131</v>
      </c>
      <c r="L1094" t="s">
        <v>4132</v>
      </c>
      <c r="M1094">
        <v>5.8449999999999998</v>
      </c>
      <c r="N1094">
        <v>0</v>
      </c>
      <c r="O1094">
        <v>0</v>
      </c>
      <c r="P1094">
        <v>2</v>
      </c>
      <c r="Q1094">
        <v>53</v>
      </c>
      <c r="R1094">
        <v>0</v>
      </c>
      <c r="S1094">
        <v>0</v>
      </c>
      <c r="T1094">
        <v>11.69</v>
      </c>
      <c r="U1094">
        <v>309.78500000000003</v>
      </c>
    </row>
    <row r="1095" spans="1:21" x14ac:dyDescent="0.25">
      <c r="A1095" t="s">
        <v>4133</v>
      </c>
      <c r="B1095">
        <v>1</v>
      </c>
      <c r="C1095" t="s">
        <v>79</v>
      </c>
      <c r="D1095" t="s">
        <v>114</v>
      </c>
      <c r="E1095" t="s">
        <v>4134</v>
      </c>
      <c r="F1095" t="s">
        <v>128</v>
      </c>
      <c r="G1095" t="s">
        <v>71</v>
      </c>
      <c r="H1095" t="s">
        <v>129</v>
      </c>
      <c r="I1095" t="s">
        <v>22</v>
      </c>
      <c r="J1095" t="s">
        <v>130</v>
      </c>
      <c r="K1095" t="s">
        <v>4135</v>
      </c>
      <c r="L1095" t="s">
        <v>4136</v>
      </c>
      <c r="M1095">
        <v>1.8814305549999999</v>
      </c>
      <c r="N1095">
        <v>0</v>
      </c>
      <c r="O1095">
        <v>0</v>
      </c>
      <c r="P1095">
        <v>2</v>
      </c>
      <c r="Q1095">
        <v>70</v>
      </c>
      <c r="R1095">
        <v>0</v>
      </c>
      <c r="S1095">
        <v>0</v>
      </c>
      <c r="T1095">
        <v>3.762861</v>
      </c>
      <c r="U1095">
        <v>131.70013900000001</v>
      </c>
    </row>
    <row r="1096" spans="1:21" x14ac:dyDescent="0.25">
      <c r="A1096" t="s">
        <v>4137</v>
      </c>
      <c r="B1096">
        <v>1</v>
      </c>
      <c r="C1096" t="s">
        <v>78</v>
      </c>
      <c r="D1096" t="s">
        <v>102</v>
      </c>
      <c r="E1096" t="s">
        <v>4138</v>
      </c>
      <c r="F1096" t="s">
        <v>140</v>
      </c>
      <c r="G1096" t="s">
        <v>72</v>
      </c>
      <c r="H1096" t="s">
        <v>129</v>
      </c>
      <c r="I1096" t="s">
        <v>22</v>
      </c>
      <c r="J1096" t="s">
        <v>141</v>
      </c>
      <c r="K1096" t="s">
        <v>4139</v>
      </c>
      <c r="L1096" t="s">
        <v>4140</v>
      </c>
      <c r="M1096">
        <v>8.9722222000000004E-2</v>
      </c>
      <c r="N1096">
        <v>1</v>
      </c>
      <c r="O1096">
        <v>992</v>
      </c>
      <c r="P1096">
        <v>0</v>
      </c>
      <c r="Q1096">
        <v>0</v>
      </c>
      <c r="R1096">
        <v>8.9721999999999996E-2</v>
      </c>
      <c r="S1096">
        <v>89.004444000000007</v>
      </c>
      <c r="T1096">
        <v>0</v>
      </c>
      <c r="U1096">
        <v>0</v>
      </c>
    </row>
    <row r="1097" spans="1:21" x14ac:dyDescent="0.25">
      <c r="A1097" t="s">
        <v>4141</v>
      </c>
      <c r="B1097">
        <v>1</v>
      </c>
      <c r="C1097" t="s">
        <v>79</v>
      </c>
      <c r="D1097" t="s">
        <v>110</v>
      </c>
      <c r="E1097" t="s">
        <v>4142</v>
      </c>
      <c r="F1097" t="s">
        <v>140</v>
      </c>
      <c r="G1097" t="s">
        <v>72</v>
      </c>
      <c r="H1097" t="s">
        <v>168</v>
      </c>
      <c r="I1097" t="s">
        <v>22</v>
      </c>
      <c r="J1097" t="s">
        <v>141</v>
      </c>
      <c r="K1097" t="s">
        <v>4143</v>
      </c>
      <c r="L1097" t="s">
        <v>4144</v>
      </c>
      <c r="M1097">
        <v>1.3888888E-2</v>
      </c>
      <c r="N1097">
        <v>0</v>
      </c>
      <c r="O1097">
        <v>0</v>
      </c>
      <c r="P1097">
        <v>1</v>
      </c>
      <c r="Q1097">
        <v>33</v>
      </c>
      <c r="R1097">
        <v>0</v>
      </c>
      <c r="S1097">
        <v>0</v>
      </c>
      <c r="T1097">
        <v>1.3889E-2</v>
      </c>
      <c r="U1097">
        <v>0.45833299999999999</v>
      </c>
    </row>
    <row r="1098" spans="1:21" x14ac:dyDescent="0.25">
      <c r="A1098" t="s">
        <v>4145</v>
      </c>
      <c r="B1098">
        <v>1</v>
      </c>
      <c r="C1098" t="s">
        <v>79</v>
      </c>
      <c r="D1098" t="s">
        <v>110</v>
      </c>
      <c r="E1098" t="s">
        <v>4142</v>
      </c>
      <c r="F1098" t="s">
        <v>140</v>
      </c>
      <c r="G1098" t="s">
        <v>72</v>
      </c>
      <c r="H1098" t="s">
        <v>168</v>
      </c>
      <c r="I1098" t="s">
        <v>22</v>
      </c>
      <c r="J1098" t="s">
        <v>141</v>
      </c>
      <c r="K1098" t="s">
        <v>4146</v>
      </c>
      <c r="L1098" t="s">
        <v>4147</v>
      </c>
      <c r="M1098">
        <v>1.1111111E-2</v>
      </c>
      <c r="N1098">
        <v>0</v>
      </c>
      <c r="O1098">
        <v>0</v>
      </c>
      <c r="P1098">
        <v>1</v>
      </c>
      <c r="Q1098">
        <v>63</v>
      </c>
      <c r="R1098">
        <v>0</v>
      </c>
      <c r="S1098">
        <v>0</v>
      </c>
      <c r="T1098">
        <v>1.1110999999999999E-2</v>
      </c>
      <c r="U1098">
        <v>0.7</v>
      </c>
    </row>
    <row r="1099" spans="1:21" x14ac:dyDescent="0.25">
      <c r="A1099" t="s">
        <v>4148</v>
      </c>
      <c r="B1099">
        <v>1</v>
      </c>
      <c r="C1099" t="s">
        <v>79</v>
      </c>
      <c r="D1099" t="s">
        <v>110</v>
      </c>
      <c r="E1099" t="s">
        <v>4142</v>
      </c>
      <c r="F1099" t="s">
        <v>140</v>
      </c>
      <c r="G1099" t="s">
        <v>72</v>
      </c>
      <c r="H1099" t="s">
        <v>168</v>
      </c>
      <c r="I1099" t="s">
        <v>22</v>
      </c>
      <c r="J1099" t="s">
        <v>141</v>
      </c>
      <c r="K1099" t="s">
        <v>4149</v>
      </c>
      <c r="L1099" t="s">
        <v>4150</v>
      </c>
      <c r="M1099">
        <v>5.5555550000000002E-3</v>
      </c>
      <c r="N1099">
        <v>0</v>
      </c>
      <c r="O1099">
        <v>0</v>
      </c>
      <c r="P1099">
        <v>1</v>
      </c>
      <c r="Q1099">
        <v>63</v>
      </c>
      <c r="R1099">
        <v>0</v>
      </c>
      <c r="S1099">
        <v>0</v>
      </c>
      <c r="T1099">
        <v>5.5560000000000002E-3</v>
      </c>
      <c r="U1099">
        <v>0.35</v>
      </c>
    </row>
    <row r="1100" spans="1:21" x14ac:dyDescent="0.25">
      <c r="A1100" t="s">
        <v>4151</v>
      </c>
      <c r="B1100">
        <v>1</v>
      </c>
      <c r="C1100" t="s">
        <v>79</v>
      </c>
      <c r="D1100" t="s">
        <v>110</v>
      </c>
      <c r="E1100" t="s">
        <v>4142</v>
      </c>
      <c r="F1100" t="s">
        <v>140</v>
      </c>
      <c r="G1100" t="s">
        <v>72</v>
      </c>
      <c r="H1100" t="s">
        <v>168</v>
      </c>
      <c r="I1100" t="s">
        <v>22</v>
      </c>
      <c r="J1100" t="s">
        <v>141</v>
      </c>
      <c r="K1100" t="s">
        <v>4152</v>
      </c>
      <c r="L1100" t="s">
        <v>4153</v>
      </c>
      <c r="M1100">
        <v>5.5555550000000002E-3</v>
      </c>
      <c r="N1100">
        <v>0</v>
      </c>
      <c r="O1100">
        <v>0</v>
      </c>
      <c r="P1100">
        <v>1</v>
      </c>
      <c r="Q1100">
        <v>63</v>
      </c>
      <c r="R1100">
        <v>0</v>
      </c>
      <c r="S1100">
        <v>0</v>
      </c>
      <c r="T1100">
        <v>5.5560000000000002E-3</v>
      </c>
      <c r="U1100">
        <v>0.35</v>
      </c>
    </row>
    <row r="1101" spans="1:21" x14ac:dyDescent="0.25">
      <c r="A1101" t="s">
        <v>4154</v>
      </c>
      <c r="B1101">
        <v>1</v>
      </c>
      <c r="C1101" t="s">
        <v>79</v>
      </c>
      <c r="D1101" t="s">
        <v>110</v>
      </c>
      <c r="E1101" t="s">
        <v>4142</v>
      </c>
      <c r="F1101" t="s">
        <v>140</v>
      </c>
      <c r="G1101" t="s">
        <v>72</v>
      </c>
      <c r="H1101" t="s">
        <v>129</v>
      </c>
      <c r="I1101" t="s">
        <v>22</v>
      </c>
      <c r="J1101" t="s">
        <v>141</v>
      </c>
      <c r="K1101" t="s">
        <v>4155</v>
      </c>
      <c r="L1101" t="s">
        <v>4156</v>
      </c>
      <c r="M1101">
        <v>0.23888888799999999</v>
      </c>
      <c r="N1101">
        <v>0</v>
      </c>
      <c r="O1101">
        <v>0</v>
      </c>
      <c r="P1101">
        <v>1</v>
      </c>
      <c r="Q1101">
        <v>39</v>
      </c>
      <c r="R1101">
        <v>0</v>
      </c>
      <c r="S1101">
        <v>0</v>
      </c>
      <c r="T1101">
        <v>0.23888899999999999</v>
      </c>
      <c r="U1101">
        <v>9.3166670000000007</v>
      </c>
    </row>
    <row r="1102" spans="1:21" x14ac:dyDescent="0.25">
      <c r="A1102" t="s">
        <v>4157</v>
      </c>
      <c r="B1102">
        <v>1</v>
      </c>
      <c r="C1102" t="s">
        <v>79</v>
      </c>
      <c r="D1102" t="s">
        <v>110</v>
      </c>
      <c r="E1102" t="s">
        <v>4142</v>
      </c>
      <c r="F1102" t="s">
        <v>140</v>
      </c>
      <c r="G1102" t="s">
        <v>72</v>
      </c>
      <c r="H1102" t="s">
        <v>168</v>
      </c>
      <c r="I1102" t="s">
        <v>22</v>
      </c>
      <c r="J1102" t="s">
        <v>141</v>
      </c>
      <c r="K1102" t="s">
        <v>4158</v>
      </c>
      <c r="L1102" t="s">
        <v>4159</v>
      </c>
      <c r="M1102">
        <v>8.3333330000000001E-3</v>
      </c>
      <c r="N1102">
        <v>0</v>
      </c>
      <c r="O1102">
        <v>0</v>
      </c>
      <c r="P1102">
        <v>1</v>
      </c>
      <c r="Q1102">
        <v>63</v>
      </c>
      <c r="R1102">
        <v>0</v>
      </c>
      <c r="S1102">
        <v>0</v>
      </c>
      <c r="T1102">
        <v>8.3330000000000001E-3</v>
      </c>
      <c r="U1102">
        <v>0.52500000000000002</v>
      </c>
    </row>
    <row r="1103" spans="1:21" x14ac:dyDescent="0.25">
      <c r="A1103" t="s">
        <v>4160</v>
      </c>
      <c r="B1103">
        <v>1</v>
      </c>
      <c r="C1103" t="s">
        <v>79</v>
      </c>
      <c r="D1103" t="s">
        <v>110</v>
      </c>
      <c r="E1103" t="s">
        <v>4142</v>
      </c>
      <c r="F1103" t="s">
        <v>140</v>
      </c>
      <c r="G1103" t="s">
        <v>72</v>
      </c>
      <c r="H1103" t="s">
        <v>168</v>
      </c>
      <c r="I1103" t="s">
        <v>22</v>
      </c>
      <c r="J1103" t="s">
        <v>141</v>
      </c>
      <c r="K1103" t="s">
        <v>4161</v>
      </c>
      <c r="L1103" t="s">
        <v>4162</v>
      </c>
      <c r="M1103">
        <v>2.5000000000000001E-2</v>
      </c>
      <c r="N1103">
        <v>0</v>
      </c>
      <c r="O1103">
        <v>0</v>
      </c>
      <c r="P1103">
        <v>1</v>
      </c>
      <c r="Q1103">
        <v>175</v>
      </c>
      <c r="R1103">
        <v>0</v>
      </c>
      <c r="S1103">
        <v>0</v>
      </c>
      <c r="T1103">
        <v>2.5000000000000001E-2</v>
      </c>
      <c r="U1103">
        <v>4.375</v>
      </c>
    </row>
    <row r="1104" spans="1:21" x14ac:dyDescent="0.25">
      <c r="A1104" t="s">
        <v>4163</v>
      </c>
      <c r="B1104">
        <v>1</v>
      </c>
      <c r="C1104" t="s">
        <v>79</v>
      </c>
      <c r="D1104" t="s">
        <v>110</v>
      </c>
      <c r="E1104" t="s">
        <v>4142</v>
      </c>
      <c r="F1104" t="s">
        <v>140</v>
      </c>
      <c r="G1104" t="s">
        <v>72</v>
      </c>
      <c r="H1104" t="s">
        <v>168</v>
      </c>
      <c r="I1104" t="s">
        <v>22</v>
      </c>
      <c r="J1104" t="s">
        <v>141</v>
      </c>
      <c r="K1104" t="s">
        <v>4164</v>
      </c>
      <c r="L1104" t="s">
        <v>4165</v>
      </c>
      <c r="M1104">
        <v>2.5000000000000001E-2</v>
      </c>
      <c r="N1104">
        <v>0</v>
      </c>
      <c r="O1104">
        <v>0</v>
      </c>
      <c r="P1104">
        <v>1</v>
      </c>
      <c r="Q1104">
        <v>63</v>
      </c>
      <c r="R1104">
        <v>0</v>
      </c>
      <c r="S1104">
        <v>0</v>
      </c>
      <c r="T1104">
        <v>2.5000000000000001E-2</v>
      </c>
      <c r="U1104">
        <v>1.575</v>
      </c>
    </row>
    <row r="1105" spans="1:21" x14ac:dyDescent="0.25">
      <c r="A1105" t="s">
        <v>4166</v>
      </c>
      <c r="B1105">
        <v>1</v>
      </c>
      <c r="C1105" t="s">
        <v>79</v>
      </c>
      <c r="D1105" t="s">
        <v>110</v>
      </c>
      <c r="E1105" t="s">
        <v>4142</v>
      </c>
      <c r="F1105" t="s">
        <v>140</v>
      </c>
      <c r="G1105" t="s">
        <v>72</v>
      </c>
      <c r="H1105" t="s">
        <v>168</v>
      </c>
      <c r="I1105" t="s">
        <v>22</v>
      </c>
      <c r="J1105" t="s">
        <v>141</v>
      </c>
      <c r="K1105" t="s">
        <v>4167</v>
      </c>
      <c r="L1105" t="s">
        <v>4168</v>
      </c>
      <c r="M1105">
        <v>2.8333332999999999E-2</v>
      </c>
      <c r="N1105">
        <v>0</v>
      </c>
      <c r="O1105">
        <v>0</v>
      </c>
      <c r="P1105">
        <v>1</v>
      </c>
      <c r="Q1105">
        <v>58</v>
      </c>
      <c r="R1105">
        <v>0</v>
      </c>
      <c r="S1105">
        <v>0</v>
      </c>
      <c r="T1105">
        <v>2.8333000000000001E-2</v>
      </c>
      <c r="U1105">
        <v>1.6433329999999999</v>
      </c>
    </row>
    <row r="1106" spans="1:21" x14ac:dyDescent="0.25">
      <c r="A1106" t="s">
        <v>4169</v>
      </c>
      <c r="B1106">
        <v>1</v>
      </c>
      <c r="C1106" t="s">
        <v>79</v>
      </c>
      <c r="D1106" t="s">
        <v>110</v>
      </c>
      <c r="E1106" t="s">
        <v>4142</v>
      </c>
      <c r="F1106" t="s">
        <v>140</v>
      </c>
      <c r="G1106" t="s">
        <v>72</v>
      </c>
      <c r="H1106" t="s">
        <v>129</v>
      </c>
      <c r="I1106" t="s">
        <v>22</v>
      </c>
      <c r="J1106" t="s">
        <v>141</v>
      </c>
      <c r="K1106" t="s">
        <v>4170</v>
      </c>
      <c r="L1106" t="s">
        <v>4171</v>
      </c>
      <c r="M1106">
        <v>5.0277777000000003E-2</v>
      </c>
      <c r="N1106">
        <v>0</v>
      </c>
      <c r="O1106">
        <v>0</v>
      </c>
      <c r="P1106">
        <v>1</v>
      </c>
      <c r="Q1106">
        <v>39</v>
      </c>
      <c r="R1106">
        <v>0</v>
      </c>
      <c r="S1106">
        <v>0</v>
      </c>
      <c r="T1106">
        <v>5.0278000000000003E-2</v>
      </c>
      <c r="U1106">
        <v>1.960833</v>
      </c>
    </row>
    <row r="1107" spans="1:21" x14ac:dyDescent="0.25">
      <c r="A1107" t="s">
        <v>4172</v>
      </c>
      <c r="B1107">
        <v>1</v>
      </c>
      <c r="C1107" t="s">
        <v>79</v>
      </c>
      <c r="D1107" t="s">
        <v>110</v>
      </c>
      <c r="E1107" t="s">
        <v>4142</v>
      </c>
      <c r="F1107" t="s">
        <v>140</v>
      </c>
      <c r="G1107" t="s">
        <v>72</v>
      </c>
      <c r="H1107" t="s">
        <v>129</v>
      </c>
      <c r="I1107" t="s">
        <v>22</v>
      </c>
      <c r="J1107" t="s">
        <v>141</v>
      </c>
      <c r="K1107" t="s">
        <v>4173</v>
      </c>
      <c r="L1107" t="s">
        <v>4174</v>
      </c>
      <c r="M1107">
        <v>6.7500000000000004E-2</v>
      </c>
      <c r="N1107">
        <v>0</v>
      </c>
      <c r="O1107">
        <v>0</v>
      </c>
      <c r="P1107">
        <v>1</v>
      </c>
      <c r="Q1107">
        <v>58</v>
      </c>
      <c r="R1107">
        <v>0</v>
      </c>
      <c r="S1107">
        <v>0</v>
      </c>
      <c r="T1107">
        <v>6.7500000000000004E-2</v>
      </c>
      <c r="U1107">
        <v>3.915</v>
      </c>
    </row>
    <row r="1108" spans="1:21" x14ac:dyDescent="0.25">
      <c r="A1108" t="s">
        <v>4175</v>
      </c>
      <c r="B1108">
        <v>1</v>
      </c>
      <c r="C1108" t="s">
        <v>79</v>
      </c>
      <c r="D1108" t="s">
        <v>110</v>
      </c>
      <c r="E1108" t="s">
        <v>4142</v>
      </c>
      <c r="F1108" t="s">
        <v>140</v>
      </c>
      <c r="G1108" t="s">
        <v>72</v>
      </c>
      <c r="H1108" t="s">
        <v>168</v>
      </c>
      <c r="I1108" t="s">
        <v>22</v>
      </c>
      <c r="J1108" t="s">
        <v>141</v>
      </c>
      <c r="K1108" t="s">
        <v>4176</v>
      </c>
      <c r="L1108" t="s">
        <v>4177</v>
      </c>
      <c r="M1108">
        <v>5.5555550000000002E-3</v>
      </c>
      <c r="N1108">
        <v>0</v>
      </c>
      <c r="O1108">
        <v>0</v>
      </c>
      <c r="P1108">
        <v>1</v>
      </c>
      <c r="Q1108">
        <v>58</v>
      </c>
      <c r="R1108">
        <v>0</v>
      </c>
      <c r="S1108">
        <v>0</v>
      </c>
      <c r="T1108">
        <v>5.5560000000000002E-3</v>
      </c>
      <c r="U1108">
        <v>0.32222200000000001</v>
      </c>
    </row>
    <row r="1109" spans="1:21" x14ac:dyDescent="0.25">
      <c r="A1109" t="s">
        <v>4178</v>
      </c>
      <c r="B1109">
        <v>1</v>
      </c>
      <c r="C1109" t="s">
        <v>79</v>
      </c>
      <c r="D1109" t="s">
        <v>110</v>
      </c>
      <c r="E1109" t="s">
        <v>4142</v>
      </c>
      <c r="F1109" t="s">
        <v>140</v>
      </c>
      <c r="G1109" t="s">
        <v>72</v>
      </c>
      <c r="H1109" t="s">
        <v>168</v>
      </c>
      <c r="I1109" t="s">
        <v>22</v>
      </c>
      <c r="J1109" t="s">
        <v>141</v>
      </c>
      <c r="K1109" t="s">
        <v>4179</v>
      </c>
      <c r="L1109" t="s">
        <v>4180</v>
      </c>
      <c r="M1109">
        <v>8.3333330000000001E-3</v>
      </c>
      <c r="N1109">
        <v>0</v>
      </c>
      <c r="O1109">
        <v>0</v>
      </c>
      <c r="P1109">
        <v>1</v>
      </c>
      <c r="Q1109">
        <v>63</v>
      </c>
      <c r="R1109">
        <v>0</v>
      </c>
      <c r="S1109">
        <v>0</v>
      </c>
      <c r="T1109">
        <v>8.3330000000000001E-3</v>
      </c>
      <c r="U1109">
        <v>0.52500000000000002</v>
      </c>
    </row>
    <row r="1110" spans="1:21" x14ac:dyDescent="0.25">
      <c r="A1110" t="s">
        <v>4181</v>
      </c>
      <c r="B1110">
        <v>1</v>
      </c>
      <c r="C1110" t="s">
        <v>78</v>
      </c>
      <c r="D1110" t="s">
        <v>105</v>
      </c>
      <c r="E1110" t="s">
        <v>4182</v>
      </c>
      <c r="F1110" t="s">
        <v>128</v>
      </c>
      <c r="G1110" t="s">
        <v>72</v>
      </c>
      <c r="H1110" t="s">
        <v>129</v>
      </c>
      <c r="I1110" t="s">
        <v>22</v>
      </c>
      <c r="J1110" t="s">
        <v>130</v>
      </c>
      <c r="K1110" t="s">
        <v>4183</v>
      </c>
      <c r="L1110" t="s">
        <v>4184</v>
      </c>
      <c r="M1110">
        <v>4.3875000000000002</v>
      </c>
      <c r="N1110">
        <v>4</v>
      </c>
      <c r="O1110">
        <v>302</v>
      </c>
      <c r="P1110">
        <v>2</v>
      </c>
      <c r="Q1110">
        <v>124</v>
      </c>
      <c r="R1110">
        <v>17.55</v>
      </c>
      <c r="S1110">
        <v>1325.0250000000001</v>
      </c>
      <c r="T1110">
        <v>8.7750000000000004</v>
      </c>
      <c r="U1110">
        <v>544.04999999999995</v>
      </c>
    </row>
    <row r="1111" spans="1:21" x14ac:dyDescent="0.25">
      <c r="A1111" t="s">
        <v>4185</v>
      </c>
      <c r="B1111">
        <v>1</v>
      </c>
      <c r="C1111" t="s">
        <v>79</v>
      </c>
      <c r="D1111" t="s">
        <v>119</v>
      </c>
      <c r="E1111" t="s">
        <v>4186</v>
      </c>
      <c r="F1111" t="s">
        <v>128</v>
      </c>
      <c r="G1111" t="s">
        <v>72</v>
      </c>
      <c r="H1111" t="s">
        <v>129</v>
      </c>
      <c r="I1111" t="s">
        <v>22</v>
      </c>
      <c r="J1111" t="s">
        <v>130</v>
      </c>
      <c r="K1111" t="s">
        <v>4187</v>
      </c>
      <c r="L1111" t="s">
        <v>4188</v>
      </c>
      <c r="M1111">
        <v>2.9641666660000001</v>
      </c>
      <c r="N1111">
        <v>39</v>
      </c>
      <c r="O1111">
        <v>5755</v>
      </c>
      <c r="P1111">
        <v>0</v>
      </c>
      <c r="Q1111">
        <v>0</v>
      </c>
      <c r="R1111">
        <v>115.60250000000001</v>
      </c>
      <c r="S1111">
        <v>17058.779162999999</v>
      </c>
      <c r="T1111">
        <v>0</v>
      </c>
      <c r="U1111">
        <v>0</v>
      </c>
    </row>
    <row r="1112" spans="1:21" x14ac:dyDescent="0.25">
      <c r="A1112" t="s">
        <v>4189</v>
      </c>
      <c r="B1112">
        <v>1</v>
      </c>
      <c r="C1112" t="s">
        <v>79</v>
      </c>
      <c r="D1112" t="s">
        <v>119</v>
      </c>
      <c r="E1112" t="s">
        <v>4190</v>
      </c>
      <c r="F1112" t="s">
        <v>140</v>
      </c>
      <c r="G1112" t="s">
        <v>72</v>
      </c>
      <c r="H1112" t="s">
        <v>168</v>
      </c>
      <c r="I1112" t="s">
        <v>22</v>
      </c>
      <c r="J1112" t="s">
        <v>141</v>
      </c>
      <c r="K1112" t="s">
        <v>4191</v>
      </c>
      <c r="L1112" t="s">
        <v>4192</v>
      </c>
      <c r="M1112">
        <v>1.0277777E-2</v>
      </c>
      <c r="N1112">
        <v>0</v>
      </c>
      <c r="O1112">
        <v>0</v>
      </c>
      <c r="P1112">
        <v>1</v>
      </c>
      <c r="Q1112">
        <v>54</v>
      </c>
      <c r="R1112">
        <v>0</v>
      </c>
      <c r="S1112">
        <v>0</v>
      </c>
      <c r="T1112">
        <v>1.0278000000000001E-2</v>
      </c>
      <c r="U1112">
        <v>0.55500000000000005</v>
      </c>
    </row>
    <row r="1113" spans="1:21" x14ac:dyDescent="0.25">
      <c r="A1113" t="s">
        <v>4193</v>
      </c>
      <c r="B1113">
        <v>1</v>
      </c>
      <c r="C1113" t="s">
        <v>79</v>
      </c>
      <c r="D1113" t="s">
        <v>119</v>
      </c>
      <c r="E1113" t="s">
        <v>4190</v>
      </c>
      <c r="F1113" t="s">
        <v>140</v>
      </c>
      <c r="G1113" t="s">
        <v>72</v>
      </c>
      <c r="H1113" t="s">
        <v>168</v>
      </c>
      <c r="I1113" t="s">
        <v>22</v>
      </c>
      <c r="J1113" t="s">
        <v>141</v>
      </c>
      <c r="K1113" t="s">
        <v>4194</v>
      </c>
      <c r="L1113" t="s">
        <v>4195</v>
      </c>
      <c r="M1113">
        <v>1.6388888000000001E-2</v>
      </c>
      <c r="N1113">
        <v>0</v>
      </c>
      <c r="O1113">
        <v>0</v>
      </c>
      <c r="P1113">
        <v>1</v>
      </c>
      <c r="Q1113">
        <v>44</v>
      </c>
      <c r="R1113">
        <v>0</v>
      </c>
      <c r="S1113">
        <v>0</v>
      </c>
      <c r="T1113">
        <v>1.6389000000000001E-2</v>
      </c>
      <c r="U1113">
        <v>0.72111099999999995</v>
      </c>
    </row>
    <row r="1114" spans="1:21" x14ac:dyDescent="0.25">
      <c r="A1114" t="s">
        <v>4196</v>
      </c>
      <c r="B1114">
        <v>1</v>
      </c>
      <c r="C1114" t="s">
        <v>79</v>
      </c>
      <c r="D1114" t="s">
        <v>119</v>
      </c>
      <c r="E1114" t="s">
        <v>4197</v>
      </c>
      <c r="F1114" t="s">
        <v>140</v>
      </c>
      <c r="G1114" t="s">
        <v>72</v>
      </c>
      <c r="H1114" t="s">
        <v>129</v>
      </c>
      <c r="I1114" t="s">
        <v>22</v>
      </c>
      <c r="J1114" t="s">
        <v>141</v>
      </c>
      <c r="K1114" t="s">
        <v>4198</v>
      </c>
      <c r="L1114" t="s">
        <v>4199</v>
      </c>
      <c r="M1114">
        <v>6.6666665999999999E-2</v>
      </c>
      <c r="N1114">
        <v>1</v>
      </c>
      <c r="O1114">
        <v>179</v>
      </c>
      <c r="P1114">
        <v>0</v>
      </c>
      <c r="Q1114">
        <v>7</v>
      </c>
      <c r="R1114">
        <v>6.6667000000000004E-2</v>
      </c>
      <c r="S1114">
        <v>11.933332999999999</v>
      </c>
      <c r="T1114">
        <v>0</v>
      </c>
      <c r="U1114">
        <v>0.466667</v>
      </c>
    </row>
    <row r="1115" spans="1:21" x14ac:dyDescent="0.25">
      <c r="A1115" t="s">
        <v>4200</v>
      </c>
      <c r="B1115">
        <v>1</v>
      </c>
      <c r="C1115" t="s">
        <v>79</v>
      </c>
      <c r="D1115" t="s">
        <v>119</v>
      </c>
      <c r="E1115" t="s">
        <v>4190</v>
      </c>
      <c r="F1115" t="s">
        <v>140</v>
      </c>
      <c r="G1115" t="s">
        <v>72</v>
      </c>
      <c r="H1115" t="s">
        <v>168</v>
      </c>
      <c r="I1115" t="s">
        <v>22</v>
      </c>
      <c r="J1115" t="s">
        <v>141</v>
      </c>
      <c r="K1115" t="s">
        <v>4201</v>
      </c>
      <c r="L1115" t="s">
        <v>4202</v>
      </c>
      <c r="M1115">
        <v>8.6111109999999994E-3</v>
      </c>
      <c r="N1115">
        <v>1</v>
      </c>
      <c r="O1115">
        <v>373</v>
      </c>
      <c r="P1115">
        <v>0</v>
      </c>
      <c r="Q1115">
        <v>0</v>
      </c>
      <c r="R1115">
        <v>8.6110000000000006E-3</v>
      </c>
      <c r="S1115">
        <v>3.2119439999999999</v>
      </c>
      <c r="T1115">
        <v>0</v>
      </c>
      <c r="U1115">
        <v>0</v>
      </c>
    </row>
    <row r="1116" spans="1:21" x14ac:dyDescent="0.25">
      <c r="A1116" t="s">
        <v>4203</v>
      </c>
      <c r="B1116">
        <v>1</v>
      </c>
      <c r="C1116" t="s">
        <v>79</v>
      </c>
      <c r="D1116" t="s">
        <v>119</v>
      </c>
      <c r="E1116" t="s">
        <v>4204</v>
      </c>
      <c r="F1116" t="s">
        <v>128</v>
      </c>
      <c r="G1116" t="s">
        <v>72</v>
      </c>
      <c r="H1116" t="s">
        <v>129</v>
      </c>
      <c r="I1116" t="s">
        <v>22</v>
      </c>
      <c r="J1116" t="s">
        <v>130</v>
      </c>
      <c r="K1116" t="s">
        <v>4205</v>
      </c>
      <c r="L1116" t="s">
        <v>4206</v>
      </c>
      <c r="M1116">
        <v>0.30694444399999998</v>
      </c>
      <c r="N1116">
        <v>26</v>
      </c>
      <c r="O1116">
        <v>2633</v>
      </c>
      <c r="P1116">
        <v>74</v>
      </c>
      <c r="Q1116">
        <v>751</v>
      </c>
      <c r="R1116">
        <v>7.980556</v>
      </c>
      <c r="S1116">
        <v>808.18472099999997</v>
      </c>
      <c r="T1116">
        <v>22.713889000000002</v>
      </c>
      <c r="U1116">
        <v>230.515277</v>
      </c>
    </row>
    <row r="1117" spans="1:21" x14ac:dyDescent="0.25">
      <c r="A1117" t="s">
        <v>4207</v>
      </c>
      <c r="B1117">
        <v>1</v>
      </c>
      <c r="C1117" t="s">
        <v>79</v>
      </c>
      <c r="D1117" t="s">
        <v>125</v>
      </c>
      <c r="E1117" t="s">
        <v>4208</v>
      </c>
      <c r="F1117" t="s">
        <v>128</v>
      </c>
      <c r="G1117" t="s">
        <v>72</v>
      </c>
      <c r="H1117" t="s">
        <v>129</v>
      </c>
      <c r="I1117" t="s">
        <v>22</v>
      </c>
      <c r="J1117" t="s">
        <v>130</v>
      </c>
      <c r="K1117" t="s">
        <v>4209</v>
      </c>
      <c r="L1117" t="s">
        <v>4210</v>
      </c>
      <c r="M1117">
        <v>4.6881536109999997</v>
      </c>
      <c r="N1117">
        <v>0</v>
      </c>
      <c r="O1117">
        <v>0</v>
      </c>
      <c r="P1117">
        <v>5</v>
      </c>
      <c r="Q1117">
        <v>197</v>
      </c>
      <c r="R1117">
        <v>0</v>
      </c>
      <c r="S1117">
        <v>0</v>
      </c>
      <c r="T1117">
        <v>23.440767999999998</v>
      </c>
      <c r="U1117">
        <v>923.56626100000005</v>
      </c>
    </row>
    <row r="1118" spans="1:21" x14ac:dyDescent="0.25">
      <c r="A1118" t="s">
        <v>4211</v>
      </c>
      <c r="B1118">
        <v>1</v>
      </c>
      <c r="C1118" t="s">
        <v>78</v>
      </c>
      <c r="D1118" t="s">
        <v>91</v>
      </c>
      <c r="E1118" t="s">
        <v>4212</v>
      </c>
      <c r="F1118" t="s">
        <v>128</v>
      </c>
      <c r="G1118" t="s">
        <v>72</v>
      </c>
      <c r="H1118" t="s">
        <v>129</v>
      </c>
      <c r="I1118" t="s">
        <v>22</v>
      </c>
      <c r="J1118" t="s">
        <v>130</v>
      </c>
      <c r="K1118" t="s">
        <v>4213</v>
      </c>
      <c r="L1118" t="s">
        <v>4214</v>
      </c>
      <c r="M1118">
        <v>0.96694444400000001</v>
      </c>
      <c r="N1118">
        <v>0</v>
      </c>
      <c r="O1118">
        <v>0</v>
      </c>
      <c r="P1118">
        <v>1</v>
      </c>
      <c r="Q1118">
        <v>76</v>
      </c>
      <c r="R1118">
        <v>0</v>
      </c>
      <c r="S1118">
        <v>0</v>
      </c>
      <c r="T1118">
        <v>0.96694400000000003</v>
      </c>
      <c r="U1118">
        <v>73.487778000000006</v>
      </c>
    </row>
    <row r="1119" spans="1:21" x14ac:dyDescent="0.25">
      <c r="A1119" t="s">
        <v>4215</v>
      </c>
      <c r="B1119">
        <v>1</v>
      </c>
      <c r="C1119" t="s">
        <v>78</v>
      </c>
      <c r="D1119" t="s">
        <v>91</v>
      </c>
      <c r="E1119" t="s">
        <v>4216</v>
      </c>
      <c r="F1119" t="s">
        <v>128</v>
      </c>
      <c r="G1119" t="s">
        <v>72</v>
      </c>
      <c r="H1119" t="s">
        <v>129</v>
      </c>
      <c r="I1119" t="s">
        <v>22</v>
      </c>
      <c r="J1119" t="s">
        <v>130</v>
      </c>
      <c r="K1119" t="s">
        <v>4217</v>
      </c>
      <c r="L1119" t="s">
        <v>4218</v>
      </c>
      <c r="M1119">
        <v>1.007222222</v>
      </c>
      <c r="N1119">
        <v>0</v>
      </c>
      <c r="O1119">
        <v>0</v>
      </c>
      <c r="P1119">
        <v>1</v>
      </c>
      <c r="Q1119">
        <v>35</v>
      </c>
      <c r="R1119">
        <v>0</v>
      </c>
      <c r="S1119">
        <v>0</v>
      </c>
      <c r="T1119">
        <v>1.0072220000000001</v>
      </c>
      <c r="U1119">
        <v>35.252777999999999</v>
      </c>
    </row>
    <row r="1120" spans="1:21" x14ac:dyDescent="0.25">
      <c r="A1120" t="s">
        <v>4219</v>
      </c>
      <c r="B1120">
        <v>1</v>
      </c>
      <c r="C1120" t="s">
        <v>78</v>
      </c>
      <c r="D1120" t="s">
        <v>91</v>
      </c>
      <c r="E1120" t="s">
        <v>4212</v>
      </c>
      <c r="F1120" t="s">
        <v>140</v>
      </c>
      <c r="G1120" t="s">
        <v>72</v>
      </c>
      <c r="H1120" t="s">
        <v>129</v>
      </c>
      <c r="I1120" t="s">
        <v>22</v>
      </c>
      <c r="J1120" t="s">
        <v>141</v>
      </c>
      <c r="K1120" t="s">
        <v>4220</v>
      </c>
      <c r="L1120" t="s">
        <v>4221</v>
      </c>
      <c r="M1120">
        <v>0.48583333299999998</v>
      </c>
      <c r="N1120">
        <v>0</v>
      </c>
      <c r="O1120">
        <v>0</v>
      </c>
      <c r="P1120">
        <v>5</v>
      </c>
      <c r="Q1120">
        <v>0</v>
      </c>
      <c r="R1120">
        <v>0</v>
      </c>
      <c r="S1120">
        <v>0</v>
      </c>
      <c r="T1120">
        <v>2.4291670000000001</v>
      </c>
      <c r="U1120">
        <v>0</v>
      </c>
    </row>
    <row r="1121" spans="1:21" x14ac:dyDescent="0.25">
      <c r="A1121" t="s">
        <v>4222</v>
      </c>
      <c r="B1121">
        <v>1</v>
      </c>
      <c r="C1121" t="s">
        <v>78</v>
      </c>
      <c r="D1121" t="s">
        <v>91</v>
      </c>
      <c r="E1121" t="s">
        <v>4223</v>
      </c>
      <c r="F1121" t="s">
        <v>140</v>
      </c>
      <c r="G1121" t="s">
        <v>72</v>
      </c>
      <c r="H1121" t="s">
        <v>168</v>
      </c>
      <c r="I1121" t="s">
        <v>22</v>
      </c>
      <c r="J1121" t="s">
        <v>141</v>
      </c>
      <c r="K1121" t="s">
        <v>4224</v>
      </c>
      <c r="L1121" t="s">
        <v>4225</v>
      </c>
      <c r="M1121">
        <v>1.4166666E-2</v>
      </c>
      <c r="N1121">
        <v>0</v>
      </c>
      <c r="O1121">
        <v>0</v>
      </c>
      <c r="P1121">
        <v>1</v>
      </c>
      <c r="Q1121">
        <v>64</v>
      </c>
      <c r="R1121">
        <v>0</v>
      </c>
      <c r="S1121">
        <v>0</v>
      </c>
      <c r="T1121">
        <v>1.4167000000000001E-2</v>
      </c>
      <c r="U1121">
        <v>0.906667</v>
      </c>
    </row>
    <row r="1122" spans="1:21" x14ac:dyDescent="0.25">
      <c r="A1122" t="s">
        <v>4226</v>
      </c>
      <c r="B1122">
        <v>1</v>
      </c>
      <c r="C1122" t="s">
        <v>78</v>
      </c>
      <c r="D1122" t="s">
        <v>91</v>
      </c>
      <c r="E1122" t="s">
        <v>4227</v>
      </c>
      <c r="F1122" t="s">
        <v>128</v>
      </c>
      <c r="G1122" t="s">
        <v>71</v>
      </c>
      <c r="H1122" t="s">
        <v>129</v>
      </c>
      <c r="I1122" t="s">
        <v>22</v>
      </c>
      <c r="J1122" t="s">
        <v>130</v>
      </c>
      <c r="K1122" t="s">
        <v>4228</v>
      </c>
      <c r="L1122" t="s">
        <v>4229</v>
      </c>
      <c r="M1122">
        <v>1.968627777</v>
      </c>
      <c r="N1122">
        <v>2</v>
      </c>
      <c r="O1122">
        <v>208</v>
      </c>
      <c r="P1122">
        <v>0</v>
      </c>
      <c r="Q1122">
        <v>0</v>
      </c>
      <c r="R1122">
        <v>3.9372560000000001</v>
      </c>
      <c r="S1122">
        <v>409.47457800000001</v>
      </c>
      <c r="T1122">
        <v>0</v>
      </c>
      <c r="U1122">
        <v>0</v>
      </c>
    </row>
    <row r="1123" spans="1:21" x14ac:dyDescent="0.25">
      <c r="A1123" t="s">
        <v>4230</v>
      </c>
      <c r="B1123">
        <v>1</v>
      </c>
      <c r="C1123" t="s">
        <v>79</v>
      </c>
      <c r="D1123" t="s">
        <v>119</v>
      </c>
      <c r="E1123" t="s">
        <v>4231</v>
      </c>
      <c r="F1123" t="s">
        <v>140</v>
      </c>
      <c r="G1123" t="s">
        <v>72</v>
      </c>
      <c r="H1123" t="s">
        <v>168</v>
      </c>
      <c r="I1123" t="s">
        <v>22</v>
      </c>
      <c r="J1123" t="s">
        <v>141</v>
      </c>
      <c r="K1123" t="s">
        <v>4232</v>
      </c>
      <c r="L1123" t="s">
        <v>4233</v>
      </c>
      <c r="M1123">
        <v>1.3888888E-2</v>
      </c>
      <c r="N1123">
        <v>0</v>
      </c>
      <c r="O1123">
        <v>0</v>
      </c>
      <c r="P1123">
        <v>1</v>
      </c>
      <c r="Q1123">
        <v>60</v>
      </c>
      <c r="R1123">
        <v>0</v>
      </c>
      <c r="S1123">
        <v>0</v>
      </c>
      <c r="T1123">
        <v>1.3889E-2</v>
      </c>
      <c r="U1123">
        <v>0.83333299999999999</v>
      </c>
    </row>
    <row r="1124" spans="1:21" x14ac:dyDescent="0.25">
      <c r="A1124" t="s">
        <v>4234</v>
      </c>
      <c r="B1124">
        <v>1</v>
      </c>
      <c r="C1124" t="s">
        <v>79</v>
      </c>
      <c r="D1124" t="s">
        <v>119</v>
      </c>
      <c r="E1124" t="s">
        <v>4231</v>
      </c>
      <c r="F1124" t="s">
        <v>140</v>
      </c>
      <c r="G1124" t="s">
        <v>72</v>
      </c>
      <c r="H1124" t="s">
        <v>168</v>
      </c>
      <c r="I1124" t="s">
        <v>22</v>
      </c>
      <c r="J1124" t="s">
        <v>141</v>
      </c>
      <c r="K1124" t="s">
        <v>4235</v>
      </c>
      <c r="L1124" t="s">
        <v>4236</v>
      </c>
      <c r="M1124">
        <v>7.4999999999999997E-3</v>
      </c>
      <c r="N1124">
        <v>0</v>
      </c>
      <c r="O1124">
        <v>0</v>
      </c>
      <c r="P1124">
        <v>1</v>
      </c>
      <c r="Q1124">
        <v>41</v>
      </c>
      <c r="R1124">
        <v>0</v>
      </c>
      <c r="S1124">
        <v>0</v>
      </c>
      <c r="T1124">
        <v>7.4999999999999997E-3</v>
      </c>
      <c r="U1124">
        <v>0.3075</v>
      </c>
    </row>
    <row r="1125" spans="1:21" x14ac:dyDescent="0.25">
      <c r="A1125" t="s">
        <v>4237</v>
      </c>
      <c r="B1125">
        <v>1</v>
      </c>
      <c r="C1125" t="s">
        <v>79</v>
      </c>
      <c r="D1125" t="s">
        <v>119</v>
      </c>
      <c r="E1125" t="s">
        <v>4238</v>
      </c>
      <c r="F1125" t="s">
        <v>140</v>
      </c>
      <c r="G1125" t="s">
        <v>72</v>
      </c>
      <c r="H1125" t="s">
        <v>129</v>
      </c>
      <c r="I1125" t="s">
        <v>22</v>
      </c>
      <c r="J1125" t="s">
        <v>141</v>
      </c>
      <c r="K1125" t="s">
        <v>4239</v>
      </c>
      <c r="L1125" t="s">
        <v>4240</v>
      </c>
      <c r="M1125">
        <v>0.31666666599999999</v>
      </c>
      <c r="N1125">
        <v>0</v>
      </c>
      <c r="O1125">
        <v>0</v>
      </c>
      <c r="P1125">
        <v>1</v>
      </c>
      <c r="Q1125">
        <v>21</v>
      </c>
      <c r="R1125">
        <v>0</v>
      </c>
      <c r="S1125">
        <v>0</v>
      </c>
      <c r="T1125">
        <v>0.31666699999999998</v>
      </c>
      <c r="U1125">
        <v>6.65</v>
      </c>
    </row>
    <row r="1126" spans="1:21" x14ac:dyDescent="0.25">
      <c r="A1126" t="s">
        <v>4241</v>
      </c>
      <c r="B1126">
        <v>1</v>
      </c>
      <c r="C1126" t="s">
        <v>79</v>
      </c>
      <c r="D1126" t="s">
        <v>119</v>
      </c>
      <c r="E1126" t="s">
        <v>4238</v>
      </c>
      <c r="F1126" t="s">
        <v>140</v>
      </c>
      <c r="G1126" t="s">
        <v>72</v>
      </c>
      <c r="H1126" t="s">
        <v>168</v>
      </c>
      <c r="I1126" t="s">
        <v>22</v>
      </c>
      <c r="J1126" t="s">
        <v>141</v>
      </c>
      <c r="K1126" t="s">
        <v>4242</v>
      </c>
      <c r="L1126" t="s">
        <v>4243</v>
      </c>
      <c r="M1126">
        <v>1.3888888E-2</v>
      </c>
      <c r="N1126">
        <v>0</v>
      </c>
      <c r="O1126">
        <v>0</v>
      </c>
      <c r="P1126">
        <v>1</v>
      </c>
      <c r="Q1126">
        <v>65</v>
      </c>
      <c r="R1126">
        <v>0</v>
      </c>
      <c r="S1126">
        <v>0</v>
      </c>
      <c r="T1126">
        <v>1.3889E-2</v>
      </c>
      <c r="U1126">
        <v>0.90277799999999997</v>
      </c>
    </row>
    <row r="1127" spans="1:21" x14ac:dyDescent="0.25">
      <c r="A1127" t="s">
        <v>4244</v>
      </c>
      <c r="B1127">
        <v>1</v>
      </c>
      <c r="C1127" t="s">
        <v>79</v>
      </c>
      <c r="D1127" t="s">
        <v>119</v>
      </c>
      <c r="E1127" t="s">
        <v>4231</v>
      </c>
      <c r="F1127" t="s">
        <v>140</v>
      </c>
      <c r="G1127" t="s">
        <v>72</v>
      </c>
      <c r="H1127" t="s">
        <v>168</v>
      </c>
      <c r="I1127" t="s">
        <v>22</v>
      </c>
      <c r="J1127" t="s">
        <v>141</v>
      </c>
      <c r="K1127" t="s">
        <v>4245</v>
      </c>
      <c r="L1127" t="s">
        <v>4246</v>
      </c>
      <c r="M1127">
        <v>5.277777E-3</v>
      </c>
      <c r="N1127">
        <v>0</v>
      </c>
      <c r="O1127">
        <v>0</v>
      </c>
      <c r="P1127">
        <v>1</v>
      </c>
      <c r="Q1127">
        <v>47</v>
      </c>
      <c r="R1127">
        <v>0</v>
      </c>
      <c r="S1127">
        <v>0</v>
      </c>
      <c r="T1127">
        <v>5.2779999999999997E-3</v>
      </c>
      <c r="U1127">
        <v>0.248056</v>
      </c>
    </row>
    <row r="1128" spans="1:21" x14ac:dyDescent="0.25">
      <c r="A1128" t="s">
        <v>4247</v>
      </c>
      <c r="B1128">
        <v>1</v>
      </c>
      <c r="C1128" t="s">
        <v>79</v>
      </c>
      <c r="D1128" t="s">
        <v>119</v>
      </c>
      <c r="E1128" t="s">
        <v>4231</v>
      </c>
      <c r="F1128" t="s">
        <v>140</v>
      </c>
      <c r="G1128" t="s">
        <v>72</v>
      </c>
      <c r="H1128" t="s">
        <v>168</v>
      </c>
      <c r="I1128" t="s">
        <v>22</v>
      </c>
      <c r="J1128" t="s">
        <v>141</v>
      </c>
      <c r="K1128" t="s">
        <v>4248</v>
      </c>
      <c r="L1128" t="s">
        <v>4249</v>
      </c>
      <c r="M1128">
        <v>8.6111109999999994E-3</v>
      </c>
      <c r="N1128">
        <v>0</v>
      </c>
      <c r="O1128">
        <v>0</v>
      </c>
      <c r="P1128">
        <v>1</v>
      </c>
      <c r="Q1128">
        <v>30</v>
      </c>
      <c r="R1128">
        <v>0</v>
      </c>
      <c r="S1128">
        <v>0</v>
      </c>
      <c r="T1128">
        <v>8.6110000000000006E-3</v>
      </c>
      <c r="U1128">
        <v>0.25833299999999998</v>
      </c>
    </row>
    <row r="1129" spans="1:21" x14ac:dyDescent="0.25">
      <c r="A1129" t="s">
        <v>4250</v>
      </c>
      <c r="B1129">
        <v>1</v>
      </c>
      <c r="C1129" t="s">
        <v>79</v>
      </c>
      <c r="D1129" t="s">
        <v>119</v>
      </c>
      <c r="E1129" t="s">
        <v>4231</v>
      </c>
      <c r="F1129" t="s">
        <v>140</v>
      </c>
      <c r="G1129" t="s">
        <v>72</v>
      </c>
      <c r="H1129" t="s">
        <v>168</v>
      </c>
      <c r="I1129" t="s">
        <v>22</v>
      </c>
      <c r="J1129" t="s">
        <v>141</v>
      </c>
      <c r="K1129" t="s">
        <v>4251</v>
      </c>
      <c r="L1129" t="s">
        <v>4252</v>
      </c>
      <c r="M1129">
        <v>1.6666666E-2</v>
      </c>
      <c r="N1129">
        <v>0</v>
      </c>
      <c r="O1129">
        <v>0</v>
      </c>
      <c r="P1129">
        <v>1</v>
      </c>
      <c r="Q1129">
        <v>29</v>
      </c>
      <c r="R1129">
        <v>0</v>
      </c>
      <c r="S1129">
        <v>0</v>
      </c>
      <c r="T1129">
        <v>1.6667000000000001E-2</v>
      </c>
      <c r="U1129">
        <v>0.48333300000000001</v>
      </c>
    </row>
    <row r="1130" spans="1:21" x14ac:dyDescent="0.25">
      <c r="A1130" t="s">
        <v>4253</v>
      </c>
      <c r="B1130">
        <v>1</v>
      </c>
      <c r="C1130" t="s">
        <v>79</v>
      </c>
      <c r="D1130" t="s">
        <v>119</v>
      </c>
      <c r="E1130" t="s">
        <v>4231</v>
      </c>
      <c r="F1130" t="s">
        <v>140</v>
      </c>
      <c r="G1130" t="s">
        <v>72</v>
      </c>
      <c r="H1130" t="s">
        <v>129</v>
      </c>
      <c r="I1130" t="s">
        <v>22</v>
      </c>
      <c r="J1130" t="s">
        <v>141</v>
      </c>
      <c r="K1130" t="s">
        <v>4254</v>
      </c>
      <c r="L1130" t="s">
        <v>4255</v>
      </c>
      <c r="M1130">
        <v>0.226111111</v>
      </c>
      <c r="N1130">
        <v>0</v>
      </c>
      <c r="O1130">
        <v>0</v>
      </c>
      <c r="P1130">
        <v>1</v>
      </c>
      <c r="Q1130">
        <v>21</v>
      </c>
      <c r="R1130">
        <v>0</v>
      </c>
      <c r="S1130">
        <v>0</v>
      </c>
      <c r="T1130">
        <v>0.22611100000000001</v>
      </c>
      <c r="U1130">
        <v>4.7483329999999997</v>
      </c>
    </row>
    <row r="1131" spans="1:21" x14ac:dyDescent="0.25">
      <c r="A1131" t="s">
        <v>4256</v>
      </c>
      <c r="B1131">
        <v>1</v>
      </c>
      <c r="C1131" t="s">
        <v>79</v>
      </c>
      <c r="D1131" t="s">
        <v>119</v>
      </c>
      <c r="E1131" t="s">
        <v>4231</v>
      </c>
      <c r="F1131" t="s">
        <v>140</v>
      </c>
      <c r="G1131" t="s">
        <v>72</v>
      </c>
      <c r="H1131" t="s">
        <v>168</v>
      </c>
      <c r="I1131" t="s">
        <v>22</v>
      </c>
      <c r="J1131" t="s">
        <v>141</v>
      </c>
      <c r="K1131" t="s">
        <v>4257</v>
      </c>
      <c r="L1131" t="s">
        <v>4258</v>
      </c>
      <c r="M1131">
        <v>5.5555550000000002E-3</v>
      </c>
      <c r="N1131">
        <v>0</v>
      </c>
      <c r="O1131">
        <v>0</v>
      </c>
      <c r="P1131">
        <v>1</v>
      </c>
      <c r="Q1131">
        <v>41</v>
      </c>
      <c r="R1131">
        <v>0</v>
      </c>
      <c r="S1131">
        <v>0</v>
      </c>
      <c r="T1131">
        <v>5.5560000000000002E-3</v>
      </c>
      <c r="U1131">
        <v>0.22777800000000001</v>
      </c>
    </row>
    <row r="1132" spans="1:21" x14ac:dyDescent="0.25">
      <c r="A1132" t="s">
        <v>4259</v>
      </c>
      <c r="B1132">
        <v>1</v>
      </c>
      <c r="C1132" t="s">
        <v>79</v>
      </c>
      <c r="D1132" t="s">
        <v>119</v>
      </c>
      <c r="E1132" t="s">
        <v>4231</v>
      </c>
      <c r="F1132" t="s">
        <v>140</v>
      </c>
      <c r="G1132" t="s">
        <v>72</v>
      </c>
      <c r="H1132" t="s">
        <v>129</v>
      </c>
      <c r="I1132" t="s">
        <v>22</v>
      </c>
      <c r="J1132" t="s">
        <v>141</v>
      </c>
      <c r="K1132" t="s">
        <v>4260</v>
      </c>
      <c r="L1132" t="s">
        <v>4261</v>
      </c>
      <c r="M1132">
        <v>0.330555555</v>
      </c>
      <c r="N1132">
        <v>0</v>
      </c>
      <c r="O1132">
        <v>0</v>
      </c>
      <c r="P1132">
        <v>1</v>
      </c>
      <c r="Q1132">
        <v>21</v>
      </c>
      <c r="R1132">
        <v>0</v>
      </c>
      <c r="S1132">
        <v>0</v>
      </c>
      <c r="T1132">
        <v>0.33055600000000002</v>
      </c>
      <c r="U1132">
        <v>6.9416669999999998</v>
      </c>
    </row>
    <row r="1133" spans="1:21" x14ac:dyDescent="0.25">
      <c r="A1133" t="s">
        <v>4262</v>
      </c>
      <c r="B1133">
        <v>1</v>
      </c>
      <c r="C1133" t="s">
        <v>79</v>
      </c>
      <c r="D1133" t="s">
        <v>119</v>
      </c>
      <c r="E1133" t="s">
        <v>4231</v>
      </c>
      <c r="F1133" t="s">
        <v>140</v>
      </c>
      <c r="G1133" t="s">
        <v>72</v>
      </c>
      <c r="H1133" t="s">
        <v>168</v>
      </c>
      <c r="I1133" t="s">
        <v>22</v>
      </c>
      <c r="J1133" t="s">
        <v>141</v>
      </c>
      <c r="K1133" t="s">
        <v>4263</v>
      </c>
      <c r="L1133" t="s">
        <v>4264</v>
      </c>
      <c r="M1133">
        <v>2.7777777E-2</v>
      </c>
      <c r="N1133">
        <v>0</v>
      </c>
      <c r="O1133">
        <v>0</v>
      </c>
      <c r="P1133">
        <v>1</v>
      </c>
      <c r="Q1133">
        <v>29</v>
      </c>
      <c r="R1133">
        <v>0</v>
      </c>
      <c r="S1133">
        <v>0</v>
      </c>
      <c r="T1133">
        <v>2.7778000000000001E-2</v>
      </c>
      <c r="U1133">
        <v>0.80555600000000005</v>
      </c>
    </row>
    <row r="1134" spans="1:21" x14ac:dyDescent="0.25">
      <c r="A1134" t="s">
        <v>4265</v>
      </c>
      <c r="B1134">
        <v>1</v>
      </c>
      <c r="C1134" t="s">
        <v>79</v>
      </c>
      <c r="D1134" t="s">
        <v>119</v>
      </c>
      <c r="E1134" t="s">
        <v>4231</v>
      </c>
      <c r="F1134" t="s">
        <v>140</v>
      </c>
      <c r="G1134" t="s">
        <v>72</v>
      </c>
      <c r="H1134" t="s">
        <v>168</v>
      </c>
      <c r="I1134" t="s">
        <v>22</v>
      </c>
      <c r="J1134" t="s">
        <v>141</v>
      </c>
      <c r="K1134" t="s">
        <v>4266</v>
      </c>
      <c r="L1134" t="s">
        <v>4267</v>
      </c>
      <c r="M1134">
        <v>2.1111110999999998E-2</v>
      </c>
      <c r="N1134">
        <v>0</v>
      </c>
      <c r="O1134">
        <v>0</v>
      </c>
      <c r="P1134">
        <v>1</v>
      </c>
      <c r="Q1134">
        <v>65</v>
      </c>
      <c r="R1134">
        <v>0</v>
      </c>
      <c r="S1134">
        <v>0</v>
      </c>
      <c r="T1134">
        <v>2.1111000000000001E-2</v>
      </c>
      <c r="U1134">
        <v>1.3722220000000001</v>
      </c>
    </row>
    <row r="1135" spans="1:21" x14ac:dyDescent="0.25">
      <c r="A1135" t="s">
        <v>4268</v>
      </c>
      <c r="B1135">
        <v>1</v>
      </c>
      <c r="C1135" t="s">
        <v>79</v>
      </c>
      <c r="D1135" t="s">
        <v>119</v>
      </c>
      <c r="E1135" t="s">
        <v>4231</v>
      </c>
      <c r="F1135" t="s">
        <v>140</v>
      </c>
      <c r="G1135" t="s">
        <v>72</v>
      </c>
      <c r="H1135" t="s">
        <v>168</v>
      </c>
      <c r="I1135" t="s">
        <v>22</v>
      </c>
      <c r="J1135" t="s">
        <v>141</v>
      </c>
      <c r="K1135" t="s">
        <v>4269</v>
      </c>
      <c r="L1135" t="s">
        <v>4270</v>
      </c>
      <c r="M1135">
        <v>3.3333333E-2</v>
      </c>
      <c r="N1135">
        <v>0</v>
      </c>
      <c r="O1135">
        <v>0</v>
      </c>
      <c r="P1135">
        <v>1</v>
      </c>
      <c r="Q1135">
        <v>65</v>
      </c>
      <c r="R1135">
        <v>0</v>
      </c>
      <c r="S1135">
        <v>0</v>
      </c>
      <c r="T1135">
        <v>3.3333000000000002E-2</v>
      </c>
      <c r="U1135">
        <v>2.1666669999999999</v>
      </c>
    </row>
    <row r="1136" spans="1:21" x14ac:dyDescent="0.25">
      <c r="A1136" t="s">
        <v>4271</v>
      </c>
      <c r="B1136">
        <v>1</v>
      </c>
      <c r="C1136" t="s">
        <v>79</v>
      </c>
      <c r="D1136" t="s">
        <v>119</v>
      </c>
      <c r="E1136" t="s">
        <v>4231</v>
      </c>
      <c r="F1136" t="s">
        <v>140</v>
      </c>
      <c r="G1136" t="s">
        <v>72</v>
      </c>
      <c r="H1136" t="s">
        <v>168</v>
      </c>
      <c r="I1136" t="s">
        <v>22</v>
      </c>
      <c r="J1136" t="s">
        <v>141</v>
      </c>
      <c r="K1136" t="s">
        <v>4272</v>
      </c>
      <c r="L1136" t="s">
        <v>4273</v>
      </c>
      <c r="M1136">
        <v>3.5000000000000003E-2</v>
      </c>
      <c r="N1136">
        <v>0</v>
      </c>
      <c r="O1136">
        <v>0</v>
      </c>
      <c r="P1136">
        <v>1</v>
      </c>
      <c r="Q1136">
        <v>65</v>
      </c>
      <c r="R1136">
        <v>0</v>
      </c>
      <c r="S1136">
        <v>0</v>
      </c>
      <c r="T1136">
        <v>3.5000000000000003E-2</v>
      </c>
      <c r="U1136">
        <v>2.2749999999999999</v>
      </c>
    </row>
    <row r="1137" spans="1:21" x14ac:dyDescent="0.25">
      <c r="A1137" t="s">
        <v>4274</v>
      </c>
      <c r="B1137">
        <v>1</v>
      </c>
      <c r="C1137" t="s">
        <v>79</v>
      </c>
      <c r="D1137" t="s">
        <v>121</v>
      </c>
      <c r="E1137" t="s">
        <v>4275</v>
      </c>
      <c r="F1137" t="s">
        <v>140</v>
      </c>
      <c r="G1137" t="s">
        <v>72</v>
      </c>
      <c r="H1137" t="s">
        <v>168</v>
      </c>
      <c r="I1137" t="s">
        <v>22</v>
      </c>
      <c r="J1137" t="s">
        <v>141</v>
      </c>
      <c r="K1137" t="s">
        <v>4276</v>
      </c>
      <c r="L1137" t="s">
        <v>4277</v>
      </c>
      <c r="M1137">
        <v>1.6666666E-2</v>
      </c>
      <c r="N1137">
        <v>0</v>
      </c>
      <c r="O1137">
        <v>102</v>
      </c>
      <c r="P1137">
        <v>1</v>
      </c>
      <c r="Q1137">
        <v>0</v>
      </c>
      <c r="R1137">
        <v>0</v>
      </c>
      <c r="S1137">
        <v>1.7</v>
      </c>
      <c r="T1137">
        <v>1.6667000000000001E-2</v>
      </c>
      <c r="U1137">
        <v>0</v>
      </c>
    </row>
    <row r="1138" spans="1:21" x14ac:dyDescent="0.25">
      <c r="A1138" t="s">
        <v>4278</v>
      </c>
      <c r="B1138">
        <v>1</v>
      </c>
      <c r="C1138" t="s">
        <v>79</v>
      </c>
      <c r="D1138" t="s">
        <v>121</v>
      </c>
      <c r="E1138" t="s">
        <v>4279</v>
      </c>
      <c r="F1138" t="s">
        <v>140</v>
      </c>
      <c r="G1138" t="s">
        <v>72</v>
      </c>
      <c r="H1138" t="s">
        <v>168</v>
      </c>
      <c r="I1138" t="s">
        <v>22</v>
      </c>
      <c r="J1138" t="s">
        <v>141</v>
      </c>
      <c r="K1138" t="s">
        <v>4280</v>
      </c>
      <c r="L1138" t="s">
        <v>4281</v>
      </c>
      <c r="M1138">
        <v>1.8333333E-2</v>
      </c>
      <c r="N1138">
        <v>1</v>
      </c>
      <c r="O1138">
        <v>74</v>
      </c>
      <c r="P1138">
        <v>0</v>
      </c>
      <c r="Q1138">
        <v>0</v>
      </c>
      <c r="R1138">
        <v>1.8332999999999999E-2</v>
      </c>
      <c r="S1138">
        <v>1.3566670000000001</v>
      </c>
      <c r="T1138">
        <v>0</v>
      </c>
      <c r="U1138">
        <v>0</v>
      </c>
    </row>
    <row r="1139" spans="1:21" x14ac:dyDescent="0.25">
      <c r="A1139" t="s">
        <v>4282</v>
      </c>
      <c r="B1139">
        <v>1</v>
      </c>
      <c r="C1139" t="s">
        <v>79</v>
      </c>
      <c r="D1139" t="s">
        <v>121</v>
      </c>
      <c r="E1139" t="s">
        <v>4283</v>
      </c>
      <c r="F1139" t="s">
        <v>140</v>
      </c>
      <c r="G1139" t="s">
        <v>72</v>
      </c>
      <c r="H1139" t="s">
        <v>168</v>
      </c>
      <c r="I1139" t="s">
        <v>22</v>
      </c>
      <c r="J1139" t="s">
        <v>141</v>
      </c>
      <c r="K1139" t="s">
        <v>4284</v>
      </c>
      <c r="L1139" t="s">
        <v>4285</v>
      </c>
      <c r="M1139">
        <v>1.3888888E-2</v>
      </c>
      <c r="N1139">
        <v>1</v>
      </c>
      <c r="O1139">
        <v>155</v>
      </c>
      <c r="P1139">
        <v>0</v>
      </c>
      <c r="Q1139">
        <v>0</v>
      </c>
      <c r="R1139">
        <v>1.3889E-2</v>
      </c>
      <c r="S1139">
        <v>2.1527780000000001</v>
      </c>
      <c r="T1139">
        <v>0</v>
      </c>
      <c r="U1139">
        <v>0</v>
      </c>
    </row>
    <row r="1140" spans="1:21" x14ac:dyDescent="0.25">
      <c r="A1140" t="s">
        <v>4286</v>
      </c>
      <c r="B1140">
        <v>1</v>
      </c>
      <c r="C1140" t="s">
        <v>79</v>
      </c>
      <c r="D1140" t="s">
        <v>121</v>
      </c>
      <c r="E1140" t="s">
        <v>4283</v>
      </c>
      <c r="F1140" t="s">
        <v>140</v>
      </c>
      <c r="G1140" t="s">
        <v>72</v>
      </c>
      <c r="H1140" t="s">
        <v>168</v>
      </c>
      <c r="I1140" t="s">
        <v>22</v>
      </c>
      <c r="J1140" t="s">
        <v>141</v>
      </c>
      <c r="K1140" t="s">
        <v>4287</v>
      </c>
      <c r="L1140" t="s">
        <v>4288</v>
      </c>
      <c r="M1140">
        <v>2.5000000000000001E-2</v>
      </c>
      <c r="N1140">
        <v>2</v>
      </c>
      <c r="O1140">
        <v>729</v>
      </c>
      <c r="P1140">
        <v>0</v>
      </c>
      <c r="Q1140">
        <v>0</v>
      </c>
      <c r="R1140">
        <v>0.05</v>
      </c>
      <c r="S1140">
        <v>18.225000000000001</v>
      </c>
      <c r="T1140">
        <v>0</v>
      </c>
      <c r="U1140">
        <v>0</v>
      </c>
    </row>
    <row r="1141" spans="1:21" x14ac:dyDescent="0.25">
      <c r="A1141" t="s">
        <v>4289</v>
      </c>
      <c r="B1141">
        <v>1</v>
      </c>
      <c r="C1141" t="s">
        <v>79</v>
      </c>
      <c r="D1141" t="s">
        <v>121</v>
      </c>
      <c r="E1141" t="s">
        <v>4283</v>
      </c>
      <c r="F1141" t="s">
        <v>140</v>
      </c>
      <c r="G1141" t="s">
        <v>72</v>
      </c>
      <c r="H1141" t="s">
        <v>129</v>
      </c>
      <c r="I1141" t="s">
        <v>22</v>
      </c>
      <c r="J1141" t="s">
        <v>141</v>
      </c>
      <c r="K1141" t="s">
        <v>4290</v>
      </c>
      <c r="L1141" t="s">
        <v>4291</v>
      </c>
      <c r="M1141">
        <v>0.1575</v>
      </c>
      <c r="N1141">
        <v>1</v>
      </c>
      <c r="O1141">
        <v>90</v>
      </c>
      <c r="P1141">
        <v>0</v>
      </c>
      <c r="Q1141">
        <v>0</v>
      </c>
      <c r="R1141">
        <v>0.1575</v>
      </c>
      <c r="S1141">
        <v>14.175000000000001</v>
      </c>
      <c r="T1141">
        <v>0</v>
      </c>
      <c r="U1141">
        <v>0</v>
      </c>
    </row>
    <row r="1142" spans="1:21" x14ac:dyDescent="0.25">
      <c r="A1142" t="s">
        <v>4292</v>
      </c>
      <c r="B1142">
        <v>1</v>
      </c>
      <c r="C1142" t="s">
        <v>79</v>
      </c>
      <c r="D1142" t="s">
        <v>121</v>
      </c>
      <c r="E1142" t="s">
        <v>4279</v>
      </c>
      <c r="F1142" t="s">
        <v>140</v>
      </c>
      <c r="G1142" t="s">
        <v>72</v>
      </c>
      <c r="H1142" t="s">
        <v>168</v>
      </c>
      <c r="I1142" t="s">
        <v>22</v>
      </c>
      <c r="J1142" t="s">
        <v>141</v>
      </c>
      <c r="K1142" t="s">
        <v>4293</v>
      </c>
      <c r="L1142" t="s">
        <v>4294</v>
      </c>
      <c r="M1142">
        <v>1.7222221999999999E-2</v>
      </c>
      <c r="N1142">
        <v>1</v>
      </c>
      <c r="O1142">
        <v>74</v>
      </c>
      <c r="P1142">
        <v>0</v>
      </c>
      <c r="Q1142">
        <v>0</v>
      </c>
      <c r="R1142">
        <v>1.7222000000000001E-2</v>
      </c>
      <c r="S1142">
        <v>1.2744439999999999</v>
      </c>
      <c r="T1142">
        <v>0</v>
      </c>
      <c r="U1142">
        <v>0</v>
      </c>
    </row>
    <row r="1143" spans="1:21" x14ac:dyDescent="0.25">
      <c r="A1143" t="s">
        <v>4295</v>
      </c>
      <c r="B1143">
        <v>1</v>
      </c>
      <c r="C1143" t="s">
        <v>79</v>
      </c>
      <c r="D1143" t="s">
        <v>121</v>
      </c>
      <c r="E1143" t="s">
        <v>4283</v>
      </c>
      <c r="F1143" t="s">
        <v>140</v>
      </c>
      <c r="G1143" t="s">
        <v>72</v>
      </c>
      <c r="H1143" t="s">
        <v>129</v>
      </c>
      <c r="I1143" t="s">
        <v>22</v>
      </c>
      <c r="J1143" t="s">
        <v>141</v>
      </c>
      <c r="K1143" t="s">
        <v>4296</v>
      </c>
      <c r="L1143" t="s">
        <v>4297</v>
      </c>
      <c r="M1143">
        <v>0.133333333</v>
      </c>
      <c r="N1143">
        <v>2</v>
      </c>
      <c r="O1143">
        <v>729</v>
      </c>
      <c r="P1143">
        <v>0</v>
      </c>
      <c r="Q1143">
        <v>0</v>
      </c>
      <c r="R1143">
        <v>0.26666699999999999</v>
      </c>
      <c r="S1143">
        <v>97.2</v>
      </c>
      <c r="T1143">
        <v>0</v>
      </c>
      <c r="U1143">
        <v>0</v>
      </c>
    </row>
    <row r="1144" spans="1:21" x14ac:dyDescent="0.25">
      <c r="A1144" t="s">
        <v>4298</v>
      </c>
      <c r="B1144">
        <v>1</v>
      </c>
      <c r="C1144" t="s">
        <v>79</v>
      </c>
      <c r="D1144" t="s">
        <v>121</v>
      </c>
      <c r="E1144" t="s">
        <v>4299</v>
      </c>
      <c r="F1144" t="s">
        <v>140</v>
      </c>
      <c r="G1144" t="s">
        <v>72</v>
      </c>
      <c r="H1144" t="s">
        <v>168</v>
      </c>
      <c r="I1144" t="s">
        <v>22</v>
      </c>
      <c r="J1144" t="s">
        <v>141</v>
      </c>
      <c r="K1144" t="s">
        <v>4300</v>
      </c>
      <c r="L1144" t="s">
        <v>4301</v>
      </c>
      <c r="M1144">
        <v>2.2222222E-2</v>
      </c>
      <c r="N1144">
        <v>1</v>
      </c>
      <c r="O1144">
        <v>336</v>
      </c>
      <c r="P1144">
        <v>0</v>
      </c>
      <c r="Q1144">
        <v>0</v>
      </c>
      <c r="R1144">
        <v>2.2221999999999999E-2</v>
      </c>
      <c r="S1144">
        <v>7.4666670000000002</v>
      </c>
      <c r="T1144">
        <v>0</v>
      </c>
      <c r="U1144">
        <v>0</v>
      </c>
    </row>
    <row r="1145" spans="1:21" x14ac:dyDescent="0.25">
      <c r="A1145" t="s">
        <v>4302</v>
      </c>
      <c r="B1145">
        <v>1</v>
      </c>
      <c r="C1145" t="s">
        <v>79</v>
      </c>
      <c r="D1145" t="s">
        <v>109</v>
      </c>
      <c r="E1145" t="s">
        <v>4303</v>
      </c>
      <c r="F1145" t="s">
        <v>177</v>
      </c>
      <c r="G1145" t="s">
        <v>71</v>
      </c>
      <c r="H1145" t="s">
        <v>129</v>
      </c>
      <c r="I1145" t="s">
        <v>22</v>
      </c>
      <c r="J1145" t="s">
        <v>130</v>
      </c>
      <c r="K1145" t="s">
        <v>4304</v>
      </c>
      <c r="L1145" t="s">
        <v>4305</v>
      </c>
      <c r="M1145">
        <v>7.5869861109999999</v>
      </c>
      <c r="N1145">
        <v>0</v>
      </c>
      <c r="O1145">
        <v>807</v>
      </c>
      <c r="P1145">
        <v>0</v>
      </c>
      <c r="Q1145">
        <v>0</v>
      </c>
      <c r="R1145">
        <v>0</v>
      </c>
      <c r="S1145">
        <v>6122.6977919999999</v>
      </c>
      <c r="T1145">
        <v>0</v>
      </c>
      <c r="U1145">
        <v>0</v>
      </c>
    </row>
    <row r="1146" spans="1:21" x14ac:dyDescent="0.25">
      <c r="A1146" t="s">
        <v>4306</v>
      </c>
      <c r="B1146">
        <v>1</v>
      </c>
      <c r="C1146" t="s">
        <v>79</v>
      </c>
      <c r="D1146" t="s">
        <v>109</v>
      </c>
      <c r="E1146" t="s">
        <v>4307</v>
      </c>
      <c r="F1146" t="s">
        <v>177</v>
      </c>
      <c r="G1146" t="s">
        <v>72</v>
      </c>
      <c r="H1146" t="s">
        <v>129</v>
      </c>
      <c r="I1146" t="s">
        <v>22</v>
      </c>
      <c r="J1146" t="s">
        <v>130</v>
      </c>
      <c r="K1146" t="s">
        <v>4308</v>
      </c>
      <c r="L1146" t="s">
        <v>4309</v>
      </c>
      <c r="M1146">
        <v>8.6</v>
      </c>
      <c r="N1146">
        <v>5</v>
      </c>
      <c r="O1146">
        <v>2789</v>
      </c>
      <c r="P1146">
        <v>0</v>
      </c>
      <c r="Q1146">
        <v>0</v>
      </c>
      <c r="R1146">
        <v>43</v>
      </c>
      <c r="S1146">
        <v>23985.4</v>
      </c>
      <c r="T1146">
        <v>0</v>
      </c>
      <c r="U1146">
        <v>0</v>
      </c>
    </row>
    <row r="1147" spans="1:21" x14ac:dyDescent="0.25">
      <c r="A1147" t="s">
        <v>4310</v>
      </c>
      <c r="B1147">
        <v>1</v>
      </c>
      <c r="C1147" t="s">
        <v>79</v>
      </c>
      <c r="D1147" t="s">
        <v>110</v>
      </c>
      <c r="E1147" t="s">
        <v>4311</v>
      </c>
      <c r="F1147" t="s">
        <v>140</v>
      </c>
      <c r="G1147" t="s">
        <v>72</v>
      </c>
      <c r="H1147" t="s">
        <v>168</v>
      </c>
      <c r="I1147" t="s">
        <v>22</v>
      </c>
      <c r="J1147" t="s">
        <v>141</v>
      </c>
      <c r="K1147" t="s">
        <v>4312</v>
      </c>
      <c r="L1147" t="s">
        <v>4313</v>
      </c>
      <c r="M1147">
        <v>4.7222222000000001E-2</v>
      </c>
      <c r="N1147">
        <v>0</v>
      </c>
      <c r="O1147">
        <v>0</v>
      </c>
      <c r="P1147">
        <v>1</v>
      </c>
      <c r="Q1147">
        <v>104</v>
      </c>
      <c r="R1147">
        <v>0</v>
      </c>
      <c r="S1147">
        <v>0</v>
      </c>
      <c r="T1147">
        <v>4.7222E-2</v>
      </c>
      <c r="U1147">
        <v>4.911111</v>
      </c>
    </row>
    <row r="1148" spans="1:21" x14ac:dyDescent="0.25">
      <c r="A1148" t="s">
        <v>4314</v>
      </c>
      <c r="B1148">
        <v>1</v>
      </c>
      <c r="C1148" t="s">
        <v>79</v>
      </c>
      <c r="D1148" t="s">
        <v>110</v>
      </c>
      <c r="E1148" t="s">
        <v>4311</v>
      </c>
      <c r="F1148" t="s">
        <v>140</v>
      </c>
      <c r="G1148" t="s">
        <v>72</v>
      </c>
      <c r="H1148" t="s">
        <v>168</v>
      </c>
      <c r="I1148" t="s">
        <v>22</v>
      </c>
      <c r="J1148" t="s">
        <v>141</v>
      </c>
      <c r="K1148" t="s">
        <v>4315</v>
      </c>
      <c r="L1148" t="s">
        <v>4316</v>
      </c>
      <c r="M1148">
        <v>9.7222220000000008E-3</v>
      </c>
      <c r="N1148">
        <v>0</v>
      </c>
      <c r="O1148">
        <v>0</v>
      </c>
      <c r="P1148">
        <v>1</v>
      </c>
      <c r="Q1148">
        <v>90</v>
      </c>
      <c r="R1148">
        <v>0</v>
      </c>
      <c r="S1148">
        <v>0</v>
      </c>
      <c r="T1148">
        <v>9.7219999999999997E-3</v>
      </c>
      <c r="U1148">
        <v>0.875</v>
      </c>
    </row>
    <row r="1149" spans="1:21" x14ac:dyDescent="0.25">
      <c r="A1149" t="s">
        <v>4317</v>
      </c>
      <c r="B1149">
        <v>1</v>
      </c>
      <c r="C1149" t="s">
        <v>79</v>
      </c>
      <c r="D1149" t="s">
        <v>110</v>
      </c>
      <c r="E1149" t="s">
        <v>4311</v>
      </c>
      <c r="F1149" t="s">
        <v>140</v>
      </c>
      <c r="G1149" t="s">
        <v>72</v>
      </c>
      <c r="H1149" t="s">
        <v>168</v>
      </c>
      <c r="I1149" t="s">
        <v>22</v>
      </c>
      <c r="J1149" t="s">
        <v>141</v>
      </c>
      <c r="K1149" t="s">
        <v>4318</v>
      </c>
      <c r="L1149" t="s">
        <v>4319</v>
      </c>
      <c r="M1149">
        <v>5.277777E-3</v>
      </c>
      <c r="N1149">
        <v>0</v>
      </c>
      <c r="O1149">
        <v>0</v>
      </c>
      <c r="P1149">
        <v>1</v>
      </c>
      <c r="Q1149">
        <v>68</v>
      </c>
      <c r="R1149">
        <v>0</v>
      </c>
      <c r="S1149">
        <v>0</v>
      </c>
      <c r="T1149">
        <v>5.2779999999999997E-3</v>
      </c>
      <c r="U1149">
        <v>0.35888900000000001</v>
      </c>
    </row>
    <row r="1150" spans="1:21" x14ac:dyDescent="0.25">
      <c r="A1150" t="s">
        <v>4320</v>
      </c>
      <c r="B1150">
        <v>1</v>
      </c>
      <c r="C1150" t="s">
        <v>79</v>
      </c>
      <c r="D1150" t="s">
        <v>110</v>
      </c>
      <c r="E1150" t="s">
        <v>4311</v>
      </c>
      <c r="F1150" t="s">
        <v>140</v>
      </c>
      <c r="G1150" t="s">
        <v>72</v>
      </c>
      <c r="H1150" t="s">
        <v>168</v>
      </c>
      <c r="I1150" t="s">
        <v>22</v>
      </c>
      <c r="J1150" t="s">
        <v>141</v>
      </c>
      <c r="K1150" t="s">
        <v>4321</v>
      </c>
      <c r="L1150" t="s">
        <v>4322</v>
      </c>
      <c r="M1150">
        <v>8.3333330000000001E-3</v>
      </c>
      <c r="N1150">
        <v>0</v>
      </c>
      <c r="O1150">
        <v>0</v>
      </c>
      <c r="P1150">
        <v>1</v>
      </c>
      <c r="Q1150">
        <v>100</v>
      </c>
      <c r="R1150">
        <v>0</v>
      </c>
      <c r="S1150">
        <v>0</v>
      </c>
      <c r="T1150">
        <v>8.3330000000000001E-3</v>
      </c>
      <c r="U1150">
        <v>0.83333299999999999</v>
      </c>
    </row>
    <row r="1151" spans="1:21" x14ac:dyDescent="0.25">
      <c r="A1151" t="s">
        <v>4323</v>
      </c>
      <c r="B1151">
        <v>1</v>
      </c>
      <c r="C1151" t="s">
        <v>79</v>
      </c>
      <c r="D1151" t="s">
        <v>110</v>
      </c>
      <c r="E1151" t="s">
        <v>4324</v>
      </c>
      <c r="F1151" t="s">
        <v>177</v>
      </c>
      <c r="G1151" t="s">
        <v>71</v>
      </c>
      <c r="H1151" t="s">
        <v>129</v>
      </c>
      <c r="I1151" t="s">
        <v>22</v>
      </c>
      <c r="J1151" t="s">
        <v>130</v>
      </c>
      <c r="K1151" t="s">
        <v>4325</v>
      </c>
      <c r="L1151" t="s">
        <v>4326</v>
      </c>
      <c r="M1151">
        <v>7.5931905549999996</v>
      </c>
      <c r="N1151">
        <v>0</v>
      </c>
      <c r="O1151">
        <v>0</v>
      </c>
      <c r="P1151">
        <v>1</v>
      </c>
      <c r="Q1151">
        <v>27</v>
      </c>
      <c r="R1151">
        <v>0</v>
      </c>
      <c r="S1151">
        <v>0</v>
      </c>
      <c r="T1151">
        <v>7.593191</v>
      </c>
      <c r="U1151">
        <v>205.01614499999999</v>
      </c>
    </row>
    <row r="1152" spans="1:21" x14ac:dyDescent="0.25">
      <c r="A1152" t="s">
        <v>4327</v>
      </c>
      <c r="B1152">
        <v>1</v>
      </c>
      <c r="C1152" t="s">
        <v>79</v>
      </c>
      <c r="D1152" t="s">
        <v>110</v>
      </c>
      <c r="E1152" t="s">
        <v>4311</v>
      </c>
      <c r="F1152" t="s">
        <v>140</v>
      </c>
      <c r="G1152" t="s">
        <v>72</v>
      </c>
      <c r="H1152" t="s">
        <v>168</v>
      </c>
      <c r="I1152" t="s">
        <v>22</v>
      </c>
      <c r="J1152" t="s">
        <v>141</v>
      </c>
      <c r="K1152" t="s">
        <v>4328</v>
      </c>
      <c r="L1152" t="s">
        <v>4329</v>
      </c>
      <c r="M1152">
        <v>2.5277777000000001E-2</v>
      </c>
      <c r="N1152">
        <v>0</v>
      </c>
      <c r="O1152">
        <v>0</v>
      </c>
      <c r="P1152">
        <v>1</v>
      </c>
      <c r="Q1152">
        <v>52</v>
      </c>
      <c r="R1152">
        <v>0</v>
      </c>
      <c r="S1152">
        <v>0</v>
      </c>
      <c r="T1152">
        <v>2.5277999999999998E-2</v>
      </c>
      <c r="U1152">
        <v>1.3144439999999999</v>
      </c>
    </row>
    <row r="1153" spans="1:21" x14ac:dyDescent="0.25">
      <c r="A1153" t="s">
        <v>4330</v>
      </c>
      <c r="B1153">
        <v>1</v>
      </c>
      <c r="C1153" t="s">
        <v>79</v>
      </c>
      <c r="D1153" t="s">
        <v>110</v>
      </c>
      <c r="E1153" t="s">
        <v>4331</v>
      </c>
      <c r="F1153" t="s">
        <v>128</v>
      </c>
      <c r="G1153" t="s">
        <v>72</v>
      </c>
      <c r="H1153" t="s">
        <v>129</v>
      </c>
      <c r="I1153" t="s">
        <v>22</v>
      </c>
      <c r="J1153" t="s">
        <v>130</v>
      </c>
      <c r="K1153" t="s">
        <v>4332</v>
      </c>
      <c r="L1153" t="s">
        <v>4333</v>
      </c>
      <c r="M1153">
        <v>7.3002777769999998</v>
      </c>
      <c r="N1153">
        <v>0</v>
      </c>
      <c r="O1153">
        <v>0</v>
      </c>
      <c r="P1153">
        <v>1</v>
      </c>
      <c r="Q1153">
        <v>40</v>
      </c>
      <c r="R1153">
        <v>0</v>
      </c>
      <c r="S1153">
        <v>0</v>
      </c>
      <c r="T1153">
        <v>7.3002779999999996</v>
      </c>
      <c r="U1153">
        <v>292.01111100000003</v>
      </c>
    </row>
    <row r="1154" spans="1:21" x14ac:dyDescent="0.25">
      <c r="A1154" t="s">
        <v>4334</v>
      </c>
      <c r="B1154">
        <v>1</v>
      </c>
      <c r="C1154" t="s">
        <v>79</v>
      </c>
      <c r="D1154" t="s">
        <v>110</v>
      </c>
      <c r="E1154" t="s">
        <v>4311</v>
      </c>
      <c r="F1154" t="s">
        <v>140</v>
      </c>
      <c r="G1154" t="s">
        <v>72</v>
      </c>
      <c r="H1154" t="s">
        <v>168</v>
      </c>
      <c r="I1154" t="s">
        <v>22</v>
      </c>
      <c r="J1154" t="s">
        <v>141</v>
      </c>
      <c r="K1154" t="s">
        <v>4335</v>
      </c>
      <c r="L1154" t="s">
        <v>4336</v>
      </c>
      <c r="M1154">
        <v>5.5555550000000002E-3</v>
      </c>
      <c r="N1154">
        <v>0</v>
      </c>
      <c r="O1154">
        <v>0</v>
      </c>
      <c r="P1154">
        <v>1</v>
      </c>
      <c r="Q1154">
        <v>88</v>
      </c>
      <c r="R1154">
        <v>0</v>
      </c>
      <c r="S1154">
        <v>0</v>
      </c>
      <c r="T1154">
        <v>5.5560000000000002E-3</v>
      </c>
      <c r="U1154">
        <v>0.48888900000000002</v>
      </c>
    </row>
    <row r="1155" spans="1:21" x14ac:dyDescent="0.25">
      <c r="A1155" t="s">
        <v>4337</v>
      </c>
      <c r="B1155">
        <v>1</v>
      </c>
      <c r="C1155" t="s">
        <v>79</v>
      </c>
      <c r="D1155" t="s">
        <v>110</v>
      </c>
      <c r="E1155" t="s">
        <v>4311</v>
      </c>
      <c r="F1155" t="s">
        <v>140</v>
      </c>
      <c r="G1155" t="s">
        <v>72</v>
      </c>
      <c r="H1155" t="s">
        <v>168</v>
      </c>
      <c r="I1155" t="s">
        <v>22</v>
      </c>
      <c r="J1155" t="s">
        <v>141</v>
      </c>
      <c r="K1155" t="s">
        <v>4338</v>
      </c>
      <c r="L1155" t="s">
        <v>4339</v>
      </c>
      <c r="M1155">
        <v>2.2222222E-2</v>
      </c>
      <c r="N1155">
        <v>0</v>
      </c>
      <c r="O1155">
        <v>0</v>
      </c>
      <c r="P1155">
        <v>1</v>
      </c>
      <c r="Q1155">
        <v>52</v>
      </c>
      <c r="R1155">
        <v>0</v>
      </c>
      <c r="S1155">
        <v>0</v>
      </c>
      <c r="T1155">
        <v>2.2221999999999999E-2</v>
      </c>
      <c r="U1155">
        <v>1.155556</v>
      </c>
    </row>
    <row r="1156" spans="1:21" x14ac:dyDescent="0.25">
      <c r="A1156" t="s">
        <v>4340</v>
      </c>
      <c r="B1156">
        <v>1</v>
      </c>
      <c r="C1156" t="s">
        <v>79</v>
      </c>
      <c r="D1156" t="s">
        <v>110</v>
      </c>
      <c r="E1156" t="s">
        <v>4341</v>
      </c>
      <c r="F1156" t="s">
        <v>140</v>
      </c>
      <c r="G1156" t="s">
        <v>72</v>
      </c>
      <c r="H1156" t="s">
        <v>129</v>
      </c>
      <c r="I1156" t="s">
        <v>22</v>
      </c>
      <c r="J1156" t="s">
        <v>141</v>
      </c>
      <c r="K1156" t="s">
        <v>4342</v>
      </c>
      <c r="L1156" t="s">
        <v>4343</v>
      </c>
      <c r="M1156">
        <v>0.28166666600000001</v>
      </c>
      <c r="N1156">
        <v>0</v>
      </c>
      <c r="O1156">
        <v>0</v>
      </c>
      <c r="P1156">
        <v>2</v>
      </c>
      <c r="Q1156">
        <v>64</v>
      </c>
      <c r="R1156">
        <v>0</v>
      </c>
      <c r="S1156">
        <v>0</v>
      </c>
      <c r="T1156">
        <v>0.56333299999999997</v>
      </c>
      <c r="U1156">
        <v>18.026667</v>
      </c>
    </row>
    <row r="1157" spans="1:21" x14ac:dyDescent="0.25">
      <c r="A1157" t="s">
        <v>4344</v>
      </c>
      <c r="B1157">
        <v>1</v>
      </c>
      <c r="C1157" t="s">
        <v>79</v>
      </c>
      <c r="D1157" t="s">
        <v>110</v>
      </c>
      <c r="E1157" t="s">
        <v>4311</v>
      </c>
      <c r="F1157" t="s">
        <v>140</v>
      </c>
      <c r="G1157" t="s">
        <v>72</v>
      </c>
      <c r="H1157" t="s">
        <v>129</v>
      </c>
      <c r="I1157" t="s">
        <v>22</v>
      </c>
      <c r="J1157" t="s">
        <v>141</v>
      </c>
      <c r="K1157" t="s">
        <v>4345</v>
      </c>
      <c r="L1157" t="s">
        <v>4346</v>
      </c>
      <c r="M1157">
        <v>6.8055555000000004E-2</v>
      </c>
      <c r="N1157">
        <v>0</v>
      </c>
      <c r="O1157">
        <v>0</v>
      </c>
      <c r="P1157">
        <v>1</v>
      </c>
      <c r="Q1157">
        <v>22</v>
      </c>
      <c r="R1157">
        <v>0</v>
      </c>
      <c r="S1157">
        <v>0</v>
      </c>
      <c r="T1157">
        <v>6.8056000000000005E-2</v>
      </c>
      <c r="U1157">
        <v>1.4972220000000001</v>
      </c>
    </row>
    <row r="1158" spans="1:21" x14ac:dyDescent="0.25">
      <c r="A1158" t="s">
        <v>4347</v>
      </c>
      <c r="B1158">
        <v>1</v>
      </c>
      <c r="C1158" t="s">
        <v>79</v>
      </c>
      <c r="D1158" t="s">
        <v>110</v>
      </c>
      <c r="E1158" t="s">
        <v>4311</v>
      </c>
      <c r="F1158" t="s">
        <v>140</v>
      </c>
      <c r="G1158" t="s">
        <v>72</v>
      </c>
      <c r="H1158" t="s">
        <v>168</v>
      </c>
      <c r="I1158" t="s">
        <v>22</v>
      </c>
      <c r="J1158" t="s">
        <v>141</v>
      </c>
      <c r="K1158" t="s">
        <v>4348</v>
      </c>
      <c r="L1158" t="s">
        <v>4349</v>
      </c>
      <c r="M1158">
        <v>2.9444444E-2</v>
      </c>
      <c r="N1158">
        <v>0</v>
      </c>
      <c r="O1158">
        <v>0</v>
      </c>
      <c r="P1158">
        <v>1</v>
      </c>
      <c r="Q1158">
        <v>51</v>
      </c>
      <c r="R1158">
        <v>0</v>
      </c>
      <c r="S1158">
        <v>0</v>
      </c>
      <c r="T1158">
        <v>2.9444000000000001E-2</v>
      </c>
      <c r="U1158">
        <v>1.5016670000000001</v>
      </c>
    </row>
    <row r="1159" spans="1:21" x14ac:dyDescent="0.25">
      <c r="A1159" t="s">
        <v>4350</v>
      </c>
      <c r="B1159">
        <v>1</v>
      </c>
      <c r="C1159" t="s">
        <v>79</v>
      </c>
      <c r="D1159" t="s">
        <v>110</v>
      </c>
      <c r="E1159" t="s">
        <v>4311</v>
      </c>
      <c r="F1159" t="s">
        <v>140</v>
      </c>
      <c r="G1159" t="s">
        <v>72</v>
      </c>
      <c r="H1159" t="s">
        <v>129</v>
      </c>
      <c r="I1159" t="s">
        <v>22</v>
      </c>
      <c r="J1159" t="s">
        <v>141</v>
      </c>
      <c r="K1159" t="s">
        <v>4351</v>
      </c>
      <c r="L1159" t="s">
        <v>4352</v>
      </c>
      <c r="M1159">
        <v>0.11388888799999999</v>
      </c>
      <c r="N1159">
        <v>0</v>
      </c>
      <c r="O1159">
        <v>0</v>
      </c>
      <c r="P1159">
        <v>1</v>
      </c>
      <c r="Q1159">
        <v>36</v>
      </c>
      <c r="R1159">
        <v>0</v>
      </c>
      <c r="S1159">
        <v>0</v>
      </c>
      <c r="T1159">
        <v>0.113889</v>
      </c>
      <c r="U1159">
        <v>4.0999999999999996</v>
      </c>
    </row>
    <row r="1160" spans="1:21" x14ac:dyDescent="0.25">
      <c r="A1160" t="s">
        <v>4353</v>
      </c>
      <c r="B1160">
        <v>1</v>
      </c>
      <c r="C1160" t="s">
        <v>79</v>
      </c>
      <c r="D1160" t="s">
        <v>110</v>
      </c>
      <c r="E1160" t="s">
        <v>4311</v>
      </c>
      <c r="F1160" t="s">
        <v>140</v>
      </c>
      <c r="G1160" t="s">
        <v>72</v>
      </c>
      <c r="H1160" t="s">
        <v>168</v>
      </c>
      <c r="I1160" t="s">
        <v>22</v>
      </c>
      <c r="J1160" t="s">
        <v>141</v>
      </c>
      <c r="K1160" t="s">
        <v>4354</v>
      </c>
      <c r="L1160" t="s">
        <v>4355</v>
      </c>
      <c r="M1160">
        <v>1.2500000000000001E-2</v>
      </c>
      <c r="N1160">
        <v>0</v>
      </c>
      <c r="O1160">
        <v>0</v>
      </c>
      <c r="P1160">
        <v>1</v>
      </c>
      <c r="Q1160">
        <v>51</v>
      </c>
      <c r="R1160">
        <v>0</v>
      </c>
      <c r="S1160">
        <v>0</v>
      </c>
      <c r="T1160">
        <v>1.2500000000000001E-2</v>
      </c>
      <c r="U1160">
        <v>0.63749999999999996</v>
      </c>
    </row>
    <row r="1161" spans="1:21" x14ac:dyDescent="0.25">
      <c r="A1161" t="s">
        <v>4356</v>
      </c>
      <c r="B1161">
        <v>1</v>
      </c>
      <c r="C1161" t="s">
        <v>78</v>
      </c>
      <c r="D1161" t="s">
        <v>104</v>
      </c>
      <c r="E1161" t="s">
        <v>4357</v>
      </c>
      <c r="F1161" t="s">
        <v>140</v>
      </c>
      <c r="G1161" t="s">
        <v>72</v>
      </c>
      <c r="H1161" t="s">
        <v>129</v>
      </c>
      <c r="I1161" t="s">
        <v>22</v>
      </c>
      <c r="J1161" t="s">
        <v>141</v>
      </c>
      <c r="K1161" t="s">
        <v>4358</v>
      </c>
      <c r="L1161" t="s">
        <v>4359</v>
      </c>
      <c r="M1161">
        <v>0.11388888799999999</v>
      </c>
      <c r="N1161">
        <v>2</v>
      </c>
      <c r="O1161">
        <v>253</v>
      </c>
      <c r="P1161">
        <v>0</v>
      </c>
      <c r="Q1161">
        <v>0</v>
      </c>
      <c r="R1161">
        <v>0.22777800000000001</v>
      </c>
      <c r="S1161">
        <v>28.813889</v>
      </c>
      <c r="T1161">
        <v>0</v>
      </c>
      <c r="U1161">
        <v>0</v>
      </c>
    </row>
    <row r="1162" spans="1:21" x14ac:dyDescent="0.25">
      <c r="A1162" t="s">
        <v>4360</v>
      </c>
      <c r="B1162">
        <v>1</v>
      </c>
      <c r="C1162" t="s">
        <v>78</v>
      </c>
      <c r="D1162" t="s">
        <v>104</v>
      </c>
      <c r="E1162" t="s">
        <v>4361</v>
      </c>
      <c r="F1162" t="s">
        <v>140</v>
      </c>
      <c r="G1162" t="s">
        <v>72</v>
      </c>
      <c r="H1162" t="s">
        <v>129</v>
      </c>
      <c r="I1162" t="s">
        <v>22</v>
      </c>
      <c r="J1162" t="s">
        <v>141</v>
      </c>
      <c r="K1162" t="s">
        <v>4362</v>
      </c>
      <c r="L1162" t="s">
        <v>4363</v>
      </c>
      <c r="M1162">
        <v>7.5277777000000004E-2</v>
      </c>
      <c r="N1162">
        <v>2</v>
      </c>
      <c r="O1162">
        <v>219</v>
      </c>
      <c r="P1162">
        <v>0</v>
      </c>
      <c r="Q1162">
        <v>0</v>
      </c>
      <c r="R1162">
        <v>0.150556</v>
      </c>
      <c r="S1162">
        <v>16.485833</v>
      </c>
      <c r="T1162">
        <v>0</v>
      </c>
      <c r="U1162">
        <v>0</v>
      </c>
    </row>
    <row r="1163" spans="1:21" x14ac:dyDescent="0.25">
      <c r="A1163" t="s">
        <v>4364</v>
      </c>
      <c r="B1163">
        <v>1</v>
      </c>
      <c r="C1163" t="s">
        <v>78</v>
      </c>
      <c r="D1163" t="s">
        <v>88</v>
      </c>
      <c r="E1163" t="s">
        <v>4365</v>
      </c>
      <c r="F1163" t="s">
        <v>177</v>
      </c>
      <c r="G1163" t="s">
        <v>71</v>
      </c>
      <c r="H1163" t="s">
        <v>129</v>
      </c>
      <c r="I1163" t="s">
        <v>22</v>
      </c>
      <c r="J1163" t="s">
        <v>130</v>
      </c>
      <c r="K1163" t="s">
        <v>4366</v>
      </c>
      <c r="L1163" t="s">
        <v>4367</v>
      </c>
      <c r="M1163">
        <v>0.58468888799999996</v>
      </c>
      <c r="N1163">
        <v>1</v>
      </c>
      <c r="O1163">
        <v>0</v>
      </c>
      <c r="P1163">
        <v>0</v>
      </c>
      <c r="Q1163">
        <v>0</v>
      </c>
      <c r="R1163">
        <v>0.58468900000000001</v>
      </c>
      <c r="S1163">
        <v>0</v>
      </c>
      <c r="T1163">
        <v>0</v>
      </c>
      <c r="U1163">
        <v>0</v>
      </c>
    </row>
    <row r="1164" spans="1:21" x14ac:dyDescent="0.25">
      <c r="A1164" t="s">
        <v>4368</v>
      </c>
      <c r="B1164">
        <v>1</v>
      </c>
      <c r="C1164" t="s">
        <v>78</v>
      </c>
      <c r="D1164" t="s">
        <v>88</v>
      </c>
      <c r="E1164" t="s">
        <v>4369</v>
      </c>
      <c r="F1164" t="s">
        <v>177</v>
      </c>
      <c r="G1164" t="s">
        <v>71</v>
      </c>
      <c r="H1164" t="s">
        <v>129</v>
      </c>
      <c r="I1164" t="s">
        <v>22</v>
      </c>
      <c r="J1164" t="s">
        <v>130</v>
      </c>
      <c r="K1164" t="s">
        <v>4370</v>
      </c>
      <c r="L1164" t="s">
        <v>4371</v>
      </c>
      <c r="M1164">
        <v>1.426111111</v>
      </c>
      <c r="N1164">
        <v>1</v>
      </c>
      <c r="O1164">
        <v>595</v>
      </c>
      <c r="P1164">
        <v>0</v>
      </c>
      <c r="Q1164">
        <v>0</v>
      </c>
      <c r="R1164">
        <v>1.4261109999999999</v>
      </c>
      <c r="S1164">
        <v>848.53611100000001</v>
      </c>
      <c r="T1164">
        <v>0</v>
      </c>
      <c r="U1164">
        <v>0</v>
      </c>
    </row>
    <row r="1165" spans="1:21" x14ac:dyDescent="0.25">
      <c r="A1165" t="s">
        <v>4372</v>
      </c>
      <c r="B1165">
        <v>1</v>
      </c>
      <c r="C1165" t="s">
        <v>78</v>
      </c>
      <c r="D1165" t="s">
        <v>93</v>
      </c>
      <c r="E1165" t="s">
        <v>4373</v>
      </c>
      <c r="F1165" t="s">
        <v>128</v>
      </c>
      <c r="G1165" t="s">
        <v>72</v>
      </c>
      <c r="H1165" t="s">
        <v>129</v>
      </c>
      <c r="I1165" t="s">
        <v>22</v>
      </c>
      <c r="J1165" t="s">
        <v>130</v>
      </c>
      <c r="K1165" t="s">
        <v>4374</v>
      </c>
      <c r="L1165" t="s">
        <v>4375</v>
      </c>
      <c r="M1165">
        <v>4.0333333329999999</v>
      </c>
      <c r="N1165">
        <v>0</v>
      </c>
      <c r="O1165">
        <v>0</v>
      </c>
      <c r="P1165">
        <v>1</v>
      </c>
      <c r="Q1165">
        <v>16</v>
      </c>
      <c r="R1165">
        <v>0</v>
      </c>
      <c r="S1165">
        <v>0</v>
      </c>
      <c r="T1165">
        <v>4.0333329999999998</v>
      </c>
      <c r="U1165">
        <v>64.533332999999999</v>
      </c>
    </row>
    <row r="1166" spans="1:21" x14ac:dyDescent="0.25">
      <c r="A1166" t="s">
        <v>4376</v>
      </c>
      <c r="B1166">
        <v>1</v>
      </c>
      <c r="C1166" t="s">
        <v>79</v>
      </c>
      <c r="D1166" t="s">
        <v>125</v>
      </c>
      <c r="E1166" t="s">
        <v>4377</v>
      </c>
      <c r="F1166" t="s">
        <v>128</v>
      </c>
      <c r="G1166" t="s">
        <v>72</v>
      </c>
      <c r="H1166" t="s">
        <v>129</v>
      </c>
      <c r="I1166" t="s">
        <v>22</v>
      </c>
      <c r="J1166" t="s">
        <v>130</v>
      </c>
      <c r="K1166" t="s">
        <v>4378</v>
      </c>
      <c r="L1166" t="s">
        <v>4379</v>
      </c>
      <c r="M1166">
        <v>6.7891666659999999</v>
      </c>
      <c r="N1166">
        <v>0</v>
      </c>
      <c r="O1166">
        <v>0</v>
      </c>
      <c r="P1166">
        <v>303</v>
      </c>
      <c r="Q1166">
        <v>160</v>
      </c>
      <c r="R1166">
        <v>0</v>
      </c>
      <c r="S1166">
        <v>0</v>
      </c>
      <c r="T1166">
        <v>2057.1174999999998</v>
      </c>
      <c r="U1166">
        <v>1086.2666670000001</v>
      </c>
    </row>
    <row r="1167" spans="1:21" x14ac:dyDescent="0.25">
      <c r="A1167" t="s">
        <v>4380</v>
      </c>
      <c r="B1167">
        <v>1</v>
      </c>
      <c r="C1167" t="s">
        <v>79</v>
      </c>
      <c r="D1167" t="s">
        <v>125</v>
      </c>
      <c r="E1167" t="s">
        <v>4381</v>
      </c>
      <c r="F1167" t="s">
        <v>140</v>
      </c>
      <c r="G1167" t="s">
        <v>72</v>
      </c>
      <c r="H1167" t="s">
        <v>129</v>
      </c>
      <c r="I1167" t="s">
        <v>22</v>
      </c>
      <c r="J1167" t="s">
        <v>141</v>
      </c>
      <c r="K1167" t="s">
        <v>4382</v>
      </c>
      <c r="L1167" t="s">
        <v>4383</v>
      </c>
      <c r="M1167">
        <v>0.175555555</v>
      </c>
      <c r="N1167">
        <v>0</v>
      </c>
      <c r="O1167">
        <v>0</v>
      </c>
      <c r="P1167">
        <v>1</v>
      </c>
      <c r="Q1167">
        <v>56</v>
      </c>
      <c r="R1167">
        <v>0</v>
      </c>
      <c r="S1167">
        <v>0</v>
      </c>
      <c r="T1167">
        <v>0.17555599999999999</v>
      </c>
      <c r="U1167">
        <v>9.8311109999999999</v>
      </c>
    </row>
    <row r="1168" spans="1:21" x14ac:dyDescent="0.25">
      <c r="A1168" t="s">
        <v>4384</v>
      </c>
      <c r="B1168">
        <v>1</v>
      </c>
      <c r="C1168" t="s">
        <v>79</v>
      </c>
      <c r="D1168" t="s">
        <v>125</v>
      </c>
      <c r="E1168" t="s">
        <v>4385</v>
      </c>
      <c r="F1168" t="s">
        <v>140</v>
      </c>
      <c r="G1168" t="s">
        <v>72</v>
      </c>
      <c r="H1168" t="s">
        <v>129</v>
      </c>
      <c r="I1168" t="s">
        <v>22</v>
      </c>
      <c r="J1168" t="s">
        <v>141</v>
      </c>
      <c r="K1168" t="s">
        <v>4386</v>
      </c>
      <c r="L1168" t="s">
        <v>4387</v>
      </c>
      <c r="M1168">
        <v>0.36111111099999998</v>
      </c>
      <c r="N1168">
        <v>0</v>
      </c>
      <c r="O1168">
        <v>0</v>
      </c>
      <c r="P1168">
        <v>2</v>
      </c>
      <c r="Q1168">
        <v>0</v>
      </c>
      <c r="R1168">
        <v>0</v>
      </c>
      <c r="S1168">
        <v>0</v>
      </c>
      <c r="T1168">
        <v>0.72222200000000003</v>
      </c>
      <c r="U1168">
        <v>0</v>
      </c>
    </row>
    <row r="1169" spans="1:21" x14ac:dyDescent="0.25">
      <c r="A1169" t="s">
        <v>4388</v>
      </c>
      <c r="B1169">
        <v>1</v>
      </c>
      <c r="C1169" t="s">
        <v>79</v>
      </c>
      <c r="D1169" t="s">
        <v>125</v>
      </c>
      <c r="E1169" t="s">
        <v>4389</v>
      </c>
      <c r="F1169" t="s">
        <v>140</v>
      </c>
      <c r="G1169" t="s">
        <v>72</v>
      </c>
      <c r="H1169" t="s">
        <v>129</v>
      </c>
      <c r="I1169" t="s">
        <v>22</v>
      </c>
      <c r="J1169" t="s">
        <v>141</v>
      </c>
      <c r="K1169" t="s">
        <v>4390</v>
      </c>
      <c r="L1169" t="s">
        <v>4391</v>
      </c>
      <c r="M1169">
        <v>0.35388888800000001</v>
      </c>
      <c r="N1169">
        <v>0</v>
      </c>
      <c r="O1169">
        <v>0</v>
      </c>
      <c r="P1169">
        <v>1</v>
      </c>
      <c r="Q1169">
        <v>118</v>
      </c>
      <c r="R1169">
        <v>0</v>
      </c>
      <c r="S1169">
        <v>0</v>
      </c>
      <c r="T1169">
        <v>0.35388900000000001</v>
      </c>
      <c r="U1169">
        <v>41.758889000000003</v>
      </c>
    </row>
    <row r="1170" spans="1:21" x14ac:dyDescent="0.25">
      <c r="A1170" t="s">
        <v>4392</v>
      </c>
      <c r="B1170">
        <v>1</v>
      </c>
      <c r="C1170" t="s">
        <v>79</v>
      </c>
      <c r="D1170" t="s">
        <v>125</v>
      </c>
      <c r="E1170" t="s">
        <v>4393</v>
      </c>
      <c r="F1170" t="s">
        <v>128</v>
      </c>
      <c r="G1170" t="s">
        <v>72</v>
      </c>
      <c r="H1170" t="s">
        <v>129</v>
      </c>
      <c r="I1170" t="s">
        <v>22</v>
      </c>
      <c r="J1170" t="s">
        <v>130</v>
      </c>
      <c r="K1170" t="s">
        <v>4394</v>
      </c>
      <c r="L1170" t="s">
        <v>4395</v>
      </c>
      <c r="M1170">
        <v>6.852222222</v>
      </c>
      <c r="N1170">
        <v>0</v>
      </c>
      <c r="O1170">
        <v>0</v>
      </c>
      <c r="P1170">
        <v>50</v>
      </c>
      <c r="Q1170">
        <v>91</v>
      </c>
      <c r="R1170">
        <v>0</v>
      </c>
      <c r="S1170">
        <v>0</v>
      </c>
      <c r="T1170">
        <v>342.61111099999999</v>
      </c>
      <c r="U1170">
        <v>623.55222200000003</v>
      </c>
    </row>
    <row r="1171" spans="1:21" x14ac:dyDescent="0.25">
      <c r="A1171" t="s">
        <v>4396</v>
      </c>
      <c r="B1171">
        <v>1</v>
      </c>
      <c r="C1171" t="s">
        <v>79</v>
      </c>
      <c r="D1171" t="s">
        <v>125</v>
      </c>
      <c r="E1171" t="s">
        <v>4393</v>
      </c>
      <c r="F1171" t="s">
        <v>128</v>
      </c>
      <c r="G1171" t="s">
        <v>72</v>
      </c>
      <c r="H1171" t="s">
        <v>129</v>
      </c>
      <c r="I1171" t="s">
        <v>22</v>
      </c>
      <c r="J1171" t="s">
        <v>130</v>
      </c>
      <c r="K1171" t="s">
        <v>4397</v>
      </c>
      <c r="L1171" t="s">
        <v>4398</v>
      </c>
      <c r="M1171">
        <v>6.5893888880000002</v>
      </c>
      <c r="N1171">
        <v>0</v>
      </c>
      <c r="O1171">
        <v>0</v>
      </c>
      <c r="P1171">
        <v>50</v>
      </c>
      <c r="Q1171">
        <v>91</v>
      </c>
      <c r="R1171">
        <v>0</v>
      </c>
      <c r="S1171">
        <v>0</v>
      </c>
      <c r="T1171">
        <v>329.46944400000001</v>
      </c>
      <c r="U1171">
        <v>599.63438900000006</v>
      </c>
    </row>
    <row r="1172" spans="1:21" x14ac:dyDescent="0.25">
      <c r="A1172" t="s">
        <v>4399</v>
      </c>
      <c r="B1172">
        <v>1</v>
      </c>
      <c r="C1172" t="s">
        <v>79</v>
      </c>
      <c r="D1172" t="s">
        <v>125</v>
      </c>
      <c r="E1172" t="s">
        <v>4393</v>
      </c>
      <c r="F1172" t="s">
        <v>128</v>
      </c>
      <c r="G1172" t="s">
        <v>72</v>
      </c>
      <c r="H1172" t="s">
        <v>129</v>
      </c>
      <c r="I1172" t="s">
        <v>22</v>
      </c>
      <c r="J1172" t="s">
        <v>130</v>
      </c>
      <c r="K1172" t="s">
        <v>4400</v>
      </c>
      <c r="L1172" t="s">
        <v>4401</v>
      </c>
      <c r="M1172">
        <v>6.6838508330000002</v>
      </c>
      <c r="N1172">
        <v>0</v>
      </c>
      <c r="O1172">
        <v>0</v>
      </c>
      <c r="P1172">
        <v>50</v>
      </c>
      <c r="Q1172">
        <v>91</v>
      </c>
      <c r="R1172">
        <v>0</v>
      </c>
      <c r="S1172">
        <v>0</v>
      </c>
      <c r="T1172">
        <v>334.192542</v>
      </c>
      <c r="U1172">
        <v>608.23042599999997</v>
      </c>
    </row>
    <row r="1173" spans="1:21" x14ac:dyDescent="0.25">
      <c r="A1173" t="s">
        <v>4402</v>
      </c>
      <c r="B1173">
        <v>1</v>
      </c>
      <c r="C1173" t="s">
        <v>79</v>
      </c>
      <c r="D1173" t="s">
        <v>125</v>
      </c>
      <c r="E1173" t="s">
        <v>4381</v>
      </c>
      <c r="F1173" t="s">
        <v>140</v>
      </c>
      <c r="G1173" t="s">
        <v>72</v>
      </c>
      <c r="H1173" t="s">
        <v>129</v>
      </c>
      <c r="I1173" t="s">
        <v>22</v>
      </c>
      <c r="J1173" t="s">
        <v>141</v>
      </c>
      <c r="K1173" t="s">
        <v>4403</v>
      </c>
      <c r="L1173" t="s">
        <v>4404</v>
      </c>
      <c r="M1173">
        <v>7.4999999999999997E-2</v>
      </c>
      <c r="N1173">
        <v>0</v>
      </c>
      <c r="O1173">
        <v>0</v>
      </c>
      <c r="P1173">
        <v>1</v>
      </c>
      <c r="Q1173">
        <v>205</v>
      </c>
      <c r="R1173">
        <v>0</v>
      </c>
      <c r="S1173">
        <v>0</v>
      </c>
      <c r="T1173">
        <v>7.4999999999999997E-2</v>
      </c>
      <c r="U1173">
        <v>15.375</v>
      </c>
    </row>
    <row r="1174" spans="1:21" x14ac:dyDescent="0.25">
      <c r="A1174" t="s">
        <v>4405</v>
      </c>
      <c r="B1174">
        <v>1</v>
      </c>
      <c r="C1174" t="s">
        <v>79</v>
      </c>
      <c r="D1174" t="s">
        <v>125</v>
      </c>
      <c r="E1174" t="s">
        <v>4377</v>
      </c>
      <c r="F1174" t="s">
        <v>140</v>
      </c>
      <c r="G1174" t="s">
        <v>72</v>
      </c>
      <c r="H1174" t="s">
        <v>129</v>
      </c>
      <c r="I1174" t="s">
        <v>22</v>
      </c>
      <c r="J1174" t="s">
        <v>141</v>
      </c>
      <c r="K1174" t="s">
        <v>4406</v>
      </c>
      <c r="L1174" t="s">
        <v>4407</v>
      </c>
      <c r="M1174">
        <v>0.46750000000000003</v>
      </c>
      <c r="N1174">
        <v>0</v>
      </c>
      <c r="O1174">
        <v>0</v>
      </c>
      <c r="P1174">
        <v>305</v>
      </c>
      <c r="Q1174">
        <v>160</v>
      </c>
      <c r="R1174">
        <v>0</v>
      </c>
      <c r="S1174">
        <v>0</v>
      </c>
      <c r="T1174">
        <v>142.58750000000001</v>
      </c>
      <c r="U1174">
        <v>74.8</v>
      </c>
    </row>
    <row r="1175" spans="1:21" x14ac:dyDescent="0.25">
      <c r="A1175" t="s">
        <v>4408</v>
      </c>
      <c r="B1175">
        <v>1</v>
      </c>
      <c r="C1175" t="s">
        <v>79</v>
      </c>
      <c r="D1175" t="s">
        <v>125</v>
      </c>
      <c r="E1175" t="s">
        <v>4389</v>
      </c>
      <c r="F1175" t="s">
        <v>140</v>
      </c>
      <c r="G1175" t="s">
        <v>72</v>
      </c>
      <c r="H1175" t="s">
        <v>129</v>
      </c>
      <c r="I1175" t="s">
        <v>22</v>
      </c>
      <c r="J1175" t="s">
        <v>141</v>
      </c>
      <c r="K1175" t="s">
        <v>4409</v>
      </c>
      <c r="L1175" t="s">
        <v>4410</v>
      </c>
      <c r="M1175">
        <v>0.48888888800000002</v>
      </c>
      <c r="N1175">
        <v>0</v>
      </c>
      <c r="O1175">
        <v>0</v>
      </c>
      <c r="P1175">
        <v>1</v>
      </c>
      <c r="Q1175">
        <v>55</v>
      </c>
      <c r="R1175">
        <v>0</v>
      </c>
      <c r="S1175">
        <v>0</v>
      </c>
      <c r="T1175">
        <v>0.48888900000000002</v>
      </c>
      <c r="U1175">
        <v>26.888888999999999</v>
      </c>
    </row>
    <row r="1176" spans="1:21" x14ac:dyDescent="0.25">
      <c r="A1176" t="s">
        <v>4411</v>
      </c>
      <c r="B1176">
        <v>1</v>
      </c>
      <c r="C1176" t="s">
        <v>79</v>
      </c>
      <c r="D1176" t="s">
        <v>125</v>
      </c>
      <c r="E1176" t="s">
        <v>4389</v>
      </c>
      <c r="F1176" t="s">
        <v>140</v>
      </c>
      <c r="G1176" t="s">
        <v>72</v>
      </c>
      <c r="H1176" t="s">
        <v>129</v>
      </c>
      <c r="I1176" t="s">
        <v>22</v>
      </c>
      <c r="J1176" t="s">
        <v>141</v>
      </c>
      <c r="K1176" t="s">
        <v>4412</v>
      </c>
      <c r="L1176" t="s">
        <v>4413</v>
      </c>
      <c r="M1176">
        <v>9.3611110999999997E-2</v>
      </c>
      <c r="N1176">
        <v>0</v>
      </c>
      <c r="O1176">
        <v>0</v>
      </c>
      <c r="P1176">
        <v>1</v>
      </c>
      <c r="Q1176">
        <v>65</v>
      </c>
      <c r="R1176">
        <v>0</v>
      </c>
      <c r="S1176">
        <v>0</v>
      </c>
      <c r="T1176">
        <v>9.3611E-2</v>
      </c>
      <c r="U1176">
        <v>6.0847220000000002</v>
      </c>
    </row>
    <row r="1177" spans="1:21" x14ac:dyDescent="0.25">
      <c r="A1177" t="s">
        <v>4414</v>
      </c>
      <c r="B1177">
        <v>1</v>
      </c>
      <c r="C1177" t="s">
        <v>79</v>
      </c>
      <c r="D1177" t="s">
        <v>125</v>
      </c>
      <c r="E1177" t="s">
        <v>4385</v>
      </c>
      <c r="F1177" t="s">
        <v>140</v>
      </c>
      <c r="G1177" t="s">
        <v>72</v>
      </c>
      <c r="H1177" t="s">
        <v>129</v>
      </c>
      <c r="I1177" t="s">
        <v>22</v>
      </c>
      <c r="J1177" t="s">
        <v>141</v>
      </c>
      <c r="K1177" t="s">
        <v>4415</v>
      </c>
      <c r="L1177" t="s">
        <v>4416</v>
      </c>
      <c r="M1177">
        <v>9.4444444000000002E-2</v>
      </c>
      <c r="N1177">
        <v>0</v>
      </c>
      <c r="O1177">
        <v>0</v>
      </c>
      <c r="P1177">
        <v>2</v>
      </c>
      <c r="Q1177">
        <v>0</v>
      </c>
      <c r="R1177">
        <v>0</v>
      </c>
      <c r="S1177">
        <v>0</v>
      </c>
      <c r="T1177">
        <v>0.188889</v>
      </c>
      <c r="U1177">
        <v>0</v>
      </c>
    </row>
    <row r="1178" spans="1:21" x14ac:dyDescent="0.25">
      <c r="A1178" t="s">
        <v>4417</v>
      </c>
      <c r="B1178">
        <v>1</v>
      </c>
      <c r="C1178" t="s">
        <v>79</v>
      </c>
      <c r="D1178" t="s">
        <v>125</v>
      </c>
      <c r="E1178" t="s">
        <v>4381</v>
      </c>
      <c r="F1178" t="s">
        <v>140</v>
      </c>
      <c r="G1178" t="s">
        <v>72</v>
      </c>
      <c r="H1178" t="s">
        <v>129</v>
      </c>
      <c r="I1178" t="s">
        <v>22</v>
      </c>
      <c r="J1178" t="s">
        <v>141</v>
      </c>
      <c r="K1178" t="s">
        <v>4418</v>
      </c>
      <c r="L1178" t="s">
        <v>4419</v>
      </c>
      <c r="M1178">
        <v>6.2777777000000007E-2</v>
      </c>
      <c r="N1178">
        <v>0</v>
      </c>
      <c r="O1178">
        <v>0</v>
      </c>
      <c r="P1178">
        <v>2</v>
      </c>
      <c r="Q1178">
        <v>161</v>
      </c>
      <c r="R1178">
        <v>0</v>
      </c>
      <c r="S1178">
        <v>0</v>
      </c>
      <c r="T1178">
        <v>0.125556</v>
      </c>
      <c r="U1178">
        <v>10.107222</v>
      </c>
    </row>
    <row r="1179" spans="1:21" x14ac:dyDescent="0.25">
      <c r="A1179" t="s">
        <v>4420</v>
      </c>
      <c r="B1179">
        <v>1</v>
      </c>
      <c r="C1179" t="s">
        <v>79</v>
      </c>
      <c r="D1179" t="s">
        <v>125</v>
      </c>
      <c r="E1179" t="s">
        <v>4421</v>
      </c>
      <c r="F1179" t="s">
        <v>140</v>
      </c>
      <c r="G1179" t="s">
        <v>72</v>
      </c>
      <c r="H1179" t="s">
        <v>129</v>
      </c>
      <c r="I1179" t="s">
        <v>22</v>
      </c>
      <c r="J1179" t="s">
        <v>141</v>
      </c>
      <c r="K1179" t="s">
        <v>4422</v>
      </c>
      <c r="L1179" t="s">
        <v>4423</v>
      </c>
      <c r="M1179">
        <v>7.3888888E-2</v>
      </c>
      <c r="N1179">
        <v>0</v>
      </c>
      <c r="O1179">
        <v>0</v>
      </c>
      <c r="P1179">
        <v>1</v>
      </c>
      <c r="Q1179">
        <v>0</v>
      </c>
      <c r="R1179">
        <v>0</v>
      </c>
      <c r="S1179">
        <v>0</v>
      </c>
      <c r="T1179">
        <v>7.3888999999999996E-2</v>
      </c>
      <c r="U1179">
        <v>0</v>
      </c>
    </row>
    <row r="1180" spans="1:21" x14ac:dyDescent="0.25">
      <c r="A1180" t="s">
        <v>4424</v>
      </c>
      <c r="B1180">
        <v>1</v>
      </c>
      <c r="C1180" t="s">
        <v>78</v>
      </c>
      <c r="D1180" t="s">
        <v>92</v>
      </c>
      <c r="E1180" t="s">
        <v>4425</v>
      </c>
      <c r="F1180" t="s">
        <v>128</v>
      </c>
      <c r="G1180" t="s">
        <v>72</v>
      </c>
      <c r="H1180" t="s">
        <v>129</v>
      </c>
      <c r="I1180" t="s">
        <v>22</v>
      </c>
      <c r="J1180" t="s">
        <v>130</v>
      </c>
      <c r="K1180" t="s">
        <v>4426</v>
      </c>
      <c r="L1180" t="s">
        <v>4427</v>
      </c>
      <c r="M1180">
        <v>1.006377777</v>
      </c>
      <c r="N1180">
        <v>0</v>
      </c>
      <c r="O1180">
        <v>0</v>
      </c>
      <c r="P1180">
        <v>1</v>
      </c>
      <c r="Q1180">
        <v>0</v>
      </c>
      <c r="R1180">
        <v>0</v>
      </c>
      <c r="S1180">
        <v>0</v>
      </c>
      <c r="T1180">
        <v>1.006378</v>
      </c>
      <c r="U1180">
        <v>0</v>
      </c>
    </row>
    <row r="1181" spans="1:21" x14ac:dyDescent="0.25">
      <c r="A1181" t="s">
        <v>4428</v>
      </c>
      <c r="B1181">
        <v>1</v>
      </c>
      <c r="C1181" t="s">
        <v>78</v>
      </c>
      <c r="D1181" t="s">
        <v>82</v>
      </c>
      <c r="E1181" t="s">
        <v>4429</v>
      </c>
      <c r="F1181" t="s">
        <v>154</v>
      </c>
      <c r="G1181" t="s">
        <v>72</v>
      </c>
      <c r="H1181" t="s">
        <v>168</v>
      </c>
      <c r="I1181" t="s">
        <v>22</v>
      </c>
      <c r="J1181" t="s">
        <v>141</v>
      </c>
      <c r="K1181" t="s">
        <v>4430</v>
      </c>
      <c r="L1181" t="s">
        <v>4431</v>
      </c>
      <c r="M1181">
        <v>4.5833332999999997E-2</v>
      </c>
      <c r="N1181">
        <v>1</v>
      </c>
      <c r="O1181">
        <v>820</v>
      </c>
      <c r="P1181">
        <v>0</v>
      </c>
      <c r="Q1181">
        <v>0</v>
      </c>
      <c r="R1181">
        <v>4.5832999999999999E-2</v>
      </c>
      <c r="S1181">
        <v>37.583333000000003</v>
      </c>
      <c r="T1181">
        <v>0</v>
      </c>
      <c r="U1181">
        <v>0</v>
      </c>
    </row>
    <row r="1182" spans="1:21" x14ac:dyDescent="0.25">
      <c r="A1182" t="s">
        <v>4432</v>
      </c>
      <c r="B1182">
        <v>1</v>
      </c>
      <c r="C1182" t="s">
        <v>78</v>
      </c>
      <c r="D1182" t="s">
        <v>107</v>
      </c>
      <c r="E1182" t="s">
        <v>4433</v>
      </c>
      <c r="F1182" t="s">
        <v>154</v>
      </c>
      <c r="G1182" t="s">
        <v>72</v>
      </c>
      <c r="H1182" t="s">
        <v>129</v>
      </c>
      <c r="I1182" t="s">
        <v>22</v>
      </c>
      <c r="J1182" t="s">
        <v>141</v>
      </c>
      <c r="K1182" t="s">
        <v>4434</v>
      </c>
      <c r="L1182" t="s">
        <v>4435</v>
      </c>
      <c r="M1182">
        <v>7.2222222000000003E-2</v>
      </c>
      <c r="N1182">
        <v>0</v>
      </c>
      <c r="O1182">
        <v>0</v>
      </c>
      <c r="P1182">
        <v>1</v>
      </c>
      <c r="Q1182">
        <v>19</v>
      </c>
      <c r="R1182">
        <v>0</v>
      </c>
      <c r="S1182">
        <v>0</v>
      </c>
      <c r="T1182">
        <v>7.2221999999999995E-2</v>
      </c>
      <c r="U1182">
        <v>1.3722220000000001</v>
      </c>
    </row>
    <row r="1183" spans="1:21" x14ac:dyDescent="0.25">
      <c r="A1183" t="s">
        <v>4436</v>
      </c>
      <c r="B1183">
        <v>1</v>
      </c>
      <c r="C1183" t="s">
        <v>78</v>
      </c>
      <c r="D1183" t="s">
        <v>107</v>
      </c>
      <c r="E1183" t="s">
        <v>4437</v>
      </c>
      <c r="F1183" t="s">
        <v>154</v>
      </c>
      <c r="G1183" t="s">
        <v>72</v>
      </c>
      <c r="H1183" t="s">
        <v>168</v>
      </c>
      <c r="I1183" t="s">
        <v>22</v>
      </c>
      <c r="J1183" t="s">
        <v>141</v>
      </c>
      <c r="K1183" t="s">
        <v>4438</v>
      </c>
      <c r="L1183" t="s">
        <v>4439</v>
      </c>
      <c r="M1183">
        <v>4.9722222000000003E-2</v>
      </c>
      <c r="N1183">
        <v>0</v>
      </c>
      <c r="O1183">
        <v>0</v>
      </c>
      <c r="P1183">
        <v>1</v>
      </c>
      <c r="Q1183">
        <v>28</v>
      </c>
      <c r="R1183">
        <v>0</v>
      </c>
      <c r="S1183">
        <v>0</v>
      </c>
      <c r="T1183">
        <v>4.9722000000000002E-2</v>
      </c>
      <c r="U1183">
        <v>1.3922220000000001</v>
      </c>
    </row>
    <row r="1184" spans="1:21" x14ac:dyDescent="0.25">
      <c r="A1184" t="s">
        <v>4440</v>
      </c>
      <c r="B1184">
        <v>1</v>
      </c>
      <c r="C1184" t="s">
        <v>78</v>
      </c>
      <c r="D1184" t="s">
        <v>107</v>
      </c>
      <c r="E1184" t="s">
        <v>4441</v>
      </c>
      <c r="F1184" t="s">
        <v>154</v>
      </c>
      <c r="G1184" t="s">
        <v>72</v>
      </c>
      <c r="H1184" t="s">
        <v>129</v>
      </c>
      <c r="I1184" t="s">
        <v>22</v>
      </c>
      <c r="J1184" t="s">
        <v>141</v>
      </c>
      <c r="K1184" t="s">
        <v>4442</v>
      </c>
      <c r="L1184" t="s">
        <v>4443</v>
      </c>
      <c r="M1184">
        <v>0.185277777</v>
      </c>
      <c r="N1184">
        <v>0</v>
      </c>
      <c r="O1184">
        <v>0</v>
      </c>
      <c r="P1184">
        <v>1</v>
      </c>
      <c r="Q1184">
        <v>31</v>
      </c>
      <c r="R1184">
        <v>0</v>
      </c>
      <c r="S1184">
        <v>0</v>
      </c>
      <c r="T1184">
        <v>0.185278</v>
      </c>
      <c r="U1184">
        <v>5.7436109999999996</v>
      </c>
    </row>
    <row r="1185" spans="1:21" x14ac:dyDescent="0.25">
      <c r="A1185" t="s">
        <v>4444</v>
      </c>
      <c r="B1185">
        <v>1</v>
      </c>
      <c r="C1185" t="s">
        <v>78</v>
      </c>
      <c r="D1185" t="s">
        <v>107</v>
      </c>
      <c r="E1185" t="s">
        <v>4445</v>
      </c>
      <c r="F1185" t="s">
        <v>140</v>
      </c>
      <c r="G1185" t="s">
        <v>72</v>
      </c>
      <c r="H1185" t="s">
        <v>129</v>
      </c>
      <c r="I1185" t="s">
        <v>22</v>
      </c>
      <c r="J1185" t="s">
        <v>141</v>
      </c>
      <c r="K1185" t="s">
        <v>4446</v>
      </c>
      <c r="L1185" t="s">
        <v>4447</v>
      </c>
      <c r="M1185">
        <v>0.73138888800000001</v>
      </c>
      <c r="N1185">
        <v>0</v>
      </c>
      <c r="O1185">
        <v>0</v>
      </c>
      <c r="P1185">
        <v>1</v>
      </c>
      <c r="Q1185">
        <v>127</v>
      </c>
      <c r="R1185">
        <v>0</v>
      </c>
      <c r="S1185">
        <v>0</v>
      </c>
      <c r="T1185">
        <v>0.73138899999999996</v>
      </c>
      <c r="U1185">
        <v>92.886388999999994</v>
      </c>
    </row>
    <row r="1186" spans="1:21" x14ac:dyDescent="0.25">
      <c r="A1186" t="s">
        <v>4448</v>
      </c>
      <c r="B1186">
        <v>1</v>
      </c>
      <c r="C1186" t="s">
        <v>78</v>
      </c>
      <c r="D1186" t="s">
        <v>103</v>
      </c>
      <c r="E1186" t="s">
        <v>4449</v>
      </c>
      <c r="F1186" t="s">
        <v>154</v>
      </c>
      <c r="G1186" t="s">
        <v>72</v>
      </c>
      <c r="H1186" t="s">
        <v>168</v>
      </c>
      <c r="I1186" t="s">
        <v>22</v>
      </c>
      <c r="J1186" t="s">
        <v>130</v>
      </c>
      <c r="K1186" t="s">
        <v>4450</v>
      </c>
      <c r="L1186" t="s">
        <v>4451</v>
      </c>
      <c r="M1186">
        <v>1.8961110999999999E-2</v>
      </c>
      <c r="N1186">
        <v>0</v>
      </c>
      <c r="O1186">
        <v>0</v>
      </c>
      <c r="P1186">
        <v>49</v>
      </c>
      <c r="Q1186">
        <v>413</v>
      </c>
      <c r="R1186">
        <v>0</v>
      </c>
      <c r="S1186">
        <v>0</v>
      </c>
      <c r="T1186">
        <v>0.92909399999999998</v>
      </c>
      <c r="U1186">
        <v>7.8309389999999999</v>
      </c>
    </row>
    <row r="1187" spans="1:21" x14ac:dyDescent="0.25">
      <c r="A1187" t="s">
        <v>4452</v>
      </c>
      <c r="B1187">
        <v>1</v>
      </c>
      <c r="C1187" t="s">
        <v>78</v>
      </c>
      <c r="D1187" t="s">
        <v>104</v>
      </c>
      <c r="E1187" t="s">
        <v>4453</v>
      </c>
      <c r="F1187" t="s">
        <v>177</v>
      </c>
      <c r="G1187" t="s">
        <v>72</v>
      </c>
      <c r="H1187" t="s">
        <v>129</v>
      </c>
      <c r="I1187" t="s">
        <v>22</v>
      </c>
      <c r="J1187" t="s">
        <v>130</v>
      </c>
      <c r="K1187" t="s">
        <v>4454</v>
      </c>
      <c r="L1187" t="s">
        <v>4455</v>
      </c>
      <c r="M1187">
        <v>0.381111111</v>
      </c>
      <c r="N1187">
        <v>0</v>
      </c>
      <c r="O1187">
        <v>0</v>
      </c>
      <c r="P1187">
        <v>37</v>
      </c>
      <c r="Q1187">
        <v>1720</v>
      </c>
      <c r="R1187">
        <v>0</v>
      </c>
      <c r="S1187">
        <v>0</v>
      </c>
      <c r="T1187">
        <v>14.101111</v>
      </c>
      <c r="U1187">
        <v>655.51111100000003</v>
      </c>
    </row>
    <row r="1188" spans="1:21" x14ac:dyDescent="0.25">
      <c r="A1188" t="s">
        <v>4456</v>
      </c>
      <c r="B1188">
        <v>1</v>
      </c>
      <c r="C1188" t="s">
        <v>78</v>
      </c>
      <c r="D1188" t="s">
        <v>104</v>
      </c>
      <c r="E1188" t="s">
        <v>4457</v>
      </c>
      <c r="F1188" t="s">
        <v>140</v>
      </c>
      <c r="G1188" t="s">
        <v>72</v>
      </c>
      <c r="H1188" t="s">
        <v>129</v>
      </c>
      <c r="I1188" t="s">
        <v>22</v>
      </c>
      <c r="J1188" t="s">
        <v>141</v>
      </c>
      <c r="K1188" t="s">
        <v>4458</v>
      </c>
      <c r="L1188" t="s">
        <v>4459</v>
      </c>
      <c r="M1188">
        <v>6.3888888000000005E-2</v>
      </c>
      <c r="N1188">
        <v>1</v>
      </c>
      <c r="O1188">
        <v>239</v>
      </c>
      <c r="P1188">
        <v>0</v>
      </c>
      <c r="Q1188">
        <v>0</v>
      </c>
      <c r="R1188">
        <v>6.3889000000000001E-2</v>
      </c>
      <c r="S1188">
        <v>15.269444</v>
      </c>
      <c r="T1188">
        <v>0</v>
      </c>
      <c r="U1188">
        <v>0</v>
      </c>
    </row>
    <row r="1189" spans="1:21" x14ac:dyDescent="0.25">
      <c r="A1189" t="s">
        <v>4460</v>
      </c>
      <c r="B1189">
        <v>1</v>
      </c>
      <c r="C1189" t="s">
        <v>78</v>
      </c>
      <c r="D1189" t="s">
        <v>104</v>
      </c>
      <c r="E1189" t="s">
        <v>4461</v>
      </c>
      <c r="F1189" t="s">
        <v>140</v>
      </c>
      <c r="G1189" t="s">
        <v>72</v>
      </c>
      <c r="H1189" t="s">
        <v>168</v>
      </c>
      <c r="I1189" t="s">
        <v>22</v>
      </c>
      <c r="J1189" t="s">
        <v>141</v>
      </c>
      <c r="K1189" t="s">
        <v>4462</v>
      </c>
      <c r="L1189" t="s">
        <v>4463</v>
      </c>
      <c r="M1189">
        <v>8.3333330000000001E-3</v>
      </c>
      <c r="N1189">
        <v>0</v>
      </c>
      <c r="O1189">
        <v>0</v>
      </c>
      <c r="P1189">
        <v>1</v>
      </c>
      <c r="Q1189">
        <v>173</v>
      </c>
      <c r="R1189">
        <v>0</v>
      </c>
      <c r="S1189">
        <v>0</v>
      </c>
      <c r="T1189">
        <v>8.3330000000000001E-3</v>
      </c>
      <c r="U1189">
        <v>1.441667</v>
      </c>
    </row>
    <row r="1190" spans="1:21" x14ac:dyDescent="0.25">
      <c r="A1190" t="s">
        <v>4464</v>
      </c>
      <c r="B1190">
        <v>1</v>
      </c>
      <c r="C1190" t="s">
        <v>78</v>
      </c>
      <c r="D1190" t="s">
        <v>104</v>
      </c>
      <c r="E1190" t="s">
        <v>4461</v>
      </c>
      <c r="F1190" t="s">
        <v>140</v>
      </c>
      <c r="G1190" t="s">
        <v>72</v>
      </c>
      <c r="H1190" t="s">
        <v>168</v>
      </c>
      <c r="I1190" t="s">
        <v>22</v>
      </c>
      <c r="J1190" t="s">
        <v>141</v>
      </c>
      <c r="K1190" t="s">
        <v>4465</v>
      </c>
      <c r="L1190" t="s">
        <v>4466</v>
      </c>
      <c r="M1190">
        <v>8.6111109999999994E-3</v>
      </c>
      <c r="N1190">
        <v>0</v>
      </c>
      <c r="O1190">
        <v>0</v>
      </c>
      <c r="P1190">
        <v>1</v>
      </c>
      <c r="Q1190">
        <v>224</v>
      </c>
      <c r="R1190">
        <v>0</v>
      </c>
      <c r="S1190">
        <v>0</v>
      </c>
      <c r="T1190">
        <v>8.6110000000000006E-3</v>
      </c>
      <c r="U1190">
        <v>1.9288890000000001</v>
      </c>
    </row>
    <row r="1191" spans="1:21" x14ac:dyDescent="0.25">
      <c r="A1191" t="s">
        <v>4467</v>
      </c>
      <c r="B1191">
        <v>1</v>
      </c>
      <c r="C1191" t="s">
        <v>78</v>
      </c>
      <c r="D1191" t="s">
        <v>87</v>
      </c>
      <c r="E1191" t="s">
        <v>4468</v>
      </c>
      <c r="F1191" t="s">
        <v>135</v>
      </c>
      <c r="G1191" t="s">
        <v>71</v>
      </c>
      <c r="H1191" t="s">
        <v>129</v>
      </c>
      <c r="I1191" t="s">
        <v>22</v>
      </c>
      <c r="J1191" t="s">
        <v>130</v>
      </c>
      <c r="K1191" t="s">
        <v>4469</v>
      </c>
      <c r="L1191" t="s">
        <v>4470</v>
      </c>
      <c r="M1191">
        <v>3.3680555550000002</v>
      </c>
      <c r="N1191">
        <v>1</v>
      </c>
      <c r="O1191">
        <v>74</v>
      </c>
      <c r="P1191">
        <v>0</v>
      </c>
      <c r="Q1191">
        <v>5</v>
      </c>
      <c r="R1191">
        <v>3.3680560000000002</v>
      </c>
      <c r="S1191">
        <v>249.23611099999999</v>
      </c>
      <c r="T1191">
        <v>0</v>
      </c>
      <c r="U1191">
        <v>16.840278000000001</v>
      </c>
    </row>
    <row r="1192" spans="1:21" x14ac:dyDescent="0.25">
      <c r="A1192" t="s">
        <v>4471</v>
      </c>
      <c r="B1192">
        <v>1</v>
      </c>
      <c r="C1192" t="s">
        <v>78</v>
      </c>
      <c r="D1192" t="s">
        <v>95</v>
      </c>
      <c r="E1192" t="s">
        <v>4472</v>
      </c>
      <c r="F1192" t="s">
        <v>140</v>
      </c>
      <c r="G1192" t="s">
        <v>72</v>
      </c>
      <c r="H1192" t="s">
        <v>129</v>
      </c>
      <c r="I1192" t="s">
        <v>22</v>
      </c>
      <c r="J1192" t="s">
        <v>141</v>
      </c>
      <c r="K1192" t="s">
        <v>4473</v>
      </c>
      <c r="L1192" t="s">
        <v>4474</v>
      </c>
      <c r="M1192">
        <v>0.119444444</v>
      </c>
      <c r="N1192">
        <v>1</v>
      </c>
      <c r="O1192">
        <v>136</v>
      </c>
      <c r="P1192">
        <v>0</v>
      </c>
      <c r="Q1192">
        <v>0</v>
      </c>
      <c r="R1192">
        <v>0.11944399999999999</v>
      </c>
      <c r="S1192">
        <v>16.244444000000001</v>
      </c>
      <c r="T1192">
        <v>0</v>
      </c>
      <c r="U1192">
        <v>0</v>
      </c>
    </row>
    <row r="1193" spans="1:21" x14ac:dyDescent="0.25">
      <c r="A1193" t="s">
        <v>4475</v>
      </c>
      <c r="B1193">
        <v>1</v>
      </c>
      <c r="C1193" t="s">
        <v>78</v>
      </c>
      <c r="D1193" t="s">
        <v>95</v>
      </c>
      <c r="E1193" t="s">
        <v>4476</v>
      </c>
      <c r="F1193" t="s">
        <v>140</v>
      </c>
      <c r="G1193" t="s">
        <v>72</v>
      </c>
      <c r="H1193" t="s">
        <v>129</v>
      </c>
      <c r="I1193" t="s">
        <v>22</v>
      </c>
      <c r="J1193" t="s">
        <v>141</v>
      </c>
      <c r="K1193" t="s">
        <v>4477</v>
      </c>
      <c r="L1193" t="s">
        <v>4478</v>
      </c>
      <c r="M1193">
        <v>0.71083333299999996</v>
      </c>
      <c r="N1193">
        <v>15</v>
      </c>
      <c r="O1193">
        <v>889</v>
      </c>
      <c r="P1193">
        <v>18</v>
      </c>
      <c r="Q1193">
        <v>104</v>
      </c>
      <c r="R1193">
        <v>10.6625</v>
      </c>
      <c r="S1193">
        <v>631.93083300000001</v>
      </c>
      <c r="T1193">
        <v>12.795</v>
      </c>
      <c r="U1193">
        <v>73.926666999999995</v>
      </c>
    </row>
    <row r="1194" spans="1:21" x14ac:dyDescent="0.25">
      <c r="A1194" t="s">
        <v>4479</v>
      </c>
      <c r="B1194">
        <v>1</v>
      </c>
      <c r="C1194" t="s">
        <v>79</v>
      </c>
      <c r="D1194" t="s">
        <v>112</v>
      </c>
      <c r="E1194" t="s">
        <v>4480</v>
      </c>
      <c r="F1194" t="s">
        <v>140</v>
      </c>
      <c r="G1194" t="s">
        <v>72</v>
      </c>
      <c r="H1194" t="s">
        <v>129</v>
      </c>
      <c r="I1194" t="s">
        <v>22</v>
      </c>
      <c r="J1194" t="s">
        <v>141</v>
      </c>
      <c r="K1194" t="s">
        <v>4481</v>
      </c>
      <c r="L1194" t="s">
        <v>4482</v>
      </c>
      <c r="M1194">
        <v>5.1944443999999999E-2</v>
      </c>
      <c r="N1194">
        <v>0</v>
      </c>
      <c r="O1194">
        <v>0</v>
      </c>
      <c r="P1194">
        <v>1</v>
      </c>
      <c r="Q1194">
        <v>64</v>
      </c>
      <c r="R1194">
        <v>0</v>
      </c>
      <c r="S1194">
        <v>0</v>
      </c>
      <c r="T1194">
        <v>5.1943999999999997E-2</v>
      </c>
      <c r="U1194">
        <v>3.3244440000000002</v>
      </c>
    </row>
    <row r="1195" spans="1:21" x14ac:dyDescent="0.25">
      <c r="A1195" t="s">
        <v>4483</v>
      </c>
      <c r="B1195">
        <v>1</v>
      </c>
      <c r="C1195" t="s">
        <v>79</v>
      </c>
      <c r="D1195" t="s">
        <v>112</v>
      </c>
      <c r="E1195" t="s">
        <v>4484</v>
      </c>
      <c r="F1195" t="s">
        <v>128</v>
      </c>
      <c r="G1195" t="s">
        <v>72</v>
      </c>
      <c r="H1195" t="s">
        <v>129</v>
      </c>
      <c r="I1195" t="s">
        <v>22</v>
      </c>
      <c r="J1195" t="s">
        <v>130</v>
      </c>
      <c r="K1195" t="s">
        <v>4485</v>
      </c>
      <c r="L1195" t="s">
        <v>4486</v>
      </c>
      <c r="M1195">
        <v>7.8613888879999996</v>
      </c>
      <c r="N1195">
        <v>0</v>
      </c>
      <c r="O1195">
        <v>0</v>
      </c>
      <c r="P1195">
        <v>1</v>
      </c>
      <c r="Q1195">
        <v>224</v>
      </c>
      <c r="R1195">
        <v>0</v>
      </c>
      <c r="S1195">
        <v>0</v>
      </c>
      <c r="T1195">
        <v>7.861389</v>
      </c>
      <c r="U1195">
        <v>1760.9511110000001</v>
      </c>
    </row>
    <row r="1196" spans="1:21" x14ac:dyDescent="0.25">
      <c r="A1196" t="s">
        <v>4487</v>
      </c>
      <c r="B1196">
        <v>1</v>
      </c>
      <c r="C1196" t="s">
        <v>79</v>
      </c>
      <c r="D1196" t="s">
        <v>112</v>
      </c>
      <c r="E1196" t="s">
        <v>4488</v>
      </c>
      <c r="F1196" t="s">
        <v>128</v>
      </c>
      <c r="G1196" t="s">
        <v>72</v>
      </c>
      <c r="H1196" t="s">
        <v>129</v>
      </c>
      <c r="I1196" t="s">
        <v>22</v>
      </c>
      <c r="J1196" t="s">
        <v>130</v>
      </c>
      <c r="K1196" t="s">
        <v>4489</v>
      </c>
      <c r="L1196" t="s">
        <v>4490</v>
      </c>
      <c r="M1196">
        <v>5.346944444</v>
      </c>
      <c r="N1196">
        <v>0</v>
      </c>
      <c r="O1196">
        <v>0</v>
      </c>
      <c r="P1196">
        <v>9</v>
      </c>
      <c r="Q1196">
        <v>204</v>
      </c>
      <c r="R1196">
        <v>0</v>
      </c>
      <c r="S1196">
        <v>0</v>
      </c>
      <c r="T1196">
        <v>48.122500000000002</v>
      </c>
      <c r="U1196">
        <v>1090.7766670000001</v>
      </c>
    </row>
    <row r="1197" spans="1:21" x14ac:dyDescent="0.25">
      <c r="A1197" t="s">
        <v>4491</v>
      </c>
      <c r="B1197">
        <v>1</v>
      </c>
      <c r="C1197" t="s">
        <v>78</v>
      </c>
      <c r="D1197" t="s">
        <v>87</v>
      </c>
      <c r="E1197" t="s">
        <v>4492</v>
      </c>
      <c r="F1197" t="s">
        <v>128</v>
      </c>
      <c r="G1197" t="s">
        <v>71</v>
      </c>
      <c r="H1197" t="s">
        <v>129</v>
      </c>
      <c r="I1197" t="s">
        <v>22</v>
      </c>
      <c r="J1197" t="s">
        <v>130</v>
      </c>
      <c r="K1197" t="s">
        <v>4493</v>
      </c>
      <c r="L1197" t="s">
        <v>4494</v>
      </c>
      <c r="M1197">
        <v>1.7849999999999999</v>
      </c>
      <c r="N1197">
        <v>1</v>
      </c>
      <c r="O1197">
        <v>120</v>
      </c>
      <c r="P1197">
        <v>0</v>
      </c>
      <c r="Q1197">
        <v>2</v>
      </c>
      <c r="R1197">
        <v>1.7849999999999999</v>
      </c>
      <c r="S1197">
        <v>214.2</v>
      </c>
      <c r="T1197">
        <v>0</v>
      </c>
      <c r="U1197">
        <v>3.57</v>
      </c>
    </row>
    <row r="1198" spans="1:21" x14ac:dyDescent="0.25">
      <c r="A1198" t="s">
        <v>4495</v>
      </c>
      <c r="B1198">
        <v>1</v>
      </c>
      <c r="C1198" t="s">
        <v>78</v>
      </c>
      <c r="D1198" t="s">
        <v>87</v>
      </c>
      <c r="E1198" t="s">
        <v>4496</v>
      </c>
      <c r="F1198" t="s">
        <v>135</v>
      </c>
      <c r="G1198" t="s">
        <v>71</v>
      </c>
      <c r="H1198" t="s">
        <v>129</v>
      </c>
      <c r="I1198" t="s">
        <v>22</v>
      </c>
      <c r="J1198" t="s">
        <v>130</v>
      </c>
      <c r="K1198" t="s">
        <v>4497</v>
      </c>
      <c r="L1198" t="s">
        <v>4498</v>
      </c>
      <c r="M1198">
        <v>2.5155555550000002</v>
      </c>
      <c r="N1198">
        <v>1</v>
      </c>
      <c r="O1198">
        <v>438</v>
      </c>
      <c r="P1198">
        <v>0</v>
      </c>
      <c r="Q1198">
        <v>0</v>
      </c>
      <c r="R1198">
        <v>2.5155560000000001</v>
      </c>
      <c r="S1198">
        <v>1101.8133330000001</v>
      </c>
      <c r="T1198">
        <v>0</v>
      </c>
      <c r="U1198">
        <v>0</v>
      </c>
    </row>
    <row r="1199" spans="1:21" x14ac:dyDescent="0.25">
      <c r="A1199" t="s">
        <v>4499</v>
      </c>
      <c r="B1199">
        <v>1</v>
      </c>
      <c r="C1199" t="s">
        <v>78</v>
      </c>
      <c r="D1199" t="s">
        <v>83</v>
      </c>
      <c r="E1199" t="s">
        <v>4500</v>
      </c>
      <c r="F1199" t="s">
        <v>135</v>
      </c>
      <c r="G1199" t="s">
        <v>71</v>
      </c>
      <c r="H1199" t="s">
        <v>129</v>
      </c>
      <c r="I1199" t="s">
        <v>22</v>
      </c>
      <c r="J1199" t="s">
        <v>130</v>
      </c>
      <c r="K1199" t="s">
        <v>4501</v>
      </c>
      <c r="L1199" t="s">
        <v>4502</v>
      </c>
      <c r="M1199">
        <v>2.1795702769999998</v>
      </c>
      <c r="N1199">
        <v>1</v>
      </c>
      <c r="O1199">
        <v>576</v>
      </c>
      <c r="P1199">
        <v>0</v>
      </c>
      <c r="Q1199">
        <v>0</v>
      </c>
      <c r="R1199">
        <v>2.17957</v>
      </c>
      <c r="S1199">
        <v>1255.4324799999999</v>
      </c>
      <c r="T1199">
        <v>0</v>
      </c>
      <c r="U1199">
        <v>0</v>
      </c>
    </row>
    <row r="1200" spans="1:21" x14ac:dyDescent="0.25">
      <c r="A1200" t="s">
        <v>4503</v>
      </c>
      <c r="B1200">
        <v>1</v>
      </c>
      <c r="C1200" t="s">
        <v>78</v>
      </c>
      <c r="D1200" t="s">
        <v>83</v>
      </c>
      <c r="E1200" t="s">
        <v>4504</v>
      </c>
      <c r="F1200" t="s">
        <v>140</v>
      </c>
      <c r="G1200" t="s">
        <v>72</v>
      </c>
      <c r="H1200" t="s">
        <v>129</v>
      </c>
      <c r="I1200" t="s">
        <v>22</v>
      </c>
      <c r="J1200" t="s">
        <v>141</v>
      </c>
      <c r="K1200" t="s">
        <v>4505</v>
      </c>
      <c r="L1200" t="s">
        <v>4506</v>
      </c>
      <c r="M1200">
        <v>9.9722221999999999E-2</v>
      </c>
      <c r="N1200">
        <v>1</v>
      </c>
      <c r="O1200">
        <v>230</v>
      </c>
      <c r="P1200">
        <v>0</v>
      </c>
      <c r="Q1200">
        <v>0</v>
      </c>
      <c r="R1200">
        <v>9.9722000000000005E-2</v>
      </c>
      <c r="S1200">
        <v>22.936111</v>
      </c>
      <c r="T1200">
        <v>0</v>
      </c>
      <c r="U1200">
        <v>0</v>
      </c>
    </row>
    <row r="1201" spans="1:21" x14ac:dyDescent="0.25">
      <c r="A1201" t="s">
        <v>4507</v>
      </c>
      <c r="B1201">
        <v>1</v>
      </c>
      <c r="C1201" t="s">
        <v>78</v>
      </c>
      <c r="D1201" t="s">
        <v>83</v>
      </c>
      <c r="E1201" t="s">
        <v>4508</v>
      </c>
      <c r="F1201" t="s">
        <v>140</v>
      </c>
      <c r="G1201" t="s">
        <v>72</v>
      </c>
      <c r="H1201" t="s">
        <v>168</v>
      </c>
      <c r="I1201" t="s">
        <v>22</v>
      </c>
      <c r="J1201" t="s">
        <v>141</v>
      </c>
      <c r="K1201" t="s">
        <v>4509</v>
      </c>
      <c r="L1201" t="s">
        <v>4510</v>
      </c>
      <c r="M1201">
        <v>2.2777776999999999E-2</v>
      </c>
      <c r="N1201">
        <v>1</v>
      </c>
      <c r="O1201">
        <v>190</v>
      </c>
      <c r="P1201">
        <v>0</v>
      </c>
      <c r="Q1201">
        <v>0</v>
      </c>
      <c r="R1201">
        <v>2.2778E-2</v>
      </c>
      <c r="S1201">
        <v>4.3277780000000003</v>
      </c>
      <c r="T1201">
        <v>0</v>
      </c>
      <c r="U1201">
        <v>0</v>
      </c>
    </row>
    <row r="1202" spans="1:21" x14ac:dyDescent="0.25">
      <c r="A1202" t="s">
        <v>4511</v>
      </c>
      <c r="B1202">
        <v>1</v>
      </c>
      <c r="C1202" t="s">
        <v>78</v>
      </c>
      <c r="D1202" t="s">
        <v>237</v>
      </c>
      <c r="E1202" t="s">
        <v>4512</v>
      </c>
      <c r="F1202" t="s">
        <v>135</v>
      </c>
      <c r="G1202" t="s">
        <v>71</v>
      </c>
      <c r="H1202" t="s">
        <v>129</v>
      </c>
      <c r="I1202" t="s">
        <v>22</v>
      </c>
      <c r="J1202" t="s">
        <v>130</v>
      </c>
      <c r="K1202" t="s">
        <v>4513</v>
      </c>
      <c r="L1202" t="s">
        <v>4514</v>
      </c>
      <c r="M1202">
        <v>2.582638888</v>
      </c>
      <c r="N1202">
        <v>1</v>
      </c>
      <c r="O1202">
        <v>890</v>
      </c>
      <c r="P1202">
        <v>0</v>
      </c>
      <c r="Q1202">
        <v>0</v>
      </c>
      <c r="R1202">
        <v>2.5826389999999999</v>
      </c>
      <c r="S1202">
        <v>2298.5486099999998</v>
      </c>
      <c r="T1202">
        <v>0</v>
      </c>
      <c r="U1202">
        <v>0</v>
      </c>
    </row>
    <row r="1203" spans="1:21" x14ac:dyDescent="0.25">
      <c r="A1203" t="s">
        <v>4515</v>
      </c>
      <c r="B1203">
        <v>1</v>
      </c>
      <c r="C1203" t="s">
        <v>79</v>
      </c>
      <c r="D1203" t="s">
        <v>111</v>
      </c>
      <c r="E1203" t="s">
        <v>4516</v>
      </c>
      <c r="F1203" t="s">
        <v>140</v>
      </c>
      <c r="G1203" t="s">
        <v>72</v>
      </c>
      <c r="H1203" t="s">
        <v>168</v>
      </c>
      <c r="I1203" t="s">
        <v>22</v>
      </c>
      <c r="J1203" t="s">
        <v>141</v>
      </c>
      <c r="K1203" t="s">
        <v>4517</v>
      </c>
      <c r="L1203" t="s">
        <v>4518</v>
      </c>
      <c r="M1203">
        <v>8.3333330000000001E-3</v>
      </c>
      <c r="N1203">
        <v>0</v>
      </c>
      <c r="O1203">
        <v>0</v>
      </c>
      <c r="P1203">
        <v>1</v>
      </c>
      <c r="Q1203">
        <v>162</v>
      </c>
      <c r="R1203">
        <v>0</v>
      </c>
      <c r="S1203">
        <v>0</v>
      </c>
      <c r="T1203">
        <v>8.3330000000000001E-3</v>
      </c>
      <c r="U1203">
        <v>1.35</v>
      </c>
    </row>
    <row r="1204" spans="1:21" x14ac:dyDescent="0.25">
      <c r="A1204" t="s">
        <v>4519</v>
      </c>
      <c r="B1204">
        <v>1</v>
      </c>
      <c r="C1204" t="s">
        <v>79</v>
      </c>
      <c r="D1204" t="s">
        <v>111</v>
      </c>
      <c r="E1204" t="s">
        <v>4520</v>
      </c>
      <c r="F1204" t="s">
        <v>140</v>
      </c>
      <c r="G1204" t="s">
        <v>72</v>
      </c>
      <c r="H1204" t="s">
        <v>168</v>
      </c>
      <c r="I1204" t="s">
        <v>22</v>
      </c>
      <c r="J1204" t="s">
        <v>141</v>
      </c>
      <c r="K1204" t="s">
        <v>4521</v>
      </c>
      <c r="L1204" t="s">
        <v>4522</v>
      </c>
      <c r="M1204">
        <v>1.0277777E-2</v>
      </c>
      <c r="N1204">
        <v>0</v>
      </c>
      <c r="O1204">
        <v>0</v>
      </c>
      <c r="P1204">
        <v>2</v>
      </c>
      <c r="Q1204">
        <v>169</v>
      </c>
      <c r="R1204">
        <v>0</v>
      </c>
      <c r="S1204">
        <v>0</v>
      </c>
      <c r="T1204">
        <v>2.0556000000000001E-2</v>
      </c>
      <c r="U1204">
        <v>1.736944</v>
      </c>
    </row>
    <row r="1205" spans="1:21" x14ac:dyDescent="0.25">
      <c r="A1205" t="s">
        <v>4523</v>
      </c>
      <c r="B1205">
        <v>1</v>
      </c>
      <c r="C1205" t="s">
        <v>79</v>
      </c>
      <c r="D1205" t="s">
        <v>111</v>
      </c>
      <c r="E1205" t="s">
        <v>4524</v>
      </c>
      <c r="F1205" t="s">
        <v>140</v>
      </c>
      <c r="G1205" t="s">
        <v>72</v>
      </c>
      <c r="H1205" t="s">
        <v>168</v>
      </c>
      <c r="I1205" t="s">
        <v>22</v>
      </c>
      <c r="J1205" t="s">
        <v>141</v>
      </c>
      <c r="K1205" t="s">
        <v>4525</v>
      </c>
      <c r="L1205" t="s">
        <v>4526</v>
      </c>
      <c r="M1205">
        <v>1.1111111E-2</v>
      </c>
      <c r="N1205">
        <v>0</v>
      </c>
      <c r="O1205">
        <v>0</v>
      </c>
      <c r="P1205">
        <v>1</v>
      </c>
      <c r="Q1205">
        <v>55</v>
      </c>
      <c r="R1205">
        <v>0</v>
      </c>
      <c r="S1205">
        <v>0</v>
      </c>
      <c r="T1205">
        <v>1.1110999999999999E-2</v>
      </c>
      <c r="U1205">
        <v>0.61111099999999996</v>
      </c>
    </row>
    <row r="1206" spans="1:21" x14ac:dyDescent="0.25">
      <c r="A1206" t="s">
        <v>4527</v>
      </c>
      <c r="B1206">
        <v>1</v>
      </c>
      <c r="C1206" t="s">
        <v>79</v>
      </c>
      <c r="D1206" t="s">
        <v>111</v>
      </c>
      <c r="E1206" t="s">
        <v>4516</v>
      </c>
      <c r="F1206" t="s">
        <v>140</v>
      </c>
      <c r="G1206" t="s">
        <v>72</v>
      </c>
      <c r="H1206" t="s">
        <v>129</v>
      </c>
      <c r="I1206" t="s">
        <v>22</v>
      </c>
      <c r="J1206" t="s">
        <v>141</v>
      </c>
      <c r="K1206" t="s">
        <v>4528</v>
      </c>
      <c r="L1206" t="s">
        <v>4529</v>
      </c>
      <c r="M1206">
        <v>0.177777777</v>
      </c>
      <c r="N1206">
        <v>0</v>
      </c>
      <c r="O1206">
        <v>0</v>
      </c>
      <c r="P1206">
        <v>1</v>
      </c>
      <c r="Q1206">
        <v>96</v>
      </c>
      <c r="R1206">
        <v>0</v>
      </c>
      <c r="S1206">
        <v>0</v>
      </c>
      <c r="T1206">
        <v>0.17777799999999999</v>
      </c>
      <c r="U1206">
        <v>17.066666999999999</v>
      </c>
    </row>
    <row r="1207" spans="1:21" x14ac:dyDescent="0.25">
      <c r="A1207" t="s">
        <v>4530</v>
      </c>
      <c r="B1207">
        <v>1</v>
      </c>
      <c r="C1207" t="s">
        <v>79</v>
      </c>
      <c r="D1207" t="s">
        <v>111</v>
      </c>
      <c r="E1207" t="s">
        <v>4520</v>
      </c>
      <c r="F1207" t="s">
        <v>140</v>
      </c>
      <c r="G1207" t="s">
        <v>72</v>
      </c>
      <c r="H1207" t="s">
        <v>129</v>
      </c>
      <c r="I1207" t="s">
        <v>22</v>
      </c>
      <c r="J1207" t="s">
        <v>141</v>
      </c>
      <c r="K1207" t="s">
        <v>4531</v>
      </c>
      <c r="L1207" t="s">
        <v>4532</v>
      </c>
      <c r="M1207">
        <v>0.15305555500000001</v>
      </c>
      <c r="N1207">
        <v>0</v>
      </c>
      <c r="O1207">
        <v>0</v>
      </c>
      <c r="P1207">
        <v>1</v>
      </c>
      <c r="Q1207">
        <v>29</v>
      </c>
      <c r="R1207">
        <v>0</v>
      </c>
      <c r="S1207">
        <v>0</v>
      </c>
      <c r="T1207">
        <v>0.153056</v>
      </c>
      <c r="U1207">
        <v>4.4386109999999999</v>
      </c>
    </row>
    <row r="1208" spans="1:21" x14ac:dyDescent="0.25">
      <c r="A1208" t="s">
        <v>4533</v>
      </c>
      <c r="B1208">
        <v>1</v>
      </c>
      <c r="C1208" t="s">
        <v>79</v>
      </c>
      <c r="D1208" t="s">
        <v>111</v>
      </c>
      <c r="E1208" t="s">
        <v>4520</v>
      </c>
      <c r="F1208" t="s">
        <v>140</v>
      </c>
      <c r="G1208" t="s">
        <v>72</v>
      </c>
      <c r="H1208" t="s">
        <v>168</v>
      </c>
      <c r="I1208" t="s">
        <v>22</v>
      </c>
      <c r="J1208" t="s">
        <v>141</v>
      </c>
      <c r="K1208" t="s">
        <v>4534</v>
      </c>
      <c r="L1208" t="s">
        <v>4535</v>
      </c>
      <c r="M1208">
        <v>5.8333329999999996E-3</v>
      </c>
      <c r="N1208">
        <v>0</v>
      </c>
      <c r="O1208">
        <v>0</v>
      </c>
      <c r="P1208">
        <v>1</v>
      </c>
      <c r="Q1208">
        <v>55</v>
      </c>
      <c r="R1208">
        <v>0</v>
      </c>
      <c r="S1208">
        <v>0</v>
      </c>
      <c r="T1208">
        <v>5.8329999999999996E-3</v>
      </c>
      <c r="U1208">
        <v>0.32083299999999998</v>
      </c>
    </row>
    <row r="1209" spans="1:21" x14ac:dyDescent="0.25">
      <c r="A1209" t="s">
        <v>4536</v>
      </c>
      <c r="B1209">
        <v>1</v>
      </c>
      <c r="C1209" t="s">
        <v>79</v>
      </c>
      <c r="D1209" t="s">
        <v>111</v>
      </c>
      <c r="E1209" t="s">
        <v>4520</v>
      </c>
      <c r="F1209" t="s">
        <v>140</v>
      </c>
      <c r="G1209" t="s">
        <v>72</v>
      </c>
      <c r="H1209" t="s">
        <v>168</v>
      </c>
      <c r="I1209" t="s">
        <v>22</v>
      </c>
      <c r="J1209" t="s">
        <v>141</v>
      </c>
      <c r="K1209" t="s">
        <v>2172</v>
      </c>
      <c r="L1209" t="s">
        <v>4537</v>
      </c>
      <c r="M1209">
        <v>1.1388888E-2</v>
      </c>
      <c r="N1209">
        <v>0</v>
      </c>
      <c r="O1209">
        <v>0</v>
      </c>
      <c r="P1209">
        <v>2</v>
      </c>
      <c r="Q1209">
        <v>82</v>
      </c>
      <c r="R1209">
        <v>0</v>
      </c>
      <c r="S1209">
        <v>0</v>
      </c>
      <c r="T1209">
        <v>2.2778E-2</v>
      </c>
      <c r="U1209">
        <v>0.93388899999999997</v>
      </c>
    </row>
    <row r="1210" spans="1:21" x14ac:dyDescent="0.25">
      <c r="A1210" t="s">
        <v>4538</v>
      </c>
      <c r="B1210">
        <v>1</v>
      </c>
      <c r="C1210" t="s">
        <v>79</v>
      </c>
      <c r="D1210" t="s">
        <v>111</v>
      </c>
      <c r="E1210" t="s">
        <v>4524</v>
      </c>
      <c r="F1210" t="s">
        <v>140</v>
      </c>
      <c r="G1210" t="s">
        <v>72</v>
      </c>
      <c r="H1210" t="s">
        <v>129</v>
      </c>
      <c r="I1210" t="s">
        <v>22</v>
      </c>
      <c r="J1210" t="s">
        <v>141</v>
      </c>
      <c r="K1210" t="s">
        <v>4539</v>
      </c>
      <c r="L1210" t="s">
        <v>4540</v>
      </c>
      <c r="M1210">
        <v>0.35277777700000001</v>
      </c>
      <c r="N1210">
        <v>0</v>
      </c>
      <c r="O1210">
        <v>0</v>
      </c>
      <c r="P1210">
        <v>1</v>
      </c>
      <c r="Q1210">
        <v>87</v>
      </c>
      <c r="R1210">
        <v>0</v>
      </c>
      <c r="S1210">
        <v>0</v>
      </c>
      <c r="T1210">
        <v>0.35277799999999998</v>
      </c>
      <c r="U1210">
        <v>30.691666999999999</v>
      </c>
    </row>
    <row r="1211" spans="1:21" x14ac:dyDescent="0.25">
      <c r="A1211" t="s">
        <v>4541</v>
      </c>
      <c r="B1211">
        <v>1</v>
      </c>
      <c r="C1211" t="s">
        <v>79</v>
      </c>
      <c r="D1211" t="s">
        <v>111</v>
      </c>
      <c r="E1211" t="s">
        <v>4516</v>
      </c>
      <c r="F1211" t="s">
        <v>140</v>
      </c>
      <c r="G1211" t="s">
        <v>72</v>
      </c>
      <c r="H1211" t="s">
        <v>168</v>
      </c>
      <c r="I1211" t="s">
        <v>22</v>
      </c>
      <c r="J1211" t="s">
        <v>141</v>
      </c>
      <c r="K1211" t="s">
        <v>4542</v>
      </c>
      <c r="L1211" t="s">
        <v>4543</v>
      </c>
      <c r="M1211">
        <v>7.4999999999999997E-3</v>
      </c>
      <c r="N1211">
        <v>0</v>
      </c>
      <c r="O1211">
        <v>0</v>
      </c>
      <c r="P1211">
        <v>1</v>
      </c>
      <c r="Q1211">
        <v>187</v>
      </c>
      <c r="R1211">
        <v>0</v>
      </c>
      <c r="S1211">
        <v>0</v>
      </c>
      <c r="T1211">
        <v>7.4999999999999997E-3</v>
      </c>
      <c r="U1211">
        <v>1.4025000000000001</v>
      </c>
    </row>
    <row r="1212" spans="1:21" x14ac:dyDescent="0.25">
      <c r="A1212" t="s">
        <v>4544</v>
      </c>
      <c r="B1212">
        <v>1</v>
      </c>
      <c r="C1212" t="s">
        <v>79</v>
      </c>
      <c r="D1212" t="s">
        <v>111</v>
      </c>
      <c r="E1212" t="s">
        <v>4524</v>
      </c>
      <c r="F1212" t="s">
        <v>140</v>
      </c>
      <c r="G1212" t="s">
        <v>72</v>
      </c>
      <c r="H1212" t="s">
        <v>129</v>
      </c>
      <c r="I1212" t="s">
        <v>22</v>
      </c>
      <c r="J1212" t="s">
        <v>141</v>
      </c>
      <c r="K1212" t="s">
        <v>4545</v>
      </c>
      <c r="L1212" t="s">
        <v>4546</v>
      </c>
      <c r="M1212">
        <v>5.1388888000000001E-2</v>
      </c>
      <c r="N1212">
        <v>0</v>
      </c>
      <c r="O1212">
        <v>0</v>
      </c>
      <c r="P1212">
        <v>1</v>
      </c>
      <c r="Q1212">
        <v>75</v>
      </c>
      <c r="R1212">
        <v>0</v>
      </c>
      <c r="S1212">
        <v>0</v>
      </c>
      <c r="T1212">
        <v>5.1388999999999997E-2</v>
      </c>
      <c r="U1212">
        <v>3.8541669999999999</v>
      </c>
    </row>
    <row r="1213" spans="1:21" x14ac:dyDescent="0.25">
      <c r="A1213" t="s">
        <v>4547</v>
      </c>
      <c r="B1213">
        <v>1</v>
      </c>
      <c r="C1213" t="s">
        <v>79</v>
      </c>
      <c r="D1213" t="s">
        <v>111</v>
      </c>
      <c r="E1213" t="s">
        <v>4520</v>
      </c>
      <c r="F1213" t="s">
        <v>140</v>
      </c>
      <c r="G1213" t="s">
        <v>72</v>
      </c>
      <c r="H1213" t="s">
        <v>168</v>
      </c>
      <c r="I1213" t="s">
        <v>22</v>
      </c>
      <c r="J1213" t="s">
        <v>141</v>
      </c>
      <c r="K1213" t="s">
        <v>4548</v>
      </c>
      <c r="L1213" t="s">
        <v>4549</v>
      </c>
      <c r="M1213">
        <v>6.9444440000000001E-3</v>
      </c>
      <c r="N1213">
        <v>0</v>
      </c>
      <c r="O1213">
        <v>0</v>
      </c>
      <c r="P1213">
        <v>1</v>
      </c>
      <c r="Q1213">
        <v>55</v>
      </c>
      <c r="R1213">
        <v>0</v>
      </c>
      <c r="S1213">
        <v>0</v>
      </c>
      <c r="T1213">
        <v>6.9439999999999997E-3</v>
      </c>
      <c r="U1213">
        <v>0.38194400000000001</v>
      </c>
    </row>
    <row r="1214" spans="1:21" x14ac:dyDescent="0.25">
      <c r="A1214" t="s">
        <v>4550</v>
      </c>
      <c r="B1214">
        <v>1</v>
      </c>
      <c r="C1214" t="s">
        <v>79</v>
      </c>
      <c r="D1214" t="s">
        <v>111</v>
      </c>
      <c r="E1214" t="s">
        <v>4524</v>
      </c>
      <c r="F1214" t="s">
        <v>140</v>
      </c>
      <c r="G1214" t="s">
        <v>72</v>
      </c>
      <c r="H1214" t="s">
        <v>168</v>
      </c>
      <c r="I1214" t="s">
        <v>22</v>
      </c>
      <c r="J1214" t="s">
        <v>141</v>
      </c>
      <c r="K1214" t="s">
        <v>4551</v>
      </c>
      <c r="L1214" t="s">
        <v>4552</v>
      </c>
      <c r="M1214">
        <v>9.1666660000000004E-3</v>
      </c>
      <c r="N1214">
        <v>0</v>
      </c>
      <c r="O1214">
        <v>0</v>
      </c>
      <c r="P1214">
        <v>1</v>
      </c>
      <c r="Q1214">
        <v>55</v>
      </c>
      <c r="R1214">
        <v>0</v>
      </c>
      <c r="S1214">
        <v>0</v>
      </c>
      <c r="T1214">
        <v>9.1669999999999998E-3</v>
      </c>
      <c r="U1214">
        <v>0.50416700000000003</v>
      </c>
    </row>
    <row r="1215" spans="1:21" x14ac:dyDescent="0.25">
      <c r="A1215" t="s">
        <v>4553</v>
      </c>
      <c r="B1215">
        <v>1</v>
      </c>
      <c r="C1215" t="s">
        <v>79</v>
      </c>
      <c r="D1215" t="s">
        <v>111</v>
      </c>
      <c r="E1215" t="s">
        <v>4520</v>
      </c>
      <c r="F1215" t="s">
        <v>140</v>
      </c>
      <c r="G1215" t="s">
        <v>72</v>
      </c>
      <c r="H1215" t="s">
        <v>168</v>
      </c>
      <c r="I1215" t="s">
        <v>22</v>
      </c>
      <c r="J1215" t="s">
        <v>141</v>
      </c>
      <c r="K1215" t="s">
        <v>4554</v>
      </c>
      <c r="L1215" t="s">
        <v>4555</v>
      </c>
      <c r="M1215">
        <v>4.4444439999999997E-3</v>
      </c>
      <c r="N1215">
        <v>0</v>
      </c>
      <c r="O1215">
        <v>0</v>
      </c>
      <c r="P1215">
        <v>2</v>
      </c>
      <c r="Q1215">
        <v>82</v>
      </c>
      <c r="R1215">
        <v>0</v>
      </c>
      <c r="S1215">
        <v>0</v>
      </c>
      <c r="T1215">
        <v>8.8889999999999993E-3</v>
      </c>
      <c r="U1215">
        <v>0.36444399999999999</v>
      </c>
    </row>
    <row r="1216" spans="1:21" x14ac:dyDescent="0.25">
      <c r="A1216" t="s">
        <v>4556</v>
      </c>
      <c r="B1216">
        <v>1</v>
      </c>
      <c r="C1216" t="s">
        <v>79</v>
      </c>
      <c r="D1216" t="s">
        <v>111</v>
      </c>
      <c r="E1216" t="s">
        <v>4520</v>
      </c>
      <c r="F1216" t="s">
        <v>140</v>
      </c>
      <c r="G1216" t="s">
        <v>72</v>
      </c>
      <c r="H1216" t="s">
        <v>168</v>
      </c>
      <c r="I1216" t="s">
        <v>22</v>
      </c>
      <c r="J1216" t="s">
        <v>141</v>
      </c>
      <c r="K1216" t="s">
        <v>4557</v>
      </c>
      <c r="L1216" t="s">
        <v>4558</v>
      </c>
      <c r="M1216">
        <v>1.9444444000000002E-2</v>
      </c>
      <c r="N1216">
        <v>0</v>
      </c>
      <c r="O1216">
        <v>0</v>
      </c>
      <c r="P1216">
        <v>2</v>
      </c>
      <c r="Q1216">
        <v>169</v>
      </c>
      <c r="R1216">
        <v>0</v>
      </c>
      <c r="S1216">
        <v>0</v>
      </c>
      <c r="T1216">
        <v>3.8889E-2</v>
      </c>
      <c r="U1216">
        <v>3.286111</v>
      </c>
    </row>
    <row r="1217" spans="1:21" x14ac:dyDescent="0.25">
      <c r="A1217" t="s">
        <v>4559</v>
      </c>
      <c r="B1217">
        <v>1</v>
      </c>
      <c r="C1217" t="s">
        <v>79</v>
      </c>
      <c r="D1217" t="s">
        <v>124</v>
      </c>
      <c r="E1217" t="s">
        <v>4560</v>
      </c>
      <c r="F1217" t="s">
        <v>140</v>
      </c>
      <c r="G1217" t="s">
        <v>72</v>
      </c>
      <c r="H1217" t="s">
        <v>129</v>
      </c>
      <c r="I1217" t="s">
        <v>22</v>
      </c>
      <c r="J1217" t="s">
        <v>141</v>
      </c>
      <c r="K1217" t="s">
        <v>4561</v>
      </c>
      <c r="L1217" t="s">
        <v>4562</v>
      </c>
      <c r="M1217">
        <v>0.118333333</v>
      </c>
      <c r="N1217">
        <v>1</v>
      </c>
      <c r="O1217">
        <v>775</v>
      </c>
      <c r="P1217">
        <v>0</v>
      </c>
      <c r="Q1217">
        <v>0</v>
      </c>
      <c r="R1217">
        <v>0.11833299999999999</v>
      </c>
      <c r="S1217">
        <v>91.708332999999996</v>
      </c>
      <c r="T1217">
        <v>0</v>
      </c>
      <c r="U1217">
        <v>0</v>
      </c>
    </row>
    <row r="1218" spans="1:21" x14ac:dyDescent="0.25">
      <c r="A1218" t="s">
        <v>4563</v>
      </c>
      <c r="B1218">
        <v>1</v>
      </c>
      <c r="C1218" t="s">
        <v>79</v>
      </c>
      <c r="D1218" t="s">
        <v>124</v>
      </c>
      <c r="E1218" t="s">
        <v>4560</v>
      </c>
      <c r="F1218" t="s">
        <v>140</v>
      </c>
      <c r="G1218" t="s">
        <v>72</v>
      </c>
      <c r="H1218" t="s">
        <v>129</v>
      </c>
      <c r="I1218" t="s">
        <v>22</v>
      </c>
      <c r="J1218" t="s">
        <v>141</v>
      </c>
      <c r="K1218" t="s">
        <v>4564</v>
      </c>
      <c r="L1218" t="s">
        <v>4565</v>
      </c>
      <c r="M1218">
        <v>0.26833333300000001</v>
      </c>
      <c r="N1218">
        <v>1</v>
      </c>
      <c r="O1218">
        <v>389</v>
      </c>
      <c r="P1218">
        <v>0</v>
      </c>
      <c r="Q1218">
        <v>0</v>
      </c>
      <c r="R1218">
        <v>0.26833299999999999</v>
      </c>
      <c r="S1218">
        <v>104.38166699999999</v>
      </c>
      <c r="T1218">
        <v>0</v>
      </c>
      <c r="U1218">
        <v>0</v>
      </c>
    </row>
    <row r="1219" spans="1:21" x14ac:dyDescent="0.25">
      <c r="A1219" t="s">
        <v>4566</v>
      </c>
      <c r="B1219">
        <v>1</v>
      </c>
      <c r="C1219" t="s">
        <v>78</v>
      </c>
      <c r="D1219" t="s">
        <v>100</v>
      </c>
      <c r="E1219" t="s">
        <v>4567</v>
      </c>
      <c r="F1219" t="s">
        <v>140</v>
      </c>
      <c r="G1219" t="s">
        <v>72</v>
      </c>
      <c r="H1219" t="s">
        <v>129</v>
      </c>
      <c r="I1219" t="s">
        <v>22</v>
      </c>
      <c r="J1219" t="s">
        <v>141</v>
      </c>
      <c r="K1219" t="s">
        <v>4568</v>
      </c>
      <c r="L1219" t="s">
        <v>4569</v>
      </c>
      <c r="M1219">
        <v>5.8333333000000001E-2</v>
      </c>
      <c r="N1219">
        <v>0</v>
      </c>
      <c r="O1219">
        <v>80</v>
      </c>
      <c r="P1219">
        <v>1</v>
      </c>
      <c r="Q1219">
        <v>4</v>
      </c>
      <c r="R1219">
        <v>0</v>
      </c>
      <c r="S1219">
        <v>4.6666670000000003</v>
      </c>
      <c r="T1219">
        <v>5.8333000000000003E-2</v>
      </c>
      <c r="U1219">
        <v>0.23333300000000001</v>
      </c>
    </row>
    <row r="1220" spans="1:21" x14ac:dyDescent="0.25">
      <c r="A1220" t="s">
        <v>4570</v>
      </c>
      <c r="B1220">
        <v>1</v>
      </c>
      <c r="C1220" t="s">
        <v>78</v>
      </c>
      <c r="D1220" t="s">
        <v>100</v>
      </c>
      <c r="E1220" t="s">
        <v>4567</v>
      </c>
      <c r="F1220" t="s">
        <v>140</v>
      </c>
      <c r="G1220" t="s">
        <v>72</v>
      </c>
      <c r="H1220" t="s">
        <v>168</v>
      </c>
      <c r="I1220" t="s">
        <v>22</v>
      </c>
      <c r="J1220" t="s">
        <v>141</v>
      </c>
      <c r="K1220" t="s">
        <v>4571</v>
      </c>
      <c r="L1220" t="s">
        <v>4572</v>
      </c>
      <c r="M1220">
        <v>2.2222222E-2</v>
      </c>
      <c r="N1220">
        <v>0</v>
      </c>
      <c r="O1220">
        <v>15</v>
      </c>
      <c r="P1220">
        <v>1</v>
      </c>
      <c r="Q1220">
        <v>0</v>
      </c>
      <c r="R1220">
        <v>0</v>
      </c>
      <c r="S1220">
        <v>0.33333299999999999</v>
      </c>
      <c r="T1220">
        <v>2.2221999999999999E-2</v>
      </c>
      <c r="U1220">
        <v>0</v>
      </c>
    </row>
    <row r="1221" spans="1:21" x14ac:dyDescent="0.25">
      <c r="A1221" t="s">
        <v>4573</v>
      </c>
      <c r="B1221">
        <v>1</v>
      </c>
      <c r="C1221" t="s">
        <v>78</v>
      </c>
      <c r="D1221" t="s">
        <v>97</v>
      </c>
      <c r="E1221" t="s">
        <v>4574</v>
      </c>
      <c r="F1221" t="s">
        <v>177</v>
      </c>
      <c r="G1221" t="s">
        <v>72</v>
      </c>
      <c r="H1221" t="s">
        <v>129</v>
      </c>
      <c r="I1221" t="s">
        <v>22</v>
      </c>
      <c r="J1221" t="s">
        <v>130</v>
      </c>
      <c r="K1221" t="s">
        <v>4575</v>
      </c>
      <c r="L1221" t="s">
        <v>4576</v>
      </c>
      <c r="M1221">
        <v>6.7419444439999996</v>
      </c>
      <c r="N1221">
        <v>0</v>
      </c>
      <c r="O1221">
        <v>0</v>
      </c>
      <c r="P1221">
        <v>1</v>
      </c>
      <c r="Q1221">
        <v>70</v>
      </c>
      <c r="R1221">
        <v>0</v>
      </c>
      <c r="S1221">
        <v>0</v>
      </c>
      <c r="T1221">
        <v>6.7419440000000002</v>
      </c>
      <c r="U1221">
        <v>471.93611099999998</v>
      </c>
    </row>
    <row r="1222" spans="1:21" x14ac:dyDescent="0.25">
      <c r="A1222" t="s">
        <v>4577</v>
      </c>
      <c r="B1222">
        <v>1</v>
      </c>
      <c r="C1222" t="s">
        <v>78</v>
      </c>
      <c r="D1222" t="s">
        <v>104</v>
      </c>
      <c r="E1222" t="s">
        <v>4578</v>
      </c>
      <c r="F1222" t="s">
        <v>128</v>
      </c>
      <c r="G1222" t="s">
        <v>72</v>
      </c>
      <c r="H1222" t="s">
        <v>129</v>
      </c>
      <c r="I1222" t="s">
        <v>22</v>
      </c>
      <c r="J1222" t="s">
        <v>130</v>
      </c>
      <c r="K1222" t="s">
        <v>4579</v>
      </c>
      <c r="L1222" t="s">
        <v>4580</v>
      </c>
      <c r="M1222">
        <v>2.5211111110000002</v>
      </c>
      <c r="N1222">
        <v>0</v>
      </c>
      <c r="O1222">
        <v>0</v>
      </c>
      <c r="P1222">
        <v>2</v>
      </c>
      <c r="Q1222">
        <v>98</v>
      </c>
      <c r="R1222">
        <v>0</v>
      </c>
      <c r="S1222">
        <v>0</v>
      </c>
      <c r="T1222">
        <v>5.0422219999999998</v>
      </c>
      <c r="U1222">
        <v>247.06888900000001</v>
      </c>
    </row>
    <row r="1223" spans="1:21" x14ac:dyDescent="0.25">
      <c r="A1223" t="s">
        <v>4581</v>
      </c>
      <c r="B1223">
        <v>1</v>
      </c>
      <c r="C1223" t="s">
        <v>78</v>
      </c>
      <c r="D1223" t="s">
        <v>100</v>
      </c>
      <c r="E1223" t="s">
        <v>4582</v>
      </c>
      <c r="F1223" t="s">
        <v>128</v>
      </c>
      <c r="G1223" t="s">
        <v>71</v>
      </c>
      <c r="H1223" t="s">
        <v>129</v>
      </c>
      <c r="I1223" t="s">
        <v>22</v>
      </c>
      <c r="J1223" t="s">
        <v>130</v>
      </c>
      <c r="K1223" t="s">
        <v>4583</v>
      </c>
      <c r="L1223" t="s">
        <v>4584</v>
      </c>
      <c r="M1223">
        <v>1.774444444</v>
      </c>
      <c r="N1223">
        <v>0</v>
      </c>
      <c r="O1223">
        <v>118</v>
      </c>
      <c r="P1223">
        <v>1</v>
      </c>
      <c r="Q1223">
        <v>5</v>
      </c>
      <c r="R1223">
        <v>0</v>
      </c>
      <c r="S1223">
        <v>209.384444</v>
      </c>
      <c r="T1223">
        <v>1.7744439999999999</v>
      </c>
      <c r="U1223">
        <v>8.8722220000000007</v>
      </c>
    </row>
    <row r="1224" spans="1:21" x14ac:dyDescent="0.25">
      <c r="A1224" t="s">
        <v>4585</v>
      </c>
      <c r="B1224">
        <v>1</v>
      </c>
      <c r="C1224" t="s">
        <v>78</v>
      </c>
      <c r="D1224" t="s">
        <v>87</v>
      </c>
      <c r="E1224" t="s">
        <v>4586</v>
      </c>
      <c r="F1224" t="s">
        <v>135</v>
      </c>
      <c r="G1224" t="s">
        <v>71</v>
      </c>
      <c r="H1224" t="s">
        <v>129</v>
      </c>
      <c r="I1224" t="s">
        <v>22</v>
      </c>
      <c r="J1224" t="s">
        <v>130</v>
      </c>
      <c r="K1224" t="s">
        <v>4587</v>
      </c>
      <c r="L1224" t="s">
        <v>4588</v>
      </c>
      <c r="M1224">
        <v>2.5739166660000001</v>
      </c>
      <c r="N1224">
        <v>0</v>
      </c>
      <c r="O1224">
        <v>40</v>
      </c>
      <c r="P1224">
        <v>0</v>
      </c>
      <c r="Q1224">
        <v>0</v>
      </c>
      <c r="R1224">
        <v>0</v>
      </c>
      <c r="S1224">
        <v>102.956667</v>
      </c>
      <c r="T1224">
        <v>0</v>
      </c>
      <c r="U1224">
        <v>0</v>
      </c>
    </row>
    <row r="1225" spans="1:21" x14ac:dyDescent="0.25">
      <c r="A1225" t="s">
        <v>4589</v>
      </c>
      <c r="B1225">
        <v>1</v>
      </c>
      <c r="C1225" t="s">
        <v>79</v>
      </c>
      <c r="D1225" t="s">
        <v>110</v>
      </c>
      <c r="E1225" t="s">
        <v>4590</v>
      </c>
      <c r="F1225" t="s">
        <v>128</v>
      </c>
      <c r="G1225" t="s">
        <v>72</v>
      </c>
      <c r="H1225" t="s">
        <v>129</v>
      </c>
      <c r="I1225" t="s">
        <v>22</v>
      </c>
      <c r="J1225" t="s">
        <v>130</v>
      </c>
      <c r="K1225" t="s">
        <v>4591</v>
      </c>
      <c r="L1225" t="s">
        <v>4592</v>
      </c>
      <c r="M1225">
        <v>2.1872222219999999</v>
      </c>
      <c r="N1225">
        <v>0</v>
      </c>
      <c r="O1225">
        <v>0</v>
      </c>
      <c r="P1225">
        <v>1</v>
      </c>
      <c r="Q1225">
        <v>125</v>
      </c>
      <c r="R1225">
        <v>0</v>
      </c>
      <c r="S1225">
        <v>0</v>
      </c>
      <c r="T1225">
        <v>2.1872220000000002</v>
      </c>
      <c r="U1225">
        <v>273.40277800000001</v>
      </c>
    </row>
    <row r="1226" spans="1:21" x14ac:dyDescent="0.25">
      <c r="A1226" t="s">
        <v>4593</v>
      </c>
      <c r="B1226">
        <v>1</v>
      </c>
      <c r="C1226" t="s">
        <v>78</v>
      </c>
      <c r="D1226" t="s">
        <v>103</v>
      </c>
      <c r="E1226" t="s">
        <v>4594</v>
      </c>
      <c r="F1226" t="s">
        <v>128</v>
      </c>
      <c r="G1226" t="s">
        <v>72</v>
      </c>
      <c r="H1226" t="s">
        <v>129</v>
      </c>
      <c r="I1226" t="s">
        <v>22</v>
      </c>
      <c r="J1226" t="s">
        <v>130</v>
      </c>
      <c r="K1226" t="s">
        <v>4595</v>
      </c>
      <c r="L1226" t="s">
        <v>4596</v>
      </c>
      <c r="M1226">
        <v>3.7659286110000001</v>
      </c>
      <c r="N1226">
        <v>0</v>
      </c>
      <c r="O1226">
        <v>0</v>
      </c>
      <c r="P1226">
        <v>0</v>
      </c>
      <c r="Q1226">
        <v>20</v>
      </c>
      <c r="R1226">
        <v>0</v>
      </c>
      <c r="S1226">
        <v>0</v>
      </c>
      <c r="T1226">
        <v>0</v>
      </c>
      <c r="U1226">
        <v>75.318572000000003</v>
      </c>
    </row>
    <row r="1227" spans="1:21" x14ac:dyDescent="0.25">
      <c r="A1227" t="s">
        <v>4597</v>
      </c>
      <c r="B1227">
        <v>1</v>
      </c>
      <c r="C1227" t="s">
        <v>78</v>
      </c>
      <c r="D1227" t="s">
        <v>100</v>
      </c>
      <c r="E1227" t="s">
        <v>4598</v>
      </c>
      <c r="F1227" t="s">
        <v>140</v>
      </c>
      <c r="G1227" t="s">
        <v>72</v>
      </c>
      <c r="H1227" t="s">
        <v>129</v>
      </c>
      <c r="I1227" t="s">
        <v>22</v>
      </c>
      <c r="J1227" t="s">
        <v>141</v>
      </c>
      <c r="K1227" t="s">
        <v>4599</v>
      </c>
      <c r="L1227" t="s">
        <v>4600</v>
      </c>
      <c r="M1227">
        <v>9.8611111000000001E-2</v>
      </c>
      <c r="N1227">
        <v>0</v>
      </c>
      <c r="O1227">
        <v>80</v>
      </c>
      <c r="P1227">
        <v>1</v>
      </c>
      <c r="Q1227">
        <v>4</v>
      </c>
      <c r="R1227">
        <v>0</v>
      </c>
      <c r="S1227">
        <v>7.8888889999999998</v>
      </c>
      <c r="T1227">
        <v>9.8611000000000004E-2</v>
      </c>
      <c r="U1227">
        <v>0.39444400000000002</v>
      </c>
    </row>
    <row r="1228" spans="1:21" x14ac:dyDescent="0.25">
      <c r="A1228" t="s">
        <v>4601</v>
      </c>
      <c r="B1228">
        <v>1</v>
      </c>
      <c r="C1228" t="s">
        <v>78</v>
      </c>
      <c r="D1228" t="s">
        <v>107</v>
      </c>
      <c r="E1228" t="s">
        <v>4602</v>
      </c>
      <c r="F1228" t="s">
        <v>140</v>
      </c>
      <c r="G1228" t="s">
        <v>72</v>
      </c>
      <c r="H1228" t="s">
        <v>168</v>
      </c>
      <c r="I1228" t="s">
        <v>22</v>
      </c>
      <c r="J1228" t="s">
        <v>141</v>
      </c>
      <c r="K1228" t="s">
        <v>4603</v>
      </c>
      <c r="L1228" t="s">
        <v>4604</v>
      </c>
      <c r="M1228">
        <v>7.2222220000000004E-3</v>
      </c>
      <c r="N1228">
        <v>0</v>
      </c>
      <c r="O1228">
        <v>0</v>
      </c>
      <c r="P1228">
        <v>128</v>
      </c>
      <c r="Q1228">
        <v>3009</v>
      </c>
      <c r="R1228">
        <v>0</v>
      </c>
      <c r="S1228">
        <v>0</v>
      </c>
      <c r="T1228">
        <v>0.92444400000000004</v>
      </c>
      <c r="U1228">
        <v>21.731666000000001</v>
      </c>
    </row>
    <row r="1229" spans="1:21" x14ac:dyDescent="0.25">
      <c r="A1229" t="s">
        <v>4605</v>
      </c>
      <c r="B1229">
        <v>1</v>
      </c>
      <c r="C1229" t="s">
        <v>78</v>
      </c>
      <c r="D1229" t="s">
        <v>107</v>
      </c>
      <c r="E1229" t="s">
        <v>4602</v>
      </c>
      <c r="F1229" t="s">
        <v>140</v>
      </c>
      <c r="G1229" t="s">
        <v>72</v>
      </c>
      <c r="H1229" t="s">
        <v>129</v>
      </c>
      <c r="I1229" t="s">
        <v>22</v>
      </c>
      <c r="J1229" t="s">
        <v>141</v>
      </c>
      <c r="K1229" t="s">
        <v>4606</v>
      </c>
      <c r="L1229" t="s">
        <v>4607</v>
      </c>
      <c r="M1229">
        <v>0.13777777699999999</v>
      </c>
      <c r="N1229">
        <v>0</v>
      </c>
      <c r="O1229">
        <v>0</v>
      </c>
      <c r="P1229">
        <v>1</v>
      </c>
      <c r="Q1229">
        <v>12</v>
      </c>
      <c r="R1229">
        <v>0</v>
      </c>
      <c r="S1229">
        <v>0</v>
      </c>
      <c r="T1229">
        <v>0.13777800000000001</v>
      </c>
      <c r="U1229">
        <v>1.6533329999999999</v>
      </c>
    </row>
    <row r="1230" spans="1:21" x14ac:dyDescent="0.25">
      <c r="A1230" t="s">
        <v>4608</v>
      </c>
      <c r="B1230">
        <v>1</v>
      </c>
      <c r="C1230" t="s">
        <v>78</v>
      </c>
      <c r="D1230" t="s">
        <v>107</v>
      </c>
      <c r="E1230" t="s">
        <v>4609</v>
      </c>
      <c r="F1230" t="s">
        <v>140</v>
      </c>
      <c r="G1230" t="s">
        <v>72</v>
      </c>
      <c r="H1230" t="s">
        <v>168</v>
      </c>
      <c r="I1230" t="s">
        <v>22</v>
      </c>
      <c r="J1230" t="s">
        <v>141</v>
      </c>
      <c r="K1230" t="s">
        <v>4610</v>
      </c>
      <c r="L1230" t="s">
        <v>4611</v>
      </c>
      <c r="M1230">
        <v>2.4722221999999999E-2</v>
      </c>
      <c r="N1230">
        <v>0</v>
      </c>
      <c r="O1230">
        <v>0</v>
      </c>
      <c r="P1230">
        <v>522</v>
      </c>
      <c r="Q1230">
        <v>12832</v>
      </c>
      <c r="R1230">
        <v>0</v>
      </c>
      <c r="S1230">
        <v>0</v>
      </c>
      <c r="T1230">
        <v>12.904999999999999</v>
      </c>
      <c r="U1230">
        <v>317.23555299999998</v>
      </c>
    </row>
    <row r="1231" spans="1:21" x14ac:dyDescent="0.25">
      <c r="A1231" t="s">
        <v>4612</v>
      </c>
      <c r="B1231">
        <v>1</v>
      </c>
      <c r="C1231" t="s">
        <v>78</v>
      </c>
      <c r="D1231" t="s">
        <v>107</v>
      </c>
      <c r="E1231" t="s">
        <v>4613</v>
      </c>
      <c r="F1231" t="s">
        <v>140</v>
      </c>
      <c r="G1231" t="s">
        <v>72</v>
      </c>
      <c r="H1231" t="s">
        <v>129</v>
      </c>
      <c r="I1231" t="s">
        <v>22</v>
      </c>
      <c r="J1231" t="s">
        <v>141</v>
      </c>
      <c r="K1231" t="s">
        <v>4614</v>
      </c>
      <c r="L1231" t="s">
        <v>4615</v>
      </c>
      <c r="M1231">
        <v>8.3333332999999996E-2</v>
      </c>
      <c r="N1231">
        <v>19</v>
      </c>
      <c r="O1231">
        <v>3222</v>
      </c>
      <c r="P1231">
        <v>8</v>
      </c>
      <c r="Q1231">
        <v>318</v>
      </c>
      <c r="R1231">
        <v>1.5833330000000001</v>
      </c>
      <c r="S1231">
        <v>268.499999</v>
      </c>
      <c r="T1231">
        <v>0.66666700000000001</v>
      </c>
      <c r="U1231">
        <v>26.5</v>
      </c>
    </row>
    <row r="1232" spans="1:21" x14ac:dyDescent="0.25">
      <c r="A1232" t="s">
        <v>4616</v>
      </c>
      <c r="B1232">
        <v>1</v>
      </c>
      <c r="C1232" t="s">
        <v>78</v>
      </c>
      <c r="D1232" t="s">
        <v>107</v>
      </c>
      <c r="E1232" t="s">
        <v>4617</v>
      </c>
      <c r="F1232" t="s">
        <v>140</v>
      </c>
      <c r="G1232" t="s">
        <v>72</v>
      </c>
      <c r="H1232" t="s">
        <v>129</v>
      </c>
      <c r="I1232" t="s">
        <v>22</v>
      </c>
      <c r="J1232" t="s">
        <v>141</v>
      </c>
      <c r="K1232" t="s">
        <v>4618</v>
      </c>
      <c r="L1232" t="s">
        <v>4619</v>
      </c>
      <c r="M1232">
        <v>8.2500000000000004E-2</v>
      </c>
      <c r="N1232">
        <v>0</v>
      </c>
      <c r="O1232">
        <v>0</v>
      </c>
      <c r="P1232">
        <v>1</v>
      </c>
      <c r="Q1232">
        <v>31</v>
      </c>
      <c r="R1232">
        <v>0</v>
      </c>
      <c r="S1232">
        <v>0</v>
      </c>
      <c r="T1232">
        <v>8.2500000000000004E-2</v>
      </c>
      <c r="U1232">
        <v>2.5575000000000001</v>
      </c>
    </row>
    <row r="1233" spans="1:21" x14ac:dyDescent="0.25">
      <c r="A1233" t="s">
        <v>4620</v>
      </c>
      <c r="B1233">
        <v>1</v>
      </c>
      <c r="C1233" t="s">
        <v>78</v>
      </c>
      <c r="D1233" t="s">
        <v>107</v>
      </c>
      <c r="E1233" t="s">
        <v>4621</v>
      </c>
      <c r="F1233" t="s">
        <v>150</v>
      </c>
      <c r="G1233" t="s">
        <v>72</v>
      </c>
      <c r="H1233" t="s">
        <v>129</v>
      </c>
      <c r="I1233" t="s">
        <v>22</v>
      </c>
      <c r="J1233" t="s">
        <v>141</v>
      </c>
      <c r="K1233" t="s">
        <v>4622</v>
      </c>
      <c r="L1233" t="s">
        <v>4623</v>
      </c>
      <c r="M1233">
        <v>0.74138888800000002</v>
      </c>
      <c r="N1233">
        <v>0</v>
      </c>
      <c r="O1233">
        <v>0</v>
      </c>
      <c r="P1233">
        <v>1</v>
      </c>
      <c r="Q1233">
        <v>31</v>
      </c>
      <c r="R1233">
        <v>0</v>
      </c>
      <c r="S1233">
        <v>0</v>
      </c>
      <c r="T1233">
        <v>0.74138899999999996</v>
      </c>
      <c r="U1233">
        <v>22.983056000000001</v>
      </c>
    </row>
    <row r="1234" spans="1:21" x14ac:dyDescent="0.25">
      <c r="A1234" t="s">
        <v>4624</v>
      </c>
      <c r="B1234">
        <v>1</v>
      </c>
      <c r="C1234" t="s">
        <v>78</v>
      </c>
      <c r="D1234" t="s">
        <v>107</v>
      </c>
      <c r="E1234" t="s">
        <v>4613</v>
      </c>
      <c r="F1234" t="s">
        <v>154</v>
      </c>
      <c r="G1234" t="s">
        <v>72</v>
      </c>
      <c r="H1234" t="s">
        <v>129</v>
      </c>
      <c r="I1234" t="s">
        <v>22</v>
      </c>
      <c r="J1234" t="s">
        <v>130</v>
      </c>
      <c r="K1234" t="s">
        <v>4625</v>
      </c>
      <c r="L1234" t="s">
        <v>4626</v>
      </c>
      <c r="M1234">
        <v>0.29249999999999998</v>
      </c>
      <c r="N1234">
        <v>1</v>
      </c>
      <c r="O1234">
        <v>284</v>
      </c>
      <c r="P1234">
        <v>0</v>
      </c>
      <c r="Q1234">
        <v>0</v>
      </c>
      <c r="R1234">
        <v>0.29249999999999998</v>
      </c>
      <c r="S1234">
        <v>83.07</v>
      </c>
      <c r="T1234">
        <v>0</v>
      </c>
      <c r="U1234">
        <v>0</v>
      </c>
    </row>
    <row r="1235" spans="1:21" x14ac:dyDescent="0.25">
      <c r="A1235" t="s">
        <v>4627</v>
      </c>
      <c r="B1235">
        <v>1</v>
      </c>
      <c r="C1235" t="s">
        <v>78</v>
      </c>
      <c r="D1235" t="s">
        <v>107</v>
      </c>
      <c r="E1235" t="s">
        <v>4628</v>
      </c>
      <c r="F1235" t="s">
        <v>154</v>
      </c>
      <c r="G1235" t="s">
        <v>72</v>
      </c>
      <c r="H1235" t="s">
        <v>129</v>
      </c>
      <c r="I1235" t="s">
        <v>22</v>
      </c>
      <c r="J1235" t="s">
        <v>130</v>
      </c>
      <c r="K1235" t="s">
        <v>4629</v>
      </c>
      <c r="L1235" t="s">
        <v>4630</v>
      </c>
      <c r="M1235">
        <v>0.186388888</v>
      </c>
      <c r="N1235">
        <v>1</v>
      </c>
      <c r="O1235">
        <v>174</v>
      </c>
      <c r="P1235">
        <v>0</v>
      </c>
      <c r="Q1235">
        <v>86</v>
      </c>
      <c r="R1235">
        <v>0.186389</v>
      </c>
      <c r="S1235">
        <v>32.431666999999997</v>
      </c>
      <c r="T1235">
        <v>0</v>
      </c>
      <c r="U1235">
        <v>16.029444000000002</v>
      </c>
    </row>
    <row r="1236" spans="1:21" x14ac:dyDescent="0.25">
      <c r="A1236" t="s">
        <v>4631</v>
      </c>
      <c r="B1236">
        <v>1</v>
      </c>
      <c r="C1236" t="s">
        <v>78</v>
      </c>
      <c r="D1236" t="s">
        <v>107</v>
      </c>
      <c r="E1236" t="s">
        <v>4632</v>
      </c>
      <c r="F1236" t="s">
        <v>154</v>
      </c>
      <c r="G1236" t="s">
        <v>72</v>
      </c>
      <c r="H1236" t="s">
        <v>129</v>
      </c>
      <c r="I1236" t="s">
        <v>22</v>
      </c>
      <c r="J1236" t="s">
        <v>130</v>
      </c>
      <c r="K1236" t="s">
        <v>4633</v>
      </c>
      <c r="L1236" t="s">
        <v>4634</v>
      </c>
      <c r="M1236">
        <v>0.102222222</v>
      </c>
      <c r="N1236">
        <v>2</v>
      </c>
      <c r="O1236">
        <v>0</v>
      </c>
      <c r="P1236">
        <v>0</v>
      </c>
      <c r="Q1236">
        <v>0</v>
      </c>
      <c r="R1236">
        <v>0.20444399999999999</v>
      </c>
      <c r="S1236">
        <v>0</v>
      </c>
      <c r="T1236">
        <v>0</v>
      </c>
      <c r="U1236">
        <v>0</v>
      </c>
    </row>
    <row r="1237" spans="1:21" x14ac:dyDescent="0.25">
      <c r="A1237" t="s">
        <v>4635</v>
      </c>
      <c r="B1237">
        <v>1</v>
      </c>
      <c r="C1237" t="s">
        <v>78</v>
      </c>
      <c r="D1237" t="s">
        <v>99</v>
      </c>
      <c r="E1237" t="s">
        <v>4636</v>
      </c>
      <c r="F1237" t="s">
        <v>128</v>
      </c>
      <c r="G1237" t="s">
        <v>72</v>
      </c>
      <c r="H1237" t="s">
        <v>129</v>
      </c>
      <c r="I1237" t="s">
        <v>22</v>
      </c>
      <c r="J1237" t="s">
        <v>130</v>
      </c>
      <c r="K1237" t="s">
        <v>4637</v>
      </c>
      <c r="L1237" t="s">
        <v>4638</v>
      </c>
      <c r="M1237">
        <v>1.0044813880000001</v>
      </c>
      <c r="N1237">
        <v>1</v>
      </c>
      <c r="O1237">
        <v>0</v>
      </c>
      <c r="P1237">
        <v>14</v>
      </c>
      <c r="Q1237">
        <v>0</v>
      </c>
      <c r="R1237">
        <v>1.004481</v>
      </c>
      <c r="S1237">
        <v>0</v>
      </c>
      <c r="T1237">
        <v>14.062739000000001</v>
      </c>
      <c r="U1237">
        <v>0</v>
      </c>
    </row>
    <row r="1238" spans="1:21" x14ac:dyDescent="0.25">
      <c r="A1238" t="s">
        <v>4639</v>
      </c>
      <c r="B1238">
        <v>1</v>
      </c>
      <c r="C1238" t="s">
        <v>78</v>
      </c>
      <c r="D1238" t="s">
        <v>99</v>
      </c>
      <c r="E1238" t="s">
        <v>4640</v>
      </c>
      <c r="F1238" t="s">
        <v>177</v>
      </c>
      <c r="G1238" t="s">
        <v>72</v>
      </c>
      <c r="H1238" t="s">
        <v>129</v>
      </c>
      <c r="I1238" t="s">
        <v>22</v>
      </c>
      <c r="J1238" t="s">
        <v>130</v>
      </c>
      <c r="K1238" t="s">
        <v>4641</v>
      </c>
      <c r="L1238" t="s">
        <v>4642</v>
      </c>
      <c r="M1238">
        <v>3.3281627770000002</v>
      </c>
      <c r="N1238">
        <v>61</v>
      </c>
      <c r="O1238">
        <v>8770</v>
      </c>
      <c r="P1238">
        <v>40</v>
      </c>
      <c r="Q1238">
        <v>77</v>
      </c>
      <c r="R1238">
        <v>203.01792900000001</v>
      </c>
      <c r="S1238">
        <v>29187.987553999999</v>
      </c>
      <c r="T1238">
        <v>133.12651099999999</v>
      </c>
      <c r="U1238">
        <v>256.26853399999999</v>
      </c>
    </row>
    <row r="1239" spans="1:21" x14ac:dyDescent="0.25">
      <c r="A1239" t="s">
        <v>4643</v>
      </c>
      <c r="B1239">
        <v>1</v>
      </c>
      <c r="C1239" t="s">
        <v>79</v>
      </c>
      <c r="D1239" t="s">
        <v>123</v>
      </c>
      <c r="E1239" t="s">
        <v>4644</v>
      </c>
      <c r="F1239" t="s">
        <v>140</v>
      </c>
      <c r="G1239" t="s">
        <v>72</v>
      </c>
      <c r="H1239" t="s">
        <v>168</v>
      </c>
      <c r="I1239" t="s">
        <v>22</v>
      </c>
      <c r="J1239" t="s">
        <v>141</v>
      </c>
      <c r="K1239" t="s">
        <v>4645</v>
      </c>
      <c r="L1239" t="s">
        <v>4646</v>
      </c>
      <c r="M1239">
        <v>1.5833333000000002E-2</v>
      </c>
      <c r="N1239">
        <v>0</v>
      </c>
      <c r="O1239">
        <v>0</v>
      </c>
      <c r="P1239">
        <v>1</v>
      </c>
      <c r="Q1239">
        <v>94</v>
      </c>
      <c r="R1239">
        <v>0</v>
      </c>
      <c r="S1239">
        <v>0</v>
      </c>
      <c r="T1239">
        <v>1.5833E-2</v>
      </c>
      <c r="U1239">
        <v>1.4883329999999999</v>
      </c>
    </row>
    <row r="1240" spans="1:21" x14ac:dyDescent="0.25">
      <c r="A1240" t="s">
        <v>4647</v>
      </c>
      <c r="B1240">
        <v>1</v>
      </c>
      <c r="C1240" t="s">
        <v>79</v>
      </c>
      <c r="D1240" t="s">
        <v>123</v>
      </c>
      <c r="E1240" t="s">
        <v>4644</v>
      </c>
      <c r="F1240" t="s">
        <v>140</v>
      </c>
      <c r="G1240" t="s">
        <v>72</v>
      </c>
      <c r="H1240" t="s">
        <v>168</v>
      </c>
      <c r="I1240" t="s">
        <v>22</v>
      </c>
      <c r="J1240" t="s">
        <v>141</v>
      </c>
      <c r="K1240" t="s">
        <v>4648</v>
      </c>
      <c r="L1240" t="s">
        <v>4649</v>
      </c>
      <c r="M1240">
        <v>2.0555555E-2</v>
      </c>
      <c r="N1240">
        <v>0</v>
      </c>
      <c r="O1240">
        <v>0</v>
      </c>
      <c r="P1240">
        <v>1</v>
      </c>
      <c r="Q1240">
        <v>12</v>
      </c>
      <c r="R1240">
        <v>0</v>
      </c>
      <c r="S1240">
        <v>0</v>
      </c>
      <c r="T1240">
        <v>2.0556000000000001E-2</v>
      </c>
      <c r="U1240">
        <v>0.246667</v>
      </c>
    </row>
    <row r="1241" spans="1:21" x14ac:dyDescent="0.25">
      <c r="A1241" t="s">
        <v>4650</v>
      </c>
      <c r="B1241">
        <v>1</v>
      </c>
      <c r="C1241" t="s">
        <v>79</v>
      </c>
      <c r="D1241" t="s">
        <v>123</v>
      </c>
      <c r="E1241" t="s">
        <v>4644</v>
      </c>
      <c r="F1241" t="s">
        <v>140</v>
      </c>
      <c r="G1241" t="s">
        <v>72</v>
      </c>
      <c r="H1241" t="s">
        <v>168</v>
      </c>
      <c r="I1241" t="s">
        <v>22</v>
      </c>
      <c r="J1241" t="s">
        <v>141</v>
      </c>
      <c r="K1241" t="s">
        <v>4651</v>
      </c>
      <c r="L1241" t="s">
        <v>4652</v>
      </c>
      <c r="M1241">
        <v>1.1111111E-2</v>
      </c>
      <c r="N1241">
        <v>0</v>
      </c>
      <c r="O1241">
        <v>0</v>
      </c>
      <c r="P1241">
        <v>1</v>
      </c>
      <c r="Q1241">
        <v>51</v>
      </c>
      <c r="R1241">
        <v>0</v>
      </c>
      <c r="S1241">
        <v>0</v>
      </c>
      <c r="T1241">
        <v>1.1110999999999999E-2</v>
      </c>
      <c r="U1241">
        <v>0.56666700000000003</v>
      </c>
    </row>
    <row r="1242" spans="1:21" x14ac:dyDescent="0.25">
      <c r="A1242" t="s">
        <v>4653</v>
      </c>
      <c r="B1242">
        <v>1</v>
      </c>
      <c r="C1242" t="s">
        <v>79</v>
      </c>
      <c r="D1242" t="s">
        <v>123</v>
      </c>
      <c r="E1242" t="s">
        <v>4644</v>
      </c>
      <c r="F1242" t="s">
        <v>140</v>
      </c>
      <c r="G1242" t="s">
        <v>72</v>
      </c>
      <c r="H1242" t="s">
        <v>168</v>
      </c>
      <c r="I1242" t="s">
        <v>22</v>
      </c>
      <c r="J1242" t="s">
        <v>141</v>
      </c>
      <c r="K1242" t="s">
        <v>4654</v>
      </c>
      <c r="L1242" t="s">
        <v>4655</v>
      </c>
      <c r="M1242">
        <v>1.1111111E-2</v>
      </c>
      <c r="N1242">
        <v>0</v>
      </c>
      <c r="O1242">
        <v>0</v>
      </c>
      <c r="P1242">
        <v>1</v>
      </c>
      <c r="Q1242">
        <v>51</v>
      </c>
      <c r="R1242">
        <v>0</v>
      </c>
      <c r="S1242">
        <v>0</v>
      </c>
      <c r="T1242">
        <v>1.1110999999999999E-2</v>
      </c>
      <c r="U1242">
        <v>0.56666700000000003</v>
      </c>
    </row>
    <row r="1243" spans="1:21" x14ac:dyDescent="0.25">
      <c r="A1243" t="s">
        <v>4656</v>
      </c>
      <c r="B1243">
        <v>1</v>
      </c>
      <c r="C1243" t="s">
        <v>78</v>
      </c>
      <c r="D1243" t="s">
        <v>105</v>
      </c>
      <c r="E1243" t="s">
        <v>4657</v>
      </c>
      <c r="F1243" t="s">
        <v>128</v>
      </c>
      <c r="G1243" t="s">
        <v>71</v>
      </c>
      <c r="H1243" t="s">
        <v>129</v>
      </c>
      <c r="I1243" t="s">
        <v>22</v>
      </c>
      <c r="J1243" t="s">
        <v>130</v>
      </c>
      <c r="K1243" t="s">
        <v>4658</v>
      </c>
      <c r="L1243" t="s">
        <v>4659</v>
      </c>
      <c r="M1243">
        <v>3.8833333329999999</v>
      </c>
      <c r="N1243">
        <v>0</v>
      </c>
      <c r="O1243">
        <v>0</v>
      </c>
      <c r="P1243">
        <v>1</v>
      </c>
      <c r="Q1243">
        <v>148</v>
      </c>
      <c r="R1243">
        <v>0</v>
      </c>
      <c r="S1243">
        <v>0</v>
      </c>
      <c r="T1243">
        <v>3.8833329999999999</v>
      </c>
      <c r="U1243">
        <v>574.73333300000002</v>
      </c>
    </row>
    <row r="1244" spans="1:21" x14ac:dyDescent="0.25">
      <c r="A1244" t="s">
        <v>4660</v>
      </c>
      <c r="B1244">
        <v>1</v>
      </c>
      <c r="C1244" t="s">
        <v>78</v>
      </c>
      <c r="D1244" t="s">
        <v>82</v>
      </c>
      <c r="E1244" t="s">
        <v>4661</v>
      </c>
      <c r="F1244" t="s">
        <v>135</v>
      </c>
      <c r="G1244" t="s">
        <v>71</v>
      </c>
      <c r="H1244" t="s">
        <v>129</v>
      </c>
      <c r="I1244" t="s">
        <v>22</v>
      </c>
      <c r="J1244" t="s">
        <v>130</v>
      </c>
      <c r="K1244" t="s">
        <v>4662</v>
      </c>
      <c r="L1244" t="s">
        <v>4663</v>
      </c>
      <c r="M1244">
        <v>1.1613888880000001</v>
      </c>
      <c r="N1244">
        <v>1</v>
      </c>
      <c r="O1244">
        <v>624</v>
      </c>
      <c r="P1244">
        <v>0</v>
      </c>
      <c r="Q1244">
        <v>0</v>
      </c>
      <c r="R1244">
        <v>1.161389</v>
      </c>
      <c r="S1244">
        <v>724.70666600000004</v>
      </c>
      <c r="T1244">
        <v>0</v>
      </c>
      <c r="U1244">
        <v>0</v>
      </c>
    </row>
    <row r="1245" spans="1:21" x14ac:dyDescent="0.25">
      <c r="A1245" t="s">
        <v>4664</v>
      </c>
      <c r="B1245">
        <v>1</v>
      </c>
      <c r="C1245" t="s">
        <v>79</v>
      </c>
      <c r="D1245" t="s">
        <v>124</v>
      </c>
      <c r="E1245" t="s">
        <v>4665</v>
      </c>
      <c r="F1245" t="s">
        <v>140</v>
      </c>
      <c r="G1245" t="s">
        <v>72</v>
      </c>
      <c r="H1245" t="s">
        <v>168</v>
      </c>
      <c r="I1245" t="s">
        <v>22</v>
      </c>
      <c r="J1245" t="s">
        <v>141</v>
      </c>
      <c r="K1245" t="s">
        <v>4666</v>
      </c>
      <c r="L1245" t="s">
        <v>4667</v>
      </c>
      <c r="M1245">
        <v>3.8888888000000003E-2</v>
      </c>
      <c r="N1245">
        <v>0</v>
      </c>
      <c r="O1245">
        <v>0</v>
      </c>
      <c r="P1245">
        <v>1</v>
      </c>
      <c r="Q1245">
        <v>29</v>
      </c>
      <c r="R1245">
        <v>0</v>
      </c>
      <c r="S1245">
        <v>0</v>
      </c>
      <c r="T1245">
        <v>3.8889E-2</v>
      </c>
      <c r="U1245">
        <v>1.1277779999999999</v>
      </c>
    </row>
    <row r="1246" spans="1:21" x14ac:dyDescent="0.25">
      <c r="A1246" t="s">
        <v>4668</v>
      </c>
      <c r="B1246">
        <v>1</v>
      </c>
      <c r="C1246" t="s">
        <v>79</v>
      </c>
      <c r="D1246" t="s">
        <v>124</v>
      </c>
      <c r="E1246" t="s">
        <v>4665</v>
      </c>
      <c r="F1246" t="s">
        <v>140</v>
      </c>
      <c r="G1246" t="s">
        <v>72</v>
      </c>
      <c r="H1246" t="s">
        <v>168</v>
      </c>
      <c r="I1246" t="s">
        <v>22</v>
      </c>
      <c r="J1246" t="s">
        <v>141</v>
      </c>
      <c r="K1246" t="s">
        <v>4669</v>
      </c>
      <c r="L1246" t="s">
        <v>4670</v>
      </c>
      <c r="M1246">
        <v>1.0555554999999999E-2</v>
      </c>
      <c r="N1246">
        <v>0</v>
      </c>
      <c r="O1246">
        <v>0</v>
      </c>
      <c r="P1246">
        <v>1</v>
      </c>
      <c r="Q1246">
        <v>29</v>
      </c>
      <c r="R1246">
        <v>0</v>
      </c>
      <c r="S1246">
        <v>0</v>
      </c>
      <c r="T1246">
        <v>1.0555999999999999E-2</v>
      </c>
      <c r="U1246">
        <v>0.30611100000000002</v>
      </c>
    </row>
    <row r="1247" spans="1:21" x14ac:dyDescent="0.25">
      <c r="A1247" t="s">
        <v>4671</v>
      </c>
      <c r="B1247">
        <v>1</v>
      </c>
      <c r="C1247" t="s">
        <v>79</v>
      </c>
      <c r="D1247" t="s">
        <v>124</v>
      </c>
      <c r="E1247" t="s">
        <v>4665</v>
      </c>
      <c r="F1247" t="s">
        <v>140</v>
      </c>
      <c r="G1247" t="s">
        <v>72</v>
      </c>
      <c r="H1247" t="s">
        <v>168</v>
      </c>
      <c r="I1247" t="s">
        <v>22</v>
      </c>
      <c r="J1247" t="s">
        <v>141</v>
      </c>
      <c r="K1247" t="s">
        <v>4672</v>
      </c>
      <c r="L1247" t="s">
        <v>4673</v>
      </c>
      <c r="M1247">
        <v>4.0833332999999999E-2</v>
      </c>
      <c r="N1247">
        <v>0</v>
      </c>
      <c r="O1247">
        <v>0</v>
      </c>
      <c r="P1247">
        <v>1</v>
      </c>
      <c r="Q1247">
        <v>106</v>
      </c>
      <c r="R1247">
        <v>0</v>
      </c>
      <c r="S1247">
        <v>0</v>
      </c>
      <c r="T1247">
        <v>4.0833000000000001E-2</v>
      </c>
      <c r="U1247">
        <v>4.3283329999999998</v>
      </c>
    </row>
    <row r="1248" spans="1:21" x14ac:dyDescent="0.25">
      <c r="A1248" t="s">
        <v>4674</v>
      </c>
      <c r="B1248">
        <v>1</v>
      </c>
      <c r="C1248" t="s">
        <v>78</v>
      </c>
      <c r="D1248" t="s">
        <v>84</v>
      </c>
      <c r="E1248" t="s">
        <v>4675</v>
      </c>
      <c r="F1248" t="s">
        <v>135</v>
      </c>
      <c r="G1248" t="s">
        <v>71</v>
      </c>
      <c r="H1248" t="s">
        <v>129</v>
      </c>
      <c r="I1248" t="s">
        <v>22</v>
      </c>
      <c r="J1248" t="s">
        <v>130</v>
      </c>
      <c r="K1248" t="s">
        <v>4676</v>
      </c>
      <c r="L1248" t="s">
        <v>4677</v>
      </c>
      <c r="M1248">
        <v>1.407777777</v>
      </c>
      <c r="N1248">
        <v>1</v>
      </c>
      <c r="O1248">
        <v>624</v>
      </c>
      <c r="P1248">
        <v>0</v>
      </c>
      <c r="Q1248">
        <v>0</v>
      </c>
      <c r="R1248">
        <v>1.407778</v>
      </c>
      <c r="S1248">
        <v>878.45333300000004</v>
      </c>
      <c r="T1248">
        <v>0</v>
      </c>
      <c r="U1248">
        <v>0</v>
      </c>
    </row>
    <row r="1249" spans="1:21" x14ac:dyDescent="0.25">
      <c r="A1249" t="s">
        <v>4678</v>
      </c>
      <c r="B1249">
        <v>1</v>
      </c>
      <c r="C1249" t="s">
        <v>78</v>
      </c>
      <c r="D1249" t="s">
        <v>84</v>
      </c>
      <c r="E1249" t="s">
        <v>4679</v>
      </c>
      <c r="F1249" t="s">
        <v>135</v>
      </c>
      <c r="G1249" t="s">
        <v>71</v>
      </c>
      <c r="H1249" t="s">
        <v>129</v>
      </c>
      <c r="I1249" t="s">
        <v>22</v>
      </c>
      <c r="J1249" t="s">
        <v>130</v>
      </c>
      <c r="K1249" t="s">
        <v>4680</v>
      </c>
      <c r="L1249" t="s">
        <v>4681</v>
      </c>
      <c r="M1249">
        <v>1.0663888880000001</v>
      </c>
      <c r="N1249">
        <v>1</v>
      </c>
      <c r="O1249">
        <v>525</v>
      </c>
      <c r="P1249">
        <v>0</v>
      </c>
      <c r="Q1249">
        <v>0</v>
      </c>
      <c r="R1249">
        <v>1.066389</v>
      </c>
      <c r="S1249">
        <v>559.85416599999996</v>
      </c>
      <c r="T1249">
        <v>0</v>
      </c>
      <c r="U1249">
        <v>0</v>
      </c>
    </row>
    <row r="1250" spans="1:21" x14ac:dyDescent="0.25">
      <c r="A1250" t="s">
        <v>4682</v>
      </c>
      <c r="B1250">
        <v>1</v>
      </c>
      <c r="C1250" t="s">
        <v>78</v>
      </c>
      <c r="D1250" t="s">
        <v>92</v>
      </c>
      <c r="E1250" t="s">
        <v>4683</v>
      </c>
      <c r="F1250" t="s">
        <v>128</v>
      </c>
      <c r="G1250" t="s">
        <v>71</v>
      </c>
      <c r="H1250" t="s">
        <v>129</v>
      </c>
      <c r="I1250" t="s">
        <v>22</v>
      </c>
      <c r="J1250" t="s">
        <v>130</v>
      </c>
      <c r="K1250" t="s">
        <v>4684</v>
      </c>
      <c r="L1250" t="s">
        <v>4685</v>
      </c>
      <c r="M1250">
        <v>1.372777777</v>
      </c>
      <c r="N1250">
        <v>0</v>
      </c>
      <c r="O1250">
        <v>0</v>
      </c>
      <c r="P1250">
        <v>23</v>
      </c>
      <c r="Q1250">
        <v>53</v>
      </c>
      <c r="R1250">
        <v>0</v>
      </c>
      <c r="S1250">
        <v>0</v>
      </c>
      <c r="T1250">
        <v>31.573889000000001</v>
      </c>
      <c r="U1250">
        <v>72.757221999999999</v>
      </c>
    </row>
    <row r="1251" spans="1:21" x14ac:dyDescent="0.25">
      <c r="A1251" t="s">
        <v>4686</v>
      </c>
      <c r="B1251">
        <v>1</v>
      </c>
      <c r="C1251" t="s">
        <v>78</v>
      </c>
      <c r="D1251" t="s">
        <v>92</v>
      </c>
      <c r="E1251" t="s">
        <v>4687</v>
      </c>
      <c r="F1251" t="s">
        <v>140</v>
      </c>
      <c r="G1251" t="s">
        <v>72</v>
      </c>
      <c r="H1251" t="s">
        <v>129</v>
      </c>
      <c r="I1251" t="s">
        <v>22</v>
      </c>
      <c r="J1251" t="s">
        <v>141</v>
      </c>
      <c r="K1251" t="s">
        <v>4688</v>
      </c>
      <c r="L1251" t="s">
        <v>4689</v>
      </c>
      <c r="M1251">
        <v>0.203333333</v>
      </c>
      <c r="N1251">
        <v>0</v>
      </c>
      <c r="O1251">
        <v>0</v>
      </c>
      <c r="P1251">
        <v>23</v>
      </c>
      <c r="Q1251">
        <v>53</v>
      </c>
      <c r="R1251">
        <v>0</v>
      </c>
      <c r="S1251">
        <v>0</v>
      </c>
      <c r="T1251">
        <v>4.6766670000000001</v>
      </c>
      <c r="U1251">
        <v>10.776667</v>
      </c>
    </row>
    <row r="1252" spans="1:21" x14ac:dyDescent="0.25">
      <c r="A1252" t="s">
        <v>4690</v>
      </c>
      <c r="B1252">
        <v>1</v>
      </c>
      <c r="C1252" t="s">
        <v>78</v>
      </c>
      <c r="D1252" t="s">
        <v>92</v>
      </c>
      <c r="E1252" t="s">
        <v>4691</v>
      </c>
      <c r="F1252" t="s">
        <v>140</v>
      </c>
      <c r="G1252" t="s">
        <v>72</v>
      </c>
      <c r="H1252" t="s">
        <v>129</v>
      </c>
      <c r="I1252" t="s">
        <v>22</v>
      </c>
      <c r="J1252" t="s">
        <v>141</v>
      </c>
      <c r="K1252" t="s">
        <v>4692</v>
      </c>
      <c r="L1252" t="s">
        <v>4693</v>
      </c>
      <c r="M1252">
        <v>0.11805555500000001</v>
      </c>
      <c r="N1252">
        <v>0</v>
      </c>
      <c r="O1252">
        <v>0</v>
      </c>
      <c r="P1252">
        <v>1</v>
      </c>
      <c r="Q1252">
        <v>131</v>
      </c>
      <c r="R1252">
        <v>0</v>
      </c>
      <c r="S1252">
        <v>0</v>
      </c>
      <c r="T1252">
        <v>0.11805599999999999</v>
      </c>
      <c r="U1252">
        <v>15.465278</v>
      </c>
    </row>
    <row r="1253" spans="1:21" x14ac:dyDescent="0.25">
      <c r="A1253" t="s">
        <v>4694</v>
      </c>
      <c r="B1253">
        <v>1</v>
      </c>
      <c r="C1253" t="s">
        <v>78</v>
      </c>
      <c r="D1253" t="s">
        <v>95</v>
      </c>
      <c r="E1253" t="s">
        <v>4695</v>
      </c>
      <c r="F1253" t="s">
        <v>140</v>
      </c>
      <c r="G1253" t="s">
        <v>72</v>
      </c>
      <c r="H1253" t="s">
        <v>129</v>
      </c>
      <c r="I1253" t="s">
        <v>22</v>
      </c>
      <c r="J1253" t="s">
        <v>141</v>
      </c>
      <c r="K1253" t="s">
        <v>4696</v>
      </c>
      <c r="L1253" t="s">
        <v>4697</v>
      </c>
      <c r="M1253">
        <v>0.199722222</v>
      </c>
      <c r="N1253">
        <v>0</v>
      </c>
      <c r="O1253">
        <v>0</v>
      </c>
      <c r="P1253">
        <v>1</v>
      </c>
      <c r="Q1253">
        <v>46</v>
      </c>
      <c r="R1253">
        <v>0</v>
      </c>
      <c r="S1253">
        <v>0</v>
      </c>
      <c r="T1253">
        <v>0.19972200000000001</v>
      </c>
      <c r="U1253">
        <v>9.1872220000000002</v>
      </c>
    </row>
    <row r="1254" spans="1:21" x14ac:dyDescent="0.25">
      <c r="A1254" t="s">
        <v>4698</v>
      </c>
      <c r="B1254">
        <v>1</v>
      </c>
      <c r="C1254" t="s">
        <v>78</v>
      </c>
      <c r="D1254" t="s">
        <v>95</v>
      </c>
      <c r="E1254" t="s">
        <v>4699</v>
      </c>
      <c r="F1254" t="s">
        <v>140</v>
      </c>
      <c r="G1254" t="s">
        <v>72</v>
      </c>
      <c r="H1254" t="s">
        <v>129</v>
      </c>
      <c r="I1254" t="s">
        <v>22</v>
      </c>
      <c r="J1254" t="s">
        <v>141</v>
      </c>
      <c r="K1254" t="s">
        <v>4700</v>
      </c>
      <c r="L1254" t="s">
        <v>4701</v>
      </c>
      <c r="M1254">
        <v>0.16250000000000001</v>
      </c>
      <c r="N1254">
        <v>2</v>
      </c>
      <c r="O1254">
        <v>125</v>
      </c>
      <c r="P1254">
        <v>0</v>
      </c>
      <c r="Q1254">
        <v>0</v>
      </c>
      <c r="R1254">
        <v>0.32500000000000001</v>
      </c>
      <c r="S1254">
        <v>20.3125</v>
      </c>
      <c r="T1254">
        <v>0</v>
      </c>
      <c r="U1254">
        <v>0</v>
      </c>
    </row>
    <row r="1255" spans="1:21" x14ac:dyDescent="0.25">
      <c r="A1255" t="s">
        <v>4702</v>
      </c>
      <c r="B1255">
        <v>1</v>
      </c>
      <c r="C1255" t="s">
        <v>78</v>
      </c>
      <c r="D1255" t="s">
        <v>98</v>
      </c>
      <c r="E1255" t="s">
        <v>4703</v>
      </c>
      <c r="F1255" t="s">
        <v>140</v>
      </c>
      <c r="G1255" t="s">
        <v>72</v>
      </c>
      <c r="H1255" t="s">
        <v>129</v>
      </c>
      <c r="I1255" t="s">
        <v>22</v>
      </c>
      <c r="J1255" t="s">
        <v>141</v>
      </c>
      <c r="K1255" t="s">
        <v>4704</v>
      </c>
      <c r="L1255" t="s">
        <v>4705</v>
      </c>
      <c r="M1255">
        <v>7.2222222000000003E-2</v>
      </c>
      <c r="N1255">
        <v>0</v>
      </c>
      <c r="O1255">
        <v>0</v>
      </c>
      <c r="P1255">
        <v>1</v>
      </c>
      <c r="Q1255">
        <v>103</v>
      </c>
      <c r="R1255">
        <v>0</v>
      </c>
      <c r="S1255">
        <v>0</v>
      </c>
      <c r="T1255">
        <v>7.2221999999999995E-2</v>
      </c>
      <c r="U1255">
        <v>7.4388889999999996</v>
      </c>
    </row>
    <row r="1256" spans="1:21" x14ac:dyDescent="0.25">
      <c r="A1256" t="s">
        <v>4706</v>
      </c>
      <c r="B1256">
        <v>1</v>
      </c>
      <c r="C1256" t="s">
        <v>78</v>
      </c>
      <c r="D1256" t="s">
        <v>91</v>
      </c>
      <c r="E1256" t="s">
        <v>4707</v>
      </c>
      <c r="F1256" t="s">
        <v>177</v>
      </c>
      <c r="G1256" t="s">
        <v>72</v>
      </c>
      <c r="H1256" t="s">
        <v>129</v>
      </c>
      <c r="I1256" t="s">
        <v>22</v>
      </c>
      <c r="J1256" t="s">
        <v>130</v>
      </c>
      <c r="K1256" t="s">
        <v>4708</v>
      </c>
      <c r="L1256" t="s">
        <v>4709</v>
      </c>
      <c r="M1256">
        <v>1.980277777</v>
      </c>
      <c r="N1256">
        <v>0</v>
      </c>
      <c r="O1256">
        <v>0</v>
      </c>
      <c r="P1256">
        <v>2</v>
      </c>
      <c r="Q1256">
        <v>55</v>
      </c>
      <c r="R1256">
        <v>0</v>
      </c>
      <c r="S1256">
        <v>0</v>
      </c>
      <c r="T1256">
        <v>3.960556</v>
      </c>
      <c r="U1256">
        <v>108.915278</v>
      </c>
    </row>
    <row r="1257" spans="1:21" x14ac:dyDescent="0.25">
      <c r="A1257" t="s">
        <v>4710</v>
      </c>
      <c r="B1257">
        <v>1</v>
      </c>
      <c r="C1257" t="s">
        <v>78</v>
      </c>
      <c r="D1257" t="s">
        <v>93</v>
      </c>
      <c r="E1257" t="s">
        <v>4711</v>
      </c>
      <c r="F1257" t="s">
        <v>128</v>
      </c>
      <c r="G1257" t="s">
        <v>71</v>
      </c>
      <c r="H1257" t="s">
        <v>129</v>
      </c>
      <c r="I1257" t="s">
        <v>22</v>
      </c>
      <c r="J1257" t="s">
        <v>130</v>
      </c>
      <c r="K1257" t="s">
        <v>4712</v>
      </c>
      <c r="L1257" t="s">
        <v>4713</v>
      </c>
      <c r="M1257">
        <v>2.7549999999999999</v>
      </c>
      <c r="N1257">
        <v>0</v>
      </c>
      <c r="O1257">
        <v>0</v>
      </c>
      <c r="P1257">
        <v>1</v>
      </c>
      <c r="Q1257">
        <v>198</v>
      </c>
      <c r="R1257">
        <v>0</v>
      </c>
      <c r="S1257">
        <v>0</v>
      </c>
      <c r="T1257">
        <v>2.7549999999999999</v>
      </c>
      <c r="U1257">
        <v>545.49</v>
      </c>
    </row>
    <row r="1258" spans="1:21" x14ac:dyDescent="0.25">
      <c r="A1258" t="s">
        <v>4714</v>
      </c>
      <c r="B1258">
        <v>1</v>
      </c>
      <c r="C1258" t="s">
        <v>78</v>
      </c>
      <c r="D1258" t="s">
        <v>93</v>
      </c>
      <c r="E1258" t="s">
        <v>4715</v>
      </c>
      <c r="F1258" t="s">
        <v>128</v>
      </c>
      <c r="G1258" t="s">
        <v>71</v>
      </c>
      <c r="H1258" t="s">
        <v>129</v>
      </c>
      <c r="I1258" t="s">
        <v>22</v>
      </c>
      <c r="J1258" t="s">
        <v>130</v>
      </c>
      <c r="K1258" t="s">
        <v>4716</v>
      </c>
      <c r="L1258" t="s">
        <v>4717</v>
      </c>
      <c r="M1258">
        <v>0.94166666600000004</v>
      </c>
      <c r="N1258">
        <v>0</v>
      </c>
      <c r="O1258">
        <v>0</v>
      </c>
      <c r="P1258">
        <v>1</v>
      </c>
      <c r="Q1258">
        <v>85</v>
      </c>
      <c r="R1258">
        <v>0</v>
      </c>
      <c r="S1258">
        <v>0</v>
      </c>
      <c r="T1258">
        <v>0.94166700000000003</v>
      </c>
      <c r="U1258">
        <v>80.041667000000004</v>
      </c>
    </row>
    <row r="1259" spans="1:21" x14ac:dyDescent="0.25">
      <c r="A1259" t="s">
        <v>4718</v>
      </c>
      <c r="B1259">
        <v>1</v>
      </c>
      <c r="C1259" t="s">
        <v>78</v>
      </c>
      <c r="D1259" t="s">
        <v>93</v>
      </c>
      <c r="E1259" t="s">
        <v>4719</v>
      </c>
      <c r="F1259" t="s">
        <v>140</v>
      </c>
      <c r="G1259" t="s">
        <v>72</v>
      </c>
      <c r="H1259" t="s">
        <v>129</v>
      </c>
      <c r="I1259" t="s">
        <v>22</v>
      </c>
      <c r="J1259" t="s">
        <v>141</v>
      </c>
      <c r="K1259" t="s">
        <v>4720</v>
      </c>
      <c r="L1259" t="s">
        <v>4721</v>
      </c>
      <c r="M1259">
        <v>0.114166666</v>
      </c>
      <c r="N1259">
        <v>1</v>
      </c>
      <c r="O1259">
        <v>165</v>
      </c>
      <c r="P1259">
        <v>0</v>
      </c>
      <c r="Q1259">
        <v>0</v>
      </c>
      <c r="R1259">
        <v>0.114167</v>
      </c>
      <c r="S1259">
        <v>18.837499999999999</v>
      </c>
      <c r="T1259">
        <v>0</v>
      </c>
      <c r="U1259">
        <v>0</v>
      </c>
    </row>
    <row r="1260" spans="1:21" x14ac:dyDescent="0.25">
      <c r="A1260" t="s">
        <v>4722</v>
      </c>
      <c r="B1260">
        <v>1</v>
      </c>
      <c r="C1260" t="s">
        <v>78</v>
      </c>
      <c r="D1260" t="s">
        <v>93</v>
      </c>
      <c r="E1260" t="s">
        <v>4723</v>
      </c>
      <c r="F1260" t="s">
        <v>140</v>
      </c>
      <c r="G1260" t="s">
        <v>72</v>
      </c>
      <c r="H1260" t="s">
        <v>129</v>
      </c>
      <c r="I1260" t="s">
        <v>22</v>
      </c>
      <c r="J1260" t="s">
        <v>141</v>
      </c>
      <c r="K1260" t="s">
        <v>4724</v>
      </c>
      <c r="L1260" t="s">
        <v>4721</v>
      </c>
      <c r="M1260">
        <v>0.11138888800000001</v>
      </c>
      <c r="N1260">
        <v>1</v>
      </c>
      <c r="O1260">
        <v>127</v>
      </c>
      <c r="P1260">
        <v>0</v>
      </c>
      <c r="Q1260">
        <v>0</v>
      </c>
      <c r="R1260">
        <v>0.111389</v>
      </c>
      <c r="S1260">
        <v>14.146388999999999</v>
      </c>
      <c r="T1260">
        <v>0</v>
      </c>
      <c r="U1260">
        <v>0</v>
      </c>
    </row>
    <row r="1261" spans="1:21" x14ac:dyDescent="0.25">
      <c r="A1261" t="s">
        <v>4725</v>
      </c>
      <c r="B1261">
        <v>1</v>
      </c>
      <c r="C1261" t="s">
        <v>78</v>
      </c>
      <c r="D1261" t="s">
        <v>93</v>
      </c>
      <c r="E1261" t="s">
        <v>4719</v>
      </c>
      <c r="F1261" t="s">
        <v>140</v>
      </c>
      <c r="G1261" t="s">
        <v>72</v>
      </c>
      <c r="H1261" t="s">
        <v>129</v>
      </c>
      <c r="I1261" t="s">
        <v>22</v>
      </c>
      <c r="J1261" t="s">
        <v>141</v>
      </c>
      <c r="K1261" t="s">
        <v>4726</v>
      </c>
      <c r="L1261" t="s">
        <v>4727</v>
      </c>
      <c r="M1261">
        <v>6.9444443999999994E-2</v>
      </c>
      <c r="N1261">
        <v>0</v>
      </c>
      <c r="O1261">
        <v>0</v>
      </c>
      <c r="P1261">
        <v>1</v>
      </c>
      <c r="Q1261">
        <v>88</v>
      </c>
      <c r="R1261">
        <v>0</v>
      </c>
      <c r="S1261">
        <v>0</v>
      </c>
      <c r="T1261">
        <v>6.9444000000000006E-2</v>
      </c>
      <c r="U1261">
        <v>6.1111110000000002</v>
      </c>
    </row>
    <row r="1262" spans="1:21" x14ac:dyDescent="0.25">
      <c r="A1262" t="s">
        <v>4728</v>
      </c>
      <c r="B1262">
        <v>1</v>
      </c>
      <c r="C1262" t="s">
        <v>78</v>
      </c>
      <c r="D1262" t="s">
        <v>93</v>
      </c>
      <c r="E1262" t="s">
        <v>4723</v>
      </c>
      <c r="F1262" t="s">
        <v>140</v>
      </c>
      <c r="G1262" t="s">
        <v>72</v>
      </c>
      <c r="H1262" t="s">
        <v>129</v>
      </c>
      <c r="I1262" t="s">
        <v>22</v>
      </c>
      <c r="J1262" t="s">
        <v>141</v>
      </c>
      <c r="K1262" t="s">
        <v>4729</v>
      </c>
      <c r="L1262" t="s">
        <v>4730</v>
      </c>
      <c r="M1262">
        <v>7.0555555000000006E-2</v>
      </c>
      <c r="N1262">
        <v>0</v>
      </c>
      <c r="O1262">
        <v>0</v>
      </c>
      <c r="P1262">
        <v>1</v>
      </c>
      <c r="Q1262">
        <v>88</v>
      </c>
      <c r="R1262">
        <v>0</v>
      </c>
      <c r="S1262">
        <v>0</v>
      </c>
      <c r="T1262">
        <v>7.0555999999999994E-2</v>
      </c>
      <c r="U1262">
        <v>6.2088890000000001</v>
      </c>
    </row>
    <row r="1263" spans="1:21" x14ac:dyDescent="0.25">
      <c r="A1263" t="s">
        <v>4731</v>
      </c>
      <c r="B1263">
        <v>1</v>
      </c>
      <c r="C1263" t="s">
        <v>78</v>
      </c>
      <c r="D1263" t="s">
        <v>93</v>
      </c>
      <c r="E1263" t="s">
        <v>4732</v>
      </c>
      <c r="F1263" t="s">
        <v>140</v>
      </c>
      <c r="G1263" t="s">
        <v>72</v>
      </c>
      <c r="H1263" t="s">
        <v>129</v>
      </c>
      <c r="I1263" t="s">
        <v>22</v>
      </c>
      <c r="J1263" t="s">
        <v>141</v>
      </c>
      <c r="K1263" t="s">
        <v>4733</v>
      </c>
      <c r="L1263" t="s">
        <v>4734</v>
      </c>
      <c r="M1263">
        <v>5.8611111E-2</v>
      </c>
      <c r="N1263">
        <v>0</v>
      </c>
      <c r="O1263">
        <v>0</v>
      </c>
      <c r="P1263">
        <v>2</v>
      </c>
      <c r="Q1263">
        <v>95</v>
      </c>
      <c r="R1263">
        <v>0</v>
      </c>
      <c r="S1263">
        <v>0</v>
      </c>
      <c r="T1263">
        <v>0.11722200000000001</v>
      </c>
      <c r="U1263">
        <v>5.5680560000000003</v>
      </c>
    </row>
    <row r="1264" spans="1:21" x14ac:dyDescent="0.25">
      <c r="A1264" t="s">
        <v>4735</v>
      </c>
      <c r="B1264">
        <v>1</v>
      </c>
      <c r="C1264" t="s">
        <v>78</v>
      </c>
      <c r="D1264" t="s">
        <v>93</v>
      </c>
      <c r="E1264" t="s">
        <v>4719</v>
      </c>
      <c r="F1264" t="s">
        <v>140</v>
      </c>
      <c r="G1264" t="s">
        <v>72</v>
      </c>
      <c r="H1264" t="s">
        <v>129</v>
      </c>
      <c r="I1264" t="s">
        <v>22</v>
      </c>
      <c r="J1264" t="s">
        <v>141</v>
      </c>
      <c r="K1264" t="s">
        <v>4736</v>
      </c>
      <c r="L1264" t="s">
        <v>4737</v>
      </c>
      <c r="M1264">
        <v>7.1388887999999998E-2</v>
      </c>
      <c r="N1264">
        <v>0</v>
      </c>
      <c r="O1264">
        <v>0</v>
      </c>
      <c r="P1264">
        <v>1</v>
      </c>
      <c r="Q1264">
        <v>198</v>
      </c>
      <c r="R1264">
        <v>0</v>
      </c>
      <c r="S1264">
        <v>0</v>
      </c>
      <c r="T1264">
        <v>7.1388999999999994E-2</v>
      </c>
      <c r="U1264">
        <v>14.135</v>
      </c>
    </row>
    <row r="1265" spans="1:21" x14ac:dyDescent="0.25">
      <c r="A1265" t="s">
        <v>4738</v>
      </c>
      <c r="B1265">
        <v>1</v>
      </c>
      <c r="C1265" t="s">
        <v>78</v>
      </c>
      <c r="D1265" t="s">
        <v>93</v>
      </c>
      <c r="E1265" t="s">
        <v>4723</v>
      </c>
      <c r="F1265" t="s">
        <v>140</v>
      </c>
      <c r="G1265" t="s">
        <v>72</v>
      </c>
      <c r="H1265" t="s">
        <v>129</v>
      </c>
      <c r="I1265" t="s">
        <v>22</v>
      </c>
      <c r="J1265" t="s">
        <v>141</v>
      </c>
      <c r="K1265" t="s">
        <v>4739</v>
      </c>
      <c r="L1265" t="s">
        <v>4740</v>
      </c>
      <c r="M1265">
        <v>6.7500000000000004E-2</v>
      </c>
      <c r="N1265">
        <v>1</v>
      </c>
      <c r="O1265">
        <v>197</v>
      </c>
      <c r="P1265">
        <v>0</v>
      </c>
      <c r="Q1265">
        <v>0</v>
      </c>
      <c r="R1265">
        <v>6.7500000000000004E-2</v>
      </c>
      <c r="S1265">
        <v>13.297499999999999</v>
      </c>
      <c r="T1265">
        <v>0</v>
      </c>
      <c r="U1265">
        <v>0</v>
      </c>
    </row>
    <row r="1266" spans="1:21" x14ac:dyDescent="0.25">
      <c r="A1266" t="s">
        <v>4741</v>
      </c>
      <c r="B1266">
        <v>1</v>
      </c>
      <c r="C1266" t="s">
        <v>79</v>
      </c>
      <c r="D1266" t="s">
        <v>115</v>
      </c>
      <c r="E1266" t="s">
        <v>4742</v>
      </c>
      <c r="F1266" t="s">
        <v>140</v>
      </c>
      <c r="G1266" t="s">
        <v>72</v>
      </c>
      <c r="H1266" t="s">
        <v>168</v>
      </c>
      <c r="I1266" t="s">
        <v>22</v>
      </c>
      <c r="J1266" t="s">
        <v>141</v>
      </c>
      <c r="K1266" t="s">
        <v>4743</v>
      </c>
      <c r="L1266" t="s">
        <v>4744</v>
      </c>
      <c r="M1266">
        <v>1.3333332999999999E-2</v>
      </c>
      <c r="N1266">
        <v>0</v>
      </c>
      <c r="O1266">
        <v>0</v>
      </c>
      <c r="P1266">
        <v>1</v>
      </c>
      <c r="Q1266">
        <v>256</v>
      </c>
      <c r="R1266">
        <v>0</v>
      </c>
      <c r="S1266">
        <v>0</v>
      </c>
      <c r="T1266">
        <v>1.3332999999999999E-2</v>
      </c>
      <c r="U1266">
        <v>3.4133330000000002</v>
      </c>
    </row>
    <row r="1267" spans="1:21" x14ac:dyDescent="0.25">
      <c r="A1267" t="s">
        <v>4745</v>
      </c>
      <c r="B1267">
        <v>1</v>
      </c>
      <c r="C1267" t="s">
        <v>79</v>
      </c>
      <c r="D1267" t="s">
        <v>115</v>
      </c>
      <c r="E1267" t="s">
        <v>4746</v>
      </c>
      <c r="F1267" t="s">
        <v>140</v>
      </c>
      <c r="G1267" t="s">
        <v>72</v>
      </c>
      <c r="H1267" t="s">
        <v>168</v>
      </c>
      <c r="I1267" t="s">
        <v>22</v>
      </c>
      <c r="J1267" t="s">
        <v>141</v>
      </c>
      <c r="K1267" t="s">
        <v>4747</v>
      </c>
      <c r="L1267" t="s">
        <v>4748</v>
      </c>
      <c r="M1267">
        <v>1.1111111E-2</v>
      </c>
      <c r="N1267">
        <v>0</v>
      </c>
      <c r="O1267">
        <v>0</v>
      </c>
      <c r="P1267">
        <v>1</v>
      </c>
      <c r="Q1267">
        <v>44</v>
      </c>
      <c r="R1267">
        <v>0</v>
      </c>
      <c r="S1267">
        <v>0</v>
      </c>
      <c r="T1267">
        <v>1.1110999999999999E-2</v>
      </c>
      <c r="U1267">
        <v>0.48888900000000002</v>
      </c>
    </row>
    <row r="1268" spans="1:21" x14ac:dyDescent="0.25">
      <c r="A1268" t="s">
        <v>4749</v>
      </c>
      <c r="B1268">
        <v>1</v>
      </c>
      <c r="C1268" t="s">
        <v>79</v>
      </c>
      <c r="D1268" t="s">
        <v>115</v>
      </c>
      <c r="E1268" t="s">
        <v>4750</v>
      </c>
      <c r="F1268" t="s">
        <v>140</v>
      </c>
      <c r="G1268" t="s">
        <v>72</v>
      </c>
      <c r="H1268" t="s">
        <v>168</v>
      </c>
      <c r="I1268" t="s">
        <v>22</v>
      </c>
      <c r="J1268" t="s">
        <v>141</v>
      </c>
      <c r="K1268" t="s">
        <v>4751</v>
      </c>
      <c r="L1268" t="s">
        <v>4752</v>
      </c>
      <c r="M1268">
        <v>1.6944443999999999E-2</v>
      </c>
      <c r="N1268">
        <v>0</v>
      </c>
      <c r="O1268">
        <v>0</v>
      </c>
      <c r="P1268">
        <v>1</v>
      </c>
      <c r="Q1268">
        <v>34</v>
      </c>
      <c r="R1268">
        <v>0</v>
      </c>
      <c r="S1268">
        <v>0</v>
      </c>
      <c r="T1268">
        <v>1.6944000000000001E-2</v>
      </c>
      <c r="U1268">
        <v>0.57611100000000004</v>
      </c>
    </row>
    <row r="1269" spans="1:21" x14ac:dyDescent="0.25">
      <c r="A1269" t="s">
        <v>4753</v>
      </c>
      <c r="B1269">
        <v>1</v>
      </c>
      <c r="C1269" t="s">
        <v>79</v>
      </c>
      <c r="D1269" t="s">
        <v>115</v>
      </c>
      <c r="E1269" t="s">
        <v>4750</v>
      </c>
      <c r="F1269" t="s">
        <v>140</v>
      </c>
      <c r="G1269" t="s">
        <v>72</v>
      </c>
      <c r="H1269" t="s">
        <v>168</v>
      </c>
      <c r="I1269" t="s">
        <v>22</v>
      </c>
      <c r="J1269" t="s">
        <v>141</v>
      </c>
      <c r="K1269" t="s">
        <v>4754</v>
      </c>
      <c r="L1269" t="s">
        <v>4755</v>
      </c>
      <c r="M1269">
        <v>1.1111111E-2</v>
      </c>
      <c r="N1269">
        <v>0</v>
      </c>
      <c r="O1269">
        <v>0</v>
      </c>
      <c r="P1269">
        <v>1</v>
      </c>
      <c r="Q1269">
        <v>22</v>
      </c>
      <c r="R1269">
        <v>0</v>
      </c>
      <c r="S1269">
        <v>0</v>
      </c>
      <c r="T1269">
        <v>1.1110999999999999E-2</v>
      </c>
      <c r="U1269">
        <v>0.24444399999999999</v>
      </c>
    </row>
    <row r="1270" spans="1:21" x14ac:dyDescent="0.25">
      <c r="A1270" t="s">
        <v>4756</v>
      </c>
      <c r="B1270">
        <v>1</v>
      </c>
      <c r="C1270" t="s">
        <v>79</v>
      </c>
      <c r="D1270" t="s">
        <v>115</v>
      </c>
      <c r="E1270" t="s">
        <v>4757</v>
      </c>
      <c r="F1270" t="s">
        <v>128</v>
      </c>
      <c r="G1270" t="s">
        <v>72</v>
      </c>
      <c r="H1270" t="s">
        <v>129</v>
      </c>
      <c r="I1270" t="s">
        <v>22</v>
      </c>
      <c r="J1270" t="s">
        <v>130</v>
      </c>
      <c r="K1270" t="s">
        <v>4758</v>
      </c>
      <c r="L1270" t="s">
        <v>4759</v>
      </c>
      <c r="M1270">
        <v>0.60972222200000004</v>
      </c>
      <c r="N1270">
        <v>0</v>
      </c>
      <c r="O1270">
        <v>0</v>
      </c>
      <c r="P1270">
        <v>1</v>
      </c>
      <c r="Q1270">
        <v>16</v>
      </c>
      <c r="R1270">
        <v>0</v>
      </c>
      <c r="S1270">
        <v>0</v>
      </c>
      <c r="T1270">
        <v>0.60972199999999999</v>
      </c>
      <c r="U1270">
        <v>9.7555560000000003</v>
      </c>
    </row>
    <row r="1271" spans="1:21" x14ac:dyDescent="0.25">
      <c r="A1271" t="s">
        <v>4760</v>
      </c>
      <c r="B1271">
        <v>1</v>
      </c>
      <c r="C1271" t="s">
        <v>79</v>
      </c>
      <c r="D1271" t="s">
        <v>115</v>
      </c>
      <c r="E1271" t="s">
        <v>4750</v>
      </c>
      <c r="F1271" t="s">
        <v>140</v>
      </c>
      <c r="G1271" t="s">
        <v>72</v>
      </c>
      <c r="H1271" t="s">
        <v>129</v>
      </c>
      <c r="I1271" t="s">
        <v>22</v>
      </c>
      <c r="J1271" t="s">
        <v>141</v>
      </c>
      <c r="K1271" t="s">
        <v>4761</v>
      </c>
      <c r="L1271" t="s">
        <v>4762</v>
      </c>
      <c r="M1271">
        <v>5.1388888000000001E-2</v>
      </c>
      <c r="N1271">
        <v>0</v>
      </c>
      <c r="O1271">
        <v>0</v>
      </c>
      <c r="P1271">
        <v>1</v>
      </c>
      <c r="Q1271">
        <v>22</v>
      </c>
      <c r="R1271">
        <v>0</v>
      </c>
      <c r="S1271">
        <v>0</v>
      </c>
      <c r="T1271">
        <v>5.1388999999999997E-2</v>
      </c>
      <c r="U1271">
        <v>1.1305559999999999</v>
      </c>
    </row>
    <row r="1272" spans="1:21" x14ac:dyDescent="0.25">
      <c r="A1272" t="s">
        <v>4763</v>
      </c>
      <c r="B1272">
        <v>1</v>
      </c>
      <c r="C1272" t="s">
        <v>79</v>
      </c>
      <c r="D1272" t="s">
        <v>115</v>
      </c>
      <c r="E1272" t="s">
        <v>4750</v>
      </c>
      <c r="F1272" t="s">
        <v>140</v>
      </c>
      <c r="G1272" t="s">
        <v>72</v>
      </c>
      <c r="H1272" t="s">
        <v>168</v>
      </c>
      <c r="I1272" t="s">
        <v>22</v>
      </c>
      <c r="J1272" t="s">
        <v>141</v>
      </c>
      <c r="K1272" t="s">
        <v>4764</v>
      </c>
      <c r="L1272" t="s">
        <v>4765</v>
      </c>
      <c r="M1272">
        <v>2.6111110999999999E-2</v>
      </c>
      <c r="N1272">
        <v>0</v>
      </c>
      <c r="O1272">
        <v>0</v>
      </c>
      <c r="P1272">
        <v>1</v>
      </c>
      <c r="Q1272">
        <v>73</v>
      </c>
      <c r="R1272">
        <v>0</v>
      </c>
      <c r="S1272">
        <v>0</v>
      </c>
      <c r="T1272">
        <v>2.6110999999999999E-2</v>
      </c>
      <c r="U1272">
        <v>1.9061110000000001</v>
      </c>
    </row>
    <row r="1273" spans="1:21" x14ac:dyDescent="0.25">
      <c r="A1273" t="s">
        <v>4766</v>
      </c>
      <c r="B1273">
        <v>1</v>
      </c>
      <c r="C1273" t="s">
        <v>79</v>
      </c>
      <c r="D1273" t="s">
        <v>115</v>
      </c>
      <c r="E1273" t="s">
        <v>4750</v>
      </c>
      <c r="F1273" t="s">
        <v>140</v>
      </c>
      <c r="G1273" t="s">
        <v>72</v>
      </c>
      <c r="H1273" t="s">
        <v>168</v>
      </c>
      <c r="I1273" t="s">
        <v>22</v>
      </c>
      <c r="J1273" t="s">
        <v>141</v>
      </c>
      <c r="K1273" t="s">
        <v>4767</v>
      </c>
      <c r="L1273" t="s">
        <v>4768</v>
      </c>
      <c r="M1273">
        <v>4.3333333000000002E-2</v>
      </c>
      <c r="N1273">
        <v>0</v>
      </c>
      <c r="O1273">
        <v>0</v>
      </c>
      <c r="P1273">
        <v>1</v>
      </c>
      <c r="Q1273">
        <v>57</v>
      </c>
      <c r="R1273">
        <v>0</v>
      </c>
      <c r="S1273">
        <v>0</v>
      </c>
      <c r="T1273">
        <v>4.3333000000000003E-2</v>
      </c>
      <c r="U1273">
        <v>2.4700000000000002</v>
      </c>
    </row>
    <row r="1274" spans="1:21" x14ac:dyDescent="0.25">
      <c r="A1274" t="s">
        <v>4769</v>
      </c>
      <c r="B1274">
        <v>1</v>
      </c>
      <c r="C1274" t="s">
        <v>79</v>
      </c>
      <c r="D1274" t="s">
        <v>115</v>
      </c>
      <c r="E1274" t="s">
        <v>4770</v>
      </c>
      <c r="F1274" t="s">
        <v>140</v>
      </c>
      <c r="G1274" t="s">
        <v>72</v>
      </c>
      <c r="H1274" t="s">
        <v>168</v>
      </c>
      <c r="I1274" t="s">
        <v>22</v>
      </c>
      <c r="J1274" t="s">
        <v>141</v>
      </c>
      <c r="K1274" t="s">
        <v>4771</v>
      </c>
      <c r="L1274" t="s">
        <v>4772</v>
      </c>
      <c r="M1274">
        <v>8.3333330000000001E-3</v>
      </c>
      <c r="N1274">
        <v>0</v>
      </c>
      <c r="O1274">
        <v>0</v>
      </c>
      <c r="P1274">
        <v>1</v>
      </c>
      <c r="Q1274">
        <v>124</v>
      </c>
      <c r="R1274">
        <v>0</v>
      </c>
      <c r="S1274">
        <v>0</v>
      </c>
      <c r="T1274">
        <v>8.3330000000000001E-3</v>
      </c>
      <c r="U1274">
        <v>1.0333330000000001</v>
      </c>
    </row>
    <row r="1275" spans="1:21" x14ac:dyDescent="0.25">
      <c r="A1275" t="s">
        <v>4773</v>
      </c>
      <c r="B1275">
        <v>1</v>
      </c>
      <c r="C1275" t="s">
        <v>78</v>
      </c>
      <c r="D1275" t="s">
        <v>80</v>
      </c>
      <c r="E1275" t="s">
        <v>4774</v>
      </c>
      <c r="F1275" t="s">
        <v>154</v>
      </c>
      <c r="G1275" t="s">
        <v>72</v>
      </c>
      <c r="H1275" t="s">
        <v>129</v>
      </c>
      <c r="I1275" t="s">
        <v>22</v>
      </c>
      <c r="J1275" t="s">
        <v>130</v>
      </c>
      <c r="K1275" t="s">
        <v>4775</v>
      </c>
      <c r="L1275" t="s">
        <v>4776</v>
      </c>
      <c r="M1275">
        <v>7.7777777000000006E-2</v>
      </c>
      <c r="N1275">
        <v>1</v>
      </c>
      <c r="O1275">
        <v>337</v>
      </c>
      <c r="P1275">
        <v>0</v>
      </c>
      <c r="Q1275">
        <v>0</v>
      </c>
      <c r="R1275">
        <v>7.7778E-2</v>
      </c>
      <c r="S1275">
        <v>26.211110999999999</v>
      </c>
      <c r="T1275">
        <v>0</v>
      </c>
      <c r="U1275">
        <v>0</v>
      </c>
    </row>
    <row r="1276" spans="1:21" x14ac:dyDescent="0.25">
      <c r="A1276" t="s">
        <v>4777</v>
      </c>
      <c r="B1276">
        <v>1</v>
      </c>
      <c r="C1276" t="s">
        <v>79</v>
      </c>
      <c r="D1276" t="s">
        <v>115</v>
      </c>
      <c r="E1276" t="s">
        <v>4778</v>
      </c>
      <c r="F1276" t="s">
        <v>128</v>
      </c>
      <c r="G1276" t="s">
        <v>72</v>
      </c>
      <c r="H1276" t="s">
        <v>129</v>
      </c>
      <c r="I1276" t="s">
        <v>22</v>
      </c>
      <c r="J1276" t="s">
        <v>130</v>
      </c>
      <c r="K1276" t="s">
        <v>4779</v>
      </c>
      <c r="L1276" t="s">
        <v>4780</v>
      </c>
      <c r="M1276">
        <v>2.7638888879999999</v>
      </c>
      <c r="N1276">
        <v>1</v>
      </c>
      <c r="O1276">
        <v>71</v>
      </c>
      <c r="P1276">
        <v>0</v>
      </c>
      <c r="Q1276">
        <v>0</v>
      </c>
      <c r="R1276">
        <v>2.7638889999999998</v>
      </c>
      <c r="S1276">
        <v>196.23611099999999</v>
      </c>
      <c r="T1276">
        <v>0</v>
      </c>
      <c r="U1276">
        <v>0</v>
      </c>
    </row>
    <row r="1277" spans="1:21" x14ac:dyDescent="0.25">
      <c r="A1277" t="s">
        <v>4781</v>
      </c>
      <c r="B1277">
        <v>1</v>
      </c>
      <c r="C1277" t="s">
        <v>78</v>
      </c>
      <c r="D1277" t="s">
        <v>104</v>
      </c>
      <c r="E1277" t="s">
        <v>4782</v>
      </c>
      <c r="F1277" t="s">
        <v>154</v>
      </c>
      <c r="G1277" t="s">
        <v>72</v>
      </c>
      <c r="H1277" t="s">
        <v>129</v>
      </c>
      <c r="I1277" t="s">
        <v>22</v>
      </c>
      <c r="J1277" t="s">
        <v>130</v>
      </c>
      <c r="K1277" t="s">
        <v>4783</v>
      </c>
      <c r="L1277" t="s">
        <v>4784</v>
      </c>
      <c r="M1277">
        <v>0.149233333</v>
      </c>
      <c r="N1277">
        <v>0</v>
      </c>
      <c r="O1277">
        <v>0</v>
      </c>
      <c r="P1277">
        <v>31</v>
      </c>
      <c r="Q1277">
        <v>109</v>
      </c>
      <c r="R1277">
        <v>0</v>
      </c>
      <c r="S1277">
        <v>0</v>
      </c>
      <c r="T1277">
        <v>4.626233</v>
      </c>
      <c r="U1277">
        <v>16.266432999999999</v>
      </c>
    </row>
    <row r="1278" spans="1:21" x14ac:dyDescent="0.25">
      <c r="A1278" t="s">
        <v>4785</v>
      </c>
      <c r="B1278">
        <v>1</v>
      </c>
      <c r="C1278" t="s">
        <v>79</v>
      </c>
      <c r="D1278" t="s">
        <v>118</v>
      </c>
      <c r="E1278" t="s">
        <v>4786</v>
      </c>
      <c r="F1278" t="s">
        <v>128</v>
      </c>
      <c r="G1278" t="s">
        <v>71</v>
      </c>
      <c r="H1278" t="s">
        <v>129</v>
      </c>
      <c r="I1278" t="s">
        <v>22</v>
      </c>
      <c r="J1278" t="s">
        <v>130</v>
      </c>
      <c r="K1278" t="s">
        <v>4787</v>
      </c>
      <c r="L1278" t="s">
        <v>4788</v>
      </c>
      <c r="M1278">
        <v>1.0241666659999999</v>
      </c>
      <c r="N1278">
        <v>0</v>
      </c>
      <c r="O1278">
        <v>0</v>
      </c>
      <c r="P1278">
        <v>1</v>
      </c>
      <c r="Q1278">
        <v>28</v>
      </c>
      <c r="R1278">
        <v>0</v>
      </c>
      <c r="S1278">
        <v>0</v>
      </c>
      <c r="T1278">
        <v>1.024167</v>
      </c>
      <c r="U1278">
        <v>28.676666999999998</v>
      </c>
    </row>
    <row r="1279" spans="1:21" x14ac:dyDescent="0.25">
      <c r="A1279" t="s">
        <v>4789</v>
      </c>
      <c r="B1279">
        <v>1</v>
      </c>
      <c r="C1279" t="s">
        <v>79</v>
      </c>
      <c r="D1279" t="s">
        <v>115</v>
      </c>
      <c r="E1279" t="s">
        <v>4790</v>
      </c>
      <c r="F1279" t="s">
        <v>140</v>
      </c>
      <c r="G1279" t="s">
        <v>72</v>
      </c>
      <c r="H1279" t="s">
        <v>129</v>
      </c>
      <c r="I1279" t="s">
        <v>22</v>
      </c>
      <c r="J1279" t="s">
        <v>141</v>
      </c>
      <c r="K1279" t="s">
        <v>4791</v>
      </c>
      <c r="L1279" t="s">
        <v>4792</v>
      </c>
      <c r="M1279">
        <v>0.119444444</v>
      </c>
      <c r="N1279">
        <v>1</v>
      </c>
      <c r="O1279">
        <v>30</v>
      </c>
      <c r="P1279">
        <v>0</v>
      </c>
      <c r="Q1279">
        <v>14</v>
      </c>
      <c r="R1279">
        <v>0.11944399999999999</v>
      </c>
      <c r="S1279">
        <v>3.5833330000000001</v>
      </c>
      <c r="T1279">
        <v>0</v>
      </c>
      <c r="U1279">
        <v>1.6722220000000001</v>
      </c>
    </row>
    <row r="1280" spans="1:21" x14ac:dyDescent="0.25">
      <c r="A1280" t="s">
        <v>4793</v>
      </c>
      <c r="B1280">
        <v>1</v>
      </c>
      <c r="C1280" t="s">
        <v>79</v>
      </c>
      <c r="D1280" t="s">
        <v>115</v>
      </c>
      <c r="E1280" t="s">
        <v>4790</v>
      </c>
      <c r="F1280" t="s">
        <v>140</v>
      </c>
      <c r="G1280" t="s">
        <v>72</v>
      </c>
      <c r="H1280" t="s">
        <v>168</v>
      </c>
      <c r="I1280" t="s">
        <v>22</v>
      </c>
      <c r="J1280" t="s">
        <v>141</v>
      </c>
      <c r="K1280" t="s">
        <v>4794</v>
      </c>
      <c r="L1280" t="s">
        <v>4795</v>
      </c>
      <c r="M1280">
        <v>1.6666666E-2</v>
      </c>
      <c r="N1280">
        <v>0</v>
      </c>
      <c r="O1280">
        <v>3</v>
      </c>
      <c r="P1280">
        <v>1</v>
      </c>
      <c r="Q1280">
        <v>82</v>
      </c>
      <c r="R1280">
        <v>0</v>
      </c>
      <c r="S1280">
        <v>0.05</v>
      </c>
      <c r="T1280">
        <v>1.6667000000000001E-2</v>
      </c>
      <c r="U1280">
        <v>1.3666670000000001</v>
      </c>
    </row>
    <row r="1281" spans="1:21" x14ac:dyDescent="0.25">
      <c r="A1281" t="s">
        <v>4796</v>
      </c>
      <c r="B1281">
        <v>1</v>
      </c>
      <c r="C1281" t="s">
        <v>79</v>
      </c>
      <c r="D1281" t="s">
        <v>115</v>
      </c>
      <c r="E1281" t="s">
        <v>4797</v>
      </c>
      <c r="F1281" t="s">
        <v>140</v>
      </c>
      <c r="G1281" t="s">
        <v>72</v>
      </c>
      <c r="H1281" t="s">
        <v>168</v>
      </c>
      <c r="I1281" t="s">
        <v>22</v>
      </c>
      <c r="J1281" t="s">
        <v>141</v>
      </c>
      <c r="K1281" t="s">
        <v>4798</v>
      </c>
      <c r="L1281" t="s">
        <v>4799</v>
      </c>
      <c r="M1281">
        <v>2.2222222E-2</v>
      </c>
      <c r="N1281">
        <v>1</v>
      </c>
      <c r="O1281">
        <v>315</v>
      </c>
      <c r="P1281">
        <v>0</v>
      </c>
      <c r="Q1281">
        <v>0</v>
      </c>
      <c r="R1281">
        <v>2.2221999999999999E-2</v>
      </c>
      <c r="S1281">
        <v>7</v>
      </c>
      <c r="T1281">
        <v>0</v>
      </c>
      <c r="U1281">
        <v>0</v>
      </c>
    </row>
    <row r="1282" spans="1:21" x14ac:dyDescent="0.25">
      <c r="A1282" t="s">
        <v>4800</v>
      </c>
      <c r="B1282">
        <v>1</v>
      </c>
      <c r="C1282" t="s">
        <v>78</v>
      </c>
      <c r="D1282" t="s">
        <v>103</v>
      </c>
      <c r="E1282" t="s">
        <v>4801</v>
      </c>
      <c r="F1282" t="s">
        <v>177</v>
      </c>
      <c r="G1282" t="s">
        <v>72</v>
      </c>
      <c r="H1282" t="s">
        <v>129</v>
      </c>
      <c r="I1282" t="s">
        <v>22</v>
      </c>
      <c r="J1282" t="s">
        <v>130</v>
      </c>
      <c r="K1282" t="s">
        <v>4802</v>
      </c>
      <c r="L1282" t="s">
        <v>4803</v>
      </c>
      <c r="M1282">
        <v>8.2919444440000003</v>
      </c>
      <c r="N1282">
        <v>0</v>
      </c>
      <c r="O1282">
        <v>0</v>
      </c>
      <c r="P1282">
        <v>68</v>
      </c>
      <c r="Q1282">
        <v>77</v>
      </c>
      <c r="R1282">
        <v>0</v>
      </c>
      <c r="S1282">
        <v>0</v>
      </c>
      <c r="T1282">
        <v>563.85222199999998</v>
      </c>
      <c r="U1282">
        <v>638.47972200000004</v>
      </c>
    </row>
    <row r="1283" spans="1:21" x14ac:dyDescent="0.25">
      <c r="A1283" t="s">
        <v>4804</v>
      </c>
      <c r="B1283">
        <v>1</v>
      </c>
      <c r="C1283" t="s">
        <v>78</v>
      </c>
      <c r="D1283" t="s">
        <v>103</v>
      </c>
      <c r="E1283" t="s">
        <v>4801</v>
      </c>
      <c r="F1283" t="s">
        <v>177</v>
      </c>
      <c r="G1283" t="s">
        <v>72</v>
      </c>
      <c r="H1283" t="s">
        <v>129</v>
      </c>
      <c r="I1283" t="s">
        <v>22</v>
      </c>
      <c r="J1283" t="s">
        <v>130</v>
      </c>
      <c r="K1283" t="s">
        <v>4805</v>
      </c>
      <c r="L1283" t="s">
        <v>4806</v>
      </c>
      <c r="M1283">
        <v>5.8452777769999997</v>
      </c>
      <c r="N1283">
        <v>0</v>
      </c>
      <c r="O1283">
        <v>0</v>
      </c>
      <c r="P1283">
        <v>68</v>
      </c>
      <c r="Q1283">
        <v>77</v>
      </c>
      <c r="R1283">
        <v>0</v>
      </c>
      <c r="S1283">
        <v>0</v>
      </c>
      <c r="T1283">
        <v>397.47888899999998</v>
      </c>
      <c r="U1283">
        <v>450.086389</v>
      </c>
    </row>
    <row r="1284" spans="1:21" x14ac:dyDescent="0.25">
      <c r="A1284" t="s">
        <v>4807</v>
      </c>
      <c r="B1284">
        <v>1</v>
      </c>
      <c r="C1284" t="s">
        <v>78</v>
      </c>
      <c r="D1284" t="s">
        <v>103</v>
      </c>
      <c r="E1284" t="s">
        <v>4808</v>
      </c>
      <c r="F1284" t="s">
        <v>128</v>
      </c>
      <c r="G1284" t="s">
        <v>71</v>
      </c>
      <c r="H1284" t="s">
        <v>129</v>
      </c>
      <c r="I1284" t="s">
        <v>22</v>
      </c>
      <c r="J1284" t="s">
        <v>130</v>
      </c>
      <c r="K1284" t="s">
        <v>4809</v>
      </c>
      <c r="L1284" t="s">
        <v>4810</v>
      </c>
      <c r="M1284">
        <v>3.4362563879999999</v>
      </c>
      <c r="N1284">
        <v>0</v>
      </c>
      <c r="O1284">
        <v>0</v>
      </c>
      <c r="P1284">
        <v>1</v>
      </c>
      <c r="Q1284">
        <v>260</v>
      </c>
      <c r="R1284">
        <v>0</v>
      </c>
      <c r="S1284">
        <v>0</v>
      </c>
      <c r="T1284">
        <v>3.4362560000000002</v>
      </c>
      <c r="U1284">
        <v>893.42666099999997</v>
      </c>
    </row>
    <row r="1285" spans="1:21" x14ac:dyDescent="0.25">
      <c r="A1285" t="s">
        <v>4811</v>
      </c>
      <c r="B1285">
        <v>1</v>
      </c>
      <c r="C1285" t="s">
        <v>78</v>
      </c>
      <c r="D1285" t="s">
        <v>103</v>
      </c>
      <c r="E1285" t="s">
        <v>4801</v>
      </c>
      <c r="F1285" t="s">
        <v>177</v>
      </c>
      <c r="G1285" t="s">
        <v>72</v>
      </c>
      <c r="H1285" t="s">
        <v>129</v>
      </c>
      <c r="I1285" t="s">
        <v>22</v>
      </c>
      <c r="J1285" t="s">
        <v>130</v>
      </c>
      <c r="K1285" t="s">
        <v>4812</v>
      </c>
      <c r="L1285" t="s">
        <v>4813</v>
      </c>
      <c r="M1285">
        <v>7.1988888879999999</v>
      </c>
      <c r="N1285">
        <v>0</v>
      </c>
      <c r="O1285">
        <v>0</v>
      </c>
      <c r="P1285">
        <v>68</v>
      </c>
      <c r="Q1285">
        <v>77</v>
      </c>
      <c r="R1285">
        <v>0</v>
      </c>
      <c r="S1285">
        <v>0</v>
      </c>
      <c r="T1285">
        <v>489.52444400000002</v>
      </c>
      <c r="U1285">
        <v>554.31444399999998</v>
      </c>
    </row>
    <row r="1286" spans="1:21" x14ac:dyDescent="0.25">
      <c r="A1286" t="s">
        <v>4814</v>
      </c>
      <c r="B1286">
        <v>1</v>
      </c>
      <c r="C1286" t="s">
        <v>78</v>
      </c>
      <c r="D1286" t="s">
        <v>103</v>
      </c>
      <c r="E1286" t="s">
        <v>4815</v>
      </c>
      <c r="F1286" t="s">
        <v>128</v>
      </c>
      <c r="G1286" t="s">
        <v>71</v>
      </c>
      <c r="H1286" t="s">
        <v>129</v>
      </c>
      <c r="I1286" t="s">
        <v>22</v>
      </c>
      <c r="J1286" t="s">
        <v>130</v>
      </c>
      <c r="K1286" t="s">
        <v>4816</v>
      </c>
      <c r="L1286" t="s">
        <v>4817</v>
      </c>
      <c r="M1286">
        <v>8.1753488880000003</v>
      </c>
      <c r="N1286">
        <v>0</v>
      </c>
      <c r="O1286">
        <v>0</v>
      </c>
      <c r="P1286">
        <v>0</v>
      </c>
      <c r="Q1286">
        <v>34</v>
      </c>
      <c r="R1286">
        <v>0</v>
      </c>
      <c r="S1286">
        <v>0</v>
      </c>
      <c r="T1286">
        <v>0</v>
      </c>
      <c r="U1286">
        <v>277.961862</v>
      </c>
    </row>
    <row r="1287" spans="1:21" x14ac:dyDescent="0.25">
      <c r="A1287" t="s">
        <v>4818</v>
      </c>
      <c r="B1287">
        <v>1</v>
      </c>
      <c r="C1287" t="s">
        <v>78</v>
      </c>
      <c r="D1287" t="s">
        <v>91</v>
      </c>
      <c r="E1287" t="s">
        <v>4819</v>
      </c>
      <c r="F1287" t="s">
        <v>128</v>
      </c>
      <c r="G1287" t="s">
        <v>72</v>
      </c>
      <c r="H1287" t="s">
        <v>129</v>
      </c>
      <c r="I1287" t="s">
        <v>22</v>
      </c>
      <c r="J1287" t="s">
        <v>130</v>
      </c>
      <c r="K1287" t="s">
        <v>4820</v>
      </c>
      <c r="L1287" t="s">
        <v>4821</v>
      </c>
      <c r="M1287">
        <v>1.8247222219999999</v>
      </c>
      <c r="N1287">
        <v>0</v>
      </c>
      <c r="O1287">
        <v>0</v>
      </c>
      <c r="P1287">
        <v>1</v>
      </c>
      <c r="Q1287">
        <v>109</v>
      </c>
      <c r="R1287">
        <v>0</v>
      </c>
      <c r="S1287">
        <v>0</v>
      </c>
      <c r="T1287">
        <v>1.824722</v>
      </c>
      <c r="U1287">
        <v>198.894722</v>
      </c>
    </row>
    <row r="1288" spans="1:21" x14ac:dyDescent="0.25">
      <c r="A1288" t="s">
        <v>4822</v>
      </c>
      <c r="B1288">
        <v>1</v>
      </c>
      <c r="C1288" t="s">
        <v>78</v>
      </c>
      <c r="D1288" t="s">
        <v>91</v>
      </c>
      <c r="E1288" t="s">
        <v>4823</v>
      </c>
      <c r="F1288" t="s">
        <v>140</v>
      </c>
      <c r="G1288" t="s">
        <v>72</v>
      </c>
      <c r="H1288" t="s">
        <v>129</v>
      </c>
      <c r="I1288" t="s">
        <v>22</v>
      </c>
      <c r="J1288" t="s">
        <v>141</v>
      </c>
      <c r="K1288" t="s">
        <v>4824</v>
      </c>
      <c r="L1288" t="s">
        <v>4825</v>
      </c>
      <c r="M1288">
        <v>0.31305555499999999</v>
      </c>
      <c r="N1288">
        <v>0</v>
      </c>
      <c r="O1288">
        <v>0</v>
      </c>
      <c r="P1288">
        <v>1</v>
      </c>
      <c r="Q1288">
        <v>40</v>
      </c>
      <c r="R1288">
        <v>0</v>
      </c>
      <c r="S1288">
        <v>0</v>
      </c>
      <c r="T1288">
        <v>0.313056</v>
      </c>
      <c r="U1288">
        <v>12.522221999999999</v>
      </c>
    </row>
    <row r="1289" spans="1:21" x14ac:dyDescent="0.25">
      <c r="A1289" t="s">
        <v>4826</v>
      </c>
      <c r="B1289">
        <v>1</v>
      </c>
      <c r="C1289" t="s">
        <v>78</v>
      </c>
      <c r="D1289" t="s">
        <v>91</v>
      </c>
      <c r="E1289" t="s">
        <v>4827</v>
      </c>
      <c r="F1289" t="s">
        <v>177</v>
      </c>
      <c r="G1289" t="s">
        <v>72</v>
      </c>
      <c r="H1289" t="s">
        <v>129</v>
      </c>
      <c r="I1289" t="s">
        <v>22</v>
      </c>
      <c r="J1289" t="s">
        <v>130</v>
      </c>
      <c r="K1289" t="s">
        <v>4828</v>
      </c>
      <c r="L1289" t="s">
        <v>4829</v>
      </c>
      <c r="M1289">
        <v>8.5602777769999996</v>
      </c>
      <c r="N1289">
        <v>0</v>
      </c>
      <c r="O1289">
        <v>0</v>
      </c>
      <c r="P1289">
        <v>1</v>
      </c>
      <c r="Q1289">
        <v>23</v>
      </c>
      <c r="R1289">
        <v>0</v>
      </c>
      <c r="S1289">
        <v>0</v>
      </c>
      <c r="T1289">
        <v>8.5602780000000003</v>
      </c>
      <c r="U1289">
        <v>196.88638900000001</v>
      </c>
    </row>
    <row r="1290" spans="1:21" x14ac:dyDescent="0.25">
      <c r="A1290" t="s">
        <v>4830</v>
      </c>
      <c r="B1290">
        <v>1</v>
      </c>
      <c r="C1290" t="s">
        <v>78</v>
      </c>
      <c r="D1290" t="s">
        <v>91</v>
      </c>
      <c r="E1290" t="s">
        <v>4819</v>
      </c>
      <c r="F1290" t="s">
        <v>128</v>
      </c>
      <c r="G1290" t="s">
        <v>72</v>
      </c>
      <c r="H1290" t="s">
        <v>129</v>
      </c>
      <c r="I1290" t="s">
        <v>22</v>
      </c>
      <c r="J1290" t="s">
        <v>130</v>
      </c>
      <c r="K1290" t="s">
        <v>4831</v>
      </c>
      <c r="L1290" t="s">
        <v>4832</v>
      </c>
      <c r="M1290">
        <v>3.1419444439999999</v>
      </c>
      <c r="N1290">
        <v>0</v>
      </c>
      <c r="O1290">
        <v>0</v>
      </c>
      <c r="P1290">
        <v>1</v>
      </c>
      <c r="Q1290">
        <v>59</v>
      </c>
      <c r="R1290">
        <v>0</v>
      </c>
      <c r="S1290">
        <v>0</v>
      </c>
      <c r="T1290">
        <v>3.1419440000000001</v>
      </c>
      <c r="U1290">
        <v>185.37472199999999</v>
      </c>
    </row>
    <row r="1291" spans="1:21" x14ac:dyDescent="0.25">
      <c r="A1291" t="s">
        <v>4833</v>
      </c>
      <c r="B1291">
        <v>1</v>
      </c>
      <c r="C1291" t="s">
        <v>78</v>
      </c>
      <c r="D1291" t="s">
        <v>91</v>
      </c>
      <c r="E1291" t="s">
        <v>4834</v>
      </c>
      <c r="F1291" t="s">
        <v>128</v>
      </c>
      <c r="G1291" t="s">
        <v>72</v>
      </c>
      <c r="H1291" t="s">
        <v>129</v>
      </c>
      <c r="I1291" t="s">
        <v>22</v>
      </c>
      <c r="J1291" t="s">
        <v>130</v>
      </c>
      <c r="K1291" t="s">
        <v>4835</v>
      </c>
      <c r="L1291" t="s">
        <v>4836</v>
      </c>
      <c r="M1291">
        <v>0.96916666600000001</v>
      </c>
      <c r="N1291">
        <v>0</v>
      </c>
      <c r="O1291">
        <v>0</v>
      </c>
      <c r="P1291">
        <v>54</v>
      </c>
      <c r="Q1291">
        <v>631</v>
      </c>
      <c r="R1291">
        <v>0</v>
      </c>
      <c r="S1291">
        <v>0</v>
      </c>
      <c r="T1291">
        <v>52.335000000000001</v>
      </c>
      <c r="U1291">
        <v>611.54416600000002</v>
      </c>
    </row>
    <row r="1292" spans="1:21" x14ac:dyDescent="0.25">
      <c r="A1292" t="s">
        <v>4837</v>
      </c>
      <c r="B1292">
        <v>1</v>
      </c>
      <c r="C1292" t="s">
        <v>78</v>
      </c>
      <c r="D1292" t="s">
        <v>91</v>
      </c>
      <c r="E1292" t="s">
        <v>4838</v>
      </c>
      <c r="F1292" t="s">
        <v>140</v>
      </c>
      <c r="G1292" t="s">
        <v>72</v>
      </c>
      <c r="H1292" t="s">
        <v>129</v>
      </c>
      <c r="I1292" t="s">
        <v>22</v>
      </c>
      <c r="J1292" t="s">
        <v>141</v>
      </c>
      <c r="K1292" t="s">
        <v>4839</v>
      </c>
      <c r="L1292" t="s">
        <v>4840</v>
      </c>
      <c r="M1292">
        <v>0.51861111100000001</v>
      </c>
      <c r="N1292">
        <v>0</v>
      </c>
      <c r="O1292">
        <v>0</v>
      </c>
      <c r="P1292">
        <v>1</v>
      </c>
      <c r="Q1292">
        <v>39</v>
      </c>
      <c r="R1292">
        <v>0</v>
      </c>
      <c r="S1292">
        <v>0</v>
      </c>
      <c r="T1292">
        <v>0.51861100000000004</v>
      </c>
      <c r="U1292">
        <v>20.225833000000002</v>
      </c>
    </row>
    <row r="1293" spans="1:21" x14ac:dyDescent="0.25">
      <c r="A1293" t="s">
        <v>4841</v>
      </c>
      <c r="B1293">
        <v>1</v>
      </c>
      <c r="C1293" t="s">
        <v>78</v>
      </c>
      <c r="D1293" t="s">
        <v>92</v>
      </c>
      <c r="E1293" t="s">
        <v>4842</v>
      </c>
      <c r="F1293" t="s">
        <v>128</v>
      </c>
      <c r="G1293" t="s">
        <v>72</v>
      </c>
      <c r="H1293" t="s">
        <v>129</v>
      </c>
      <c r="I1293" t="s">
        <v>22</v>
      </c>
      <c r="J1293" t="s">
        <v>130</v>
      </c>
      <c r="K1293" t="s">
        <v>4843</v>
      </c>
      <c r="L1293" t="s">
        <v>4844</v>
      </c>
      <c r="M1293">
        <v>2.630833333</v>
      </c>
      <c r="N1293">
        <v>0</v>
      </c>
      <c r="O1293">
        <v>0</v>
      </c>
      <c r="P1293">
        <v>5</v>
      </c>
      <c r="Q1293">
        <v>686</v>
      </c>
      <c r="R1293">
        <v>0</v>
      </c>
      <c r="S1293">
        <v>0</v>
      </c>
      <c r="T1293">
        <v>13.154166999999999</v>
      </c>
      <c r="U1293">
        <v>1804.7516659999999</v>
      </c>
    </row>
    <row r="1294" spans="1:21" x14ac:dyDescent="0.25">
      <c r="A1294" t="s">
        <v>4845</v>
      </c>
      <c r="B1294">
        <v>1</v>
      </c>
      <c r="C1294" t="s">
        <v>78</v>
      </c>
      <c r="D1294" t="s">
        <v>92</v>
      </c>
      <c r="E1294" t="s">
        <v>4846</v>
      </c>
      <c r="F1294" t="s">
        <v>140</v>
      </c>
      <c r="G1294" t="s">
        <v>72</v>
      </c>
      <c r="H1294" t="s">
        <v>168</v>
      </c>
      <c r="I1294" t="s">
        <v>22</v>
      </c>
      <c r="J1294" t="s">
        <v>141</v>
      </c>
      <c r="K1294" t="s">
        <v>4847</v>
      </c>
      <c r="L1294" t="s">
        <v>4848</v>
      </c>
      <c r="M1294">
        <v>1.6666666E-2</v>
      </c>
      <c r="N1294">
        <v>0</v>
      </c>
      <c r="O1294">
        <v>0</v>
      </c>
      <c r="P1294">
        <v>1</v>
      </c>
      <c r="Q1294">
        <v>146</v>
      </c>
      <c r="R1294">
        <v>0</v>
      </c>
      <c r="S1294">
        <v>0</v>
      </c>
      <c r="T1294">
        <v>1.6667000000000001E-2</v>
      </c>
      <c r="U1294">
        <v>2.4333330000000002</v>
      </c>
    </row>
    <row r="1295" spans="1:21" x14ac:dyDescent="0.25">
      <c r="A1295" t="s">
        <v>4849</v>
      </c>
      <c r="B1295">
        <v>1</v>
      </c>
      <c r="C1295" t="s">
        <v>78</v>
      </c>
      <c r="D1295" t="s">
        <v>91</v>
      </c>
      <c r="E1295" t="s">
        <v>4850</v>
      </c>
      <c r="F1295" t="s">
        <v>140</v>
      </c>
      <c r="G1295" t="s">
        <v>72</v>
      </c>
      <c r="H1295" t="s">
        <v>168</v>
      </c>
      <c r="I1295" t="s">
        <v>22</v>
      </c>
      <c r="J1295" t="s">
        <v>141</v>
      </c>
      <c r="K1295" t="s">
        <v>4851</v>
      </c>
      <c r="L1295" t="s">
        <v>4852</v>
      </c>
      <c r="M1295">
        <v>1.4166666E-2</v>
      </c>
      <c r="N1295">
        <v>0</v>
      </c>
      <c r="O1295">
        <v>0</v>
      </c>
      <c r="P1295">
        <v>1</v>
      </c>
      <c r="Q1295">
        <v>75</v>
      </c>
      <c r="R1295">
        <v>0</v>
      </c>
      <c r="S1295">
        <v>0</v>
      </c>
      <c r="T1295">
        <v>1.4167000000000001E-2</v>
      </c>
      <c r="U1295">
        <v>1.0625</v>
      </c>
    </row>
    <row r="1296" spans="1:21" x14ac:dyDescent="0.25">
      <c r="A1296" t="s">
        <v>4853</v>
      </c>
      <c r="B1296">
        <v>1</v>
      </c>
      <c r="C1296" t="s">
        <v>78</v>
      </c>
      <c r="D1296" t="s">
        <v>96</v>
      </c>
      <c r="E1296" t="s">
        <v>4854</v>
      </c>
      <c r="F1296" t="s">
        <v>140</v>
      </c>
      <c r="G1296" t="s">
        <v>72</v>
      </c>
      <c r="H1296" t="s">
        <v>129</v>
      </c>
      <c r="I1296" t="s">
        <v>22</v>
      </c>
      <c r="J1296" t="s">
        <v>141</v>
      </c>
      <c r="K1296" t="s">
        <v>4855</v>
      </c>
      <c r="L1296" t="s">
        <v>4856</v>
      </c>
      <c r="M1296">
        <v>0.31666666599999999</v>
      </c>
      <c r="N1296">
        <v>0</v>
      </c>
      <c r="O1296">
        <v>91</v>
      </c>
      <c r="P1296">
        <v>1</v>
      </c>
      <c r="Q1296">
        <v>6</v>
      </c>
      <c r="R1296">
        <v>0</v>
      </c>
      <c r="S1296">
        <v>28.816666999999999</v>
      </c>
      <c r="T1296">
        <v>0.31666699999999998</v>
      </c>
      <c r="U1296">
        <v>1.9</v>
      </c>
    </row>
    <row r="1297" spans="1:21" x14ac:dyDescent="0.25">
      <c r="A1297" t="s">
        <v>4857</v>
      </c>
      <c r="B1297">
        <v>1</v>
      </c>
      <c r="C1297" t="s">
        <v>78</v>
      </c>
      <c r="D1297" t="s">
        <v>96</v>
      </c>
      <c r="E1297" t="s">
        <v>4858</v>
      </c>
      <c r="F1297" t="s">
        <v>140</v>
      </c>
      <c r="G1297" t="s">
        <v>72</v>
      </c>
      <c r="H1297" t="s">
        <v>129</v>
      </c>
      <c r="I1297" t="s">
        <v>22</v>
      </c>
      <c r="J1297" t="s">
        <v>141</v>
      </c>
      <c r="K1297" t="s">
        <v>4859</v>
      </c>
      <c r="L1297" t="s">
        <v>4860</v>
      </c>
      <c r="M1297">
        <v>6.9444443999999994E-2</v>
      </c>
      <c r="N1297">
        <v>0</v>
      </c>
      <c r="O1297">
        <v>143</v>
      </c>
      <c r="P1297">
        <v>1</v>
      </c>
      <c r="Q1297">
        <v>3</v>
      </c>
      <c r="R1297">
        <v>0</v>
      </c>
      <c r="S1297">
        <v>9.930555</v>
      </c>
      <c r="T1297">
        <v>6.9444000000000006E-2</v>
      </c>
      <c r="U1297">
        <v>0.20833299999999999</v>
      </c>
    </row>
    <row r="1298" spans="1:21" x14ac:dyDescent="0.25">
      <c r="A1298" t="s">
        <v>4861</v>
      </c>
      <c r="B1298">
        <v>1</v>
      </c>
      <c r="C1298" t="s">
        <v>79</v>
      </c>
      <c r="D1298" t="s">
        <v>121</v>
      </c>
      <c r="E1298" t="s">
        <v>4862</v>
      </c>
      <c r="F1298" t="s">
        <v>177</v>
      </c>
      <c r="G1298" t="s">
        <v>72</v>
      </c>
      <c r="H1298" t="s">
        <v>129</v>
      </c>
      <c r="I1298" t="s">
        <v>22</v>
      </c>
      <c r="J1298" t="s">
        <v>130</v>
      </c>
      <c r="K1298" t="s">
        <v>4863</v>
      </c>
      <c r="L1298" t="s">
        <v>4864</v>
      </c>
      <c r="M1298">
        <v>1.9241666660000001</v>
      </c>
      <c r="N1298">
        <v>2</v>
      </c>
      <c r="O1298">
        <v>192</v>
      </c>
      <c r="P1298">
        <v>0</v>
      </c>
      <c r="Q1298">
        <v>0</v>
      </c>
      <c r="R1298">
        <v>3.8483329999999998</v>
      </c>
      <c r="S1298">
        <v>369.44</v>
      </c>
      <c r="T1298">
        <v>0</v>
      </c>
      <c r="U1298">
        <v>0</v>
      </c>
    </row>
    <row r="1299" spans="1:21" x14ac:dyDescent="0.25">
      <c r="A1299" t="s">
        <v>4865</v>
      </c>
      <c r="B1299">
        <v>1</v>
      </c>
      <c r="C1299" t="s">
        <v>78</v>
      </c>
      <c r="D1299" t="s">
        <v>92</v>
      </c>
      <c r="E1299" t="s">
        <v>4866</v>
      </c>
      <c r="F1299" t="s">
        <v>128</v>
      </c>
      <c r="G1299" t="s">
        <v>71</v>
      </c>
      <c r="H1299" t="s">
        <v>129</v>
      </c>
      <c r="I1299" t="s">
        <v>22</v>
      </c>
      <c r="J1299" t="s">
        <v>130</v>
      </c>
      <c r="K1299" t="s">
        <v>4867</v>
      </c>
      <c r="L1299" t="s">
        <v>4868</v>
      </c>
      <c r="M1299">
        <v>1.7213925000000001</v>
      </c>
      <c r="N1299">
        <v>2</v>
      </c>
      <c r="O1299">
        <v>378</v>
      </c>
      <c r="P1299">
        <v>0</v>
      </c>
      <c r="Q1299">
        <v>0</v>
      </c>
      <c r="R1299">
        <v>3.4427850000000002</v>
      </c>
      <c r="S1299">
        <v>650.68636500000002</v>
      </c>
      <c r="T1299">
        <v>0</v>
      </c>
      <c r="U1299">
        <v>0</v>
      </c>
    </row>
    <row r="1300" spans="1:21" x14ac:dyDescent="0.25">
      <c r="A1300" t="s">
        <v>4869</v>
      </c>
      <c r="B1300">
        <v>1</v>
      </c>
      <c r="C1300" t="s">
        <v>78</v>
      </c>
      <c r="D1300" t="s">
        <v>81</v>
      </c>
      <c r="E1300" t="s">
        <v>4870</v>
      </c>
      <c r="F1300" t="s">
        <v>177</v>
      </c>
      <c r="G1300" t="s">
        <v>71</v>
      </c>
      <c r="H1300" t="s">
        <v>129</v>
      </c>
      <c r="I1300" t="s">
        <v>22</v>
      </c>
      <c r="J1300" t="s">
        <v>130</v>
      </c>
      <c r="K1300" t="s">
        <v>4871</v>
      </c>
      <c r="L1300" t="s">
        <v>4872</v>
      </c>
      <c r="M1300">
        <v>6.3286111109999998</v>
      </c>
      <c r="N1300">
        <v>0</v>
      </c>
      <c r="O1300">
        <v>83</v>
      </c>
      <c r="P1300">
        <v>0</v>
      </c>
      <c r="Q1300">
        <v>0</v>
      </c>
      <c r="R1300">
        <v>0</v>
      </c>
      <c r="S1300">
        <v>525.274722</v>
      </c>
      <c r="T1300">
        <v>0</v>
      </c>
      <c r="U1300">
        <v>0</v>
      </c>
    </row>
    <row r="1301" spans="1:21" x14ac:dyDescent="0.25">
      <c r="A1301" t="s">
        <v>4873</v>
      </c>
      <c r="B1301">
        <v>1</v>
      </c>
      <c r="C1301" t="s">
        <v>78</v>
      </c>
      <c r="D1301" t="s">
        <v>81</v>
      </c>
      <c r="E1301" t="s">
        <v>4874</v>
      </c>
      <c r="F1301" t="s">
        <v>177</v>
      </c>
      <c r="G1301" t="s">
        <v>71</v>
      </c>
      <c r="H1301" t="s">
        <v>129</v>
      </c>
      <c r="I1301" t="s">
        <v>22</v>
      </c>
      <c r="J1301" t="s">
        <v>130</v>
      </c>
      <c r="K1301" t="s">
        <v>4875</v>
      </c>
      <c r="L1301" t="s">
        <v>4876</v>
      </c>
      <c r="M1301">
        <v>1.325072222</v>
      </c>
      <c r="N1301">
        <v>0</v>
      </c>
      <c r="O1301">
        <v>79</v>
      </c>
      <c r="P1301">
        <v>0</v>
      </c>
      <c r="Q1301">
        <v>0</v>
      </c>
      <c r="R1301">
        <v>0</v>
      </c>
      <c r="S1301">
        <v>104.680706</v>
      </c>
      <c r="T1301">
        <v>0</v>
      </c>
      <c r="U1301">
        <v>0</v>
      </c>
    </row>
    <row r="1302" spans="1:21" x14ac:dyDescent="0.25">
      <c r="A1302" t="s">
        <v>4877</v>
      </c>
      <c r="B1302">
        <v>1</v>
      </c>
      <c r="C1302" t="s">
        <v>78</v>
      </c>
      <c r="D1302" t="s">
        <v>82</v>
      </c>
      <c r="E1302" t="s">
        <v>4878</v>
      </c>
      <c r="F1302" t="s">
        <v>140</v>
      </c>
      <c r="G1302" t="s">
        <v>72</v>
      </c>
      <c r="H1302" t="s">
        <v>168</v>
      </c>
      <c r="I1302" t="s">
        <v>22</v>
      </c>
      <c r="J1302" t="s">
        <v>141</v>
      </c>
      <c r="K1302" t="s">
        <v>4879</v>
      </c>
      <c r="L1302" t="s">
        <v>4880</v>
      </c>
      <c r="M1302">
        <v>3.2500000000000001E-2</v>
      </c>
      <c r="N1302">
        <v>1</v>
      </c>
      <c r="O1302">
        <v>18</v>
      </c>
      <c r="P1302">
        <v>0</v>
      </c>
      <c r="Q1302">
        <v>15</v>
      </c>
      <c r="R1302">
        <v>3.2500000000000001E-2</v>
      </c>
      <c r="S1302">
        <v>0.58499999999999996</v>
      </c>
      <c r="T1302">
        <v>0</v>
      </c>
      <c r="U1302">
        <v>0.48749999999999999</v>
      </c>
    </row>
    <row r="1303" spans="1:21" x14ac:dyDescent="0.25">
      <c r="A1303" t="s">
        <v>4881</v>
      </c>
      <c r="B1303">
        <v>1</v>
      </c>
      <c r="C1303" t="s">
        <v>78</v>
      </c>
      <c r="D1303" t="s">
        <v>82</v>
      </c>
      <c r="E1303" t="s">
        <v>4882</v>
      </c>
      <c r="F1303" t="s">
        <v>140</v>
      </c>
      <c r="G1303" t="s">
        <v>72</v>
      </c>
      <c r="H1303" t="s">
        <v>129</v>
      </c>
      <c r="I1303" t="s">
        <v>22</v>
      </c>
      <c r="J1303" t="s">
        <v>141</v>
      </c>
      <c r="K1303" t="s">
        <v>4883</v>
      </c>
      <c r="L1303" t="s">
        <v>4884</v>
      </c>
      <c r="M1303">
        <v>0.77222222200000001</v>
      </c>
      <c r="N1303">
        <v>1</v>
      </c>
      <c r="O1303">
        <v>52</v>
      </c>
      <c r="P1303">
        <v>0</v>
      </c>
      <c r="Q1303">
        <v>4</v>
      </c>
      <c r="R1303">
        <v>0.77222199999999996</v>
      </c>
      <c r="S1303">
        <v>40.155555999999997</v>
      </c>
      <c r="T1303">
        <v>0</v>
      </c>
      <c r="U1303">
        <v>3.088889</v>
      </c>
    </row>
    <row r="1304" spans="1:21" x14ac:dyDescent="0.25">
      <c r="A1304" t="s">
        <v>4885</v>
      </c>
      <c r="B1304">
        <v>1</v>
      </c>
      <c r="C1304" t="s">
        <v>79</v>
      </c>
      <c r="D1304" t="s">
        <v>119</v>
      </c>
      <c r="E1304" t="s">
        <v>4886</v>
      </c>
      <c r="F1304" t="s">
        <v>140</v>
      </c>
      <c r="G1304" t="s">
        <v>72</v>
      </c>
      <c r="H1304" t="s">
        <v>129</v>
      </c>
      <c r="I1304" t="s">
        <v>22</v>
      </c>
      <c r="J1304" t="s">
        <v>141</v>
      </c>
      <c r="K1304" t="s">
        <v>4887</v>
      </c>
      <c r="L1304" t="s">
        <v>4888</v>
      </c>
      <c r="M1304">
        <v>0.46500000000000002</v>
      </c>
      <c r="N1304">
        <v>1</v>
      </c>
      <c r="O1304">
        <v>273</v>
      </c>
      <c r="P1304">
        <v>0</v>
      </c>
      <c r="Q1304">
        <v>16</v>
      </c>
      <c r="R1304">
        <v>0.46500000000000002</v>
      </c>
      <c r="S1304">
        <v>126.94499999999999</v>
      </c>
      <c r="T1304">
        <v>0</v>
      </c>
      <c r="U1304">
        <v>7.44</v>
      </c>
    </row>
    <row r="1305" spans="1:21" x14ac:dyDescent="0.25">
      <c r="A1305" t="s">
        <v>4889</v>
      </c>
      <c r="B1305">
        <v>1</v>
      </c>
      <c r="C1305" t="s">
        <v>79</v>
      </c>
      <c r="D1305" t="s">
        <v>119</v>
      </c>
      <c r="E1305" t="s">
        <v>4890</v>
      </c>
      <c r="F1305" t="s">
        <v>140</v>
      </c>
      <c r="G1305" t="s">
        <v>72</v>
      </c>
      <c r="H1305" t="s">
        <v>129</v>
      </c>
      <c r="I1305" t="s">
        <v>22</v>
      </c>
      <c r="J1305" t="s">
        <v>141</v>
      </c>
      <c r="K1305" t="s">
        <v>4891</v>
      </c>
      <c r="L1305" t="s">
        <v>4892</v>
      </c>
      <c r="M1305">
        <v>0.256111111</v>
      </c>
      <c r="N1305">
        <v>0</v>
      </c>
      <c r="O1305">
        <v>0</v>
      </c>
      <c r="P1305">
        <v>1</v>
      </c>
      <c r="Q1305">
        <v>29</v>
      </c>
      <c r="R1305">
        <v>0</v>
      </c>
      <c r="S1305">
        <v>0</v>
      </c>
      <c r="T1305">
        <v>0.25611099999999998</v>
      </c>
      <c r="U1305">
        <v>7.4272220000000004</v>
      </c>
    </row>
    <row r="1306" spans="1:21" x14ac:dyDescent="0.25">
      <c r="A1306" t="s">
        <v>4893</v>
      </c>
      <c r="B1306">
        <v>1</v>
      </c>
      <c r="C1306" t="s">
        <v>79</v>
      </c>
      <c r="D1306" t="s">
        <v>119</v>
      </c>
      <c r="E1306" t="s">
        <v>4894</v>
      </c>
      <c r="F1306" t="s">
        <v>128</v>
      </c>
      <c r="G1306" t="s">
        <v>72</v>
      </c>
      <c r="H1306" t="s">
        <v>129</v>
      </c>
      <c r="I1306" t="s">
        <v>22</v>
      </c>
      <c r="J1306" t="s">
        <v>130</v>
      </c>
      <c r="K1306" t="s">
        <v>4895</v>
      </c>
      <c r="L1306" t="s">
        <v>4896</v>
      </c>
      <c r="M1306">
        <v>0.20388888799999999</v>
      </c>
      <c r="N1306">
        <v>0</v>
      </c>
      <c r="O1306">
        <v>0</v>
      </c>
      <c r="P1306">
        <v>50</v>
      </c>
      <c r="Q1306">
        <v>1007</v>
      </c>
      <c r="R1306">
        <v>0</v>
      </c>
      <c r="S1306">
        <v>0</v>
      </c>
      <c r="T1306">
        <v>10.194444000000001</v>
      </c>
      <c r="U1306">
        <v>205.31611000000001</v>
      </c>
    </row>
    <row r="1307" spans="1:21" x14ac:dyDescent="0.25">
      <c r="A1307" t="s">
        <v>4897</v>
      </c>
      <c r="B1307">
        <v>1</v>
      </c>
      <c r="C1307" t="s">
        <v>79</v>
      </c>
      <c r="D1307" t="s">
        <v>119</v>
      </c>
      <c r="E1307" t="s">
        <v>4898</v>
      </c>
      <c r="F1307" t="s">
        <v>140</v>
      </c>
      <c r="G1307" t="s">
        <v>72</v>
      </c>
      <c r="H1307" t="s">
        <v>129</v>
      </c>
      <c r="I1307" t="s">
        <v>22</v>
      </c>
      <c r="J1307" t="s">
        <v>141</v>
      </c>
      <c r="K1307" t="s">
        <v>4899</v>
      </c>
      <c r="L1307" t="s">
        <v>4900</v>
      </c>
      <c r="M1307">
        <v>0.108333333</v>
      </c>
      <c r="N1307">
        <v>0</v>
      </c>
      <c r="O1307">
        <v>0</v>
      </c>
      <c r="P1307">
        <v>1</v>
      </c>
      <c r="Q1307">
        <v>38</v>
      </c>
      <c r="R1307">
        <v>0</v>
      </c>
      <c r="S1307">
        <v>0</v>
      </c>
      <c r="T1307">
        <v>0.108333</v>
      </c>
      <c r="U1307">
        <v>4.1166669999999996</v>
      </c>
    </row>
    <row r="1308" spans="1:21" x14ac:dyDescent="0.25">
      <c r="A1308" t="s">
        <v>4901</v>
      </c>
      <c r="B1308">
        <v>1</v>
      </c>
      <c r="C1308" t="s">
        <v>79</v>
      </c>
      <c r="D1308" t="s">
        <v>119</v>
      </c>
      <c r="E1308" t="s">
        <v>4902</v>
      </c>
      <c r="F1308" t="s">
        <v>140</v>
      </c>
      <c r="G1308" t="s">
        <v>72</v>
      </c>
      <c r="H1308" t="s">
        <v>129</v>
      </c>
      <c r="I1308" t="s">
        <v>22</v>
      </c>
      <c r="J1308" t="s">
        <v>141</v>
      </c>
      <c r="K1308" t="s">
        <v>4903</v>
      </c>
      <c r="L1308" t="s">
        <v>4904</v>
      </c>
      <c r="M1308">
        <v>0.54</v>
      </c>
      <c r="N1308">
        <v>0</v>
      </c>
      <c r="O1308">
        <v>0</v>
      </c>
      <c r="P1308">
        <v>50</v>
      </c>
      <c r="Q1308">
        <v>1007</v>
      </c>
      <c r="R1308">
        <v>0</v>
      </c>
      <c r="S1308">
        <v>0</v>
      </c>
      <c r="T1308">
        <v>27</v>
      </c>
      <c r="U1308">
        <v>543.78</v>
      </c>
    </row>
    <row r="1309" spans="1:21" x14ac:dyDescent="0.25">
      <c r="A1309" t="s">
        <v>4905</v>
      </c>
      <c r="B1309">
        <v>1</v>
      </c>
      <c r="C1309" t="s">
        <v>79</v>
      </c>
      <c r="D1309" t="s">
        <v>119</v>
      </c>
      <c r="E1309" t="s">
        <v>4906</v>
      </c>
      <c r="F1309" t="s">
        <v>140</v>
      </c>
      <c r="G1309" t="s">
        <v>72</v>
      </c>
      <c r="H1309" t="s">
        <v>129</v>
      </c>
      <c r="I1309" t="s">
        <v>22</v>
      </c>
      <c r="J1309" t="s">
        <v>141</v>
      </c>
      <c r="K1309" t="s">
        <v>4907</v>
      </c>
      <c r="L1309" t="s">
        <v>4908</v>
      </c>
      <c r="M1309">
        <v>6.2777777000000007E-2</v>
      </c>
      <c r="N1309">
        <v>0</v>
      </c>
      <c r="O1309">
        <v>0</v>
      </c>
      <c r="P1309">
        <v>1</v>
      </c>
      <c r="Q1309">
        <v>46</v>
      </c>
      <c r="R1309">
        <v>0</v>
      </c>
      <c r="S1309">
        <v>0</v>
      </c>
      <c r="T1309">
        <v>6.2778E-2</v>
      </c>
      <c r="U1309">
        <v>2.887778</v>
      </c>
    </row>
    <row r="1310" spans="1:21" x14ac:dyDescent="0.25">
      <c r="A1310" t="s">
        <v>4909</v>
      </c>
      <c r="B1310">
        <v>1</v>
      </c>
      <c r="C1310" t="s">
        <v>79</v>
      </c>
      <c r="D1310" t="s">
        <v>119</v>
      </c>
      <c r="E1310" t="s">
        <v>4910</v>
      </c>
      <c r="F1310" t="s">
        <v>177</v>
      </c>
      <c r="G1310" t="s">
        <v>71</v>
      </c>
      <c r="H1310" t="s">
        <v>129</v>
      </c>
      <c r="I1310" t="s">
        <v>22</v>
      </c>
      <c r="J1310" t="s">
        <v>130</v>
      </c>
      <c r="K1310" t="s">
        <v>4911</v>
      </c>
      <c r="L1310" t="s">
        <v>4912</v>
      </c>
      <c r="M1310">
        <v>5.306944444</v>
      </c>
      <c r="N1310">
        <v>0</v>
      </c>
      <c r="O1310">
        <v>67</v>
      </c>
      <c r="P1310">
        <v>0</v>
      </c>
      <c r="Q1310">
        <v>0</v>
      </c>
      <c r="R1310">
        <v>0</v>
      </c>
      <c r="S1310">
        <v>355.56527799999998</v>
      </c>
      <c r="T1310">
        <v>0</v>
      </c>
      <c r="U1310">
        <v>0</v>
      </c>
    </row>
    <row r="1311" spans="1:21" x14ac:dyDescent="0.25">
      <c r="A1311" t="s">
        <v>4913</v>
      </c>
      <c r="B1311">
        <v>1</v>
      </c>
      <c r="C1311" t="s">
        <v>78</v>
      </c>
      <c r="D1311" t="s">
        <v>92</v>
      </c>
      <c r="E1311" t="s">
        <v>4914</v>
      </c>
      <c r="F1311" t="s">
        <v>140</v>
      </c>
      <c r="G1311" t="s">
        <v>72</v>
      </c>
      <c r="H1311" t="s">
        <v>168</v>
      </c>
      <c r="I1311" t="s">
        <v>22</v>
      </c>
      <c r="J1311" t="s">
        <v>141</v>
      </c>
      <c r="K1311" t="s">
        <v>4915</v>
      </c>
      <c r="L1311" t="s">
        <v>4916</v>
      </c>
      <c r="M1311">
        <v>3.2500000000000001E-2</v>
      </c>
      <c r="N1311">
        <v>0</v>
      </c>
      <c r="O1311">
        <v>0</v>
      </c>
      <c r="P1311">
        <v>1</v>
      </c>
      <c r="Q1311">
        <v>44</v>
      </c>
      <c r="R1311">
        <v>0</v>
      </c>
      <c r="S1311">
        <v>0</v>
      </c>
      <c r="T1311">
        <v>3.2500000000000001E-2</v>
      </c>
      <c r="U1311">
        <v>1.43</v>
      </c>
    </row>
    <row r="1312" spans="1:21" x14ac:dyDescent="0.25">
      <c r="A1312" t="s">
        <v>4917</v>
      </c>
      <c r="B1312">
        <v>1</v>
      </c>
      <c r="C1312" t="s">
        <v>78</v>
      </c>
      <c r="D1312" t="s">
        <v>92</v>
      </c>
      <c r="E1312" t="s">
        <v>4918</v>
      </c>
      <c r="F1312" t="s">
        <v>154</v>
      </c>
      <c r="G1312" t="s">
        <v>72</v>
      </c>
      <c r="H1312" t="s">
        <v>168</v>
      </c>
      <c r="I1312" t="s">
        <v>22</v>
      </c>
      <c r="J1312" t="s">
        <v>130</v>
      </c>
      <c r="K1312" t="s">
        <v>4919</v>
      </c>
      <c r="L1312" t="s">
        <v>4920</v>
      </c>
      <c r="M1312">
        <v>3.4444443999999998E-2</v>
      </c>
      <c r="N1312">
        <v>0</v>
      </c>
      <c r="O1312">
        <v>0</v>
      </c>
      <c r="P1312">
        <v>1</v>
      </c>
      <c r="Q1312">
        <v>109</v>
      </c>
      <c r="R1312">
        <v>0</v>
      </c>
      <c r="S1312">
        <v>0</v>
      </c>
      <c r="T1312">
        <v>3.4444000000000002E-2</v>
      </c>
      <c r="U1312">
        <v>3.7544439999999999</v>
      </c>
    </row>
    <row r="1313" spans="1:21" x14ac:dyDescent="0.25">
      <c r="A1313" t="s">
        <v>4921</v>
      </c>
      <c r="B1313">
        <v>1</v>
      </c>
      <c r="C1313" t="s">
        <v>78</v>
      </c>
      <c r="D1313" t="s">
        <v>92</v>
      </c>
      <c r="E1313" t="s">
        <v>4922</v>
      </c>
      <c r="F1313" t="s">
        <v>177</v>
      </c>
      <c r="G1313" t="s">
        <v>72</v>
      </c>
      <c r="H1313" t="s">
        <v>129</v>
      </c>
      <c r="I1313" t="s">
        <v>22</v>
      </c>
      <c r="J1313" t="s">
        <v>130</v>
      </c>
      <c r="K1313" t="s">
        <v>4923</v>
      </c>
      <c r="L1313" t="s">
        <v>4924</v>
      </c>
      <c r="M1313">
        <v>1.356944444</v>
      </c>
      <c r="N1313">
        <v>0</v>
      </c>
      <c r="O1313">
        <v>0</v>
      </c>
      <c r="P1313">
        <v>20</v>
      </c>
      <c r="Q1313">
        <v>40</v>
      </c>
      <c r="R1313">
        <v>0</v>
      </c>
      <c r="S1313">
        <v>0</v>
      </c>
      <c r="T1313">
        <v>27.138888999999999</v>
      </c>
      <c r="U1313">
        <v>54.277777999999998</v>
      </c>
    </row>
    <row r="1314" spans="1:21" x14ac:dyDescent="0.25">
      <c r="A1314" t="s">
        <v>4925</v>
      </c>
      <c r="B1314">
        <v>1</v>
      </c>
      <c r="C1314" t="s">
        <v>78</v>
      </c>
      <c r="D1314" t="s">
        <v>92</v>
      </c>
      <c r="E1314" t="s">
        <v>4926</v>
      </c>
      <c r="F1314" t="s">
        <v>177</v>
      </c>
      <c r="G1314" t="s">
        <v>72</v>
      </c>
      <c r="H1314" t="s">
        <v>129</v>
      </c>
      <c r="I1314" t="s">
        <v>22</v>
      </c>
      <c r="J1314" t="s">
        <v>130</v>
      </c>
      <c r="K1314" t="s">
        <v>4927</v>
      </c>
      <c r="L1314" t="s">
        <v>4928</v>
      </c>
      <c r="M1314">
        <v>6.0085211110000003</v>
      </c>
      <c r="N1314">
        <v>0</v>
      </c>
      <c r="O1314">
        <v>0</v>
      </c>
      <c r="P1314">
        <v>1</v>
      </c>
      <c r="Q1314">
        <v>101</v>
      </c>
      <c r="R1314">
        <v>0</v>
      </c>
      <c r="S1314">
        <v>0</v>
      </c>
      <c r="T1314">
        <v>6.008521</v>
      </c>
      <c r="U1314">
        <v>606.86063200000001</v>
      </c>
    </row>
    <row r="1315" spans="1:21" x14ac:dyDescent="0.25">
      <c r="A1315" t="s">
        <v>4929</v>
      </c>
      <c r="B1315">
        <v>1</v>
      </c>
      <c r="C1315" t="s">
        <v>78</v>
      </c>
      <c r="D1315" t="s">
        <v>92</v>
      </c>
      <c r="E1315" t="s">
        <v>4918</v>
      </c>
      <c r="F1315" t="s">
        <v>140</v>
      </c>
      <c r="G1315" t="s">
        <v>72</v>
      </c>
      <c r="H1315" t="s">
        <v>129</v>
      </c>
      <c r="I1315" t="s">
        <v>22</v>
      </c>
      <c r="J1315" t="s">
        <v>141</v>
      </c>
      <c r="K1315" t="s">
        <v>4930</v>
      </c>
      <c r="L1315" t="s">
        <v>4931</v>
      </c>
      <c r="M1315">
        <v>0.258333333</v>
      </c>
      <c r="N1315">
        <v>1</v>
      </c>
      <c r="O1315">
        <v>82</v>
      </c>
      <c r="P1315">
        <v>0</v>
      </c>
      <c r="Q1315">
        <v>53</v>
      </c>
      <c r="R1315">
        <v>0.25833299999999998</v>
      </c>
      <c r="S1315">
        <v>21.183333000000001</v>
      </c>
      <c r="T1315">
        <v>0</v>
      </c>
      <c r="U1315">
        <v>13.691667000000001</v>
      </c>
    </row>
    <row r="1316" spans="1:21" x14ac:dyDescent="0.25">
      <c r="A1316" t="s">
        <v>4932</v>
      </c>
      <c r="B1316">
        <v>1</v>
      </c>
      <c r="C1316" t="s">
        <v>78</v>
      </c>
      <c r="D1316" t="s">
        <v>92</v>
      </c>
      <c r="E1316" t="s">
        <v>4918</v>
      </c>
      <c r="F1316" t="s">
        <v>140</v>
      </c>
      <c r="G1316" t="s">
        <v>72</v>
      </c>
      <c r="H1316" t="s">
        <v>168</v>
      </c>
      <c r="I1316" t="s">
        <v>22</v>
      </c>
      <c r="J1316" t="s">
        <v>141</v>
      </c>
      <c r="K1316" t="s">
        <v>4933</v>
      </c>
      <c r="L1316" t="s">
        <v>4934</v>
      </c>
      <c r="M1316">
        <v>5.8333329999999996E-3</v>
      </c>
      <c r="N1316">
        <v>0</v>
      </c>
      <c r="O1316">
        <v>0</v>
      </c>
      <c r="P1316">
        <v>1</v>
      </c>
      <c r="Q1316">
        <v>68</v>
      </c>
      <c r="R1316">
        <v>0</v>
      </c>
      <c r="S1316">
        <v>0</v>
      </c>
      <c r="T1316">
        <v>5.8329999999999996E-3</v>
      </c>
      <c r="U1316">
        <v>0.39666699999999999</v>
      </c>
    </row>
    <row r="1317" spans="1:21" x14ac:dyDescent="0.25">
      <c r="A1317" t="s">
        <v>4935</v>
      </c>
      <c r="B1317">
        <v>1</v>
      </c>
      <c r="C1317" t="s">
        <v>78</v>
      </c>
      <c r="D1317" t="s">
        <v>92</v>
      </c>
      <c r="E1317" t="s">
        <v>4936</v>
      </c>
      <c r="F1317" t="s">
        <v>177</v>
      </c>
      <c r="G1317" t="s">
        <v>72</v>
      </c>
      <c r="H1317" t="s">
        <v>129</v>
      </c>
      <c r="I1317" t="s">
        <v>22</v>
      </c>
      <c r="J1317" t="s">
        <v>130</v>
      </c>
      <c r="K1317" t="s">
        <v>4937</v>
      </c>
      <c r="L1317" t="s">
        <v>4938</v>
      </c>
      <c r="M1317">
        <v>7.8313888880000002</v>
      </c>
      <c r="N1317">
        <v>0</v>
      </c>
      <c r="O1317">
        <v>0</v>
      </c>
      <c r="P1317">
        <v>21</v>
      </c>
      <c r="Q1317">
        <v>141</v>
      </c>
      <c r="R1317">
        <v>0</v>
      </c>
      <c r="S1317">
        <v>0</v>
      </c>
      <c r="T1317">
        <v>164.45916700000001</v>
      </c>
      <c r="U1317">
        <v>1104.225833</v>
      </c>
    </row>
    <row r="1318" spans="1:21" x14ac:dyDescent="0.25">
      <c r="A1318" t="s">
        <v>4939</v>
      </c>
      <c r="B1318">
        <v>1</v>
      </c>
      <c r="C1318" t="s">
        <v>78</v>
      </c>
      <c r="D1318" t="s">
        <v>92</v>
      </c>
      <c r="E1318" t="s">
        <v>4940</v>
      </c>
      <c r="F1318" t="s">
        <v>140</v>
      </c>
      <c r="G1318" t="s">
        <v>72</v>
      </c>
      <c r="H1318" t="s">
        <v>168</v>
      </c>
      <c r="I1318" t="s">
        <v>22</v>
      </c>
      <c r="J1318" t="s">
        <v>141</v>
      </c>
      <c r="K1318" t="s">
        <v>4941</v>
      </c>
      <c r="L1318" t="s">
        <v>4942</v>
      </c>
      <c r="M1318">
        <v>8.3333330000000001E-3</v>
      </c>
      <c r="N1318">
        <v>1</v>
      </c>
      <c r="O1318">
        <v>464</v>
      </c>
      <c r="P1318">
        <v>0</v>
      </c>
      <c r="Q1318">
        <v>0</v>
      </c>
      <c r="R1318">
        <v>8.3330000000000001E-3</v>
      </c>
      <c r="S1318">
        <v>3.8666670000000001</v>
      </c>
      <c r="T1318">
        <v>0</v>
      </c>
      <c r="U1318">
        <v>0</v>
      </c>
    </row>
    <row r="1319" spans="1:21" x14ac:dyDescent="0.25">
      <c r="A1319" t="s">
        <v>4943</v>
      </c>
      <c r="B1319">
        <v>1</v>
      </c>
      <c r="C1319" t="s">
        <v>79</v>
      </c>
      <c r="D1319" t="s">
        <v>109</v>
      </c>
      <c r="E1319" t="s">
        <v>4944</v>
      </c>
      <c r="F1319" t="s">
        <v>140</v>
      </c>
      <c r="G1319" t="s">
        <v>72</v>
      </c>
      <c r="H1319" t="s">
        <v>168</v>
      </c>
      <c r="I1319" t="s">
        <v>22</v>
      </c>
      <c r="J1319" t="s">
        <v>141</v>
      </c>
      <c r="K1319" t="s">
        <v>4945</v>
      </c>
      <c r="L1319" t="s">
        <v>4946</v>
      </c>
      <c r="M1319">
        <v>1.3055555E-2</v>
      </c>
      <c r="N1319">
        <v>2</v>
      </c>
      <c r="O1319">
        <v>192</v>
      </c>
      <c r="P1319">
        <v>0</v>
      </c>
      <c r="Q1319">
        <v>0</v>
      </c>
      <c r="R1319">
        <v>2.6110999999999999E-2</v>
      </c>
      <c r="S1319">
        <v>2.5066670000000002</v>
      </c>
      <c r="T1319">
        <v>0</v>
      </c>
      <c r="U1319">
        <v>0</v>
      </c>
    </row>
    <row r="1320" spans="1:21" x14ac:dyDescent="0.25">
      <c r="A1320" t="s">
        <v>4947</v>
      </c>
      <c r="B1320">
        <v>1</v>
      </c>
      <c r="C1320" t="s">
        <v>79</v>
      </c>
      <c r="D1320" t="s">
        <v>109</v>
      </c>
      <c r="E1320" t="s">
        <v>4944</v>
      </c>
      <c r="F1320" t="s">
        <v>140</v>
      </c>
      <c r="G1320" t="s">
        <v>72</v>
      </c>
      <c r="H1320" t="s">
        <v>168</v>
      </c>
      <c r="I1320" t="s">
        <v>22</v>
      </c>
      <c r="J1320" t="s">
        <v>141</v>
      </c>
      <c r="K1320" t="s">
        <v>4948</v>
      </c>
      <c r="L1320" t="s">
        <v>4949</v>
      </c>
      <c r="M1320">
        <v>1.3333332999999999E-2</v>
      </c>
      <c r="N1320">
        <v>1</v>
      </c>
      <c r="O1320">
        <v>431</v>
      </c>
      <c r="P1320">
        <v>0</v>
      </c>
      <c r="Q1320">
        <v>0</v>
      </c>
      <c r="R1320">
        <v>1.3332999999999999E-2</v>
      </c>
      <c r="S1320">
        <v>5.7466670000000004</v>
      </c>
      <c r="T1320">
        <v>0</v>
      </c>
      <c r="U1320">
        <v>0</v>
      </c>
    </row>
    <row r="1321" spans="1:21" x14ac:dyDescent="0.25">
      <c r="A1321" t="s">
        <v>4950</v>
      </c>
      <c r="B1321">
        <v>1</v>
      </c>
      <c r="C1321" t="s">
        <v>79</v>
      </c>
      <c r="D1321" t="s">
        <v>109</v>
      </c>
      <c r="E1321" t="s">
        <v>4944</v>
      </c>
      <c r="F1321" t="s">
        <v>140</v>
      </c>
      <c r="G1321" t="s">
        <v>72</v>
      </c>
      <c r="H1321" t="s">
        <v>168</v>
      </c>
      <c r="I1321" t="s">
        <v>22</v>
      </c>
      <c r="J1321" t="s">
        <v>141</v>
      </c>
      <c r="K1321" t="s">
        <v>4951</v>
      </c>
      <c r="L1321" t="s">
        <v>4952</v>
      </c>
      <c r="M1321">
        <v>1.1388888E-2</v>
      </c>
      <c r="N1321">
        <v>0</v>
      </c>
      <c r="O1321">
        <v>0</v>
      </c>
      <c r="P1321">
        <v>1</v>
      </c>
      <c r="Q1321">
        <v>26</v>
      </c>
      <c r="R1321">
        <v>0</v>
      </c>
      <c r="S1321">
        <v>0</v>
      </c>
      <c r="T1321">
        <v>1.1389E-2</v>
      </c>
      <c r="U1321">
        <v>0.29611100000000001</v>
      </c>
    </row>
    <row r="1322" spans="1:21" x14ac:dyDescent="0.25">
      <c r="A1322" t="s">
        <v>4953</v>
      </c>
      <c r="B1322">
        <v>1</v>
      </c>
      <c r="C1322" t="s">
        <v>79</v>
      </c>
      <c r="D1322" t="s">
        <v>118</v>
      </c>
      <c r="E1322" t="s">
        <v>4954</v>
      </c>
      <c r="F1322" t="s">
        <v>140</v>
      </c>
      <c r="G1322" t="s">
        <v>72</v>
      </c>
      <c r="H1322" t="s">
        <v>168</v>
      </c>
      <c r="I1322" t="s">
        <v>22</v>
      </c>
      <c r="J1322" t="s">
        <v>141</v>
      </c>
      <c r="K1322" t="s">
        <v>4955</v>
      </c>
      <c r="L1322" t="s">
        <v>4956</v>
      </c>
      <c r="M1322">
        <v>4.8055555E-2</v>
      </c>
      <c r="N1322">
        <v>0</v>
      </c>
      <c r="O1322">
        <v>0</v>
      </c>
      <c r="P1322">
        <v>1</v>
      </c>
      <c r="Q1322">
        <v>22</v>
      </c>
      <c r="R1322">
        <v>0</v>
      </c>
      <c r="S1322">
        <v>0</v>
      </c>
      <c r="T1322">
        <v>4.8056000000000001E-2</v>
      </c>
      <c r="U1322">
        <v>1.0572220000000001</v>
      </c>
    </row>
    <row r="1323" spans="1:21" x14ac:dyDescent="0.25">
      <c r="A1323" t="s">
        <v>4957</v>
      </c>
      <c r="B1323">
        <v>1</v>
      </c>
      <c r="C1323" t="s">
        <v>79</v>
      </c>
      <c r="D1323" t="s">
        <v>118</v>
      </c>
      <c r="E1323" t="s">
        <v>4954</v>
      </c>
      <c r="F1323" t="s">
        <v>140</v>
      </c>
      <c r="G1323" t="s">
        <v>72</v>
      </c>
      <c r="H1323" t="s">
        <v>168</v>
      </c>
      <c r="I1323" t="s">
        <v>22</v>
      </c>
      <c r="J1323" t="s">
        <v>141</v>
      </c>
      <c r="K1323" t="s">
        <v>4958</v>
      </c>
      <c r="L1323" t="s">
        <v>4959</v>
      </c>
      <c r="M1323">
        <v>2.9722222E-2</v>
      </c>
      <c r="N1323">
        <v>0</v>
      </c>
      <c r="O1323">
        <v>0</v>
      </c>
      <c r="P1323">
        <v>1</v>
      </c>
      <c r="Q1323">
        <v>12</v>
      </c>
      <c r="R1323">
        <v>0</v>
      </c>
      <c r="S1323">
        <v>0</v>
      </c>
      <c r="T1323">
        <v>2.9721999999999998E-2</v>
      </c>
      <c r="U1323">
        <v>0.35666700000000001</v>
      </c>
    </row>
    <row r="1324" spans="1:21" x14ac:dyDescent="0.25">
      <c r="A1324" t="s">
        <v>4960</v>
      </c>
      <c r="B1324">
        <v>1</v>
      </c>
      <c r="C1324" t="s">
        <v>79</v>
      </c>
      <c r="D1324" t="s">
        <v>118</v>
      </c>
      <c r="E1324" t="s">
        <v>4961</v>
      </c>
      <c r="F1324" t="s">
        <v>128</v>
      </c>
      <c r="G1324" t="s">
        <v>72</v>
      </c>
      <c r="H1324" t="s">
        <v>129</v>
      </c>
      <c r="I1324" t="s">
        <v>22</v>
      </c>
      <c r="J1324" t="s">
        <v>130</v>
      </c>
      <c r="K1324" t="s">
        <v>4962</v>
      </c>
      <c r="L1324" t="s">
        <v>4963</v>
      </c>
      <c r="M1324">
        <v>2.0660488880000001</v>
      </c>
      <c r="N1324">
        <v>0</v>
      </c>
      <c r="O1324">
        <v>0</v>
      </c>
      <c r="P1324">
        <v>3</v>
      </c>
      <c r="Q1324">
        <v>60</v>
      </c>
      <c r="R1324">
        <v>0</v>
      </c>
      <c r="S1324">
        <v>0</v>
      </c>
      <c r="T1324">
        <v>6.1981469999999996</v>
      </c>
      <c r="U1324">
        <v>123.96293300000001</v>
      </c>
    </row>
    <row r="1325" spans="1:21" x14ac:dyDescent="0.25">
      <c r="A1325" t="s">
        <v>4964</v>
      </c>
      <c r="B1325">
        <v>1</v>
      </c>
      <c r="C1325" t="s">
        <v>79</v>
      </c>
      <c r="D1325" t="s">
        <v>118</v>
      </c>
      <c r="E1325" t="s">
        <v>4954</v>
      </c>
      <c r="F1325" t="s">
        <v>140</v>
      </c>
      <c r="G1325" t="s">
        <v>72</v>
      </c>
      <c r="H1325" t="s">
        <v>129</v>
      </c>
      <c r="I1325" t="s">
        <v>22</v>
      </c>
      <c r="J1325" t="s">
        <v>141</v>
      </c>
      <c r="K1325" t="s">
        <v>4965</v>
      </c>
      <c r="L1325" t="s">
        <v>4966</v>
      </c>
      <c r="M1325">
        <v>0.117222222</v>
      </c>
      <c r="N1325">
        <v>0</v>
      </c>
      <c r="O1325">
        <v>0</v>
      </c>
      <c r="P1325">
        <v>1</v>
      </c>
      <c r="Q1325">
        <v>9</v>
      </c>
      <c r="R1325">
        <v>0</v>
      </c>
      <c r="S1325">
        <v>0</v>
      </c>
      <c r="T1325">
        <v>0.11722200000000001</v>
      </c>
      <c r="U1325">
        <v>1.0549999999999999</v>
      </c>
    </row>
    <row r="1326" spans="1:21" x14ac:dyDescent="0.25">
      <c r="A1326" t="s">
        <v>4967</v>
      </c>
      <c r="B1326">
        <v>1</v>
      </c>
      <c r="C1326" t="s">
        <v>79</v>
      </c>
      <c r="D1326" t="s">
        <v>118</v>
      </c>
      <c r="E1326" t="s">
        <v>4954</v>
      </c>
      <c r="F1326" t="s">
        <v>140</v>
      </c>
      <c r="G1326" t="s">
        <v>72</v>
      </c>
      <c r="H1326" t="s">
        <v>168</v>
      </c>
      <c r="I1326" t="s">
        <v>22</v>
      </c>
      <c r="J1326" t="s">
        <v>141</v>
      </c>
      <c r="K1326" t="s">
        <v>4968</v>
      </c>
      <c r="L1326" t="s">
        <v>4969</v>
      </c>
      <c r="M1326">
        <v>2.1111110999999998E-2</v>
      </c>
      <c r="N1326">
        <v>0</v>
      </c>
      <c r="O1326">
        <v>0</v>
      </c>
      <c r="P1326">
        <v>2</v>
      </c>
      <c r="Q1326">
        <v>28</v>
      </c>
      <c r="R1326">
        <v>0</v>
      </c>
      <c r="S1326">
        <v>0</v>
      </c>
      <c r="T1326">
        <v>4.2222000000000003E-2</v>
      </c>
      <c r="U1326">
        <v>0.59111100000000005</v>
      </c>
    </row>
    <row r="1327" spans="1:21" x14ac:dyDescent="0.25">
      <c r="A1327" t="s">
        <v>4970</v>
      </c>
      <c r="B1327">
        <v>1</v>
      </c>
      <c r="C1327" t="s">
        <v>79</v>
      </c>
      <c r="D1327" t="s">
        <v>118</v>
      </c>
      <c r="E1327" t="s">
        <v>4971</v>
      </c>
      <c r="F1327" t="s">
        <v>128</v>
      </c>
      <c r="G1327" t="s">
        <v>72</v>
      </c>
      <c r="H1327" t="s">
        <v>129</v>
      </c>
      <c r="I1327" t="s">
        <v>22</v>
      </c>
      <c r="J1327" t="s">
        <v>130</v>
      </c>
      <c r="K1327" t="s">
        <v>4972</v>
      </c>
      <c r="L1327" t="s">
        <v>4973</v>
      </c>
      <c r="M1327">
        <v>1.085555555</v>
      </c>
      <c r="N1327">
        <v>0</v>
      </c>
      <c r="O1327">
        <v>0</v>
      </c>
      <c r="P1327">
        <v>1</v>
      </c>
      <c r="Q1327">
        <v>16</v>
      </c>
      <c r="R1327">
        <v>0</v>
      </c>
      <c r="S1327">
        <v>0</v>
      </c>
      <c r="T1327">
        <v>1.085556</v>
      </c>
      <c r="U1327">
        <v>17.368888999999999</v>
      </c>
    </row>
    <row r="1328" spans="1:21" x14ac:dyDescent="0.25">
      <c r="A1328" t="s">
        <v>4974</v>
      </c>
      <c r="B1328">
        <v>1</v>
      </c>
      <c r="C1328" t="s">
        <v>79</v>
      </c>
      <c r="D1328" t="s">
        <v>118</v>
      </c>
      <c r="E1328" t="s">
        <v>4954</v>
      </c>
      <c r="F1328" t="s">
        <v>140</v>
      </c>
      <c r="G1328" t="s">
        <v>72</v>
      </c>
      <c r="H1328" t="s">
        <v>168</v>
      </c>
      <c r="I1328" t="s">
        <v>22</v>
      </c>
      <c r="J1328" t="s">
        <v>141</v>
      </c>
      <c r="K1328" t="s">
        <v>4975</v>
      </c>
      <c r="L1328" t="s">
        <v>4976</v>
      </c>
      <c r="M1328">
        <v>1.5555555E-2</v>
      </c>
      <c r="N1328">
        <v>0</v>
      </c>
      <c r="O1328">
        <v>0</v>
      </c>
      <c r="P1328">
        <v>1</v>
      </c>
      <c r="Q1328">
        <v>42</v>
      </c>
      <c r="R1328">
        <v>0</v>
      </c>
      <c r="S1328">
        <v>0</v>
      </c>
      <c r="T1328">
        <v>1.5556E-2</v>
      </c>
      <c r="U1328">
        <v>0.65333300000000005</v>
      </c>
    </row>
    <row r="1329" spans="1:21" x14ac:dyDescent="0.25">
      <c r="A1329" t="s">
        <v>4977</v>
      </c>
      <c r="B1329">
        <v>1</v>
      </c>
      <c r="C1329" t="s">
        <v>79</v>
      </c>
      <c r="D1329" t="s">
        <v>118</v>
      </c>
      <c r="E1329" t="s">
        <v>4954</v>
      </c>
      <c r="F1329" t="s">
        <v>140</v>
      </c>
      <c r="G1329" t="s">
        <v>72</v>
      </c>
      <c r="H1329" t="s">
        <v>168</v>
      </c>
      <c r="I1329" t="s">
        <v>22</v>
      </c>
      <c r="J1329" t="s">
        <v>141</v>
      </c>
      <c r="K1329" t="s">
        <v>4978</v>
      </c>
      <c r="L1329" t="s">
        <v>4979</v>
      </c>
      <c r="M1329">
        <v>1.2222222E-2</v>
      </c>
      <c r="N1329">
        <v>0</v>
      </c>
      <c r="O1329">
        <v>0</v>
      </c>
      <c r="P1329">
        <v>1</v>
      </c>
      <c r="Q1329">
        <v>58</v>
      </c>
      <c r="R1329">
        <v>0</v>
      </c>
      <c r="S1329">
        <v>0</v>
      </c>
      <c r="T1329">
        <v>1.2222E-2</v>
      </c>
      <c r="U1329">
        <v>0.70888899999999999</v>
      </c>
    </row>
    <row r="1330" spans="1:21" x14ac:dyDescent="0.25">
      <c r="A1330" t="s">
        <v>4980</v>
      </c>
      <c r="B1330">
        <v>1</v>
      </c>
      <c r="C1330" t="s">
        <v>79</v>
      </c>
      <c r="D1330" t="s">
        <v>118</v>
      </c>
      <c r="E1330" t="s">
        <v>4981</v>
      </c>
      <c r="F1330" t="s">
        <v>128</v>
      </c>
      <c r="G1330" t="s">
        <v>72</v>
      </c>
      <c r="H1330" t="s">
        <v>129</v>
      </c>
      <c r="I1330" t="s">
        <v>22</v>
      </c>
      <c r="J1330" t="s">
        <v>130</v>
      </c>
      <c r="K1330" t="s">
        <v>4982</v>
      </c>
      <c r="L1330" t="s">
        <v>4983</v>
      </c>
      <c r="M1330">
        <v>3.8916666659999999</v>
      </c>
      <c r="N1330">
        <v>0</v>
      </c>
      <c r="O1330">
        <v>0</v>
      </c>
      <c r="P1330">
        <v>2</v>
      </c>
      <c r="Q1330">
        <v>156</v>
      </c>
      <c r="R1330">
        <v>0</v>
      </c>
      <c r="S1330">
        <v>0</v>
      </c>
      <c r="T1330">
        <v>7.7833329999999998</v>
      </c>
      <c r="U1330">
        <v>607.1</v>
      </c>
    </row>
    <row r="1331" spans="1:21" x14ac:dyDescent="0.25">
      <c r="A1331" t="s">
        <v>4984</v>
      </c>
      <c r="B1331">
        <v>1</v>
      </c>
      <c r="C1331" t="s">
        <v>78</v>
      </c>
      <c r="D1331" t="s">
        <v>107</v>
      </c>
      <c r="E1331" t="s">
        <v>4985</v>
      </c>
      <c r="F1331" t="s">
        <v>4986</v>
      </c>
      <c r="G1331" t="s">
        <v>71</v>
      </c>
      <c r="H1331" t="s">
        <v>129</v>
      </c>
      <c r="I1331" t="s">
        <v>22</v>
      </c>
      <c r="J1331" t="s">
        <v>141</v>
      </c>
      <c r="K1331" t="s">
        <v>4987</v>
      </c>
      <c r="L1331" t="s">
        <v>4988</v>
      </c>
      <c r="M1331">
        <v>1.1186111110000001</v>
      </c>
      <c r="N1331">
        <v>0</v>
      </c>
      <c r="O1331">
        <v>0</v>
      </c>
      <c r="P1331">
        <v>0</v>
      </c>
      <c r="Q1331">
        <v>24</v>
      </c>
      <c r="R1331">
        <v>0</v>
      </c>
      <c r="S1331">
        <v>0</v>
      </c>
      <c r="T1331">
        <v>0</v>
      </c>
      <c r="U1331">
        <v>26.846667</v>
      </c>
    </row>
    <row r="1332" spans="1:21" x14ac:dyDescent="0.25">
      <c r="A1332" t="s">
        <v>4989</v>
      </c>
      <c r="B1332">
        <v>1</v>
      </c>
      <c r="C1332" t="s">
        <v>79</v>
      </c>
      <c r="D1332" t="s">
        <v>118</v>
      </c>
      <c r="E1332" t="s">
        <v>4990</v>
      </c>
      <c r="F1332" t="s">
        <v>4991</v>
      </c>
      <c r="G1332" t="s">
        <v>71</v>
      </c>
      <c r="H1332" t="s">
        <v>129</v>
      </c>
      <c r="I1332" t="s">
        <v>22</v>
      </c>
      <c r="J1332" t="s">
        <v>141</v>
      </c>
      <c r="K1332" t="s">
        <v>4992</v>
      </c>
      <c r="L1332" t="s">
        <v>4993</v>
      </c>
      <c r="M1332">
        <v>0.82583333299999995</v>
      </c>
      <c r="N1332">
        <v>0</v>
      </c>
      <c r="O1332">
        <v>1</v>
      </c>
      <c r="P1332">
        <v>0</v>
      </c>
      <c r="Q1332">
        <v>0</v>
      </c>
      <c r="R1332">
        <v>0</v>
      </c>
      <c r="S1332">
        <v>0.82583300000000004</v>
      </c>
      <c r="T1332">
        <v>0</v>
      </c>
      <c r="U1332">
        <v>0</v>
      </c>
    </row>
    <row r="1333" spans="1:21" x14ac:dyDescent="0.25">
      <c r="A1333" t="s">
        <v>4994</v>
      </c>
      <c r="B1333">
        <v>1</v>
      </c>
      <c r="C1333" t="s">
        <v>79</v>
      </c>
      <c r="D1333" t="s">
        <v>118</v>
      </c>
      <c r="E1333" t="s">
        <v>4995</v>
      </c>
      <c r="F1333" t="s">
        <v>4996</v>
      </c>
      <c r="G1333" t="s">
        <v>71</v>
      </c>
      <c r="H1333" t="s">
        <v>129</v>
      </c>
      <c r="I1333" t="s">
        <v>22</v>
      </c>
      <c r="J1333" t="s">
        <v>141</v>
      </c>
      <c r="K1333" t="s">
        <v>4997</v>
      </c>
      <c r="L1333" t="s">
        <v>4998</v>
      </c>
      <c r="M1333">
        <v>1.341388888</v>
      </c>
      <c r="N1333">
        <v>0</v>
      </c>
      <c r="O1333">
        <v>0</v>
      </c>
      <c r="P1333">
        <v>0</v>
      </c>
      <c r="Q1333">
        <v>6</v>
      </c>
      <c r="R1333">
        <v>0</v>
      </c>
      <c r="S1333">
        <v>0</v>
      </c>
      <c r="T1333">
        <v>0</v>
      </c>
      <c r="U1333">
        <v>8.0483329999999995</v>
      </c>
    </row>
    <row r="1334" spans="1:21" x14ac:dyDescent="0.25">
      <c r="A1334" t="s">
        <v>4999</v>
      </c>
      <c r="B1334">
        <v>1</v>
      </c>
      <c r="C1334" t="s">
        <v>79</v>
      </c>
      <c r="D1334" t="s">
        <v>118</v>
      </c>
      <c r="E1334" t="s">
        <v>5000</v>
      </c>
      <c r="F1334" t="s">
        <v>140</v>
      </c>
      <c r="G1334" t="s">
        <v>72</v>
      </c>
      <c r="H1334" t="s">
        <v>168</v>
      </c>
      <c r="I1334" t="s">
        <v>22</v>
      </c>
      <c r="J1334" t="s">
        <v>141</v>
      </c>
      <c r="K1334" t="s">
        <v>5001</v>
      </c>
      <c r="L1334" t="s">
        <v>5002</v>
      </c>
      <c r="M1334">
        <v>8.8888879999999993E-3</v>
      </c>
      <c r="N1334">
        <v>0</v>
      </c>
      <c r="O1334">
        <v>0</v>
      </c>
      <c r="P1334">
        <v>74</v>
      </c>
      <c r="Q1334">
        <v>1658</v>
      </c>
      <c r="R1334">
        <v>0</v>
      </c>
      <c r="S1334">
        <v>0</v>
      </c>
      <c r="T1334">
        <v>0.65777799999999997</v>
      </c>
      <c r="U1334">
        <v>14.737776</v>
      </c>
    </row>
    <row r="1335" spans="1:21" x14ac:dyDescent="0.25">
      <c r="A1335" t="s">
        <v>5003</v>
      </c>
      <c r="B1335">
        <v>1</v>
      </c>
      <c r="C1335" t="s">
        <v>79</v>
      </c>
      <c r="D1335" t="s">
        <v>118</v>
      </c>
      <c r="E1335" t="s">
        <v>5004</v>
      </c>
      <c r="F1335" t="s">
        <v>140</v>
      </c>
      <c r="G1335" t="s">
        <v>72</v>
      </c>
      <c r="H1335" t="s">
        <v>129</v>
      </c>
      <c r="I1335" t="s">
        <v>22</v>
      </c>
      <c r="J1335" t="s">
        <v>141</v>
      </c>
      <c r="K1335" t="s">
        <v>3596</v>
      </c>
      <c r="L1335" t="s">
        <v>5005</v>
      </c>
      <c r="M1335">
        <v>0.32138888799999998</v>
      </c>
      <c r="N1335">
        <v>0</v>
      </c>
      <c r="O1335">
        <v>0</v>
      </c>
      <c r="P1335">
        <v>2</v>
      </c>
      <c r="Q1335">
        <v>28</v>
      </c>
      <c r="R1335">
        <v>0</v>
      </c>
      <c r="S1335">
        <v>0</v>
      </c>
      <c r="T1335">
        <v>0.64277799999999996</v>
      </c>
      <c r="U1335">
        <v>8.9988890000000001</v>
      </c>
    </row>
    <row r="1336" spans="1:21" x14ac:dyDescent="0.25">
      <c r="A1336" t="s">
        <v>5006</v>
      </c>
      <c r="B1336">
        <v>1</v>
      </c>
      <c r="C1336" t="s">
        <v>79</v>
      </c>
      <c r="D1336" t="s">
        <v>115</v>
      </c>
      <c r="E1336" t="s">
        <v>5007</v>
      </c>
      <c r="F1336" t="s">
        <v>140</v>
      </c>
      <c r="G1336" t="s">
        <v>72</v>
      </c>
      <c r="H1336" t="s">
        <v>129</v>
      </c>
      <c r="I1336" t="s">
        <v>22</v>
      </c>
      <c r="J1336" t="s">
        <v>141</v>
      </c>
      <c r="K1336" t="s">
        <v>5008</v>
      </c>
      <c r="L1336" t="s">
        <v>5009</v>
      </c>
      <c r="M1336">
        <v>0.77666666600000001</v>
      </c>
      <c r="N1336">
        <v>4</v>
      </c>
      <c r="O1336">
        <v>290</v>
      </c>
      <c r="P1336">
        <v>0</v>
      </c>
      <c r="Q1336">
        <v>5</v>
      </c>
      <c r="R1336">
        <v>3.1066669999999998</v>
      </c>
      <c r="S1336">
        <v>225.23333299999999</v>
      </c>
      <c r="T1336">
        <v>0</v>
      </c>
      <c r="U1336">
        <v>3.8833329999999999</v>
      </c>
    </row>
    <row r="1337" spans="1:21" x14ac:dyDescent="0.25">
      <c r="A1337" t="s">
        <v>5010</v>
      </c>
      <c r="B1337">
        <v>1</v>
      </c>
      <c r="C1337" t="s">
        <v>79</v>
      </c>
      <c r="D1337" t="s">
        <v>115</v>
      </c>
      <c r="E1337" t="s">
        <v>5011</v>
      </c>
      <c r="F1337" t="s">
        <v>5012</v>
      </c>
      <c r="G1337" t="s">
        <v>72</v>
      </c>
      <c r="H1337" t="s">
        <v>129</v>
      </c>
      <c r="I1337" t="s">
        <v>22</v>
      </c>
      <c r="J1337" t="s">
        <v>141</v>
      </c>
      <c r="K1337" t="s">
        <v>5013</v>
      </c>
      <c r="L1337" t="s">
        <v>5014</v>
      </c>
      <c r="M1337">
        <v>3.0055555549999999</v>
      </c>
      <c r="N1337">
        <v>0</v>
      </c>
      <c r="O1337">
        <v>0</v>
      </c>
      <c r="P1337">
        <v>5</v>
      </c>
      <c r="Q1337">
        <v>0</v>
      </c>
      <c r="R1337">
        <v>0</v>
      </c>
      <c r="S1337">
        <v>0</v>
      </c>
      <c r="T1337">
        <v>15.027778</v>
      </c>
      <c r="U1337">
        <v>0</v>
      </c>
    </row>
    <row r="1338" spans="1:21" x14ac:dyDescent="0.25">
      <c r="A1338" t="s">
        <v>5015</v>
      </c>
      <c r="B1338">
        <v>1</v>
      </c>
      <c r="C1338" t="s">
        <v>78</v>
      </c>
      <c r="D1338" t="s">
        <v>107</v>
      </c>
      <c r="E1338" t="s">
        <v>5016</v>
      </c>
      <c r="F1338" t="s">
        <v>140</v>
      </c>
      <c r="G1338" t="s">
        <v>72</v>
      </c>
      <c r="H1338" t="s">
        <v>129</v>
      </c>
      <c r="I1338" t="s">
        <v>22</v>
      </c>
      <c r="J1338" t="s">
        <v>141</v>
      </c>
      <c r="K1338" t="s">
        <v>5017</v>
      </c>
      <c r="L1338" t="s">
        <v>5018</v>
      </c>
      <c r="M1338">
        <v>0.74583333299999999</v>
      </c>
      <c r="N1338">
        <v>10</v>
      </c>
      <c r="O1338">
        <v>295</v>
      </c>
      <c r="P1338">
        <v>2</v>
      </c>
      <c r="Q1338">
        <v>87</v>
      </c>
      <c r="R1338">
        <v>7.4583329999999997</v>
      </c>
      <c r="S1338">
        <v>220.02083300000001</v>
      </c>
      <c r="T1338">
        <v>1.4916670000000001</v>
      </c>
      <c r="U1338">
        <v>64.887500000000003</v>
      </c>
    </row>
    <row r="1339" spans="1:21" x14ac:dyDescent="0.25">
      <c r="A1339" t="s">
        <v>5019</v>
      </c>
      <c r="B1339">
        <v>1</v>
      </c>
      <c r="C1339" t="s">
        <v>78</v>
      </c>
      <c r="D1339" t="s">
        <v>107</v>
      </c>
      <c r="E1339" t="s">
        <v>5020</v>
      </c>
      <c r="F1339" t="s">
        <v>128</v>
      </c>
      <c r="G1339" t="s">
        <v>72</v>
      </c>
      <c r="H1339" t="s">
        <v>129</v>
      </c>
      <c r="I1339" t="s">
        <v>22</v>
      </c>
      <c r="J1339" t="s">
        <v>130</v>
      </c>
      <c r="K1339" t="s">
        <v>5021</v>
      </c>
      <c r="L1339" t="s">
        <v>5022</v>
      </c>
      <c r="M1339">
        <v>1.875</v>
      </c>
      <c r="N1339">
        <v>0</v>
      </c>
      <c r="O1339">
        <v>0</v>
      </c>
      <c r="P1339">
        <v>1</v>
      </c>
      <c r="Q1339">
        <v>124</v>
      </c>
      <c r="R1339">
        <v>0</v>
      </c>
      <c r="S1339">
        <v>0</v>
      </c>
      <c r="T1339">
        <v>1.875</v>
      </c>
      <c r="U1339">
        <v>232.5</v>
      </c>
    </row>
    <row r="1340" spans="1:21" x14ac:dyDescent="0.25">
      <c r="A1340" t="s">
        <v>5023</v>
      </c>
      <c r="B1340">
        <v>1</v>
      </c>
      <c r="C1340" t="s">
        <v>79</v>
      </c>
      <c r="D1340" t="s">
        <v>115</v>
      </c>
      <c r="E1340" t="s">
        <v>5024</v>
      </c>
      <c r="F1340" t="s">
        <v>5012</v>
      </c>
      <c r="G1340" t="s">
        <v>72</v>
      </c>
      <c r="H1340" t="s">
        <v>129</v>
      </c>
      <c r="I1340" t="s">
        <v>22</v>
      </c>
      <c r="J1340" t="s">
        <v>141</v>
      </c>
      <c r="K1340" t="s">
        <v>5025</v>
      </c>
      <c r="L1340" t="s">
        <v>5026</v>
      </c>
      <c r="M1340">
        <v>1.1602777769999999</v>
      </c>
      <c r="N1340">
        <v>2</v>
      </c>
      <c r="O1340">
        <v>30</v>
      </c>
      <c r="P1340">
        <v>1</v>
      </c>
      <c r="Q1340">
        <v>14</v>
      </c>
      <c r="R1340">
        <v>2.3205559999999998</v>
      </c>
      <c r="S1340">
        <v>34.808332999999998</v>
      </c>
      <c r="T1340">
        <v>1.1602779999999999</v>
      </c>
      <c r="U1340">
        <v>16.243888999999999</v>
      </c>
    </row>
    <row r="1341" spans="1:21" x14ac:dyDescent="0.25">
      <c r="A1341" t="s">
        <v>5027</v>
      </c>
      <c r="B1341">
        <v>1</v>
      </c>
      <c r="C1341" t="s">
        <v>79</v>
      </c>
      <c r="D1341" t="s">
        <v>115</v>
      </c>
      <c r="E1341" t="s">
        <v>5028</v>
      </c>
      <c r="F1341" t="s">
        <v>5029</v>
      </c>
      <c r="G1341" t="s">
        <v>71</v>
      </c>
      <c r="H1341" t="s">
        <v>129</v>
      </c>
      <c r="I1341" t="s">
        <v>22</v>
      </c>
      <c r="J1341" t="s">
        <v>141</v>
      </c>
      <c r="K1341" t="s">
        <v>5030</v>
      </c>
      <c r="L1341" t="s">
        <v>5031</v>
      </c>
      <c r="M1341">
        <v>0.77083333300000001</v>
      </c>
      <c r="N1341">
        <v>0</v>
      </c>
      <c r="O1341">
        <v>31</v>
      </c>
      <c r="P1341">
        <v>0</v>
      </c>
      <c r="Q1341">
        <v>0</v>
      </c>
      <c r="R1341">
        <v>0</v>
      </c>
      <c r="S1341">
        <v>23.895833</v>
      </c>
      <c r="T1341">
        <v>0</v>
      </c>
      <c r="U1341">
        <v>0</v>
      </c>
    </row>
    <row r="1342" spans="1:21" x14ac:dyDescent="0.25">
      <c r="A1342" t="s">
        <v>5032</v>
      </c>
      <c r="B1342">
        <v>1</v>
      </c>
      <c r="C1342" t="s">
        <v>79</v>
      </c>
      <c r="D1342" t="s">
        <v>115</v>
      </c>
      <c r="E1342" t="s">
        <v>5033</v>
      </c>
      <c r="F1342" t="s">
        <v>4986</v>
      </c>
      <c r="G1342" t="s">
        <v>71</v>
      </c>
      <c r="H1342" t="s">
        <v>129</v>
      </c>
      <c r="I1342" t="s">
        <v>22</v>
      </c>
      <c r="J1342" t="s">
        <v>141</v>
      </c>
      <c r="K1342" t="s">
        <v>5034</v>
      </c>
      <c r="L1342" t="s">
        <v>5035</v>
      </c>
      <c r="M1342">
        <v>4.0305555550000003</v>
      </c>
      <c r="N1342">
        <v>0</v>
      </c>
      <c r="O1342">
        <v>15</v>
      </c>
      <c r="P1342">
        <v>0</v>
      </c>
      <c r="Q1342">
        <v>0</v>
      </c>
      <c r="R1342">
        <v>0</v>
      </c>
      <c r="S1342">
        <v>60.458333000000003</v>
      </c>
      <c r="T1342">
        <v>0</v>
      </c>
      <c r="U1342">
        <v>0</v>
      </c>
    </row>
    <row r="1343" spans="1:21" x14ac:dyDescent="0.25">
      <c r="A1343" t="s">
        <v>5036</v>
      </c>
      <c r="B1343">
        <v>1</v>
      </c>
      <c r="C1343" t="s">
        <v>79</v>
      </c>
      <c r="D1343" t="s">
        <v>115</v>
      </c>
      <c r="E1343" t="s">
        <v>5037</v>
      </c>
      <c r="F1343" t="s">
        <v>140</v>
      </c>
      <c r="G1343" t="s">
        <v>72</v>
      </c>
      <c r="H1343" t="s">
        <v>129</v>
      </c>
      <c r="I1343" t="s">
        <v>22</v>
      </c>
      <c r="J1343" t="s">
        <v>141</v>
      </c>
      <c r="K1343" t="s">
        <v>5038</v>
      </c>
      <c r="L1343" t="s">
        <v>5039</v>
      </c>
      <c r="M1343">
        <v>0.74388888799999997</v>
      </c>
      <c r="N1343">
        <v>72</v>
      </c>
      <c r="O1343">
        <v>340</v>
      </c>
      <c r="P1343">
        <v>43</v>
      </c>
      <c r="Q1343">
        <v>99</v>
      </c>
      <c r="R1343">
        <v>53.56</v>
      </c>
      <c r="S1343">
        <v>252.922222</v>
      </c>
      <c r="T1343">
        <v>31.987221999999999</v>
      </c>
      <c r="U1343">
        <v>73.644999999999996</v>
      </c>
    </row>
    <row r="1344" spans="1:21" x14ac:dyDescent="0.25">
      <c r="A1344" t="s">
        <v>5040</v>
      </c>
      <c r="B1344">
        <v>1</v>
      </c>
      <c r="C1344" t="s">
        <v>79</v>
      </c>
      <c r="D1344" t="s">
        <v>115</v>
      </c>
      <c r="E1344" t="s">
        <v>5041</v>
      </c>
      <c r="F1344" t="s">
        <v>5012</v>
      </c>
      <c r="G1344" t="s">
        <v>72</v>
      </c>
      <c r="H1344" t="s">
        <v>129</v>
      </c>
      <c r="I1344" t="s">
        <v>22</v>
      </c>
      <c r="J1344" t="s">
        <v>141</v>
      </c>
      <c r="K1344" t="s">
        <v>5042</v>
      </c>
      <c r="L1344" t="s">
        <v>5043</v>
      </c>
      <c r="M1344">
        <v>1.4413888880000001</v>
      </c>
      <c r="N1344">
        <v>0</v>
      </c>
      <c r="O1344">
        <v>0</v>
      </c>
      <c r="P1344">
        <v>1</v>
      </c>
      <c r="Q1344">
        <v>0</v>
      </c>
      <c r="R1344">
        <v>0</v>
      </c>
      <c r="S1344">
        <v>0</v>
      </c>
      <c r="T1344">
        <v>1.441389</v>
      </c>
      <c r="U1344">
        <v>0</v>
      </c>
    </row>
    <row r="1345" spans="1:21" x14ac:dyDescent="0.25">
      <c r="A1345" t="s">
        <v>5044</v>
      </c>
      <c r="B1345">
        <v>1</v>
      </c>
      <c r="C1345" t="s">
        <v>79</v>
      </c>
      <c r="D1345" t="s">
        <v>111</v>
      </c>
      <c r="E1345" t="s">
        <v>5045</v>
      </c>
      <c r="F1345" t="s">
        <v>140</v>
      </c>
      <c r="G1345" t="s">
        <v>72</v>
      </c>
      <c r="H1345" t="s">
        <v>129</v>
      </c>
      <c r="I1345" t="s">
        <v>22</v>
      </c>
      <c r="J1345" t="s">
        <v>141</v>
      </c>
      <c r="K1345" t="s">
        <v>5046</v>
      </c>
      <c r="L1345" t="s">
        <v>5047</v>
      </c>
      <c r="M1345">
        <v>0.32027777699999999</v>
      </c>
      <c r="N1345">
        <v>10</v>
      </c>
      <c r="O1345">
        <v>780</v>
      </c>
      <c r="P1345">
        <v>174</v>
      </c>
      <c r="Q1345">
        <v>4944</v>
      </c>
      <c r="R1345">
        <v>3.2027779999999999</v>
      </c>
      <c r="S1345">
        <v>249.816666</v>
      </c>
      <c r="T1345">
        <v>55.728332999999999</v>
      </c>
      <c r="U1345">
        <v>1583.4533289999999</v>
      </c>
    </row>
    <row r="1346" spans="1:21" x14ac:dyDescent="0.25">
      <c r="A1346" t="s">
        <v>5048</v>
      </c>
      <c r="B1346">
        <v>1</v>
      </c>
      <c r="C1346" t="s">
        <v>79</v>
      </c>
      <c r="D1346" t="s">
        <v>111</v>
      </c>
      <c r="E1346" t="s">
        <v>5049</v>
      </c>
      <c r="F1346" t="s">
        <v>5050</v>
      </c>
      <c r="G1346" t="s">
        <v>76</v>
      </c>
      <c r="H1346" t="s">
        <v>129</v>
      </c>
      <c r="I1346" t="s">
        <v>22</v>
      </c>
      <c r="J1346" t="s">
        <v>141</v>
      </c>
      <c r="K1346" t="s">
        <v>5051</v>
      </c>
      <c r="L1346" t="s">
        <v>5052</v>
      </c>
      <c r="M1346">
        <v>0.10249999999999999</v>
      </c>
      <c r="N1346">
        <v>0</v>
      </c>
      <c r="O1346">
        <v>0</v>
      </c>
      <c r="P1346">
        <v>1</v>
      </c>
      <c r="Q1346">
        <v>8</v>
      </c>
      <c r="R1346">
        <v>0</v>
      </c>
      <c r="S1346">
        <v>0</v>
      </c>
      <c r="T1346">
        <v>0.10249999999999999</v>
      </c>
      <c r="U1346">
        <v>0.82</v>
      </c>
    </row>
    <row r="1347" spans="1:21" x14ac:dyDescent="0.25">
      <c r="A1347" t="s">
        <v>5053</v>
      </c>
      <c r="B1347">
        <v>1</v>
      </c>
      <c r="C1347" t="s">
        <v>79</v>
      </c>
      <c r="D1347" t="s">
        <v>111</v>
      </c>
      <c r="E1347" t="s">
        <v>5054</v>
      </c>
      <c r="F1347" t="s">
        <v>5012</v>
      </c>
      <c r="G1347" t="s">
        <v>72</v>
      </c>
      <c r="H1347" t="s">
        <v>129</v>
      </c>
      <c r="I1347" t="s">
        <v>22</v>
      </c>
      <c r="J1347" t="s">
        <v>141</v>
      </c>
      <c r="K1347" t="s">
        <v>5055</v>
      </c>
      <c r="L1347" t="s">
        <v>5056</v>
      </c>
      <c r="M1347">
        <v>1.58</v>
      </c>
      <c r="N1347">
        <v>0</v>
      </c>
      <c r="O1347">
        <v>0</v>
      </c>
      <c r="P1347">
        <v>15</v>
      </c>
      <c r="Q1347">
        <v>521</v>
      </c>
      <c r="R1347">
        <v>0</v>
      </c>
      <c r="S1347">
        <v>0</v>
      </c>
      <c r="T1347">
        <v>23.7</v>
      </c>
      <c r="U1347">
        <v>823.18</v>
      </c>
    </row>
    <row r="1348" spans="1:21" x14ac:dyDescent="0.25">
      <c r="A1348" t="s">
        <v>5057</v>
      </c>
      <c r="B1348">
        <v>1</v>
      </c>
      <c r="C1348" t="s">
        <v>79</v>
      </c>
      <c r="D1348" t="s">
        <v>111</v>
      </c>
      <c r="E1348" t="s">
        <v>5058</v>
      </c>
      <c r="F1348" t="s">
        <v>5012</v>
      </c>
      <c r="G1348" t="s">
        <v>72</v>
      </c>
      <c r="H1348" t="s">
        <v>129</v>
      </c>
      <c r="I1348" t="s">
        <v>22</v>
      </c>
      <c r="J1348" t="s">
        <v>141</v>
      </c>
      <c r="K1348" t="s">
        <v>5059</v>
      </c>
      <c r="L1348" t="s">
        <v>5060</v>
      </c>
      <c r="M1348">
        <v>1.405277777</v>
      </c>
      <c r="N1348">
        <v>0</v>
      </c>
      <c r="O1348">
        <v>0</v>
      </c>
      <c r="P1348">
        <v>1</v>
      </c>
      <c r="Q1348">
        <v>26</v>
      </c>
      <c r="R1348">
        <v>0</v>
      </c>
      <c r="S1348">
        <v>0</v>
      </c>
      <c r="T1348">
        <v>1.405278</v>
      </c>
      <c r="U1348">
        <v>36.537222</v>
      </c>
    </row>
    <row r="1349" spans="1:21" x14ac:dyDescent="0.25">
      <c r="A1349" t="s">
        <v>5061</v>
      </c>
      <c r="B1349">
        <v>1</v>
      </c>
      <c r="C1349" t="s">
        <v>79</v>
      </c>
      <c r="D1349" t="s">
        <v>111</v>
      </c>
      <c r="E1349" t="s">
        <v>5054</v>
      </c>
      <c r="F1349" t="s">
        <v>5012</v>
      </c>
      <c r="G1349" t="s">
        <v>72</v>
      </c>
      <c r="H1349" t="s">
        <v>129</v>
      </c>
      <c r="I1349" t="s">
        <v>22</v>
      </c>
      <c r="J1349" t="s">
        <v>141</v>
      </c>
      <c r="K1349" t="s">
        <v>5062</v>
      </c>
      <c r="L1349" t="s">
        <v>5063</v>
      </c>
      <c r="M1349">
        <v>1.0938888879999999</v>
      </c>
      <c r="N1349">
        <v>0</v>
      </c>
      <c r="O1349">
        <v>0</v>
      </c>
      <c r="P1349">
        <v>15</v>
      </c>
      <c r="Q1349">
        <v>521</v>
      </c>
      <c r="R1349">
        <v>0</v>
      </c>
      <c r="S1349">
        <v>0</v>
      </c>
      <c r="T1349">
        <v>16.408332999999999</v>
      </c>
      <c r="U1349">
        <v>569.916111</v>
      </c>
    </row>
    <row r="1350" spans="1:21" x14ac:dyDescent="0.25">
      <c r="A1350" t="s">
        <v>5064</v>
      </c>
      <c r="B1350">
        <v>1</v>
      </c>
      <c r="C1350" t="s">
        <v>79</v>
      </c>
      <c r="D1350" t="s">
        <v>110</v>
      </c>
      <c r="E1350" t="s">
        <v>5065</v>
      </c>
      <c r="F1350" t="s">
        <v>128</v>
      </c>
      <c r="G1350" t="s">
        <v>71</v>
      </c>
      <c r="H1350" t="s">
        <v>129</v>
      </c>
      <c r="I1350" t="s">
        <v>22</v>
      </c>
      <c r="J1350" t="s">
        <v>130</v>
      </c>
      <c r="K1350" t="s">
        <v>5066</v>
      </c>
      <c r="L1350" t="s">
        <v>5067</v>
      </c>
      <c r="M1350">
        <v>3.961057222</v>
      </c>
      <c r="N1350">
        <v>0</v>
      </c>
      <c r="O1350">
        <v>54</v>
      </c>
      <c r="P1350">
        <v>0</v>
      </c>
      <c r="Q1350">
        <v>0</v>
      </c>
      <c r="R1350">
        <v>0</v>
      </c>
      <c r="S1350">
        <v>213.89708999999999</v>
      </c>
      <c r="T1350">
        <v>0</v>
      </c>
      <c r="U1350">
        <v>0</v>
      </c>
    </row>
    <row r="1351" spans="1:21" x14ac:dyDescent="0.25">
      <c r="A1351" t="s">
        <v>5068</v>
      </c>
      <c r="B1351">
        <v>1</v>
      </c>
      <c r="C1351" t="s">
        <v>79</v>
      </c>
      <c r="D1351" t="s">
        <v>110</v>
      </c>
      <c r="E1351" t="s">
        <v>5069</v>
      </c>
      <c r="F1351" t="s">
        <v>5070</v>
      </c>
      <c r="G1351" t="s">
        <v>71</v>
      </c>
      <c r="H1351" t="s">
        <v>129</v>
      </c>
      <c r="I1351" t="s">
        <v>22</v>
      </c>
      <c r="J1351" t="s">
        <v>141</v>
      </c>
      <c r="K1351" t="s">
        <v>5071</v>
      </c>
      <c r="L1351" t="s">
        <v>5072</v>
      </c>
      <c r="M1351">
        <v>3.304444444</v>
      </c>
      <c r="N1351">
        <v>0</v>
      </c>
      <c r="O1351">
        <v>5</v>
      </c>
      <c r="P1351">
        <v>0</v>
      </c>
      <c r="Q1351">
        <v>0</v>
      </c>
      <c r="R1351">
        <v>0</v>
      </c>
      <c r="S1351">
        <v>16.522221999999999</v>
      </c>
      <c r="T1351">
        <v>0</v>
      </c>
      <c r="U1351">
        <v>0</v>
      </c>
    </row>
    <row r="1352" spans="1:21" x14ac:dyDescent="0.25">
      <c r="A1352" t="s">
        <v>5073</v>
      </c>
      <c r="B1352">
        <v>1</v>
      </c>
      <c r="C1352" t="s">
        <v>79</v>
      </c>
      <c r="D1352" t="s">
        <v>125</v>
      </c>
      <c r="E1352" t="s">
        <v>4381</v>
      </c>
      <c r="F1352" t="s">
        <v>140</v>
      </c>
      <c r="G1352" t="s">
        <v>72</v>
      </c>
      <c r="H1352" t="s">
        <v>129</v>
      </c>
      <c r="I1352" t="s">
        <v>22</v>
      </c>
      <c r="J1352" t="s">
        <v>141</v>
      </c>
      <c r="K1352" t="s">
        <v>5074</v>
      </c>
      <c r="L1352" t="s">
        <v>5075</v>
      </c>
      <c r="M1352">
        <v>6.2777777000000007E-2</v>
      </c>
      <c r="N1352">
        <v>0</v>
      </c>
      <c r="O1352">
        <v>0</v>
      </c>
      <c r="P1352">
        <v>105</v>
      </c>
      <c r="Q1352">
        <v>1273</v>
      </c>
      <c r="R1352">
        <v>0</v>
      </c>
      <c r="S1352">
        <v>0</v>
      </c>
      <c r="T1352">
        <v>6.5916670000000002</v>
      </c>
      <c r="U1352">
        <v>79.916110000000003</v>
      </c>
    </row>
    <row r="1353" spans="1:21" x14ac:dyDescent="0.25">
      <c r="A1353" t="s">
        <v>5076</v>
      </c>
      <c r="B1353">
        <v>1</v>
      </c>
      <c r="C1353" t="s">
        <v>79</v>
      </c>
      <c r="D1353" t="s">
        <v>125</v>
      </c>
      <c r="E1353" t="s">
        <v>4393</v>
      </c>
      <c r="F1353" t="s">
        <v>140</v>
      </c>
      <c r="G1353" t="s">
        <v>72</v>
      </c>
      <c r="H1353" t="s">
        <v>129</v>
      </c>
      <c r="I1353" t="s">
        <v>22</v>
      </c>
      <c r="J1353" t="s">
        <v>141</v>
      </c>
      <c r="K1353" t="s">
        <v>5077</v>
      </c>
      <c r="L1353" t="s">
        <v>5078</v>
      </c>
      <c r="M1353">
        <v>0.56666666600000004</v>
      </c>
      <c r="N1353">
        <v>0</v>
      </c>
      <c r="O1353">
        <v>0</v>
      </c>
      <c r="P1353">
        <v>50</v>
      </c>
      <c r="Q1353">
        <v>91</v>
      </c>
      <c r="R1353">
        <v>0</v>
      </c>
      <c r="S1353">
        <v>0</v>
      </c>
      <c r="T1353">
        <v>28.333333</v>
      </c>
      <c r="U1353">
        <v>51.566667000000002</v>
      </c>
    </row>
    <row r="1354" spans="1:21" x14ac:dyDescent="0.25">
      <c r="A1354" t="s">
        <v>5079</v>
      </c>
      <c r="B1354">
        <v>1</v>
      </c>
      <c r="C1354" t="s">
        <v>79</v>
      </c>
      <c r="D1354" t="s">
        <v>125</v>
      </c>
      <c r="E1354" t="s">
        <v>4377</v>
      </c>
      <c r="F1354" t="s">
        <v>140</v>
      </c>
      <c r="G1354" t="s">
        <v>72</v>
      </c>
      <c r="H1354" t="s">
        <v>129</v>
      </c>
      <c r="I1354" t="s">
        <v>22</v>
      </c>
      <c r="J1354" t="s">
        <v>141</v>
      </c>
      <c r="K1354" t="s">
        <v>5080</v>
      </c>
      <c r="L1354" t="s">
        <v>5081</v>
      </c>
      <c r="M1354">
        <v>1.8577777769999999</v>
      </c>
      <c r="N1354">
        <v>0</v>
      </c>
      <c r="O1354">
        <v>0</v>
      </c>
      <c r="P1354">
        <v>301</v>
      </c>
      <c r="Q1354">
        <v>160</v>
      </c>
      <c r="R1354">
        <v>0</v>
      </c>
      <c r="S1354">
        <v>0</v>
      </c>
      <c r="T1354">
        <v>559.19111099999998</v>
      </c>
      <c r="U1354">
        <v>297.24444399999999</v>
      </c>
    </row>
    <row r="1355" spans="1:21" x14ac:dyDescent="0.25">
      <c r="A1355" t="s">
        <v>5082</v>
      </c>
      <c r="B1355">
        <v>1</v>
      </c>
      <c r="C1355" t="s">
        <v>79</v>
      </c>
      <c r="D1355" t="s">
        <v>125</v>
      </c>
      <c r="E1355" t="s">
        <v>4385</v>
      </c>
      <c r="F1355" t="s">
        <v>140</v>
      </c>
      <c r="G1355" t="s">
        <v>72</v>
      </c>
      <c r="H1355" t="s">
        <v>129</v>
      </c>
      <c r="I1355" t="s">
        <v>22</v>
      </c>
      <c r="J1355" t="s">
        <v>141</v>
      </c>
      <c r="K1355" t="s">
        <v>5083</v>
      </c>
      <c r="L1355" t="s">
        <v>5084</v>
      </c>
      <c r="M1355">
        <v>0.61555555500000003</v>
      </c>
      <c r="N1355">
        <v>0</v>
      </c>
      <c r="O1355">
        <v>0</v>
      </c>
      <c r="P1355">
        <v>2</v>
      </c>
      <c r="Q1355">
        <v>0</v>
      </c>
      <c r="R1355">
        <v>0</v>
      </c>
      <c r="S1355">
        <v>0</v>
      </c>
      <c r="T1355">
        <v>1.2311110000000001</v>
      </c>
      <c r="U1355">
        <v>0</v>
      </c>
    </row>
    <row r="1356" spans="1:21" x14ac:dyDescent="0.25">
      <c r="A1356" t="s">
        <v>5085</v>
      </c>
      <c r="B1356">
        <v>1</v>
      </c>
      <c r="C1356" t="s">
        <v>79</v>
      </c>
      <c r="D1356" t="s">
        <v>125</v>
      </c>
      <c r="E1356" t="s">
        <v>4389</v>
      </c>
      <c r="F1356" t="s">
        <v>140</v>
      </c>
      <c r="G1356" t="s">
        <v>72</v>
      </c>
      <c r="H1356" t="s">
        <v>129</v>
      </c>
      <c r="I1356" t="s">
        <v>22</v>
      </c>
      <c r="J1356" t="s">
        <v>141</v>
      </c>
      <c r="K1356" t="s">
        <v>5086</v>
      </c>
      <c r="L1356" t="s">
        <v>5087</v>
      </c>
      <c r="M1356">
        <v>0.13750000000000001</v>
      </c>
      <c r="N1356">
        <v>0</v>
      </c>
      <c r="O1356">
        <v>0</v>
      </c>
      <c r="P1356">
        <v>1</v>
      </c>
      <c r="Q1356">
        <v>141</v>
      </c>
      <c r="R1356">
        <v>0</v>
      </c>
      <c r="S1356">
        <v>0</v>
      </c>
      <c r="T1356">
        <v>0.13750000000000001</v>
      </c>
      <c r="U1356">
        <v>19.387499999999999</v>
      </c>
    </row>
    <row r="1357" spans="1:21" x14ac:dyDescent="0.25">
      <c r="A1357" t="s">
        <v>5088</v>
      </c>
      <c r="B1357">
        <v>1</v>
      </c>
      <c r="C1357" t="s">
        <v>79</v>
      </c>
      <c r="D1357" t="s">
        <v>125</v>
      </c>
      <c r="E1357" t="s">
        <v>5089</v>
      </c>
      <c r="F1357" t="s">
        <v>140</v>
      </c>
      <c r="G1357" t="s">
        <v>72</v>
      </c>
      <c r="H1357" t="s">
        <v>129</v>
      </c>
      <c r="I1357" t="s">
        <v>22</v>
      </c>
      <c r="J1357" t="s">
        <v>141</v>
      </c>
      <c r="K1357" t="s">
        <v>5090</v>
      </c>
      <c r="L1357" t="s">
        <v>5091</v>
      </c>
      <c r="M1357">
        <v>0.32027777699999999</v>
      </c>
      <c r="N1357">
        <v>0</v>
      </c>
      <c r="O1357">
        <v>0</v>
      </c>
      <c r="P1357">
        <v>1</v>
      </c>
      <c r="Q1357">
        <v>33</v>
      </c>
      <c r="R1357">
        <v>0</v>
      </c>
      <c r="S1357">
        <v>0</v>
      </c>
      <c r="T1357">
        <v>0.32027800000000001</v>
      </c>
      <c r="U1357">
        <v>10.569167</v>
      </c>
    </row>
    <row r="1358" spans="1:21" x14ac:dyDescent="0.25">
      <c r="A1358" t="s">
        <v>5092</v>
      </c>
      <c r="B1358">
        <v>1</v>
      </c>
      <c r="C1358" t="s">
        <v>79</v>
      </c>
      <c r="D1358" t="s">
        <v>125</v>
      </c>
      <c r="E1358" t="s">
        <v>4393</v>
      </c>
      <c r="F1358" t="s">
        <v>140</v>
      </c>
      <c r="G1358" t="s">
        <v>72</v>
      </c>
      <c r="H1358" t="s">
        <v>129</v>
      </c>
      <c r="I1358" t="s">
        <v>22</v>
      </c>
      <c r="J1358" t="s">
        <v>141</v>
      </c>
      <c r="K1358" t="s">
        <v>5093</v>
      </c>
      <c r="L1358" t="s">
        <v>5094</v>
      </c>
      <c r="M1358">
        <v>0.71388888800000005</v>
      </c>
      <c r="N1358">
        <v>0</v>
      </c>
      <c r="O1358">
        <v>0</v>
      </c>
      <c r="P1358">
        <v>50</v>
      </c>
      <c r="Q1358">
        <v>91</v>
      </c>
      <c r="R1358">
        <v>0</v>
      </c>
      <c r="S1358">
        <v>0</v>
      </c>
      <c r="T1358">
        <v>35.694443999999997</v>
      </c>
      <c r="U1358">
        <v>64.963888999999995</v>
      </c>
    </row>
    <row r="1359" spans="1:21" x14ac:dyDescent="0.25">
      <c r="A1359" t="s">
        <v>5095</v>
      </c>
      <c r="B1359">
        <v>1</v>
      </c>
      <c r="C1359" t="s">
        <v>79</v>
      </c>
      <c r="D1359" t="s">
        <v>125</v>
      </c>
      <c r="E1359" t="s">
        <v>5096</v>
      </c>
      <c r="F1359" t="s">
        <v>3531</v>
      </c>
      <c r="G1359" t="s">
        <v>72</v>
      </c>
      <c r="H1359" t="s">
        <v>129</v>
      </c>
      <c r="I1359" t="s">
        <v>22</v>
      </c>
      <c r="J1359" t="s">
        <v>141</v>
      </c>
      <c r="K1359" t="s">
        <v>5097</v>
      </c>
      <c r="L1359" t="s">
        <v>5098</v>
      </c>
      <c r="M1359">
        <v>6.64</v>
      </c>
      <c r="N1359">
        <v>0</v>
      </c>
      <c r="O1359">
        <v>9</v>
      </c>
      <c r="P1359">
        <v>1</v>
      </c>
      <c r="Q1359">
        <v>27</v>
      </c>
      <c r="R1359">
        <v>0</v>
      </c>
      <c r="S1359">
        <v>59.76</v>
      </c>
      <c r="T1359">
        <v>6.64</v>
      </c>
      <c r="U1359">
        <v>179.28</v>
      </c>
    </row>
    <row r="1360" spans="1:21" x14ac:dyDescent="0.25">
      <c r="A1360" t="s">
        <v>5099</v>
      </c>
      <c r="B1360">
        <v>1</v>
      </c>
      <c r="C1360" t="s">
        <v>79</v>
      </c>
      <c r="D1360" t="s">
        <v>125</v>
      </c>
      <c r="E1360" t="s">
        <v>4377</v>
      </c>
      <c r="F1360" t="s">
        <v>3531</v>
      </c>
      <c r="G1360" t="s">
        <v>72</v>
      </c>
      <c r="H1360" t="s">
        <v>129</v>
      </c>
      <c r="I1360" t="s">
        <v>22</v>
      </c>
      <c r="J1360" t="s">
        <v>141</v>
      </c>
      <c r="K1360" t="s">
        <v>5100</v>
      </c>
      <c r="L1360" t="s">
        <v>5101</v>
      </c>
      <c r="M1360">
        <v>0.823333333</v>
      </c>
      <c r="N1360">
        <v>0</v>
      </c>
      <c r="O1360">
        <v>0</v>
      </c>
      <c r="P1360">
        <v>301</v>
      </c>
      <c r="Q1360">
        <v>160</v>
      </c>
      <c r="R1360">
        <v>0</v>
      </c>
      <c r="S1360">
        <v>0</v>
      </c>
      <c r="T1360">
        <v>247.82333299999999</v>
      </c>
      <c r="U1360">
        <v>131.73333299999999</v>
      </c>
    </row>
    <row r="1361" spans="1:21" x14ac:dyDescent="0.25">
      <c r="A1361" t="s">
        <v>5102</v>
      </c>
      <c r="B1361">
        <v>1</v>
      </c>
      <c r="C1361" t="s">
        <v>79</v>
      </c>
      <c r="D1361" t="s">
        <v>125</v>
      </c>
      <c r="E1361" t="s">
        <v>5103</v>
      </c>
      <c r="F1361" t="s">
        <v>140</v>
      </c>
      <c r="G1361" t="s">
        <v>72</v>
      </c>
      <c r="H1361" t="s">
        <v>129</v>
      </c>
      <c r="I1361" t="s">
        <v>22</v>
      </c>
      <c r="J1361" t="s">
        <v>141</v>
      </c>
      <c r="K1361" t="s">
        <v>5104</v>
      </c>
      <c r="L1361" t="s">
        <v>5105</v>
      </c>
      <c r="M1361">
        <v>0.59666666599999996</v>
      </c>
      <c r="N1361">
        <v>0</v>
      </c>
      <c r="O1361">
        <v>0</v>
      </c>
      <c r="P1361">
        <v>1</v>
      </c>
      <c r="Q1361">
        <v>0</v>
      </c>
      <c r="R1361">
        <v>0</v>
      </c>
      <c r="S1361">
        <v>0</v>
      </c>
      <c r="T1361">
        <v>0.59666699999999995</v>
      </c>
      <c r="U1361">
        <v>0</v>
      </c>
    </row>
    <row r="1362" spans="1:21" x14ac:dyDescent="0.25">
      <c r="A1362" t="s">
        <v>5106</v>
      </c>
      <c r="B1362">
        <v>1</v>
      </c>
      <c r="C1362" t="s">
        <v>79</v>
      </c>
      <c r="D1362" t="s">
        <v>125</v>
      </c>
      <c r="E1362" t="s">
        <v>4389</v>
      </c>
      <c r="F1362" t="s">
        <v>140</v>
      </c>
      <c r="G1362" t="s">
        <v>72</v>
      </c>
      <c r="H1362" t="s">
        <v>129</v>
      </c>
      <c r="I1362" t="s">
        <v>22</v>
      </c>
      <c r="J1362" t="s">
        <v>141</v>
      </c>
      <c r="K1362" t="s">
        <v>5107</v>
      </c>
      <c r="L1362" t="s">
        <v>5108</v>
      </c>
      <c r="M1362">
        <v>0.27111111100000002</v>
      </c>
      <c r="N1362">
        <v>1</v>
      </c>
      <c r="O1362">
        <v>0</v>
      </c>
      <c r="P1362">
        <v>41</v>
      </c>
      <c r="Q1362">
        <v>1157</v>
      </c>
      <c r="R1362">
        <v>0.27111099999999999</v>
      </c>
      <c r="S1362">
        <v>0</v>
      </c>
      <c r="T1362">
        <v>11.115556</v>
      </c>
      <c r="U1362">
        <v>313.67555499999997</v>
      </c>
    </row>
    <row r="1363" spans="1:21" x14ac:dyDescent="0.25">
      <c r="A1363" t="s">
        <v>5109</v>
      </c>
      <c r="B1363">
        <v>1</v>
      </c>
      <c r="C1363" t="s">
        <v>79</v>
      </c>
      <c r="D1363" t="s">
        <v>125</v>
      </c>
      <c r="E1363" t="s">
        <v>5096</v>
      </c>
      <c r="F1363" t="s">
        <v>5110</v>
      </c>
      <c r="G1363" t="s">
        <v>72</v>
      </c>
      <c r="H1363" t="s">
        <v>129</v>
      </c>
      <c r="I1363" t="s">
        <v>22</v>
      </c>
      <c r="J1363" t="s">
        <v>141</v>
      </c>
      <c r="K1363" t="s">
        <v>5111</v>
      </c>
      <c r="L1363" t="s">
        <v>5112</v>
      </c>
      <c r="M1363">
        <v>0.63861111100000001</v>
      </c>
      <c r="N1363">
        <v>0</v>
      </c>
      <c r="O1363">
        <v>0</v>
      </c>
      <c r="P1363">
        <v>303</v>
      </c>
      <c r="Q1363">
        <v>160</v>
      </c>
      <c r="R1363">
        <v>0</v>
      </c>
      <c r="S1363">
        <v>0</v>
      </c>
      <c r="T1363">
        <v>193.499167</v>
      </c>
      <c r="U1363">
        <v>102.177778</v>
      </c>
    </row>
    <row r="1364" spans="1:21" x14ac:dyDescent="0.25">
      <c r="A1364" t="s">
        <v>5113</v>
      </c>
      <c r="B1364">
        <v>1</v>
      </c>
      <c r="C1364" t="s">
        <v>79</v>
      </c>
      <c r="D1364" t="s">
        <v>125</v>
      </c>
      <c r="E1364" t="s">
        <v>5103</v>
      </c>
      <c r="F1364" t="s">
        <v>3531</v>
      </c>
      <c r="G1364" t="s">
        <v>72</v>
      </c>
      <c r="H1364" t="s">
        <v>129</v>
      </c>
      <c r="I1364" t="s">
        <v>22</v>
      </c>
      <c r="J1364" t="s">
        <v>141</v>
      </c>
      <c r="K1364" t="s">
        <v>5114</v>
      </c>
      <c r="L1364" t="s">
        <v>5115</v>
      </c>
      <c r="M1364">
        <v>0.51972222199999996</v>
      </c>
      <c r="N1364">
        <v>0</v>
      </c>
      <c r="O1364">
        <v>0</v>
      </c>
      <c r="P1364">
        <v>1</v>
      </c>
      <c r="Q1364">
        <v>0</v>
      </c>
      <c r="R1364">
        <v>0</v>
      </c>
      <c r="S1364">
        <v>0</v>
      </c>
      <c r="T1364">
        <v>0.51972200000000002</v>
      </c>
      <c r="U1364">
        <v>0</v>
      </c>
    </row>
    <row r="1365" spans="1:21" x14ac:dyDescent="0.25">
      <c r="A1365" t="s">
        <v>5116</v>
      </c>
      <c r="B1365">
        <v>1</v>
      </c>
      <c r="C1365" t="s">
        <v>79</v>
      </c>
      <c r="D1365" t="s">
        <v>125</v>
      </c>
      <c r="E1365" t="s">
        <v>4385</v>
      </c>
      <c r="F1365" t="s">
        <v>140</v>
      </c>
      <c r="G1365" t="s">
        <v>72</v>
      </c>
      <c r="H1365" t="s">
        <v>129</v>
      </c>
      <c r="I1365" t="s">
        <v>22</v>
      </c>
      <c r="J1365" t="s">
        <v>141</v>
      </c>
      <c r="K1365" t="s">
        <v>5117</v>
      </c>
      <c r="L1365" t="s">
        <v>5118</v>
      </c>
      <c r="M1365">
        <v>0.41666666600000002</v>
      </c>
      <c r="N1365">
        <v>0</v>
      </c>
      <c r="O1365">
        <v>0</v>
      </c>
      <c r="P1365">
        <v>2</v>
      </c>
      <c r="Q1365">
        <v>0</v>
      </c>
      <c r="R1365">
        <v>0</v>
      </c>
      <c r="S1365">
        <v>0</v>
      </c>
      <c r="T1365">
        <v>0.83333299999999999</v>
      </c>
      <c r="U1365">
        <v>0</v>
      </c>
    </row>
    <row r="1366" spans="1:21" x14ac:dyDescent="0.25">
      <c r="A1366" t="s">
        <v>5119</v>
      </c>
      <c r="B1366">
        <v>1</v>
      </c>
      <c r="C1366" t="s">
        <v>79</v>
      </c>
      <c r="D1366" t="s">
        <v>125</v>
      </c>
      <c r="E1366" t="s">
        <v>4385</v>
      </c>
      <c r="F1366" t="s">
        <v>140</v>
      </c>
      <c r="G1366" t="s">
        <v>72</v>
      </c>
      <c r="H1366" t="s">
        <v>129</v>
      </c>
      <c r="I1366" t="s">
        <v>22</v>
      </c>
      <c r="J1366" t="s">
        <v>141</v>
      </c>
      <c r="K1366" t="s">
        <v>5120</v>
      </c>
      <c r="L1366" t="s">
        <v>5121</v>
      </c>
      <c r="M1366">
        <v>0.34666666600000001</v>
      </c>
      <c r="N1366">
        <v>0</v>
      </c>
      <c r="O1366">
        <v>0</v>
      </c>
      <c r="P1366">
        <v>2</v>
      </c>
      <c r="Q1366">
        <v>0</v>
      </c>
      <c r="R1366">
        <v>0</v>
      </c>
      <c r="S1366">
        <v>0</v>
      </c>
      <c r="T1366">
        <v>0.69333299999999998</v>
      </c>
      <c r="U1366">
        <v>0</v>
      </c>
    </row>
    <row r="1367" spans="1:21" x14ac:dyDescent="0.25">
      <c r="A1367" t="s">
        <v>5122</v>
      </c>
      <c r="B1367">
        <v>1</v>
      </c>
      <c r="C1367" t="s">
        <v>79</v>
      </c>
      <c r="D1367" t="s">
        <v>125</v>
      </c>
      <c r="E1367" t="s">
        <v>5096</v>
      </c>
      <c r="F1367" t="s">
        <v>140</v>
      </c>
      <c r="G1367" t="s">
        <v>72</v>
      </c>
      <c r="H1367" t="s">
        <v>129</v>
      </c>
      <c r="I1367" t="s">
        <v>22</v>
      </c>
      <c r="J1367" t="s">
        <v>141</v>
      </c>
      <c r="K1367" t="s">
        <v>5123</v>
      </c>
      <c r="L1367" t="s">
        <v>5124</v>
      </c>
      <c r="M1367">
        <v>0.80666666600000003</v>
      </c>
      <c r="N1367">
        <v>0</v>
      </c>
      <c r="O1367">
        <v>0</v>
      </c>
      <c r="P1367">
        <v>303</v>
      </c>
      <c r="Q1367">
        <v>160</v>
      </c>
      <c r="R1367">
        <v>0</v>
      </c>
      <c r="S1367">
        <v>0</v>
      </c>
      <c r="T1367">
        <v>244.42</v>
      </c>
      <c r="U1367">
        <v>129.066667</v>
      </c>
    </row>
    <row r="1368" spans="1:21" x14ac:dyDescent="0.25">
      <c r="A1368" t="s">
        <v>5125</v>
      </c>
      <c r="B1368">
        <v>1</v>
      </c>
      <c r="C1368" t="s">
        <v>79</v>
      </c>
      <c r="D1368" t="s">
        <v>125</v>
      </c>
      <c r="E1368" t="s">
        <v>4377</v>
      </c>
      <c r="F1368" t="s">
        <v>3531</v>
      </c>
      <c r="G1368" t="s">
        <v>72</v>
      </c>
      <c r="H1368" t="s">
        <v>129</v>
      </c>
      <c r="I1368" t="s">
        <v>22</v>
      </c>
      <c r="J1368" t="s">
        <v>141</v>
      </c>
      <c r="K1368" t="s">
        <v>5126</v>
      </c>
      <c r="L1368" t="s">
        <v>5127</v>
      </c>
      <c r="M1368">
        <v>1.5080555550000001</v>
      </c>
      <c r="N1368">
        <v>0</v>
      </c>
      <c r="O1368">
        <v>0</v>
      </c>
      <c r="P1368">
        <v>303</v>
      </c>
      <c r="Q1368">
        <v>160</v>
      </c>
      <c r="R1368">
        <v>0</v>
      </c>
      <c r="S1368">
        <v>0</v>
      </c>
      <c r="T1368">
        <v>456.940833</v>
      </c>
      <c r="U1368">
        <v>241.28888900000001</v>
      </c>
    </row>
    <row r="1369" spans="1:21" x14ac:dyDescent="0.25">
      <c r="A1369" t="s">
        <v>5128</v>
      </c>
      <c r="B1369">
        <v>1</v>
      </c>
      <c r="C1369" t="s">
        <v>79</v>
      </c>
      <c r="D1369" t="s">
        <v>125</v>
      </c>
      <c r="E1369" t="s">
        <v>4385</v>
      </c>
      <c r="F1369" t="s">
        <v>140</v>
      </c>
      <c r="G1369" t="s">
        <v>72</v>
      </c>
      <c r="H1369" t="s">
        <v>129</v>
      </c>
      <c r="I1369" t="s">
        <v>22</v>
      </c>
      <c r="J1369" t="s">
        <v>141</v>
      </c>
      <c r="K1369" t="s">
        <v>5129</v>
      </c>
      <c r="L1369" t="s">
        <v>5130</v>
      </c>
      <c r="M1369">
        <v>0.28777777700000001</v>
      </c>
      <c r="N1369">
        <v>0</v>
      </c>
      <c r="O1369">
        <v>0</v>
      </c>
      <c r="P1369">
        <v>2</v>
      </c>
      <c r="Q1369">
        <v>0</v>
      </c>
      <c r="R1369">
        <v>0</v>
      </c>
      <c r="S1369">
        <v>0</v>
      </c>
      <c r="T1369">
        <v>0.57555599999999996</v>
      </c>
      <c r="U1369">
        <v>0</v>
      </c>
    </row>
    <row r="1370" spans="1:21" x14ac:dyDescent="0.25">
      <c r="A1370" t="s">
        <v>5131</v>
      </c>
      <c r="B1370">
        <v>1</v>
      </c>
      <c r="C1370" t="s">
        <v>79</v>
      </c>
      <c r="D1370" t="s">
        <v>125</v>
      </c>
      <c r="E1370" t="s">
        <v>4381</v>
      </c>
      <c r="F1370" t="s">
        <v>140</v>
      </c>
      <c r="G1370" t="s">
        <v>72</v>
      </c>
      <c r="H1370" t="s">
        <v>129</v>
      </c>
      <c r="I1370" t="s">
        <v>22</v>
      </c>
      <c r="J1370" t="s">
        <v>141</v>
      </c>
      <c r="K1370" t="s">
        <v>5132</v>
      </c>
      <c r="L1370" t="s">
        <v>5133</v>
      </c>
      <c r="M1370">
        <v>0.14111111100000001</v>
      </c>
      <c r="N1370">
        <v>0</v>
      </c>
      <c r="O1370">
        <v>0</v>
      </c>
      <c r="P1370">
        <v>1</v>
      </c>
      <c r="Q1370">
        <v>113</v>
      </c>
      <c r="R1370">
        <v>0</v>
      </c>
      <c r="S1370">
        <v>0</v>
      </c>
      <c r="T1370">
        <v>0.14111099999999999</v>
      </c>
      <c r="U1370">
        <v>15.945556</v>
      </c>
    </row>
    <row r="1371" spans="1:21" x14ac:dyDescent="0.25">
      <c r="A1371" t="s">
        <v>5134</v>
      </c>
      <c r="B1371">
        <v>1</v>
      </c>
      <c r="C1371" t="s">
        <v>79</v>
      </c>
      <c r="D1371" t="s">
        <v>125</v>
      </c>
      <c r="E1371" t="s">
        <v>5135</v>
      </c>
      <c r="F1371" t="s">
        <v>5012</v>
      </c>
      <c r="G1371" t="s">
        <v>72</v>
      </c>
      <c r="H1371" t="s">
        <v>129</v>
      </c>
      <c r="I1371" t="s">
        <v>22</v>
      </c>
      <c r="J1371" t="s">
        <v>141</v>
      </c>
      <c r="K1371" t="s">
        <v>5136</v>
      </c>
      <c r="L1371" t="s">
        <v>5137</v>
      </c>
      <c r="M1371">
        <v>2.1213888879999998</v>
      </c>
      <c r="N1371">
        <v>0</v>
      </c>
      <c r="O1371">
        <v>0</v>
      </c>
      <c r="P1371">
        <v>1</v>
      </c>
      <c r="Q1371">
        <v>0</v>
      </c>
      <c r="R1371">
        <v>0</v>
      </c>
      <c r="S1371">
        <v>0</v>
      </c>
      <c r="T1371">
        <v>2.1213890000000002</v>
      </c>
      <c r="U1371">
        <v>0</v>
      </c>
    </row>
    <row r="1372" spans="1:21" x14ac:dyDescent="0.25">
      <c r="A1372" t="s">
        <v>5138</v>
      </c>
      <c r="B1372">
        <v>1</v>
      </c>
      <c r="C1372" t="s">
        <v>79</v>
      </c>
      <c r="D1372" t="s">
        <v>125</v>
      </c>
      <c r="E1372" t="s">
        <v>5089</v>
      </c>
      <c r="F1372" t="s">
        <v>140</v>
      </c>
      <c r="G1372" t="s">
        <v>72</v>
      </c>
      <c r="H1372" t="s">
        <v>129</v>
      </c>
      <c r="I1372" t="s">
        <v>22</v>
      </c>
      <c r="J1372" t="s">
        <v>141</v>
      </c>
      <c r="K1372" t="s">
        <v>5139</v>
      </c>
      <c r="L1372" t="s">
        <v>5140</v>
      </c>
      <c r="M1372">
        <v>0.47944444400000003</v>
      </c>
      <c r="N1372">
        <v>1</v>
      </c>
      <c r="O1372">
        <v>0</v>
      </c>
      <c r="P1372">
        <v>43</v>
      </c>
      <c r="Q1372">
        <v>1160</v>
      </c>
      <c r="R1372">
        <v>0.47944399999999998</v>
      </c>
      <c r="S1372">
        <v>0</v>
      </c>
      <c r="T1372">
        <v>20.616111</v>
      </c>
      <c r="U1372">
        <v>556.15555500000005</v>
      </c>
    </row>
    <row r="1373" spans="1:21" x14ac:dyDescent="0.25">
      <c r="A1373" t="s">
        <v>5141</v>
      </c>
      <c r="B1373">
        <v>1</v>
      </c>
      <c r="C1373" t="s">
        <v>79</v>
      </c>
      <c r="D1373" t="s">
        <v>125</v>
      </c>
      <c r="E1373" t="s">
        <v>5142</v>
      </c>
      <c r="F1373" t="s">
        <v>140</v>
      </c>
      <c r="G1373" t="s">
        <v>72</v>
      </c>
      <c r="H1373" t="s">
        <v>129</v>
      </c>
      <c r="I1373" t="s">
        <v>22</v>
      </c>
      <c r="J1373" t="s">
        <v>141</v>
      </c>
      <c r="K1373" t="s">
        <v>5143</v>
      </c>
      <c r="L1373" t="s">
        <v>5144</v>
      </c>
      <c r="M1373">
        <v>0.436111111</v>
      </c>
      <c r="N1373">
        <v>0</v>
      </c>
      <c r="O1373">
        <v>0</v>
      </c>
      <c r="P1373">
        <v>1</v>
      </c>
      <c r="Q1373">
        <v>107</v>
      </c>
      <c r="R1373">
        <v>0</v>
      </c>
      <c r="S1373">
        <v>0</v>
      </c>
      <c r="T1373">
        <v>0.43611100000000003</v>
      </c>
      <c r="U1373">
        <v>46.663888999999998</v>
      </c>
    </row>
    <row r="1374" spans="1:21" x14ac:dyDescent="0.25">
      <c r="A1374" t="s">
        <v>5145</v>
      </c>
      <c r="B1374">
        <v>1</v>
      </c>
      <c r="C1374" t="s">
        <v>79</v>
      </c>
      <c r="D1374" t="s">
        <v>125</v>
      </c>
      <c r="E1374" t="s">
        <v>5103</v>
      </c>
      <c r="F1374" t="s">
        <v>140</v>
      </c>
      <c r="G1374" t="s">
        <v>72</v>
      </c>
      <c r="H1374" t="s">
        <v>129</v>
      </c>
      <c r="I1374" t="s">
        <v>22</v>
      </c>
      <c r="J1374" t="s">
        <v>141</v>
      </c>
      <c r="K1374" t="s">
        <v>5146</v>
      </c>
      <c r="L1374" t="s">
        <v>5147</v>
      </c>
      <c r="M1374">
        <v>0.24972222199999999</v>
      </c>
      <c r="N1374">
        <v>0</v>
      </c>
      <c r="O1374">
        <v>0</v>
      </c>
      <c r="P1374">
        <v>1</v>
      </c>
      <c r="Q1374">
        <v>0</v>
      </c>
      <c r="R1374">
        <v>0</v>
      </c>
      <c r="S1374">
        <v>0</v>
      </c>
      <c r="T1374">
        <v>0.249722</v>
      </c>
      <c r="U1374">
        <v>0</v>
      </c>
    </row>
    <row r="1375" spans="1:21" x14ac:dyDescent="0.25">
      <c r="A1375" t="s">
        <v>5148</v>
      </c>
      <c r="B1375">
        <v>1</v>
      </c>
      <c r="C1375" t="s">
        <v>79</v>
      </c>
      <c r="D1375" t="s">
        <v>125</v>
      </c>
      <c r="E1375" t="s">
        <v>4385</v>
      </c>
      <c r="F1375" t="s">
        <v>140</v>
      </c>
      <c r="G1375" t="s">
        <v>72</v>
      </c>
      <c r="H1375" t="s">
        <v>129</v>
      </c>
      <c r="I1375" t="s">
        <v>22</v>
      </c>
      <c r="J1375" t="s">
        <v>141</v>
      </c>
      <c r="K1375" t="s">
        <v>5149</v>
      </c>
      <c r="L1375" t="s">
        <v>5150</v>
      </c>
      <c r="M1375">
        <v>0.86805555499999998</v>
      </c>
      <c r="N1375">
        <v>0</v>
      </c>
      <c r="O1375">
        <v>0</v>
      </c>
      <c r="P1375">
        <v>2</v>
      </c>
      <c r="Q1375">
        <v>0</v>
      </c>
      <c r="R1375">
        <v>0</v>
      </c>
      <c r="S1375">
        <v>0</v>
      </c>
      <c r="T1375">
        <v>1.736111</v>
      </c>
      <c r="U1375">
        <v>0</v>
      </c>
    </row>
    <row r="1376" spans="1:21" x14ac:dyDescent="0.25">
      <c r="A1376" t="s">
        <v>5151</v>
      </c>
      <c r="B1376">
        <v>1</v>
      </c>
      <c r="C1376" t="s">
        <v>79</v>
      </c>
      <c r="D1376" t="s">
        <v>125</v>
      </c>
      <c r="E1376" t="s">
        <v>4385</v>
      </c>
      <c r="F1376" t="s">
        <v>5110</v>
      </c>
      <c r="G1376" t="s">
        <v>72</v>
      </c>
      <c r="H1376" t="s">
        <v>129</v>
      </c>
      <c r="I1376" t="s">
        <v>22</v>
      </c>
      <c r="J1376" t="s">
        <v>141</v>
      </c>
      <c r="K1376" t="s">
        <v>5152</v>
      </c>
      <c r="L1376" t="s">
        <v>5153</v>
      </c>
      <c r="M1376">
        <v>0.21666666600000001</v>
      </c>
      <c r="N1376">
        <v>0</v>
      </c>
      <c r="O1376">
        <v>0</v>
      </c>
      <c r="P1376">
        <v>2</v>
      </c>
      <c r="Q1376">
        <v>0</v>
      </c>
      <c r="R1376">
        <v>0</v>
      </c>
      <c r="S1376">
        <v>0</v>
      </c>
      <c r="T1376">
        <v>0.43333300000000002</v>
      </c>
      <c r="U1376">
        <v>0</v>
      </c>
    </row>
    <row r="1377" spans="1:21" x14ac:dyDescent="0.25">
      <c r="A1377" t="s">
        <v>5154</v>
      </c>
      <c r="B1377">
        <v>1</v>
      </c>
      <c r="C1377" t="s">
        <v>79</v>
      </c>
      <c r="D1377" t="s">
        <v>125</v>
      </c>
      <c r="E1377" t="s">
        <v>4381</v>
      </c>
      <c r="F1377" t="s">
        <v>140</v>
      </c>
      <c r="G1377" t="s">
        <v>72</v>
      </c>
      <c r="H1377" t="s">
        <v>129</v>
      </c>
      <c r="I1377" t="s">
        <v>22</v>
      </c>
      <c r="J1377" t="s">
        <v>141</v>
      </c>
      <c r="K1377" t="s">
        <v>5155</v>
      </c>
      <c r="L1377" t="s">
        <v>5156</v>
      </c>
      <c r="M1377">
        <v>0.100555555</v>
      </c>
      <c r="N1377">
        <v>0</v>
      </c>
      <c r="O1377">
        <v>0</v>
      </c>
      <c r="P1377">
        <v>131</v>
      </c>
      <c r="Q1377">
        <v>1779</v>
      </c>
      <c r="R1377">
        <v>0</v>
      </c>
      <c r="S1377">
        <v>0</v>
      </c>
      <c r="T1377">
        <v>13.172777999999999</v>
      </c>
      <c r="U1377">
        <v>178.88833199999999</v>
      </c>
    </row>
    <row r="1378" spans="1:21" x14ac:dyDescent="0.25">
      <c r="A1378" t="s">
        <v>5157</v>
      </c>
      <c r="B1378">
        <v>1</v>
      </c>
      <c r="C1378" t="s">
        <v>79</v>
      </c>
      <c r="D1378" t="s">
        <v>125</v>
      </c>
      <c r="E1378" t="s">
        <v>4385</v>
      </c>
      <c r="F1378" t="s">
        <v>140</v>
      </c>
      <c r="G1378" t="s">
        <v>72</v>
      </c>
      <c r="H1378" t="s">
        <v>129</v>
      </c>
      <c r="I1378" t="s">
        <v>22</v>
      </c>
      <c r="J1378" t="s">
        <v>141</v>
      </c>
      <c r="K1378" t="s">
        <v>5158</v>
      </c>
      <c r="L1378" t="s">
        <v>5159</v>
      </c>
      <c r="M1378">
        <v>1.3405555549999999</v>
      </c>
      <c r="N1378">
        <v>0</v>
      </c>
      <c r="O1378">
        <v>0</v>
      </c>
      <c r="P1378">
        <v>2</v>
      </c>
      <c r="Q1378">
        <v>0</v>
      </c>
      <c r="R1378">
        <v>0</v>
      </c>
      <c r="S1378">
        <v>0</v>
      </c>
      <c r="T1378">
        <v>2.681111</v>
      </c>
      <c r="U1378">
        <v>0</v>
      </c>
    </row>
    <row r="1379" spans="1:21" x14ac:dyDescent="0.25">
      <c r="A1379" t="s">
        <v>5160</v>
      </c>
      <c r="B1379">
        <v>1</v>
      </c>
      <c r="C1379" t="s">
        <v>79</v>
      </c>
      <c r="D1379" t="s">
        <v>125</v>
      </c>
      <c r="E1379" t="s">
        <v>4385</v>
      </c>
      <c r="F1379" t="s">
        <v>3531</v>
      </c>
      <c r="G1379" t="s">
        <v>72</v>
      </c>
      <c r="H1379" t="s">
        <v>129</v>
      </c>
      <c r="I1379" t="s">
        <v>22</v>
      </c>
      <c r="J1379" t="s">
        <v>141</v>
      </c>
      <c r="K1379" t="s">
        <v>5161</v>
      </c>
      <c r="L1379" t="s">
        <v>5162</v>
      </c>
      <c r="M1379">
        <v>2.6869444439999999</v>
      </c>
      <c r="N1379">
        <v>0</v>
      </c>
      <c r="O1379">
        <v>0</v>
      </c>
      <c r="P1379">
        <v>2</v>
      </c>
      <c r="Q1379">
        <v>0</v>
      </c>
      <c r="R1379">
        <v>0</v>
      </c>
      <c r="S1379">
        <v>0</v>
      </c>
      <c r="T1379">
        <v>5.3738890000000001</v>
      </c>
      <c r="U1379">
        <v>0</v>
      </c>
    </row>
    <row r="1380" spans="1:21" x14ac:dyDescent="0.25">
      <c r="A1380" t="s">
        <v>5163</v>
      </c>
      <c r="B1380">
        <v>1</v>
      </c>
      <c r="C1380" t="s">
        <v>79</v>
      </c>
      <c r="D1380" t="s">
        <v>125</v>
      </c>
      <c r="E1380" t="s">
        <v>5096</v>
      </c>
      <c r="F1380" t="s">
        <v>140</v>
      </c>
      <c r="G1380" t="s">
        <v>72</v>
      </c>
      <c r="H1380" t="s">
        <v>129</v>
      </c>
      <c r="I1380" t="s">
        <v>22</v>
      </c>
      <c r="J1380" t="s">
        <v>141</v>
      </c>
      <c r="K1380" t="s">
        <v>5164</v>
      </c>
      <c r="L1380" t="s">
        <v>5165</v>
      </c>
      <c r="M1380">
        <v>0.78944444400000002</v>
      </c>
      <c r="N1380">
        <v>0</v>
      </c>
      <c r="O1380">
        <v>0</v>
      </c>
      <c r="P1380">
        <v>303</v>
      </c>
      <c r="Q1380">
        <v>160</v>
      </c>
      <c r="R1380">
        <v>0</v>
      </c>
      <c r="S1380">
        <v>0</v>
      </c>
      <c r="T1380">
        <v>239.20166699999999</v>
      </c>
      <c r="U1380">
        <v>126.311111</v>
      </c>
    </row>
    <row r="1381" spans="1:21" x14ac:dyDescent="0.25">
      <c r="A1381" t="s">
        <v>5166</v>
      </c>
      <c r="B1381">
        <v>1</v>
      </c>
      <c r="C1381" t="s">
        <v>79</v>
      </c>
      <c r="D1381" t="s">
        <v>125</v>
      </c>
      <c r="E1381" t="s">
        <v>4377</v>
      </c>
      <c r="F1381" t="s">
        <v>128</v>
      </c>
      <c r="G1381" t="s">
        <v>72</v>
      </c>
      <c r="H1381" t="s">
        <v>129</v>
      </c>
      <c r="I1381" t="s">
        <v>22</v>
      </c>
      <c r="J1381" t="s">
        <v>130</v>
      </c>
      <c r="K1381" t="s">
        <v>5167</v>
      </c>
      <c r="L1381" t="s">
        <v>5168</v>
      </c>
      <c r="M1381">
        <v>6.3088888880000003</v>
      </c>
      <c r="N1381">
        <v>0</v>
      </c>
      <c r="O1381">
        <v>0</v>
      </c>
      <c r="P1381">
        <v>303</v>
      </c>
      <c r="Q1381">
        <v>160</v>
      </c>
      <c r="R1381">
        <v>0</v>
      </c>
      <c r="S1381">
        <v>0</v>
      </c>
      <c r="T1381">
        <v>1911.593333</v>
      </c>
      <c r="U1381">
        <v>1009.422222</v>
      </c>
    </row>
    <row r="1382" spans="1:21" x14ac:dyDescent="0.25">
      <c r="A1382" t="s">
        <v>5169</v>
      </c>
      <c r="B1382">
        <v>1</v>
      </c>
      <c r="C1382" t="s">
        <v>79</v>
      </c>
      <c r="D1382" t="s">
        <v>125</v>
      </c>
      <c r="E1382" t="s">
        <v>5170</v>
      </c>
      <c r="F1382" t="s">
        <v>140</v>
      </c>
      <c r="G1382" t="s">
        <v>72</v>
      </c>
      <c r="H1382" t="s">
        <v>129</v>
      </c>
      <c r="I1382" t="s">
        <v>22</v>
      </c>
      <c r="J1382" t="s">
        <v>141</v>
      </c>
      <c r="K1382" t="s">
        <v>5171</v>
      </c>
      <c r="L1382" t="s">
        <v>5172</v>
      </c>
      <c r="M1382">
        <v>0.54749999999999999</v>
      </c>
      <c r="N1382">
        <v>0</v>
      </c>
      <c r="O1382">
        <v>0</v>
      </c>
      <c r="P1382">
        <v>0</v>
      </c>
      <c r="Q1382">
        <v>1</v>
      </c>
      <c r="R1382">
        <v>0</v>
      </c>
      <c r="S1382">
        <v>0</v>
      </c>
      <c r="T1382">
        <v>0</v>
      </c>
      <c r="U1382">
        <v>0.54749999999999999</v>
      </c>
    </row>
    <row r="1383" spans="1:21" x14ac:dyDescent="0.25">
      <c r="A1383" t="s">
        <v>5173</v>
      </c>
      <c r="B1383">
        <v>1</v>
      </c>
      <c r="C1383" t="s">
        <v>79</v>
      </c>
      <c r="D1383" t="s">
        <v>125</v>
      </c>
      <c r="E1383" t="s">
        <v>4385</v>
      </c>
      <c r="F1383" t="s">
        <v>140</v>
      </c>
      <c r="G1383" t="s">
        <v>72</v>
      </c>
      <c r="H1383" t="s">
        <v>129</v>
      </c>
      <c r="I1383" t="s">
        <v>22</v>
      </c>
      <c r="J1383" t="s">
        <v>141</v>
      </c>
      <c r="K1383" t="s">
        <v>5174</v>
      </c>
      <c r="L1383" t="s">
        <v>5175</v>
      </c>
      <c r="M1383">
        <v>0.311111111</v>
      </c>
      <c r="N1383">
        <v>0</v>
      </c>
      <c r="O1383">
        <v>0</v>
      </c>
      <c r="P1383">
        <v>2</v>
      </c>
      <c r="Q1383">
        <v>0</v>
      </c>
      <c r="R1383">
        <v>0</v>
      </c>
      <c r="S1383">
        <v>0</v>
      </c>
      <c r="T1383">
        <v>0.62222200000000005</v>
      </c>
      <c r="U1383">
        <v>0</v>
      </c>
    </row>
    <row r="1384" spans="1:21" x14ac:dyDescent="0.25">
      <c r="A1384" t="s">
        <v>5176</v>
      </c>
      <c r="B1384">
        <v>1</v>
      </c>
      <c r="C1384" t="s">
        <v>79</v>
      </c>
      <c r="D1384" t="s">
        <v>125</v>
      </c>
      <c r="E1384" t="s">
        <v>4389</v>
      </c>
      <c r="F1384" t="s">
        <v>5177</v>
      </c>
      <c r="G1384" t="s">
        <v>72</v>
      </c>
      <c r="H1384" t="s">
        <v>129</v>
      </c>
      <c r="I1384" t="s">
        <v>22</v>
      </c>
      <c r="J1384" t="s">
        <v>141</v>
      </c>
      <c r="K1384" t="s">
        <v>5178</v>
      </c>
      <c r="L1384" t="s">
        <v>5179</v>
      </c>
      <c r="M1384">
        <v>0.87749999999999995</v>
      </c>
      <c r="N1384">
        <v>0</v>
      </c>
      <c r="O1384">
        <v>0</v>
      </c>
      <c r="P1384">
        <v>1</v>
      </c>
      <c r="Q1384">
        <v>118</v>
      </c>
      <c r="R1384">
        <v>0</v>
      </c>
      <c r="S1384">
        <v>0</v>
      </c>
      <c r="T1384">
        <v>0.87749999999999995</v>
      </c>
      <c r="U1384">
        <v>103.545</v>
      </c>
    </row>
    <row r="1385" spans="1:21" x14ac:dyDescent="0.25">
      <c r="A1385" t="s">
        <v>5180</v>
      </c>
      <c r="B1385">
        <v>1</v>
      </c>
      <c r="C1385" t="s">
        <v>79</v>
      </c>
      <c r="D1385" t="s">
        <v>125</v>
      </c>
      <c r="E1385" t="s">
        <v>4389</v>
      </c>
      <c r="F1385" t="s">
        <v>5177</v>
      </c>
      <c r="G1385" t="s">
        <v>72</v>
      </c>
      <c r="H1385" t="s">
        <v>129</v>
      </c>
      <c r="I1385" t="s">
        <v>22</v>
      </c>
      <c r="J1385" t="s">
        <v>141</v>
      </c>
      <c r="K1385" t="s">
        <v>5181</v>
      </c>
      <c r="L1385" t="s">
        <v>5182</v>
      </c>
      <c r="M1385">
        <v>2.394722222</v>
      </c>
      <c r="N1385">
        <v>1</v>
      </c>
      <c r="O1385">
        <v>0</v>
      </c>
      <c r="P1385">
        <v>38</v>
      </c>
      <c r="Q1385">
        <v>991</v>
      </c>
      <c r="R1385">
        <v>2.3947219999999998</v>
      </c>
      <c r="S1385">
        <v>0</v>
      </c>
      <c r="T1385">
        <v>90.999443999999997</v>
      </c>
      <c r="U1385">
        <v>2373.1697220000001</v>
      </c>
    </row>
    <row r="1386" spans="1:21" x14ac:dyDescent="0.25">
      <c r="A1386" t="s">
        <v>5183</v>
      </c>
      <c r="B1386">
        <v>1</v>
      </c>
      <c r="C1386" t="s">
        <v>79</v>
      </c>
      <c r="D1386" t="s">
        <v>125</v>
      </c>
      <c r="E1386" t="s">
        <v>4381</v>
      </c>
      <c r="F1386" t="s">
        <v>140</v>
      </c>
      <c r="G1386" t="s">
        <v>72</v>
      </c>
      <c r="H1386" t="s">
        <v>129</v>
      </c>
      <c r="I1386" t="s">
        <v>22</v>
      </c>
      <c r="J1386" t="s">
        <v>141</v>
      </c>
      <c r="K1386" t="s">
        <v>5184</v>
      </c>
      <c r="L1386" t="s">
        <v>5185</v>
      </c>
      <c r="M1386">
        <v>0.55333333299999998</v>
      </c>
      <c r="N1386">
        <v>0</v>
      </c>
      <c r="O1386">
        <v>0</v>
      </c>
      <c r="P1386">
        <v>131</v>
      </c>
      <c r="Q1386">
        <v>1811</v>
      </c>
      <c r="R1386">
        <v>0</v>
      </c>
      <c r="S1386">
        <v>0</v>
      </c>
      <c r="T1386">
        <v>72.486666999999997</v>
      </c>
      <c r="U1386">
        <v>1002.086666</v>
      </c>
    </row>
    <row r="1387" spans="1:21" x14ac:dyDescent="0.25">
      <c r="A1387" t="s">
        <v>5186</v>
      </c>
      <c r="B1387">
        <v>1</v>
      </c>
      <c r="C1387" t="s">
        <v>79</v>
      </c>
      <c r="D1387" t="s">
        <v>125</v>
      </c>
      <c r="E1387" t="s">
        <v>4381</v>
      </c>
      <c r="F1387" t="s">
        <v>140</v>
      </c>
      <c r="G1387" t="s">
        <v>72</v>
      </c>
      <c r="H1387" t="s">
        <v>129</v>
      </c>
      <c r="I1387" t="s">
        <v>22</v>
      </c>
      <c r="J1387" t="s">
        <v>141</v>
      </c>
      <c r="K1387" t="s">
        <v>5187</v>
      </c>
      <c r="L1387" t="s">
        <v>5188</v>
      </c>
      <c r="M1387">
        <v>0.43</v>
      </c>
      <c r="N1387">
        <v>0</v>
      </c>
      <c r="O1387">
        <v>0</v>
      </c>
      <c r="P1387">
        <v>1</v>
      </c>
      <c r="Q1387">
        <v>69</v>
      </c>
      <c r="R1387">
        <v>0</v>
      </c>
      <c r="S1387">
        <v>0</v>
      </c>
      <c r="T1387">
        <v>0.43</v>
      </c>
      <c r="U1387">
        <v>29.67</v>
      </c>
    </row>
    <row r="1388" spans="1:21" x14ac:dyDescent="0.25">
      <c r="A1388" t="s">
        <v>5189</v>
      </c>
      <c r="B1388">
        <v>1</v>
      </c>
      <c r="C1388" t="s">
        <v>79</v>
      </c>
      <c r="D1388" t="s">
        <v>125</v>
      </c>
      <c r="E1388" t="s">
        <v>4381</v>
      </c>
      <c r="F1388" t="s">
        <v>140</v>
      </c>
      <c r="G1388" t="s">
        <v>72</v>
      </c>
      <c r="H1388" t="s">
        <v>129</v>
      </c>
      <c r="I1388" t="s">
        <v>22</v>
      </c>
      <c r="J1388" t="s">
        <v>141</v>
      </c>
      <c r="K1388" t="s">
        <v>5190</v>
      </c>
      <c r="L1388" t="s">
        <v>5191</v>
      </c>
      <c r="M1388">
        <v>0.29166666600000002</v>
      </c>
      <c r="N1388">
        <v>0</v>
      </c>
      <c r="O1388">
        <v>0</v>
      </c>
      <c r="P1388">
        <v>1</v>
      </c>
      <c r="Q1388">
        <v>67</v>
      </c>
      <c r="R1388">
        <v>0</v>
      </c>
      <c r="S1388">
        <v>0</v>
      </c>
      <c r="T1388">
        <v>0.29166700000000001</v>
      </c>
      <c r="U1388">
        <v>19.541667</v>
      </c>
    </row>
    <row r="1389" spans="1:21" x14ac:dyDescent="0.25">
      <c r="A1389" t="s">
        <v>5192</v>
      </c>
      <c r="B1389">
        <v>1</v>
      </c>
      <c r="C1389" t="s">
        <v>79</v>
      </c>
      <c r="D1389" t="s">
        <v>125</v>
      </c>
      <c r="E1389" t="s">
        <v>4385</v>
      </c>
      <c r="F1389" t="s">
        <v>140</v>
      </c>
      <c r="G1389" t="s">
        <v>72</v>
      </c>
      <c r="H1389" t="s">
        <v>168</v>
      </c>
      <c r="I1389" t="s">
        <v>22</v>
      </c>
      <c r="J1389" t="s">
        <v>141</v>
      </c>
      <c r="K1389" t="s">
        <v>5193</v>
      </c>
      <c r="L1389" t="s">
        <v>5194</v>
      </c>
      <c r="M1389">
        <v>4.1111110999999999E-2</v>
      </c>
      <c r="N1389">
        <v>0</v>
      </c>
      <c r="O1389">
        <v>0</v>
      </c>
      <c r="P1389">
        <v>2</v>
      </c>
      <c r="Q1389">
        <v>0</v>
      </c>
      <c r="R1389">
        <v>0</v>
      </c>
      <c r="S1389">
        <v>0</v>
      </c>
      <c r="T1389">
        <v>8.2222000000000003E-2</v>
      </c>
      <c r="U1389">
        <v>0</v>
      </c>
    </row>
    <row r="1390" spans="1:21" x14ac:dyDescent="0.25">
      <c r="A1390" t="s">
        <v>5195</v>
      </c>
      <c r="B1390">
        <v>1</v>
      </c>
      <c r="C1390" t="s">
        <v>79</v>
      </c>
      <c r="D1390" t="s">
        <v>125</v>
      </c>
      <c r="E1390" t="s">
        <v>4385</v>
      </c>
      <c r="F1390" t="s">
        <v>140</v>
      </c>
      <c r="G1390" t="s">
        <v>72</v>
      </c>
      <c r="H1390" t="s">
        <v>129</v>
      </c>
      <c r="I1390" t="s">
        <v>22</v>
      </c>
      <c r="J1390" t="s">
        <v>141</v>
      </c>
      <c r="K1390" t="s">
        <v>5196</v>
      </c>
      <c r="L1390" t="s">
        <v>5197</v>
      </c>
      <c r="M1390">
        <v>0.569722222</v>
      </c>
      <c r="N1390">
        <v>0</v>
      </c>
      <c r="O1390">
        <v>0</v>
      </c>
      <c r="P1390">
        <v>2</v>
      </c>
      <c r="Q1390">
        <v>0</v>
      </c>
      <c r="R1390">
        <v>0</v>
      </c>
      <c r="S1390">
        <v>0</v>
      </c>
      <c r="T1390">
        <v>1.1394439999999999</v>
      </c>
      <c r="U1390">
        <v>0</v>
      </c>
    </row>
    <row r="1391" spans="1:21" x14ac:dyDescent="0.25">
      <c r="A1391" t="s">
        <v>5198</v>
      </c>
      <c r="B1391">
        <v>1</v>
      </c>
      <c r="C1391" t="s">
        <v>79</v>
      </c>
      <c r="D1391" t="s">
        <v>125</v>
      </c>
      <c r="E1391" t="s">
        <v>4389</v>
      </c>
      <c r="F1391" t="s">
        <v>140</v>
      </c>
      <c r="G1391" t="s">
        <v>72</v>
      </c>
      <c r="H1391" t="s">
        <v>129</v>
      </c>
      <c r="I1391" t="s">
        <v>22</v>
      </c>
      <c r="J1391" t="s">
        <v>141</v>
      </c>
      <c r="K1391" t="s">
        <v>5199</v>
      </c>
      <c r="L1391" t="s">
        <v>5200</v>
      </c>
      <c r="M1391">
        <v>0.144166666</v>
      </c>
      <c r="N1391">
        <v>0</v>
      </c>
      <c r="O1391">
        <v>0</v>
      </c>
      <c r="P1391">
        <v>1</v>
      </c>
      <c r="Q1391">
        <v>118</v>
      </c>
      <c r="R1391">
        <v>0</v>
      </c>
      <c r="S1391">
        <v>0</v>
      </c>
      <c r="T1391">
        <v>0.14416699999999999</v>
      </c>
      <c r="U1391">
        <v>17.011666999999999</v>
      </c>
    </row>
    <row r="1392" spans="1:21" x14ac:dyDescent="0.25">
      <c r="A1392" t="s">
        <v>5201</v>
      </c>
      <c r="B1392">
        <v>1</v>
      </c>
      <c r="C1392" t="s">
        <v>79</v>
      </c>
      <c r="D1392" t="s">
        <v>125</v>
      </c>
      <c r="E1392" t="s">
        <v>4385</v>
      </c>
      <c r="F1392" t="s">
        <v>140</v>
      </c>
      <c r="G1392" t="s">
        <v>72</v>
      </c>
      <c r="H1392" t="s">
        <v>129</v>
      </c>
      <c r="I1392" t="s">
        <v>22</v>
      </c>
      <c r="J1392" t="s">
        <v>141</v>
      </c>
      <c r="K1392" t="s">
        <v>5202</v>
      </c>
      <c r="L1392" t="s">
        <v>5203</v>
      </c>
      <c r="M1392">
        <v>0.29722222199999998</v>
      </c>
      <c r="N1392">
        <v>0</v>
      </c>
      <c r="O1392">
        <v>0</v>
      </c>
      <c r="P1392">
        <v>2</v>
      </c>
      <c r="Q1392">
        <v>0</v>
      </c>
      <c r="R1392">
        <v>0</v>
      </c>
      <c r="S1392">
        <v>0</v>
      </c>
      <c r="T1392">
        <v>0.59444399999999997</v>
      </c>
      <c r="U1392">
        <v>0</v>
      </c>
    </row>
    <row r="1393" spans="1:21" x14ac:dyDescent="0.25">
      <c r="A1393" t="s">
        <v>5204</v>
      </c>
      <c r="B1393">
        <v>1</v>
      </c>
      <c r="C1393" t="s">
        <v>78</v>
      </c>
      <c r="D1393" t="s">
        <v>92</v>
      </c>
      <c r="E1393" t="s">
        <v>5205</v>
      </c>
      <c r="F1393" t="s">
        <v>4991</v>
      </c>
      <c r="G1393" t="s">
        <v>71</v>
      </c>
      <c r="H1393" t="s">
        <v>129</v>
      </c>
      <c r="I1393" t="s">
        <v>22</v>
      </c>
      <c r="J1393" t="s">
        <v>141</v>
      </c>
      <c r="K1393" t="s">
        <v>5206</v>
      </c>
      <c r="L1393" t="s">
        <v>5207</v>
      </c>
      <c r="M1393">
        <v>1.2294444440000001</v>
      </c>
      <c r="N1393">
        <v>0</v>
      </c>
      <c r="O1393">
        <v>9</v>
      </c>
      <c r="P1393">
        <v>0</v>
      </c>
      <c r="Q1393">
        <v>0</v>
      </c>
      <c r="R1393">
        <v>0</v>
      </c>
      <c r="S1393">
        <v>11.065</v>
      </c>
      <c r="T1393">
        <v>0</v>
      </c>
      <c r="U1393">
        <v>0</v>
      </c>
    </row>
    <row r="1394" spans="1:21" x14ac:dyDescent="0.25">
      <c r="A1394" t="s">
        <v>5208</v>
      </c>
      <c r="B1394">
        <v>1</v>
      </c>
      <c r="C1394" t="s">
        <v>78</v>
      </c>
      <c r="D1394" t="s">
        <v>107</v>
      </c>
      <c r="E1394" t="s">
        <v>5209</v>
      </c>
      <c r="F1394" t="s">
        <v>140</v>
      </c>
      <c r="G1394" t="s">
        <v>72</v>
      </c>
      <c r="H1394" t="s">
        <v>129</v>
      </c>
      <c r="I1394" t="s">
        <v>22</v>
      </c>
      <c r="J1394" t="s">
        <v>141</v>
      </c>
      <c r="K1394" t="s">
        <v>5210</v>
      </c>
      <c r="L1394" t="s">
        <v>5211</v>
      </c>
      <c r="M1394">
        <v>0.37444444399999999</v>
      </c>
      <c r="N1394">
        <v>0</v>
      </c>
      <c r="O1394">
        <v>0</v>
      </c>
      <c r="P1394">
        <v>83</v>
      </c>
      <c r="Q1394">
        <v>1800</v>
      </c>
      <c r="R1394">
        <v>0</v>
      </c>
      <c r="S1394">
        <v>0</v>
      </c>
      <c r="T1394">
        <v>31.078889</v>
      </c>
      <c r="U1394">
        <v>673.999999</v>
      </c>
    </row>
    <row r="1395" spans="1:21" x14ac:dyDescent="0.25">
      <c r="A1395" t="s">
        <v>5212</v>
      </c>
      <c r="B1395">
        <v>1</v>
      </c>
      <c r="C1395" t="s">
        <v>78</v>
      </c>
      <c r="D1395" t="s">
        <v>92</v>
      </c>
      <c r="E1395" t="s">
        <v>5213</v>
      </c>
      <c r="F1395" t="s">
        <v>4996</v>
      </c>
      <c r="G1395" t="s">
        <v>71</v>
      </c>
      <c r="H1395" t="s">
        <v>129</v>
      </c>
      <c r="I1395" t="s">
        <v>22</v>
      </c>
      <c r="J1395" t="s">
        <v>141</v>
      </c>
      <c r="K1395" t="s">
        <v>5214</v>
      </c>
      <c r="L1395" t="s">
        <v>5215</v>
      </c>
      <c r="M1395">
        <v>2.2174999999999998</v>
      </c>
      <c r="N1395">
        <v>0</v>
      </c>
      <c r="O1395">
        <v>190</v>
      </c>
      <c r="P1395">
        <v>0</v>
      </c>
      <c r="Q1395">
        <v>0</v>
      </c>
      <c r="R1395">
        <v>0</v>
      </c>
      <c r="S1395">
        <v>421.32499999999999</v>
      </c>
      <c r="T1395">
        <v>0</v>
      </c>
      <c r="U1395">
        <v>0</v>
      </c>
    </row>
    <row r="1396" spans="1:21" x14ac:dyDescent="0.25">
      <c r="A1396" t="s">
        <v>5216</v>
      </c>
      <c r="B1396">
        <v>1</v>
      </c>
      <c r="C1396" t="s">
        <v>78</v>
      </c>
      <c r="D1396" t="s">
        <v>92</v>
      </c>
      <c r="E1396" t="s">
        <v>5217</v>
      </c>
      <c r="F1396" t="s">
        <v>5218</v>
      </c>
      <c r="G1396" t="s">
        <v>71</v>
      </c>
      <c r="H1396" t="s">
        <v>129</v>
      </c>
      <c r="I1396" t="s">
        <v>22</v>
      </c>
      <c r="J1396" t="s">
        <v>141</v>
      </c>
      <c r="K1396" t="s">
        <v>5219</v>
      </c>
      <c r="L1396" t="s">
        <v>5220</v>
      </c>
      <c r="M1396">
        <v>0.92472222199999998</v>
      </c>
      <c r="N1396">
        <v>0</v>
      </c>
      <c r="O1396">
        <v>277</v>
      </c>
      <c r="P1396">
        <v>0</v>
      </c>
      <c r="Q1396">
        <v>0</v>
      </c>
      <c r="R1396">
        <v>0</v>
      </c>
      <c r="S1396">
        <v>256.148055</v>
      </c>
      <c r="T1396">
        <v>0</v>
      </c>
      <c r="U1396">
        <v>0</v>
      </c>
    </row>
    <row r="1397" spans="1:21" x14ac:dyDescent="0.25">
      <c r="A1397" t="s">
        <v>5221</v>
      </c>
      <c r="B1397">
        <v>1</v>
      </c>
      <c r="C1397" t="s">
        <v>78</v>
      </c>
      <c r="D1397" t="s">
        <v>103</v>
      </c>
      <c r="E1397" t="s">
        <v>5222</v>
      </c>
      <c r="F1397" t="s">
        <v>140</v>
      </c>
      <c r="G1397" t="s">
        <v>72</v>
      </c>
      <c r="H1397" t="s">
        <v>129</v>
      </c>
      <c r="I1397" t="s">
        <v>22</v>
      </c>
      <c r="J1397" t="s">
        <v>141</v>
      </c>
      <c r="K1397" t="s">
        <v>5223</v>
      </c>
      <c r="L1397" t="s">
        <v>5224</v>
      </c>
      <c r="M1397">
        <v>1.6922222220000001</v>
      </c>
      <c r="N1397">
        <v>0</v>
      </c>
      <c r="O1397">
        <v>0</v>
      </c>
      <c r="P1397">
        <v>61</v>
      </c>
      <c r="Q1397">
        <v>89</v>
      </c>
      <c r="R1397">
        <v>0</v>
      </c>
      <c r="S1397">
        <v>0</v>
      </c>
      <c r="T1397">
        <v>103.225556</v>
      </c>
      <c r="U1397">
        <v>150.607778</v>
      </c>
    </row>
    <row r="1398" spans="1:21" x14ac:dyDescent="0.25">
      <c r="A1398" t="s">
        <v>5225</v>
      </c>
      <c r="B1398">
        <v>1</v>
      </c>
      <c r="C1398" t="s">
        <v>78</v>
      </c>
      <c r="D1398" t="s">
        <v>103</v>
      </c>
      <c r="E1398" t="s">
        <v>5226</v>
      </c>
      <c r="F1398" t="s">
        <v>140</v>
      </c>
      <c r="G1398" t="s">
        <v>72</v>
      </c>
      <c r="H1398" t="s">
        <v>129</v>
      </c>
      <c r="I1398" t="s">
        <v>22</v>
      </c>
      <c r="J1398" t="s">
        <v>141</v>
      </c>
      <c r="K1398" t="s">
        <v>5227</v>
      </c>
      <c r="L1398" t="s">
        <v>5228</v>
      </c>
      <c r="M1398">
        <v>5.0277777000000003E-2</v>
      </c>
      <c r="N1398">
        <v>0</v>
      </c>
      <c r="O1398">
        <v>0</v>
      </c>
      <c r="P1398">
        <v>2</v>
      </c>
      <c r="Q1398">
        <v>0</v>
      </c>
      <c r="R1398">
        <v>0</v>
      </c>
      <c r="S1398">
        <v>0</v>
      </c>
      <c r="T1398">
        <v>0.10055600000000001</v>
      </c>
      <c r="U1398">
        <v>0</v>
      </c>
    </row>
    <row r="1399" spans="1:21" x14ac:dyDescent="0.25">
      <c r="A1399" t="s">
        <v>5229</v>
      </c>
      <c r="B1399">
        <v>1</v>
      </c>
      <c r="C1399" t="s">
        <v>78</v>
      </c>
      <c r="D1399" t="s">
        <v>103</v>
      </c>
      <c r="E1399" t="s">
        <v>5222</v>
      </c>
      <c r="F1399" t="s">
        <v>140</v>
      </c>
      <c r="G1399" t="s">
        <v>72</v>
      </c>
      <c r="H1399" t="s">
        <v>129</v>
      </c>
      <c r="I1399" t="s">
        <v>22</v>
      </c>
      <c r="J1399" t="s">
        <v>141</v>
      </c>
      <c r="K1399" t="s">
        <v>5230</v>
      </c>
      <c r="L1399" t="s">
        <v>5231</v>
      </c>
      <c r="M1399">
        <v>0.86972222200000004</v>
      </c>
      <c r="N1399">
        <v>0</v>
      </c>
      <c r="O1399">
        <v>0</v>
      </c>
      <c r="P1399">
        <v>61</v>
      </c>
      <c r="Q1399">
        <v>81</v>
      </c>
      <c r="R1399">
        <v>0</v>
      </c>
      <c r="S1399">
        <v>0</v>
      </c>
      <c r="T1399">
        <v>53.053055999999998</v>
      </c>
      <c r="U1399">
        <v>70.447500000000005</v>
      </c>
    </row>
    <row r="1400" spans="1:21" x14ac:dyDescent="0.25">
      <c r="A1400" t="s">
        <v>5232</v>
      </c>
      <c r="B1400">
        <v>1</v>
      </c>
      <c r="C1400" t="s">
        <v>78</v>
      </c>
      <c r="D1400" t="s">
        <v>95</v>
      </c>
      <c r="E1400" t="s">
        <v>5233</v>
      </c>
      <c r="F1400" t="s">
        <v>140</v>
      </c>
      <c r="G1400" t="s">
        <v>72</v>
      </c>
      <c r="H1400" t="s">
        <v>129</v>
      </c>
      <c r="I1400" t="s">
        <v>22</v>
      </c>
      <c r="J1400" t="s">
        <v>141</v>
      </c>
      <c r="K1400" t="s">
        <v>5234</v>
      </c>
      <c r="L1400" t="s">
        <v>5235</v>
      </c>
      <c r="M1400">
        <v>0.81888888800000004</v>
      </c>
      <c r="N1400">
        <v>2</v>
      </c>
      <c r="O1400">
        <v>143</v>
      </c>
      <c r="P1400">
        <v>66</v>
      </c>
      <c r="Q1400">
        <v>1631</v>
      </c>
      <c r="R1400">
        <v>1.637778</v>
      </c>
      <c r="S1400">
        <v>117.101111</v>
      </c>
      <c r="T1400">
        <v>54.046666999999999</v>
      </c>
      <c r="U1400">
        <v>1335.6077760000001</v>
      </c>
    </row>
    <row r="1401" spans="1:21" x14ac:dyDescent="0.25">
      <c r="A1401" t="s">
        <v>5236</v>
      </c>
      <c r="B1401">
        <v>1</v>
      </c>
      <c r="C1401" t="s">
        <v>78</v>
      </c>
      <c r="D1401" t="s">
        <v>95</v>
      </c>
      <c r="E1401" t="s">
        <v>5237</v>
      </c>
      <c r="F1401" t="s">
        <v>140</v>
      </c>
      <c r="G1401" t="s">
        <v>72</v>
      </c>
      <c r="H1401" t="s">
        <v>129</v>
      </c>
      <c r="I1401" t="s">
        <v>22</v>
      </c>
      <c r="J1401" t="s">
        <v>141</v>
      </c>
      <c r="K1401" t="s">
        <v>5238</v>
      </c>
      <c r="L1401" t="s">
        <v>5239</v>
      </c>
      <c r="M1401">
        <v>0.28083333300000002</v>
      </c>
      <c r="N1401">
        <v>2</v>
      </c>
      <c r="O1401">
        <v>4</v>
      </c>
      <c r="P1401">
        <v>42</v>
      </c>
      <c r="Q1401">
        <v>1606</v>
      </c>
      <c r="R1401">
        <v>0.56166700000000003</v>
      </c>
      <c r="S1401">
        <v>1.1233329999999999</v>
      </c>
      <c r="T1401">
        <v>11.795</v>
      </c>
      <c r="U1401">
        <v>451.01833299999998</v>
      </c>
    </row>
    <row r="1402" spans="1:21" x14ac:dyDescent="0.25">
      <c r="A1402" t="s">
        <v>5240</v>
      </c>
      <c r="B1402">
        <v>1</v>
      </c>
      <c r="C1402" t="s">
        <v>78</v>
      </c>
      <c r="D1402" t="s">
        <v>95</v>
      </c>
      <c r="E1402" t="s">
        <v>5233</v>
      </c>
      <c r="F1402" t="s">
        <v>5012</v>
      </c>
      <c r="G1402" t="s">
        <v>72</v>
      </c>
      <c r="H1402" t="s">
        <v>129</v>
      </c>
      <c r="I1402" t="s">
        <v>22</v>
      </c>
      <c r="J1402" t="s">
        <v>141</v>
      </c>
      <c r="K1402" t="s">
        <v>5241</v>
      </c>
      <c r="L1402" t="s">
        <v>5242</v>
      </c>
      <c r="M1402">
        <v>1.93</v>
      </c>
      <c r="N1402">
        <v>2</v>
      </c>
      <c r="O1402">
        <v>143</v>
      </c>
      <c r="P1402">
        <v>66</v>
      </c>
      <c r="Q1402">
        <v>1631</v>
      </c>
      <c r="R1402">
        <v>3.86</v>
      </c>
      <c r="S1402">
        <v>275.99</v>
      </c>
      <c r="T1402">
        <v>127.38</v>
      </c>
      <c r="U1402">
        <v>3147.83</v>
      </c>
    </row>
    <row r="1403" spans="1:21" x14ac:dyDescent="0.25">
      <c r="A1403" t="s">
        <v>5243</v>
      </c>
      <c r="B1403">
        <v>1</v>
      </c>
      <c r="C1403" t="s">
        <v>78</v>
      </c>
      <c r="D1403" t="s">
        <v>95</v>
      </c>
      <c r="E1403" t="s">
        <v>5244</v>
      </c>
      <c r="F1403" t="s">
        <v>140</v>
      </c>
      <c r="G1403" t="s">
        <v>72</v>
      </c>
      <c r="H1403" t="s">
        <v>129</v>
      </c>
      <c r="I1403" t="s">
        <v>22</v>
      </c>
      <c r="J1403" t="s">
        <v>141</v>
      </c>
      <c r="K1403" t="s">
        <v>5245</v>
      </c>
      <c r="L1403" t="s">
        <v>5246</v>
      </c>
      <c r="M1403">
        <v>0.71583333299999996</v>
      </c>
      <c r="N1403">
        <v>2</v>
      </c>
      <c r="O1403">
        <v>143</v>
      </c>
      <c r="P1403">
        <v>66</v>
      </c>
      <c r="Q1403">
        <v>1631</v>
      </c>
      <c r="R1403">
        <v>1.431667</v>
      </c>
      <c r="S1403">
        <v>102.36416699999999</v>
      </c>
      <c r="T1403">
        <v>47.244999999999997</v>
      </c>
      <c r="U1403">
        <v>1167.5241659999999</v>
      </c>
    </row>
    <row r="1404" spans="1:21" x14ac:dyDescent="0.25">
      <c r="A1404" t="s">
        <v>5247</v>
      </c>
      <c r="B1404">
        <v>1</v>
      </c>
      <c r="C1404" t="s">
        <v>78</v>
      </c>
      <c r="D1404" t="s">
        <v>95</v>
      </c>
      <c r="E1404" t="s">
        <v>5233</v>
      </c>
      <c r="F1404" t="s">
        <v>140</v>
      </c>
      <c r="G1404" t="s">
        <v>72</v>
      </c>
      <c r="H1404" t="s">
        <v>129</v>
      </c>
      <c r="I1404" t="s">
        <v>22</v>
      </c>
      <c r="J1404" t="s">
        <v>141</v>
      </c>
      <c r="K1404" t="s">
        <v>5248</v>
      </c>
      <c r="L1404" t="s">
        <v>5249</v>
      </c>
      <c r="M1404">
        <v>0.463888888</v>
      </c>
      <c r="N1404">
        <v>2</v>
      </c>
      <c r="O1404">
        <v>143</v>
      </c>
      <c r="P1404">
        <v>66</v>
      </c>
      <c r="Q1404">
        <v>1631</v>
      </c>
      <c r="R1404">
        <v>0.92777799999999999</v>
      </c>
      <c r="S1404">
        <v>66.336111000000002</v>
      </c>
      <c r="T1404">
        <v>30.616667</v>
      </c>
      <c r="U1404">
        <v>756.60277599999995</v>
      </c>
    </row>
    <row r="1405" spans="1:21" x14ac:dyDescent="0.25">
      <c r="A1405" t="s">
        <v>5250</v>
      </c>
      <c r="B1405">
        <v>1</v>
      </c>
      <c r="C1405" t="s">
        <v>78</v>
      </c>
      <c r="D1405" t="s">
        <v>95</v>
      </c>
      <c r="E1405" t="s">
        <v>5244</v>
      </c>
      <c r="F1405" t="s">
        <v>140</v>
      </c>
      <c r="G1405" t="s">
        <v>72</v>
      </c>
      <c r="H1405" t="s">
        <v>129</v>
      </c>
      <c r="I1405" t="s">
        <v>22</v>
      </c>
      <c r="J1405" t="s">
        <v>141</v>
      </c>
      <c r="K1405" t="s">
        <v>5251</v>
      </c>
      <c r="L1405" t="s">
        <v>5252</v>
      </c>
      <c r="M1405">
        <v>0.87611111100000005</v>
      </c>
      <c r="N1405">
        <v>2</v>
      </c>
      <c r="O1405">
        <v>143</v>
      </c>
      <c r="P1405">
        <v>66</v>
      </c>
      <c r="Q1405">
        <v>1631</v>
      </c>
      <c r="R1405">
        <v>1.7522219999999999</v>
      </c>
      <c r="S1405">
        <v>125.283889</v>
      </c>
      <c r="T1405">
        <v>57.823332999999998</v>
      </c>
      <c r="U1405">
        <v>1428.937222</v>
      </c>
    </row>
    <row r="1406" spans="1:21" x14ac:dyDescent="0.25">
      <c r="A1406" t="s">
        <v>5253</v>
      </c>
      <c r="B1406">
        <v>1</v>
      </c>
      <c r="C1406" t="s">
        <v>78</v>
      </c>
      <c r="D1406" t="s">
        <v>95</v>
      </c>
      <c r="E1406" t="s">
        <v>5254</v>
      </c>
      <c r="F1406" t="s">
        <v>140</v>
      </c>
      <c r="G1406" t="s">
        <v>72</v>
      </c>
      <c r="H1406" t="s">
        <v>129</v>
      </c>
      <c r="I1406" t="s">
        <v>22</v>
      </c>
      <c r="J1406" t="s">
        <v>141</v>
      </c>
      <c r="K1406" t="s">
        <v>5255</v>
      </c>
      <c r="L1406" t="s">
        <v>5256</v>
      </c>
      <c r="M1406">
        <v>0.69555555499999999</v>
      </c>
      <c r="N1406">
        <v>0</v>
      </c>
      <c r="O1406">
        <v>0</v>
      </c>
      <c r="P1406">
        <v>1</v>
      </c>
      <c r="Q1406">
        <v>0</v>
      </c>
      <c r="R1406">
        <v>0</v>
      </c>
      <c r="S1406">
        <v>0</v>
      </c>
      <c r="T1406">
        <v>0.69555599999999995</v>
      </c>
      <c r="U1406">
        <v>0</v>
      </c>
    </row>
    <row r="1407" spans="1:21" x14ac:dyDescent="0.25">
      <c r="A1407" t="s">
        <v>5257</v>
      </c>
      <c r="B1407">
        <v>1</v>
      </c>
      <c r="C1407" t="s">
        <v>78</v>
      </c>
      <c r="D1407" t="s">
        <v>95</v>
      </c>
      <c r="E1407" t="s">
        <v>5258</v>
      </c>
      <c r="F1407" t="s">
        <v>4991</v>
      </c>
      <c r="G1407" t="s">
        <v>71</v>
      </c>
      <c r="H1407" t="s">
        <v>129</v>
      </c>
      <c r="I1407" t="s">
        <v>22</v>
      </c>
      <c r="J1407" t="s">
        <v>141</v>
      </c>
      <c r="K1407" t="s">
        <v>5259</v>
      </c>
      <c r="L1407" t="s">
        <v>5260</v>
      </c>
      <c r="M1407">
        <v>1.8863888879999999</v>
      </c>
      <c r="N1407">
        <v>0</v>
      </c>
      <c r="O1407">
        <v>1</v>
      </c>
      <c r="P1407">
        <v>0</v>
      </c>
      <c r="Q1407">
        <v>0</v>
      </c>
      <c r="R1407">
        <v>0</v>
      </c>
      <c r="S1407">
        <v>1.8863890000000001</v>
      </c>
      <c r="T1407">
        <v>0</v>
      </c>
      <c r="U1407">
        <v>0</v>
      </c>
    </row>
    <row r="1408" spans="1:21" x14ac:dyDescent="0.25">
      <c r="A1408" t="s">
        <v>5261</v>
      </c>
      <c r="B1408">
        <v>1</v>
      </c>
      <c r="C1408" t="s">
        <v>78</v>
      </c>
      <c r="D1408" t="s">
        <v>100</v>
      </c>
      <c r="E1408" t="s">
        <v>5262</v>
      </c>
      <c r="F1408" t="s">
        <v>3423</v>
      </c>
      <c r="G1408" t="s">
        <v>72</v>
      </c>
      <c r="H1408" t="s">
        <v>129</v>
      </c>
      <c r="I1408" t="s">
        <v>22</v>
      </c>
      <c r="J1408" t="s">
        <v>141</v>
      </c>
      <c r="K1408" t="s">
        <v>5263</v>
      </c>
      <c r="L1408" t="s">
        <v>5264</v>
      </c>
      <c r="M1408">
        <v>0.62166666599999998</v>
      </c>
      <c r="N1408">
        <v>0</v>
      </c>
      <c r="O1408">
        <v>11</v>
      </c>
      <c r="P1408">
        <v>0</v>
      </c>
      <c r="Q1408">
        <v>2</v>
      </c>
      <c r="R1408">
        <v>0</v>
      </c>
      <c r="S1408">
        <v>6.8383330000000004</v>
      </c>
      <c r="T1408">
        <v>0</v>
      </c>
      <c r="U1408">
        <v>1.243333</v>
      </c>
    </row>
    <row r="1409" spans="1:21" x14ac:dyDescent="0.25">
      <c r="A1409" t="s">
        <v>5265</v>
      </c>
      <c r="B1409">
        <v>1</v>
      </c>
      <c r="C1409" t="s">
        <v>78</v>
      </c>
      <c r="D1409" t="s">
        <v>100</v>
      </c>
      <c r="E1409" t="s">
        <v>5266</v>
      </c>
      <c r="F1409" t="s">
        <v>140</v>
      </c>
      <c r="G1409" t="s">
        <v>72</v>
      </c>
      <c r="H1409" t="s">
        <v>129</v>
      </c>
      <c r="I1409" t="s">
        <v>22</v>
      </c>
      <c r="J1409" t="s">
        <v>141</v>
      </c>
      <c r="K1409" t="s">
        <v>5267</v>
      </c>
      <c r="L1409" t="s">
        <v>5268</v>
      </c>
      <c r="M1409">
        <v>8.1388888000000006E-2</v>
      </c>
      <c r="N1409">
        <v>1</v>
      </c>
      <c r="O1409">
        <v>787</v>
      </c>
      <c r="P1409">
        <v>65</v>
      </c>
      <c r="Q1409">
        <v>62</v>
      </c>
      <c r="R1409">
        <v>8.1389000000000003E-2</v>
      </c>
      <c r="S1409">
        <v>64.053055000000001</v>
      </c>
      <c r="T1409">
        <v>5.2902779999999998</v>
      </c>
      <c r="U1409">
        <v>5.0461109999999998</v>
      </c>
    </row>
    <row r="1410" spans="1:21" x14ac:dyDescent="0.25">
      <c r="A1410" t="s">
        <v>5269</v>
      </c>
      <c r="B1410">
        <v>1</v>
      </c>
      <c r="C1410" t="s">
        <v>78</v>
      </c>
      <c r="D1410" t="s">
        <v>100</v>
      </c>
      <c r="E1410" t="s">
        <v>5270</v>
      </c>
      <c r="F1410" t="s">
        <v>5012</v>
      </c>
      <c r="G1410" t="s">
        <v>72</v>
      </c>
      <c r="H1410" t="s">
        <v>129</v>
      </c>
      <c r="I1410" t="s">
        <v>22</v>
      </c>
      <c r="J1410" t="s">
        <v>141</v>
      </c>
      <c r="K1410" t="s">
        <v>5271</v>
      </c>
      <c r="L1410" t="s">
        <v>5272</v>
      </c>
      <c r="M1410">
        <v>1.349722222</v>
      </c>
      <c r="N1410">
        <v>0</v>
      </c>
      <c r="O1410">
        <v>336</v>
      </c>
      <c r="P1410">
        <v>51</v>
      </c>
      <c r="Q1410">
        <v>124</v>
      </c>
      <c r="R1410">
        <v>0</v>
      </c>
      <c r="S1410">
        <v>453.50666699999999</v>
      </c>
      <c r="T1410">
        <v>68.835832999999994</v>
      </c>
      <c r="U1410">
        <v>167.365556</v>
      </c>
    </row>
    <row r="1411" spans="1:21" x14ac:dyDescent="0.25">
      <c r="A1411" t="s">
        <v>5273</v>
      </c>
      <c r="B1411">
        <v>1</v>
      </c>
      <c r="C1411" t="s">
        <v>78</v>
      </c>
      <c r="D1411" t="s">
        <v>100</v>
      </c>
      <c r="E1411" t="s">
        <v>5274</v>
      </c>
      <c r="F1411" t="s">
        <v>5012</v>
      </c>
      <c r="G1411" t="s">
        <v>72</v>
      </c>
      <c r="H1411" t="s">
        <v>129</v>
      </c>
      <c r="I1411" t="s">
        <v>22</v>
      </c>
      <c r="J1411" t="s">
        <v>141</v>
      </c>
      <c r="K1411" t="s">
        <v>5275</v>
      </c>
      <c r="L1411" t="s">
        <v>5276</v>
      </c>
      <c r="M1411">
        <v>1.1675</v>
      </c>
      <c r="N1411">
        <v>0</v>
      </c>
      <c r="O1411">
        <v>5</v>
      </c>
      <c r="P1411">
        <v>0</v>
      </c>
      <c r="Q1411">
        <v>3</v>
      </c>
      <c r="R1411">
        <v>0</v>
      </c>
      <c r="S1411">
        <v>5.8375000000000004</v>
      </c>
      <c r="T1411">
        <v>0</v>
      </c>
      <c r="U1411">
        <v>3.5024999999999999</v>
      </c>
    </row>
    <row r="1412" spans="1:21" x14ac:dyDescent="0.25">
      <c r="A1412" t="s">
        <v>5277</v>
      </c>
      <c r="B1412">
        <v>1</v>
      </c>
      <c r="C1412" t="s">
        <v>78</v>
      </c>
      <c r="D1412" t="s">
        <v>100</v>
      </c>
      <c r="E1412" t="s">
        <v>5278</v>
      </c>
      <c r="F1412" t="s">
        <v>5279</v>
      </c>
      <c r="G1412" t="s">
        <v>72</v>
      </c>
      <c r="H1412" t="s">
        <v>129</v>
      </c>
      <c r="I1412" t="s">
        <v>22</v>
      </c>
      <c r="J1412" t="s">
        <v>141</v>
      </c>
      <c r="K1412" t="s">
        <v>5280</v>
      </c>
      <c r="L1412" t="s">
        <v>5281</v>
      </c>
      <c r="M1412">
        <v>2.34</v>
      </c>
      <c r="N1412">
        <v>1</v>
      </c>
      <c r="O1412">
        <v>787</v>
      </c>
      <c r="P1412">
        <v>65</v>
      </c>
      <c r="Q1412">
        <v>62</v>
      </c>
      <c r="R1412">
        <v>2.34</v>
      </c>
      <c r="S1412">
        <v>1841.58</v>
      </c>
      <c r="T1412">
        <v>152.1</v>
      </c>
      <c r="U1412">
        <v>145.08000000000001</v>
      </c>
    </row>
    <row r="1413" spans="1:21" x14ac:dyDescent="0.25">
      <c r="A1413" t="s">
        <v>5282</v>
      </c>
      <c r="B1413">
        <v>1</v>
      </c>
      <c r="C1413" t="s">
        <v>78</v>
      </c>
      <c r="D1413" t="s">
        <v>100</v>
      </c>
      <c r="E1413" t="s">
        <v>5283</v>
      </c>
      <c r="F1413" t="s">
        <v>5012</v>
      </c>
      <c r="G1413" t="s">
        <v>72</v>
      </c>
      <c r="H1413" t="s">
        <v>129</v>
      </c>
      <c r="I1413" t="s">
        <v>22</v>
      </c>
      <c r="J1413" t="s">
        <v>141</v>
      </c>
      <c r="K1413" t="s">
        <v>5284</v>
      </c>
      <c r="L1413" t="s">
        <v>5285</v>
      </c>
      <c r="M1413">
        <v>0.17249999999999999</v>
      </c>
      <c r="N1413">
        <v>0</v>
      </c>
      <c r="O1413">
        <v>777</v>
      </c>
      <c r="P1413">
        <v>31</v>
      </c>
      <c r="Q1413">
        <v>86</v>
      </c>
      <c r="R1413">
        <v>0</v>
      </c>
      <c r="S1413">
        <v>134.0325</v>
      </c>
      <c r="T1413">
        <v>5.3475000000000001</v>
      </c>
      <c r="U1413">
        <v>14.835000000000001</v>
      </c>
    </row>
    <row r="1414" spans="1:21" x14ac:dyDescent="0.25">
      <c r="A1414" t="s">
        <v>5286</v>
      </c>
      <c r="B1414">
        <v>1</v>
      </c>
      <c r="C1414" t="s">
        <v>78</v>
      </c>
      <c r="D1414" t="s">
        <v>100</v>
      </c>
      <c r="E1414" t="s">
        <v>5283</v>
      </c>
      <c r="F1414" t="s">
        <v>5012</v>
      </c>
      <c r="G1414" t="s">
        <v>72</v>
      </c>
      <c r="H1414" t="s">
        <v>129</v>
      </c>
      <c r="I1414" t="s">
        <v>22</v>
      </c>
      <c r="J1414" t="s">
        <v>141</v>
      </c>
      <c r="K1414" t="s">
        <v>5287</v>
      </c>
      <c r="L1414" t="s">
        <v>5288</v>
      </c>
      <c r="M1414">
        <v>1.6291666659999999</v>
      </c>
      <c r="N1414">
        <v>0</v>
      </c>
      <c r="O1414">
        <v>777</v>
      </c>
      <c r="P1414">
        <v>31</v>
      </c>
      <c r="Q1414">
        <v>86</v>
      </c>
      <c r="R1414">
        <v>0</v>
      </c>
      <c r="S1414">
        <v>1265.8624990000001</v>
      </c>
      <c r="T1414">
        <v>50.504167000000002</v>
      </c>
      <c r="U1414">
        <v>140.10833299999999</v>
      </c>
    </row>
    <row r="1415" spans="1:21" x14ac:dyDescent="0.25">
      <c r="A1415" t="s">
        <v>5289</v>
      </c>
      <c r="B1415">
        <v>1</v>
      </c>
      <c r="C1415" t="s">
        <v>78</v>
      </c>
      <c r="D1415" t="s">
        <v>100</v>
      </c>
      <c r="E1415" t="s">
        <v>5290</v>
      </c>
      <c r="F1415" t="s">
        <v>140</v>
      </c>
      <c r="G1415" t="s">
        <v>72</v>
      </c>
      <c r="H1415" t="s">
        <v>168</v>
      </c>
      <c r="I1415" t="s">
        <v>22</v>
      </c>
      <c r="J1415" t="s">
        <v>141</v>
      </c>
      <c r="K1415" t="s">
        <v>5291</v>
      </c>
      <c r="L1415" t="s">
        <v>4288</v>
      </c>
      <c r="M1415">
        <v>7.4999999999999997E-3</v>
      </c>
      <c r="N1415">
        <v>0</v>
      </c>
      <c r="O1415">
        <v>93</v>
      </c>
      <c r="P1415">
        <v>1</v>
      </c>
      <c r="Q1415">
        <v>5</v>
      </c>
      <c r="R1415">
        <v>0</v>
      </c>
      <c r="S1415">
        <v>0.69750000000000001</v>
      </c>
      <c r="T1415">
        <v>7.4999999999999997E-3</v>
      </c>
      <c r="U1415">
        <v>3.7499999999999999E-2</v>
      </c>
    </row>
    <row r="1416" spans="1:21" x14ac:dyDescent="0.25">
      <c r="A1416" t="s">
        <v>5292</v>
      </c>
      <c r="B1416">
        <v>1</v>
      </c>
      <c r="C1416" t="s">
        <v>78</v>
      </c>
      <c r="D1416" t="s">
        <v>100</v>
      </c>
      <c r="E1416" t="s">
        <v>5293</v>
      </c>
      <c r="F1416" t="s">
        <v>140</v>
      </c>
      <c r="G1416" t="s">
        <v>72</v>
      </c>
      <c r="H1416" t="s">
        <v>129</v>
      </c>
      <c r="I1416" t="s">
        <v>22</v>
      </c>
      <c r="J1416" t="s">
        <v>141</v>
      </c>
      <c r="K1416" t="s">
        <v>5294</v>
      </c>
      <c r="L1416" t="s">
        <v>5295</v>
      </c>
      <c r="M1416">
        <v>9.9444444000000007E-2</v>
      </c>
      <c r="N1416">
        <v>4</v>
      </c>
      <c r="O1416">
        <v>265</v>
      </c>
      <c r="P1416">
        <v>3</v>
      </c>
      <c r="Q1416">
        <v>18</v>
      </c>
      <c r="R1416">
        <v>0.39777800000000002</v>
      </c>
      <c r="S1416">
        <v>26.352778000000001</v>
      </c>
      <c r="T1416">
        <v>0.29833300000000001</v>
      </c>
      <c r="U1416">
        <v>1.79</v>
      </c>
    </row>
    <row r="1417" spans="1:21" x14ac:dyDescent="0.25">
      <c r="A1417" t="s">
        <v>5296</v>
      </c>
      <c r="B1417">
        <v>1</v>
      </c>
      <c r="C1417" t="s">
        <v>78</v>
      </c>
      <c r="D1417" t="s">
        <v>100</v>
      </c>
      <c r="E1417" t="s">
        <v>5297</v>
      </c>
      <c r="F1417" t="s">
        <v>5012</v>
      </c>
      <c r="G1417" t="s">
        <v>72</v>
      </c>
      <c r="H1417" t="s">
        <v>129</v>
      </c>
      <c r="I1417" t="s">
        <v>22</v>
      </c>
      <c r="J1417" t="s">
        <v>141</v>
      </c>
      <c r="K1417" t="s">
        <v>5298</v>
      </c>
      <c r="L1417" t="s">
        <v>5299</v>
      </c>
      <c r="M1417">
        <v>2.5791666659999999</v>
      </c>
      <c r="N1417">
        <v>0</v>
      </c>
      <c r="O1417">
        <v>57</v>
      </c>
      <c r="P1417">
        <v>1</v>
      </c>
      <c r="Q1417">
        <v>0</v>
      </c>
      <c r="R1417">
        <v>0</v>
      </c>
      <c r="S1417">
        <v>147.01249999999999</v>
      </c>
      <c r="T1417">
        <v>2.579167</v>
      </c>
      <c r="U1417">
        <v>0</v>
      </c>
    </row>
    <row r="1418" spans="1:21" x14ac:dyDescent="0.25">
      <c r="A1418" t="s">
        <v>5300</v>
      </c>
      <c r="B1418">
        <v>1</v>
      </c>
      <c r="C1418" t="s">
        <v>78</v>
      </c>
      <c r="D1418" t="s">
        <v>100</v>
      </c>
      <c r="E1418" t="s">
        <v>5283</v>
      </c>
      <c r="F1418" t="s">
        <v>5012</v>
      </c>
      <c r="G1418" t="s">
        <v>72</v>
      </c>
      <c r="H1418" t="s">
        <v>129</v>
      </c>
      <c r="I1418" t="s">
        <v>22</v>
      </c>
      <c r="J1418" t="s">
        <v>141</v>
      </c>
      <c r="K1418" t="s">
        <v>5301</v>
      </c>
      <c r="L1418" t="s">
        <v>5302</v>
      </c>
      <c r="M1418">
        <v>2.2127777769999999</v>
      </c>
      <c r="N1418">
        <v>0</v>
      </c>
      <c r="O1418">
        <v>777</v>
      </c>
      <c r="P1418">
        <v>31</v>
      </c>
      <c r="Q1418">
        <v>86</v>
      </c>
      <c r="R1418">
        <v>0</v>
      </c>
      <c r="S1418">
        <v>1719.3283329999999</v>
      </c>
      <c r="T1418">
        <v>68.596110999999993</v>
      </c>
      <c r="U1418">
        <v>190.298889</v>
      </c>
    </row>
    <row r="1419" spans="1:21" x14ac:dyDescent="0.25">
      <c r="A1419" t="s">
        <v>5303</v>
      </c>
      <c r="B1419">
        <v>1</v>
      </c>
      <c r="C1419" t="s">
        <v>78</v>
      </c>
      <c r="D1419" t="s">
        <v>100</v>
      </c>
      <c r="E1419" t="s">
        <v>5304</v>
      </c>
      <c r="F1419" t="s">
        <v>140</v>
      </c>
      <c r="G1419" t="s">
        <v>72</v>
      </c>
      <c r="H1419" t="s">
        <v>129</v>
      </c>
      <c r="I1419" t="s">
        <v>22</v>
      </c>
      <c r="J1419" t="s">
        <v>141</v>
      </c>
      <c r="K1419" t="s">
        <v>5305</v>
      </c>
      <c r="L1419" t="s">
        <v>5306</v>
      </c>
      <c r="M1419">
        <v>0.56000000000000005</v>
      </c>
      <c r="N1419">
        <v>0</v>
      </c>
      <c r="O1419">
        <v>1025</v>
      </c>
      <c r="P1419">
        <v>42</v>
      </c>
      <c r="Q1419">
        <v>95</v>
      </c>
      <c r="R1419">
        <v>0</v>
      </c>
      <c r="S1419">
        <v>574</v>
      </c>
      <c r="T1419">
        <v>23.52</v>
      </c>
      <c r="U1419">
        <v>53.2</v>
      </c>
    </row>
    <row r="1420" spans="1:21" x14ac:dyDescent="0.25">
      <c r="A1420" t="s">
        <v>5307</v>
      </c>
      <c r="B1420">
        <v>1</v>
      </c>
      <c r="C1420" t="s">
        <v>78</v>
      </c>
      <c r="D1420" t="s">
        <v>100</v>
      </c>
      <c r="E1420" t="s">
        <v>5308</v>
      </c>
      <c r="F1420" t="s">
        <v>4986</v>
      </c>
      <c r="G1420" t="s">
        <v>71</v>
      </c>
      <c r="H1420" t="s">
        <v>129</v>
      </c>
      <c r="I1420" t="s">
        <v>22</v>
      </c>
      <c r="J1420" t="s">
        <v>141</v>
      </c>
      <c r="K1420" t="s">
        <v>5309</v>
      </c>
      <c r="L1420" t="s">
        <v>5310</v>
      </c>
      <c r="M1420">
        <v>2.0638888880000001</v>
      </c>
      <c r="N1420">
        <v>0</v>
      </c>
      <c r="O1420">
        <v>7</v>
      </c>
      <c r="P1420">
        <v>0</v>
      </c>
      <c r="Q1420">
        <v>3</v>
      </c>
      <c r="R1420">
        <v>0</v>
      </c>
      <c r="S1420">
        <v>14.447222</v>
      </c>
      <c r="T1420">
        <v>0</v>
      </c>
      <c r="U1420">
        <v>6.1916669999999998</v>
      </c>
    </row>
    <row r="1421" spans="1:21" x14ac:dyDescent="0.25">
      <c r="A1421" t="s">
        <v>5311</v>
      </c>
      <c r="B1421">
        <v>1</v>
      </c>
      <c r="C1421" t="s">
        <v>78</v>
      </c>
      <c r="D1421" t="s">
        <v>104</v>
      </c>
      <c r="E1421" t="s">
        <v>5312</v>
      </c>
      <c r="F1421" t="s">
        <v>140</v>
      </c>
      <c r="G1421" t="s">
        <v>72</v>
      </c>
      <c r="H1421" t="s">
        <v>129</v>
      </c>
      <c r="I1421" t="s">
        <v>22</v>
      </c>
      <c r="J1421" t="s">
        <v>141</v>
      </c>
      <c r="K1421" t="s">
        <v>5313</v>
      </c>
      <c r="L1421" t="s">
        <v>5314</v>
      </c>
      <c r="M1421">
        <v>1.7622222219999999</v>
      </c>
      <c r="N1421">
        <v>0</v>
      </c>
      <c r="O1421">
        <v>0</v>
      </c>
      <c r="P1421">
        <v>1</v>
      </c>
      <c r="Q1421">
        <v>0</v>
      </c>
      <c r="R1421">
        <v>0</v>
      </c>
      <c r="S1421">
        <v>0</v>
      </c>
      <c r="T1421">
        <v>1.762222</v>
      </c>
      <c r="U1421">
        <v>0</v>
      </c>
    </row>
    <row r="1422" spans="1:21" x14ac:dyDescent="0.25">
      <c r="A1422" t="s">
        <v>5315</v>
      </c>
      <c r="B1422">
        <v>1</v>
      </c>
      <c r="C1422" t="s">
        <v>78</v>
      </c>
      <c r="D1422" t="s">
        <v>104</v>
      </c>
      <c r="E1422" t="s">
        <v>5316</v>
      </c>
      <c r="F1422" t="s">
        <v>140</v>
      </c>
      <c r="G1422" t="s">
        <v>72</v>
      </c>
      <c r="H1422" t="s">
        <v>129</v>
      </c>
      <c r="I1422" t="s">
        <v>22</v>
      </c>
      <c r="J1422" t="s">
        <v>141</v>
      </c>
      <c r="K1422" t="s">
        <v>5317</v>
      </c>
      <c r="L1422" t="s">
        <v>5318</v>
      </c>
      <c r="M1422">
        <v>1.5844444440000001</v>
      </c>
      <c r="N1422">
        <v>0</v>
      </c>
      <c r="O1422">
        <v>0</v>
      </c>
      <c r="P1422">
        <v>9</v>
      </c>
      <c r="Q1422">
        <v>10</v>
      </c>
      <c r="R1422">
        <v>0</v>
      </c>
      <c r="S1422">
        <v>0</v>
      </c>
      <c r="T1422">
        <v>14.26</v>
      </c>
      <c r="U1422">
        <v>15.844443999999999</v>
      </c>
    </row>
    <row r="1423" spans="1:21" x14ac:dyDescent="0.25">
      <c r="A1423" t="s">
        <v>5319</v>
      </c>
      <c r="B1423">
        <v>1</v>
      </c>
      <c r="C1423" t="s">
        <v>78</v>
      </c>
      <c r="D1423" t="s">
        <v>104</v>
      </c>
      <c r="E1423" t="s">
        <v>5320</v>
      </c>
      <c r="F1423" t="s">
        <v>140</v>
      </c>
      <c r="G1423" t="s">
        <v>72</v>
      </c>
      <c r="H1423" t="s">
        <v>129</v>
      </c>
      <c r="I1423" t="s">
        <v>22</v>
      </c>
      <c r="J1423" t="s">
        <v>141</v>
      </c>
      <c r="K1423" t="s">
        <v>5321</v>
      </c>
      <c r="L1423" t="s">
        <v>5322</v>
      </c>
      <c r="M1423">
        <v>0.445833333</v>
      </c>
      <c r="N1423">
        <v>8</v>
      </c>
      <c r="O1423">
        <v>1387</v>
      </c>
      <c r="P1423">
        <v>0</v>
      </c>
      <c r="Q1423">
        <v>0</v>
      </c>
      <c r="R1423">
        <v>3.5666669999999998</v>
      </c>
      <c r="S1423">
        <v>618.37083299999995</v>
      </c>
      <c r="T1423">
        <v>0</v>
      </c>
      <c r="U1423">
        <v>0</v>
      </c>
    </row>
    <row r="1424" spans="1:21" x14ac:dyDescent="0.25">
      <c r="A1424" t="s">
        <v>5323</v>
      </c>
      <c r="B1424">
        <v>1</v>
      </c>
      <c r="C1424" t="s">
        <v>78</v>
      </c>
      <c r="D1424" t="s">
        <v>104</v>
      </c>
      <c r="E1424" t="s">
        <v>5324</v>
      </c>
      <c r="F1424" t="s">
        <v>5325</v>
      </c>
      <c r="G1424" t="s">
        <v>72</v>
      </c>
      <c r="H1424" t="s">
        <v>129</v>
      </c>
      <c r="I1424" t="s">
        <v>22</v>
      </c>
      <c r="J1424" t="s">
        <v>141</v>
      </c>
      <c r="K1424" t="s">
        <v>5326</v>
      </c>
      <c r="L1424" t="s">
        <v>5327</v>
      </c>
      <c r="M1424">
        <v>0.90805555500000001</v>
      </c>
      <c r="N1424">
        <v>0</v>
      </c>
      <c r="O1424">
        <v>0</v>
      </c>
      <c r="P1424">
        <v>1</v>
      </c>
      <c r="Q1424">
        <v>0</v>
      </c>
      <c r="R1424">
        <v>0</v>
      </c>
      <c r="S1424">
        <v>0</v>
      </c>
      <c r="T1424">
        <v>0.90805599999999997</v>
      </c>
      <c r="U1424">
        <v>0</v>
      </c>
    </row>
    <row r="1425" spans="1:21" x14ac:dyDescent="0.25">
      <c r="A1425" t="s">
        <v>5328</v>
      </c>
      <c r="B1425">
        <v>1</v>
      </c>
      <c r="C1425" t="s">
        <v>78</v>
      </c>
      <c r="D1425" t="s">
        <v>104</v>
      </c>
      <c r="E1425" t="s">
        <v>5329</v>
      </c>
      <c r="F1425" t="s">
        <v>140</v>
      </c>
      <c r="G1425" t="s">
        <v>72</v>
      </c>
      <c r="H1425" t="s">
        <v>129</v>
      </c>
      <c r="I1425" t="s">
        <v>22</v>
      </c>
      <c r="J1425" t="s">
        <v>141</v>
      </c>
      <c r="K1425" t="s">
        <v>5330</v>
      </c>
      <c r="L1425" t="s">
        <v>5331</v>
      </c>
      <c r="M1425">
        <v>0.96583333299999996</v>
      </c>
      <c r="N1425">
        <v>3</v>
      </c>
      <c r="O1425">
        <v>8</v>
      </c>
      <c r="P1425">
        <v>0</v>
      </c>
      <c r="Q1425">
        <v>0</v>
      </c>
      <c r="R1425">
        <v>2.8975</v>
      </c>
      <c r="S1425">
        <v>7.726667</v>
      </c>
      <c r="T1425">
        <v>0</v>
      </c>
      <c r="U1425">
        <v>0</v>
      </c>
    </row>
    <row r="1426" spans="1:21" x14ac:dyDescent="0.25">
      <c r="A1426" t="s">
        <v>5332</v>
      </c>
      <c r="B1426">
        <v>1</v>
      </c>
      <c r="C1426" t="s">
        <v>78</v>
      </c>
      <c r="D1426" t="s">
        <v>104</v>
      </c>
      <c r="E1426" t="s">
        <v>5333</v>
      </c>
      <c r="F1426" t="s">
        <v>154</v>
      </c>
      <c r="G1426" t="s">
        <v>72</v>
      </c>
      <c r="H1426" t="s">
        <v>129</v>
      </c>
      <c r="I1426" t="s">
        <v>22</v>
      </c>
      <c r="J1426" t="s">
        <v>130</v>
      </c>
      <c r="K1426" t="s">
        <v>5334</v>
      </c>
      <c r="L1426" t="s">
        <v>5335</v>
      </c>
      <c r="M1426">
        <v>0.14638888799999999</v>
      </c>
      <c r="N1426">
        <v>0</v>
      </c>
      <c r="O1426">
        <v>220</v>
      </c>
      <c r="P1426">
        <v>0</v>
      </c>
      <c r="Q1426">
        <v>0</v>
      </c>
      <c r="R1426">
        <v>0</v>
      </c>
      <c r="S1426">
        <v>32.205554999999997</v>
      </c>
      <c r="T1426">
        <v>0</v>
      </c>
      <c r="U1426">
        <v>0</v>
      </c>
    </row>
    <row r="1427" spans="1:21" x14ac:dyDescent="0.25">
      <c r="A1427" t="s">
        <v>5336</v>
      </c>
      <c r="B1427">
        <v>1</v>
      </c>
      <c r="C1427" t="s">
        <v>78</v>
      </c>
      <c r="D1427" t="s">
        <v>104</v>
      </c>
      <c r="E1427" t="s">
        <v>5337</v>
      </c>
      <c r="F1427" t="s">
        <v>140</v>
      </c>
      <c r="G1427" t="s">
        <v>72</v>
      </c>
      <c r="H1427" t="s">
        <v>129</v>
      </c>
      <c r="I1427" t="s">
        <v>22</v>
      </c>
      <c r="J1427" t="s">
        <v>141</v>
      </c>
      <c r="K1427" t="s">
        <v>5338</v>
      </c>
      <c r="L1427" t="s">
        <v>5339</v>
      </c>
      <c r="M1427">
        <v>0.52361111100000002</v>
      </c>
      <c r="N1427">
        <v>6</v>
      </c>
      <c r="O1427">
        <v>4</v>
      </c>
      <c r="P1427">
        <v>31</v>
      </c>
      <c r="Q1427">
        <v>26</v>
      </c>
      <c r="R1427">
        <v>3.141667</v>
      </c>
      <c r="S1427">
        <v>2.0944440000000002</v>
      </c>
      <c r="T1427">
        <v>16.231943999999999</v>
      </c>
      <c r="U1427">
        <v>13.613889</v>
      </c>
    </row>
    <row r="1428" spans="1:21" x14ac:dyDescent="0.25">
      <c r="A1428" t="s">
        <v>5340</v>
      </c>
      <c r="B1428">
        <v>1</v>
      </c>
      <c r="C1428" t="s">
        <v>78</v>
      </c>
      <c r="D1428" t="s">
        <v>104</v>
      </c>
      <c r="E1428" t="s">
        <v>5337</v>
      </c>
      <c r="F1428" t="s">
        <v>140</v>
      </c>
      <c r="G1428" t="s">
        <v>72</v>
      </c>
      <c r="H1428" t="s">
        <v>129</v>
      </c>
      <c r="I1428" t="s">
        <v>22</v>
      </c>
      <c r="J1428" t="s">
        <v>141</v>
      </c>
      <c r="K1428" t="s">
        <v>5341</v>
      </c>
      <c r="L1428" t="s">
        <v>5342</v>
      </c>
      <c r="M1428">
        <v>0.68</v>
      </c>
      <c r="N1428">
        <v>6</v>
      </c>
      <c r="O1428">
        <v>4</v>
      </c>
      <c r="P1428">
        <v>31</v>
      </c>
      <c r="Q1428">
        <v>26</v>
      </c>
      <c r="R1428">
        <v>4.08</v>
      </c>
      <c r="S1428">
        <v>2.72</v>
      </c>
      <c r="T1428">
        <v>21.08</v>
      </c>
      <c r="U1428">
        <v>17.68</v>
      </c>
    </row>
    <row r="1429" spans="1:21" x14ac:dyDescent="0.25">
      <c r="A1429" t="s">
        <v>5343</v>
      </c>
      <c r="B1429">
        <v>1</v>
      </c>
      <c r="C1429" t="s">
        <v>78</v>
      </c>
      <c r="D1429" t="s">
        <v>104</v>
      </c>
      <c r="E1429" t="s">
        <v>5344</v>
      </c>
      <c r="F1429" t="s">
        <v>128</v>
      </c>
      <c r="G1429" t="s">
        <v>72</v>
      </c>
      <c r="H1429" t="s">
        <v>129</v>
      </c>
      <c r="I1429" t="s">
        <v>22</v>
      </c>
      <c r="J1429" t="s">
        <v>130</v>
      </c>
      <c r="K1429" t="s">
        <v>5345</v>
      </c>
      <c r="L1429" t="s">
        <v>5346</v>
      </c>
      <c r="M1429">
        <v>1.220555555</v>
      </c>
      <c r="N1429">
        <v>64</v>
      </c>
      <c r="O1429">
        <v>8473</v>
      </c>
      <c r="P1429">
        <v>0</v>
      </c>
      <c r="Q1429">
        <v>0</v>
      </c>
      <c r="R1429">
        <v>78.115555999999998</v>
      </c>
      <c r="S1429">
        <v>10341.767218000001</v>
      </c>
      <c r="T1429">
        <v>0</v>
      </c>
      <c r="U1429">
        <v>0</v>
      </c>
    </row>
    <row r="1430" spans="1:21" x14ac:dyDescent="0.25">
      <c r="A1430" t="s">
        <v>5347</v>
      </c>
      <c r="B1430">
        <v>1</v>
      </c>
      <c r="C1430" t="s">
        <v>78</v>
      </c>
      <c r="D1430" t="s">
        <v>104</v>
      </c>
      <c r="E1430" t="s">
        <v>5337</v>
      </c>
      <c r="F1430" t="s">
        <v>140</v>
      </c>
      <c r="G1430" t="s">
        <v>72</v>
      </c>
      <c r="H1430" t="s">
        <v>129</v>
      </c>
      <c r="I1430" t="s">
        <v>22</v>
      </c>
      <c r="J1430" t="s">
        <v>141</v>
      </c>
      <c r="K1430" t="s">
        <v>5348</v>
      </c>
      <c r="L1430" t="s">
        <v>5349</v>
      </c>
      <c r="M1430">
        <v>1.5136111109999999</v>
      </c>
      <c r="N1430">
        <v>6</v>
      </c>
      <c r="O1430">
        <v>4</v>
      </c>
      <c r="P1430">
        <v>31</v>
      </c>
      <c r="Q1430">
        <v>26</v>
      </c>
      <c r="R1430">
        <v>9.0816669999999995</v>
      </c>
      <c r="S1430">
        <v>6.0544440000000002</v>
      </c>
      <c r="T1430">
        <v>46.921944000000003</v>
      </c>
      <c r="U1430">
        <v>39.353889000000002</v>
      </c>
    </row>
    <row r="1431" spans="1:21" x14ac:dyDescent="0.25">
      <c r="A1431" t="s">
        <v>5350</v>
      </c>
      <c r="B1431">
        <v>1</v>
      </c>
      <c r="C1431" t="s">
        <v>78</v>
      </c>
      <c r="D1431" t="s">
        <v>104</v>
      </c>
      <c r="E1431" t="s">
        <v>5337</v>
      </c>
      <c r="F1431" t="s">
        <v>140</v>
      </c>
      <c r="G1431" t="s">
        <v>72</v>
      </c>
      <c r="H1431" t="s">
        <v>129</v>
      </c>
      <c r="I1431" t="s">
        <v>22</v>
      </c>
      <c r="J1431" t="s">
        <v>141</v>
      </c>
      <c r="K1431" t="s">
        <v>5351</v>
      </c>
      <c r="L1431" t="s">
        <v>5352</v>
      </c>
      <c r="M1431">
        <v>0.69277777699999998</v>
      </c>
      <c r="N1431">
        <v>6</v>
      </c>
      <c r="O1431">
        <v>4</v>
      </c>
      <c r="P1431">
        <v>31</v>
      </c>
      <c r="Q1431">
        <v>26</v>
      </c>
      <c r="R1431">
        <v>4.1566669999999997</v>
      </c>
      <c r="S1431">
        <v>2.7711109999999999</v>
      </c>
      <c r="T1431">
        <v>21.476111</v>
      </c>
      <c r="U1431">
        <v>18.012222000000001</v>
      </c>
    </row>
    <row r="1432" spans="1:21" x14ac:dyDescent="0.25">
      <c r="A1432" t="s">
        <v>5353</v>
      </c>
      <c r="B1432">
        <v>1</v>
      </c>
      <c r="C1432" t="s">
        <v>78</v>
      </c>
      <c r="D1432" t="s">
        <v>104</v>
      </c>
      <c r="E1432" t="s">
        <v>5354</v>
      </c>
      <c r="F1432" t="s">
        <v>140</v>
      </c>
      <c r="G1432" t="s">
        <v>72</v>
      </c>
      <c r="H1432" t="s">
        <v>129</v>
      </c>
      <c r="I1432" t="s">
        <v>22</v>
      </c>
      <c r="J1432" t="s">
        <v>141</v>
      </c>
      <c r="K1432" t="s">
        <v>5355</v>
      </c>
      <c r="L1432" t="s">
        <v>5356</v>
      </c>
      <c r="M1432">
        <v>0.49638888799999997</v>
      </c>
      <c r="N1432">
        <v>74</v>
      </c>
      <c r="O1432">
        <v>5310</v>
      </c>
      <c r="P1432">
        <v>22</v>
      </c>
      <c r="Q1432">
        <v>53</v>
      </c>
      <c r="R1432">
        <v>36.732778000000003</v>
      </c>
      <c r="S1432">
        <v>2635.8249949999999</v>
      </c>
      <c r="T1432">
        <v>10.920555999999999</v>
      </c>
      <c r="U1432">
        <v>26.308610999999999</v>
      </c>
    </row>
    <row r="1433" spans="1:21" x14ac:dyDescent="0.25">
      <c r="A1433" t="s">
        <v>5357</v>
      </c>
      <c r="B1433">
        <v>1</v>
      </c>
      <c r="C1433" t="s">
        <v>78</v>
      </c>
      <c r="D1433" t="s">
        <v>104</v>
      </c>
      <c r="E1433" t="s">
        <v>5358</v>
      </c>
      <c r="F1433" t="s">
        <v>140</v>
      </c>
      <c r="G1433" t="s">
        <v>72</v>
      </c>
      <c r="H1433" t="s">
        <v>129</v>
      </c>
      <c r="I1433" t="s">
        <v>22</v>
      </c>
      <c r="J1433" t="s">
        <v>141</v>
      </c>
      <c r="K1433" t="s">
        <v>5359</v>
      </c>
      <c r="L1433" t="s">
        <v>5360</v>
      </c>
      <c r="M1433">
        <v>0.41277777700000001</v>
      </c>
      <c r="N1433">
        <v>34</v>
      </c>
      <c r="O1433">
        <v>6023</v>
      </c>
      <c r="P1433">
        <v>1</v>
      </c>
      <c r="Q1433">
        <v>0</v>
      </c>
      <c r="R1433">
        <v>14.034444000000001</v>
      </c>
      <c r="S1433">
        <v>2486.1605509999999</v>
      </c>
      <c r="T1433">
        <v>0.41277799999999998</v>
      </c>
      <c r="U1433">
        <v>0</v>
      </c>
    </row>
    <row r="1434" spans="1:21" x14ac:dyDescent="0.25">
      <c r="A1434" t="s">
        <v>5361</v>
      </c>
      <c r="B1434">
        <v>1</v>
      </c>
      <c r="C1434" t="s">
        <v>78</v>
      </c>
      <c r="D1434" t="s">
        <v>104</v>
      </c>
      <c r="E1434" t="s">
        <v>5344</v>
      </c>
      <c r="F1434" t="s">
        <v>140</v>
      </c>
      <c r="G1434" t="s">
        <v>72</v>
      </c>
      <c r="H1434" t="s">
        <v>129</v>
      </c>
      <c r="I1434" t="s">
        <v>22</v>
      </c>
      <c r="J1434" t="s">
        <v>141</v>
      </c>
      <c r="K1434" t="s">
        <v>5362</v>
      </c>
      <c r="L1434" t="s">
        <v>5363</v>
      </c>
      <c r="M1434">
        <v>0.22527777700000001</v>
      </c>
      <c r="N1434">
        <v>64</v>
      </c>
      <c r="O1434">
        <v>8473</v>
      </c>
      <c r="P1434">
        <v>0</v>
      </c>
      <c r="Q1434">
        <v>0</v>
      </c>
      <c r="R1434">
        <v>14.417778</v>
      </c>
      <c r="S1434">
        <v>1908.778605</v>
      </c>
      <c r="T1434">
        <v>0</v>
      </c>
      <c r="U1434">
        <v>0</v>
      </c>
    </row>
    <row r="1435" spans="1:21" x14ac:dyDescent="0.25">
      <c r="A1435" t="s">
        <v>5364</v>
      </c>
      <c r="B1435">
        <v>1</v>
      </c>
      <c r="C1435" t="s">
        <v>78</v>
      </c>
      <c r="D1435" t="s">
        <v>92</v>
      </c>
      <c r="E1435" t="s">
        <v>5365</v>
      </c>
      <c r="F1435" t="s">
        <v>2199</v>
      </c>
      <c r="G1435" t="s">
        <v>71</v>
      </c>
      <c r="H1435" t="s">
        <v>129</v>
      </c>
      <c r="I1435" t="s">
        <v>22</v>
      </c>
      <c r="J1435" t="s">
        <v>141</v>
      </c>
      <c r="K1435" t="s">
        <v>5366</v>
      </c>
      <c r="L1435" t="s">
        <v>5367</v>
      </c>
      <c r="M1435">
        <v>2.6833333330000002</v>
      </c>
      <c r="N1435">
        <v>0</v>
      </c>
      <c r="O1435">
        <v>10</v>
      </c>
      <c r="P1435">
        <v>0</v>
      </c>
      <c r="Q1435">
        <v>0</v>
      </c>
      <c r="R1435">
        <v>0</v>
      </c>
      <c r="S1435">
        <v>26.833333</v>
      </c>
      <c r="T1435">
        <v>0</v>
      </c>
      <c r="U1435">
        <v>0</v>
      </c>
    </row>
    <row r="1436" spans="1:21" x14ac:dyDescent="0.25">
      <c r="A1436" t="s">
        <v>5368</v>
      </c>
      <c r="B1436">
        <v>1</v>
      </c>
      <c r="C1436" t="s">
        <v>78</v>
      </c>
      <c r="D1436" t="s">
        <v>92</v>
      </c>
      <c r="E1436" t="s">
        <v>5369</v>
      </c>
      <c r="F1436" t="s">
        <v>5070</v>
      </c>
      <c r="G1436" t="s">
        <v>71</v>
      </c>
      <c r="H1436" t="s">
        <v>129</v>
      </c>
      <c r="I1436" t="s">
        <v>22</v>
      </c>
      <c r="J1436" t="s">
        <v>141</v>
      </c>
      <c r="K1436" t="s">
        <v>5370</v>
      </c>
      <c r="L1436" t="s">
        <v>5371</v>
      </c>
      <c r="M1436">
        <v>4.4119444440000004</v>
      </c>
      <c r="N1436">
        <v>0</v>
      </c>
      <c r="O1436">
        <v>11</v>
      </c>
      <c r="P1436">
        <v>0</v>
      </c>
      <c r="Q1436">
        <v>0</v>
      </c>
      <c r="R1436">
        <v>0</v>
      </c>
      <c r="S1436">
        <v>48.531388999999997</v>
      </c>
      <c r="T1436">
        <v>0</v>
      </c>
      <c r="U1436">
        <v>0</v>
      </c>
    </row>
    <row r="1437" spans="1:21" x14ac:dyDescent="0.25">
      <c r="A1437" t="s">
        <v>5372</v>
      </c>
      <c r="B1437">
        <v>1</v>
      </c>
      <c r="C1437" t="s">
        <v>78</v>
      </c>
      <c r="D1437" t="s">
        <v>104</v>
      </c>
      <c r="E1437" t="s">
        <v>5373</v>
      </c>
      <c r="F1437" t="s">
        <v>5012</v>
      </c>
      <c r="G1437" t="s">
        <v>72</v>
      </c>
      <c r="H1437" t="s">
        <v>129</v>
      </c>
      <c r="I1437" t="s">
        <v>22</v>
      </c>
      <c r="J1437" t="s">
        <v>141</v>
      </c>
      <c r="K1437" t="s">
        <v>5374</v>
      </c>
      <c r="L1437" t="s">
        <v>5375</v>
      </c>
      <c r="M1437">
        <v>3.5591666659999999</v>
      </c>
      <c r="N1437">
        <v>2</v>
      </c>
      <c r="O1437">
        <v>389</v>
      </c>
      <c r="P1437">
        <v>0</v>
      </c>
      <c r="Q1437">
        <v>0</v>
      </c>
      <c r="R1437">
        <v>7.1183329999999998</v>
      </c>
      <c r="S1437">
        <v>1384.5158329999999</v>
      </c>
      <c r="T1437">
        <v>0</v>
      </c>
      <c r="U1437">
        <v>0</v>
      </c>
    </row>
    <row r="1438" spans="1:21" x14ac:dyDescent="0.25">
      <c r="A1438" t="s">
        <v>5376</v>
      </c>
      <c r="B1438">
        <v>1</v>
      </c>
      <c r="C1438" t="s">
        <v>79</v>
      </c>
      <c r="D1438" t="s">
        <v>109</v>
      </c>
      <c r="E1438" t="s">
        <v>5377</v>
      </c>
      <c r="F1438" t="s">
        <v>5029</v>
      </c>
      <c r="G1438" t="s">
        <v>71</v>
      </c>
      <c r="H1438" t="s">
        <v>129</v>
      </c>
      <c r="I1438" t="s">
        <v>22</v>
      </c>
      <c r="J1438" t="s">
        <v>141</v>
      </c>
      <c r="K1438" t="s">
        <v>5378</v>
      </c>
      <c r="L1438" t="s">
        <v>5379</v>
      </c>
      <c r="M1438">
        <v>2.3444444440000001</v>
      </c>
      <c r="N1438">
        <v>1</v>
      </c>
      <c r="O1438">
        <v>192</v>
      </c>
      <c r="P1438">
        <v>0</v>
      </c>
      <c r="Q1438">
        <v>12</v>
      </c>
      <c r="R1438">
        <v>2.3444440000000002</v>
      </c>
      <c r="S1438">
        <v>450.13333299999999</v>
      </c>
      <c r="T1438">
        <v>0</v>
      </c>
      <c r="U1438">
        <v>28.133333</v>
      </c>
    </row>
    <row r="1439" spans="1:21" x14ac:dyDescent="0.25">
      <c r="A1439" t="s">
        <v>5380</v>
      </c>
      <c r="B1439">
        <v>1</v>
      </c>
      <c r="C1439" t="s">
        <v>79</v>
      </c>
      <c r="D1439" t="s">
        <v>109</v>
      </c>
      <c r="E1439" t="s">
        <v>5381</v>
      </c>
      <c r="F1439" t="s">
        <v>4991</v>
      </c>
      <c r="G1439" t="s">
        <v>71</v>
      </c>
      <c r="H1439" t="s">
        <v>129</v>
      </c>
      <c r="I1439" t="s">
        <v>22</v>
      </c>
      <c r="J1439" t="s">
        <v>141</v>
      </c>
      <c r="K1439" t="s">
        <v>5382</v>
      </c>
      <c r="L1439" t="s">
        <v>5383</v>
      </c>
      <c r="M1439">
        <v>0.62527777699999998</v>
      </c>
      <c r="N1439">
        <v>0</v>
      </c>
      <c r="O1439">
        <v>1</v>
      </c>
      <c r="P1439">
        <v>0</v>
      </c>
      <c r="Q1439">
        <v>0</v>
      </c>
      <c r="R1439">
        <v>0</v>
      </c>
      <c r="S1439">
        <v>0.625278</v>
      </c>
      <c r="T1439">
        <v>0</v>
      </c>
      <c r="U1439">
        <v>0</v>
      </c>
    </row>
    <row r="1440" spans="1:21" x14ac:dyDescent="0.25">
      <c r="A1440" t="s">
        <v>5384</v>
      </c>
      <c r="B1440">
        <v>1</v>
      </c>
      <c r="C1440" t="s">
        <v>79</v>
      </c>
      <c r="D1440" t="s">
        <v>109</v>
      </c>
      <c r="E1440" t="s">
        <v>5385</v>
      </c>
      <c r="F1440" t="s">
        <v>3531</v>
      </c>
      <c r="G1440" t="s">
        <v>72</v>
      </c>
      <c r="H1440" t="s">
        <v>129</v>
      </c>
      <c r="I1440" t="s">
        <v>22</v>
      </c>
      <c r="J1440" t="s">
        <v>141</v>
      </c>
      <c r="K1440" t="s">
        <v>5386</v>
      </c>
      <c r="L1440" t="s">
        <v>5387</v>
      </c>
      <c r="M1440">
        <v>1.516388888</v>
      </c>
      <c r="N1440">
        <v>0</v>
      </c>
      <c r="O1440">
        <v>0</v>
      </c>
      <c r="P1440">
        <v>2</v>
      </c>
      <c r="Q1440">
        <v>9</v>
      </c>
      <c r="R1440">
        <v>0</v>
      </c>
      <c r="S1440">
        <v>0</v>
      </c>
      <c r="T1440">
        <v>3.032778</v>
      </c>
      <c r="U1440">
        <v>13.647500000000001</v>
      </c>
    </row>
    <row r="1441" spans="1:21" x14ac:dyDescent="0.25">
      <c r="A1441" t="s">
        <v>5388</v>
      </c>
      <c r="B1441">
        <v>1</v>
      </c>
      <c r="C1441" t="s">
        <v>79</v>
      </c>
      <c r="D1441" t="s">
        <v>109</v>
      </c>
      <c r="E1441" t="s">
        <v>5389</v>
      </c>
      <c r="F1441" t="s">
        <v>4986</v>
      </c>
      <c r="G1441" t="s">
        <v>71</v>
      </c>
      <c r="H1441" t="s">
        <v>129</v>
      </c>
      <c r="I1441" t="s">
        <v>22</v>
      </c>
      <c r="J1441" t="s">
        <v>141</v>
      </c>
      <c r="K1441" t="s">
        <v>5390</v>
      </c>
      <c r="L1441" t="s">
        <v>5391</v>
      </c>
      <c r="M1441">
        <v>1.9313888880000001</v>
      </c>
      <c r="N1441">
        <v>0</v>
      </c>
      <c r="O1441">
        <v>36</v>
      </c>
      <c r="P1441">
        <v>0</v>
      </c>
      <c r="Q1441">
        <v>0</v>
      </c>
      <c r="R1441">
        <v>0</v>
      </c>
      <c r="S1441">
        <v>69.53</v>
      </c>
      <c r="T1441">
        <v>0</v>
      </c>
      <c r="U1441">
        <v>0</v>
      </c>
    </row>
    <row r="1442" spans="1:21" x14ac:dyDescent="0.25">
      <c r="A1442" t="s">
        <v>5392</v>
      </c>
      <c r="B1442">
        <v>1</v>
      </c>
      <c r="C1442" t="s">
        <v>79</v>
      </c>
      <c r="D1442" t="s">
        <v>109</v>
      </c>
      <c r="E1442" t="s">
        <v>5393</v>
      </c>
      <c r="F1442" t="s">
        <v>4986</v>
      </c>
      <c r="G1442" t="s">
        <v>71</v>
      </c>
      <c r="H1442" t="s">
        <v>129</v>
      </c>
      <c r="I1442" t="s">
        <v>22</v>
      </c>
      <c r="J1442" t="s">
        <v>141</v>
      </c>
      <c r="K1442" t="s">
        <v>5394</v>
      </c>
      <c r="L1442" t="s">
        <v>5395</v>
      </c>
      <c r="M1442">
        <v>3.3977777769999999</v>
      </c>
      <c r="N1442">
        <v>0</v>
      </c>
      <c r="O1442">
        <v>1</v>
      </c>
      <c r="P1442">
        <v>0</v>
      </c>
      <c r="Q1442">
        <v>0</v>
      </c>
      <c r="R1442">
        <v>0</v>
      </c>
      <c r="S1442">
        <v>3.3977780000000002</v>
      </c>
      <c r="T1442">
        <v>0</v>
      </c>
      <c r="U1442">
        <v>0</v>
      </c>
    </row>
    <row r="1443" spans="1:21" x14ac:dyDescent="0.25">
      <c r="A1443" t="s">
        <v>5396</v>
      </c>
      <c r="B1443">
        <v>1</v>
      </c>
      <c r="C1443" t="s">
        <v>78</v>
      </c>
      <c r="D1443" t="s">
        <v>98</v>
      </c>
      <c r="E1443" t="s">
        <v>5397</v>
      </c>
      <c r="F1443" t="s">
        <v>140</v>
      </c>
      <c r="G1443" t="s">
        <v>72</v>
      </c>
      <c r="H1443" t="s">
        <v>129</v>
      </c>
      <c r="I1443" t="s">
        <v>22</v>
      </c>
      <c r="J1443" t="s">
        <v>141</v>
      </c>
      <c r="K1443" t="s">
        <v>5398</v>
      </c>
      <c r="L1443" t="s">
        <v>5399</v>
      </c>
      <c r="M1443">
        <v>1.4483333329999999</v>
      </c>
      <c r="N1443">
        <v>1</v>
      </c>
      <c r="O1443">
        <v>1</v>
      </c>
      <c r="P1443">
        <v>27</v>
      </c>
      <c r="Q1443">
        <v>38</v>
      </c>
      <c r="R1443">
        <v>1.4483330000000001</v>
      </c>
      <c r="S1443">
        <v>1.4483330000000001</v>
      </c>
      <c r="T1443">
        <v>39.104999999999997</v>
      </c>
      <c r="U1443">
        <v>55.036667000000001</v>
      </c>
    </row>
    <row r="1444" spans="1:21" x14ac:dyDescent="0.25">
      <c r="A1444" t="s">
        <v>5400</v>
      </c>
      <c r="B1444">
        <v>1</v>
      </c>
      <c r="C1444" t="s">
        <v>78</v>
      </c>
      <c r="D1444" t="s">
        <v>98</v>
      </c>
      <c r="E1444" t="s">
        <v>5401</v>
      </c>
      <c r="F1444" t="s">
        <v>140</v>
      </c>
      <c r="G1444" t="s">
        <v>72</v>
      </c>
      <c r="H1444" t="s">
        <v>129</v>
      </c>
      <c r="I1444" t="s">
        <v>22</v>
      </c>
      <c r="J1444" t="s">
        <v>141</v>
      </c>
      <c r="K1444" t="s">
        <v>5402</v>
      </c>
      <c r="L1444" t="s">
        <v>5403</v>
      </c>
      <c r="M1444">
        <v>0.52666666600000001</v>
      </c>
      <c r="N1444">
        <v>0</v>
      </c>
      <c r="O1444">
        <v>100</v>
      </c>
      <c r="P1444">
        <v>13</v>
      </c>
      <c r="Q1444">
        <v>1</v>
      </c>
      <c r="R1444">
        <v>0</v>
      </c>
      <c r="S1444">
        <v>52.666666999999997</v>
      </c>
      <c r="T1444">
        <v>6.8466670000000001</v>
      </c>
      <c r="U1444">
        <v>0.526667</v>
      </c>
    </row>
    <row r="1445" spans="1:21" x14ac:dyDescent="0.25">
      <c r="A1445" t="s">
        <v>5404</v>
      </c>
      <c r="B1445">
        <v>1</v>
      </c>
      <c r="C1445" t="s">
        <v>78</v>
      </c>
      <c r="D1445" t="s">
        <v>98</v>
      </c>
      <c r="E1445" t="s">
        <v>5405</v>
      </c>
      <c r="F1445" t="s">
        <v>140</v>
      </c>
      <c r="G1445" t="s">
        <v>72</v>
      </c>
      <c r="H1445" t="s">
        <v>129</v>
      </c>
      <c r="I1445" t="s">
        <v>22</v>
      </c>
      <c r="J1445" t="s">
        <v>141</v>
      </c>
      <c r="K1445" t="s">
        <v>5406</v>
      </c>
      <c r="L1445" t="s">
        <v>5407</v>
      </c>
      <c r="M1445">
        <v>0.49277777699999997</v>
      </c>
      <c r="N1445">
        <v>0</v>
      </c>
      <c r="O1445">
        <v>48</v>
      </c>
      <c r="P1445">
        <v>4</v>
      </c>
      <c r="Q1445">
        <v>0</v>
      </c>
      <c r="R1445">
        <v>0</v>
      </c>
      <c r="S1445">
        <v>23.653333</v>
      </c>
      <c r="T1445">
        <v>1.9711110000000001</v>
      </c>
      <c r="U1445">
        <v>0</v>
      </c>
    </row>
    <row r="1446" spans="1:21" x14ac:dyDescent="0.25">
      <c r="A1446" t="s">
        <v>5408</v>
      </c>
      <c r="B1446">
        <v>1</v>
      </c>
      <c r="C1446" t="s">
        <v>78</v>
      </c>
      <c r="D1446" t="s">
        <v>98</v>
      </c>
      <c r="E1446" t="s">
        <v>5409</v>
      </c>
      <c r="F1446" t="s">
        <v>140</v>
      </c>
      <c r="G1446" t="s">
        <v>72</v>
      </c>
      <c r="H1446" t="s">
        <v>129</v>
      </c>
      <c r="I1446" t="s">
        <v>22</v>
      </c>
      <c r="J1446" t="s">
        <v>141</v>
      </c>
      <c r="K1446" t="s">
        <v>5410</v>
      </c>
      <c r="L1446" t="s">
        <v>5411</v>
      </c>
      <c r="M1446">
        <v>0.47444444400000002</v>
      </c>
      <c r="N1446">
        <v>1</v>
      </c>
      <c r="O1446">
        <v>1</v>
      </c>
      <c r="P1446">
        <v>27</v>
      </c>
      <c r="Q1446">
        <v>38</v>
      </c>
      <c r="R1446">
        <v>0.47444399999999998</v>
      </c>
      <c r="S1446">
        <v>0.47444399999999998</v>
      </c>
      <c r="T1446">
        <v>12.81</v>
      </c>
      <c r="U1446">
        <v>18.028888999999999</v>
      </c>
    </row>
    <row r="1447" spans="1:21" x14ac:dyDescent="0.25">
      <c r="A1447" t="s">
        <v>5412</v>
      </c>
      <c r="B1447">
        <v>1</v>
      </c>
      <c r="C1447" t="s">
        <v>78</v>
      </c>
      <c r="D1447" t="s">
        <v>98</v>
      </c>
      <c r="E1447" t="s">
        <v>3288</v>
      </c>
      <c r="F1447" t="s">
        <v>140</v>
      </c>
      <c r="G1447" t="s">
        <v>72</v>
      </c>
      <c r="H1447" t="s">
        <v>129</v>
      </c>
      <c r="I1447" t="s">
        <v>22</v>
      </c>
      <c r="J1447" t="s">
        <v>141</v>
      </c>
      <c r="K1447" t="s">
        <v>5413</v>
      </c>
      <c r="L1447" t="s">
        <v>5414</v>
      </c>
      <c r="M1447">
        <v>7.5277777000000004E-2</v>
      </c>
      <c r="N1447">
        <v>0</v>
      </c>
      <c r="O1447">
        <v>22</v>
      </c>
      <c r="P1447">
        <v>1</v>
      </c>
      <c r="Q1447">
        <v>7</v>
      </c>
      <c r="R1447">
        <v>0</v>
      </c>
      <c r="S1447">
        <v>1.6561110000000001</v>
      </c>
      <c r="T1447">
        <v>7.5277999999999998E-2</v>
      </c>
      <c r="U1447">
        <v>0.52694399999999997</v>
      </c>
    </row>
    <row r="1448" spans="1:21" x14ac:dyDescent="0.25">
      <c r="A1448" t="s">
        <v>5415</v>
      </c>
      <c r="B1448">
        <v>1</v>
      </c>
      <c r="C1448" t="s">
        <v>78</v>
      </c>
      <c r="D1448" t="s">
        <v>98</v>
      </c>
      <c r="E1448" t="s">
        <v>5416</v>
      </c>
      <c r="F1448" t="s">
        <v>5417</v>
      </c>
      <c r="G1448" t="s">
        <v>71</v>
      </c>
      <c r="H1448" t="s">
        <v>129</v>
      </c>
      <c r="I1448" t="s">
        <v>22</v>
      </c>
      <c r="J1448" t="s">
        <v>141</v>
      </c>
      <c r="K1448" t="s">
        <v>5418</v>
      </c>
      <c r="L1448" t="s">
        <v>5419</v>
      </c>
      <c r="M1448">
        <v>0.73805555499999997</v>
      </c>
      <c r="N1448">
        <v>0</v>
      </c>
      <c r="O1448">
        <v>1</v>
      </c>
      <c r="P1448">
        <v>0</v>
      </c>
      <c r="Q1448">
        <v>0</v>
      </c>
      <c r="R1448">
        <v>0</v>
      </c>
      <c r="S1448">
        <v>0.73805600000000005</v>
      </c>
      <c r="T1448">
        <v>0</v>
      </c>
      <c r="U1448">
        <v>0</v>
      </c>
    </row>
    <row r="1449" spans="1:21" x14ac:dyDescent="0.25">
      <c r="A1449" t="s">
        <v>5420</v>
      </c>
      <c r="B1449">
        <v>1</v>
      </c>
      <c r="C1449" t="s">
        <v>78</v>
      </c>
      <c r="D1449" t="s">
        <v>98</v>
      </c>
      <c r="E1449" t="s">
        <v>5397</v>
      </c>
      <c r="F1449" t="s">
        <v>140</v>
      </c>
      <c r="G1449" t="s">
        <v>72</v>
      </c>
      <c r="H1449" t="s">
        <v>129</v>
      </c>
      <c r="I1449" t="s">
        <v>22</v>
      </c>
      <c r="J1449" t="s">
        <v>141</v>
      </c>
      <c r="K1449" t="s">
        <v>5421</v>
      </c>
      <c r="L1449" t="s">
        <v>5422</v>
      </c>
      <c r="M1449">
        <v>1.0877777769999999</v>
      </c>
      <c r="N1449">
        <v>1</v>
      </c>
      <c r="O1449">
        <v>1</v>
      </c>
      <c r="P1449">
        <v>27</v>
      </c>
      <c r="Q1449">
        <v>38</v>
      </c>
      <c r="R1449">
        <v>1.0877779999999999</v>
      </c>
      <c r="S1449">
        <v>1.0877779999999999</v>
      </c>
      <c r="T1449">
        <v>29.37</v>
      </c>
      <c r="U1449">
        <v>41.335555999999997</v>
      </c>
    </row>
    <row r="1450" spans="1:21" x14ac:dyDescent="0.25">
      <c r="A1450" t="s">
        <v>5423</v>
      </c>
      <c r="B1450">
        <v>1</v>
      </c>
      <c r="C1450" t="s">
        <v>78</v>
      </c>
      <c r="D1450" t="s">
        <v>98</v>
      </c>
      <c r="E1450" t="s">
        <v>5424</v>
      </c>
      <c r="F1450" t="s">
        <v>140</v>
      </c>
      <c r="G1450" t="s">
        <v>72</v>
      </c>
      <c r="H1450" t="s">
        <v>129</v>
      </c>
      <c r="I1450" t="s">
        <v>22</v>
      </c>
      <c r="J1450" t="s">
        <v>141</v>
      </c>
      <c r="K1450" t="s">
        <v>5425</v>
      </c>
      <c r="L1450" t="s">
        <v>5426</v>
      </c>
      <c r="M1450">
        <v>1.1025</v>
      </c>
      <c r="N1450">
        <v>0</v>
      </c>
      <c r="O1450">
        <v>413</v>
      </c>
      <c r="P1450">
        <v>31</v>
      </c>
      <c r="Q1450">
        <v>53</v>
      </c>
      <c r="R1450">
        <v>0</v>
      </c>
      <c r="S1450">
        <v>455.33249999999998</v>
      </c>
      <c r="T1450">
        <v>34.177500000000002</v>
      </c>
      <c r="U1450">
        <v>58.432499999999997</v>
      </c>
    </row>
    <row r="1451" spans="1:21" x14ac:dyDescent="0.25">
      <c r="A1451" t="s">
        <v>5427</v>
      </c>
      <c r="B1451">
        <v>1</v>
      </c>
      <c r="C1451" t="s">
        <v>78</v>
      </c>
      <c r="D1451" t="s">
        <v>98</v>
      </c>
      <c r="E1451" t="s">
        <v>5428</v>
      </c>
      <c r="F1451" t="s">
        <v>140</v>
      </c>
      <c r="G1451" t="s">
        <v>72</v>
      </c>
      <c r="H1451" t="s">
        <v>129</v>
      </c>
      <c r="I1451" t="s">
        <v>22</v>
      </c>
      <c r="J1451" t="s">
        <v>141</v>
      </c>
      <c r="K1451" t="s">
        <v>5429</v>
      </c>
      <c r="L1451" t="s">
        <v>5430</v>
      </c>
      <c r="M1451">
        <v>1.564444444</v>
      </c>
      <c r="N1451">
        <v>6</v>
      </c>
      <c r="O1451">
        <v>181</v>
      </c>
      <c r="P1451">
        <v>41</v>
      </c>
      <c r="Q1451">
        <v>101</v>
      </c>
      <c r="R1451">
        <v>9.3866669999999992</v>
      </c>
      <c r="S1451">
        <v>283.164444</v>
      </c>
      <c r="T1451">
        <v>64.142222000000004</v>
      </c>
      <c r="U1451">
        <v>158.00888900000001</v>
      </c>
    </row>
    <row r="1452" spans="1:21" x14ac:dyDescent="0.25">
      <c r="A1452" t="s">
        <v>5431</v>
      </c>
      <c r="B1452">
        <v>1</v>
      </c>
      <c r="C1452" t="s">
        <v>78</v>
      </c>
      <c r="D1452" t="s">
        <v>98</v>
      </c>
      <c r="E1452" t="s">
        <v>5432</v>
      </c>
      <c r="F1452" t="s">
        <v>5012</v>
      </c>
      <c r="G1452" t="s">
        <v>72</v>
      </c>
      <c r="H1452" t="s">
        <v>129</v>
      </c>
      <c r="I1452" t="s">
        <v>22</v>
      </c>
      <c r="J1452" t="s">
        <v>141</v>
      </c>
      <c r="K1452" t="s">
        <v>5433</v>
      </c>
      <c r="L1452" t="s">
        <v>5434</v>
      </c>
      <c r="M1452">
        <v>1.799722222</v>
      </c>
      <c r="N1452">
        <v>13</v>
      </c>
      <c r="O1452">
        <v>261</v>
      </c>
      <c r="P1452">
        <v>37</v>
      </c>
      <c r="Q1452">
        <v>19</v>
      </c>
      <c r="R1452">
        <v>23.396388999999999</v>
      </c>
      <c r="S1452">
        <v>469.72750000000002</v>
      </c>
      <c r="T1452">
        <v>66.589721999999995</v>
      </c>
      <c r="U1452">
        <v>34.194721999999999</v>
      </c>
    </row>
    <row r="1453" spans="1:21" x14ac:dyDescent="0.25">
      <c r="A1453" t="s">
        <v>5435</v>
      </c>
      <c r="B1453">
        <v>1</v>
      </c>
      <c r="C1453" t="s">
        <v>78</v>
      </c>
      <c r="D1453" t="s">
        <v>98</v>
      </c>
      <c r="E1453" t="s">
        <v>5436</v>
      </c>
      <c r="F1453" t="s">
        <v>5012</v>
      </c>
      <c r="G1453" t="s">
        <v>72</v>
      </c>
      <c r="H1453" t="s">
        <v>129</v>
      </c>
      <c r="I1453" t="s">
        <v>22</v>
      </c>
      <c r="J1453" t="s">
        <v>141</v>
      </c>
      <c r="K1453" t="s">
        <v>5437</v>
      </c>
      <c r="L1453" t="s">
        <v>5438</v>
      </c>
      <c r="M1453">
        <v>1.6569444440000001</v>
      </c>
      <c r="N1453">
        <v>0</v>
      </c>
      <c r="O1453">
        <v>0</v>
      </c>
      <c r="P1453">
        <v>2</v>
      </c>
      <c r="Q1453">
        <v>0</v>
      </c>
      <c r="R1453">
        <v>0</v>
      </c>
      <c r="S1453">
        <v>0</v>
      </c>
      <c r="T1453">
        <v>3.3138890000000001</v>
      </c>
      <c r="U1453">
        <v>0</v>
      </c>
    </row>
    <row r="1454" spans="1:21" x14ac:dyDescent="0.25">
      <c r="A1454" t="s">
        <v>5439</v>
      </c>
      <c r="B1454">
        <v>1</v>
      </c>
      <c r="C1454" t="s">
        <v>78</v>
      </c>
      <c r="D1454" t="s">
        <v>98</v>
      </c>
      <c r="E1454" t="s">
        <v>5440</v>
      </c>
      <c r="F1454" t="s">
        <v>5012</v>
      </c>
      <c r="G1454" t="s">
        <v>72</v>
      </c>
      <c r="H1454" t="s">
        <v>129</v>
      </c>
      <c r="I1454" t="s">
        <v>22</v>
      </c>
      <c r="J1454" t="s">
        <v>141</v>
      </c>
      <c r="K1454" t="s">
        <v>5441</v>
      </c>
      <c r="L1454" t="s">
        <v>5442</v>
      </c>
      <c r="M1454">
        <v>0.85527777699999996</v>
      </c>
      <c r="N1454">
        <v>0</v>
      </c>
      <c r="O1454">
        <v>0</v>
      </c>
      <c r="P1454">
        <v>9</v>
      </c>
      <c r="Q1454">
        <v>0</v>
      </c>
      <c r="R1454">
        <v>0</v>
      </c>
      <c r="S1454">
        <v>0</v>
      </c>
      <c r="T1454">
        <v>7.6974999999999998</v>
      </c>
      <c r="U1454">
        <v>0</v>
      </c>
    </row>
    <row r="1455" spans="1:21" x14ac:dyDescent="0.25">
      <c r="A1455" t="s">
        <v>5443</v>
      </c>
      <c r="B1455">
        <v>1</v>
      </c>
      <c r="C1455" t="s">
        <v>78</v>
      </c>
      <c r="D1455" t="s">
        <v>98</v>
      </c>
      <c r="E1455" t="s">
        <v>5444</v>
      </c>
      <c r="F1455" t="s">
        <v>140</v>
      </c>
      <c r="G1455" t="s">
        <v>72</v>
      </c>
      <c r="H1455" t="s">
        <v>129</v>
      </c>
      <c r="I1455" t="s">
        <v>22</v>
      </c>
      <c r="J1455" t="s">
        <v>141</v>
      </c>
      <c r="K1455" t="s">
        <v>5445</v>
      </c>
      <c r="L1455" t="s">
        <v>5446</v>
      </c>
      <c r="M1455">
        <v>1.0825</v>
      </c>
      <c r="N1455">
        <v>13</v>
      </c>
      <c r="O1455">
        <v>261</v>
      </c>
      <c r="P1455">
        <v>37</v>
      </c>
      <c r="Q1455">
        <v>19</v>
      </c>
      <c r="R1455">
        <v>14.0725</v>
      </c>
      <c r="S1455">
        <v>282.53250000000003</v>
      </c>
      <c r="T1455">
        <v>40.052500000000002</v>
      </c>
      <c r="U1455">
        <v>20.567499999999999</v>
      </c>
    </row>
    <row r="1456" spans="1:21" x14ac:dyDescent="0.25">
      <c r="A1456" t="s">
        <v>5447</v>
      </c>
      <c r="B1456">
        <v>1</v>
      </c>
      <c r="C1456" t="s">
        <v>78</v>
      </c>
      <c r="D1456" t="s">
        <v>98</v>
      </c>
      <c r="E1456" t="s">
        <v>5448</v>
      </c>
      <c r="F1456" t="s">
        <v>5012</v>
      </c>
      <c r="G1456" t="s">
        <v>72</v>
      </c>
      <c r="H1456" t="s">
        <v>129</v>
      </c>
      <c r="I1456" t="s">
        <v>22</v>
      </c>
      <c r="J1456" t="s">
        <v>141</v>
      </c>
      <c r="K1456" t="s">
        <v>5449</v>
      </c>
      <c r="L1456" t="s">
        <v>5450</v>
      </c>
      <c r="M1456">
        <v>2.048888888</v>
      </c>
      <c r="N1456">
        <v>0</v>
      </c>
      <c r="O1456">
        <v>0</v>
      </c>
      <c r="P1456">
        <v>1</v>
      </c>
      <c r="Q1456">
        <v>0</v>
      </c>
      <c r="R1456">
        <v>0</v>
      </c>
      <c r="S1456">
        <v>0</v>
      </c>
      <c r="T1456">
        <v>2.048889</v>
      </c>
      <c r="U1456">
        <v>0</v>
      </c>
    </row>
    <row r="1457" spans="1:21" x14ac:dyDescent="0.25">
      <c r="A1457" t="s">
        <v>5451</v>
      </c>
      <c r="B1457">
        <v>1</v>
      </c>
      <c r="C1457" t="s">
        <v>78</v>
      </c>
      <c r="D1457" t="s">
        <v>98</v>
      </c>
      <c r="E1457" t="s">
        <v>5432</v>
      </c>
      <c r="F1457" t="s">
        <v>154</v>
      </c>
      <c r="G1457" t="s">
        <v>72</v>
      </c>
      <c r="H1457" t="s">
        <v>129</v>
      </c>
      <c r="I1457" t="s">
        <v>22</v>
      </c>
      <c r="J1457" t="s">
        <v>141</v>
      </c>
      <c r="K1457" t="s">
        <v>5452</v>
      </c>
      <c r="L1457" t="s">
        <v>5453</v>
      </c>
      <c r="M1457">
        <v>0.26611111100000001</v>
      </c>
      <c r="N1457">
        <v>13</v>
      </c>
      <c r="O1457">
        <v>261</v>
      </c>
      <c r="P1457">
        <v>37</v>
      </c>
      <c r="Q1457">
        <v>19</v>
      </c>
      <c r="R1457">
        <v>3.459444</v>
      </c>
      <c r="S1457">
        <v>69.454999999999998</v>
      </c>
      <c r="T1457">
        <v>9.8461110000000005</v>
      </c>
      <c r="U1457">
        <v>5.0561109999999996</v>
      </c>
    </row>
    <row r="1458" spans="1:21" x14ac:dyDescent="0.25">
      <c r="A1458" t="s">
        <v>5454</v>
      </c>
      <c r="B1458">
        <v>1</v>
      </c>
      <c r="C1458" t="s">
        <v>78</v>
      </c>
      <c r="D1458" t="s">
        <v>98</v>
      </c>
      <c r="E1458" t="s">
        <v>5432</v>
      </c>
      <c r="F1458" t="s">
        <v>154</v>
      </c>
      <c r="G1458" t="s">
        <v>72</v>
      </c>
      <c r="H1458" t="s">
        <v>129</v>
      </c>
      <c r="I1458" t="s">
        <v>22</v>
      </c>
      <c r="J1458" t="s">
        <v>141</v>
      </c>
      <c r="K1458" t="s">
        <v>5455</v>
      </c>
      <c r="L1458" t="s">
        <v>5456</v>
      </c>
      <c r="M1458">
        <v>0.208055555</v>
      </c>
      <c r="N1458">
        <v>13</v>
      </c>
      <c r="O1458">
        <v>261</v>
      </c>
      <c r="P1458">
        <v>37</v>
      </c>
      <c r="Q1458">
        <v>19</v>
      </c>
      <c r="R1458">
        <v>2.7047219999999998</v>
      </c>
      <c r="S1458">
        <v>54.302500000000002</v>
      </c>
      <c r="T1458">
        <v>7.6980560000000002</v>
      </c>
      <c r="U1458">
        <v>3.9530560000000001</v>
      </c>
    </row>
    <row r="1459" spans="1:21" x14ac:dyDescent="0.25">
      <c r="A1459" t="s">
        <v>5457</v>
      </c>
      <c r="B1459">
        <v>1</v>
      </c>
      <c r="C1459" t="s">
        <v>78</v>
      </c>
      <c r="D1459" t="s">
        <v>98</v>
      </c>
      <c r="E1459" t="s">
        <v>5458</v>
      </c>
      <c r="F1459" t="s">
        <v>5012</v>
      </c>
      <c r="G1459" t="s">
        <v>72</v>
      </c>
      <c r="H1459" t="s">
        <v>129</v>
      </c>
      <c r="I1459" t="s">
        <v>22</v>
      </c>
      <c r="J1459" t="s">
        <v>141</v>
      </c>
      <c r="K1459" t="s">
        <v>5459</v>
      </c>
      <c r="L1459" t="s">
        <v>5460</v>
      </c>
      <c r="M1459">
        <v>1.6258333330000001</v>
      </c>
      <c r="N1459">
        <v>0</v>
      </c>
      <c r="O1459">
        <v>0</v>
      </c>
      <c r="P1459">
        <v>3</v>
      </c>
      <c r="Q1459">
        <v>0</v>
      </c>
      <c r="R1459">
        <v>0</v>
      </c>
      <c r="S1459">
        <v>0</v>
      </c>
      <c r="T1459">
        <v>4.8775000000000004</v>
      </c>
      <c r="U1459">
        <v>0</v>
      </c>
    </row>
    <row r="1460" spans="1:21" x14ac:dyDescent="0.25">
      <c r="A1460" t="s">
        <v>5461</v>
      </c>
      <c r="B1460">
        <v>1</v>
      </c>
      <c r="C1460" t="s">
        <v>78</v>
      </c>
      <c r="D1460" t="s">
        <v>98</v>
      </c>
      <c r="E1460" t="s">
        <v>5432</v>
      </c>
      <c r="F1460" t="s">
        <v>140</v>
      </c>
      <c r="G1460" t="s">
        <v>72</v>
      </c>
      <c r="H1460" t="s">
        <v>129</v>
      </c>
      <c r="I1460" t="s">
        <v>22</v>
      </c>
      <c r="J1460" t="s">
        <v>141</v>
      </c>
      <c r="K1460" t="s">
        <v>5462</v>
      </c>
      <c r="L1460" t="s">
        <v>5463</v>
      </c>
      <c r="M1460">
        <v>0.53249999999999997</v>
      </c>
      <c r="N1460">
        <v>13</v>
      </c>
      <c r="O1460">
        <v>261</v>
      </c>
      <c r="P1460">
        <v>37</v>
      </c>
      <c r="Q1460">
        <v>19</v>
      </c>
      <c r="R1460">
        <v>6.9225000000000003</v>
      </c>
      <c r="S1460">
        <v>138.98249999999999</v>
      </c>
      <c r="T1460">
        <v>19.702500000000001</v>
      </c>
      <c r="U1460">
        <v>10.1175</v>
      </c>
    </row>
    <row r="1461" spans="1:21" x14ac:dyDescent="0.25">
      <c r="A1461" t="s">
        <v>5464</v>
      </c>
      <c r="B1461">
        <v>1</v>
      </c>
      <c r="C1461" t="s">
        <v>79</v>
      </c>
      <c r="D1461" t="s">
        <v>109</v>
      </c>
      <c r="E1461" t="s">
        <v>5465</v>
      </c>
      <c r="F1461" t="s">
        <v>4991</v>
      </c>
      <c r="G1461" t="s">
        <v>71</v>
      </c>
      <c r="H1461" t="s">
        <v>129</v>
      </c>
      <c r="I1461" t="s">
        <v>22</v>
      </c>
      <c r="J1461" t="s">
        <v>141</v>
      </c>
      <c r="K1461" t="s">
        <v>5466</v>
      </c>
      <c r="L1461" t="s">
        <v>5467</v>
      </c>
      <c r="M1461">
        <v>0.42611111099999999</v>
      </c>
      <c r="N1461">
        <v>0</v>
      </c>
      <c r="O1461">
        <v>10</v>
      </c>
      <c r="P1461">
        <v>0</v>
      </c>
      <c r="Q1461">
        <v>0</v>
      </c>
      <c r="R1461">
        <v>0</v>
      </c>
      <c r="S1461">
        <v>4.2611109999999996</v>
      </c>
      <c r="T1461">
        <v>0</v>
      </c>
      <c r="U1461">
        <v>0</v>
      </c>
    </row>
    <row r="1462" spans="1:21" x14ac:dyDescent="0.25">
      <c r="A1462" t="s">
        <v>5468</v>
      </c>
      <c r="B1462">
        <v>1</v>
      </c>
      <c r="C1462" t="s">
        <v>79</v>
      </c>
      <c r="D1462" t="s">
        <v>109</v>
      </c>
      <c r="E1462" t="s">
        <v>5469</v>
      </c>
      <c r="F1462" t="s">
        <v>5470</v>
      </c>
      <c r="G1462" t="s">
        <v>71</v>
      </c>
      <c r="H1462" t="s">
        <v>129</v>
      </c>
      <c r="I1462" t="s">
        <v>22</v>
      </c>
      <c r="J1462" t="s">
        <v>141</v>
      </c>
      <c r="K1462" t="s">
        <v>5471</v>
      </c>
      <c r="L1462" t="s">
        <v>5472</v>
      </c>
      <c r="M1462">
        <v>0.76472222199999995</v>
      </c>
      <c r="N1462">
        <v>2</v>
      </c>
      <c r="O1462">
        <v>1325</v>
      </c>
      <c r="P1462">
        <v>0</v>
      </c>
      <c r="Q1462">
        <v>0</v>
      </c>
      <c r="R1462">
        <v>1.529444</v>
      </c>
      <c r="S1462">
        <v>1013.256944</v>
      </c>
      <c r="T1462">
        <v>0</v>
      </c>
      <c r="U1462">
        <v>0</v>
      </c>
    </row>
    <row r="1463" spans="1:21" x14ac:dyDescent="0.25">
      <c r="A1463" t="s">
        <v>5473</v>
      </c>
      <c r="B1463">
        <v>1</v>
      </c>
      <c r="C1463" t="s">
        <v>79</v>
      </c>
      <c r="D1463" t="s">
        <v>109</v>
      </c>
      <c r="E1463" t="s">
        <v>5474</v>
      </c>
      <c r="F1463" t="s">
        <v>5417</v>
      </c>
      <c r="G1463" t="s">
        <v>71</v>
      </c>
      <c r="H1463" t="s">
        <v>129</v>
      </c>
      <c r="I1463" t="s">
        <v>22</v>
      </c>
      <c r="J1463" t="s">
        <v>141</v>
      </c>
      <c r="K1463" t="s">
        <v>5475</v>
      </c>
      <c r="L1463" t="s">
        <v>5476</v>
      </c>
      <c r="M1463">
        <v>0.79722222200000004</v>
      </c>
      <c r="N1463">
        <v>0</v>
      </c>
      <c r="O1463">
        <v>12</v>
      </c>
      <c r="P1463">
        <v>0</v>
      </c>
      <c r="Q1463">
        <v>0</v>
      </c>
      <c r="R1463">
        <v>0</v>
      </c>
      <c r="S1463">
        <v>9.5666670000000007</v>
      </c>
      <c r="T1463">
        <v>0</v>
      </c>
      <c r="U1463">
        <v>0</v>
      </c>
    </row>
    <row r="1464" spans="1:21" x14ac:dyDescent="0.25">
      <c r="A1464" t="s">
        <v>5477</v>
      </c>
      <c r="B1464">
        <v>1</v>
      </c>
      <c r="C1464" t="s">
        <v>78</v>
      </c>
      <c r="D1464" t="s">
        <v>102</v>
      </c>
      <c r="E1464" t="s">
        <v>5478</v>
      </c>
      <c r="F1464" t="s">
        <v>4991</v>
      </c>
      <c r="G1464" t="s">
        <v>71</v>
      </c>
      <c r="H1464" t="s">
        <v>129</v>
      </c>
      <c r="I1464" t="s">
        <v>22</v>
      </c>
      <c r="J1464" t="s">
        <v>141</v>
      </c>
      <c r="K1464" t="s">
        <v>5479</v>
      </c>
      <c r="L1464" t="s">
        <v>5480</v>
      </c>
      <c r="M1464">
        <v>0.73194444400000003</v>
      </c>
      <c r="N1464">
        <v>0</v>
      </c>
      <c r="O1464">
        <v>1</v>
      </c>
      <c r="P1464">
        <v>0</v>
      </c>
      <c r="Q1464">
        <v>0</v>
      </c>
      <c r="R1464">
        <v>0</v>
      </c>
      <c r="S1464">
        <v>0.73194400000000004</v>
      </c>
      <c r="T1464">
        <v>0</v>
      </c>
      <c r="U1464">
        <v>0</v>
      </c>
    </row>
    <row r="1465" spans="1:21" x14ac:dyDescent="0.25">
      <c r="A1465" t="s">
        <v>5481</v>
      </c>
      <c r="B1465">
        <v>1</v>
      </c>
      <c r="C1465" t="s">
        <v>78</v>
      </c>
      <c r="D1465" t="s">
        <v>95</v>
      </c>
      <c r="E1465" t="s">
        <v>5482</v>
      </c>
      <c r="F1465" t="s">
        <v>128</v>
      </c>
      <c r="G1465" t="s">
        <v>72</v>
      </c>
      <c r="H1465" t="s">
        <v>129</v>
      </c>
      <c r="I1465" t="s">
        <v>22</v>
      </c>
      <c r="J1465" t="s">
        <v>130</v>
      </c>
      <c r="K1465" t="s">
        <v>5483</v>
      </c>
      <c r="L1465" t="s">
        <v>5484</v>
      </c>
      <c r="M1465">
        <v>0.23166666599999999</v>
      </c>
      <c r="N1465">
        <v>0</v>
      </c>
      <c r="O1465">
        <v>0</v>
      </c>
      <c r="P1465">
        <v>1</v>
      </c>
      <c r="Q1465">
        <v>144</v>
      </c>
      <c r="R1465">
        <v>0</v>
      </c>
      <c r="S1465">
        <v>0</v>
      </c>
      <c r="T1465">
        <v>0.23166700000000001</v>
      </c>
      <c r="U1465">
        <v>33.36</v>
      </c>
    </row>
    <row r="1466" spans="1:21" x14ac:dyDescent="0.25">
      <c r="A1466" t="s">
        <v>5485</v>
      </c>
      <c r="B1466">
        <v>1</v>
      </c>
      <c r="C1466" t="s">
        <v>78</v>
      </c>
      <c r="D1466" t="s">
        <v>95</v>
      </c>
      <c r="E1466" t="s">
        <v>5486</v>
      </c>
      <c r="F1466" t="s">
        <v>140</v>
      </c>
      <c r="G1466" t="s">
        <v>72</v>
      </c>
      <c r="H1466" t="s">
        <v>129</v>
      </c>
      <c r="I1466" t="s">
        <v>22</v>
      </c>
      <c r="J1466" t="s">
        <v>141</v>
      </c>
      <c r="K1466" t="s">
        <v>5487</v>
      </c>
      <c r="L1466" t="s">
        <v>5488</v>
      </c>
      <c r="M1466">
        <v>0.102777777</v>
      </c>
      <c r="N1466">
        <v>23</v>
      </c>
      <c r="O1466">
        <v>1033</v>
      </c>
      <c r="P1466">
        <v>0</v>
      </c>
      <c r="Q1466">
        <v>0</v>
      </c>
      <c r="R1466">
        <v>2.3638889999999999</v>
      </c>
      <c r="S1466">
        <v>106.169444</v>
      </c>
      <c r="T1466">
        <v>0</v>
      </c>
      <c r="U1466">
        <v>0</v>
      </c>
    </row>
    <row r="1467" spans="1:21" x14ac:dyDescent="0.25">
      <c r="A1467" t="s">
        <v>5489</v>
      </c>
      <c r="B1467">
        <v>1</v>
      </c>
      <c r="C1467" t="s">
        <v>78</v>
      </c>
      <c r="D1467" t="s">
        <v>95</v>
      </c>
      <c r="E1467" t="s">
        <v>5490</v>
      </c>
      <c r="F1467" t="s">
        <v>5012</v>
      </c>
      <c r="G1467" t="s">
        <v>72</v>
      </c>
      <c r="H1467" t="s">
        <v>129</v>
      </c>
      <c r="I1467" t="s">
        <v>22</v>
      </c>
      <c r="J1467" t="s">
        <v>141</v>
      </c>
      <c r="K1467" t="s">
        <v>5491</v>
      </c>
      <c r="L1467" t="s">
        <v>5492</v>
      </c>
      <c r="M1467">
        <v>1.680555555</v>
      </c>
      <c r="N1467">
        <v>1</v>
      </c>
      <c r="O1467">
        <v>56</v>
      </c>
      <c r="P1467">
        <v>0</v>
      </c>
      <c r="Q1467">
        <v>0</v>
      </c>
      <c r="R1467">
        <v>1.6805559999999999</v>
      </c>
      <c r="S1467">
        <v>94.111110999999994</v>
      </c>
      <c r="T1467">
        <v>0</v>
      </c>
      <c r="U1467">
        <v>0</v>
      </c>
    </row>
    <row r="1468" spans="1:21" x14ac:dyDescent="0.25">
      <c r="A1468" t="s">
        <v>5493</v>
      </c>
      <c r="B1468">
        <v>1</v>
      </c>
      <c r="C1468" t="s">
        <v>78</v>
      </c>
      <c r="D1468" t="s">
        <v>95</v>
      </c>
      <c r="E1468" t="s">
        <v>5482</v>
      </c>
      <c r="F1468" t="s">
        <v>140</v>
      </c>
      <c r="G1468" t="s">
        <v>72</v>
      </c>
      <c r="H1468" t="s">
        <v>129</v>
      </c>
      <c r="I1468" t="s">
        <v>22</v>
      </c>
      <c r="J1468" t="s">
        <v>141</v>
      </c>
      <c r="K1468" t="s">
        <v>4700</v>
      </c>
      <c r="L1468" t="s">
        <v>5494</v>
      </c>
      <c r="M1468">
        <v>0.111944444</v>
      </c>
      <c r="N1468">
        <v>75</v>
      </c>
      <c r="O1468">
        <v>5848</v>
      </c>
      <c r="P1468">
        <v>56</v>
      </c>
      <c r="Q1468">
        <v>1405</v>
      </c>
      <c r="R1468">
        <v>8.3958329999999997</v>
      </c>
      <c r="S1468">
        <v>654.65110900000002</v>
      </c>
      <c r="T1468">
        <v>6.2688889999999997</v>
      </c>
      <c r="U1468">
        <v>157.28194400000001</v>
      </c>
    </row>
    <row r="1469" spans="1:21" x14ac:dyDescent="0.25">
      <c r="A1469" t="s">
        <v>5495</v>
      </c>
      <c r="B1469">
        <v>1</v>
      </c>
      <c r="C1469" t="s">
        <v>78</v>
      </c>
      <c r="D1469" t="s">
        <v>95</v>
      </c>
      <c r="E1469" t="s">
        <v>5496</v>
      </c>
      <c r="F1469" t="s">
        <v>4996</v>
      </c>
      <c r="G1469" t="s">
        <v>71</v>
      </c>
      <c r="H1469" t="s">
        <v>129</v>
      </c>
      <c r="I1469" t="s">
        <v>22</v>
      </c>
      <c r="J1469" t="s">
        <v>141</v>
      </c>
      <c r="K1469" t="s">
        <v>5497</v>
      </c>
      <c r="L1469" t="s">
        <v>5498</v>
      </c>
      <c r="M1469">
        <v>2.724722222</v>
      </c>
      <c r="N1469">
        <v>0</v>
      </c>
      <c r="O1469">
        <v>39</v>
      </c>
      <c r="P1469">
        <v>0</v>
      </c>
      <c r="Q1469">
        <v>0</v>
      </c>
      <c r="R1469">
        <v>0</v>
      </c>
      <c r="S1469">
        <v>106.264167</v>
      </c>
      <c r="T1469">
        <v>0</v>
      </c>
      <c r="U1469">
        <v>0</v>
      </c>
    </row>
    <row r="1470" spans="1:21" x14ac:dyDescent="0.25">
      <c r="A1470" t="s">
        <v>5499</v>
      </c>
      <c r="B1470">
        <v>1</v>
      </c>
      <c r="C1470" t="s">
        <v>79</v>
      </c>
      <c r="D1470" t="s">
        <v>110</v>
      </c>
      <c r="E1470" t="s">
        <v>5500</v>
      </c>
      <c r="F1470" t="s">
        <v>5012</v>
      </c>
      <c r="G1470" t="s">
        <v>72</v>
      </c>
      <c r="H1470" t="s">
        <v>129</v>
      </c>
      <c r="I1470" t="s">
        <v>22</v>
      </c>
      <c r="J1470" t="s">
        <v>141</v>
      </c>
      <c r="K1470" t="s">
        <v>5501</v>
      </c>
      <c r="L1470" t="s">
        <v>5502</v>
      </c>
      <c r="M1470">
        <v>1.4188888879999999</v>
      </c>
      <c r="N1470">
        <v>4</v>
      </c>
      <c r="O1470">
        <v>73</v>
      </c>
      <c r="P1470">
        <v>0</v>
      </c>
      <c r="Q1470">
        <v>0</v>
      </c>
      <c r="R1470">
        <v>5.6755560000000003</v>
      </c>
      <c r="S1470">
        <v>103.578889</v>
      </c>
      <c r="T1470">
        <v>0</v>
      </c>
      <c r="U1470">
        <v>0</v>
      </c>
    </row>
    <row r="1471" spans="1:21" x14ac:dyDescent="0.25">
      <c r="A1471" t="s">
        <v>5503</v>
      </c>
      <c r="B1471">
        <v>1</v>
      </c>
      <c r="C1471" t="s">
        <v>79</v>
      </c>
      <c r="D1471" t="s">
        <v>110</v>
      </c>
      <c r="E1471" t="s">
        <v>5504</v>
      </c>
      <c r="F1471" t="s">
        <v>140</v>
      </c>
      <c r="G1471" t="s">
        <v>72</v>
      </c>
      <c r="H1471" t="s">
        <v>129</v>
      </c>
      <c r="I1471" t="s">
        <v>22</v>
      </c>
      <c r="J1471" t="s">
        <v>141</v>
      </c>
      <c r="K1471" t="s">
        <v>5505</v>
      </c>
      <c r="L1471" t="s">
        <v>5506</v>
      </c>
      <c r="M1471">
        <v>0.75916666600000005</v>
      </c>
      <c r="N1471">
        <v>28</v>
      </c>
      <c r="O1471">
        <v>4222</v>
      </c>
      <c r="P1471">
        <v>3</v>
      </c>
      <c r="Q1471">
        <v>69</v>
      </c>
      <c r="R1471">
        <v>21.256667</v>
      </c>
      <c r="S1471">
        <v>3205.2016640000002</v>
      </c>
      <c r="T1471">
        <v>2.2774999999999999</v>
      </c>
      <c r="U1471">
        <v>52.3825</v>
      </c>
    </row>
    <row r="1472" spans="1:21" x14ac:dyDescent="0.25">
      <c r="A1472" t="s">
        <v>5507</v>
      </c>
      <c r="B1472">
        <v>1</v>
      </c>
      <c r="C1472" t="s">
        <v>78</v>
      </c>
      <c r="D1472" t="s">
        <v>80</v>
      </c>
      <c r="E1472" t="s">
        <v>5508</v>
      </c>
      <c r="F1472" t="s">
        <v>135</v>
      </c>
      <c r="G1472" t="s">
        <v>71</v>
      </c>
      <c r="H1472" t="s">
        <v>129</v>
      </c>
      <c r="I1472" t="s">
        <v>22</v>
      </c>
      <c r="J1472" t="s">
        <v>130</v>
      </c>
      <c r="K1472" t="s">
        <v>5509</v>
      </c>
      <c r="L1472" t="s">
        <v>5510</v>
      </c>
      <c r="M1472">
        <v>1.341111111</v>
      </c>
      <c r="N1472">
        <v>2</v>
      </c>
      <c r="O1472">
        <v>552</v>
      </c>
      <c r="P1472">
        <v>0</v>
      </c>
      <c r="Q1472">
        <v>0</v>
      </c>
      <c r="R1472">
        <v>2.6822219999999999</v>
      </c>
      <c r="S1472">
        <v>740.29333299999996</v>
      </c>
      <c r="T1472">
        <v>0</v>
      </c>
      <c r="U1472">
        <v>0</v>
      </c>
    </row>
    <row r="1473" spans="1:21" x14ac:dyDescent="0.25">
      <c r="A1473" t="s">
        <v>5511</v>
      </c>
      <c r="B1473">
        <v>1</v>
      </c>
      <c r="C1473" t="s">
        <v>78</v>
      </c>
      <c r="D1473" t="s">
        <v>81</v>
      </c>
      <c r="E1473" t="s">
        <v>5512</v>
      </c>
      <c r="F1473" t="s">
        <v>5513</v>
      </c>
      <c r="G1473" t="s">
        <v>71</v>
      </c>
      <c r="H1473" t="s">
        <v>129</v>
      </c>
      <c r="I1473" t="s">
        <v>22</v>
      </c>
      <c r="J1473" t="s">
        <v>141</v>
      </c>
      <c r="K1473" t="s">
        <v>5514</v>
      </c>
      <c r="L1473" t="s">
        <v>5515</v>
      </c>
      <c r="M1473">
        <v>2.738611111</v>
      </c>
      <c r="N1473">
        <v>0</v>
      </c>
      <c r="O1473">
        <v>40</v>
      </c>
      <c r="P1473">
        <v>0</v>
      </c>
      <c r="Q1473">
        <v>0</v>
      </c>
      <c r="R1473">
        <v>0</v>
      </c>
      <c r="S1473">
        <v>109.544444</v>
      </c>
      <c r="T1473">
        <v>0</v>
      </c>
      <c r="U1473">
        <v>0</v>
      </c>
    </row>
    <row r="1474" spans="1:21" x14ac:dyDescent="0.25">
      <c r="A1474" t="s">
        <v>5516</v>
      </c>
      <c r="B1474">
        <v>1</v>
      </c>
      <c r="C1474" t="s">
        <v>79</v>
      </c>
      <c r="D1474" t="s">
        <v>110</v>
      </c>
      <c r="E1474" t="s">
        <v>5517</v>
      </c>
      <c r="F1474" t="s">
        <v>4986</v>
      </c>
      <c r="G1474" t="s">
        <v>71</v>
      </c>
      <c r="H1474" t="s">
        <v>129</v>
      </c>
      <c r="I1474" t="s">
        <v>22</v>
      </c>
      <c r="J1474" t="s">
        <v>141</v>
      </c>
      <c r="K1474" t="s">
        <v>5518</v>
      </c>
      <c r="L1474" t="s">
        <v>5519</v>
      </c>
      <c r="M1474">
        <v>1.73</v>
      </c>
      <c r="N1474">
        <v>0</v>
      </c>
      <c r="O1474">
        <v>0</v>
      </c>
      <c r="P1474">
        <v>0</v>
      </c>
      <c r="Q1474">
        <v>7</v>
      </c>
      <c r="R1474">
        <v>0</v>
      </c>
      <c r="S1474">
        <v>0</v>
      </c>
      <c r="T1474">
        <v>0</v>
      </c>
      <c r="U1474">
        <v>12.11</v>
      </c>
    </row>
    <row r="1475" spans="1:21" x14ac:dyDescent="0.25">
      <c r="A1475" t="s">
        <v>5520</v>
      </c>
      <c r="B1475">
        <v>1</v>
      </c>
      <c r="C1475" t="s">
        <v>78</v>
      </c>
      <c r="D1475" t="s">
        <v>96</v>
      </c>
      <c r="E1475" t="s">
        <v>5521</v>
      </c>
      <c r="F1475" t="s">
        <v>5470</v>
      </c>
      <c r="G1475" t="s">
        <v>71</v>
      </c>
      <c r="H1475" t="s">
        <v>129</v>
      </c>
      <c r="I1475" t="s">
        <v>22</v>
      </c>
      <c r="J1475" t="s">
        <v>141</v>
      </c>
      <c r="K1475" t="s">
        <v>5522</v>
      </c>
      <c r="L1475" t="s">
        <v>5523</v>
      </c>
      <c r="M1475">
        <v>1.2452777770000001</v>
      </c>
      <c r="N1475">
        <v>0</v>
      </c>
      <c r="O1475">
        <v>80</v>
      </c>
      <c r="P1475">
        <v>1</v>
      </c>
      <c r="Q1475">
        <v>2</v>
      </c>
      <c r="R1475">
        <v>0</v>
      </c>
      <c r="S1475">
        <v>99.622221999999994</v>
      </c>
      <c r="T1475">
        <v>1.2452780000000001</v>
      </c>
      <c r="U1475">
        <v>2.4905560000000002</v>
      </c>
    </row>
    <row r="1476" spans="1:21" x14ac:dyDescent="0.25">
      <c r="A1476" t="s">
        <v>5524</v>
      </c>
      <c r="B1476">
        <v>1</v>
      </c>
      <c r="C1476" t="s">
        <v>78</v>
      </c>
      <c r="D1476" t="s">
        <v>96</v>
      </c>
      <c r="E1476" t="s">
        <v>5525</v>
      </c>
      <c r="F1476" t="s">
        <v>4991</v>
      </c>
      <c r="G1476" t="s">
        <v>71</v>
      </c>
      <c r="H1476" t="s">
        <v>129</v>
      </c>
      <c r="I1476" t="s">
        <v>22</v>
      </c>
      <c r="J1476" t="s">
        <v>141</v>
      </c>
      <c r="K1476" t="s">
        <v>5526</v>
      </c>
      <c r="L1476" t="s">
        <v>5527</v>
      </c>
      <c r="M1476">
        <v>1.9225000000000001</v>
      </c>
      <c r="N1476">
        <v>0</v>
      </c>
      <c r="O1476">
        <v>1</v>
      </c>
      <c r="P1476">
        <v>0</v>
      </c>
      <c r="Q1476">
        <v>0</v>
      </c>
      <c r="R1476">
        <v>0</v>
      </c>
      <c r="S1476">
        <v>1.9225000000000001</v>
      </c>
      <c r="T1476">
        <v>0</v>
      </c>
      <c r="U1476">
        <v>0</v>
      </c>
    </row>
    <row r="1477" spans="1:21" x14ac:dyDescent="0.25">
      <c r="A1477" t="s">
        <v>5528</v>
      </c>
      <c r="B1477">
        <v>1</v>
      </c>
      <c r="C1477" t="s">
        <v>78</v>
      </c>
      <c r="D1477" t="s">
        <v>96</v>
      </c>
      <c r="E1477" t="s">
        <v>5529</v>
      </c>
      <c r="F1477" t="s">
        <v>4991</v>
      </c>
      <c r="G1477" t="s">
        <v>71</v>
      </c>
      <c r="H1477" t="s">
        <v>129</v>
      </c>
      <c r="I1477" t="s">
        <v>22</v>
      </c>
      <c r="J1477" t="s">
        <v>141</v>
      </c>
      <c r="K1477" t="s">
        <v>5530</v>
      </c>
      <c r="L1477" t="s">
        <v>5531</v>
      </c>
      <c r="M1477">
        <v>4.398055555</v>
      </c>
      <c r="N1477">
        <v>0</v>
      </c>
      <c r="O1477">
        <v>1</v>
      </c>
      <c r="P1477">
        <v>0</v>
      </c>
      <c r="Q1477">
        <v>0</v>
      </c>
      <c r="R1477">
        <v>0</v>
      </c>
      <c r="S1477">
        <v>4.3980560000000004</v>
      </c>
      <c r="T1477">
        <v>0</v>
      </c>
      <c r="U1477">
        <v>0</v>
      </c>
    </row>
    <row r="1478" spans="1:21" x14ac:dyDescent="0.25">
      <c r="A1478" t="s">
        <v>5532</v>
      </c>
      <c r="B1478">
        <v>1</v>
      </c>
      <c r="C1478" t="s">
        <v>78</v>
      </c>
      <c r="D1478" t="s">
        <v>96</v>
      </c>
      <c r="E1478" t="s">
        <v>5533</v>
      </c>
      <c r="F1478" t="s">
        <v>4986</v>
      </c>
      <c r="G1478" t="s">
        <v>71</v>
      </c>
      <c r="H1478" t="s">
        <v>129</v>
      </c>
      <c r="I1478" t="s">
        <v>22</v>
      </c>
      <c r="J1478" t="s">
        <v>141</v>
      </c>
      <c r="K1478" t="s">
        <v>5534</v>
      </c>
      <c r="L1478" t="s">
        <v>5535</v>
      </c>
      <c r="M1478">
        <v>1.9575</v>
      </c>
      <c r="N1478">
        <v>0</v>
      </c>
      <c r="O1478">
        <v>17</v>
      </c>
      <c r="P1478">
        <v>0</v>
      </c>
      <c r="Q1478">
        <v>3</v>
      </c>
      <c r="R1478">
        <v>0</v>
      </c>
      <c r="S1478">
        <v>33.277500000000003</v>
      </c>
      <c r="T1478">
        <v>0</v>
      </c>
      <c r="U1478">
        <v>5.8724999999999996</v>
      </c>
    </row>
    <row r="1479" spans="1:21" x14ac:dyDescent="0.25">
      <c r="A1479" t="s">
        <v>5536</v>
      </c>
      <c r="B1479">
        <v>1</v>
      </c>
      <c r="C1479" t="s">
        <v>78</v>
      </c>
      <c r="D1479" t="s">
        <v>96</v>
      </c>
      <c r="E1479" t="s">
        <v>5537</v>
      </c>
      <c r="F1479" t="s">
        <v>5538</v>
      </c>
      <c r="G1479" t="s">
        <v>72</v>
      </c>
      <c r="H1479" t="s">
        <v>129</v>
      </c>
      <c r="I1479" t="s">
        <v>22</v>
      </c>
      <c r="J1479" t="s">
        <v>141</v>
      </c>
      <c r="K1479" t="s">
        <v>5539</v>
      </c>
      <c r="L1479" t="s">
        <v>5540</v>
      </c>
      <c r="M1479">
        <v>1.043055555</v>
      </c>
      <c r="N1479">
        <v>0</v>
      </c>
      <c r="O1479">
        <v>17</v>
      </c>
      <c r="P1479">
        <v>0</v>
      </c>
      <c r="Q1479">
        <v>3</v>
      </c>
      <c r="R1479">
        <v>0</v>
      </c>
      <c r="S1479">
        <v>17.731943999999999</v>
      </c>
      <c r="T1479">
        <v>0</v>
      </c>
      <c r="U1479">
        <v>3.1291669999999998</v>
      </c>
    </row>
    <row r="1480" spans="1:21" x14ac:dyDescent="0.25">
      <c r="A1480" t="s">
        <v>5541</v>
      </c>
      <c r="B1480">
        <v>1</v>
      </c>
      <c r="C1480" t="s">
        <v>78</v>
      </c>
      <c r="D1480" t="s">
        <v>96</v>
      </c>
      <c r="E1480" t="s">
        <v>5542</v>
      </c>
      <c r="F1480" t="s">
        <v>5012</v>
      </c>
      <c r="G1480" t="s">
        <v>72</v>
      </c>
      <c r="H1480" t="s">
        <v>129</v>
      </c>
      <c r="I1480" t="s">
        <v>22</v>
      </c>
      <c r="J1480" t="s">
        <v>141</v>
      </c>
      <c r="K1480" t="s">
        <v>5543</v>
      </c>
      <c r="L1480" t="s">
        <v>5544</v>
      </c>
      <c r="M1480">
        <v>4.4483333329999999</v>
      </c>
      <c r="N1480">
        <v>0</v>
      </c>
      <c r="O1480">
        <v>19</v>
      </c>
      <c r="P1480">
        <v>0</v>
      </c>
      <c r="Q1480">
        <v>0</v>
      </c>
      <c r="R1480">
        <v>0</v>
      </c>
      <c r="S1480">
        <v>84.518332999999998</v>
      </c>
      <c r="T1480">
        <v>0</v>
      </c>
      <c r="U1480">
        <v>0</v>
      </c>
    </row>
    <row r="1481" spans="1:21" x14ac:dyDescent="0.25">
      <c r="A1481" t="s">
        <v>5545</v>
      </c>
      <c r="B1481">
        <v>1</v>
      </c>
      <c r="C1481" t="s">
        <v>78</v>
      </c>
      <c r="D1481" t="s">
        <v>92</v>
      </c>
      <c r="E1481" t="s">
        <v>2841</v>
      </c>
      <c r="F1481" t="s">
        <v>140</v>
      </c>
      <c r="G1481" t="s">
        <v>72</v>
      </c>
      <c r="H1481" t="s">
        <v>129</v>
      </c>
      <c r="I1481" t="s">
        <v>22</v>
      </c>
      <c r="J1481" t="s">
        <v>141</v>
      </c>
      <c r="K1481" t="s">
        <v>5546</v>
      </c>
      <c r="L1481" t="s">
        <v>5547</v>
      </c>
      <c r="M1481">
        <v>9.0555554999999996E-2</v>
      </c>
      <c r="N1481">
        <v>100</v>
      </c>
      <c r="O1481">
        <v>12252</v>
      </c>
      <c r="P1481">
        <v>51</v>
      </c>
      <c r="Q1481">
        <v>744</v>
      </c>
      <c r="R1481">
        <v>9.0555559999999993</v>
      </c>
      <c r="S1481">
        <v>1109.48666</v>
      </c>
      <c r="T1481">
        <v>4.6183329999999998</v>
      </c>
      <c r="U1481">
        <v>67.373333000000002</v>
      </c>
    </row>
    <row r="1482" spans="1:21" x14ac:dyDescent="0.25">
      <c r="A1482" t="s">
        <v>5548</v>
      </c>
      <c r="B1482">
        <v>1</v>
      </c>
      <c r="C1482" t="s">
        <v>78</v>
      </c>
      <c r="D1482" t="s">
        <v>92</v>
      </c>
      <c r="E1482" t="s">
        <v>2829</v>
      </c>
      <c r="F1482" t="s">
        <v>140</v>
      </c>
      <c r="G1482" t="s">
        <v>72</v>
      </c>
      <c r="H1482" t="s">
        <v>129</v>
      </c>
      <c r="I1482" t="s">
        <v>22</v>
      </c>
      <c r="J1482" t="s">
        <v>141</v>
      </c>
      <c r="K1482" t="s">
        <v>5549</v>
      </c>
      <c r="L1482" t="s">
        <v>5550</v>
      </c>
      <c r="M1482">
        <v>8.8333333E-2</v>
      </c>
      <c r="N1482">
        <v>7</v>
      </c>
      <c r="O1482">
        <v>2264</v>
      </c>
      <c r="P1482">
        <v>82</v>
      </c>
      <c r="Q1482">
        <v>186</v>
      </c>
      <c r="R1482">
        <v>0.61833300000000002</v>
      </c>
      <c r="S1482">
        <v>199.98666600000001</v>
      </c>
      <c r="T1482">
        <v>7.2433329999999998</v>
      </c>
      <c r="U1482">
        <v>16.43</v>
      </c>
    </row>
    <row r="1483" spans="1:21" x14ac:dyDescent="0.25">
      <c r="A1483" t="s">
        <v>5551</v>
      </c>
      <c r="B1483">
        <v>1</v>
      </c>
      <c r="C1483" t="s">
        <v>78</v>
      </c>
      <c r="D1483" t="s">
        <v>92</v>
      </c>
      <c r="E1483" t="s">
        <v>5552</v>
      </c>
      <c r="F1483" t="s">
        <v>140</v>
      </c>
      <c r="G1483" t="s">
        <v>72</v>
      </c>
      <c r="H1483" t="s">
        <v>168</v>
      </c>
      <c r="I1483" t="s">
        <v>22</v>
      </c>
      <c r="J1483" t="s">
        <v>141</v>
      </c>
      <c r="K1483" t="s">
        <v>5553</v>
      </c>
      <c r="L1483" t="s">
        <v>5554</v>
      </c>
      <c r="M1483">
        <v>4.5277776999999998E-2</v>
      </c>
      <c r="N1483">
        <v>0</v>
      </c>
      <c r="O1483">
        <v>0</v>
      </c>
      <c r="P1483">
        <v>1</v>
      </c>
      <c r="Q1483">
        <v>188</v>
      </c>
      <c r="R1483">
        <v>0</v>
      </c>
      <c r="S1483">
        <v>0</v>
      </c>
      <c r="T1483">
        <v>4.5277999999999999E-2</v>
      </c>
      <c r="U1483">
        <v>8.5122219999999995</v>
      </c>
    </row>
    <row r="1484" spans="1:21" x14ac:dyDescent="0.25">
      <c r="A1484" t="s">
        <v>5555</v>
      </c>
      <c r="B1484">
        <v>1</v>
      </c>
      <c r="C1484" t="s">
        <v>78</v>
      </c>
      <c r="D1484" t="s">
        <v>92</v>
      </c>
      <c r="E1484" t="s">
        <v>5556</v>
      </c>
      <c r="F1484" t="s">
        <v>5012</v>
      </c>
      <c r="G1484" t="s">
        <v>72</v>
      </c>
      <c r="H1484" t="s">
        <v>129</v>
      </c>
      <c r="I1484" t="s">
        <v>22</v>
      </c>
      <c r="J1484" t="s">
        <v>141</v>
      </c>
      <c r="K1484" t="s">
        <v>5557</v>
      </c>
      <c r="L1484" t="s">
        <v>5558</v>
      </c>
      <c r="M1484">
        <v>0.80694444399999998</v>
      </c>
      <c r="N1484">
        <v>0</v>
      </c>
      <c r="O1484">
        <v>0</v>
      </c>
      <c r="P1484">
        <v>0</v>
      </c>
      <c r="Q1484">
        <v>32</v>
      </c>
      <c r="R1484">
        <v>0</v>
      </c>
      <c r="S1484">
        <v>0</v>
      </c>
      <c r="T1484">
        <v>0</v>
      </c>
      <c r="U1484">
        <v>25.822222</v>
      </c>
    </row>
    <row r="1485" spans="1:21" x14ac:dyDescent="0.25">
      <c r="A1485" t="s">
        <v>5559</v>
      </c>
      <c r="B1485">
        <v>1</v>
      </c>
      <c r="C1485" t="s">
        <v>78</v>
      </c>
      <c r="D1485" t="s">
        <v>92</v>
      </c>
      <c r="E1485" t="s">
        <v>2833</v>
      </c>
      <c r="F1485" t="s">
        <v>140</v>
      </c>
      <c r="G1485" t="s">
        <v>72</v>
      </c>
      <c r="H1485" t="s">
        <v>129</v>
      </c>
      <c r="I1485" t="s">
        <v>22</v>
      </c>
      <c r="J1485" t="s">
        <v>141</v>
      </c>
      <c r="K1485" t="s">
        <v>5560</v>
      </c>
      <c r="L1485" t="s">
        <v>5561</v>
      </c>
      <c r="M1485">
        <v>0.26388888799999999</v>
      </c>
      <c r="N1485">
        <v>2</v>
      </c>
      <c r="O1485">
        <v>16</v>
      </c>
      <c r="P1485">
        <v>60</v>
      </c>
      <c r="Q1485">
        <v>160</v>
      </c>
      <c r="R1485">
        <v>0.52777799999999997</v>
      </c>
      <c r="S1485">
        <v>4.2222220000000004</v>
      </c>
      <c r="T1485">
        <v>15.833333</v>
      </c>
      <c r="U1485">
        <v>42.222222000000002</v>
      </c>
    </row>
    <row r="1486" spans="1:21" x14ac:dyDescent="0.25">
      <c r="A1486" t="s">
        <v>5562</v>
      </c>
      <c r="B1486">
        <v>1</v>
      </c>
      <c r="C1486" t="s">
        <v>78</v>
      </c>
      <c r="D1486" t="s">
        <v>92</v>
      </c>
      <c r="E1486" t="s">
        <v>5563</v>
      </c>
      <c r="F1486" t="s">
        <v>5012</v>
      </c>
      <c r="G1486" t="s">
        <v>72</v>
      </c>
      <c r="H1486" t="s">
        <v>129</v>
      </c>
      <c r="I1486" t="s">
        <v>22</v>
      </c>
      <c r="J1486" t="s">
        <v>141</v>
      </c>
      <c r="K1486" t="s">
        <v>5564</v>
      </c>
      <c r="L1486" t="s">
        <v>5565</v>
      </c>
      <c r="M1486">
        <v>0.31333333299999999</v>
      </c>
      <c r="N1486">
        <v>0</v>
      </c>
      <c r="O1486">
        <v>0</v>
      </c>
      <c r="P1486">
        <v>17</v>
      </c>
      <c r="Q1486">
        <v>0</v>
      </c>
      <c r="R1486">
        <v>0</v>
      </c>
      <c r="S1486">
        <v>0</v>
      </c>
      <c r="T1486">
        <v>5.3266669999999996</v>
      </c>
      <c r="U1486">
        <v>0</v>
      </c>
    </row>
    <row r="1487" spans="1:21" x14ac:dyDescent="0.25">
      <c r="A1487" t="s">
        <v>5566</v>
      </c>
      <c r="B1487">
        <v>1</v>
      </c>
      <c r="C1487" t="s">
        <v>78</v>
      </c>
      <c r="D1487" t="s">
        <v>92</v>
      </c>
      <c r="E1487" t="s">
        <v>5567</v>
      </c>
      <c r="F1487" t="s">
        <v>140</v>
      </c>
      <c r="G1487" t="s">
        <v>72</v>
      </c>
      <c r="H1487" t="s">
        <v>168</v>
      </c>
      <c r="I1487" t="s">
        <v>22</v>
      </c>
      <c r="J1487" t="s">
        <v>141</v>
      </c>
      <c r="K1487" t="s">
        <v>5568</v>
      </c>
      <c r="L1487" t="s">
        <v>5569</v>
      </c>
      <c r="M1487">
        <v>4.6388888000000003E-2</v>
      </c>
      <c r="N1487">
        <v>27</v>
      </c>
      <c r="O1487">
        <v>2459</v>
      </c>
      <c r="P1487">
        <v>233</v>
      </c>
      <c r="Q1487">
        <v>2453</v>
      </c>
      <c r="R1487">
        <v>1.2524999999999999</v>
      </c>
      <c r="S1487">
        <v>114.07027600000001</v>
      </c>
      <c r="T1487">
        <v>10.808611000000001</v>
      </c>
      <c r="U1487">
        <v>113.79194200000001</v>
      </c>
    </row>
    <row r="1488" spans="1:21" x14ac:dyDescent="0.25">
      <c r="A1488" t="s">
        <v>5570</v>
      </c>
      <c r="B1488">
        <v>1</v>
      </c>
      <c r="C1488" t="s">
        <v>78</v>
      </c>
      <c r="D1488" t="s">
        <v>92</v>
      </c>
      <c r="E1488" t="s">
        <v>5571</v>
      </c>
      <c r="F1488" t="s">
        <v>140</v>
      </c>
      <c r="G1488" t="s">
        <v>72</v>
      </c>
      <c r="H1488" t="s">
        <v>129</v>
      </c>
      <c r="I1488" t="s">
        <v>22</v>
      </c>
      <c r="J1488" t="s">
        <v>141</v>
      </c>
      <c r="K1488" t="s">
        <v>5572</v>
      </c>
      <c r="L1488" t="s">
        <v>5573</v>
      </c>
      <c r="M1488">
        <v>1.126666666</v>
      </c>
      <c r="N1488">
        <v>4</v>
      </c>
      <c r="O1488">
        <v>571</v>
      </c>
      <c r="P1488">
        <v>0</v>
      </c>
      <c r="Q1488">
        <v>1</v>
      </c>
      <c r="R1488">
        <v>4.5066670000000002</v>
      </c>
      <c r="S1488">
        <v>643.32666600000005</v>
      </c>
      <c r="T1488">
        <v>0</v>
      </c>
      <c r="U1488">
        <v>1.1266670000000001</v>
      </c>
    </row>
    <row r="1489" spans="1:21" x14ac:dyDescent="0.25">
      <c r="A1489" t="s">
        <v>5574</v>
      </c>
      <c r="B1489">
        <v>1</v>
      </c>
      <c r="C1489" t="s">
        <v>78</v>
      </c>
      <c r="D1489" t="s">
        <v>92</v>
      </c>
      <c r="E1489" t="s">
        <v>5575</v>
      </c>
      <c r="F1489" t="s">
        <v>140</v>
      </c>
      <c r="G1489" t="s">
        <v>72</v>
      </c>
      <c r="H1489" t="s">
        <v>129</v>
      </c>
      <c r="I1489" t="s">
        <v>22</v>
      </c>
      <c r="J1489" t="s">
        <v>141</v>
      </c>
      <c r="K1489" t="s">
        <v>5576</v>
      </c>
      <c r="L1489" t="s">
        <v>5577</v>
      </c>
      <c r="M1489">
        <v>7.6666665999999994E-2</v>
      </c>
      <c r="N1489">
        <v>67</v>
      </c>
      <c r="O1489">
        <v>10285</v>
      </c>
      <c r="P1489">
        <v>176</v>
      </c>
      <c r="Q1489">
        <v>505</v>
      </c>
      <c r="R1489">
        <v>5.1366670000000001</v>
      </c>
      <c r="S1489">
        <v>788.51666</v>
      </c>
      <c r="T1489">
        <v>13.493333</v>
      </c>
      <c r="U1489">
        <v>38.716665999999996</v>
      </c>
    </row>
    <row r="1490" spans="1:21" x14ac:dyDescent="0.25">
      <c r="A1490" t="s">
        <v>5578</v>
      </c>
      <c r="B1490">
        <v>1</v>
      </c>
      <c r="C1490" t="s">
        <v>78</v>
      </c>
      <c r="D1490" t="s">
        <v>98</v>
      </c>
      <c r="E1490" t="s">
        <v>5579</v>
      </c>
      <c r="F1490" t="s">
        <v>140</v>
      </c>
      <c r="G1490" t="s">
        <v>72</v>
      </c>
      <c r="H1490" t="s">
        <v>129</v>
      </c>
      <c r="I1490" t="s">
        <v>22</v>
      </c>
      <c r="J1490" t="s">
        <v>141</v>
      </c>
      <c r="K1490" t="s">
        <v>5580</v>
      </c>
      <c r="L1490" t="s">
        <v>5581</v>
      </c>
      <c r="M1490">
        <v>0.47972222199999998</v>
      </c>
      <c r="N1490">
        <v>7</v>
      </c>
      <c r="O1490">
        <v>309</v>
      </c>
      <c r="P1490">
        <v>8</v>
      </c>
      <c r="Q1490">
        <v>63</v>
      </c>
      <c r="R1490">
        <v>3.3580559999999999</v>
      </c>
      <c r="S1490">
        <v>148.23416700000001</v>
      </c>
      <c r="T1490">
        <v>3.8377780000000001</v>
      </c>
      <c r="U1490">
        <v>30.2225</v>
      </c>
    </row>
    <row r="1491" spans="1:21" x14ac:dyDescent="0.25">
      <c r="A1491" t="s">
        <v>5582</v>
      </c>
      <c r="B1491">
        <v>1</v>
      </c>
      <c r="C1491" t="s">
        <v>78</v>
      </c>
      <c r="D1491" t="s">
        <v>92</v>
      </c>
      <c r="E1491" t="s">
        <v>5583</v>
      </c>
      <c r="F1491" t="s">
        <v>2199</v>
      </c>
      <c r="G1491" t="s">
        <v>71</v>
      </c>
      <c r="H1491" t="s">
        <v>129</v>
      </c>
      <c r="I1491" t="s">
        <v>22</v>
      </c>
      <c r="J1491" t="s">
        <v>141</v>
      </c>
      <c r="K1491" t="s">
        <v>5584</v>
      </c>
      <c r="L1491" t="s">
        <v>5585</v>
      </c>
      <c r="M1491">
        <v>0.77666666600000001</v>
      </c>
      <c r="N1491">
        <v>0</v>
      </c>
      <c r="O1491">
        <v>17</v>
      </c>
      <c r="P1491">
        <v>0</v>
      </c>
      <c r="Q1491">
        <v>0</v>
      </c>
      <c r="R1491">
        <v>0</v>
      </c>
      <c r="S1491">
        <v>13.203333000000001</v>
      </c>
      <c r="T1491">
        <v>0</v>
      </c>
      <c r="U1491">
        <v>0</v>
      </c>
    </row>
    <row r="1492" spans="1:21" x14ac:dyDescent="0.25">
      <c r="A1492" t="s">
        <v>5586</v>
      </c>
      <c r="B1492">
        <v>1</v>
      </c>
      <c r="C1492" t="s">
        <v>79</v>
      </c>
      <c r="D1492" t="s">
        <v>110</v>
      </c>
      <c r="E1492" t="s">
        <v>5587</v>
      </c>
      <c r="F1492" t="s">
        <v>140</v>
      </c>
      <c r="G1492" t="s">
        <v>72</v>
      </c>
      <c r="H1492" t="s">
        <v>129</v>
      </c>
      <c r="I1492" t="s">
        <v>22</v>
      </c>
      <c r="J1492" t="s">
        <v>141</v>
      </c>
      <c r="K1492" t="s">
        <v>5588</v>
      </c>
      <c r="L1492" t="s">
        <v>5589</v>
      </c>
      <c r="M1492">
        <v>0.42916666599999997</v>
      </c>
      <c r="N1492">
        <v>0</v>
      </c>
      <c r="O1492">
        <v>6</v>
      </c>
      <c r="P1492">
        <v>1</v>
      </c>
      <c r="Q1492">
        <v>19</v>
      </c>
      <c r="R1492">
        <v>0</v>
      </c>
      <c r="S1492">
        <v>2.5750000000000002</v>
      </c>
      <c r="T1492">
        <v>0.42916700000000002</v>
      </c>
      <c r="U1492">
        <v>8.1541669999999993</v>
      </c>
    </row>
    <row r="1493" spans="1:21" x14ac:dyDescent="0.25">
      <c r="A1493" t="s">
        <v>5590</v>
      </c>
      <c r="B1493">
        <v>1</v>
      </c>
      <c r="C1493" t="s">
        <v>78</v>
      </c>
      <c r="D1493" t="s">
        <v>91</v>
      </c>
      <c r="E1493" t="s">
        <v>5591</v>
      </c>
      <c r="F1493" t="s">
        <v>140</v>
      </c>
      <c r="G1493" t="s">
        <v>72</v>
      </c>
      <c r="H1493" t="s">
        <v>129</v>
      </c>
      <c r="I1493" t="s">
        <v>22</v>
      </c>
      <c r="J1493" t="s">
        <v>141</v>
      </c>
      <c r="K1493" t="s">
        <v>5592</v>
      </c>
      <c r="L1493" t="s">
        <v>5593</v>
      </c>
      <c r="M1493">
        <v>0.32611111100000001</v>
      </c>
      <c r="N1493">
        <v>23</v>
      </c>
      <c r="O1493">
        <v>1277</v>
      </c>
      <c r="P1493">
        <v>0</v>
      </c>
      <c r="Q1493">
        <v>61</v>
      </c>
      <c r="R1493">
        <v>7.5005559999999996</v>
      </c>
      <c r="S1493">
        <v>416.44388900000001</v>
      </c>
      <c r="T1493">
        <v>0</v>
      </c>
      <c r="U1493">
        <v>19.892778</v>
      </c>
    </row>
    <row r="1494" spans="1:21" x14ac:dyDescent="0.25">
      <c r="A1494" t="s">
        <v>5594</v>
      </c>
      <c r="B1494">
        <v>1</v>
      </c>
      <c r="C1494" t="s">
        <v>79</v>
      </c>
      <c r="D1494" t="s">
        <v>111</v>
      </c>
      <c r="E1494" t="s">
        <v>5595</v>
      </c>
      <c r="F1494" t="s">
        <v>140</v>
      </c>
      <c r="G1494" t="s">
        <v>72</v>
      </c>
      <c r="H1494" t="s">
        <v>129</v>
      </c>
      <c r="I1494" t="s">
        <v>22</v>
      </c>
      <c r="J1494" t="s">
        <v>141</v>
      </c>
      <c r="K1494" t="s">
        <v>5596</v>
      </c>
      <c r="L1494" t="s">
        <v>5597</v>
      </c>
      <c r="M1494">
        <v>0.17472222200000001</v>
      </c>
      <c r="N1494">
        <v>6</v>
      </c>
      <c r="O1494">
        <v>75</v>
      </c>
      <c r="P1494">
        <v>0</v>
      </c>
      <c r="Q1494">
        <v>12</v>
      </c>
      <c r="R1494">
        <v>1.048333</v>
      </c>
      <c r="S1494">
        <v>13.104167</v>
      </c>
      <c r="T1494">
        <v>0</v>
      </c>
      <c r="U1494">
        <v>2.0966670000000001</v>
      </c>
    </row>
    <row r="1495" spans="1:21" x14ac:dyDescent="0.25">
      <c r="A1495" t="s">
        <v>5598</v>
      </c>
      <c r="B1495">
        <v>1</v>
      </c>
      <c r="C1495" t="s">
        <v>78</v>
      </c>
      <c r="D1495" t="s">
        <v>92</v>
      </c>
      <c r="E1495" t="s">
        <v>859</v>
      </c>
      <c r="F1495" t="s">
        <v>140</v>
      </c>
      <c r="G1495" t="s">
        <v>72</v>
      </c>
      <c r="H1495" t="s">
        <v>168</v>
      </c>
      <c r="I1495" t="s">
        <v>22</v>
      </c>
      <c r="J1495" t="s">
        <v>141</v>
      </c>
      <c r="K1495" t="s">
        <v>5599</v>
      </c>
      <c r="L1495" t="s">
        <v>5600</v>
      </c>
      <c r="M1495">
        <v>2.6111110999999999E-2</v>
      </c>
      <c r="N1495">
        <v>37</v>
      </c>
      <c r="O1495">
        <v>8239</v>
      </c>
      <c r="P1495">
        <v>0</v>
      </c>
      <c r="Q1495">
        <v>0</v>
      </c>
      <c r="R1495">
        <v>0.96611100000000005</v>
      </c>
      <c r="S1495">
        <v>215.12944400000001</v>
      </c>
      <c r="T1495">
        <v>0</v>
      </c>
      <c r="U1495">
        <v>0</v>
      </c>
    </row>
    <row r="1496" spans="1:21" x14ac:dyDescent="0.25">
      <c r="A1496" t="s">
        <v>5601</v>
      </c>
      <c r="B1496">
        <v>1</v>
      </c>
      <c r="C1496" t="s">
        <v>78</v>
      </c>
      <c r="D1496" t="s">
        <v>92</v>
      </c>
      <c r="E1496" t="s">
        <v>5602</v>
      </c>
      <c r="F1496" t="s">
        <v>140</v>
      </c>
      <c r="G1496" t="s">
        <v>72</v>
      </c>
      <c r="H1496" t="s">
        <v>168</v>
      </c>
      <c r="I1496" t="s">
        <v>22</v>
      </c>
      <c r="J1496" t="s">
        <v>141</v>
      </c>
      <c r="K1496" t="s">
        <v>5603</v>
      </c>
      <c r="L1496" t="s">
        <v>5604</v>
      </c>
      <c r="M1496">
        <v>4.1666665999999998E-2</v>
      </c>
      <c r="N1496">
        <v>0</v>
      </c>
      <c r="O1496">
        <v>5</v>
      </c>
      <c r="P1496">
        <v>1</v>
      </c>
      <c r="Q1496">
        <v>46</v>
      </c>
      <c r="R1496">
        <v>0</v>
      </c>
      <c r="S1496">
        <v>0.20833299999999999</v>
      </c>
      <c r="T1496">
        <v>4.1667000000000003E-2</v>
      </c>
      <c r="U1496">
        <v>1.9166669999999999</v>
      </c>
    </row>
    <row r="1497" spans="1:21" x14ac:dyDescent="0.25">
      <c r="A1497" t="s">
        <v>5605</v>
      </c>
      <c r="B1497">
        <v>1</v>
      </c>
      <c r="C1497" t="s">
        <v>78</v>
      </c>
      <c r="D1497" t="s">
        <v>92</v>
      </c>
      <c r="E1497" t="s">
        <v>5606</v>
      </c>
      <c r="F1497" t="s">
        <v>140</v>
      </c>
      <c r="G1497" t="s">
        <v>72</v>
      </c>
      <c r="H1497" t="s">
        <v>129</v>
      </c>
      <c r="I1497" t="s">
        <v>22</v>
      </c>
      <c r="J1497" t="s">
        <v>141</v>
      </c>
      <c r="K1497" t="s">
        <v>5607</v>
      </c>
      <c r="L1497" t="s">
        <v>5608</v>
      </c>
      <c r="M1497">
        <v>9.5277776999999994E-2</v>
      </c>
      <c r="N1497">
        <v>1</v>
      </c>
      <c r="O1497">
        <v>200</v>
      </c>
      <c r="P1497">
        <v>0</v>
      </c>
      <c r="Q1497">
        <v>3</v>
      </c>
      <c r="R1497">
        <v>9.5278000000000002E-2</v>
      </c>
      <c r="S1497">
        <v>19.055554999999998</v>
      </c>
      <c r="T1497">
        <v>0</v>
      </c>
      <c r="U1497">
        <v>0.285833</v>
      </c>
    </row>
    <row r="1498" spans="1:21" x14ac:dyDescent="0.25">
      <c r="A1498" t="s">
        <v>5609</v>
      </c>
      <c r="B1498">
        <v>1</v>
      </c>
      <c r="C1498" t="s">
        <v>78</v>
      </c>
      <c r="D1498" t="s">
        <v>92</v>
      </c>
      <c r="E1498" t="s">
        <v>5610</v>
      </c>
      <c r="F1498" t="s">
        <v>140</v>
      </c>
      <c r="G1498" t="s">
        <v>72</v>
      </c>
      <c r="H1498" t="s">
        <v>129</v>
      </c>
      <c r="I1498" t="s">
        <v>22</v>
      </c>
      <c r="J1498" t="s">
        <v>141</v>
      </c>
      <c r="K1498" t="s">
        <v>5611</v>
      </c>
      <c r="L1498" t="s">
        <v>5612</v>
      </c>
      <c r="M1498">
        <v>0.15</v>
      </c>
      <c r="N1498">
        <v>7</v>
      </c>
      <c r="O1498">
        <v>1404</v>
      </c>
      <c r="P1498">
        <v>0</v>
      </c>
      <c r="Q1498">
        <v>0</v>
      </c>
      <c r="R1498">
        <v>1.05</v>
      </c>
      <c r="S1498">
        <v>210.6</v>
      </c>
      <c r="T1498">
        <v>0</v>
      </c>
      <c r="U1498">
        <v>0</v>
      </c>
    </row>
    <row r="1499" spans="1:21" x14ac:dyDescent="0.25">
      <c r="A1499" t="s">
        <v>5613</v>
      </c>
      <c r="B1499">
        <v>1</v>
      </c>
      <c r="C1499" t="s">
        <v>78</v>
      </c>
      <c r="D1499" t="s">
        <v>92</v>
      </c>
      <c r="E1499" t="s">
        <v>5614</v>
      </c>
      <c r="F1499" t="s">
        <v>140</v>
      </c>
      <c r="G1499" t="s">
        <v>72</v>
      </c>
      <c r="H1499" t="s">
        <v>129</v>
      </c>
      <c r="I1499" t="s">
        <v>22</v>
      </c>
      <c r="J1499" t="s">
        <v>141</v>
      </c>
      <c r="K1499" t="s">
        <v>5615</v>
      </c>
      <c r="L1499" t="s">
        <v>5616</v>
      </c>
      <c r="M1499">
        <v>2.036944444</v>
      </c>
      <c r="N1499">
        <v>3</v>
      </c>
      <c r="O1499">
        <v>416</v>
      </c>
      <c r="P1499">
        <v>0</v>
      </c>
      <c r="Q1499">
        <v>0</v>
      </c>
      <c r="R1499">
        <v>6.1108330000000004</v>
      </c>
      <c r="S1499">
        <v>847.36888899999997</v>
      </c>
      <c r="T1499">
        <v>0</v>
      </c>
      <c r="U1499">
        <v>0</v>
      </c>
    </row>
    <row r="1500" spans="1:21" x14ac:dyDescent="0.25">
      <c r="A1500" t="s">
        <v>5617</v>
      </c>
      <c r="B1500">
        <v>1</v>
      </c>
      <c r="C1500" t="s">
        <v>78</v>
      </c>
      <c r="D1500" t="s">
        <v>92</v>
      </c>
      <c r="E1500" t="s">
        <v>5618</v>
      </c>
      <c r="F1500" t="s">
        <v>4991</v>
      </c>
      <c r="G1500" t="s">
        <v>71</v>
      </c>
      <c r="H1500" t="s">
        <v>129</v>
      </c>
      <c r="I1500" t="s">
        <v>22</v>
      </c>
      <c r="J1500" t="s">
        <v>141</v>
      </c>
      <c r="K1500" t="s">
        <v>5619</v>
      </c>
      <c r="L1500" t="s">
        <v>5620</v>
      </c>
      <c r="M1500">
        <v>6.4627777770000003</v>
      </c>
      <c r="N1500">
        <v>0</v>
      </c>
      <c r="O1500">
        <v>1</v>
      </c>
      <c r="P1500">
        <v>0</v>
      </c>
      <c r="Q1500">
        <v>0</v>
      </c>
      <c r="R1500">
        <v>0</v>
      </c>
      <c r="S1500">
        <v>6.4627780000000001</v>
      </c>
      <c r="T1500">
        <v>0</v>
      </c>
      <c r="U1500">
        <v>0</v>
      </c>
    </row>
    <row r="1501" spans="1:21" x14ac:dyDescent="0.25">
      <c r="A1501" t="s">
        <v>5621</v>
      </c>
      <c r="B1501">
        <v>1</v>
      </c>
      <c r="C1501" t="s">
        <v>78</v>
      </c>
      <c r="D1501" t="s">
        <v>92</v>
      </c>
      <c r="E1501" t="s">
        <v>5213</v>
      </c>
      <c r="F1501" t="s">
        <v>4986</v>
      </c>
      <c r="G1501" t="s">
        <v>71</v>
      </c>
      <c r="H1501" t="s">
        <v>129</v>
      </c>
      <c r="I1501" t="s">
        <v>22</v>
      </c>
      <c r="J1501" t="s">
        <v>141</v>
      </c>
      <c r="K1501" t="s">
        <v>5622</v>
      </c>
      <c r="L1501" t="s">
        <v>5623</v>
      </c>
      <c r="M1501">
        <v>2.613611111</v>
      </c>
      <c r="N1501">
        <v>0</v>
      </c>
      <c r="O1501">
        <v>190</v>
      </c>
      <c r="P1501">
        <v>0</v>
      </c>
      <c r="Q1501">
        <v>0</v>
      </c>
      <c r="R1501">
        <v>0</v>
      </c>
      <c r="S1501">
        <v>496.58611100000002</v>
      </c>
      <c r="T1501">
        <v>0</v>
      </c>
      <c r="U1501">
        <v>0</v>
      </c>
    </row>
    <row r="1502" spans="1:21" x14ac:dyDescent="0.25">
      <c r="A1502" t="s">
        <v>5624</v>
      </c>
      <c r="B1502">
        <v>1</v>
      </c>
      <c r="C1502" t="s">
        <v>79</v>
      </c>
      <c r="D1502" t="s">
        <v>110</v>
      </c>
      <c r="E1502" t="s">
        <v>5625</v>
      </c>
      <c r="F1502" t="s">
        <v>5626</v>
      </c>
      <c r="G1502" t="s">
        <v>71</v>
      </c>
      <c r="H1502" t="s">
        <v>129</v>
      </c>
      <c r="I1502" t="s">
        <v>24</v>
      </c>
      <c r="J1502" t="s">
        <v>141</v>
      </c>
      <c r="K1502" t="s">
        <v>5627</v>
      </c>
      <c r="L1502" t="s">
        <v>5628</v>
      </c>
      <c r="M1502">
        <v>7.3055554999999994E-2</v>
      </c>
      <c r="N1502">
        <v>1</v>
      </c>
      <c r="O1502">
        <v>149</v>
      </c>
      <c r="P1502">
        <v>0</v>
      </c>
      <c r="Q1502">
        <v>6</v>
      </c>
      <c r="R1502">
        <v>7.3055999999999996E-2</v>
      </c>
      <c r="S1502">
        <v>10.885278</v>
      </c>
      <c r="T1502">
        <v>0</v>
      </c>
      <c r="U1502">
        <v>0.43833299999999997</v>
      </c>
    </row>
    <row r="1503" spans="1:21" x14ac:dyDescent="0.25">
      <c r="A1503" t="s">
        <v>5629</v>
      </c>
      <c r="B1503">
        <v>1</v>
      </c>
      <c r="C1503" t="s">
        <v>79</v>
      </c>
      <c r="D1503" t="s">
        <v>110</v>
      </c>
      <c r="E1503" t="s">
        <v>5630</v>
      </c>
      <c r="F1503" t="s">
        <v>140</v>
      </c>
      <c r="G1503" t="s">
        <v>72</v>
      </c>
      <c r="H1503" t="s">
        <v>129</v>
      </c>
      <c r="I1503" t="s">
        <v>22</v>
      </c>
      <c r="J1503" t="s">
        <v>141</v>
      </c>
      <c r="K1503" t="s">
        <v>5631</v>
      </c>
      <c r="L1503" t="s">
        <v>5632</v>
      </c>
      <c r="M1503">
        <v>0.230833333</v>
      </c>
      <c r="N1503">
        <v>2</v>
      </c>
      <c r="O1503">
        <v>29</v>
      </c>
      <c r="P1503">
        <v>23</v>
      </c>
      <c r="Q1503">
        <v>136</v>
      </c>
      <c r="R1503">
        <v>0.46166699999999999</v>
      </c>
      <c r="S1503">
        <v>6.6941670000000002</v>
      </c>
      <c r="T1503">
        <v>5.3091670000000004</v>
      </c>
      <c r="U1503">
        <v>31.393332999999998</v>
      </c>
    </row>
    <row r="1504" spans="1:21" x14ac:dyDescent="0.25">
      <c r="A1504" t="s">
        <v>5633</v>
      </c>
      <c r="B1504">
        <v>1</v>
      </c>
      <c r="C1504" t="s">
        <v>78</v>
      </c>
      <c r="D1504" t="s">
        <v>104</v>
      </c>
      <c r="E1504" t="s">
        <v>5634</v>
      </c>
      <c r="F1504" t="s">
        <v>140</v>
      </c>
      <c r="G1504" t="s">
        <v>72</v>
      </c>
      <c r="H1504" t="s">
        <v>129</v>
      </c>
      <c r="I1504" t="s">
        <v>22</v>
      </c>
      <c r="J1504" t="s">
        <v>141</v>
      </c>
      <c r="K1504" t="s">
        <v>5635</v>
      </c>
      <c r="L1504" t="s">
        <v>5636</v>
      </c>
      <c r="M1504">
        <v>0.22416666599999999</v>
      </c>
      <c r="N1504">
        <v>1</v>
      </c>
      <c r="O1504">
        <v>25</v>
      </c>
      <c r="P1504">
        <v>0</v>
      </c>
      <c r="Q1504">
        <v>18</v>
      </c>
      <c r="R1504">
        <v>0.22416700000000001</v>
      </c>
      <c r="S1504">
        <v>5.6041670000000003</v>
      </c>
      <c r="T1504">
        <v>0</v>
      </c>
      <c r="U1504">
        <v>4.0350000000000001</v>
      </c>
    </row>
    <row r="1505" spans="1:21" x14ac:dyDescent="0.25">
      <c r="A1505" t="s">
        <v>5637</v>
      </c>
      <c r="B1505">
        <v>1</v>
      </c>
      <c r="C1505" t="s">
        <v>78</v>
      </c>
      <c r="D1505" t="s">
        <v>104</v>
      </c>
      <c r="E1505" t="s">
        <v>5638</v>
      </c>
      <c r="F1505" t="s">
        <v>128</v>
      </c>
      <c r="G1505" t="s">
        <v>71</v>
      </c>
      <c r="H1505" t="s">
        <v>129</v>
      </c>
      <c r="I1505" t="s">
        <v>22</v>
      </c>
      <c r="J1505" t="s">
        <v>130</v>
      </c>
      <c r="K1505" t="s">
        <v>5639</v>
      </c>
      <c r="L1505" t="s">
        <v>5640</v>
      </c>
      <c r="M1505">
        <v>0.78027777700000001</v>
      </c>
      <c r="N1505">
        <v>0</v>
      </c>
      <c r="O1505">
        <v>53</v>
      </c>
      <c r="P1505">
        <v>0</v>
      </c>
      <c r="Q1505">
        <v>0</v>
      </c>
      <c r="R1505">
        <v>0</v>
      </c>
      <c r="S1505">
        <v>41.354722000000002</v>
      </c>
      <c r="T1505">
        <v>0</v>
      </c>
      <c r="U1505">
        <v>0</v>
      </c>
    </row>
    <row r="1506" spans="1:21" x14ac:dyDescent="0.25">
      <c r="A1506" t="s">
        <v>5641</v>
      </c>
      <c r="B1506">
        <v>1</v>
      </c>
      <c r="C1506" t="s">
        <v>78</v>
      </c>
      <c r="D1506" t="s">
        <v>104</v>
      </c>
      <c r="E1506" t="s">
        <v>2571</v>
      </c>
      <c r="F1506" t="s">
        <v>128</v>
      </c>
      <c r="G1506" t="s">
        <v>72</v>
      </c>
      <c r="H1506" t="s">
        <v>129</v>
      </c>
      <c r="I1506" t="s">
        <v>22</v>
      </c>
      <c r="J1506" t="s">
        <v>130</v>
      </c>
      <c r="K1506" t="s">
        <v>5642</v>
      </c>
      <c r="L1506" t="s">
        <v>5643</v>
      </c>
      <c r="M1506">
        <v>4.7319444439999998</v>
      </c>
      <c r="N1506">
        <v>25</v>
      </c>
      <c r="O1506">
        <v>1182</v>
      </c>
      <c r="P1506">
        <v>0</v>
      </c>
      <c r="Q1506">
        <v>18</v>
      </c>
      <c r="R1506">
        <v>118.29861099999999</v>
      </c>
      <c r="S1506">
        <v>5593.1583330000003</v>
      </c>
      <c r="T1506">
        <v>0</v>
      </c>
      <c r="U1506">
        <v>85.174999999999997</v>
      </c>
    </row>
    <row r="1507" spans="1:21" x14ac:dyDescent="0.25">
      <c r="A1507" t="s">
        <v>5644</v>
      </c>
      <c r="B1507">
        <v>1</v>
      </c>
      <c r="C1507" t="s">
        <v>78</v>
      </c>
      <c r="D1507" t="s">
        <v>104</v>
      </c>
      <c r="E1507" t="s">
        <v>5645</v>
      </c>
      <c r="F1507" t="s">
        <v>128</v>
      </c>
      <c r="G1507" t="s">
        <v>72</v>
      </c>
      <c r="H1507" t="s">
        <v>129</v>
      </c>
      <c r="I1507" t="s">
        <v>22</v>
      </c>
      <c r="J1507" t="s">
        <v>130</v>
      </c>
      <c r="K1507" t="s">
        <v>5646</v>
      </c>
      <c r="L1507" t="s">
        <v>5647</v>
      </c>
      <c r="M1507">
        <v>4.5527777770000002</v>
      </c>
      <c r="N1507">
        <v>1</v>
      </c>
      <c r="O1507">
        <v>206</v>
      </c>
      <c r="P1507">
        <v>0</v>
      </c>
      <c r="Q1507">
        <v>0</v>
      </c>
      <c r="R1507">
        <v>4.552778</v>
      </c>
      <c r="S1507">
        <v>937.87222199999997</v>
      </c>
      <c r="T1507">
        <v>0</v>
      </c>
      <c r="U1507">
        <v>0</v>
      </c>
    </row>
    <row r="1508" spans="1:21" x14ac:dyDescent="0.25">
      <c r="A1508" t="s">
        <v>5648</v>
      </c>
      <c r="B1508">
        <v>1</v>
      </c>
      <c r="C1508" t="s">
        <v>78</v>
      </c>
      <c r="D1508" t="s">
        <v>104</v>
      </c>
      <c r="E1508" t="s">
        <v>5649</v>
      </c>
      <c r="F1508" t="s">
        <v>5012</v>
      </c>
      <c r="G1508" t="s">
        <v>72</v>
      </c>
      <c r="H1508" t="s">
        <v>129</v>
      </c>
      <c r="I1508" t="s">
        <v>22</v>
      </c>
      <c r="J1508" t="s">
        <v>141</v>
      </c>
      <c r="K1508" t="s">
        <v>5650</v>
      </c>
      <c r="L1508" t="s">
        <v>5651</v>
      </c>
      <c r="M1508">
        <v>2.5236111110000001</v>
      </c>
      <c r="N1508">
        <v>1</v>
      </c>
      <c r="O1508">
        <v>0</v>
      </c>
      <c r="P1508">
        <v>0</v>
      </c>
      <c r="Q1508">
        <v>0</v>
      </c>
      <c r="R1508">
        <v>2.5236109999999998</v>
      </c>
      <c r="S1508">
        <v>0</v>
      </c>
      <c r="T1508">
        <v>0</v>
      </c>
      <c r="U1508">
        <v>0</v>
      </c>
    </row>
    <row r="1509" spans="1:21" x14ac:dyDescent="0.25">
      <c r="A1509" t="s">
        <v>5652</v>
      </c>
      <c r="B1509">
        <v>1</v>
      </c>
      <c r="C1509" t="s">
        <v>78</v>
      </c>
      <c r="D1509" t="s">
        <v>104</v>
      </c>
      <c r="E1509" t="s">
        <v>5653</v>
      </c>
      <c r="F1509" t="s">
        <v>5012</v>
      </c>
      <c r="G1509" t="s">
        <v>72</v>
      </c>
      <c r="H1509" t="s">
        <v>129</v>
      </c>
      <c r="I1509" t="s">
        <v>22</v>
      </c>
      <c r="J1509" t="s">
        <v>141</v>
      </c>
      <c r="K1509" t="s">
        <v>5654</v>
      </c>
      <c r="L1509" t="s">
        <v>5655</v>
      </c>
      <c r="M1509">
        <v>1.091111111</v>
      </c>
      <c r="N1509">
        <v>1</v>
      </c>
      <c r="O1509">
        <v>0</v>
      </c>
      <c r="P1509">
        <v>17</v>
      </c>
      <c r="Q1509">
        <v>0</v>
      </c>
      <c r="R1509">
        <v>1.0911109999999999</v>
      </c>
      <c r="S1509">
        <v>0</v>
      </c>
      <c r="T1509">
        <v>18.548888999999999</v>
      </c>
      <c r="U1509">
        <v>0</v>
      </c>
    </row>
    <row r="1510" spans="1:21" x14ac:dyDescent="0.25">
      <c r="A1510" t="s">
        <v>5656</v>
      </c>
      <c r="B1510">
        <v>1</v>
      </c>
      <c r="C1510" t="s">
        <v>78</v>
      </c>
      <c r="D1510" t="s">
        <v>92</v>
      </c>
      <c r="E1510" t="s">
        <v>5657</v>
      </c>
      <c r="F1510" t="s">
        <v>4991</v>
      </c>
      <c r="G1510" t="s">
        <v>71</v>
      </c>
      <c r="H1510" t="s">
        <v>129</v>
      </c>
      <c r="I1510" t="s">
        <v>22</v>
      </c>
      <c r="J1510" t="s">
        <v>141</v>
      </c>
      <c r="K1510" t="s">
        <v>5658</v>
      </c>
      <c r="L1510" t="s">
        <v>5659</v>
      </c>
      <c r="M1510">
        <v>1.348055555</v>
      </c>
      <c r="N1510">
        <v>0</v>
      </c>
      <c r="O1510">
        <v>3</v>
      </c>
      <c r="P1510">
        <v>0</v>
      </c>
      <c r="Q1510">
        <v>0</v>
      </c>
      <c r="R1510">
        <v>0</v>
      </c>
      <c r="S1510">
        <v>4.0441669999999998</v>
      </c>
      <c r="T1510">
        <v>0</v>
      </c>
      <c r="U1510">
        <v>0</v>
      </c>
    </row>
    <row r="1511" spans="1:21" x14ac:dyDescent="0.25">
      <c r="A1511" t="s">
        <v>5660</v>
      </c>
      <c r="B1511">
        <v>1</v>
      </c>
      <c r="C1511" t="s">
        <v>78</v>
      </c>
      <c r="D1511" t="s">
        <v>92</v>
      </c>
      <c r="E1511" t="s">
        <v>5661</v>
      </c>
      <c r="F1511" t="s">
        <v>4991</v>
      </c>
      <c r="G1511" t="s">
        <v>71</v>
      </c>
      <c r="H1511" t="s">
        <v>129</v>
      </c>
      <c r="I1511" t="s">
        <v>22</v>
      </c>
      <c r="J1511" t="s">
        <v>141</v>
      </c>
      <c r="K1511" t="s">
        <v>5662</v>
      </c>
      <c r="L1511" t="s">
        <v>5663</v>
      </c>
      <c r="M1511">
        <v>1.0463888880000001</v>
      </c>
      <c r="N1511">
        <v>0</v>
      </c>
      <c r="O1511">
        <v>1</v>
      </c>
      <c r="P1511">
        <v>0</v>
      </c>
      <c r="Q1511">
        <v>0</v>
      </c>
      <c r="R1511">
        <v>0</v>
      </c>
      <c r="S1511">
        <v>1.046389</v>
      </c>
      <c r="T1511">
        <v>0</v>
      </c>
      <c r="U1511">
        <v>0</v>
      </c>
    </row>
    <row r="1512" spans="1:21" x14ac:dyDescent="0.25">
      <c r="A1512" t="s">
        <v>5664</v>
      </c>
      <c r="B1512">
        <v>1</v>
      </c>
      <c r="C1512" t="s">
        <v>78</v>
      </c>
      <c r="D1512" t="s">
        <v>91</v>
      </c>
      <c r="E1512" t="s">
        <v>5665</v>
      </c>
      <c r="F1512" t="s">
        <v>128</v>
      </c>
      <c r="G1512" t="s">
        <v>72</v>
      </c>
      <c r="H1512" t="s">
        <v>129</v>
      </c>
      <c r="I1512" t="s">
        <v>22</v>
      </c>
      <c r="J1512" t="s">
        <v>130</v>
      </c>
      <c r="K1512" t="s">
        <v>5666</v>
      </c>
      <c r="L1512" t="s">
        <v>5667</v>
      </c>
      <c r="M1512">
        <v>1.6005555549999999</v>
      </c>
      <c r="N1512">
        <v>32</v>
      </c>
      <c r="O1512">
        <v>2772</v>
      </c>
      <c r="P1512">
        <v>383</v>
      </c>
      <c r="Q1512">
        <v>2907</v>
      </c>
      <c r="R1512">
        <v>51.217778000000003</v>
      </c>
      <c r="S1512">
        <v>4436.739998</v>
      </c>
      <c r="T1512">
        <v>613.01277800000003</v>
      </c>
      <c r="U1512">
        <v>4652.8149979999998</v>
      </c>
    </row>
    <row r="1513" spans="1:21" x14ac:dyDescent="0.25">
      <c r="A1513" t="s">
        <v>5668</v>
      </c>
      <c r="B1513">
        <v>1</v>
      </c>
      <c r="C1513" t="s">
        <v>78</v>
      </c>
      <c r="D1513" t="s">
        <v>91</v>
      </c>
      <c r="E1513" t="s">
        <v>5669</v>
      </c>
      <c r="F1513" t="s">
        <v>128</v>
      </c>
      <c r="G1513" t="s">
        <v>72</v>
      </c>
      <c r="H1513" t="s">
        <v>129</v>
      </c>
      <c r="I1513" t="s">
        <v>22</v>
      </c>
      <c r="J1513" t="s">
        <v>130</v>
      </c>
      <c r="K1513" t="s">
        <v>5670</v>
      </c>
      <c r="L1513" t="s">
        <v>5671</v>
      </c>
      <c r="M1513">
        <v>3.0505555549999999</v>
      </c>
      <c r="N1513">
        <v>0</v>
      </c>
      <c r="O1513">
        <v>0</v>
      </c>
      <c r="P1513">
        <v>1</v>
      </c>
      <c r="Q1513">
        <v>44</v>
      </c>
      <c r="R1513">
        <v>0</v>
      </c>
      <c r="S1513">
        <v>0</v>
      </c>
      <c r="T1513">
        <v>3.0505559999999998</v>
      </c>
      <c r="U1513">
        <v>134.22444400000001</v>
      </c>
    </row>
    <row r="1514" spans="1:21" x14ac:dyDescent="0.25">
      <c r="A1514" t="s">
        <v>5672</v>
      </c>
      <c r="B1514">
        <v>1</v>
      </c>
      <c r="C1514" t="s">
        <v>78</v>
      </c>
      <c r="D1514" t="s">
        <v>91</v>
      </c>
      <c r="E1514" t="s">
        <v>4216</v>
      </c>
      <c r="F1514" t="s">
        <v>128</v>
      </c>
      <c r="G1514" t="s">
        <v>72</v>
      </c>
      <c r="H1514" t="s">
        <v>129</v>
      </c>
      <c r="I1514" t="s">
        <v>22</v>
      </c>
      <c r="J1514" t="s">
        <v>130</v>
      </c>
      <c r="K1514" t="s">
        <v>5673</v>
      </c>
      <c r="L1514" t="s">
        <v>5674</v>
      </c>
      <c r="M1514">
        <v>0.73055555500000002</v>
      </c>
      <c r="N1514">
        <v>11</v>
      </c>
      <c r="O1514">
        <v>599</v>
      </c>
      <c r="P1514">
        <v>314</v>
      </c>
      <c r="Q1514">
        <v>4707</v>
      </c>
      <c r="R1514">
        <v>8.036111</v>
      </c>
      <c r="S1514">
        <v>437.602777</v>
      </c>
      <c r="T1514">
        <v>229.39444399999999</v>
      </c>
      <c r="U1514">
        <v>3438.7249969999998</v>
      </c>
    </row>
    <row r="1515" spans="1:21" x14ac:dyDescent="0.25">
      <c r="A1515" t="s">
        <v>5675</v>
      </c>
      <c r="B1515">
        <v>1</v>
      </c>
      <c r="C1515" t="s">
        <v>78</v>
      </c>
      <c r="D1515" t="s">
        <v>91</v>
      </c>
      <c r="E1515" t="s">
        <v>5676</v>
      </c>
      <c r="F1515" t="s">
        <v>5029</v>
      </c>
      <c r="G1515" t="s">
        <v>71</v>
      </c>
      <c r="H1515" t="s">
        <v>129</v>
      </c>
      <c r="I1515" t="s">
        <v>22</v>
      </c>
      <c r="J1515" t="s">
        <v>141</v>
      </c>
      <c r="K1515" t="s">
        <v>5677</v>
      </c>
      <c r="L1515" t="s">
        <v>5678</v>
      </c>
      <c r="M1515">
        <v>2.392222222</v>
      </c>
      <c r="N1515">
        <v>0</v>
      </c>
      <c r="O1515">
        <v>1</v>
      </c>
      <c r="P1515">
        <v>0</v>
      </c>
      <c r="Q1515">
        <v>0</v>
      </c>
      <c r="R1515">
        <v>0</v>
      </c>
      <c r="S1515">
        <v>2.3922219999999998</v>
      </c>
      <c r="T1515">
        <v>0</v>
      </c>
      <c r="U1515">
        <v>0</v>
      </c>
    </row>
    <row r="1516" spans="1:21" x14ac:dyDescent="0.25">
      <c r="A1516" t="s">
        <v>5679</v>
      </c>
      <c r="B1516">
        <v>1</v>
      </c>
      <c r="C1516" t="s">
        <v>78</v>
      </c>
      <c r="D1516" t="s">
        <v>91</v>
      </c>
      <c r="E1516" t="s">
        <v>5680</v>
      </c>
      <c r="F1516" t="s">
        <v>140</v>
      </c>
      <c r="G1516" t="s">
        <v>72</v>
      </c>
      <c r="H1516" t="s">
        <v>129</v>
      </c>
      <c r="I1516" t="s">
        <v>22</v>
      </c>
      <c r="J1516" t="s">
        <v>141</v>
      </c>
      <c r="K1516" t="s">
        <v>5681</v>
      </c>
      <c r="L1516" t="s">
        <v>5682</v>
      </c>
      <c r="M1516">
        <v>1.2627777769999999</v>
      </c>
      <c r="N1516">
        <v>21</v>
      </c>
      <c r="O1516">
        <v>1093</v>
      </c>
      <c r="P1516">
        <v>11</v>
      </c>
      <c r="Q1516">
        <v>256</v>
      </c>
      <c r="R1516">
        <v>26.518332999999998</v>
      </c>
      <c r="S1516">
        <v>1380.2161100000001</v>
      </c>
      <c r="T1516">
        <v>13.890556</v>
      </c>
      <c r="U1516">
        <v>323.27111100000002</v>
      </c>
    </row>
    <row r="1517" spans="1:21" x14ac:dyDescent="0.25">
      <c r="A1517" t="s">
        <v>5683</v>
      </c>
      <c r="B1517">
        <v>1</v>
      </c>
      <c r="C1517" t="s">
        <v>78</v>
      </c>
      <c r="D1517" t="s">
        <v>91</v>
      </c>
      <c r="E1517" t="s">
        <v>5684</v>
      </c>
      <c r="F1517" t="s">
        <v>5012</v>
      </c>
      <c r="G1517" t="s">
        <v>72</v>
      </c>
      <c r="H1517" t="s">
        <v>129</v>
      </c>
      <c r="I1517" t="s">
        <v>22</v>
      </c>
      <c r="J1517" t="s">
        <v>141</v>
      </c>
      <c r="K1517" t="s">
        <v>5685</v>
      </c>
      <c r="L1517" t="s">
        <v>5686</v>
      </c>
      <c r="M1517">
        <v>1.114166666</v>
      </c>
      <c r="N1517">
        <v>1</v>
      </c>
      <c r="O1517">
        <v>140</v>
      </c>
      <c r="P1517">
        <v>0</v>
      </c>
      <c r="Q1517">
        <v>0</v>
      </c>
      <c r="R1517">
        <v>1.1141669999999999</v>
      </c>
      <c r="S1517">
        <v>155.98333299999999</v>
      </c>
      <c r="T1517">
        <v>0</v>
      </c>
      <c r="U1517">
        <v>0</v>
      </c>
    </row>
    <row r="1518" spans="1:21" x14ac:dyDescent="0.25">
      <c r="A1518" t="s">
        <v>5687</v>
      </c>
      <c r="B1518">
        <v>1</v>
      </c>
      <c r="C1518" t="s">
        <v>78</v>
      </c>
      <c r="D1518" t="s">
        <v>104</v>
      </c>
      <c r="E1518" t="s">
        <v>5688</v>
      </c>
      <c r="F1518" t="s">
        <v>140</v>
      </c>
      <c r="G1518" t="s">
        <v>72</v>
      </c>
      <c r="H1518" t="s">
        <v>129</v>
      </c>
      <c r="I1518" t="s">
        <v>22</v>
      </c>
      <c r="J1518" t="s">
        <v>141</v>
      </c>
      <c r="K1518" t="s">
        <v>5689</v>
      </c>
      <c r="L1518" t="s">
        <v>5690</v>
      </c>
      <c r="M1518">
        <v>0.41305555500000002</v>
      </c>
      <c r="N1518">
        <v>36</v>
      </c>
      <c r="O1518">
        <v>6140</v>
      </c>
      <c r="P1518">
        <v>0</v>
      </c>
      <c r="Q1518">
        <v>0</v>
      </c>
      <c r="R1518">
        <v>14.87</v>
      </c>
      <c r="S1518">
        <v>2536.1611079999998</v>
      </c>
      <c r="T1518">
        <v>0</v>
      </c>
      <c r="U1518">
        <v>0</v>
      </c>
    </row>
    <row r="1519" spans="1:21" x14ac:dyDescent="0.25">
      <c r="A1519" t="s">
        <v>5691</v>
      </c>
      <c r="B1519">
        <v>1</v>
      </c>
      <c r="C1519" t="s">
        <v>78</v>
      </c>
      <c r="D1519" t="s">
        <v>104</v>
      </c>
      <c r="E1519" t="s">
        <v>5645</v>
      </c>
      <c r="F1519" t="s">
        <v>128</v>
      </c>
      <c r="G1519" t="s">
        <v>72</v>
      </c>
      <c r="H1519" t="s">
        <v>129</v>
      </c>
      <c r="I1519" t="s">
        <v>22</v>
      </c>
      <c r="J1519" t="s">
        <v>130</v>
      </c>
      <c r="K1519" t="s">
        <v>5692</v>
      </c>
      <c r="L1519" t="s">
        <v>5693</v>
      </c>
      <c r="M1519">
        <v>2.780973055</v>
      </c>
      <c r="N1519">
        <v>20</v>
      </c>
      <c r="O1519">
        <v>4799</v>
      </c>
      <c r="P1519">
        <v>0</v>
      </c>
      <c r="Q1519">
        <v>3</v>
      </c>
      <c r="R1519">
        <v>55.619461000000001</v>
      </c>
      <c r="S1519">
        <v>13345.889691</v>
      </c>
      <c r="T1519">
        <v>0</v>
      </c>
      <c r="U1519">
        <v>8.3429190000000002</v>
      </c>
    </row>
    <row r="1520" spans="1:21" x14ac:dyDescent="0.25">
      <c r="A1520" t="s">
        <v>5694</v>
      </c>
      <c r="B1520">
        <v>1</v>
      </c>
      <c r="C1520" t="s">
        <v>79</v>
      </c>
      <c r="D1520" t="s">
        <v>119</v>
      </c>
      <c r="E1520" t="s">
        <v>5695</v>
      </c>
      <c r="F1520" t="s">
        <v>140</v>
      </c>
      <c r="G1520" t="s">
        <v>72</v>
      </c>
      <c r="H1520" t="s">
        <v>129</v>
      </c>
      <c r="I1520" t="s">
        <v>22</v>
      </c>
      <c r="J1520" t="s">
        <v>141</v>
      </c>
      <c r="K1520" t="s">
        <v>5696</v>
      </c>
      <c r="L1520" t="s">
        <v>5697</v>
      </c>
      <c r="M1520">
        <v>0.52416666599999995</v>
      </c>
      <c r="N1520">
        <v>10</v>
      </c>
      <c r="O1520">
        <v>993</v>
      </c>
      <c r="P1520">
        <v>0</v>
      </c>
      <c r="Q1520">
        <v>0</v>
      </c>
      <c r="R1520">
        <v>5.2416669999999996</v>
      </c>
      <c r="S1520">
        <v>520.49749899999995</v>
      </c>
      <c r="T1520">
        <v>0</v>
      </c>
      <c r="U1520">
        <v>0</v>
      </c>
    </row>
    <row r="1521" spans="1:21" x14ac:dyDescent="0.25">
      <c r="A1521" t="s">
        <v>5698</v>
      </c>
      <c r="B1521">
        <v>1</v>
      </c>
      <c r="C1521" t="s">
        <v>79</v>
      </c>
      <c r="D1521" t="s">
        <v>119</v>
      </c>
      <c r="E1521" t="s">
        <v>5699</v>
      </c>
      <c r="F1521" t="s">
        <v>140</v>
      </c>
      <c r="G1521" t="s">
        <v>72</v>
      </c>
      <c r="H1521" t="s">
        <v>129</v>
      </c>
      <c r="I1521" t="s">
        <v>22</v>
      </c>
      <c r="J1521" t="s">
        <v>141</v>
      </c>
      <c r="K1521" t="s">
        <v>5700</v>
      </c>
      <c r="L1521" t="s">
        <v>5701</v>
      </c>
      <c r="M1521">
        <v>1.5166666660000001</v>
      </c>
      <c r="N1521">
        <v>0</v>
      </c>
      <c r="O1521">
        <v>0</v>
      </c>
      <c r="P1521">
        <v>1</v>
      </c>
      <c r="Q1521">
        <v>86</v>
      </c>
      <c r="R1521">
        <v>0</v>
      </c>
      <c r="S1521">
        <v>0</v>
      </c>
      <c r="T1521">
        <v>1.516667</v>
      </c>
      <c r="U1521">
        <v>130.433333</v>
      </c>
    </row>
    <row r="1522" spans="1:21" x14ac:dyDescent="0.25">
      <c r="A1522" t="s">
        <v>5702</v>
      </c>
      <c r="B1522">
        <v>1</v>
      </c>
      <c r="C1522" t="s">
        <v>79</v>
      </c>
      <c r="D1522" t="s">
        <v>119</v>
      </c>
      <c r="E1522" t="s">
        <v>5703</v>
      </c>
      <c r="F1522" t="s">
        <v>4986</v>
      </c>
      <c r="G1522" t="s">
        <v>71</v>
      </c>
      <c r="H1522" t="s">
        <v>129</v>
      </c>
      <c r="I1522" t="s">
        <v>22</v>
      </c>
      <c r="J1522" t="s">
        <v>141</v>
      </c>
      <c r="K1522" t="s">
        <v>5704</v>
      </c>
      <c r="L1522" t="s">
        <v>5705</v>
      </c>
      <c r="M1522">
        <v>4.875555555</v>
      </c>
      <c r="N1522">
        <v>0</v>
      </c>
      <c r="O1522">
        <v>152</v>
      </c>
      <c r="P1522">
        <v>0</v>
      </c>
      <c r="Q1522">
        <v>0</v>
      </c>
      <c r="R1522">
        <v>0</v>
      </c>
      <c r="S1522">
        <v>741.08444399999996</v>
      </c>
      <c r="T1522">
        <v>0</v>
      </c>
      <c r="U1522">
        <v>0</v>
      </c>
    </row>
    <row r="1523" spans="1:21" x14ac:dyDescent="0.25">
      <c r="A1523" t="s">
        <v>5706</v>
      </c>
      <c r="B1523">
        <v>1</v>
      </c>
      <c r="C1523" t="s">
        <v>79</v>
      </c>
      <c r="D1523" t="s">
        <v>119</v>
      </c>
      <c r="E1523" t="s">
        <v>5707</v>
      </c>
      <c r="F1523" t="s">
        <v>4986</v>
      </c>
      <c r="G1523" t="s">
        <v>71</v>
      </c>
      <c r="H1523" t="s">
        <v>129</v>
      </c>
      <c r="I1523" t="s">
        <v>22</v>
      </c>
      <c r="J1523" t="s">
        <v>141</v>
      </c>
      <c r="K1523" t="s">
        <v>5708</v>
      </c>
      <c r="L1523" t="s">
        <v>5709</v>
      </c>
      <c r="M1523">
        <v>5.4963888880000003</v>
      </c>
      <c r="N1523">
        <v>0</v>
      </c>
      <c r="O1523">
        <v>16</v>
      </c>
      <c r="P1523">
        <v>0</v>
      </c>
      <c r="Q1523">
        <v>0</v>
      </c>
      <c r="R1523">
        <v>0</v>
      </c>
      <c r="S1523">
        <v>87.942222000000001</v>
      </c>
      <c r="T1523">
        <v>0</v>
      </c>
      <c r="U1523">
        <v>0</v>
      </c>
    </row>
    <row r="1524" spans="1:21" x14ac:dyDescent="0.25">
      <c r="A1524" t="s">
        <v>5710</v>
      </c>
      <c r="B1524">
        <v>1</v>
      </c>
      <c r="C1524" t="s">
        <v>78</v>
      </c>
      <c r="D1524" t="s">
        <v>102</v>
      </c>
      <c r="E1524" t="s">
        <v>5711</v>
      </c>
      <c r="F1524" t="s">
        <v>140</v>
      </c>
      <c r="G1524" t="s">
        <v>72</v>
      </c>
      <c r="H1524" t="s">
        <v>129</v>
      </c>
      <c r="I1524" t="s">
        <v>22</v>
      </c>
      <c r="J1524" t="s">
        <v>141</v>
      </c>
      <c r="K1524" t="s">
        <v>5712</v>
      </c>
      <c r="L1524" t="s">
        <v>5713</v>
      </c>
      <c r="M1524">
        <v>0.98333333300000003</v>
      </c>
      <c r="N1524">
        <v>0</v>
      </c>
      <c r="O1524">
        <v>143</v>
      </c>
      <c r="P1524">
        <v>2</v>
      </c>
      <c r="Q1524">
        <v>6</v>
      </c>
      <c r="R1524">
        <v>0</v>
      </c>
      <c r="S1524">
        <v>140.61666700000001</v>
      </c>
      <c r="T1524">
        <v>1.9666669999999999</v>
      </c>
      <c r="U1524">
        <v>5.9</v>
      </c>
    </row>
    <row r="1525" spans="1:21" x14ac:dyDescent="0.25">
      <c r="A1525" t="s">
        <v>5714</v>
      </c>
      <c r="B1525">
        <v>1</v>
      </c>
      <c r="C1525" t="s">
        <v>78</v>
      </c>
      <c r="D1525" t="s">
        <v>102</v>
      </c>
      <c r="E1525" t="s">
        <v>5715</v>
      </c>
      <c r="F1525" t="s">
        <v>5012</v>
      </c>
      <c r="G1525" t="s">
        <v>72</v>
      </c>
      <c r="H1525" t="s">
        <v>129</v>
      </c>
      <c r="I1525" t="s">
        <v>22</v>
      </c>
      <c r="J1525" t="s">
        <v>141</v>
      </c>
      <c r="K1525" t="s">
        <v>5716</v>
      </c>
      <c r="L1525" t="s">
        <v>5717</v>
      </c>
      <c r="M1525">
        <v>0.837777777</v>
      </c>
      <c r="N1525">
        <v>17</v>
      </c>
      <c r="O1525">
        <v>1417</v>
      </c>
      <c r="P1525">
        <v>19</v>
      </c>
      <c r="Q1525">
        <v>84</v>
      </c>
      <c r="R1525">
        <v>14.242222</v>
      </c>
      <c r="S1525">
        <v>1187.13111</v>
      </c>
      <c r="T1525">
        <v>15.917778</v>
      </c>
      <c r="U1525">
        <v>70.373333000000002</v>
      </c>
    </row>
    <row r="1526" spans="1:21" x14ac:dyDescent="0.25">
      <c r="A1526" t="s">
        <v>5718</v>
      </c>
      <c r="B1526">
        <v>1</v>
      </c>
      <c r="C1526" t="s">
        <v>78</v>
      </c>
      <c r="D1526" t="s">
        <v>102</v>
      </c>
      <c r="E1526" t="s">
        <v>5719</v>
      </c>
      <c r="F1526" t="s">
        <v>140</v>
      </c>
      <c r="G1526" t="s">
        <v>72</v>
      </c>
      <c r="H1526" t="s">
        <v>129</v>
      </c>
      <c r="I1526" t="s">
        <v>22</v>
      </c>
      <c r="J1526" t="s">
        <v>141</v>
      </c>
      <c r="K1526" t="s">
        <v>5720</v>
      </c>
      <c r="L1526" t="s">
        <v>5721</v>
      </c>
      <c r="M1526">
        <v>1.2497222219999999</v>
      </c>
      <c r="N1526">
        <v>41</v>
      </c>
      <c r="O1526">
        <v>6329</v>
      </c>
      <c r="P1526">
        <v>127</v>
      </c>
      <c r="Q1526">
        <v>3022</v>
      </c>
      <c r="R1526">
        <v>51.238610999999999</v>
      </c>
      <c r="S1526">
        <v>7909.491943</v>
      </c>
      <c r="T1526">
        <v>158.71472199999999</v>
      </c>
      <c r="U1526">
        <v>3776.6605549999999</v>
      </c>
    </row>
    <row r="1527" spans="1:21" x14ac:dyDescent="0.25">
      <c r="A1527" t="s">
        <v>5722</v>
      </c>
      <c r="B1527">
        <v>1</v>
      </c>
      <c r="C1527" t="s">
        <v>78</v>
      </c>
      <c r="D1527" t="s">
        <v>102</v>
      </c>
      <c r="E1527" t="s">
        <v>5723</v>
      </c>
      <c r="F1527" t="s">
        <v>140</v>
      </c>
      <c r="G1527" t="s">
        <v>72</v>
      </c>
      <c r="H1527" t="s">
        <v>129</v>
      </c>
      <c r="I1527" t="s">
        <v>22</v>
      </c>
      <c r="J1527" t="s">
        <v>141</v>
      </c>
      <c r="K1527" t="s">
        <v>5724</v>
      </c>
      <c r="L1527" t="s">
        <v>5725</v>
      </c>
      <c r="M1527">
        <v>0.44444444399999999</v>
      </c>
      <c r="N1527">
        <v>197</v>
      </c>
      <c r="O1527">
        <v>15945</v>
      </c>
      <c r="P1527">
        <v>20</v>
      </c>
      <c r="Q1527">
        <v>149</v>
      </c>
      <c r="R1527">
        <v>87.555554999999998</v>
      </c>
      <c r="S1527">
        <v>7086.6666599999999</v>
      </c>
      <c r="T1527">
        <v>8.8888890000000007</v>
      </c>
      <c r="U1527">
        <v>66.222222000000002</v>
      </c>
    </row>
    <row r="1528" spans="1:21" x14ac:dyDescent="0.25">
      <c r="A1528" t="s">
        <v>5726</v>
      </c>
      <c r="B1528">
        <v>1</v>
      </c>
      <c r="C1528" t="s">
        <v>78</v>
      </c>
      <c r="D1528" t="s">
        <v>102</v>
      </c>
      <c r="E1528" t="s">
        <v>5727</v>
      </c>
      <c r="F1528" t="s">
        <v>140</v>
      </c>
      <c r="G1528" t="s">
        <v>72</v>
      </c>
      <c r="H1528" t="s">
        <v>129</v>
      </c>
      <c r="I1528" t="s">
        <v>22</v>
      </c>
      <c r="J1528" t="s">
        <v>141</v>
      </c>
      <c r="K1528" t="s">
        <v>5728</v>
      </c>
      <c r="L1528" t="s">
        <v>5729</v>
      </c>
      <c r="M1528">
        <v>0.43888888799999998</v>
      </c>
      <c r="N1528">
        <v>0</v>
      </c>
      <c r="O1528">
        <v>0</v>
      </c>
      <c r="P1528">
        <v>1</v>
      </c>
      <c r="Q1528">
        <v>0</v>
      </c>
      <c r="R1528">
        <v>0</v>
      </c>
      <c r="S1528">
        <v>0</v>
      </c>
      <c r="T1528">
        <v>0.43888899999999997</v>
      </c>
      <c r="U1528">
        <v>0</v>
      </c>
    </row>
    <row r="1529" spans="1:21" x14ac:dyDescent="0.25">
      <c r="A1529" t="s">
        <v>5730</v>
      </c>
      <c r="B1529">
        <v>1</v>
      </c>
      <c r="C1529" t="s">
        <v>78</v>
      </c>
      <c r="D1529" t="s">
        <v>102</v>
      </c>
      <c r="E1529" t="s">
        <v>5731</v>
      </c>
      <c r="F1529" t="s">
        <v>140</v>
      </c>
      <c r="G1529" t="s">
        <v>72</v>
      </c>
      <c r="H1529" t="s">
        <v>129</v>
      </c>
      <c r="I1529" t="s">
        <v>22</v>
      </c>
      <c r="J1529" t="s">
        <v>141</v>
      </c>
      <c r="K1529" t="s">
        <v>5732</v>
      </c>
      <c r="L1529" t="s">
        <v>5733</v>
      </c>
      <c r="M1529">
        <v>0.91388888800000001</v>
      </c>
      <c r="N1529">
        <v>41</v>
      </c>
      <c r="O1529">
        <v>6310</v>
      </c>
      <c r="P1529">
        <v>127</v>
      </c>
      <c r="Q1529">
        <v>2999</v>
      </c>
      <c r="R1529">
        <v>37.469444000000003</v>
      </c>
      <c r="S1529">
        <v>5766.6388829999996</v>
      </c>
      <c r="T1529">
        <v>116.063889</v>
      </c>
      <c r="U1529">
        <v>2740.7527749999999</v>
      </c>
    </row>
    <row r="1530" spans="1:21" x14ac:dyDescent="0.25">
      <c r="A1530" t="s">
        <v>5734</v>
      </c>
      <c r="B1530">
        <v>1</v>
      </c>
      <c r="C1530" t="s">
        <v>78</v>
      </c>
      <c r="D1530" t="s">
        <v>92</v>
      </c>
      <c r="E1530" t="s">
        <v>5735</v>
      </c>
      <c r="F1530" t="s">
        <v>5012</v>
      </c>
      <c r="G1530" t="s">
        <v>72</v>
      </c>
      <c r="H1530" t="s">
        <v>129</v>
      </c>
      <c r="I1530" t="s">
        <v>22</v>
      </c>
      <c r="J1530" t="s">
        <v>141</v>
      </c>
      <c r="K1530" t="s">
        <v>5736</v>
      </c>
      <c r="L1530" t="s">
        <v>5737</v>
      </c>
      <c r="M1530">
        <v>1.811666666</v>
      </c>
      <c r="N1530">
        <v>1</v>
      </c>
      <c r="O1530">
        <v>90</v>
      </c>
      <c r="P1530">
        <v>0</v>
      </c>
      <c r="Q1530">
        <v>64</v>
      </c>
      <c r="R1530">
        <v>1.8116669999999999</v>
      </c>
      <c r="S1530">
        <v>163.05000000000001</v>
      </c>
      <c r="T1530">
        <v>0</v>
      </c>
      <c r="U1530">
        <v>115.94666700000001</v>
      </c>
    </row>
    <row r="1531" spans="1:21" x14ac:dyDescent="0.25">
      <c r="A1531" t="s">
        <v>5738</v>
      </c>
      <c r="B1531">
        <v>1</v>
      </c>
      <c r="C1531" t="s">
        <v>78</v>
      </c>
      <c r="D1531" t="s">
        <v>92</v>
      </c>
      <c r="E1531" t="s">
        <v>5739</v>
      </c>
      <c r="F1531" t="s">
        <v>2199</v>
      </c>
      <c r="G1531" t="s">
        <v>71</v>
      </c>
      <c r="H1531" t="s">
        <v>129</v>
      </c>
      <c r="I1531" t="s">
        <v>22</v>
      </c>
      <c r="J1531" t="s">
        <v>141</v>
      </c>
      <c r="K1531" t="s">
        <v>5740</v>
      </c>
      <c r="L1531" t="s">
        <v>5741</v>
      </c>
      <c r="M1531">
        <v>1.3872222219999999</v>
      </c>
      <c r="N1531">
        <v>0</v>
      </c>
      <c r="O1531">
        <v>12</v>
      </c>
      <c r="P1531">
        <v>0</v>
      </c>
      <c r="Q1531">
        <v>0</v>
      </c>
      <c r="R1531">
        <v>0</v>
      </c>
      <c r="S1531">
        <v>16.646667000000001</v>
      </c>
      <c r="T1531">
        <v>0</v>
      </c>
      <c r="U1531">
        <v>0</v>
      </c>
    </row>
    <row r="1532" spans="1:21" x14ac:dyDescent="0.25">
      <c r="A1532" t="s">
        <v>5742</v>
      </c>
      <c r="B1532">
        <v>1</v>
      </c>
      <c r="C1532" t="s">
        <v>78</v>
      </c>
      <c r="D1532" t="s">
        <v>92</v>
      </c>
      <c r="E1532" t="s">
        <v>5743</v>
      </c>
      <c r="F1532" t="s">
        <v>140</v>
      </c>
      <c r="G1532" t="s">
        <v>72</v>
      </c>
      <c r="H1532" t="s">
        <v>129</v>
      </c>
      <c r="I1532" t="s">
        <v>22</v>
      </c>
      <c r="J1532" t="s">
        <v>141</v>
      </c>
      <c r="K1532" t="s">
        <v>5744</v>
      </c>
      <c r="L1532" t="s">
        <v>5745</v>
      </c>
      <c r="M1532">
        <v>0.66500000000000004</v>
      </c>
      <c r="N1532">
        <v>6</v>
      </c>
      <c r="O1532">
        <v>93</v>
      </c>
      <c r="P1532">
        <v>39</v>
      </c>
      <c r="Q1532">
        <v>454</v>
      </c>
      <c r="R1532">
        <v>3.99</v>
      </c>
      <c r="S1532">
        <v>61.844999999999999</v>
      </c>
      <c r="T1532">
        <v>25.934999999999999</v>
      </c>
      <c r="U1532">
        <v>301.91000000000003</v>
      </c>
    </row>
    <row r="1533" spans="1:21" x14ac:dyDescent="0.25">
      <c r="A1533" t="s">
        <v>5746</v>
      </c>
      <c r="B1533">
        <v>1</v>
      </c>
      <c r="C1533" t="s">
        <v>78</v>
      </c>
      <c r="D1533" t="s">
        <v>92</v>
      </c>
      <c r="E1533" t="s">
        <v>5747</v>
      </c>
      <c r="F1533" t="s">
        <v>5748</v>
      </c>
      <c r="G1533" t="s">
        <v>71</v>
      </c>
      <c r="H1533" t="s">
        <v>129</v>
      </c>
      <c r="I1533" t="s">
        <v>22</v>
      </c>
      <c r="J1533" t="s">
        <v>141</v>
      </c>
      <c r="K1533" t="s">
        <v>5749</v>
      </c>
      <c r="L1533" t="s">
        <v>5750</v>
      </c>
      <c r="M1533">
        <v>0.42305555500000003</v>
      </c>
      <c r="N1533">
        <v>0</v>
      </c>
      <c r="O1533">
        <v>123</v>
      </c>
      <c r="P1533">
        <v>0</v>
      </c>
      <c r="Q1533">
        <v>0</v>
      </c>
      <c r="R1533">
        <v>0</v>
      </c>
      <c r="S1533">
        <v>52.035832999999997</v>
      </c>
      <c r="T1533">
        <v>0</v>
      </c>
      <c r="U1533">
        <v>0</v>
      </c>
    </row>
    <row r="1534" spans="1:21" x14ac:dyDescent="0.25">
      <c r="A1534" t="s">
        <v>5751</v>
      </c>
      <c r="B1534">
        <v>1</v>
      </c>
      <c r="C1534" t="s">
        <v>78</v>
      </c>
      <c r="D1534" t="s">
        <v>91</v>
      </c>
      <c r="E1534" t="s">
        <v>5752</v>
      </c>
      <c r="F1534" t="s">
        <v>140</v>
      </c>
      <c r="G1534" t="s">
        <v>72</v>
      </c>
      <c r="H1534" t="s">
        <v>129</v>
      </c>
      <c r="I1534" t="s">
        <v>22</v>
      </c>
      <c r="J1534" t="s">
        <v>141</v>
      </c>
      <c r="K1534" t="s">
        <v>5753</v>
      </c>
      <c r="L1534" t="s">
        <v>5754</v>
      </c>
      <c r="M1534">
        <v>6.1944444000000001E-2</v>
      </c>
      <c r="N1534">
        <v>49</v>
      </c>
      <c r="O1534">
        <v>8446</v>
      </c>
      <c r="P1534">
        <v>3</v>
      </c>
      <c r="Q1534">
        <v>26</v>
      </c>
      <c r="R1534">
        <v>3.0352779999999999</v>
      </c>
      <c r="S1534">
        <v>523.18277399999999</v>
      </c>
      <c r="T1534">
        <v>0.185833</v>
      </c>
      <c r="U1534">
        <v>1.6105560000000001</v>
      </c>
    </row>
    <row r="1535" spans="1:21" x14ac:dyDescent="0.25">
      <c r="A1535" t="s">
        <v>5755</v>
      </c>
      <c r="B1535">
        <v>1</v>
      </c>
      <c r="C1535" t="s">
        <v>78</v>
      </c>
      <c r="D1535" t="s">
        <v>91</v>
      </c>
      <c r="E1535" t="s">
        <v>5756</v>
      </c>
      <c r="F1535" t="s">
        <v>140</v>
      </c>
      <c r="G1535" t="s">
        <v>72</v>
      </c>
      <c r="H1535" t="s">
        <v>129</v>
      </c>
      <c r="I1535" t="s">
        <v>22</v>
      </c>
      <c r="J1535" t="s">
        <v>141</v>
      </c>
      <c r="K1535" t="s">
        <v>5757</v>
      </c>
      <c r="L1535" t="s">
        <v>5758</v>
      </c>
      <c r="M1535">
        <v>0.10249999999999999</v>
      </c>
      <c r="N1535">
        <v>22</v>
      </c>
      <c r="O1535">
        <v>5264</v>
      </c>
      <c r="P1535">
        <v>0</v>
      </c>
      <c r="Q1535">
        <v>0</v>
      </c>
      <c r="R1535">
        <v>2.2549999999999999</v>
      </c>
      <c r="S1535">
        <v>539.55999999999995</v>
      </c>
      <c r="T1535">
        <v>0</v>
      </c>
      <c r="U1535">
        <v>0</v>
      </c>
    </row>
    <row r="1536" spans="1:21" x14ac:dyDescent="0.25">
      <c r="A1536" t="s">
        <v>5759</v>
      </c>
      <c r="B1536">
        <v>1</v>
      </c>
      <c r="C1536" t="s">
        <v>78</v>
      </c>
      <c r="D1536" t="s">
        <v>91</v>
      </c>
      <c r="E1536" t="s">
        <v>5760</v>
      </c>
      <c r="F1536" t="s">
        <v>140</v>
      </c>
      <c r="G1536" t="s">
        <v>72</v>
      </c>
      <c r="H1536" t="s">
        <v>129</v>
      </c>
      <c r="I1536" t="s">
        <v>22</v>
      </c>
      <c r="J1536" t="s">
        <v>141</v>
      </c>
      <c r="K1536" t="s">
        <v>5761</v>
      </c>
      <c r="L1536" t="s">
        <v>5762</v>
      </c>
      <c r="M1536">
        <v>0.146666666</v>
      </c>
      <c r="N1536">
        <v>2</v>
      </c>
      <c r="O1536">
        <v>42</v>
      </c>
      <c r="P1536">
        <v>1</v>
      </c>
      <c r="Q1536">
        <v>3</v>
      </c>
      <c r="R1536">
        <v>0.29333300000000001</v>
      </c>
      <c r="S1536">
        <v>6.16</v>
      </c>
      <c r="T1536">
        <v>0.14666699999999999</v>
      </c>
      <c r="U1536">
        <v>0.44</v>
      </c>
    </row>
    <row r="1537" spans="1:21" x14ac:dyDescent="0.25">
      <c r="A1537" t="s">
        <v>5763</v>
      </c>
      <c r="B1537">
        <v>1</v>
      </c>
      <c r="C1537" t="s">
        <v>78</v>
      </c>
      <c r="D1537" t="s">
        <v>91</v>
      </c>
      <c r="E1537" t="s">
        <v>5764</v>
      </c>
      <c r="F1537" t="s">
        <v>4986</v>
      </c>
      <c r="G1537" t="s">
        <v>71</v>
      </c>
      <c r="H1537" t="s">
        <v>129</v>
      </c>
      <c r="I1537" t="s">
        <v>22</v>
      </c>
      <c r="J1537" t="s">
        <v>141</v>
      </c>
      <c r="K1537" t="s">
        <v>5765</v>
      </c>
      <c r="L1537" t="s">
        <v>5766</v>
      </c>
      <c r="M1537">
        <v>2.9705555549999998</v>
      </c>
      <c r="N1537">
        <v>0</v>
      </c>
      <c r="O1537">
        <v>0</v>
      </c>
      <c r="P1537">
        <v>0</v>
      </c>
      <c r="Q1537">
        <v>6</v>
      </c>
      <c r="R1537">
        <v>0</v>
      </c>
      <c r="S1537">
        <v>0</v>
      </c>
      <c r="T1537">
        <v>0</v>
      </c>
      <c r="U1537">
        <v>17.823333000000002</v>
      </c>
    </row>
    <row r="1538" spans="1:21" x14ac:dyDescent="0.25">
      <c r="A1538" t="s">
        <v>5767</v>
      </c>
      <c r="B1538">
        <v>1</v>
      </c>
      <c r="C1538" t="s">
        <v>78</v>
      </c>
      <c r="D1538" t="s">
        <v>91</v>
      </c>
      <c r="E1538" t="s">
        <v>5768</v>
      </c>
      <c r="F1538" t="s">
        <v>140</v>
      </c>
      <c r="G1538" t="s">
        <v>72</v>
      </c>
      <c r="H1538" t="s">
        <v>129</v>
      </c>
      <c r="I1538" t="s">
        <v>22</v>
      </c>
      <c r="J1538" t="s">
        <v>141</v>
      </c>
      <c r="K1538" t="s">
        <v>5769</v>
      </c>
      <c r="L1538" t="s">
        <v>5770</v>
      </c>
      <c r="M1538">
        <v>0.203055555</v>
      </c>
      <c r="N1538">
        <v>40</v>
      </c>
      <c r="O1538">
        <v>2781</v>
      </c>
      <c r="P1538">
        <v>0</v>
      </c>
      <c r="Q1538">
        <v>104</v>
      </c>
      <c r="R1538">
        <v>8.1222220000000007</v>
      </c>
      <c r="S1538">
        <v>564.697498</v>
      </c>
      <c r="T1538">
        <v>0</v>
      </c>
      <c r="U1538">
        <v>21.117778000000001</v>
      </c>
    </row>
    <row r="1539" spans="1:21" x14ac:dyDescent="0.25">
      <c r="A1539" t="s">
        <v>5771</v>
      </c>
      <c r="B1539">
        <v>1</v>
      </c>
      <c r="C1539" t="s">
        <v>78</v>
      </c>
      <c r="D1539" t="s">
        <v>91</v>
      </c>
      <c r="E1539" t="s">
        <v>5772</v>
      </c>
      <c r="F1539" t="s">
        <v>140</v>
      </c>
      <c r="G1539" t="s">
        <v>72</v>
      </c>
      <c r="H1539" t="s">
        <v>129</v>
      </c>
      <c r="I1539" t="s">
        <v>22</v>
      </c>
      <c r="J1539" t="s">
        <v>141</v>
      </c>
      <c r="K1539" t="s">
        <v>5773</v>
      </c>
      <c r="L1539" t="s">
        <v>5774</v>
      </c>
      <c r="M1539">
        <v>7.8055554999999999E-2</v>
      </c>
      <c r="N1539">
        <v>0</v>
      </c>
      <c r="O1539">
        <v>0</v>
      </c>
      <c r="P1539">
        <v>1</v>
      </c>
      <c r="Q1539">
        <v>48</v>
      </c>
      <c r="R1539">
        <v>0</v>
      </c>
      <c r="S1539">
        <v>0</v>
      </c>
      <c r="T1539">
        <v>7.8056E-2</v>
      </c>
      <c r="U1539">
        <v>3.746667</v>
      </c>
    </row>
    <row r="1540" spans="1:21" x14ac:dyDescent="0.25">
      <c r="A1540" t="s">
        <v>5775</v>
      </c>
      <c r="B1540">
        <v>1</v>
      </c>
      <c r="C1540" t="s">
        <v>79</v>
      </c>
      <c r="D1540" t="s">
        <v>110</v>
      </c>
      <c r="E1540" t="s">
        <v>5776</v>
      </c>
      <c r="F1540" t="s">
        <v>140</v>
      </c>
      <c r="G1540" t="s">
        <v>72</v>
      </c>
      <c r="H1540" t="s">
        <v>129</v>
      </c>
      <c r="I1540" t="s">
        <v>22</v>
      </c>
      <c r="J1540" t="s">
        <v>141</v>
      </c>
      <c r="K1540" t="s">
        <v>5777</v>
      </c>
      <c r="L1540" t="s">
        <v>5778</v>
      </c>
      <c r="M1540">
        <v>6.9166666000000002E-2</v>
      </c>
      <c r="N1540">
        <v>1</v>
      </c>
      <c r="O1540">
        <v>10</v>
      </c>
      <c r="P1540">
        <v>0</v>
      </c>
      <c r="Q1540">
        <v>0</v>
      </c>
      <c r="R1540">
        <v>6.9167000000000006E-2</v>
      </c>
      <c r="S1540">
        <v>0.69166700000000003</v>
      </c>
      <c r="T1540">
        <v>0</v>
      </c>
      <c r="U1540">
        <v>0</v>
      </c>
    </row>
    <row r="1541" spans="1:21" x14ac:dyDescent="0.25">
      <c r="A1541" t="s">
        <v>5779</v>
      </c>
      <c r="B1541">
        <v>1</v>
      </c>
      <c r="C1541" t="s">
        <v>79</v>
      </c>
      <c r="D1541" t="s">
        <v>110</v>
      </c>
      <c r="E1541" t="s">
        <v>5780</v>
      </c>
      <c r="F1541" t="s">
        <v>140</v>
      </c>
      <c r="G1541" t="s">
        <v>72</v>
      </c>
      <c r="H1541" t="s">
        <v>168</v>
      </c>
      <c r="I1541" t="s">
        <v>22</v>
      </c>
      <c r="J1541" t="s">
        <v>141</v>
      </c>
      <c r="K1541" t="s">
        <v>5781</v>
      </c>
      <c r="L1541" t="s">
        <v>5782</v>
      </c>
      <c r="M1541">
        <v>3.9444444000000002E-2</v>
      </c>
      <c r="N1541">
        <v>0</v>
      </c>
      <c r="O1541">
        <v>0</v>
      </c>
      <c r="P1541">
        <v>1</v>
      </c>
      <c r="Q1541">
        <v>51</v>
      </c>
      <c r="R1541">
        <v>0</v>
      </c>
      <c r="S1541">
        <v>0</v>
      </c>
      <c r="T1541">
        <v>3.9444E-2</v>
      </c>
      <c r="U1541">
        <v>2.0116670000000001</v>
      </c>
    </row>
    <row r="1542" spans="1:21" x14ac:dyDescent="0.25">
      <c r="A1542" t="s">
        <v>5783</v>
      </c>
      <c r="B1542">
        <v>1</v>
      </c>
      <c r="C1542" t="s">
        <v>79</v>
      </c>
      <c r="D1542" t="s">
        <v>110</v>
      </c>
      <c r="E1542" t="s">
        <v>4590</v>
      </c>
      <c r="F1542" t="s">
        <v>140</v>
      </c>
      <c r="G1542" t="s">
        <v>72</v>
      </c>
      <c r="H1542" t="s">
        <v>129</v>
      </c>
      <c r="I1542" t="s">
        <v>22</v>
      </c>
      <c r="J1542" t="s">
        <v>141</v>
      </c>
      <c r="K1542" t="s">
        <v>5784</v>
      </c>
      <c r="L1542" t="s">
        <v>5785</v>
      </c>
      <c r="M1542">
        <v>0.137222222</v>
      </c>
      <c r="N1542">
        <v>0</v>
      </c>
      <c r="O1542">
        <v>0</v>
      </c>
      <c r="P1542">
        <v>158</v>
      </c>
      <c r="Q1542">
        <v>3799</v>
      </c>
      <c r="R1542">
        <v>0</v>
      </c>
      <c r="S1542">
        <v>0</v>
      </c>
      <c r="T1542">
        <v>21.681111000000001</v>
      </c>
      <c r="U1542">
        <v>521.30722100000003</v>
      </c>
    </row>
    <row r="1543" spans="1:21" x14ac:dyDescent="0.25">
      <c r="A1543" t="s">
        <v>5786</v>
      </c>
      <c r="B1543">
        <v>1</v>
      </c>
      <c r="C1543" t="s">
        <v>79</v>
      </c>
      <c r="D1543" t="s">
        <v>110</v>
      </c>
      <c r="E1543" t="s">
        <v>5787</v>
      </c>
      <c r="F1543" t="s">
        <v>140</v>
      </c>
      <c r="G1543" t="s">
        <v>72</v>
      </c>
      <c r="H1543" t="s">
        <v>129</v>
      </c>
      <c r="I1543" t="s">
        <v>22</v>
      </c>
      <c r="J1543" t="s">
        <v>141</v>
      </c>
      <c r="K1543" t="s">
        <v>5788</v>
      </c>
      <c r="L1543" t="s">
        <v>5789</v>
      </c>
      <c r="M1543">
        <v>0.19861111100000001</v>
      </c>
      <c r="N1543">
        <v>9</v>
      </c>
      <c r="O1543">
        <v>28</v>
      </c>
      <c r="P1543">
        <v>149</v>
      </c>
      <c r="Q1543">
        <v>2412</v>
      </c>
      <c r="R1543">
        <v>1.7875000000000001</v>
      </c>
      <c r="S1543">
        <v>5.5611110000000004</v>
      </c>
      <c r="T1543">
        <v>29.593056000000001</v>
      </c>
      <c r="U1543">
        <v>479.05</v>
      </c>
    </row>
    <row r="1544" spans="1:21" x14ac:dyDescent="0.25">
      <c r="A1544" t="s">
        <v>5790</v>
      </c>
      <c r="B1544">
        <v>1</v>
      </c>
      <c r="C1544" t="s">
        <v>79</v>
      </c>
      <c r="D1544" t="s">
        <v>110</v>
      </c>
      <c r="E1544" t="s">
        <v>5780</v>
      </c>
      <c r="F1544" t="s">
        <v>140</v>
      </c>
      <c r="G1544" t="s">
        <v>72</v>
      </c>
      <c r="H1544" t="s">
        <v>129</v>
      </c>
      <c r="I1544" t="s">
        <v>22</v>
      </c>
      <c r="J1544" t="s">
        <v>141</v>
      </c>
      <c r="K1544" t="s">
        <v>5791</v>
      </c>
      <c r="L1544" t="s">
        <v>5792</v>
      </c>
      <c r="M1544">
        <v>0.580555555</v>
      </c>
      <c r="N1544">
        <v>0</v>
      </c>
      <c r="O1544">
        <v>0</v>
      </c>
      <c r="P1544">
        <v>1</v>
      </c>
      <c r="Q1544">
        <v>178</v>
      </c>
      <c r="R1544">
        <v>0</v>
      </c>
      <c r="S1544">
        <v>0</v>
      </c>
      <c r="T1544">
        <v>0.58055599999999996</v>
      </c>
      <c r="U1544">
        <v>103.33888899999999</v>
      </c>
    </row>
    <row r="1545" spans="1:21" x14ac:dyDescent="0.25">
      <c r="A1545" t="s">
        <v>5793</v>
      </c>
      <c r="B1545">
        <v>1</v>
      </c>
      <c r="C1545" t="s">
        <v>79</v>
      </c>
      <c r="D1545" t="s">
        <v>110</v>
      </c>
      <c r="E1545" t="s">
        <v>5794</v>
      </c>
      <c r="F1545" t="s">
        <v>140</v>
      </c>
      <c r="G1545" t="s">
        <v>72</v>
      </c>
      <c r="H1545" t="s">
        <v>129</v>
      </c>
      <c r="I1545" t="s">
        <v>22</v>
      </c>
      <c r="J1545" t="s">
        <v>141</v>
      </c>
      <c r="K1545" t="s">
        <v>5795</v>
      </c>
      <c r="L1545" t="s">
        <v>5796</v>
      </c>
      <c r="M1545">
        <v>0.47166666600000001</v>
      </c>
      <c r="N1545">
        <v>0</v>
      </c>
      <c r="O1545">
        <v>0</v>
      </c>
      <c r="P1545">
        <v>2</v>
      </c>
      <c r="Q1545">
        <v>233</v>
      </c>
      <c r="R1545">
        <v>0</v>
      </c>
      <c r="S1545">
        <v>0</v>
      </c>
      <c r="T1545">
        <v>0.94333299999999998</v>
      </c>
      <c r="U1545">
        <v>109.89833299999999</v>
      </c>
    </row>
    <row r="1546" spans="1:21" x14ac:dyDescent="0.25">
      <c r="A1546" t="s">
        <v>5797</v>
      </c>
      <c r="B1546">
        <v>1</v>
      </c>
      <c r="C1546" t="s">
        <v>78</v>
      </c>
      <c r="D1546" t="s">
        <v>91</v>
      </c>
      <c r="E1546" t="s">
        <v>5798</v>
      </c>
      <c r="F1546" t="s">
        <v>4991</v>
      </c>
      <c r="G1546" t="s">
        <v>71</v>
      </c>
      <c r="H1546" t="s">
        <v>129</v>
      </c>
      <c r="I1546" t="s">
        <v>22</v>
      </c>
      <c r="J1546" t="s">
        <v>141</v>
      </c>
      <c r="K1546" t="s">
        <v>5799</v>
      </c>
      <c r="L1546" t="s">
        <v>5800</v>
      </c>
      <c r="M1546">
        <v>2.52</v>
      </c>
      <c r="N1546">
        <v>0</v>
      </c>
      <c r="O1546">
        <v>1</v>
      </c>
      <c r="P1546">
        <v>0</v>
      </c>
      <c r="Q1546">
        <v>0</v>
      </c>
      <c r="R1546">
        <v>0</v>
      </c>
      <c r="S1546">
        <v>2.52</v>
      </c>
      <c r="T1546">
        <v>0</v>
      </c>
      <c r="U1546">
        <v>0</v>
      </c>
    </row>
    <row r="1547" spans="1:21" x14ac:dyDescent="0.25">
      <c r="A1547" t="s">
        <v>5801</v>
      </c>
      <c r="B1547">
        <v>1</v>
      </c>
      <c r="C1547" t="s">
        <v>78</v>
      </c>
      <c r="D1547" t="s">
        <v>91</v>
      </c>
      <c r="E1547" t="s">
        <v>5680</v>
      </c>
      <c r="F1547" t="s">
        <v>140</v>
      </c>
      <c r="G1547" t="s">
        <v>72</v>
      </c>
      <c r="H1547" t="s">
        <v>129</v>
      </c>
      <c r="I1547" t="s">
        <v>22</v>
      </c>
      <c r="J1547" t="s">
        <v>141</v>
      </c>
      <c r="K1547" t="s">
        <v>5802</v>
      </c>
      <c r="L1547" t="s">
        <v>5803</v>
      </c>
      <c r="M1547">
        <v>0.873611111</v>
      </c>
      <c r="N1547">
        <v>21</v>
      </c>
      <c r="O1547">
        <v>1093</v>
      </c>
      <c r="P1547">
        <v>11</v>
      </c>
      <c r="Q1547">
        <v>256</v>
      </c>
      <c r="R1547">
        <v>18.345832999999999</v>
      </c>
      <c r="S1547">
        <v>954.856944</v>
      </c>
      <c r="T1547">
        <v>9.6097219999999997</v>
      </c>
      <c r="U1547">
        <v>223.64444399999999</v>
      </c>
    </row>
    <row r="1548" spans="1:21" x14ac:dyDescent="0.25">
      <c r="A1548" t="s">
        <v>5804</v>
      </c>
      <c r="B1548">
        <v>1</v>
      </c>
      <c r="C1548" t="s">
        <v>78</v>
      </c>
      <c r="D1548" t="s">
        <v>91</v>
      </c>
      <c r="E1548" t="s">
        <v>5805</v>
      </c>
      <c r="F1548" t="s">
        <v>4991</v>
      </c>
      <c r="G1548" t="s">
        <v>71</v>
      </c>
      <c r="H1548" t="s">
        <v>129</v>
      </c>
      <c r="I1548" t="s">
        <v>22</v>
      </c>
      <c r="J1548" t="s">
        <v>141</v>
      </c>
      <c r="K1548" t="s">
        <v>5806</v>
      </c>
      <c r="L1548" t="s">
        <v>5807</v>
      </c>
      <c r="M1548">
        <v>0.93222222200000004</v>
      </c>
      <c r="N1548">
        <v>0</v>
      </c>
      <c r="O1548">
        <v>0</v>
      </c>
      <c r="P1548">
        <v>0</v>
      </c>
      <c r="Q1548">
        <v>1</v>
      </c>
      <c r="R1548">
        <v>0</v>
      </c>
      <c r="S1548">
        <v>0</v>
      </c>
      <c r="T1548">
        <v>0</v>
      </c>
      <c r="U1548">
        <v>0.932222</v>
      </c>
    </row>
    <row r="1549" spans="1:21" x14ac:dyDescent="0.25">
      <c r="A1549" t="s">
        <v>5808</v>
      </c>
      <c r="B1549">
        <v>1</v>
      </c>
      <c r="C1549" t="s">
        <v>79</v>
      </c>
      <c r="D1549" t="s">
        <v>111</v>
      </c>
      <c r="E1549" t="s">
        <v>5809</v>
      </c>
      <c r="F1549" t="s">
        <v>140</v>
      </c>
      <c r="G1549" t="s">
        <v>72</v>
      </c>
      <c r="H1549" t="s">
        <v>129</v>
      </c>
      <c r="I1549" t="s">
        <v>22</v>
      </c>
      <c r="J1549" t="s">
        <v>141</v>
      </c>
      <c r="K1549" t="s">
        <v>5810</v>
      </c>
      <c r="L1549" t="s">
        <v>5811</v>
      </c>
      <c r="M1549">
        <v>0.176666666</v>
      </c>
      <c r="N1549">
        <v>0</v>
      </c>
      <c r="O1549">
        <v>0</v>
      </c>
      <c r="P1549">
        <v>1</v>
      </c>
      <c r="Q1549">
        <v>23</v>
      </c>
      <c r="R1549">
        <v>0</v>
      </c>
      <c r="S1549">
        <v>0</v>
      </c>
      <c r="T1549">
        <v>0.17666699999999999</v>
      </c>
      <c r="U1549">
        <v>4.0633330000000001</v>
      </c>
    </row>
    <row r="1550" spans="1:21" x14ac:dyDescent="0.25">
      <c r="A1550" t="s">
        <v>5812</v>
      </c>
      <c r="B1550">
        <v>1</v>
      </c>
      <c r="C1550" t="s">
        <v>79</v>
      </c>
      <c r="D1550" t="s">
        <v>111</v>
      </c>
      <c r="E1550" t="s">
        <v>5813</v>
      </c>
      <c r="F1550" t="s">
        <v>140</v>
      </c>
      <c r="G1550" t="s">
        <v>72</v>
      </c>
      <c r="H1550" t="s">
        <v>129</v>
      </c>
      <c r="I1550" t="s">
        <v>22</v>
      </c>
      <c r="J1550" t="s">
        <v>141</v>
      </c>
      <c r="K1550" t="s">
        <v>5814</v>
      </c>
      <c r="L1550" t="s">
        <v>5815</v>
      </c>
      <c r="M1550">
        <v>0.16638888800000001</v>
      </c>
      <c r="N1550">
        <v>0</v>
      </c>
      <c r="O1550">
        <v>0</v>
      </c>
      <c r="P1550">
        <v>1</v>
      </c>
      <c r="Q1550">
        <v>77</v>
      </c>
      <c r="R1550">
        <v>0</v>
      </c>
      <c r="S1550">
        <v>0</v>
      </c>
      <c r="T1550">
        <v>0.16638900000000001</v>
      </c>
      <c r="U1550">
        <v>12.811944</v>
      </c>
    </row>
    <row r="1551" spans="1:21" x14ac:dyDescent="0.25">
      <c r="A1551" t="s">
        <v>5816</v>
      </c>
      <c r="B1551">
        <v>1</v>
      </c>
      <c r="C1551" t="s">
        <v>79</v>
      </c>
      <c r="D1551" t="s">
        <v>111</v>
      </c>
      <c r="E1551" t="s">
        <v>5813</v>
      </c>
      <c r="F1551" t="s">
        <v>3531</v>
      </c>
      <c r="G1551" t="s">
        <v>72</v>
      </c>
      <c r="H1551" t="s">
        <v>129</v>
      </c>
      <c r="I1551" t="s">
        <v>22</v>
      </c>
      <c r="J1551" t="s">
        <v>141</v>
      </c>
      <c r="K1551" t="s">
        <v>5817</v>
      </c>
      <c r="L1551" t="s">
        <v>5818</v>
      </c>
      <c r="M1551">
        <v>4.1030555550000001</v>
      </c>
      <c r="N1551">
        <v>0</v>
      </c>
      <c r="O1551">
        <v>0</v>
      </c>
      <c r="P1551">
        <v>11</v>
      </c>
      <c r="Q1551">
        <v>728</v>
      </c>
      <c r="R1551">
        <v>0</v>
      </c>
      <c r="S1551">
        <v>0</v>
      </c>
      <c r="T1551">
        <v>45.133611000000002</v>
      </c>
      <c r="U1551">
        <v>2987.0244440000001</v>
      </c>
    </row>
    <row r="1552" spans="1:21" x14ac:dyDescent="0.25">
      <c r="A1552" t="s">
        <v>5819</v>
      </c>
      <c r="B1552">
        <v>1</v>
      </c>
      <c r="C1552" t="s">
        <v>79</v>
      </c>
      <c r="D1552" t="s">
        <v>111</v>
      </c>
      <c r="E1552" t="s">
        <v>5820</v>
      </c>
      <c r="F1552" t="s">
        <v>128</v>
      </c>
      <c r="G1552" t="s">
        <v>72</v>
      </c>
      <c r="H1552" t="s">
        <v>129</v>
      </c>
      <c r="I1552" t="s">
        <v>22</v>
      </c>
      <c r="J1552" t="s">
        <v>130</v>
      </c>
      <c r="K1552" t="s">
        <v>5821</v>
      </c>
      <c r="L1552" t="s">
        <v>5822</v>
      </c>
      <c r="M1552">
        <v>1.0380527770000001</v>
      </c>
      <c r="N1552">
        <v>9</v>
      </c>
      <c r="O1552">
        <v>106</v>
      </c>
      <c r="P1552">
        <v>4</v>
      </c>
      <c r="Q1552">
        <v>90</v>
      </c>
      <c r="R1552">
        <v>9.3424750000000003</v>
      </c>
      <c r="S1552">
        <v>110.03359399999999</v>
      </c>
      <c r="T1552">
        <v>4.1522110000000003</v>
      </c>
      <c r="U1552">
        <v>93.424750000000003</v>
      </c>
    </row>
    <row r="1553" spans="1:21" x14ac:dyDescent="0.25">
      <c r="A1553" t="s">
        <v>5823</v>
      </c>
      <c r="B1553">
        <v>1</v>
      </c>
      <c r="C1553" t="s">
        <v>78</v>
      </c>
      <c r="D1553" t="s">
        <v>91</v>
      </c>
      <c r="E1553" t="s">
        <v>5824</v>
      </c>
      <c r="F1553" t="s">
        <v>4991</v>
      </c>
      <c r="G1553" t="s">
        <v>71</v>
      </c>
      <c r="H1553" t="s">
        <v>129</v>
      </c>
      <c r="I1553" t="s">
        <v>22</v>
      </c>
      <c r="J1553" t="s">
        <v>141</v>
      </c>
      <c r="K1553" t="s">
        <v>5825</v>
      </c>
      <c r="L1553" t="s">
        <v>5826</v>
      </c>
      <c r="M1553">
        <v>2.5130555550000002</v>
      </c>
      <c r="N1553">
        <v>0</v>
      </c>
      <c r="O1553">
        <v>0</v>
      </c>
      <c r="P1553">
        <v>0</v>
      </c>
      <c r="Q1553">
        <v>1</v>
      </c>
      <c r="R1553">
        <v>0</v>
      </c>
      <c r="S1553">
        <v>0</v>
      </c>
      <c r="T1553">
        <v>0</v>
      </c>
      <c r="U1553">
        <v>2.5130560000000002</v>
      </c>
    </row>
    <row r="1554" spans="1:21" x14ac:dyDescent="0.25">
      <c r="A1554" t="s">
        <v>5827</v>
      </c>
      <c r="B1554">
        <v>1</v>
      </c>
      <c r="C1554" t="s">
        <v>78</v>
      </c>
      <c r="D1554" t="s">
        <v>107</v>
      </c>
      <c r="E1554" t="s">
        <v>5828</v>
      </c>
      <c r="F1554" t="s">
        <v>5829</v>
      </c>
      <c r="G1554" t="s">
        <v>72</v>
      </c>
      <c r="H1554" t="s">
        <v>129</v>
      </c>
      <c r="I1554" t="s">
        <v>22</v>
      </c>
      <c r="J1554" t="s">
        <v>141</v>
      </c>
      <c r="K1554" t="s">
        <v>5830</v>
      </c>
      <c r="L1554" t="s">
        <v>5831</v>
      </c>
      <c r="M1554">
        <v>1.456388888</v>
      </c>
      <c r="N1554">
        <v>2</v>
      </c>
      <c r="O1554">
        <v>60</v>
      </c>
      <c r="P1554">
        <v>0</v>
      </c>
      <c r="Q1554">
        <v>10</v>
      </c>
      <c r="R1554">
        <v>2.9127779999999999</v>
      </c>
      <c r="S1554">
        <v>87.383332999999993</v>
      </c>
      <c r="T1554">
        <v>0</v>
      </c>
      <c r="U1554">
        <v>14.563889</v>
      </c>
    </row>
    <row r="1555" spans="1:21" x14ac:dyDescent="0.25">
      <c r="A1555" t="s">
        <v>5832</v>
      </c>
      <c r="B1555">
        <v>1</v>
      </c>
      <c r="C1555" t="s">
        <v>78</v>
      </c>
      <c r="D1555" t="s">
        <v>107</v>
      </c>
      <c r="E1555" t="s">
        <v>5833</v>
      </c>
      <c r="F1555" t="s">
        <v>5012</v>
      </c>
      <c r="G1555" t="s">
        <v>72</v>
      </c>
      <c r="H1555" t="s">
        <v>129</v>
      </c>
      <c r="I1555" t="s">
        <v>22</v>
      </c>
      <c r="J1555" t="s">
        <v>141</v>
      </c>
      <c r="K1555" t="s">
        <v>5834</v>
      </c>
      <c r="L1555" t="s">
        <v>5835</v>
      </c>
      <c r="M1555">
        <v>1.724444444</v>
      </c>
      <c r="N1555">
        <v>0</v>
      </c>
      <c r="O1555">
        <v>5</v>
      </c>
      <c r="P1555">
        <v>1</v>
      </c>
      <c r="Q1555">
        <v>33</v>
      </c>
      <c r="R1555">
        <v>0</v>
      </c>
      <c r="S1555">
        <v>8.6222220000000007</v>
      </c>
      <c r="T1555">
        <v>1.7244440000000001</v>
      </c>
      <c r="U1555">
        <v>56.906666999999999</v>
      </c>
    </row>
    <row r="1556" spans="1:21" x14ac:dyDescent="0.25">
      <c r="A1556" t="s">
        <v>5836</v>
      </c>
      <c r="B1556">
        <v>1</v>
      </c>
      <c r="C1556" t="s">
        <v>78</v>
      </c>
      <c r="D1556" t="s">
        <v>91</v>
      </c>
      <c r="E1556" t="s">
        <v>5837</v>
      </c>
      <c r="F1556" t="s">
        <v>4991</v>
      </c>
      <c r="G1556" t="s">
        <v>71</v>
      </c>
      <c r="H1556" t="s">
        <v>129</v>
      </c>
      <c r="I1556" t="s">
        <v>22</v>
      </c>
      <c r="J1556" t="s">
        <v>141</v>
      </c>
      <c r="K1556" t="s">
        <v>5838</v>
      </c>
      <c r="L1556" t="s">
        <v>5839</v>
      </c>
      <c r="M1556">
        <v>2.9586111110000002</v>
      </c>
      <c r="N1556">
        <v>0</v>
      </c>
      <c r="O1556">
        <v>0</v>
      </c>
      <c r="P1556">
        <v>0</v>
      </c>
      <c r="Q1556">
        <v>1</v>
      </c>
      <c r="R1556">
        <v>0</v>
      </c>
      <c r="S1556">
        <v>0</v>
      </c>
      <c r="T1556">
        <v>0</v>
      </c>
      <c r="U1556">
        <v>2.9586109999999999</v>
      </c>
    </row>
    <row r="1557" spans="1:21" x14ac:dyDescent="0.25">
      <c r="A1557" t="s">
        <v>5840</v>
      </c>
      <c r="B1557">
        <v>1</v>
      </c>
      <c r="C1557" t="s">
        <v>78</v>
      </c>
      <c r="D1557" t="s">
        <v>92</v>
      </c>
      <c r="E1557" t="s">
        <v>5841</v>
      </c>
      <c r="F1557" t="s">
        <v>5842</v>
      </c>
      <c r="G1557" t="s">
        <v>71</v>
      </c>
      <c r="H1557" t="s">
        <v>129</v>
      </c>
      <c r="I1557" t="s">
        <v>22</v>
      </c>
      <c r="J1557" t="s">
        <v>141</v>
      </c>
      <c r="K1557" t="s">
        <v>5843</v>
      </c>
      <c r="L1557" t="s">
        <v>5844</v>
      </c>
      <c r="M1557">
        <v>0.33750000000000002</v>
      </c>
      <c r="N1557">
        <v>0</v>
      </c>
      <c r="O1557">
        <v>88</v>
      </c>
      <c r="P1557">
        <v>0</v>
      </c>
      <c r="Q1557">
        <v>0</v>
      </c>
      <c r="R1557">
        <v>0</v>
      </c>
      <c r="S1557">
        <v>29.7</v>
      </c>
      <c r="T1557">
        <v>0</v>
      </c>
      <c r="U1557">
        <v>0</v>
      </c>
    </row>
    <row r="1558" spans="1:21" x14ac:dyDescent="0.25">
      <c r="A1558" t="s">
        <v>5845</v>
      </c>
      <c r="B1558">
        <v>1</v>
      </c>
      <c r="C1558" t="s">
        <v>78</v>
      </c>
      <c r="D1558" t="s">
        <v>92</v>
      </c>
      <c r="E1558" t="s">
        <v>5846</v>
      </c>
      <c r="F1558" t="s">
        <v>5417</v>
      </c>
      <c r="G1558" t="s">
        <v>71</v>
      </c>
      <c r="H1558" t="s">
        <v>129</v>
      </c>
      <c r="I1558" t="s">
        <v>22</v>
      </c>
      <c r="J1558" t="s">
        <v>141</v>
      </c>
      <c r="K1558" t="s">
        <v>5847</v>
      </c>
      <c r="L1558" t="s">
        <v>5848</v>
      </c>
      <c r="M1558">
        <v>0.57638888799999999</v>
      </c>
      <c r="N1558">
        <v>0</v>
      </c>
      <c r="O1558">
        <v>19</v>
      </c>
      <c r="P1558">
        <v>0</v>
      </c>
      <c r="Q1558">
        <v>0</v>
      </c>
      <c r="R1558">
        <v>0</v>
      </c>
      <c r="S1558">
        <v>10.951389000000001</v>
      </c>
      <c r="T1558">
        <v>0</v>
      </c>
      <c r="U1558">
        <v>0</v>
      </c>
    </row>
    <row r="1559" spans="1:21" x14ac:dyDescent="0.25">
      <c r="A1559" t="s">
        <v>5849</v>
      </c>
      <c r="B1559">
        <v>1</v>
      </c>
      <c r="C1559" t="s">
        <v>78</v>
      </c>
      <c r="D1559" t="s">
        <v>92</v>
      </c>
      <c r="E1559" t="s">
        <v>5602</v>
      </c>
      <c r="F1559" t="s">
        <v>140</v>
      </c>
      <c r="G1559" t="s">
        <v>72</v>
      </c>
      <c r="H1559" t="s">
        <v>129</v>
      </c>
      <c r="I1559" t="s">
        <v>22</v>
      </c>
      <c r="J1559" t="s">
        <v>141</v>
      </c>
      <c r="K1559" t="s">
        <v>5850</v>
      </c>
      <c r="L1559" t="s">
        <v>5851</v>
      </c>
      <c r="M1559">
        <v>0.44805555499999999</v>
      </c>
      <c r="N1559">
        <v>1</v>
      </c>
      <c r="O1559">
        <v>88</v>
      </c>
      <c r="P1559">
        <v>0</v>
      </c>
      <c r="Q1559">
        <v>0</v>
      </c>
      <c r="R1559">
        <v>0.44805600000000001</v>
      </c>
      <c r="S1559">
        <v>39.428888999999998</v>
      </c>
      <c r="T1559">
        <v>0</v>
      </c>
      <c r="U1559">
        <v>0</v>
      </c>
    </row>
    <row r="1560" spans="1:21" x14ac:dyDescent="0.25">
      <c r="A1560" t="s">
        <v>5852</v>
      </c>
      <c r="B1560">
        <v>1</v>
      </c>
      <c r="C1560" t="s">
        <v>78</v>
      </c>
      <c r="D1560" t="s">
        <v>92</v>
      </c>
      <c r="E1560" t="s">
        <v>5853</v>
      </c>
      <c r="F1560" t="s">
        <v>140</v>
      </c>
      <c r="G1560" t="s">
        <v>72</v>
      </c>
      <c r="H1560" t="s">
        <v>129</v>
      </c>
      <c r="I1560" t="s">
        <v>22</v>
      </c>
      <c r="J1560" t="s">
        <v>141</v>
      </c>
      <c r="K1560" t="s">
        <v>5854</v>
      </c>
      <c r="L1560" t="s">
        <v>5855</v>
      </c>
      <c r="M1560">
        <v>0.325555555</v>
      </c>
      <c r="N1560">
        <v>49</v>
      </c>
      <c r="O1560">
        <v>6484</v>
      </c>
      <c r="P1560">
        <v>3</v>
      </c>
      <c r="Q1560">
        <v>39</v>
      </c>
      <c r="R1560">
        <v>15.952222000000001</v>
      </c>
      <c r="S1560">
        <v>2110.9022190000001</v>
      </c>
      <c r="T1560">
        <v>0.97666699999999995</v>
      </c>
      <c r="U1560">
        <v>12.696667</v>
      </c>
    </row>
    <row r="1561" spans="1:21" x14ac:dyDescent="0.25">
      <c r="A1561" t="s">
        <v>5856</v>
      </c>
      <c r="B1561">
        <v>1</v>
      </c>
      <c r="C1561" t="s">
        <v>79</v>
      </c>
      <c r="D1561" t="s">
        <v>110</v>
      </c>
      <c r="E1561" t="s">
        <v>5857</v>
      </c>
      <c r="F1561" t="s">
        <v>150</v>
      </c>
      <c r="G1561" t="s">
        <v>72</v>
      </c>
      <c r="H1561" t="s">
        <v>129</v>
      </c>
      <c r="I1561" t="s">
        <v>22</v>
      </c>
      <c r="J1561" t="s">
        <v>141</v>
      </c>
      <c r="K1561" t="s">
        <v>5777</v>
      </c>
      <c r="L1561" t="s">
        <v>5858</v>
      </c>
      <c r="M1561">
        <v>2.9358333330000002</v>
      </c>
      <c r="N1561">
        <v>0</v>
      </c>
      <c r="O1561">
        <v>0</v>
      </c>
      <c r="P1561">
        <v>1</v>
      </c>
      <c r="Q1561">
        <v>87</v>
      </c>
      <c r="R1561">
        <v>0</v>
      </c>
      <c r="S1561">
        <v>0</v>
      </c>
      <c r="T1561">
        <v>2.9358330000000001</v>
      </c>
      <c r="U1561">
        <v>255.41749999999999</v>
      </c>
    </row>
    <row r="1562" spans="1:21" x14ac:dyDescent="0.25">
      <c r="A1562" t="s">
        <v>5859</v>
      </c>
      <c r="B1562">
        <v>1</v>
      </c>
      <c r="C1562" t="s">
        <v>79</v>
      </c>
      <c r="D1562" t="s">
        <v>110</v>
      </c>
      <c r="E1562" t="s">
        <v>5860</v>
      </c>
      <c r="F1562" t="s">
        <v>140</v>
      </c>
      <c r="G1562" t="s">
        <v>72</v>
      </c>
      <c r="H1562" t="s">
        <v>129</v>
      </c>
      <c r="I1562" t="s">
        <v>22</v>
      </c>
      <c r="J1562" t="s">
        <v>141</v>
      </c>
      <c r="K1562" t="s">
        <v>5861</v>
      </c>
      <c r="L1562" t="s">
        <v>5862</v>
      </c>
      <c r="M1562">
        <v>0.34722222200000002</v>
      </c>
      <c r="N1562">
        <v>10</v>
      </c>
      <c r="O1562">
        <v>10</v>
      </c>
      <c r="P1562">
        <v>0</v>
      </c>
      <c r="Q1562">
        <v>0</v>
      </c>
      <c r="R1562">
        <v>3.4722219999999999</v>
      </c>
      <c r="S1562">
        <v>3.4722219999999999</v>
      </c>
      <c r="T1562">
        <v>0</v>
      </c>
      <c r="U1562">
        <v>0</v>
      </c>
    </row>
    <row r="1563" spans="1:21" x14ac:dyDescent="0.25">
      <c r="A1563" t="s">
        <v>5863</v>
      </c>
      <c r="B1563">
        <v>1</v>
      </c>
      <c r="C1563" t="s">
        <v>79</v>
      </c>
      <c r="D1563" t="s">
        <v>110</v>
      </c>
      <c r="E1563" t="s">
        <v>5787</v>
      </c>
      <c r="F1563" t="s">
        <v>140</v>
      </c>
      <c r="G1563" t="s">
        <v>72</v>
      </c>
      <c r="H1563" t="s">
        <v>129</v>
      </c>
      <c r="I1563" t="s">
        <v>22</v>
      </c>
      <c r="J1563" t="s">
        <v>141</v>
      </c>
      <c r="K1563" t="s">
        <v>5864</v>
      </c>
      <c r="L1563" t="s">
        <v>5865</v>
      </c>
      <c r="M1563">
        <v>0.97361111099999997</v>
      </c>
      <c r="N1563">
        <v>9</v>
      </c>
      <c r="O1563">
        <v>28</v>
      </c>
      <c r="P1563">
        <v>149</v>
      </c>
      <c r="Q1563">
        <v>2412</v>
      </c>
      <c r="R1563">
        <v>8.7624999999999993</v>
      </c>
      <c r="S1563">
        <v>27.261111</v>
      </c>
      <c r="T1563">
        <v>145.06805600000001</v>
      </c>
      <c r="U1563">
        <v>2348.35</v>
      </c>
    </row>
    <row r="1564" spans="1:21" x14ac:dyDescent="0.25">
      <c r="A1564" t="s">
        <v>5866</v>
      </c>
      <c r="B1564">
        <v>1</v>
      </c>
      <c r="C1564" t="s">
        <v>79</v>
      </c>
      <c r="D1564" t="s">
        <v>110</v>
      </c>
      <c r="E1564" t="s">
        <v>4590</v>
      </c>
      <c r="F1564" t="s">
        <v>140</v>
      </c>
      <c r="G1564" t="s">
        <v>72</v>
      </c>
      <c r="H1564" t="s">
        <v>129</v>
      </c>
      <c r="I1564" t="s">
        <v>22</v>
      </c>
      <c r="J1564" t="s">
        <v>141</v>
      </c>
      <c r="K1564" t="s">
        <v>5867</v>
      </c>
      <c r="L1564" t="s">
        <v>5868</v>
      </c>
      <c r="M1564">
        <v>9.1111110999999995E-2</v>
      </c>
      <c r="N1564">
        <v>0</v>
      </c>
      <c r="O1564">
        <v>0</v>
      </c>
      <c r="P1564">
        <v>158</v>
      </c>
      <c r="Q1564">
        <v>3799</v>
      </c>
      <c r="R1564">
        <v>0</v>
      </c>
      <c r="S1564">
        <v>0</v>
      </c>
      <c r="T1564">
        <v>14.395555999999999</v>
      </c>
      <c r="U1564">
        <v>346.13111099999998</v>
      </c>
    </row>
    <row r="1565" spans="1:21" x14ac:dyDescent="0.25">
      <c r="A1565" t="s">
        <v>5869</v>
      </c>
      <c r="B1565">
        <v>1</v>
      </c>
      <c r="C1565" t="s">
        <v>79</v>
      </c>
      <c r="D1565" t="s">
        <v>110</v>
      </c>
      <c r="E1565" t="s">
        <v>5870</v>
      </c>
      <c r="F1565" t="s">
        <v>140</v>
      </c>
      <c r="G1565" t="s">
        <v>72</v>
      </c>
      <c r="H1565" t="s">
        <v>129</v>
      </c>
      <c r="I1565" t="s">
        <v>22</v>
      </c>
      <c r="J1565" t="s">
        <v>141</v>
      </c>
      <c r="K1565" t="s">
        <v>5871</v>
      </c>
      <c r="L1565" t="s">
        <v>5872</v>
      </c>
      <c r="M1565">
        <v>0.69888888800000004</v>
      </c>
      <c r="N1565">
        <v>10</v>
      </c>
      <c r="O1565">
        <v>10</v>
      </c>
      <c r="P1565">
        <v>0</v>
      </c>
      <c r="Q1565">
        <v>0</v>
      </c>
      <c r="R1565">
        <v>6.9888890000000004</v>
      </c>
      <c r="S1565">
        <v>6.9888890000000004</v>
      </c>
      <c r="T1565">
        <v>0</v>
      </c>
      <c r="U1565">
        <v>0</v>
      </c>
    </row>
    <row r="1566" spans="1:21" x14ac:dyDescent="0.25">
      <c r="A1566" t="s">
        <v>5873</v>
      </c>
      <c r="B1566">
        <v>1</v>
      </c>
      <c r="C1566" t="s">
        <v>79</v>
      </c>
      <c r="D1566" t="s">
        <v>110</v>
      </c>
      <c r="E1566" t="s">
        <v>5874</v>
      </c>
      <c r="F1566" t="s">
        <v>140</v>
      </c>
      <c r="G1566" t="s">
        <v>72</v>
      </c>
      <c r="H1566" t="s">
        <v>129</v>
      </c>
      <c r="I1566" t="s">
        <v>22</v>
      </c>
      <c r="J1566" t="s">
        <v>141</v>
      </c>
      <c r="K1566" t="s">
        <v>5875</v>
      </c>
      <c r="L1566" t="s">
        <v>5876</v>
      </c>
      <c r="M1566">
        <v>0.19388888800000001</v>
      </c>
      <c r="N1566">
        <v>8</v>
      </c>
      <c r="O1566">
        <v>28</v>
      </c>
      <c r="P1566">
        <v>149</v>
      </c>
      <c r="Q1566">
        <v>2412</v>
      </c>
      <c r="R1566">
        <v>1.5511109999999999</v>
      </c>
      <c r="S1566">
        <v>5.4288889999999999</v>
      </c>
      <c r="T1566">
        <v>28.889444000000001</v>
      </c>
      <c r="U1566">
        <v>467.65999799999997</v>
      </c>
    </row>
    <row r="1567" spans="1:21" x14ac:dyDescent="0.25">
      <c r="A1567" t="s">
        <v>5877</v>
      </c>
      <c r="B1567">
        <v>1</v>
      </c>
      <c r="C1567" t="s">
        <v>79</v>
      </c>
      <c r="D1567" t="s">
        <v>110</v>
      </c>
      <c r="E1567" t="s">
        <v>5878</v>
      </c>
      <c r="F1567" t="s">
        <v>5879</v>
      </c>
      <c r="G1567" t="s">
        <v>71</v>
      </c>
      <c r="H1567" t="s">
        <v>129</v>
      </c>
      <c r="I1567" t="s">
        <v>22</v>
      </c>
      <c r="J1567" t="s">
        <v>141</v>
      </c>
      <c r="K1567" t="s">
        <v>5880</v>
      </c>
      <c r="L1567" t="s">
        <v>5881</v>
      </c>
      <c r="M1567">
        <v>0.998611111</v>
      </c>
      <c r="N1567">
        <v>0</v>
      </c>
      <c r="O1567">
        <v>15</v>
      </c>
      <c r="P1567">
        <v>0</v>
      </c>
      <c r="Q1567">
        <v>0</v>
      </c>
      <c r="R1567">
        <v>0</v>
      </c>
      <c r="S1567">
        <v>14.979167</v>
      </c>
      <c r="T1567">
        <v>0</v>
      </c>
      <c r="U1567">
        <v>0</v>
      </c>
    </row>
    <row r="1568" spans="1:21" x14ac:dyDescent="0.25">
      <c r="A1568" t="s">
        <v>5882</v>
      </c>
      <c r="B1568">
        <v>1</v>
      </c>
      <c r="C1568" t="s">
        <v>79</v>
      </c>
      <c r="D1568" t="s">
        <v>110</v>
      </c>
      <c r="E1568" t="s">
        <v>5883</v>
      </c>
      <c r="F1568" t="s">
        <v>5884</v>
      </c>
      <c r="G1568" t="s">
        <v>71</v>
      </c>
      <c r="H1568" t="s">
        <v>129</v>
      </c>
      <c r="I1568" t="s">
        <v>22</v>
      </c>
      <c r="J1568" t="s">
        <v>141</v>
      </c>
      <c r="K1568" t="s">
        <v>5885</v>
      </c>
      <c r="L1568" t="s">
        <v>5886</v>
      </c>
      <c r="M1568">
        <v>0.38500000000000001</v>
      </c>
      <c r="N1568">
        <v>0</v>
      </c>
      <c r="O1568">
        <v>1</v>
      </c>
      <c r="P1568">
        <v>0</v>
      </c>
      <c r="Q1568">
        <v>0</v>
      </c>
      <c r="R1568">
        <v>0</v>
      </c>
      <c r="S1568">
        <v>0.38500000000000001</v>
      </c>
      <c r="T1568">
        <v>0</v>
      </c>
      <c r="U1568">
        <v>0</v>
      </c>
    </row>
    <row r="1569" spans="1:21" x14ac:dyDescent="0.25">
      <c r="A1569" t="s">
        <v>5887</v>
      </c>
      <c r="B1569">
        <v>1</v>
      </c>
      <c r="C1569" t="s">
        <v>79</v>
      </c>
      <c r="D1569" t="s">
        <v>110</v>
      </c>
      <c r="E1569" t="s">
        <v>5888</v>
      </c>
      <c r="F1569" t="s">
        <v>5417</v>
      </c>
      <c r="G1569" t="s">
        <v>71</v>
      </c>
      <c r="H1569" t="s">
        <v>129</v>
      </c>
      <c r="I1569" t="s">
        <v>22</v>
      </c>
      <c r="J1569" t="s">
        <v>141</v>
      </c>
      <c r="K1569" t="s">
        <v>5889</v>
      </c>
      <c r="L1569" t="s">
        <v>5890</v>
      </c>
      <c r="M1569">
        <v>2.0841666659999998</v>
      </c>
      <c r="N1569">
        <v>0</v>
      </c>
      <c r="O1569">
        <v>1</v>
      </c>
      <c r="P1569">
        <v>0</v>
      </c>
      <c r="Q1569">
        <v>0</v>
      </c>
      <c r="R1569">
        <v>0</v>
      </c>
      <c r="S1569">
        <v>2.0841669999999999</v>
      </c>
      <c r="T1569">
        <v>0</v>
      </c>
      <c r="U1569">
        <v>0</v>
      </c>
    </row>
    <row r="1570" spans="1:21" x14ac:dyDescent="0.25">
      <c r="A1570" t="s">
        <v>5891</v>
      </c>
      <c r="B1570">
        <v>1</v>
      </c>
      <c r="C1570" t="s">
        <v>79</v>
      </c>
      <c r="D1570" t="s">
        <v>110</v>
      </c>
      <c r="E1570" t="s">
        <v>5892</v>
      </c>
      <c r="F1570" t="s">
        <v>3423</v>
      </c>
      <c r="G1570" t="s">
        <v>72</v>
      </c>
      <c r="H1570" t="s">
        <v>129</v>
      </c>
      <c r="I1570" t="s">
        <v>22</v>
      </c>
      <c r="J1570" t="s">
        <v>141</v>
      </c>
      <c r="K1570" t="s">
        <v>5893</v>
      </c>
      <c r="L1570" t="s">
        <v>5894</v>
      </c>
      <c r="M1570">
        <v>1.228611111</v>
      </c>
      <c r="N1570">
        <v>0</v>
      </c>
      <c r="O1570">
        <v>0</v>
      </c>
      <c r="P1570">
        <v>1</v>
      </c>
      <c r="Q1570">
        <v>21</v>
      </c>
      <c r="R1570">
        <v>0</v>
      </c>
      <c r="S1570">
        <v>0</v>
      </c>
      <c r="T1570">
        <v>1.2286109999999999</v>
      </c>
      <c r="U1570">
        <v>25.800833000000001</v>
      </c>
    </row>
    <row r="1571" spans="1:21" x14ac:dyDescent="0.25">
      <c r="A1571" t="s">
        <v>5895</v>
      </c>
      <c r="B1571">
        <v>1</v>
      </c>
      <c r="C1571" t="s">
        <v>79</v>
      </c>
      <c r="D1571" t="s">
        <v>110</v>
      </c>
      <c r="E1571" t="s">
        <v>5787</v>
      </c>
      <c r="F1571" t="s">
        <v>140</v>
      </c>
      <c r="G1571" t="s">
        <v>72</v>
      </c>
      <c r="H1571" t="s">
        <v>129</v>
      </c>
      <c r="I1571" t="s">
        <v>22</v>
      </c>
      <c r="J1571" t="s">
        <v>141</v>
      </c>
      <c r="K1571" t="s">
        <v>5896</v>
      </c>
      <c r="L1571" t="s">
        <v>5897</v>
      </c>
      <c r="M1571">
        <v>0.14722222200000001</v>
      </c>
      <c r="N1571">
        <v>9</v>
      </c>
      <c r="O1571">
        <v>28</v>
      </c>
      <c r="P1571">
        <v>149</v>
      </c>
      <c r="Q1571">
        <v>2412</v>
      </c>
      <c r="R1571">
        <v>1.325</v>
      </c>
      <c r="S1571">
        <v>4.1222219999999998</v>
      </c>
      <c r="T1571">
        <v>21.936111</v>
      </c>
      <c r="U1571">
        <v>355.09999900000003</v>
      </c>
    </row>
    <row r="1572" spans="1:21" x14ac:dyDescent="0.25">
      <c r="A1572" t="s">
        <v>5898</v>
      </c>
      <c r="B1572">
        <v>1</v>
      </c>
      <c r="C1572" t="s">
        <v>79</v>
      </c>
      <c r="D1572" t="s">
        <v>110</v>
      </c>
      <c r="E1572" t="s">
        <v>5899</v>
      </c>
      <c r="F1572" t="s">
        <v>2199</v>
      </c>
      <c r="G1572" t="s">
        <v>71</v>
      </c>
      <c r="H1572" t="s">
        <v>129</v>
      </c>
      <c r="I1572" t="s">
        <v>24</v>
      </c>
      <c r="J1572" t="s">
        <v>141</v>
      </c>
      <c r="K1572" t="s">
        <v>5900</v>
      </c>
      <c r="L1572" t="s">
        <v>5901</v>
      </c>
      <c r="M1572">
        <v>2.3149999999999999</v>
      </c>
      <c r="N1572">
        <v>0</v>
      </c>
      <c r="O1572">
        <v>15</v>
      </c>
      <c r="P1572">
        <v>0</v>
      </c>
      <c r="Q1572">
        <v>0</v>
      </c>
      <c r="R1572">
        <v>0</v>
      </c>
      <c r="S1572">
        <v>34.725000000000001</v>
      </c>
      <c r="T1572">
        <v>0</v>
      </c>
      <c r="U1572">
        <v>0</v>
      </c>
    </row>
    <row r="1573" spans="1:21" x14ac:dyDescent="0.25">
      <c r="A1573" t="s">
        <v>5902</v>
      </c>
      <c r="B1573">
        <v>1</v>
      </c>
      <c r="C1573" t="s">
        <v>79</v>
      </c>
      <c r="D1573" t="s">
        <v>110</v>
      </c>
      <c r="E1573" t="s">
        <v>5870</v>
      </c>
      <c r="F1573" t="s">
        <v>140</v>
      </c>
      <c r="G1573" t="s">
        <v>72</v>
      </c>
      <c r="H1573" t="s">
        <v>129</v>
      </c>
      <c r="I1573" t="s">
        <v>22</v>
      </c>
      <c r="J1573" t="s">
        <v>141</v>
      </c>
      <c r="K1573" t="s">
        <v>5903</v>
      </c>
      <c r="L1573" t="s">
        <v>5904</v>
      </c>
      <c r="M1573">
        <v>0.209166666</v>
      </c>
      <c r="N1573">
        <v>10</v>
      </c>
      <c r="O1573">
        <v>10</v>
      </c>
      <c r="P1573">
        <v>0</v>
      </c>
      <c r="Q1573">
        <v>0</v>
      </c>
      <c r="R1573">
        <v>2.0916670000000002</v>
      </c>
      <c r="S1573">
        <v>2.0916670000000002</v>
      </c>
      <c r="T1573">
        <v>0</v>
      </c>
      <c r="U1573">
        <v>0</v>
      </c>
    </row>
    <row r="1574" spans="1:21" x14ac:dyDescent="0.25">
      <c r="A1574" t="s">
        <v>5905</v>
      </c>
      <c r="B1574">
        <v>1</v>
      </c>
      <c r="C1574" t="s">
        <v>79</v>
      </c>
      <c r="D1574" t="s">
        <v>110</v>
      </c>
      <c r="E1574" t="s">
        <v>5906</v>
      </c>
      <c r="F1574" t="s">
        <v>4986</v>
      </c>
      <c r="G1574" t="s">
        <v>71</v>
      </c>
      <c r="H1574" t="s">
        <v>129</v>
      </c>
      <c r="I1574" t="s">
        <v>22</v>
      </c>
      <c r="J1574" t="s">
        <v>141</v>
      </c>
      <c r="K1574" t="s">
        <v>5907</v>
      </c>
      <c r="L1574" t="s">
        <v>5908</v>
      </c>
      <c r="M1574">
        <v>0.64777777700000005</v>
      </c>
      <c r="N1574">
        <v>0</v>
      </c>
      <c r="O1574">
        <v>0</v>
      </c>
      <c r="P1574">
        <v>0</v>
      </c>
      <c r="Q1574">
        <v>31</v>
      </c>
      <c r="R1574">
        <v>0</v>
      </c>
      <c r="S1574">
        <v>0</v>
      </c>
      <c r="T1574">
        <v>0</v>
      </c>
      <c r="U1574">
        <v>20.081111</v>
      </c>
    </row>
    <row r="1575" spans="1:21" x14ac:dyDescent="0.25">
      <c r="A1575" t="s">
        <v>5909</v>
      </c>
      <c r="B1575">
        <v>1</v>
      </c>
      <c r="C1575" t="s">
        <v>78</v>
      </c>
      <c r="D1575" t="s">
        <v>82</v>
      </c>
      <c r="E1575" t="s">
        <v>5910</v>
      </c>
      <c r="F1575" t="s">
        <v>5070</v>
      </c>
      <c r="G1575" t="s">
        <v>71</v>
      </c>
      <c r="H1575" t="s">
        <v>129</v>
      </c>
      <c r="I1575" t="s">
        <v>22</v>
      </c>
      <c r="J1575" t="s">
        <v>141</v>
      </c>
      <c r="K1575" t="s">
        <v>5911</v>
      </c>
      <c r="L1575" t="s">
        <v>5912</v>
      </c>
      <c r="M1575">
        <v>2</v>
      </c>
      <c r="N1575">
        <v>0</v>
      </c>
      <c r="O1575">
        <v>1</v>
      </c>
      <c r="P1575">
        <v>0</v>
      </c>
      <c r="Q1575">
        <v>0</v>
      </c>
      <c r="R1575">
        <v>0</v>
      </c>
      <c r="S1575">
        <v>2</v>
      </c>
      <c r="T1575">
        <v>0</v>
      </c>
      <c r="U1575">
        <v>0</v>
      </c>
    </row>
    <row r="1576" spans="1:21" x14ac:dyDescent="0.25">
      <c r="A1576" t="s">
        <v>5913</v>
      </c>
      <c r="B1576">
        <v>1</v>
      </c>
      <c r="C1576" t="s">
        <v>78</v>
      </c>
      <c r="D1576" t="s">
        <v>92</v>
      </c>
      <c r="E1576" t="s">
        <v>5914</v>
      </c>
      <c r="F1576" t="s">
        <v>140</v>
      </c>
      <c r="G1576" t="s">
        <v>72</v>
      </c>
      <c r="H1576" t="s">
        <v>129</v>
      </c>
      <c r="I1576" t="s">
        <v>22</v>
      </c>
      <c r="J1576" t="s">
        <v>141</v>
      </c>
      <c r="K1576" t="s">
        <v>5915</v>
      </c>
      <c r="L1576" t="s">
        <v>5916</v>
      </c>
      <c r="M1576">
        <v>0.1</v>
      </c>
      <c r="N1576">
        <v>2</v>
      </c>
      <c r="O1576">
        <v>100</v>
      </c>
      <c r="P1576">
        <v>12</v>
      </c>
      <c r="Q1576">
        <v>237</v>
      </c>
      <c r="R1576">
        <v>0.2</v>
      </c>
      <c r="S1576">
        <v>10</v>
      </c>
      <c r="T1576">
        <v>1.2</v>
      </c>
      <c r="U1576">
        <v>23.7</v>
      </c>
    </row>
    <row r="1577" spans="1:21" x14ac:dyDescent="0.25">
      <c r="A1577" t="s">
        <v>5917</v>
      </c>
      <c r="B1577">
        <v>1</v>
      </c>
      <c r="C1577" t="s">
        <v>78</v>
      </c>
      <c r="D1577" t="s">
        <v>99</v>
      </c>
      <c r="E1577" t="s">
        <v>5918</v>
      </c>
      <c r="F1577" t="s">
        <v>2199</v>
      </c>
      <c r="G1577" t="s">
        <v>71</v>
      </c>
      <c r="H1577" t="s">
        <v>129</v>
      </c>
      <c r="I1577" t="s">
        <v>22</v>
      </c>
      <c r="J1577" t="s">
        <v>141</v>
      </c>
      <c r="K1577" t="s">
        <v>5919</v>
      </c>
      <c r="L1577" t="s">
        <v>5920</v>
      </c>
      <c r="M1577">
        <v>3.3186111110000001</v>
      </c>
      <c r="N1577">
        <v>0</v>
      </c>
      <c r="O1577">
        <v>1</v>
      </c>
      <c r="P1577">
        <v>0</v>
      </c>
      <c r="Q1577">
        <v>0</v>
      </c>
      <c r="R1577">
        <v>0</v>
      </c>
      <c r="S1577">
        <v>3.3186110000000002</v>
      </c>
      <c r="T1577">
        <v>0</v>
      </c>
      <c r="U1577">
        <v>0</v>
      </c>
    </row>
    <row r="1578" spans="1:21" x14ac:dyDescent="0.25">
      <c r="A1578" t="s">
        <v>5921</v>
      </c>
      <c r="B1578">
        <v>1</v>
      </c>
      <c r="C1578" t="s">
        <v>78</v>
      </c>
      <c r="D1578" t="s">
        <v>99</v>
      </c>
      <c r="E1578" t="s">
        <v>5922</v>
      </c>
      <c r="F1578" t="s">
        <v>4986</v>
      </c>
      <c r="G1578" t="s">
        <v>71</v>
      </c>
      <c r="H1578" t="s">
        <v>129</v>
      </c>
      <c r="I1578" t="s">
        <v>22</v>
      </c>
      <c r="J1578" t="s">
        <v>141</v>
      </c>
      <c r="K1578" t="s">
        <v>5923</v>
      </c>
      <c r="L1578" t="s">
        <v>5924</v>
      </c>
      <c r="M1578">
        <v>2.1661111110000002</v>
      </c>
      <c r="N1578">
        <v>0</v>
      </c>
      <c r="O1578">
        <v>16</v>
      </c>
      <c r="P1578">
        <v>0</v>
      </c>
      <c r="Q1578">
        <v>0</v>
      </c>
      <c r="R1578">
        <v>0</v>
      </c>
      <c r="S1578">
        <v>34.657778</v>
      </c>
      <c r="T1578">
        <v>0</v>
      </c>
      <c r="U1578">
        <v>0</v>
      </c>
    </row>
    <row r="1579" spans="1:21" x14ac:dyDescent="0.25">
      <c r="A1579" t="s">
        <v>5925</v>
      </c>
      <c r="B1579">
        <v>1</v>
      </c>
      <c r="C1579" t="s">
        <v>78</v>
      </c>
      <c r="D1579" t="s">
        <v>106</v>
      </c>
      <c r="E1579" t="s">
        <v>5926</v>
      </c>
      <c r="F1579" t="s">
        <v>5927</v>
      </c>
      <c r="G1579" t="s">
        <v>72</v>
      </c>
      <c r="H1579" t="s">
        <v>129</v>
      </c>
      <c r="I1579" t="s">
        <v>22</v>
      </c>
      <c r="J1579" t="s">
        <v>141</v>
      </c>
      <c r="K1579" t="s">
        <v>5928</v>
      </c>
      <c r="L1579" t="s">
        <v>5929</v>
      </c>
      <c r="M1579">
        <v>0.275277777</v>
      </c>
      <c r="N1579">
        <v>0</v>
      </c>
      <c r="O1579">
        <v>34</v>
      </c>
      <c r="P1579">
        <v>3</v>
      </c>
      <c r="Q1579">
        <v>3</v>
      </c>
      <c r="R1579">
        <v>0</v>
      </c>
      <c r="S1579">
        <v>9.3594439999999999</v>
      </c>
      <c r="T1579">
        <v>0.82583300000000004</v>
      </c>
      <c r="U1579">
        <v>0.82583300000000004</v>
      </c>
    </row>
    <row r="1580" spans="1:21" x14ac:dyDescent="0.25">
      <c r="A1580" t="s">
        <v>5930</v>
      </c>
      <c r="B1580">
        <v>1</v>
      </c>
      <c r="C1580" t="s">
        <v>78</v>
      </c>
      <c r="D1580" t="s">
        <v>92</v>
      </c>
      <c r="E1580" t="s">
        <v>5931</v>
      </c>
      <c r="F1580" t="s">
        <v>2199</v>
      </c>
      <c r="G1580" t="s">
        <v>71</v>
      </c>
      <c r="H1580" t="s">
        <v>129</v>
      </c>
      <c r="I1580" t="s">
        <v>24</v>
      </c>
      <c r="J1580" t="s">
        <v>141</v>
      </c>
      <c r="K1580" t="s">
        <v>5932</v>
      </c>
      <c r="L1580" t="s">
        <v>5933</v>
      </c>
      <c r="M1580">
        <v>3.238611111</v>
      </c>
      <c r="N1580">
        <v>0</v>
      </c>
      <c r="O1580">
        <v>6</v>
      </c>
      <c r="P1580">
        <v>0</v>
      </c>
      <c r="Q1580">
        <v>0</v>
      </c>
      <c r="R1580">
        <v>0</v>
      </c>
      <c r="S1580">
        <v>19.431667000000001</v>
      </c>
      <c r="T1580">
        <v>0</v>
      </c>
      <c r="U1580">
        <v>0</v>
      </c>
    </row>
    <row r="1581" spans="1:21" x14ac:dyDescent="0.25">
      <c r="A1581" t="s">
        <v>5934</v>
      </c>
      <c r="B1581">
        <v>1</v>
      </c>
      <c r="C1581" t="s">
        <v>79</v>
      </c>
      <c r="D1581" t="s">
        <v>109</v>
      </c>
      <c r="E1581" t="s">
        <v>5935</v>
      </c>
      <c r="F1581" t="s">
        <v>5470</v>
      </c>
      <c r="G1581" t="s">
        <v>71</v>
      </c>
      <c r="H1581" t="s">
        <v>129</v>
      </c>
      <c r="I1581" t="s">
        <v>22</v>
      </c>
      <c r="J1581" t="s">
        <v>141</v>
      </c>
      <c r="K1581" t="s">
        <v>5936</v>
      </c>
      <c r="L1581" t="s">
        <v>5937</v>
      </c>
      <c r="M1581">
        <v>1.114166666</v>
      </c>
      <c r="N1581">
        <v>1</v>
      </c>
      <c r="O1581">
        <v>93</v>
      </c>
      <c r="P1581">
        <v>0</v>
      </c>
      <c r="Q1581">
        <v>86</v>
      </c>
      <c r="R1581">
        <v>1.1141669999999999</v>
      </c>
      <c r="S1581">
        <v>103.61750000000001</v>
      </c>
      <c r="T1581">
        <v>0</v>
      </c>
      <c r="U1581">
        <v>95.818332999999996</v>
      </c>
    </row>
    <row r="1582" spans="1:21" x14ac:dyDescent="0.25">
      <c r="A1582" t="s">
        <v>5938</v>
      </c>
      <c r="B1582">
        <v>1</v>
      </c>
      <c r="C1582" t="s">
        <v>79</v>
      </c>
      <c r="D1582" t="s">
        <v>109</v>
      </c>
      <c r="E1582" t="s">
        <v>5939</v>
      </c>
      <c r="F1582" t="s">
        <v>140</v>
      </c>
      <c r="G1582" t="s">
        <v>72</v>
      </c>
      <c r="H1582" t="s">
        <v>129</v>
      </c>
      <c r="I1582" t="s">
        <v>22</v>
      </c>
      <c r="J1582" t="s">
        <v>141</v>
      </c>
      <c r="K1582" t="s">
        <v>5940</v>
      </c>
      <c r="L1582" t="s">
        <v>5941</v>
      </c>
      <c r="M1582">
        <v>0.88</v>
      </c>
      <c r="N1582">
        <v>28</v>
      </c>
      <c r="O1582">
        <v>2860</v>
      </c>
      <c r="P1582">
        <v>775</v>
      </c>
      <c r="Q1582">
        <v>3637</v>
      </c>
      <c r="R1582">
        <v>24.64</v>
      </c>
      <c r="S1582">
        <v>2516.8000000000002</v>
      </c>
      <c r="T1582">
        <v>682</v>
      </c>
      <c r="U1582">
        <v>3200.56</v>
      </c>
    </row>
    <row r="1583" spans="1:21" x14ac:dyDescent="0.25">
      <c r="A1583" t="s">
        <v>5942</v>
      </c>
      <c r="B1583">
        <v>1</v>
      </c>
      <c r="C1583" t="s">
        <v>79</v>
      </c>
      <c r="D1583" t="s">
        <v>109</v>
      </c>
      <c r="E1583" t="s">
        <v>5943</v>
      </c>
      <c r="F1583" t="s">
        <v>140</v>
      </c>
      <c r="G1583" t="s">
        <v>72</v>
      </c>
      <c r="H1583" t="s">
        <v>168</v>
      </c>
      <c r="I1583" t="s">
        <v>22</v>
      </c>
      <c r="J1583" t="s">
        <v>141</v>
      </c>
      <c r="K1583" t="s">
        <v>5944</v>
      </c>
      <c r="L1583" t="s">
        <v>5945</v>
      </c>
      <c r="M1583">
        <v>8.6111109999999994E-3</v>
      </c>
      <c r="N1583">
        <v>1</v>
      </c>
      <c r="O1583">
        <v>1</v>
      </c>
      <c r="P1583">
        <v>104</v>
      </c>
      <c r="Q1583">
        <v>223</v>
      </c>
      <c r="R1583">
        <v>8.6110000000000006E-3</v>
      </c>
      <c r="S1583">
        <v>8.6110000000000006E-3</v>
      </c>
      <c r="T1583">
        <v>0.89555600000000002</v>
      </c>
      <c r="U1583">
        <v>1.9202779999999999</v>
      </c>
    </row>
    <row r="1584" spans="1:21" x14ac:dyDescent="0.25">
      <c r="A1584" t="s">
        <v>5946</v>
      </c>
      <c r="B1584">
        <v>1</v>
      </c>
      <c r="C1584" t="s">
        <v>79</v>
      </c>
      <c r="D1584" t="s">
        <v>109</v>
      </c>
      <c r="E1584" t="s">
        <v>5947</v>
      </c>
      <c r="F1584" t="s">
        <v>140</v>
      </c>
      <c r="G1584" t="s">
        <v>72</v>
      </c>
      <c r="H1584" t="s">
        <v>129</v>
      </c>
      <c r="I1584" t="s">
        <v>22</v>
      </c>
      <c r="J1584" t="s">
        <v>141</v>
      </c>
      <c r="K1584" t="s">
        <v>5948</v>
      </c>
      <c r="L1584" t="s">
        <v>5949</v>
      </c>
      <c r="M1584">
        <v>0.60722222199999998</v>
      </c>
      <c r="N1584">
        <v>1</v>
      </c>
      <c r="O1584">
        <v>431</v>
      </c>
      <c r="P1584">
        <v>0</v>
      </c>
      <c r="Q1584">
        <v>0</v>
      </c>
      <c r="R1584">
        <v>0.60722200000000004</v>
      </c>
      <c r="S1584">
        <v>261.71277800000001</v>
      </c>
      <c r="T1584">
        <v>0</v>
      </c>
      <c r="U1584">
        <v>0</v>
      </c>
    </row>
    <row r="1585" spans="1:21" x14ac:dyDescent="0.25">
      <c r="A1585" t="s">
        <v>5950</v>
      </c>
      <c r="B1585">
        <v>1</v>
      </c>
      <c r="C1585" t="s">
        <v>79</v>
      </c>
      <c r="D1585" t="s">
        <v>109</v>
      </c>
      <c r="E1585" t="s">
        <v>5951</v>
      </c>
      <c r="F1585" t="s">
        <v>140</v>
      </c>
      <c r="G1585" t="s">
        <v>72</v>
      </c>
      <c r="H1585" t="s">
        <v>129</v>
      </c>
      <c r="I1585" t="s">
        <v>22</v>
      </c>
      <c r="J1585" t="s">
        <v>141</v>
      </c>
      <c r="K1585" t="s">
        <v>5952</v>
      </c>
      <c r="L1585" t="s">
        <v>5953</v>
      </c>
      <c r="M1585">
        <v>0.58444444399999995</v>
      </c>
      <c r="N1585">
        <v>7</v>
      </c>
      <c r="O1585">
        <v>768</v>
      </c>
      <c r="P1585">
        <v>0</v>
      </c>
      <c r="Q1585">
        <v>153</v>
      </c>
      <c r="R1585">
        <v>4.0911109999999997</v>
      </c>
      <c r="S1585">
        <v>448.85333300000002</v>
      </c>
      <c r="T1585">
        <v>0</v>
      </c>
      <c r="U1585">
        <v>89.42</v>
      </c>
    </row>
    <row r="1586" spans="1:21" x14ac:dyDescent="0.25">
      <c r="A1586" t="s">
        <v>5954</v>
      </c>
      <c r="B1586">
        <v>1</v>
      </c>
      <c r="C1586" t="s">
        <v>79</v>
      </c>
      <c r="D1586" t="s">
        <v>109</v>
      </c>
      <c r="E1586" t="s">
        <v>5955</v>
      </c>
      <c r="F1586" t="s">
        <v>140</v>
      </c>
      <c r="G1586" t="s">
        <v>72</v>
      </c>
      <c r="H1586" t="s">
        <v>129</v>
      </c>
      <c r="I1586" t="s">
        <v>22</v>
      </c>
      <c r="J1586" t="s">
        <v>141</v>
      </c>
      <c r="K1586" t="s">
        <v>5956</v>
      </c>
      <c r="L1586" t="s">
        <v>5957</v>
      </c>
      <c r="M1586">
        <v>0.60972222200000004</v>
      </c>
      <c r="N1586">
        <v>1</v>
      </c>
      <c r="O1586">
        <v>1</v>
      </c>
      <c r="P1586">
        <v>104</v>
      </c>
      <c r="Q1586">
        <v>223</v>
      </c>
      <c r="R1586">
        <v>0.60972199999999999</v>
      </c>
      <c r="S1586">
        <v>0.60972199999999999</v>
      </c>
      <c r="T1586">
        <v>63.411110999999998</v>
      </c>
      <c r="U1586">
        <v>135.96805599999999</v>
      </c>
    </row>
    <row r="1587" spans="1:21" x14ac:dyDescent="0.25">
      <c r="A1587" t="s">
        <v>5958</v>
      </c>
      <c r="B1587">
        <v>1</v>
      </c>
      <c r="C1587" t="s">
        <v>79</v>
      </c>
      <c r="D1587" t="s">
        <v>109</v>
      </c>
      <c r="E1587" t="s">
        <v>5959</v>
      </c>
      <c r="F1587" t="s">
        <v>5626</v>
      </c>
      <c r="G1587" t="s">
        <v>71</v>
      </c>
      <c r="H1587" t="s">
        <v>129</v>
      </c>
      <c r="I1587" t="s">
        <v>22</v>
      </c>
      <c r="J1587" t="s">
        <v>141</v>
      </c>
      <c r="K1587" t="s">
        <v>5960</v>
      </c>
      <c r="L1587" t="s">
        <v>5961</v>
      </c>
      <c r="M1587">
        <v>1.166111111</v>
      </c>
      <c r="N1587">
        <v>0</v>
      </c>
      <c r="O1587">
        <v>11</v>
      </c>
      <c r="P1587">
        <v>0</v>
      </c>
      <c r="Q1587">
        <v>13</v>
      </c>
      <c r="R1587">
        <v>0</v>
      </c>
      <c r="S1587">
        <v>12.827222000000001</v>
      </c>
      <c r="T1587">
        <v>0</v>
      </c>
      <c r="U1587">
        <v>15.159444000000001</v>
      </c>
    </row>
    <row r="1588" spans="1:21" x14ac:dyDescent="0.25">
      <c r="A1588" t="s">
        <v>5962</v>
      </c>
      <c r="B1588">
        <v>1</v>
      </c>
      <c r="C1588" t="s">
        <v>79</v>
      </c>
      <c r="D1588" t="s">
        <v>109</v>
      </c>
      <c r="E1588" t="s">
        <v>5963</v>
      </c>
      <c r="F1588" t="s">
        <v>140</v>
      </c>
      <c r="G1588" t="s">
        <v>72</v>
      </c>
      <c r="H1588" t="s">
        <v>129</v>
      </c>
      <c r="I1588" t="s">
        <v>22</v>
      </c>
      <c r="J1588" t="s">
        <v>141</v>
      </c>
      <c r="K1588" t="s">
        <v>5964</v>
      </c>
      <c r="L1588" t="s">
        <v>5965</v>
      </c>
      <c r="M1588">
        <v>0.77861111100000002</v>
      </c>
      <c r="N1588">
        <v>7</v>
      </c>
      <c r="O1588">
        <v>768</v>
      </c>
      <c r="P1588">
        <v>0</v>
      </c>
      <c r="Q1588">
        <v>153</v>
      </c>
      <c r="R1588">
        <v>5.450278</v>
      </c>
      <c r="S1588">
        <v>597.97333300000003</v>
      </c>
      <c r="T1588">
        <v>0</v>
      </c>
      <c r="U1588">
        <v>119.1275</v>
      </c>
    </row>
    <row r="1589" spans="1:21" x14ac:dyDescent="0.25">
      <c r="A1589" t="s">
        <v>5966</v>
      </c>
      <c r="B1589">
        <v>1</v>
      </c>
      <c r="C1589" t="s">
        <v>79</v>
      </c>
      <c r="D1589" t="s">
        <v>109</v>
      </c>
      <c r="E1589" t="s">
        <v>5967</v>
      </c>
      <c r="F1589" t="s">
        <v>4991</v>
      </c>
      <c r="G1589" t="s">
        <v>71</v>
      </c>
      <c r="H1589" t="s">
        <v>129</v>
      </c>
      <c r="I1589" t="s">
        <v>22</v>
      </c>
      <c r="J1589" t="s">
        <v>141</v>
      </c>
      <c r="K1589" t="s">
        <v>5968</v>
      </c>
      <c r="L1589" t="s">
        <v>5969</v>
      </c>
      <c r="M1589">
        <v>0.80777777699999997</v>
      </c>
      <c r="N1589">
        <v>0</v>
      </c>
      <c r="O1589">
        <v>1</v>
      </c>
      <c r="P1589">
        <v>0</v>
      </c>
      <c r="Q1589">
        <v>0</v>
      </c>
      <c r="R1589">
        <v>0</v>
      </c>
      <c r="S1589">
        <v>0.807778</v>
      </c>
      <c r="T1589">
        <v>0</v>
      </c>
      <c r="U1589">
        <v>0</v>
      </c>
    </row>
    <row r="1590" spans="1:21" x14ac:dyDescent="0.25">
      <c r="A1590" t="s">
        <v>5970</v>
      </c>
      <c r="B1590">
        <v>1</v>
      </c>
      <c r="C1590" t="s">
        <v>79</v>
      </c>
      <c r="D1590" t="s">
        <v>109</v>
      </c>
      <c r="E1590" t="s">
        <v>5971</v>
      </c>
      <c r="F1590" t="s">
        <v>5972</v>
      </c>
      <c r="G1590" t="s">
        <v>72</v>
      </c>
      <c r="H1590" t="s">
        <v>129</v>
      </c>
      <c r="I1590" t="s">
        <v>22</v>
      </c>
      <c r="J1590" t="s">
        <v>141</v>
      </c>
      <c r="K1590" t="s">
        <v>5973</v>
      </c>
      <c r="L1590" t="s">
        <v>5974</v>
      </c>
      <c r="M1590">
        <v>2.673611111</v>
      </c>
      <c r="N1590">
        <v>0</v>
      </c>
      <c r="O1590">
        <v>0</v>
      </c>
      <c r="P1590">
        <v>0</v>
      </c>
      <c r="Q1590">
        <v>3</v>
      </c>
      <c r="R1590">
        <v>0</v>
      </c>
      <c r="S1590">
        <v>0</v>
      </c>
      <c r="T1590">
        <v>0</v>
      </c>
      <c r="U1590">
        <v>8.0208329999999997</v>
      </c>
    </row>
    <row r="1591" spans="1:21" x14ac:dyDescent="0.25">
      <c r="A1591" t="s">
        <v>5975</v>
      </c>
      <c r="B1591">
        <v>1</v>
      </c>
      <c r="C1591" t="s">
        <v>79</v>
      </c>
      <c r="D1591" t="s">
        <v>109</v>
      </c>
      <c r="E1591" t="s">
        <v>5976</v>
      </c>
      <c r="F1591" t="s">
        <v>5977</v>
      </c>
      <c r="G1591" t="s">
        <v>71</v>
      </c>
      <c r="H1591" t="s">
        <v>129</v>
      </c>
      <c r="I1591" t="s">
        <v>22</v>
      </c>
      <c r="J1591" t="s">
        <v>141</v>
      </c>
      <c r="K1591" t="s">
        <v>5978</v>
      </c>
      <c r="L1591" t="s">
        <v>5979</v>
      </c>
      <c r="M1591">
        <v>1.8505555549999999</v>
      </c>
      <c r="N1591">
        <v>0</v>
      </c>
      <c r="O1591">
        <v>0</v>
      </c>
      <c r="P1591">
        <v>0</v>
      </c>
      <c r="Q1591">
        <v>1</v>
      </c>
      <c r="R1591">
        <v>0</v>
      </c>
      <c r="S1591">
        <v>0</v>
      </c>
      <c r="T1591">
        <v>0</v>
      </c>
      <c r="U1591">
        <v>1.8505560000000001</v>
      </c>
    </row>
    <row r="1592" spans="1:21" x14ac:dyDescent="0.25">
      <c r="A1592" t="s">
        <v>5980</v>
      </c>
      <c r="B1592">
        <v>1</v>
      </c>
      <c r="C1592" t="s">
        <v>79</v>
      </c>
      <c r="D1592" t="s">
        <v>109</v>
      </c>
      <c r="E1592" t="s">
        <v>5981</v>
      </c>
      <c r="F1592" t="s">
        <v>5977</v>
      </c>
      <c r="G1592" t="s">
        <v>71</v>
      </c>
      <c r="H1592" t="s">
        <v>129</v>
      </c>
      <c r="I1592" t="s">
        <v>22</v>
      </c>
      <c r="J1592" t="s">
        <v>141</v>
      </c>
      <c r="K1592" t="s">
        <v>5982</v>
      </c>
      <c r="L1592" t="s">
        <v>5983</v>
      </c>
      <c r="M1592">
        <v>3.7408333329999999</v>
      </c>
      <c r="N1592">
        <v>0</v>
      </c>
      <c r="O1592">
        <v>0</v>
      </c>
      <c r="P1592">
        <v>0</v>
      </c>
      <c r="Q1592">
        <v>2</v>
      </c>
      <c r="R1592">
        <v>0</v>
      </c>
      <c r="S1592">
        <v>0</v>
      </c>
      <c r="T1592">
        <v>0</v>
      </c>
      <c r="U1592">
        <v>7.4816669999999998</v>
      </c>
    </row>
    <row r="1593" spans="1:21" x14ac:dyDescent="0.25">
      <c r="A1593" t="s">
        <v>5984</v>
      </c>
      <c r="B1593">
        <v>1</v>
      </c>
      <c r="C1593" t="s">
        <v>78</v>
      </c>
      <c r="D1593" t="s">
        <v>106</v>
      </c>
      <c r="E1593" t="s">
        <v>5985</v>
      </c>
      <c r="F1593" t="s">
        <v>5218</v>
      </c>
      <c r="G1593" t="s">
        <v>71</v>
      </c>
      <c r="H1593" t="s">
        <v>129</v>
      </c>
      <c r="I1593" t="s">
        <v>22</v>
      </c>
      <c r="J1593" t="s">
        <v>141</v>
      </c>
      <c r="K1593" t="s">
        <v>5986</v>
      </c>
      <c r="L1593" t="s">
        <v>5987</v>
      </c>
      <c r="M1593">
        <v>1.6627777770000001</v>
      </c>
      <c r="N1593">
        <v>0</v>
      </c>
      <c r="O1593">
        <v>75</v>
      </c>
      <c r="P1593">
        <v>0</v>
      </c>
      <c r="Q1593">
        <v>0</v>
      </c>
      <c r="R1593">
        <v>0</v>
      </c>
      <c r="S1593">
        <v>124.708333</v>
      </c>
      <c r="T1593">
        <v>0</v>
      </c>
      <c r="U1593">
        <v>0</v>
      </c>
    </row>
    <row r="1594" spans="1:21" x14ac:dyDescent="0.25">
      <c r="A1594" t="s">
        <v>5988</v>
      </c>
      <c r="B1594">
        <v>1</v>
      </c>
      <c r="C1594" t="s">
        <v>78</v>
      </c>
      <c r="D1594" t="s">
        <v>106</v>
      </c>
      <c r="E1594" t="s">
        <v>5989</v>
      </c>
      <c r="F1594" t="s">
        <v>5012</v>
      </c>
      <c r="G1594" t="s">
        <v>72</v>
      </c>
      <c r="H1594" t="s">
        <v>129</v>
      </c>
      <c r="I1594" t="s">
        <v>22</v>
      </c>
      <c r="J1594" t="s">
        <v>141</v>
      </c>
      <c r="K1594" t="s">
        <v>5990</v>
      </c>
      <c r="L1594" t="s">
        <v>5991</v>
      </c>
      <c r="M1594">
        <v>1.6797222220000001</v>
      </c>
      <c r="N1594">
        <v>0</v>
      </c>
      <c r="O1594">
        <v>15</v>
      </c>
      <c r="P1594">
        <v>0</v>
      </c>
      <c r="Q1594">
        <v>0</v>
      </c>
      <c r="R1594">
        <v>0</v>
      </c>
      <c r="S1594">
        <v>25.195833</v>
      </c>
      <c r="T1594">
        <v>0</v>
      </c>
      <c r="U1594">
        <v>0</v>
      </c>
    </row>
    <row r="1595" spans="1:21" x14ac:dyDescent="0.25">
      <c r="A1595" t="s">
        <v>5992</v>
      </c>
      <c r="B1595">
        <v>1</v>
      </c>
      <c r="C1595" t="s">
        <v>78</v>
      </c>
      <c r="D1595" t="s">
        <v>106</v>
      </c>
      <c r="E1595" t="s">
        <v>5993</v>
      </c>
      <c r="F1595" t="s">
        <v>4986</v>
      </c>
      <c r="G1595" t="s">
        <v>71</v>
      </c>
      <c r="H1595" t="s">
        <v>129</v>
      </c>
      <c r="I1595" t="s">
        <v>22</v>
      </c>
      <c r="J1595" t="s">
        <v>141</v>
      </c>
      <c r="K1595" t="s">
        <v>5994</v>
      </c>
      <c r="L1595" t="s">
        <v>5995</v>
      </c>
      <c r="M1595">
        <v>4.0252777770000003</v>
      </c>
      <c r="N1595">
        <v>0</v>
      </c>
      <c r="O1595">
        <v>3</v>
      </c>
      <c r="P1595">
        <v>0</v>
      </c>
      <c r="Q1595">
        <v>0</v>
      </c>
      <c r="R1595">
        <v>0</v>
      </c>
      <c r="S1595">
        <v>12.075832999999999</v>
      </c>
      <c r="T1595">
        <v>0</v>
      </c>
      <c r="U1595">
        <v>0</v>
      </c>
    </row>
    <row r="1596" spans="1:21" x14ac:dyDescent="0.25">
      <c r="A1596" t="s">
        <v>5996</v>
      </c>
      <c r="B1596">
        <v>1</v>
      </c>
      <c r="C1596" t="s">
        <v>78</v>
      </c>
      <c r="D1596" t="s">
        <v>106</v>
      </c>
      <c r="E1596" t="s">
        <v>5997</v>
      </c>
      <c r="F1596" t="s">
        <v>5070</v>
      </c>
      <c r="G1596" t="s">
        <v>71</v>
      </c>
      <c r="H1596" t="s">
        <v>129</v>
      </c>
      <c r="I1596" t="s">
        <v>22</v>
      </c>
      <c r="J1596" t="s">
        <v>141</v>
      </c>
      <c r="K1596" t="s">
        <v>5998</v>
      </c>
      <c r="L1596" t="s">
        <v>5999</v>
      </c>
      <c r="M1596">
        <v>2.230277777</v>
      </c>
      <c r="N1596">
        <v>0</v>
      </c>
      <c r="O1596">
        <v>1</v>
      </c>
      <c r="P1596">
        <v>0</v>
      </c>
      <c r="Q1596">
        <v>0</v>
      </c>
      <c r="R1596">
        <v>0</v>
      </c>
      <c r="S1596">
        <v>2.2302780000000002</v>
      </c>
      <c r="T1596">
        <v>0</v>
      </c>
      <c r="U1596">
        <v>0</v>
      </c>
    </row>
    <row r="1597" spans="1:21" x14ac:dyDescent="0.25">
      <c r="A1597" t="s">
        <v>6000</v>
      </c>
      <c r="B1597">
        <v>1</v>
      </c>
      <c r="C1597" t="s">
        <v>78</v>
      </c>
      <c r="D1597" t="s">
        <v>106</v>
      </c>
      <c r="E1597" t="s">
        <v>6001</v>
      </c>
      <c r="F1597" t="s">
        <v>140</v>
      </c>
      <c r="G1597" t="s">
        <v>72</v>
      </c>
      <c r="H1597" t="s">
        <v>129</v>
      </c>
      <c r="I1597" t="s">
        <v>22</v>
      </c>
      <c r="J1597" t="s">
        <v>141</v>
      </c>
      <c r="K1597" t="s">
        <v>6002</v>
      </c>
      <c r="L1597" t="s">
        <v>6003</v>
      </c>
      <c r="M1597">
        <v>0.34472222200000002</v>
      </c>
      <c r="N1597">
        <v>112</v>
      </c>
      <c r="O1597">
        <v>8011</v>
      </c>
      <c r="P1597">
        <v>45</v>
      </c>
      <c r="Q1597">
        <v>337</v>
      </c>
      <c r="R1597">
        <v>38.608888999999998</v>
      </c>
      <c r="S1597">
        <v>2761.56972</v>
      </c>
      <c r="T1597">
        <v>15.512499999999999</v>
      </c>
      <c r="U1597">
        <v>116.171389</v>
      </c>
    </row>
    <row r="1598" spans="1:21" x14ac:dyDescent="0.25">
      <c r="A1598" t="s">
        <v>6004</v>
      </c>
      <c r="B1598">
        <v>1</v>
      </c>
      <c r="C1598" t="s">
        <v>78</v>
      </c>
      <c r="D1598" t="s">
        <v>106</v>
      </c>
      <c r="E1598" t="s">
        <v>6005</v>
      </c>
      <c r="F1598" t="s">
        <v>140</v>
      </c>
      <c r="G1598" t="s">
        <v>72</v>
      </c>
      <c r="H1598" t="s">
        <v>129</v>
      </c>
      <c r="I1598" t="s">
        <v>22</v>
      </c>
      <c r="J1598" t="s">
        <v>141</v>
      </c>
      <c r="K1598" t="s">
        <v>6006</v>
      </c>
      <c r="L1598" t="s">
        <v>6003</v>
      </c>
      <c r="M1598">
        <v>0.34</v>
      </c>
      <c r="N1598">
        <v>9</v>
      </c>
      <c r="O1598">
        <v>487</v>
      </c>
      <c r="P1598">
        <v>3</v>
      </c>
      <c r="Q1598">
        <v>0</v>
      </c>
      <c r="R1598">
        <v>3.06</v>
      </c>
      <c r="S1598">
        <v>165.58</v>
      </c>
      <c r="T1598">
        <v>1.02</v>
      </c>
      <c r="U1598">
        <v>0</v>
      </c>
    </row>
    <row r="1599" spans="1:21" x14ac:dyDescent="0.25">
      <c r="A1599" t="s">
        <v>6007</v>
      </c>
      <c r="B1599">
        <v>1</v>
      </c>
      <c r="C1599" t="s">
        <v>78</v>
      </c>
      <c r="D1599" t="s">
        <v>106</v>
      </c>
      <c r="E1599" t="s">
        <v>6008</v>
      </c>
      <c r="F1599" t="s">
        <v>5417</v>
      </c>
      <c r="G1599" t="s">
        <v>71</v>
      </c>
      <c r="H1599" t="s">
        <v>129</v>
      </c>
      <c r="I1599" t="s">
        <v>22</v>
      </c>
      <c r="J1599" t="s">
        <v>141</v>
      </c>
      <c r="K1599" t="s">
        <v>6009</v>
      </c>
      <c r="L1599" t="s">
        <v>6010</v>
      </c>
      <c r="M1599">
        <v>2.2774999999999999</v>
      </c>
      <c r="N1599">
        <v>0</v>
      </c>
      <c r="O1599">
        <v>2</v>
      </c>
      <c r="P1599">
        <v>0</v>
      </c>
      <c r="Q1599">
        <v>0</v>
      </c>
      <c r="R1599">
        <v>0</v>
      </c>
      <c r="S1599">
        <v>4.5549999999999997</v>
      </c>
      <c r="T1599">
        <v>0</v>
      </c>
      <c r="U1599">
        <v>0</v>
      </c>
    </row>
    <row r="1600" spans="1:21" x14ac:dyDescent="0.25">
      <c r="A1600" t="s">
        <v>6011</v>
      </c>
      <c r="B1600">
        <v>1</v>
      </c>
      <c r="C1600" t="s">
        <v>78</v>
      </c>
      <c r="D1600" t="s">
        <v>106</v>
      </c>
      <c r="E1600" t="s">
        <v>6012</v>
      </c>
      <c r="F1600" t="s">
        <v>177</v>
      </c>
      <c r="G1600" t="s">
        <v>71</v>
      </c>
      <c r="H1600" t="s">
        <v>129</v>
      </c>
      <c r="I1600" t="s">
        <v>22</v>
      </c>
      <c r="J1600" t="s">
        <v>130</v>
      </c>
      <c r="K1600" t="s">
        <v>6013</v>
      </c>
      <c r="L1600" t="s">
        <v>6014</v>
      </c>
      <c r="M1600">
        <v>6.8605480549999998</v>
      </c>
      <c r="N1600">
        <v>0</v>
      </c>
      <c r="O1600">
        <v>27</v>
      </c>
      <c r="P1600">
        <v>0</v>
      </c>
      <c r="Q1600">
        <v>0</v>
      </c>
      <c r="R1600">
        <v>0</v>
      </c>
      <c r="S1600">
        <v>185.23479699999999</v>
      </c>
      <c r="T1600">
        <v>0</v>
      </c>
      <c r="U1600">
        <v>0</v>
      </c>
    </row>
    <row r="1601" spans="1:21" x14ac:dyDescent="0.25">
      <c r="A1601" t="s">
        <v>6015</v>
      </c>
      <c r="B1601">
        <v>1</v>
      </c>
      <c r="C1601" t="s">
        <v>78</v>
      </c>
      <c r="D1601" t="s">
        <v>106</v>
      </c>
      <c r="E1601" t="s">
        <v>6016</v>
      </c>
      <c r="F1601" t="s">
        <v>4991</v>
      </c>
      <c r="G1601" t="s">
        <v>71</v>
      </c>
      <c r="H1601" t="s">
        <v>129</v>
      </c>
      <c r="I1601" t="s">
        <v>22</v>
      </c>
      <c r="J1601" t="s">
        <v>141</v>
      </c>
      <c r="K1601" t="s">
        <v>6017</v>
      </c>
      <c r="L1601" t="s">
        <v>6018</v>
      </c>
      <c r="M1601">
        <v>0.95861111099999996</v>
      </c>
      <c r="N1601">
        <v>0</v>
      </c>
      <c r="O1601">
        <v>1</v>
      </c>
      <c r="P1601">
        <v>0</v>
      </c>
      <c r="Q1601">
        <v>0</v>
      </c>
      <c r="R1601">
        <v>0</v>
      </c>
      <c r="S1601">
        <v>0.95861099999999999</v>
      </c>
      <c r="T1601">
        <v>0</v>
      </c>
      <c r="U1601">
        <v>0</v>
      </c>
    </row>
    <row r="1602" spans="1:21" x14ac:dyDescent="0.25">
      <c r="A1602" t="s">
        <v>6019</v>
      </c>
      <c r="B1602">
        <v>1</v>
      </c>
      <c r="C1602" t="s">
        <v>78</v>
      </c>
      <c r="D1602" t="s">
        <v>106</v>
      </c>
      <c r="E1602" t="s">
        <v>6020</v>
      </c>
      <c r="F1602" t="s">
        <v>177</v>
      </c>
      <c r="G1602" t="s">
        <v>71</v>
      </c>
      <c r="H1602" t="s">
        <v>129</v>
      </c>
      <c r="I1602" t="s">
        <v>22</v>
      </c>
      <c r="J1602" t="s">
        <v>130</v>
      </c>
      <c r="K1602" t="s">
        <v>6021</v>
      </c>
      <c r="L1602" t="s">
        <v>6022</v>
      </c>
      <c r="M1602">
        <v>8.3241499999999995</v>
      </c>
      <c r="N1602">
        <v>0</v>
      </c>
      <c r="O1602">
        <v>25</v>
      </c>
      <c r="P1602">
        <v>0</v>
      </c>
      <c r="Q1602">
        <v>0</v>
      </c>
      <c r="R1602">
        <v>0</v>
      </c>
      <c r="S1602">
        <v>208.10374999999999</v>
      </c>
      <c r="T1602">
        <v>0</v>
      </c>
      <c r="U1602">
        <v>0</v>
      </c>
    </row>
    <row r="1603" spans="1:21" x14ac:dyDescent="0.25">
      <c r="A1603" t="s">
        <v>6023</v>
      </c>
      <c r="B1603">
        <v>1</v>
      </c>
      <c r="C1603" t="s">
        <v>78</v>
      </c>
      <c r="D1603" t="s">
        <v>106</v>
      </c>
      <c r="E1603" t="s">
        <v>6024</v>
      </c>
      <c r="F1603" t="s">
        <v>5417</v>
      </c>
      <c r="G1603" t="s">
        <v>71</v>
      </c>
      <c r="H1603" t="s">
        <v>129</v>
      </c>
      <c r="I1603" t="s">
        <v>22</v>
      </c>
      <c r="J1603" t="s">
        <v>141</v>
      </c>
      <c r="K1603" t="s">
        <v>6025</v>
      </c>
      <c r="L1603" t="s">
        <v>6026</v>
      </c>
      <c r="M1603">
        <v>1.0605555550000001</v>
      </c>
      <c r="N1603">
        <v>0</v>
      </c>
      <c r="O1603">
        <v>1</v>
      </c>
      <c r="P1603">
        <v>0</v>
      </c>
      <c r="Q1603">
        <v>0</v>
      </c>
      <c r="R1603">
        <v>0</v>
      </c>
      <c r="S1603">
        <v>1.0605560000000001</v>
      </c>
      <c r="T1603">
        <v>0</v>
      </c>
      <c r="U1603">
        <v>0</v>
      </c>
    </row>
    <row r="1604" spans="1:21" x14ac:dyDescent="0.25">
      <c r="A1604" t="s">
        <v>6027</v>
      </c>
      <c r="B1604">
        <v>1</v>
      </c>
      <c r="C1604" t="s">
        <v>78</v>
      </c>
      <c r="D1604" t="s">
        <v>106</v>
      </c>
      <c r="E1604" t="s">
        <v>6028</v>
      </c>
      <c r="F1604" t="s">
        <v>5070</v>
      </c>
      <c r="G1604" t="s">
        <v>71</v>
      </c>
      <c r="H1604" t="s">
        <v>129</v>
      </c>
      <c r="I1604" t="s">
        <v>22</v>
      </c>
      <c r="J1604" t="s">
        <v>141</v>
      </c>
      <c r="K1604" t="s">
        <v>6029</v>
      </c>
      <c r="L1604" t="s">
        <v>6030</v>
      </c>
      <c r="M1604">
        <v>70.128888888000006</v>
      </c>
      <c r="N1604">
        <v>0</v>
      </c>
      <c r="O1604">
        <v>1</v>
      </c>
      <c r="P1604">
        <v>0</v>
      </c>
      <c r="Q1604">
        <v>0</v>
      </c>
      <c r="R1604">
        <v>0</v>
      </c>
      <c r="S1604">
        <v>70.128889000000001</v>
      </c>
      <c r="T1604">
        <v>0</v>
      </c>
      <c r="U1604">
        <v>0</v>
      </c>
    </row>
    <row r="1605" spans="1:21" x14ac:dyDescent="0.25">
      <c r="A1605" t="s">
        <v>6031</v>
      </c>
      <c r="B1605">
        <v>1</v>
      </c>
      <c r="C1605" t="s">
        <v>78</v>
      </c>
      <c r="D1605" t="s">
        <v>106</v>
      </c>
      <c r="E1605" t="s">
        <v>6032</v>
      </c>
      <c r="F1605" t="s">
        <v>4986</v>
      </c>
      <c r="G1605" t="s">
        <v>71</v>
      </c>
      <c r="H1605" t="s">
        <v>129</v>
      </c>
      <c r="I1605" t="s">
        <v>22</v>
      </c>
      <c r="J1605" t="s">
        <v>141</v>
      </c>
      <c r="K1605" t="s">
        <v>6033</v>
      </c>
      <c r="L1605" t="s">
        <v>6034</v>
      </c>
      <c r="M1605">
        <v>2.2050000000000001</v>
      </c>
      <c r="N1605">
        <v>0</v>
      </c>
      <c r="O1605">
        <v>71</v>
      </c>
      <c r="P1605">
        <v>0</v>
      </c>
      <c r="Q1605">
        <v>0</v>
      </c>
      <c r="R1605">
        <v>0</v>
      </c>
      <c r="S1605">
        <v>156.55500000000001</v>
      </c>
      <c r="T1605">
        <v>0</v>
      </c>
      <c r="U1605">
        <v>0</v>
      </c>
    </row>
    <row r="1606" spans="1:21" x14ac:dyDescent="0.25">
      <c r="A1606" t="s">
        <v>6035</v>
      </c>
      <c r="B1606">
        <v>1</v>
      </c>
      <c r="C1606" t="s">
        <v>78</v>
      </c>
      <c r="D1606" t="s">
        <v>106</v>
      </c>
      <c r="E1606" t="s">
        <v>6036</v>
      </c>
      <c r="F1606" t="s">
        <v>4986</v>
      </c>
      <c r="G1606" t="s">
        <v>71</v>
      </c>
      <c r="H1606" t="s">
        <v>129</v>
      </c>
      <c r="I1606" t="s">
        <v>22</v>
      </c>
      <c r="J1606" t="s">
        <v>141</v>
      </c>
      <c r="K1606" t="s">
        <v>6037</v>
      </c>
      <c r="L1606" t="s">
        <v>6038</v>
      </c>
      <c r="M1606">
        <v>0.91277777699999996</v>
      </c>
      <c r="N1606">
        <v>0</v>
      </c>
      <c r="O1606">
        <v>28</v>
      </c>
      <c r="P1606">
        <v>0</v>
      </c>
      <c r="Q1606">
        <v>0</v>
      </c>
      <c r="R1606">
        <v>0</v>
      </c>
      <c r="S1606">
        <v>25.557777999999999</v>
      </c>
      <c r="T1606">
        <v>0</v>
      </c>
      <c r="U1606">
        <v>0</v>
      </c>
    </row>
    <row r="1607" spans="1:21" x14ac:dyDescent="0.25">
      <c r="A1607" t="s">
        <v>6039</v>
      </c>
      <c r="B1607">
        <v>1</v>
      </c>
      <c r="C1607" t="s">
        <v>78</v>
      </c>
      <c r="D1607" t="s">
        <v>106</v>
      </c>
      <c r="E1607" t="s">
        <v>6040</v>
      </c>
      <c r="F1607" t="s">
        <v>5626</v>
      </c>
      <c r="G1607" t="s">
        <v>71</v>
      </c>
      <c r="H1607" t="s">
        <v>129</v>
      </c>
      <c r="I1607" t="s">
        <v>22</v>
      </c>
      <c r="J1607" t="s">
        <v>141</v>
      </c>
      <c r="K1607" t="s">
        <v>6041</v>
      </c>
      <c r="L1607" t="s">
        <v>6042</v>
      </c>
      <c r="M1607">
        <v>1.3458333330000001</v>
      </c>
      <c r="N1607">
        <v>0</v>
      </c>
      <c r="O1607">
        <v>44</v>
      </c>
      <c r="P1607">
        <v>0</v>
      </c>
      <c r="Q1607">
        <v>0</v>
      </c>
      <c r="R1607">
        <v>0</v>
      </c>
      <c r="S1607">
        <v>59.216667000000001</v>
      </c>
      <c r="T1607">
        <v>0</v>
      </c>
      <c r="U1607">
        <v>0</v>
      </c>
    </row>
    <row r="1608" spans="1:21" x14ac:dyDescent="0.25">
      <c r="A1608" t="s">
        <v>6043</v>
      </c>
      <c r="B1608">
        <v>1</v>
      </c>
      <c r="C1608" t="s">
        <v>78</v>
      </c>
      <c r="D1608" t="s">
        <v>106</v>
      </c>
      <c r="E1608" t="s">
        <v>6044</v>
      </c>
      <c r="F1608" t="s">
        <v>5070</v>
      </c>
      <c r="G1608" t="s">
        <v>71</v>
      </c>
      <c r="H1608" t="s">
        <v>129</v>
      </c>
      <c r="I1608" t="s">
        <v>22</v>
      </c>
      <c r="J1608" t="s">
        <v>141</v>
      </c>
      <c r="K1608" t="s">
        <v>6045</v>
      </c>
      <c r="L1608" t="s">
        <v>6046</v>
      </c>
      <c r="M1608">
        <v>45.225277777000002</v>
      </c>
      <c r="N1608">
        <v>0</v>
      </c>
      <c r="O1608">
        <v>1</v>
      </c>
      <c r="P1608">
        <v>0</v>
      </c>
      <c r="Q1608">
        <v>0</v>
      </c>
      <c r="R1608">
        <v>0</v>
      </c>
      <c r="S1608">
        <v>45.225278000000003</v>
      </c>
      <c r="T1608">
        <v>0</v>
      </c>
      <c r="U1608">
        <v>0</v>
      </c>
    </row>
    <row r="1609" spans="1:21" x14ac:dyDescent="0.25">
      <c r="A1609" t="s">
        <v>6047</v>
      </c>
      <c r="B1609">
        <v>1</v>
      </c>
      <c r="C1609" t="s">
        <v>78</v>
      </c>
      <c r="D1609" t="s">
        <v>106</v>
      </c>
      <c r="E1609" t="s">
        <v>6048</v>
      </c>
      <c r="F1609" t="s">
        <v>177</v>
      </c>
      <c r="G1609" t="s">
        <v>72</v>
      </c>
      <c r="H1609" t="s">
        <v>129</v>
      </c>
      <c r="I1609" t="s">
        <v>22</v>
      </c>
      <c r="J1609" t="s">
        <v>130</v>
      </c>
      <c r="K1609" t="s">
        <v>6049</v>
      </c>
      <c r="L1609" t="s">
        <v>6050</v>
      </c>
      <c r="M1609">
        <v>3.649580555</v>
      </c>
      <c r="N1609">
        <v>2</v>
      </c>
      <c r="O1609">
        <v>219</v>
      </c>
      <c r="P1609">
        <v>0</v>
      </c>
      <c r="Q1609">
        <v>0</v>
      </c>
      <c r="R1609">
        <v>7.2991609999999998</v>
      </c>
      <c r="S1609">
        <v>799.25814200000002</v>
      </c>
      <c r="T1609">
        <v>0</v>
      </c>
      <c r="U1609">
        <v>0</v>
      </c>
    </row>
    <row r="1610" spans="1:21" x14ac:dyDescent="0.25">
      <c r="A1610" t="s">
        <v>6051</v>
      </c>
      <c r="B1610">
        <v>1</v>
      </c>
      <c r="C1610" t="s">
        <v>78</v>
      </c>
      <c r="D1610" t="s">
        <v>106</v>
      </c>
      <c r="E1610" t="s">
        <v>6052</v>
      </c>
      <c r="F1610" t="s">
        <v>128</v>
      </c>
      <c r="G1610" t="s">
        <v>71</v>
      </c>
      <c r="H1610" t="s">
        <v>129</v>
      </c>
      <c r="I1610" t="s">
        <v>22</v>
      </c>
      <c r="J1610" t="s">
        <v>130</v>
      </c>
      <c r="K1610" t="s">
        <v>6053</v>
      </c>
      <c r="L1610" t="s">
        <v>6054</v>
      </c>
      <c r="M1610">
        <v>1.1177777769999999</v>
      </c>
      <c r="N1610">
        <v>1</v>
      </c>
      <c r="O1610">
        <v>427</v>
      </c>
      <c r="P1610">
        <v>0</v>
      </c>
      <c r="Q1610">
        <v>0</v>
      </c>
      <c r="R1610">
        <v>1.1177779999999999</v>
      </c>
      <c r="S1610">
        <v>477.291111</v>
      </c>
      <c r="T1610">
        <v>0</v>
      </c>
      <c r="U1610">
        <v>0</v>
      </c>
    </row>
    <row r="1611" spans="1:21" x14ac:dyDescent="0.25">
      <c r="A1611" t="s">
        <v>6055</v>
      </c>
      <c r="B1611">
        <v>1</v>
      </c>
      <c r="C1611" t="s">
        <v>78</v>
      </c>
      <c r="D1611" t="s">
        <v>106</v>
      </c>
      <c r="E1611" t="s">
        <v>6012</v>
      </c>
      <c r="F1611" t="s">
        <v>177</v>
      </c>
      <c r="G1611" t="s">
        <v>71</v>
      </c>
      <c r="H1611" t="s">
        <v>129</v>
      </c>
      <c r="I1611" t="s">
        <v>22</v>
      </c>
      <c r="J1611" t="s">
        <v>141</v>
      </c>
      <c r="K1611" t="s">
        <v>6056</v>
      </c>
      <c r="L1611" t="s">
        <v>6057</v>
      </c>
      <c r="M1611">
        <v>1.5594444439999999</v>
      </c>
      <c r="N1611">
        <v>0</v>
      </c>
      <c r="O1611">
        <v>27</v>
      </c>
      <c r="P1611">
        <v>0</v>
      </c>
      <c r="Q1611">
        <v>0</v>
      </c>
      <c r="R1611">
        <v>0</v>
      </c>
      <c r="S1611">
        <v>42.104999999999997</v>
      </c>
      <c r="T1611">
        <v>0</v>
      </c>
      <c r="U1611">
        <v>0</v>
      </c>
    </row>
    <row r="1612" spans="1:21" x14ac:dyDescent="0.25">
      <c r="A1612" t="s">
        <v>6058</v>
      </c>
      <c r="B1612">
        <v>1</v>
      </c>
      <c r="C1612" t="s">
        <v>78</v>
      </c>
      <c r="D1612" t="s">
        <v>106</v>
      </c>
      <c r="E1612" t="s">
        <v>6059</v>
      </c>
      <c r="F1612" t="s">
        <v>154</v>
      </c>
      <c r="G1612" t="s">
        <v>72</v>
      </c>
      <c r="H1612" t="s">
        <v>129</v>
      </c>
      <c r="I1612" t="s">
        <v>22</v>
      </c>
      <c r="J1612" t="s">
        <v>130</v>
      </c>
      <c r="K1612" t="s">
        <v>6060</v>
      </c>
      <c r="L1612" t="s">
        <v>6061</v>
      </c>
      <c r="M1612">
        <v>0.1825</v>
      </c>
      <c r="N1612">
        <v>8</v>
      </c>
      <c r="O1612">
        <v>832</v>
      </c>
      <c r="P1612">
        <v>0</v>
      </c>
      <c r="Q1612">
        <v>0</v>
      </c>
      <c r="R1612">
        <v>1.46</v>
      </c>
      <c r="S1612">
        <v>151.84</v>
      </c>
      <c r="T1612">
        <v>0</v>
      </c>
      <c r="U1612">
        <v>0</v>
      </c>
    </row>
    <row r="1613" spans="1:21" x14ac:dyDescent="0.25">
      <c r="A1613" t="s">
        <v>6062</v>
      </c>
      <c r="B1613">
        <v>1</v>
      </c>
      <c r="C1613" t="s">
        <v>78</v>
      </c>
      <c r="D1613" t="s">
        <v>106</v>
      </c>
      <c r="E1613" t="s">
        <v>6063</v>
      </c>
      <c r="F1613" t="s">
        <v>5417</v>
      </c>
      <c r="G1613" t="s">
        <v>71</v>
      </c>
      <c r="H1613" t="s">
        <v>129</v>
      </c>
      <c r="I1613" t="s">
        <v>22</v>
      </c>
      <c r="J1613" t="s">
        <v>141</v>
      </c>
      <c r="K1613" t="s">
        <v>6064</v>
      </c>
      <c r="L1613" t="s">
        <v>6065</v>
      </c>
      <c r="M1613">
        <v>0.61444444399999998</v>
      </c>
      <c r="N1613">
        <v>0</v>
      </c>
      <c r="O1613">
        <v>1</v>
      </c>
      <c r="P1613">
        <v>0</v>
      </c>
      <c r="Q1613">
        <v>0</v>
      </c>
      <c r="R1613">
        <v>0</v>
      </c>
      <c r="S1613">
        <v>0.61444399999999999</v>
      </c>
      <c r="T1613">
        <v>0</v>
      </c>
      <c r="U1613">
        <v>0</v>
      </c>
    </row>
    <row r="1614" spans="1:21" x14ac:dyDescent="0.25">
      <c r="A1614" t="s">
        <v>6066</v>
      </c>
      <c r="B1614">
        <v>1</v>
      </c>
      <c r="C1614" t="s">
        <v>78</v>
      </c>
      <c r="D1614" t="s">
        <v>106</v>
      </c>
      <c r="E1614" t="s">
        <v>6067</v>
      </c>
      <c r="F1614" t="s">
        <v>5417</v>
      </c>
      <c r="G1614" t="s">
        <v>71</v>
      </c>
      <c r="H1614" t="s">
        <v>129</v>
      </c>
      <c r="I1614" t="s">
        <v>22</v>
      </c>
      <c r="J1614" t="s">
        <v>141</v>
      </c>
      <c r="K1614" t="s">
        <v>6068</v>
      </c>
      <c r="L1614" t="s">
        <v>6069</v>
      </c>
      <c r="M1614">
        <v>1.374166666</v>
      </c>
      <c r="N1614">
        <v>0</v>
      </c>
      <c r="O1614">
        <v>1</v>
      </c>
      <c r="P1614">
        <v>0</v>
      </c>
      <c r="Q1614">
        <v>0</v>
      </c>
      <c r="R1614">
        <v>0</v>
      </c>
      <c r="S1614">
        <v>1.3741669999999999</v>
      </c>
      <c r="T1614">
        <v>0</v>
      </c>
      <c r="U1614">
        <v>0</v>
      </c>
    </row>
    <row r="1615" spans="1:21" x14ac:dyDescent="0.25">
      <c r="A1615" t="s">
        <v>6070</v>
      </c>
      <c r="B1615">
        <v>1</v>
      </c>
      <c r="C1615" t="s">
        <v>78</v>
      </c>
      <c r="D1615" t="s">
        <v>106</v>
      </c>
      <c r="E1615" t="s">
        <v>6071</v>
      </c>
      <c r="F1615" t="s">
        <v>5218</v>
      </c>
      <c r="G1615" t="s">
        <v>71</v>
      </c>
      <c r="H1615" t="s">
        <v>129</v>
      </c>
      <c r="I1615" t="s">
        <v>22</v>
      </c>
      <c r="J1615" t="s">
        <v>141</v>
      </c>
      <c r="K1615" t="s">
        <v>6072</v>
      </c>
      <c r="L1615" t="s">
        <v>6073</v>
      </c>
      <c r="M1615">
        <v>4.2172222220000002</v>
      </c>
      <c r="N1615">
        <v>0</v>
      </c>
      <c r="O1615">
        <v>62</v>
      </c>
      <c r="P1615">
        <v>0</v>
      </c>
      <c r="Q1615">
        <v>0</v>
      </c>
      <c r="R1615">
        <v>0</v>
      </c>
      <c r="S1615">
        <v>261.46777800000001</v>
      </c>
      <c r="T1615">
        <v>0</v>
      </c>
      <c r="U1615">
        <v>0</v>
      </c>
    </row>
    <row r="1616" spans="1:21" x14ac:dyDescent="0.25">
      <c r="A1616" t="s">
        <v>6074</v>
      </c>
      <c r="B1616">
        <v>1</v>
      </c>
      <c r="C1616" t="s">
        <v>78</v>
      </c>
      <c r="D1616" t="s">
        <v>106</v>
      </c>
      <c r="E1616" t="s">
        <v>6075</v>
      </c>
      <c r="F1616" t="s">
        <v>5417</v>
      </c>
      <c r="G1616" t="s">
        <v>71</v>
      </c>
      <c r="H1616" t="s">
        <v>129</v>
      </c>
      <c r="I1616" t="s">
        <v>22</v>
      </c>
      <c r="J1616" t="s">
        <v>141</v>
      </c>
      <c r="K1616" t="s">
        <v>6076</v>
      </c>
      <c r="L1616" t="s">
        <v>6077</v>
      </c>
      <c r="M1616">
        <v>2.9350000000000001</v>
      </c>
      <c r="N1616">
        <v>0</v>
      </c>
      <c r="O1616">
        <v>1</v>
      </c>
      <c r="P1616">
        <v>0</v>
      </c>
      <c r="Q1616">
        <v>0</v>
      </c>
      <c r="R1616">
        <v>0</v>
      </c>
      <c r="S1616">
        <v>2.9350000000000001</v>
      </c>
      <c r="T1616">
        <v>0</v>
      </c>
      <c r="U1616">
        <v>0</v>
      </c>
    </row>
    <row r="1617" spans="1:21" x14ac:dyDescent="0.25">
      <c r="A1617" t="s">
        <v>6078</v>
      </c>
      <c r="B1617">
        <v>1</v>
      </c>
      <c r="C1617" t="s">
        <v>78</v>
      </c>
      <c r="D1617" t="s">
        <v>94</v>
      </c>
      <c r="E1617" t="s">
        <v>6079</v>
      </c>
      <c r="F1617" t="s">
        <v>5829</v>
      </c>
      <c r="G1617" t="s">
        <v>72</v>
      </c>
      <c r="H1617" t="s">
        <v>129</v>
      </c>
      <c r="I1617" t="s">
        <v>22</v>
      </c>
      <c r="J1617" t="s">
        <v>141</v>
      </c>
      <c r="K1617" t="s">
        <v>6080</v>
      </c>
      <c r="L1617" t="s">
        <v>6081</v>
      </c>
      <c r="M1617">
        <v>0.28916666600000002</v>
      </c>
      <c r="N1617">
        <v>2</v>
      </c>
      <c r="O1617">
        <v>415</v>
      </c>
      <c r="P1617">
        <v>0</v>
      </c>
      <c r="Q1617">
        <v>3</v>
      </c>
      <c r="R1617">
        <v>0.57833299999999999</v>
      </c>
      <c r="S1617">
        <v>120.004166</v>
      </c>
      <c r="T1617">
        <v>0</v>
      </c>
      <c r="U1617">
        <v>0.86750000000000005</v>
      </c>
    </row>
    <row r="1618" spans="1:21" x14ac:dyDescent="0.25">
      <c r="A1618" t="s">
        <v>6082</v>
      </c>
      <c r="B1618">
        <v>1</v>
      </c>
      <c r="C1618" t="s">
        <v>78</v>
      </c>
      <c r="D1618" t="s">
        <v>94</v>
      </c>
      <c r="E1618" t="s">
        <v>6083</v>
      </c>
      <c r="F1618" t="s">
        <v>5070</v>
      </c>
      <c r="G1618" t="s">
        <v>71</v>
      </c>
      <c r="H1618" t="s">
        <v>129</v>
      </c>
      <c r="I1618" t="s">
        <v>22</v>
      </c>
      <c r="J1618" t="s">
        <v>141</v>
      </c>
      <c r="K1618" t="s">
        <v>6084</v>
      </c>
      <c r="L1618" t="s">
        <v>6085</v>
      </c>
      <c r="M1618">
        <v>11.559166665999999</v>
      </c>
      <c r="N1618">
        <v>0</v>
      </c>
      <c r="O1618">
        <v>1</v>
      </c>
      <c r="P1618">
        <v>0</v>
      </c>
      <c r="Q1618">
        <v>0</v>
      </c>
      <c r="R1618">
        <v>0</v>
      </c>
      <c r="S1618">
        <v>11.559167</v>
      </c>
      <c r="T1618">
        <v>0</v>
      </c>
      <c r="U1618">
        <v>0</v>
      </c>
    </row>
    <row r="1619" spans="1:21" x14ac:dyDescent="0.25">
      <c r="A1619" t="s">
        <v>6086</v>
      </c>
      <c r="B1619">
        <v>1</v>
      </c>
      <c r="C1619" t="s">
        <v>78</v>
      </c>
      <c r="D1619" t="s">
        <v>106</v>
      </c>
      <c r="E1619" t="s">
        <v>6087</v>
      </c>
      <c r="F1619" t="s">
        <v>4986</v>
      </c>
      <c r="G1619" t="s">
        <v>71</v>
      </c>
      <c r="H1619" t="s">
        <v>129</v>
      </c>
      <c r="I1619" t="s">
        <v>22</v>
      </c>
      <c r="J1619" t="s">
        <v>141</v>
      </c>
      <c r="K1619" t="s">
        <v>6088</v>
      </c>
      <c r="L1619" t="s">
        <v>6089</v>
      </c>
      <c r="M1619">
        <v>0.77805555500000001</v>
      </c>
      <c r="N1619">
        <v>0</v>
      </c>
      <c r="O1619">
        <v>20</v>
      </c>
      <c r="P1619">
        <v>0</v>
      </c>
      <c r="Q1619">
        <v>1</v>
      </c>
      <c r="R1619">
        <v>0</v>
      </c>
      <c r="S1619">
        <v>15.561111</v>
      </c>
      <c r="T1619">
        <v>0</v>
      </c>
      <c r="U1619">
        <v>0.77805599999999997</v>
      </c>
    </row>
    <row r="1620" spans="1:21" x14ac:dyDescent="0.25">
      <c r="A1620" t="s">
        <v>6090</v>
      </c>
      <c r="B1620">
        <v>1</v>
      </c>
      <c r="C1620" t="s">
        <v>78</v>
      </c>
      <c r="D1620" t="s">
        <v>106</v>
      </c>
      <c r="E1620" t="s">
        <v>6091</v>
      </c>
      <c r="F1620" t="s">
        <v>6092</v>
      </c>
      <c r="G1620" t="s">
        <v>71</v>
      </c>
      <c r="H1620" t="s">
        <v>129</v>
      </c>
      <c r="I1620" t="s">
        <v>22</v>
      </c>
      <c r="J1620" t="s">
        <v>141</v>
      </c>
      <c r="K1620" t="s">
        <v>6093</v>
      </c>
      <c r="L1620" t="s">
        <v>6094</v>
      </c>
      <c r="M1620">
        <v>2.4388888880000001</v>
      </c>
      <c r="N1620">
        <v>0</v>
      </c>
      <c r="O1620">
        <v>0</v>
      </c>
      <c r="P1620">
        <v>0</v>
      </c>
      <c r="Q1620">
        <v>9</v>
      </c>
      <c r="R1620">
        <v>0</v>
      </c>
      <c r="S1620">
        <v>0</v>
      </c>
      <c r="T1620">
        <v>0</v>
      </c>
      <c r="U1620">
        <v>21.95</v>
      </c>
    </row>
    <row r="1621" spans="1:21" x14ac:dyDescent="0.25">
      <c r="A1621" t="s">
        <v>6095</v>
      </c>
      <c r="B1621">
        <v>1</v>
      </c>
      <c r="C1621" t="s">
        <v>78</v>
      </c>
      <c r="D1621" t="s">
        <v>81</v>
      </c>
      <c r="E1621" t="s">
        <v>6096</v>
      </c>
      <c r="F1621" t="s">
        <v>5417</v>
      </c>
      <c r="G1621" t="s">
        <v>71</v>
      </c>
      <c r="H1621" t="s">
        <v>129</v>
      </c>
      <c r="I1621" t="s">
        <v>22</v>
      </c>
      <c r="J1621" t="s">
        <v>141</v>
      </c>
      <c r="K1621" t="s">
        <v>6097</v>
      </c>
      <c r="L1621" t="s">
        <v>6098</v>
      </c>
      <c r="M1621">
        <v>4.4641666659999997</v>
      </c>
      <c r="N1621">
        <v>0</v>
      </c>
      <c r="O1621">
        <v>54</v>
      </c>
      <c r="P1621">
        <v>0</v>
      </c>
      <c r="Q1621">
        <v>0</v>
      </c>
      <c r="R1621">
        <v>0</v>
      </c>
      <c r="S1621">
        <v>241.065</v>
      </c>
      <c r="T1621">
        <v>0</v>
      </c>
      <c r="U1621">
        <v>0</v>
      </c>
    </row>
    <row r="1622" spans="1:21" x14ac:dyDescent="0.25">
      <c r="A1622" t="s">
        <v>6099</v>
      </c>
      <c r="B1622">
        <v>1</v>
      </c>
      <c r="C1622" t="s">
        <v>78</v>
      </c>
      <c r="D1622" t="s">
        <v>81</v>
      </c>
      <c r="E1622" t="s">
        <v>6100</v>
      </c>
      <c r="F1622" t="s">
        <v>140</v>
      </c>
      <c r="G1622" t="s">
        <v>72</v>
      </c>
      <c r="H1622" t="s">
        <v>129</v>
      </c>
      <c r="I1622" t="s">
        <v>22</v>
      </c>
      <c r="J1622" t="s">
        <v>141</v>
      </c>
      <c r="K1622" t="s">
        <v>6101</v>
      </c>
      <c r="L1622" t="s">
        <v>6102</v>
      </c>
      <c r="M1622">
        <v>0.311111111</v>
      </c>
      <c r="N1622">
        <v>1</v>
      </c>
      <c r="O1622">
        <v>774</v>
      </c>
      <c r="P1622">
        <v>0</v>
      </c>
      <c r="Q1622">
        <v>0</v>
      </c>
      <c r="R1622">
        <v>0.31111100000000003</v>
      </c>
      <c r="S1622">
        <v>240.8</v>
      </c>
      <c r="T1622">
        <v>0</v>
      </c>
      <c r="U1622">
        <v>0</v>
      </c>
    </row>
    <row r="1623" spans="1:21" x14ac:dyDescent="0.25">
      <c r="A1623" t="s">
        <v>6103</v>
      </c>
      <c r="B1623">
        <v>1</v>
      </c>
      <c r="C1623" t="s">
        <v>78</v>
      </c>
      <c r="D1623" t="s">
        <v>81</v>
      </c>
      <c r="E1623" t="s">
        <v>6104</v>
      </c>
      <c r="F1623" t="s">
        <v>5417</v>
      </c>
      <c r="G1623" t="s">
        <v>71</v>
      </c>
      <c r="H1623" t="s">
        <v>129</v>
      </c>
      <c r="I1623" t="s">
        <v>22</v>
      </c>
      <c r="J1623" t="s">
        <v>141</v>
      </c>
      <c r="K1623" t="s">
        <v>6105</v>
      </c>
      <c r="L1623" t="s">
        <v>6106</v>
      </c>
      <c r="M1623">
        <v>2.6005555550000001</v>
      </c>
      <c r="N1623">
        <v>0</v>
      </c>
      <c r="O1623">
        <v>6</v>
      </c>
      <c r="P1623">
        <v>0</v>
      </c>
      <c r="Q1623">
        <v>0</v>
      </c>
      <c r="R1623">
        <v>0</v>
      </c>
      <c r="S1623">
        <v>15.603332999999999</v>
      </c>
      <c r="T1623">
        <v>0</v>
      </c>
      <c r="U1623">
        <v>0</v>
      </c>
    </row>
    <row r="1624" spans="1:21" x14ac:dyDescent="0.25">
      <c r="A1624" t="s">
        <v>6107</v>
      </c>
      <c r="B1624">
        <v>1</v>
      </c>
      <c r="C1624" t="s">
        <v>78</v>
      </c>
      <c r="D1624" t="s">
        <v>104</v>
      </c>
      <c r="E1624" t="s">
        <v>6108</v>
      </c>
      <c r="F1624" t="s">
        <v>140</v>
      </c>
      <c r="G1624" t="s">
        <v>72</v>
      </c>
      <c r="H1624" t="s">
        <v>129</v>
      </c>
      <c r="I1624" t="s">
        <v>22</v>
      </c>
      <c r="J1624" t="s">
        <v>141</v>
      </c>
      <c r="K1624" t="s">
        <v>6109</v>
      </c>
      <c r="L1624" t="s">
        <v>6110</v>
      </c>
      <c r="M1624">
        <v>0.381111111</v>
      </c>
      <c r="N1624">
        <v>4</v>
      </c>
      <c r="O1624">
        <v>1073</v>
      </c>
      <c r="P1624">
        <v>4</v>
      </c>
      <c r="Q1624">
        <v>37</v>
      </c>
      <c r="R1624">
        <v>1.5244439999999999</v>
      </c>
      <c r="S1624">
        <v>408.93222200000002</v>
      </c>
      <c r="T1624">
        <v>1.5244439999999999</v>
      </c>
      <c r="U1624">
        <v>14.101111</v>
      </c>
    </row>
    <row r="1625" spans="1:21" x14ac:dyDescent="0.25">
      <c r="A1625" t="s">
        <v>6111</v>
      </c>
      <c r="B1625">
        <v>1</v>
      </c>
      <c r="C1625" t="s">
        <v>78</v>
      </c>
      <c r="D1625" t="s">
        <v>104</v>
      </c>
      <c r="E1625" t="s">
        <v>6112</v>
      </c>
      <c r="F1625" t="s">
        <v>140</v>
      </c>
      <c r="G1625" t="s">
        <v>72</v>
      </c>
      <c r="H1625" t="s">
        <v>129</v>
      </c>
      <c r="I1625" t="s">
        <v>22</v>
      </c>
      <c r="J1625" t="s">
        <v>141</v>
      </c>
      <c r="K1625" t="s">
        <v>6113</v>
      </c>
      <c r="L1625" t="s">
        <v>6114</v>
      </c>
      <c r="M1625">
        <v>0.62</v>
      </c>
      <c r="N1625">
        <v>4</v>
      </c>
      <c r="O1625">
        <v>1073</v>
      </c>
      <c r="P1625">
        <v>4</v>
      </c>
      <c r="Q1625">
        <v>37</v>
      </c>
      <c r="R1625">
        <v>2.48</v>
      </c>
      <c r="S1625">
        <v>665.26</v>
      </c>
      <c r="T1625">
        <v>2.48</v>
      </c>
      <c r="U1625">
        <v>22.94</v>
      </c>
    </row>
    <row r="1626" spans="1:21" x14ac:dyDescent="0.25">
      <c r="A1626" t="s">
        <v>6115</v>
      </c>
      <c r="B1626">
        <v>1</v>
      </c>
      <c r="C1626" t="s">
        <v>78</v>
      </c>
      <c r="D1626" t="s">
        <v>106</v>
      </c>
      <c r="E1626" t="s">
        <v>6116</v>
      </c>
      <c r="F1626" t="s">
        <v>177</v>
      </c>
      <c r="G1626" t="s">
        <v>72</v>
      </c>
      <c r="H1626" t="s">
        <v>129</v>
      </c>
      <c r="I1626" t="s">
        <v>22</v>
      </c>
      <c r="J1626" t="s">
        <v>130</v>
      </c>
      <c r="K1626" t="s">
        <v>6117</v>
      </c>
      <c r="L1626" t="s">
        <v>6118</v>
      </c>
      <c r="M1626">
        <v>2.6611111109999999</v>
      </c>
      <c r="N1626">
        <v>15</v>
      </c>
      <c r="O1626">
        <v>5023</v>
      </c>
      <c r="P1626">
        <v>0</v>
      </c>
      <c r="Q1626">
        <v>0</v>
      </c>
      <c r="R1626">
        <v>39.916666999999997</v>
      </c>
      <c r="S1626">
        <v>13366.761111</v>
      </c>
      <c r="T1626">
        <v>0</v>
      </c>
      <c r="U1626">
        <v>0</v>
      </c>
    </row>
    <row r="1627" spans="1:21" x14ac:dyDescent="0.25">
      <c r="A1627" t="s">
        <v>6119</v>
      </c>
      <c r="B1627">
        <v>1</v>
      </c>
      <c r="C1627" t="s">
        <v>78</v>
      </c>
      <c r="D1627" t="s">
        <v>106</v>
      </c>
      <c r="E1627" t="s">
        <v>6120</v>
      </c>
      <c r="F1627" t="s">
        <v>128</v>
      </c>
      <c r="G1627" t="s">
        <v>71</v>
      </c>
      <c r="H1627" t="s">
        <v>129</v>
      </c>
      <c r="I1627" t="s">
        <v>22</v>
      </c>
      <c r="J1627" t="s">
        <v>130</v>
      </c>
      <c r="K1627" t="s">
        <v>6121</v>
      </c>
      <c r="L1627" t="s">
        <v>6122</v>
      </c>
      <c r="M1627">
        <v>1.3104833330000001</v>
      </c>
      <c r="N1627">
        <v>1</v>
      </c>
      <c r="O1627">
        <v>260</v>
      </c>
      <c r="P1627">
        <v>0</v>
      </c>
      <c r="Q1627">
        <v>0</v>
      </c>
      <c r="R1627">
        <v>1.3104830000000001</v>
      </c>
      <c r="S1627">
        <v>340.72566699999999</v>
      </c>
      <c r="T1627">
        <v>0</v>
      </c>
      <c r="U1627">
        <v>0</v>
      </c>
    </row>
    <row r="1628" spans="1:21" x14ac:dyDescent="0.25">
      <c r="A1628" t="s">
        <v>6123</v>
      </c>
      <c r="B1628">
        <v>1</v>
      </c>
      <c r="C1628" t="s">
        <v>78</v>
      </c>
      <c r="D1628" t="s">
        <v>106</v>
      </c>
      <c r="E1628" t="s">
        <v>6124</v>
      </c>
      <c r="F1628" t="s">
        <v>128</v>
      </c>
      <c r="G1628" t="s">
        <v>71</v>
      </c>
      <c r="H1628" t="s">
        <v>129</v>
      </c>
      <c r="I1628" t="s">
        <v>22</v>
      </c>
      <c r="J1628" t="s">
        <v>130</v>
      </c>
      <c r="K1628" t="s">
        <v>6125</v>
      </c>
      <c r="L1628" t="s">
        <v>6126</v>
      </c>
      <c r="M1628">
        <v>1.3516666660000001</v>
      </c>
      <c r="N1628">
        <v>1</v>
      </c>
      <c r="O1628">
        <v>137</v>
      </c>
      <c r="P1628">
        <v>0</v>
      </c>
      <c r="Q1628">
        <v>0</v>
      </c>
      <c r="R1628">
        <v>1.351667</v>
      </c>
      <c r="S1628">
        <v>185.17833300000001</v>
      </c>
      <c r="T1628">
        <v>0</v>
      </c>
      <c r="U1628">
        <v>0</v>
      </c>
    </row>
    <row r="1629" spans="1:21" x14ac:dyDescent="0.25">
      <c r="A1629" t="s">
        <v>6127</v>
      </c>
      <c r="B1629">
        <v>1</v>
      </c>
      <c r="C1629" t="s">
        <v>78</v>
      </c>
      <c r="D1629" t="s">
        <v>106</v>
      </c>
      <c r="E1629" t="s">
        <v>6128</v>
      </c>
      <c r="F1629" t="s">
        <v>4991</v>
      </c>
      <c r="G1629" t="s">
        <v>71</v>
      </c>
      <c r="H1629" t="s">
        <v>129</v>
      </c>
      <c r="I1629" t="s">
        <v>22</v>
      </c>
      <c r="J1629" t="s">
        <v>141</v>
      </c>
      <c r="K1629" t="s">
        <v>6129</v>
      </c>
      <c r="L1629" t="s">
        <v>6130</v>
      </c>
      <c r="M1629">
        <v>1.1297222220000001</v>
      </c>
      <c r="N1629">
        <v>0</v>
      </c>
      <c r="O1629">
        <v>3</v>
      </c>
      <c r="P1629">
        <v>0</v>
      </c>
      <c r="Q1629">
        <v>0</v>
      </c>
      <c r="R1629">
        <v>0</v>
      </c>
      <c r="S1629">
        <v>3.389167</v>
      </c>
      <c r="T1629">
        <v>0</v>
      </c>
      <c r="U1629">
        <v>0</v>
      </c>
    </row>
    <row r="1630" spans="1:21" x14ac:dyDescent="0.25">
      <c r="A1630" t="s">
        <v>6131</v>
      </c>
      <c r="B1630">
        <v>1</v>
      </c>
      <c r="C1630" t="s">
        <v>78</v>
      </c>
      <c r="D1630" t="s">
        <v>106</v>
      </c>
      <c r="E1630" t="s">
        <v>6132</v>
      </c>
      <c r="F1630" t="s">
        <v>5012</v>
      </c>
      <c r="G1630" t="s">
        <v>72</v>
      </c>
      <c r="H1630" t="s">
        <v>129</v>
      </c>
      <c r="I1630" t="s">
        <v>22</v>
      </c>
      <c r="J1630" t="s">
        <v>141</v>
      </c>
      <c r="K1630" t="s">
        <v>6133</v>
      </c>
      <c r="L1630" t="s">
        <v>6134</v>
      </c>
      <c r="M1630">
        <v>4.5280555549999999</v>
      </c>
      <c r="N1630">
        <v>0</v>
      </c>
      <c r="O1630">
        <v>13</v>
      </c>
      <c r="P1630">
        <v>0</v>
      </c>
      <c r="Q1630">
        <v>0</v>
      </c>
      <c r="R1630">
        <v>0</v>
      </c>
      <c r="S1630">
        <v>58.864722</v>
      </c>
      <c r="T1630">
        <v>0</v>
      </c>
      <c r="U1630">
        <v>0</v>
      </c>
    </row>
    <row r="1631" spans="1:21" x14ac:dyDescent="0.25">
      <c r="A1631" t="s">
        <v>6135</v>
      </c>
      <c r="B1631">
        <v>1</v>
      </c>
      <c r="C1631" t="s">
        <v>78</v>
      </c>
      <c r="D1631" t="s">
        <v>106</v>
      </c>
      <c r="E1631" t="s">
        <v>6136</v>
      </c>
      <c r="F1631" t="s">
        <v>140</v>
      </c>
      <c r="G1631" t="s">
        <v>72</v>
      </c>
      <c r="H1631" t="s">
        <v>129</v>
      </c>
      <c r="I1631" t="s">
        <v>22</v>
      </c>
      <c r="J1631" t="s">
        <v>141</v>
      </c>
      <c r="K1631" t="s">
        <v>6137</v>
      </c>
      <c r="L1631" t="s">
        <v>6138</v>
      </c>
      <c r="M1631">
        <v>0.177777777</v>
      </c>
      <c r="N1631">
        <v>121</v>
      </c>
      <c r="O1631">
        <v>8555</v>
      </c>
      <c r="P1631">
        <v>50</v>
      </c>
      <c r="Q1631">
        <v>338</v>
      </c>
      <c r="R1631">
        <v>21.511111</v>
      </c>
      <c r="S1631">
        <v>1520.888882</v>
      </c>
      <c r="T1631">
        <v>8.8888890000000007</v>
      </c>
      <c r="U1631">
        <v>60.088889000000002</v>
      </c>
    </row>
    <row r="1632" spans="1:21" x14ac:dyDescent="0.25">
      <c r="A1632" t="s">
        <v>6139</v>
      </c>
      <c r="B1632">
        <v>1</v>
      </c>
      <c r="C1632" t="s">
        <v>78</v>
      </c>
      <c r="D1632" t="s">
        <v>106</v>
      </c>
      <c r="E1632" t="s">
        <v>6140</v>
      </c>
      <c r="F1632" t="s">
        <v>5417</v>
      </c>
      <c r="G1632" t="s">
        <v>71</v>
      </c>
      <c r="H1632" t="s">
        <v>129</v>
      </c>
      <c r="I1632" t="s">
        <v>22</v>
      </c>
      <c r="J1632" t="s">
        <v>141</v>
      </c>
      <c r="K1632" t="s">
        <v>6141</v>
      </c>
      <c r="L1632" t="s">
        <v>6142</v>
      </c>
      <c r="M1632">
        <v>3.5641666660000002</v>
      </c>
      <c r="N1632">
        <v>0</v>
      </c>
      <c r="O1632">
        <v>1</v>
      </c>
      <c r="P1632">
        <v>0</v>
      </c>
      <c r="Q1632">
        <v>0</v>
      </c>
      <c r="R1632">
        <v>0</v>
      </c>
      <c r="S1632">
        <v>3.5641669999999999</v>
      </c>
      <c r="T1632">
        <v>0</v>
      </c>
      <c r="U1632">
        <v>0</v>
      </c>
    </row>
    <row r="1633" spans="1:21" x14ac:dyDescent="0.25">
      <c r="A1633" t="s">
        <v>6143</v>
      </c>
      <c r="B1633">
        <v>1</v>
      </c>
      <c r="C1633" t="s">
        <v>78</v>
      </c>
      <c r="D1633" t="s">
        <v>106</v>
      </c>
      <c r="E1633" t="s">
        <v>6144</v>
      </c>
      <c r="F1633" t="s">
        <v>140</v>
      </c>
      <c r="G1633" t="s">
        <v>72</v>
      </c>
      <c r="H1633" t="s">
        <v>129</v>
      </c>
      <c r="I1633" t="s">
        <v>22</v>
      </c>
      <c r="J1633" t="s">
        <v>141</v>
      </c>
      <c r="K1633" t="s">
        <v>6145</v>
      </c>
      <c r="L1633" t="s">
        <v>6146</v>
      </c>
      <c r="M1633">
        <v>0.71611111100000002</v>
      </c>
      <c r="N1633">
        <v>36</v>
      </c>
      <c r="O1633">
        <v>8795</v>
      </c>
      <c r="P1633">
        <v>2</v>
      </c>
      <c r="Q1633">
        <v>2</v>
      </c>
      <c r="R1633">
        <v>25.78</v>
      </c>
      <c r="S1633">
        <v>6298.1972210000004</v>
      </c>
      <c r="T1633">
        <v>1.4322220000000001</v>
      </c>
      <c r="U1633">
        <v>1.4322220000000001</v>
      </c>
    </row>
    <row r="1634" spans="1:21" x14ac:dyDescent="0.25">
      <c r="A1634" t="s">
        <v>6147</v>
      </c>
      <c r="B1634">
        <v>1</v>
      </c>
      <c r="C1634" t="s">
        <v>78</v>
      </c>
      <c r="D1634" t="s">
        <v>106</v>
      </c>
      <c r="E1634" t="s">
        <v>2129</v>
      </c>
      <c r="F1634" t="s">
        <v>140</v>
      </c>
      <c r="G1634" t="s">
        <v>72</v>
      </c>
      <c r="H1634" t="s">
        <v>129</v>
      </c>
      <c r="I1634" t="s">
        <v>22</v>
      </c>
      <c r="J1634" t="s">
        <v>141</v>
      </c>
      <c r="K1634" t="s">
        <v>6148</v>
      </c>
      <c r="L1634" t="s">
        <v>6149</v>
      </c>
      <c r="M1634">
        <v>0.275277777</v>
      </c>
      <c r="N1634">
        <v>0</v>
      </c>
      <c r="O1634">
        <v>1010</v>
      </c>
      <c r="P1634">
        <v>114</v>
      </c>
      <c r="Q1634">
        <v>54</v>
      </c>
      <c r="R1634">
        <v>0</v>
      </c>
      <c r="S1634">
        <v>278.03055499999999</v>
      </c>
      <c r="T1634">
        <v>31.381667</v>
      </c>
      <c r="U1634">
        <v>14.865</v>
      </c>
    </row>
    <row r="1635" spans="1:21" x14ac:dyDescent="0.25">
      <c r="A1635" t="s">
        <v>6150</v>
      </c>
      <c r="B1635">
        <v>1</v>
      </c>
      <c r="C1635" t="s">
        <v>78</v>
      </c>
      <c r="D1635" t="s">
        <v>106</v>
      </c>
      <c r="E1635" t="s">
        <v>6151</v>
      </c>
      <c r="F1635" t="s">
        <v>5012</v>
      </c>
      <c r="G1635" t="s">
        <v>72</v>
      </c>
      <c r="H1635" t="s">
        <v>129</v>
      </c>
      <c r="I1635" t="s">
        <v>22</v>
      </c>
      <c r="J1635" t="s">
        <v>141</v>
      </c>
      <c r="K1635" t="s">
        <v>6152</v>
      </c>
      <c r="L1635" t="s">
        <v>6153</v>
      </c>
      <c r="M1635">
        <v>0.51833333299999995</v>
      </c>
      <c r="N1635">
        <v>0</v>
      </c>
      <c r="O1635">
        <v>22</v>
      </c>
      <c r="P1635">
        <v>0</v>
      </c>
      <c r="Q1635">
        <v>5</v>
      </c>
      <c r="R1635">
        <v>0</v>
      </c>
      <c r="S1635">
        <v>11.403333</v>
      </c>
      <c r="T1635">
        <v>0</v>
      </c>
      <c r="U1635">
        <v>2.5916670000000002</v>
      </c>
    </row>
    <row r="1636" spans="1:21" x14ac:dyDescent="0.25">
      <c r="A1636" t="s">
        <v>6154</v>
      </c>
      <c r="B1636">
        <v>1</v>
      </c>
      <c r="C1636" t="s">
        <v>78</v>
      </c>
      <c r="D1636" t="s">
        <v>106</v>
      </c>
      <c r="E1636" t="s">
        <v>6155</v>
      </c>
      <c r="F1636" t="s">
        <v>4996</v>
      </c>
      <c r="G1636" t="s">
        <v>71</v>
      </c>
      <c r="H1636" t="s">
        <v>129</v>
      </c>
      <c r="I1636" t="s">
        <v>22</v>
      </c>
      <c r="J1636" t="s">
        <v>141</v>
      </c>
      <c r="K1636" t="s">
        <v>6156</v>
      </c>
      <c r="L1636" t="s">
        <v>6157</v>
      </c>
      <c r="M1636">
        <v>4.5447222219999999</v>
      </c>
      <c r="N1636">
        <v>0</v>
      </c>
      <c r="O1636">
        <v>2</v>
      </c>
      <c r="P1636">
        <v>0</v>
      </c>
      <c r="Q1636">
        <v>0</v>
      </c>
      <c r="R1636">
        <v>0</v>
      </c>
      <c r="S1636">
        <v>9.0894440000000003</v>
      </c>
      <c r="T1636">
        <v>0</v>
      </c>
      <c r="U1636">
        <v>0</v>
      </c>
    </row>
    <row r="1637" spans="1:21" x14ac:dyDescent="0.25">
      <c r="A1637" t="s">
        <v>6158</v>
      </c>
      <c r="B1637">
        <v>1</v>
      </c>
      <c r="C1637" t="s">
        <v>79</v>
      </c>
      <c r="D1637" t="s">
        <v>114</v>
      </c>
      <c r="E1637" t="s">
        <v>6159</v>
      </c>
      <c r="F1637" t="s">
        <v>5470</v>
      </c>
      <c r="G1637" t="s">
        <v>71</v>
      </c>
      <c r="H1637" t="s">
        <v>129</v>
      </c>
      <c r="I1637" t="s">
        <v>22</v>
      </c>
      <c r="J1637" t="s">
        <v>141</v>
      </c>
      <c r="K1637" t="s">
        <v>6160</v>
      </c>
      <c r="L1637" t="s">
        <v>6161</v>
      </c>
      <c r="M1637">
        <v>0.67305555500000003</v>
      </c>
      <c r="N1637">
        <v>2</v>
      </c>
      <c r="O1637">
        <v>1</v>
      </c>
      <c r="P1637">
        <v>0</v>
      </c>
      <c r="Q1637">
        <v>0</v>
      </c>
      <c r="R1637">
        <v>1.3461110000000001</v>
      </c>
      <c r="S1637">
        <v>0.67305599999999999</v>
      </c>
      <c r="T1637">
        <v>0</v>
      </c>
      <c r="U1637">
        <v>0</v>
      </c>
    </row>
    <row r="1638" spans="1:21" x14ac:dyDescent="0.25">
      <c r="A1638" t="s">
        <v>6162</v>
      </c>
      <c r="B1638">
        <v>1</v>
      </c>
      <c r="C1638" t="s">
        <v>79</v>
      </c>
      <c r="D1638" t="s">
        <v>114</v>
      </c>
      <c r="E1638" t="s">
        <v>6163</v>
      </c>
      <c r="F1638" t="s">
        <v>4991</v>
      </c>
      <c r="G1638" t="s">
        <v>71</v>
      </c>
      <c r="H1638" t="s">
        <v>129</v>
      </c>
      <c r="I1638" t="s">
        <v>22</v>
      </c>
      <c r="J1638" t="s">
        <v>141</v>
      </c>
      <c r="K1638" t="s">
        <v>6164</v>
      </c>
      <c r="L1638" t="s">
        <v>6165</v>
      </c>
      <c r="M1638">
        <v>0.66111111099999997</v>
      </c>
      <c r="N1638">
        <v>0</v>
      </c>
      <c r="O1638">
        <v>3</v>
      </c>
      <c r="P1638">
        <v>0</v>
      </c>
      <c r="Q1638">
        <v>0</v>
      </c>
      <c r="R1638">
        <v>0</v>
      </c>
      <c r="S1638">
        <v>1.983333</v>
      </c>
      <c r="T1638">
        <v>0</v>
      </c>
      <c r="U1638">
        <v>0</v>
      </c>
    </row>
    <row r="1639" spans="1:21" x14ac:dyDescent="0.25">
      <c r="A1639" t="s">
        <v>6166</v>
      </c>
      <c r="B1639">
        <v>1</v>
      </c>
      <c r="C1639" t="s">
        <v>78</v>
      </c>
      <c r="D1639" t="s">
        <v>92</v>
      </c>
      <c r="E1639" t="s">
        <v>6167</v>
      </c>
      <c r="F1639" t="s">
        <v>4991</v>
      </c>
      <c r="G1639" t="s">
        <v>71</v>
      </c>
      <c r="H1639" t="s">
        <v>129</v>
      </c>
      <c r="I1639" t="s">
        <v>22</v>
      </c>
      <c r="J1639" t="s">
        <v>141</v>
      </c>
      <c r="K1639" t="s">
        <v>6168</v>
      </c>
      <c r="L1639" t="s">
        <v>6169</v>
      </c>
      <c r="M1639">
        <v>1.954722222</v>
      </c>
      <c r="N1639">
        <v>0</v>
      </c>
      <c r="O1639">
        <v>2</v>
      </c>
      <c r="P1639">
        <v>0</v>
      </c>
      <c r="Q1639">
        <v>0</v>
      </c>
      <c r="R1639">
        <v>0</v>
      </c>
      <c r="S1639">
        <v>3.9094440000000001</v>
      </c>
      <c r="T1639">
        <v>0</v>
      </c>
      <c r="U1639">
        <v>0</v>
      </c>
    </row>
    <row r="1640" spans="1:21" x14ac:dyDescent="0.25">
      <c r="A1640" t="s">
        <v>6170</v>
      </c>
      <c r="B1640">
        <v>1</v>
      </c>
      <c r="C1640" t="s">
        <v>78</v>
      </c>
      <c r="D1640" t="s">
        <v>87</v>
      </c>
      <c r="E1640" t="s">
        <v>6171</v>
      </c>
      <c r="F1640" t="s">
        <v>177</v>
      </c>
      <c r="G1640" t="s">
        <v>71</v>
      </c>
      <c r="H1640" t="s">
        <v>129</v>
      </c>
      <c r="I1640" t="s">
        <v>22</v>
      </c>
      <c r="J1640" t="s">
        <v>130</v>
      </c>
      <c r="K1640" t="s">
        <v>6172</v>
      </c>
      <c r="L1640" t="s">
        <v>6173</v>
      </c>
      <c r="M1640">
        <v>4.8204905550000001</v>
      </c>
      <c r="N1640">
        <v>0</v>
      </c>
      <c r="O1640">
        <v>27</v>
      </c>
      <c r="P1640">
        <v>0</v>
      </c>
      <c r="Q1640">
        <v>0</v>
      </c>
      <c r="R1640">
        <v>0</v>
      </c>
      <c r="S1640">
        <v>130.153245</v>
      </c>
      <c r="T1640">
        <v>0</v>
      </c>
      <c r="U1640">
        <v>0</v>
      </c>
    </row>
    <row r="1641" spans="1:21" x14ac:dyDescent="0.25">
      <c r="A1641" t="s">
        <v>6174</v>
      </c>
      <c r="B1641">
        <v>1</v>
      </c>
      <c r="C1641" t="s">
        <v>79</v>
      </c>
      <c r="D1641" t="s">
        <v>109</v>
      </c>
      <c r="E1641" t="s">
        <v>6175</v>
      </c>
      <c r="F1641" t="s">
        <v>4996</v>
      </c>
      <c r="G1641" t="s">
        <v>71</v>
      </c>
      <c r="H1641" t="s">
        <v>129</v>
      </c>
      <c r="I1641" t="s">
        <v>22</v>
      </c>
      <c r="J1641" t="s">
        <v>141</v>
      </c>
      <c r="K1641" t="s">
        <v>6176</v>
      </c>
      <c r="L1641" t="s">
        <v>6177</v>
      </c>
      <c r="M1641">
        <v>2.988888888</v>
      </c>
      <c r="N1641">
        <v>0</v>
      </c>
      <c r="O1641">
        <v>160</v>
      </c>
      <c r="P1641">
        <v>0</v>
      </c>
      <c r="Q1641">
        <v>1</v>
      </c>
      <c r="R1641">
        <v>0</v>
      </c>
      <c r="S1641">
        <v>478.22222199999999</v>
      </c>
      <c r="T1641">
        <v>0</v>
      </c>
      <c r="U1641">
        <v>2.9888889999999999</v>
      </c>
    </row>
    <row r="1642" spans="1:21" x14ac:dyDescent="0.25">
      <c r="A1642" t="s">
        <v>6178</v>
      </c>
      <c r="B1642">
        <v>1</v>
      </c>
      <c r="C1642" t="s">
        <v>79</v>
      </c>
      <c r="D1642" t="s">
        <v>109</v>
      </c>
      <c r="E1642" t="s">
        <v>6179</v>
      </c>
      <c r="F1642" t="s">
        <v>140</v>
      </c>
      <c r="G1642" t="s">
        <v>72</v>
      </c>
      <c r="H1642" t="s">
        <v>129</v>
      </c>
      <c r="I1642" t="s">
        <v>22</v>
      </c>
      <c r="J1642" t="s">
        <v>141</v>
      </c>
      <c r="K1642" t="s">
        <v>6180</v>
      </c>
      <c r="L1642" t="s">
        <v>6181</v>
      </c>
      <c r="M1642">
        <v>1.743055555</v>
      </c>
      <c r="N1642">
        <v>1</v>
      </c>
      <c r="O1642">
        <v>114</v>
      </c>
      <c r="P1642">
        <v>0</v>
      </c>
      <c r="Q1642">
        <v>10</v>
      </c>
      <c r="R1642">
        <v>1.7430559999999999</v>
      </c>
      <c r="S1642">
        <v>198.70833300000001</v>
      </c>
      <c r="T1642">
        <v>0</v>
      </c>
      <c r="U1642">
        <v>17.430555999999999</v>
      </c>
    </row>
    <row r="1643" spans="1:21" x14ac:dyDescent="0.25">
      <c r="A1643" t="s">
        <v>6182</v>
      </c>
      <c r="B1643">
        <v>1</v>
      </c>
      <c r="C1643" t="s">
        <v>79</v>
      </c>
      <c r="D1643" t="s">
        <v>109</v>
      </c>
      <c r="E1643" t="s">
        <v>6183</v>
      </c>
      <c r="F1643" t="s">
        <v>5012</v>
      </c>
      <c r="G1643" t="s">
        <v>72</v>
      </c>
      <c r="H1643" t="s">
        <v>129</v>
      </c>
      <c r="I1643" t="s">
        <v>22</v>
      </c>
      <c r="J1643" t="s">
        <v>141</v>
      </c>
      <c r="K1643" t="s">
        <v>6184</v>
      </c>
      <c r="L1643" t="s">
        <v>6185</v>
      </c>
      <c r="M1643">
        <v>1.1377777769999999</v>
      </c>
      <c r="N1643">
        <v>0</v>
      </c>
      <c r="O1643">
        <v>0</v>
      </c>
      <c r="P1643">
        <v>0</v>
      </c>
      <c r="Q1643">
        <v>6</v>
      </c>
      <c r="R1643">
        <v>0</v>
      </c>
      <c r="S1643">
        <v>0</v>
      </c>
      <c r="T1643">
        <v>0</v>
      </c>
      <c r="U1643">
        <v>6.8266669999999996</v>
      </c>
    </row>
    <row r="1644" spans="1:21" x14ac:dyDescent="0.25">
      <c r="A1644" t="s">
        <v>6186</v>
      </c>
      <c r="B1644">
        <v>1</v>
      </c>
      <c r="C1644" t="s">
        <v>79</v>
      </c>
      <c r="D1644" t="s">
        <v>109</v>
      </c>
      <c r="E1644" t="s">
        <v>6187</v>
      </c>
      <c r="F1644" t="s">
        <v>140</v>
      </c>
      <c r="G1644" t="s">
        <v>72</v>
      </c>
      <c r="H1644" t="s">
        <v>129</v>
      </c>
      <c r="I1644" t="s">
        <v>22</v>
      </c>
      <c r="J1644" t="s">
        <v>141</v>
      </c>
      <c r="K1644" t="s">
        <v>6188</v>
      </c>
      <c r="L1644" t="s">
        <v>6189</v>
      </c>
      <c r="M1644">
        <v>1.4516666659999999</v>
      </c>
      <c r="N1644">
        <v>1</v>
      </c>
      <c r="O1644">
        <v>114</v>
      </c>
      <c r="P1644">
        <v>1</v>
      </c>
      <c r="Q1644">
        <v>16</v>
      </c>
      <c r="R1644">
        <v>1.451667</v>
      </c>
      <c r="S1644">
        <v>165.49</v>
      </c>
      <c r="T1644">
        <v>1.451667</v>
      </c>
      <c r="U1644">
        <v>23.226666999999999</v>
      </c>
    </row>
    <row r="1645" spans="1:21" x14ac:dyDescent="0.25">
      <c r="A1645" t="s">
        <v>6190</v>
      </c>
      <c r="B1645">
        <v>1</v>
      </c>
      <c r="C1645" t="s">
        <v>79</v>
      </c>
      <c r="D1645" t="s">
        <v>109</v>
      </c>
      <c r="E1645" t="s">
        <v>6179</v>
      </c>
      <c r="F1645" t="s">
        <v>5972</v>
      </c>
      <c r="G1645" t="s">
        <v>72</v>
      </c>
      <c r="H1645" t="s">
        <v>129</v>
      </c>
      <c r="I1645" t="s">
        <v>22</v>
      </c>
      <c r="J1645" t="s">
        <v>141</v>
      </c>
      <c r="K1645" t="s">
        <v>6191</v>
      </c>
      <c r="L1645" t="s">
        <v>6192</v>
      </c>
      <c r="M1645">
        <v>3.3919444439999999</v>
      </c>
      <c r="N1645">
        <v>1</v>
      </c>
      <c r="O1645">
        <v>114</v>
      </c>
      <c r="P1645">
        <v>0</v>
      </c>
      <c r="Q1645">
        <v>10</v>
      </c>
      <c r="R1645">
        <v>3.3919440000000001</v>
      </c>
      <c r="S1645">
        <v>386.681667</v>
      </c>
      <c r="T1645">
        <v>0</v>
      </c>
      <c r="U1645">
        <v>33.919443999999999</v>
      </c>
    </row>
    <row r="1646" spans="1:21" x14ac:dyDescent="0.25">
      <c r="A1646" t="s">
        <v>6193</v>
      </c>
      <c r="B1646">
        <v>1</v>
      </c>
      <c r="C1646" t="s">
        <v>79</v>
      </c>
      <c r="D1646" t="s">
        <v>109</v>
      </c>
      <c r="E1646" t="s">
        <v>6175</v>
      </c>
      <c r="F1646" t="s">
        <v>4996</v>
      </c>
      <c r="G1646" t="s">
        <v>71</v>
      </c>
      <c r="H1646" t="s">
        <v>129</v>
      </c>
      <c r="I1646" t="s">
        <v>22</v>
      </c>
      <c r="J1646" t="s">
        <v>141</v>
      </c>
      <c r="K1646" t="s">
        <v>6194</v>
      </c>
      <c r="L1646" t="s">
        <v>6195</v>
      </c>
      <c r="M1646">
        <v>1.1330555550000001</v>
      </c>
      <c r="N1646">
        <v>0</v>
      </c>
      <c r="O1646">
        <v>160</v>
      </c>
      <c r="P1646">
        <v>0</v>
      </c>
      <c r="Q1646">
        <v>1</v>
      </c>
      <c r="R1646">
        <v>0</v>
      </c>
      <c r="S1646">
        <v>181.28888900000001</v>
      </c>
      <c r="T1646">
        <v>0</v>
      </c>
      <c r="U1646">
        <v>1.1330560000000001</v>
      </c>
    </row>
    <row r="1647" spans="1:21" x14ac:dyDescent="0.25">
      <c r="A1647" t="s">
        <v>6196</v>
      </c>
      <c r="B1647">
        <v>1</v>
      </c>
      <c r="C1647" t="s">
        <v>79</v>
      </c>
      <c r="D1647" t="s">
        <v>109</v>
      </c>
      <c r="E1647" t="s">
        <v>6197</v>
      </c>
      <c r="F1647" t="s">
        <v>4986</v>
      </c>
      <c r="G1647" t="s">
        <v>71</v>
      </c>
      <c r="H1647" t="s">
        <v>129</v>
      </c>
      <c r="I1647" t="s">
        <v>22</v>
      </c>
      <c r="J1647" t="s">
        <v>141</v>
      </c>
      <c r="K1647" t="s">
        <v>6198</v>
      </c>
      <c r="L1647" t="s">
        <v>6199</v>
      </c>
      <c r="M1647">
        <v>1.924722222</v>
      </c>
      <c r="N1647">
        <v>0</v>
      </c>
      <c r="O1647">
        <v>0</v>
      </c>
      <c r="P1647">
        <v>0</v>
      </c>
      <c r="Q1647">
        <v>6</v>
      </c>
      <c r="R1647">
        <v>0</v>
      </c>
      <c r="S1647">
        <v>0</v>
      </c>
      <c r="T1647">
        <v>0</v>
      </c>
      <c r="U1647">
        <v>11.548333</v>
      </c>
    </row>
    <row r="1648" spans="1:21" x14ac:dyDescent="0.25">
      <c r="A1648" t="s">
        <v>6200</v>
      </c>
      <c r="B1648">
        <v>1</v>
      </c>
      <c r="C1648" t="s">
        <v>79</v>
      </c>
      <c r="D1648" t="s">
        <v>109</v>
      </c>
      <c r="E1648" t="s">
        <v>6201</v>
      </c>
      <c r="F1648" t="s">
        <v>4991</v>
      </c>
      <c r="G1648" t="s">
        <v>71</v>
      </c>
      <c r="H1648" t="s">
        <v>129</v>
      </c>
      <c r="I1648" t="s">
        <v>22</v>
      </c>
      <c r="J1648" t="s">
        <v>141</v>
      </c>
      <c r="K1648" t="s">
        <v>6202</v>
      </c>
      <c r="L1648" t="s">
        <v>6203</v>
      </c>
      <c r="M1648">
        <v>0.48694444399999998</v>
      </c>
      <c r="N1648">
        <v>0</v>
      </c>
      <c r="O1648">
        <v>1</v>
      </c>
      <c r="P1648">
        <v>0</v>
      </c>
      <c r="Q1648">
        <v>0</v>
      </c>
      <c r="R1648">
        <v>0</v>
      </c>
      <c r="S1648">
        <v>0.48694399999999999</v>
      </c>
      <c r="T1648">
        <v>0</v>
      </c>
      <c r="U1648">
        <v>0</v>
      </c>
    </row>
    <row r="1649" spans="1:21" x14ac:dyDescent="0.25">
      <c r="A1649" t="s">
        <v>6204</v>
      </c>
      <c r="B1649">
        <v>1</v>
      </c>
      <c r="C1649" t="s">
        <v>79</v>
      </c>
      <c r="D1649" t="s">
        <v>109</v>
      </c>
      <c r="E1649" t="s">
        <v>6205</v>
      </c>
      <c r="F1649" t="s">
        <v>4986</v>
      </c>
      <c r="G1649" t="s">
        <v>71</v>
      </c>
      <c r="H1649" t="s">
        <v>129</v>
      </c>
      <c r="I1649" t="s">
        <v>22</v>
      </c>
      <c r="J1649" t="s">
        <v>141</v>
      </c>
      <c r="K1649" t="s">
        <v>6206</v>
      </c>
      <c r="L1649" t="s">
        <v>6207</v>
      </c>
      <c r="M1649">
        <v>0.66500000000000004</v>
      </c>
      <c r="N1649">
        <v>0</v>
      </c>
      <c r="O1649">
        <v>0</v>
      </c>
      <c r="P1649">
        <v>0</v>
      </c>
      <c r="Q1649">
        <v>17</v>
      </c>
      <c r="R1649">
        <v>0</v>
      </c>
      <c r="S1649">
        <v>0</v>
      </c>
      <c r="T1649">
        <v>0</v>
      </c>
      <c r="U1649">
        <v>11.305</v>
      </c>
    </row>
    <row r="1650" spans="1:21" x14ac:dyDescent="0.25">
      <c r="A1650" t="s">
        <v>6208</v>
      </c>
      <c r="B1650">
        <v>1</v>
      </c>
      <c r="C1650" t="s">
        <v>79</v>
      </c>
      <c r="D1650" t="s">
        <v>109</v>
      </c>
      <c r="E1650" t="s">
        <v>6209</v>
      </c>
      <c r="F1650" t="s">
        <v>5972</v>
      </c>
      <c r="G1650" t="s">
        <v>72</v>
      </c>
      <c r="H1650" t="s">
        <v>129</v>
      </c>
      <c r="I1650" t="s">
        <v>22</v>
      </c>
      <c r="J1650" t="s">
        <v>141</v>
      </c>
      <c r="K1650" t="s">
        <v>6210</v>
      </c>
      <c r="L1650" t="s">
        <v>6211</v>
      </c>
      <c r="M1650">
        <v>0.52972222199999996</v>
      </c>
      <c r="N1650">
        <v>0</v>
      </c>
      <c r="O1650">
        <v>0</v>
      </c>
      <c r="P1650">
        <v>0</v>
      </c>
      <c r="Q1650">
        <v>11</v>
      </c>
      <c r="R1650">
        <v>0</v>
      </c>
      <c r="S1650">
        <v>0</v>
      </c>
      <c r="T1650">
        <v>0</v>
      </c>
      <c r="U1650">
        <v>5.8269440000000001</v>
      </c>
    </row>
    <row r="1651" spans="1:21" x14ac:dyDescent="0.25">
      <c r="A1651" t="s">
        <v>6212</v>
      </c>
      <c r="B1651">
        <v>1</v>
      </c>
      <c r="C1651" t="s">
        <v>79</v>
      </c>
      <c r="D1651" t="s">
        <v>109</v>
      </c>
      <c r="E1651" t="s">
        <v>6213</v>
      </c>
      <c r="F1651" t="s">
        <v>4986</v>
      </c>
      <c r="G1651" t="s">
        <v>71</v>
      </c>
      <c r="H1651" t="s">
        <v>129</v>
      </c>
      <c r="I1651" t="s">
        <v>22</v>
      </c>
      <c r="J1651" t="s">
        <v>141</v>
      </c>
      <c r="K1651" t="s">
        <v>6214</v>
      </c>
      <c r="L1651" t="s">
        <v>6215</v>
      </c>
      <c r="M1651">
        <v>1.2825</v>
      </c>
      <c r="N1651">
        <v>0</v>
      </c>
      <c r="O1651">
        <v>0</v>
      </c>
      <c r="P1651">
        <v>0</v>
      </c>
      <c r="Q1651">
        <v>41</v>
      </c>
      <c r="R1651">
        <v>0</v>
      </c>
      <c r="S1651">
        <v>0</v>
      </c>
      <c r="T1651">
        <v>0</v>
      </c>
      <c r="U1651">
        <v>52.582500000000003</v>
      </c>
    </row>
    <row r="1652" spans="1:21" x14ac:dyDescent="0.25">
      <c r="A1652" t="s">
        <v>6216</v>
      </c>
      <c r="B1652">
        <v>1</v>
      </c>
      <c r="C1652" t="s">
        <v>79</v>
      </c>
      <c r="D1652" t="s">
        <v>109</v>
      </c>
      <c r="E1652" t="s">
        <v>6217</v>
      </c>
      <c r="F1652" t="s">
        <v>5012</v>
      </c>
      <c r="G1652" t="s">
        <v>72</v>
      </c>
      <c r="H1652" t="s">
        <v>129</v>
      </c>
      <c r="I1652" t="s">
        <v>22</v>
      </c>
      <c r="J1652" t="s">
        <v>141</v>
      </c>
      <c r="K1652" t="s">
        <v>6218</v>
      </c>
      <c r="L1652" t="s">
        <v>6219</v>
      </c>
      <c r="M1652">
        <v>4.0177777770000001</v>
      </c>
      <c r="N1652">
        <v>0</v>
      </c>
      <c r="O1652">
        <v>0</v>
      </c>
      <c r="P1652">
        <v>0</v>
      </c>
      <c r="Q1652">
        <v>115</v>
      </c>
      <c r="R1652">
        <v>0</v>
      </c>
      <c r="S1652">
        <v>0</v>
      </c>
      <c r="T1652">
        <v>0</v>
      </c>
      <c r="U1652">
        <v>462.044444</v>
      </c>
    </row>
    <row r="1653" spans="1:21" x14ac:dyDescent="0.25">
      <c r="A1653" t="s">
        <v>6220</v>
      </c>
      <c r="B1653">
        <v>1</v>
      </c>
      <c r="C1653" t="s">
        <v>79</v>
      </c>
      <c r="D1653" t="s">
        <v>109</v>
      </c>
      <c r="E1653" t="s">
        <v>6221</v>
      </c>
      <c r="F1653" t="s">
        <v>5470</v>
      </c>
      <c r="G1653" t="s">
        <v>71</v>
      </c>
      <c r="H1653" t="s">
        <v>129</v>
      </c>
      <c r="I1653" t="s">
        <v>22</v>
      </c>
      <c r="J1653" t="s">
        <v>141</v>
      </c>
      <c r="K1653" t="s">
        <v>6222</v>
      </c>
      <c r="L1653" t="s">
        <v>6223</v>
      </c>
      <c r="M1653">
        <v>1.6088888880000001</v>
      </c>
      <c r="N1653">
        <v>0</v>
      </c>
      <c r="O1653">
        <v>0</v>
      </c>
      <c r="P1653">
        <v>1</v>
      </c>
      <c r="Q1653">
        <v>57</v>
      </c>
      <c r="R1653">
        <v>0</v>
      </c>
      <c r="S1653">
        <v>0</v>
      </c>
      <c r="T1653">
        <v>1.608889</v>
      </c>
      <c r="U1653">
        <v>91.706666999999996</v>
      </c>
    </row>
    <row r="1654" spans="1:21" x14ac:dyDescent="0.25">
      <c r="A1654" t="s">
        <v>6224</v>
      </c>
      <c r="B1654">
        <v>1</v>
      </c>
      <c r="C1654" t="s">
        <v>79</v>
      </c>
      <c r="D1654" t="s">
        <v>109</v>
      </c>
      <c r="E1654" t="s">
        <v>6225</v>
      </c>
      <c r="F1654" t="s">
        <v>4991</v>
      </c>
      <c r="G1654" t="s">
        <v>71</v>
      </c>
      <c r="H1654" t="s">
        <v>129</v>
      </c>
      <c r="I1654" t="s">
        <v>22</v>
      </c>
      <c r="J1654" t="s">
        <v>141</v>
      </c>
      <c r="K1654" t="s">
        <v>6226</v>
      </c>
      <c r="L1654" t="s">
        <v>6227</v>
      </c>
      <c r="M1654">
        <v>3.5461111110000001</v>
      </c>
      <c r="N1654">
        <v>0</v>
      </c>
      <c r="O1654">
        <v>1</v>
      </c>
      <c r="P1654">
        <v>0</v>
      </c>
      <c r="Q1654">
        <v>0</v>
      </c>
      <c r="R1654">
        <v>0</v>
      </c>
      <c r="S1654">
        <v>3.5461109999999998</v>
      </c>
      <c r="T1654">
        <v>0</v>
      </c>
      <c r="U1654">
        <v>0</v>
      </c>
    </row>
    <row r="1655" spans="1:21" x14ac:dyDescent="0.25">
      <c r="A1655" t="s">
        <v>6228</v>
      </c>
      <c r="B1655">
        <v>1</v>
      </c>
      <c r="C1655" t="s">
        <v>79</v>
      </c>
      <c r="D1655" t="s">
        <v>109</v>
      </c>
      <c r="E1655" t="s">
        <v>6221</v>
      </c>
      <c r="F1655" t="s">
        <v>5626</v>
      </c>
      <c r="G1655" t="s">
        <v>71</v>
      </c>
      <c r="H1655" t="s">
        <v>129</v>
      </c>
      <c r="I1655" t="s">
        <v>22</v>
      </c>
      <c r="J1655" t="s">
        <v>141</v>
      </c>
      <c r="K1655" t="s">
        <v>6229</v>
      </c>
      <c r="L1655" t="s">
        <v>6230</v>
      </c>
      <c r="M1655">
        <v>1.284166666</v>
      </c>
      <c r="N1655">
        <v>0</v>
      </c>
      <c r="O1655">
        <v>0</v>
      </c>
      <c r="P1655">
        <v>1</v>
      </c>
      <c r="Q1655">
        <v>57</v>
      </c>
      <c r="R1655">
        <v>0</v>
      </c>
      <c r="S1655">
        <v>0</v>
      </c>
      <c r="T1655">
        <v>1.2841670000000001</v>
      </c>
      <c r="U1655">
        <v>73.197500000000005</v>
      </c>
    </row>
    <row r="1656" spans="1:21" x14ac:dyDescent="0.25">
      <c r="A1656" t="s">
        <v>6231</v>
      </c>
      <c r="B1656">
        <v>1</v>
      </c>
      <c r="C1656" t="s">
        <v>79</v>
      </c>
      <c r="D1656" t="s">
        <v>109</v>
      </c>
      <c r="E1656" t="s">
        <v>6232</v>
      </c>
      <c r="F1656" t="s">
        <v>5626</v>
      </c>
      <c r="G1656" t="s">
        <v>71</v>
      </c>
      <c r="H1656" t="s">
        <v>129</v>
      </c>
      <c r="I1656" t="s">
        <v>22</v>
      </c>
      <c r="J1656" t="s">
        <v>141</v>
      </c>
      <c r="K1656" t="s">
        <v>6233</v>
      </c>
      <c r="L1656" t="s">
        <v>6234</v>
      </c>
      <c r="M1656">
        <v>1.7713888879999999</v>
      </c>
      <c r="N1656">
        <v>0</v>
      </c>
      <c r="O1656">
        <v>0</v>
      </c>
      <c r="P1656">
        <v>0</v>
      </c>
      <c r="Q1656">
        <v>1</v>
      </c>
      <c r="R1656">
        <v>0</v>
      </c>
      <c r="S1656">
        <v>0</v>
      </c>
      <c r="T1656">
        <v>0</v>
      </c>
      <c r="U1656">
        <v>1.7713890000000001</v>
      </c>
    </row>
    <row r="1657" spans="1:21" x14ac:dyDescent="0.25">
      <c r="A1657" t="s">
        <v>6235</v>
      </c>
      <c r="B1657">
        <v>1</v>
      </c>
      <c r="C1657" t="s">
        <v>78</v>
      </c>
      <c r="D1657" t="s">
        <v>106</v>
      </c>
      <c r="E1657" t="s">
        <v>6236</v>
      </c>
      <c r="F1657" t="s">
        <v>5417</v>
      </c>
      <c r="G1657" t="s">
        <v>71</v>
      </c>
      <c r="H1657" t="s">
        <v>129</v>
      </c>
      <c r="I1657" t="s">
        <v>22</v>
      </c>
      <c r="J1657" t="s">
        <v>141</v>
      </c>
      <c r="K1657" t="s">
        <v>6237</v>
      </c>
      <c r="L1657" t="s">
        <v>6238</v>
      </c>
      <c r="M1657">
        <v>1.0175000000000001</v>
      </c>
      <c r="N1657">
        <v>0</v>
      </c>
      <c r="O1657">
        <v>1</v>
      </c>
      <c r="P1657">
        <v>0</v>
      </c>
      <c r="Q1657">
        <v>0</v>
      </c>
      <c r="R1657">
        <v>0</v>
      </c>
      <c r="S1657">
        <v>1.0175000000000001</v>
      </c>
      <c r="T1657">
        <v>0</v>
      </c>
      <c r="U1657">
        <v>0</v>
      </c>
    </row>
    <row r="1658" spans="1:21" x14ac:dyDescent="0.25">
      <c r="A1658" t="s">
        <v>6239</v>
      </c>
      <c r="B1658">
        <v>1</v>
      </c>
      <c r="C1658" t="s">
        <v>78</v>
      </c>
      <c r="D1658" t="s">
        <v>106</v>
      </c>
      <c r="E1658" t="s">
        <v>6240</v>
      </c>
      <c r="F1658" t="s">
        <v>6241</v>
      </c>
      <c r="G1658" t="s">
        <v>71</v>
      </c>
      <c r="H1658" t="s">
        <v>129</v>
      </c>
      <c r="I1658" t="s">
        <v>22</v>
      </c>
      <c r="J1658" t="s">
        <v>141</v>
      </c>
      <c r="K1658" t="s">
        <v>6242</v>
      </c>
      <c r="L1658" t="s">
        <v>6243</v>
      </c>
      <c r="M1658">
        <v>3.3902777770000001</v>
      </c>
      <c r="N1658">
        <v>0</v>
      </c>
      <c r="O1658">
        <v>5</v>
      </c>
      <c r="P1658">
        <v>0</v>
      </c>
      <c r="Q1658">
        <v>0</v>
      </c>
      <c r="R1658">
        <v>0</v>
      </c>
      <c r="S1658">
        <v>16.951388999999999</v>
      </c>
      <c r="T1658">
        <v>0</v>
      </c>
      <c r="U1658">
        <v>0</v>
      </c>
    </row>
    <row r="1659" spans="1:21" x14ac:dyDescent="0.25">
      <c r="A1659" t="s">
        <v>6244</v>
      </c>
      <c r="B1659">
        <v>1</v>
      </c>
      <c r="C1659" t="s">
        <v>79</v>
      </c>
      <c r="D1659" t="s">
        <v>124</v>
      </c>
      <c r="E1659" t="s">
        <v>6245</v>
      </c>
      <c r="F1659" t="s">
        <v>140</v>
      </c>
      <c r="G1659" t="s">
        <v>72</v>
      </c>
      <c r="H1659" t="s">
        <v>129</v>
      </c>
      <c r="I1659" t="s">
        <v>22</v>
      </c>
      <c r="J1659" t="s">
        <v>141</v>
      </c>
      <c r="K1659" t="s">
        <v>6246</v>
      </c>
      <c r="L1659" t="s">
        <v>6247</v>
      </c>
      <c r="M1659">
        <v>0.74277777700000003</v>
      </c>
      <c r="N1659">
        <v>9</v>
      </c>
      <c r="O1659">
        <v>579</v>
      </c>
      <c r="P1659">
        <v>110</v>
      </c>
      <c r="Q1659">
        <v>76</v>
      </c>
      <c r="R1659">
        <v>6.6849999999999996</v>
      </c>
      <c r="S1659">
        <v>430.068333</v>
      </c>
      <c r="T1659">
        <v>81.705555000000004</v>
      </c>
      <c r="U1659">
        <v>56.451110999999997</v>
      </c>
    </row>
    <row r="1660" spans="1:21" x14ac:dyDescent="0.25">
      <c r="A1660" t="s">
        <v>6248</v>
      </c>
      <c r="B1660">
        <v>1</v>
      </c>
      <c r="C1660" t="s">
        <v>79</v>
      </c>
      <c r="D1660" t="s">
        <v>124</v>
      </c>
      <c r="E1660" t="s">
        <v>6249</v>
      </c>
      <c r="F1660" t="s">
        <v>128</v>
      </c>
      <c r="G1660" t="s">
        <v>72</v>
      </c>
      <c r="H1660" t="s">
        <v>129</v>
      </c>
      <c r="I1660" t="s">
        <v>22</v>
      </c>
      <c r="J1660" t="s">
        <v>130</v>
      </c>
      <c r="K1660" t="s">
        <v>6250</v>
      </c>
      <c r="L1660" t="s">
        <v>6251</v>
      </c>
      <c r="M1660">
        <v>1.2238758329999999</v>
      </c>
      <c r="N1660">
        <v>0</v>
      </c>
      <c r="O1660">
        <v>27</v>
      </c>
      <c r="P1660">
        <v>0</v>
      </c>
      <c r="Q1660">
        <v>4</v>
      </c>
      <c r="R1660">
        <v>0</v>
      </c>
      <c r="S1660">
        <v>33.044646999999998</v>
      </c>
      <c r="T1660">
        <v>0</v>
      </c>
      <c r="U1660">
        <v>4.8955029999999997</v>
      </c>
    </row>
    <row r="1661" spans="1:21" x14ac:dyDescent="0.25">
      <c r="A1661" t="s">
        <v>6252</v>
      </c>
      <c r="B1661">
        <v>1</v>
      </c>
      <c r="C1661" t="s">
        <v>79</v>
      </c>
      <c r="D1661" t="s">
        <v>124</v>
      </c>
      <c r="E1661" t="s">
        <v>6253</v>
      </c>
      <c r="F1661" t="s">
        <v>4996</v>
      </c>
      <c r="G1661" t="s">
        <v>71</v>
      </c>
      <c r="H1661" t="s">
        <v>129</v>
      </c>
      <c r="I1661" t="s">
        <v>22</v>
      </c>
      <c r="J1661" t="s">
        <v>141</v>
      </c>
      <c r="K1661" t="s">
        <v>6254</v>
      </c>
      <c r="L1661" t="s">
        <v>6255</v>
      </c>
      <c r="M1661">
        <v>5.5205555549999996</v>
      </c>
      <c r="N1661">
        <v>0</v>
      </c>
      <c r="O1661">
        <v>28</v>
      </c>
      <c r="P1661">
        <v>0</v>
      </c>
      <c r="Q1661">
        <v>0</v>
      </c>
      <c r="R1661">
        <v>0</v>
      </c>
      <c r="S1661">
        <v>154.57555600000001</v>
      </c>
      <c r="T1661">
        <v>0</v>
      </c>
      <c r="U1661">
        <v>0</v>
      </c>
    </row>
    <row r="1662" spans="1:21" x14ac:dyDescent="0.25">
      <c r="A1662" t="s">
        <v>6256</v>
      </c>
      <c r="B1662">
        <v>1</v>
      </c>
      <c r="C1662" t="s">
        <v>79</v>
      </c>
      <c r="D1662" t="s">
        <v>124</v>
      </c>
      <c r="E1662" t="s">
        <v>6245</v>
      </c>
      <c r="F1662" t="s">
        <v>140</v>
      </c>
      <c r="G1662" t="s">
        <v>72</v>
      </c>
      <c r="H1662" t="s">
        <v>129</v>
      </c>
      <c r="I1662" t="s">
        <v>22</v>
      </c>
      <c r="J1662" t="s">
        <v>141</v>
      </c>
      <c r="K1662" t="s">
        <v>6257</v>
      </c>
      <c r="L1662" t="s">
        <v>6258</v>
      </c>
      <c r="M1662">
        <v>5.8708333330000002</v>
      </c>
      <c r="N1662">
        <v>9</v>
      </c>
      <c r="O1662">
        <v>579</v>
      </c>
      <c r="P1662">
        <v>110</v>
      </c>
      <c r="Q1662">
        <v>76</v>
      </c>
      <c r="R1662">
        <v>52.837499999999999</v>
      </c>
      <c r="S1662">
        <v>3399.2125000000001</v>
      </c>
      <c r="T1662">
        <v>645.79166699999996</v>
      </c>
      <c r="U1662">
        <v>446.183333</v>
      </c>
    </row>
    <row r="1663" spans="1:21" x14ac:dyDescent="0.25">
      <c r="A1663" t="s">
        <v>6259</v>
      </c>
      <c r="B1663">
        <v>1</v>
      </c>
      <c r="C1663" t="s">
        <v>79</v>
      </c>
      <c r="D1663" t="s">
        <v>124</v>
      </c>
      <c r="E1663" t="s">
        <v>6245</v>
      </c>
      <c r="F1663" t="s">
        <v>140</v>
      </c>
      <c r="G1663" t="s">
        <v>72</v>
      </c>
      <c r="H1663" t="s">
        <v>129</v>
      </c>
      <c r="I1663" t="s">
        <v>22</v>
      </c>
      <c r="J1663" t="s">
        <v>141</v>
      </c>
      <c r="K1663" t="s">
        <v>6260</v>
      </c>
      <c r="L1663" t="s">
        <v>6261</v>
      </c>
      <c r="M1663">
        <v>0.241666666</v>
      </c>
      <c r="N1663">
        <v>9</v>
      </c>
      <c r="O1663">
        <v>579</v>
      </c>
      <c r="P1663">
        <v>109</v>
      </c>
      <c r="Q1663">
        <v>69</v>
      </c>
      <c r="R1663">
        <v>2.1749999999999998</v>
      </c>
      <c r="S1663">
        <v>139.92500000000001</v>
      </c>
      <c r="T1663">
        <v>26.341667000000001</v>
      </c>
      <c r="U1663">
        <v>16.675000000000001</v>
      </c>
    </row>
    <row r="1664" spans="1:21" x14ac:dyDescent="0.25">
      <c r="A1664" t="s">
        <v>6262</v>
      </c>
      <c r="B1664">
        <v>1</v>
      </c>
      <c r="C1664" t="s">
        <v>79</v>
      </c>
      <c r="D1664" t="s">
        <v>124</v>
      </c>
      <c r="E1664" t="s">
        <v>6263</v>
      </c>
      <c r="F1664" t="s">
        <v>5012</v>
      </c>
      <c r="G1664" t="s">
        <v>72</v>
      </c>
      <c r="H1664" t="s">
        <v>129</v>
      </c>
      <c r="I1664" t="s">
        <v>22</v>
      </c>
      <c r="J1664" t="s">
        <v>141</v>
      </c>
      <c r="K1664" t="s">
        <v>6264</v>
      </c>
      <c r="L1664" t="s">
        <v>6265</v>
      </c>
      <c r="M1664">
        <v>1.057222222</v>
      </c>
      <c r="N1664">
        <v>1</v>
      </c>
      <c r="O1664">
        <v>106</v>
      </c>
      <c r="P1664">
        <v>0</v>
      </c>
      <c r="Q1664">
        <v>0</v>
      </c>
      <c r="R1664">
        <v>1.0572220000000001</v>
      </c>
      <c r="S1664">
        <v>112.065556</v>
      </c>
      <c r="T1664">
        <v>0</v>
      </c>
      <c r="U1664">
        <v>0</v>
      </c>
    </row>
    <row r="1665" spans="1:21" x14ac:dyDescent="0.25">
      <c r="A1665" t="s">
        <v>6266</v>
      </c>
      <c r="B1665">
        <v>1</v>
      </c>
      <c r="C1665" t="s">
        <v>79</v>
      </c>
      <c r="D1665" t="s">
        <v>124</v>
      </c>
      <c r="E1665" t="s">
        <v>6267</v>
      </c>
      <c r="F1665" t="s">
        <v>140</v>
      </c>
      <c r="G1665" t="s">
        <v>72</v>
      </c>
      <c r="H1665" t="s">
        <v>129</v>
      </c>
      <c r="I1665" t="s">
        <v>22</v>
      </c>
      <c r="J1665" t="s">
        <v>141</v>
      </c>
      <c r="K1665" t="s">
        <v>6268</v>
      </c>
      <c r="L1665" t="s">
        <v>6269</v>
      </c>
      <c r="M1665">
        <v>0.105833333</v>
      </c>
      <c r="N1665">
        <v>5</v>
      </c>
      <c r="O1665">
        <v>421</v>
      </c>
      <c r="P1665">
        <v>4</v>
      </c>
      <c r="Q1665">
        <v>46</v>
      </c>
      <c r="R1665">
        <v>0.52916700000000005</v>
      </c>
      <c r="S1665">
        <v>44.555833</v>
      </c>
      <c r="T1665">
        <v>0.42333300000000001</v>
      </c>
      <c r="U1665">
        <v>4.8683329999999998</v>
      </c>
    </row>
    <row r="1666" spans="1:21" x14ac:dyDescent="0.25">
      <c r="A1666" t="s">
        <v>6270</v>
      </c>
      <c r="B1666">
        <v>1</v>
      </c>
      <c r="C1666" t="s">
        <v>79</v>
      </c>
      <c r="D1666" t="s">
        <v>124</v>
      </c>
      <c r="E1666" t="s">
        <v>6267</v>
      </c>
      <c r="F1666" t="s">
        <v>140</v>
      </c>
      <c r="G1666" t="s">
        <v>72</v>
      </c>
      <c r="H1666" t="s">
        <v>129</v>
      </c>
      <c r="I1666" t="s">
        <v>22</v>
      </c>
      <c r="J1666" t="s">
        <v>141</v>
      </c>
      <c r="K1666" t="s">
        <v>6271</v>
      </c>
      <c r="L1666" t="s">
        <v>6272</v>
      </c>
      <c r="M1666">
        <v>0.61583333299999998</v>
      </c>
      <c r="N1666">
        <v>5</v>
      </c>
      <c r="O1666">
        <v>421</v>
      </c>
      <c r="P1666">
        <v>4</v>
      </c>
      <c r="Q1666">
        <v>46</v>
      </c>
      <c r="R1666">
        <v>3.079167</v>
      </c>
      <c r="S1666">
        <v>259.26583299999999</v>
      </c>
      <c r="T1666">
        <v>2.463333</v>
      </c>
      <c r="U1666">
        <v>28.328333000000001</v>
      </c>
    </row>
    <row r="1667" spans="1:21" x14ac:dyDescent="0.25">
      <c r="A1667" t="s">
        <v>6273</v>
      </c>
      <c r="B1667">
        <v>1</v>
      </c>
      <c r="C1667" t="s">
        <v>79</v>
      </c>
      <c r="D1667" t="s">
        <v>124</v>
      </c>
      <c r="E1667" t="s">
        <v>3601</v>
      </c>
      <c r="F1667" t="s">
        <v>140</v>
      </c>
      <c r="G1667" t="s">
        <v>72</v>
      </c>
      <c r="H1667" t="s">
        <v>129</v>
      </c>
      <c r="I1667" t="s">
        <v>22</v>
      </c>
      <c r="J1667" t="s">
        <v>141</v>
      </c>
      <c r="K1667" t="s">
        <v>6274</v>
      </c>
      <c r="L1667" t="s">
        <v>6275</v>
      </c>
      <c r="M1667">
        <v>0.51</v>
      </c>
      <c r="N1667">
        <v>23</v>
      </c>
      <c r="O1667">
        <v>1425</v>
      </c>
      <c r="P1667">
        <v>308</v>
      </c>
      <c r="Q1667">
        <v>290</v>
      </c>
      <c r="R1667">
        <v>11.73</v>
      </c>
      <c r="S1667">
        <v>726.75</v>
      </c>
      <c r="T1667">
        <v>157.08000000000001</v>
      </c>
      <c r="U1667">
        <v>147.9</v>
      </c>
    </row>
    <row r="1668" spans="1:21" x14ac:dyDescent="0.25">
      <c r="A1668" t="s">
        <v>6276</v>
      </c>
      <c r="B1668">
        <v>1</v>
      </c>
      <c r="C1668" t="s">
        <v>79</v>
      </c>
      <c r="D1668" t="s">
        <v>124</v>
      </c>
      <c r="E1668" t="s">
        <v>6277</v>
      </c>
      <c r="F1668" t="s">
        <v>140</v>
      </c>
      <c r="G1668" t="s">
        <v>72</v>
      </c>
      <c r="H1668" t="s">
        <v>129</v>
      </c>
      <c r="I1668" t="s">
        <v>22</v>
      </c>
      <c r="J1668" t="s">
        <v>141</v>
      </c>
      <c r="K1668" t="s">
        <v>6278</v>
      </c>
      <c r="L1668" t="s">
        <v>6279</v>
      </c>
      <c r="M1668">
        <v>0.59944444399999997</v>
      </c>
      <c r="N1668">
        <v>9</v>
      </c>
      <c r="O1668">
        <v>579</v>
      </c>
      <c r="P1668">
        <v>109</v>
      </c>
      <c r="Q1668">
        <v>69</v>
      </c>
      <c r="R1668">
        <v>5.3949999999999996</v>
      </c>
      <c r="S1668">
        <v>347.07833299999999</v>
      </c>
      <c r="T1668">
        <v>65.339444</v>
      </c>
      <c r="U1668">
        <v>41.361666999999997</v>
      </c>
    </row>
    <row r="1669" spans="1:21" x14ac:dyDescent="0.25">
      <c r="A1669" t="s">
        <v>6280</v>
      </c>
      <c r="B1669">
        <v>1</v>
      </c>
      <c r="C1669" t="s">
        <v>79</v>
      </c>
      <c r="D1669" t="s">
        <v>124</v>
      </c>
      <c r="E1669" t="s">
        <v>6281</v>
      </c>
      <c r="F1669" t="s">
        <v>140</v>
      </c>
      <c r="G1669" t="s">
        <v>72</v>
      </c>
      <c r="H1669" t="s">
        <v>129</v>
      </c>
      <c r="I1669" t="s">
        <v>22</v>
      </c>
      <c r="J1669" t="s">
        <v>141</v>
      </c>
      <c r="K1669" t="s">
        <v>6282</v>
      </c>
      <c r="L1669" t="s">
        <v>6283</v>
      </c>
      <c r="M1669">
        <v>0.712777777</v>
      </c>
      <c r="N1669">
        <v>0</v>
      </c>
      <c r="O1669">
        <v>0</v>
      </c>
      <c r="P1669">
        <v>164</v>
      </c>
      <c r="Q1669">
        <v>6</v>
      </c>
      <c r="R1669">
        <v>0</v>
      </c>
      <c r="S1669">
        <v>0</v>
      </c>
      <c r="T1669">
        <v>116.895555</v>
      </c>
      <c r="U1669">
        <v>4.2766669999999998</v>
      </c>
    </row>
    <row r="1670" spans="1:21" x14ac:dyDescent="0.25">
      <c r="A1670" t="s">
        <v>6284</v>
      </c>
      <c r="B1670">
        <v>1</v>
      </c>
      <c r="C1670" t="s">
        <v>79</v>
      </c>
      <c r="D1670" t="s">
        <v>124</v>
      </c>
      <c r="E1670" t="s">
        <v>6285</v>
      </c>
      <c r="F1670" t="s">
        <v>5029</v>
      </c>
      <c r="G1670" t="s">
        <v>71</v>
      </c>
      <c r="H1670" t="s">
        <v>129</v>
      </c>
      <c r="I1670" t="s">
        <v>22</v>
      </c>
      <c r="J1670" t="s">
        <v>141</v>
      </c>
      <c r="K1670" t="s">
        <v>6286</v>
      </c>
      <c r="L1670" t="s">
        <v>6287</v>
      </c>
      <c r="M1670">
        <v>1.221666666</v>
      </c>
      <c r="N1670">
        <v>0</v>
      </c>
      <c r="O1670">
        <v>1</v>
      </c>
      <c r="P1670">
        <v>0</v>
      </c>
      <c r="Q1670">
        <v>0</v>
      </c>
      <c r="R1670">
        <v>0</v>
      </c>
      <c r="S1670">
        <v>1.2216670000000001</v>
      </c>
      <c r="T1670">
        <v>0</v>
      </c>
      <c r="U1670">
        <v>0</v>
      </c>
    </row>
    <row r="1671" spans="1:21" x14ac:dyDescent="0.25">
      <c r="A1671" t="s">
        <v>6288</v>
      </c>
      <c r="B1671">
        <v>1</v>
      </c>
      <c r="C1671" t="s">
        <v>79</v>
      </c>
      <c r="D1671" t="s">
        <v>124</v>
      </c>
      <c r="E1671" t="s">
        <v>6281</v>
      </c>
      <c r="F1671" t="s">
        <v>140</v>
      </c>
      <c r="G1671" t="s">
        <v>72</v>
      </c>
      <c r="H1671" t="s">
        <v>129</v>
      </c>
      <c r="I1671" t="s">
        <v>22</v>
      </c>
      <c r="J1671" t="s">
        <v>141</v>
      </c>
      <c r="K1671" t="s">
        <v>6289</v>
      </c>
      <c r="L1671" t="s">
        <v>6290</v>
      </c>
      <c r="M1671">
        <v>1.428055555</v>
      </c>
      <c r="N1671">
        <v>0</v>
      </c>
      <c r="O1671">
        <v>0</v>
      </c>
      <c r="P1671">
        <v>164</v>
      </c>
      <c r="Q1671">
        <v>6</v>
      </c>
      <c r="R1671">
        <v>0</v>
      </c>
      <c r="S1671">
        <v>0</v>
      </c>
      <c r="T1671">
        <v>234.201111</v>
      </c>
      <c r="U1671">
        <v>8.5683330000000009</v>
      </c>
    </row>
    <row r="1672" spans="1:21" x14ac:dyDescent="0.25">
      <c r="A1672" t="s">
        <v>6291</v>
      </c>
      <c r="B1672">
        <v>1</v>
      </c>
      <c r="C1672" t="s">
        <v>79</v>
      </c>
      <c r="D1672" t="s">
        <v>124</v>
      </c>
      <c r="E1672" t="s">
        <v>6277</v>
      </c>
      <c r="F1672" t="s">
        <v>140</v>
      </c>
      <c r="G1672" t="s">
        <v>72</v>
      </c>
      <c r="H1672" t="s">
        <v>129</v>
      </c>
      <c r="I1672" t="s">
        <v>22</v>
      </c>
      <c r="J1672" t="s">
        <v>141</v>
      </c>
      <c r="K1672" t="s">
        <v>6292</v>
      </c>
      <c r="L1672" t="s">
        <v>6293</v>
      </c>
      <c r="M1672">
        <v>1.0261111110000001</v>
      </c>
      <c r="N1672">
        <v>9</v>
      </c>
      <c r="O1672">
        <v>578</v>
      </c>
      <c r="P1672">
        <v>109</v>
      </c>
      <c r="Q1672">
        <v>69</v>
      </c>
      <c r="R1672">
        <v>9.2349999999999994</v>
      </c>
      <c r="S1672">
        <v>593.09222199999999</v>
      </c>
      <c r="T1672">
        <v>111.84611099999999</v>
      </c>
      <c r="U1672">
        <v>70.801666999999995</v>
      </c>
    </row>
    <row r="1673" spans="1:21" x14ac:dyDescent="0.25">
      <c r="A1673" t="s">
        <v>6294</v>
      </c>
      <c r="B1673">
        <v>1</v>
      </c>
      <c r="C1673" t="s">
        <v>79</v>
      </c>
      <c r="D1673" t="s">
        <v>124</v>
      </c>
      <c r="E1673" t="s">
        <v>6295</v>
      </c>
      <c r="F1673" t="s">
        <v>140</v>
      </c>
      <c r="G1673" t="s">
        <v>72</v>
      </c>
      <c r="H1673" t="s">
        <v>129</v>
      </c>
      <c r="I1673" t="s">
        <v>22</v>
      </c>
      <c r="J1673" t="s">
        <v>141</v>
      </c>
      <c r="K1673" t="s">
        <v>6296</v>
      </c>
      <c r="L1673" t="s">
        <v>6297</v>
      </c>
      <c r="M1673">
        <v>1.1002777770000001</v>
      </c>
      <c r="N1673">
        <v>0</v>
      </c>
      <c r="O1673">
        <v>0</v>
      </c>
      <c r="P1673">
        <v>163</v>
      </c>
      <c r="Q1673">
        <v>6</v>
      </c>
      <c r="R1673">
        <v>0</v>
      </c>
      <c r="S1673">
        <v>0</v>
      </c>
      <c r="T1673">
        <v>179.34527800000001</v>
      </c>
      <c r="U1673">
        <v>6.601667</v>
      </c>
    </row>
    <row r="1674" spans="1:21" x14ac:dyDescent="0.25">
      <c r="A1674" t="s">
        <v>6298</v>
      </c>
      <c r="B1674">
        <v>1</v>
      </c>
      <c r="C1674" t="s">
        <v>79</v>
      </c>
      <c r="D1674" t="s">
        <v>124</v>
      </c>
      <c r="E1674" t="s">
        <v>6295</v>
      </c>
      <c r="F1674" t="s">
        <v>140</v>
      </c>
      <c r="G1674" t="s">
        <v>72</v>
      </c>
      <c r="H1674" t="s">
        <v>129</v>
      </c>
      <c r="I1674" t="s">
        <v>22</v>
      </c>
      <c r="J1674" t="s">
        <v>141</v>
      </c>
      <c r="K1674" t="s">
        <v>6299</v>
      </c>
      <c r="L1674" t="s">
        <v>6300</v>
      </c>
      <c r="M1674">
        <v>0.213888888</v>
      </c>
      <c r="N1674">
        <v>0</v>
      </c>
      <c r="O1674">
        <v>0</v>
      </c>
      <c r="P1674">
        <v>164</v>
      </c>
      <c r="Q1674">
        <v>6</v>
      </c>
      <c r="R1674">
        <v>0</v>
      </c>
      <c r="S1674">
        <v>0</v>
      </c>
      <c r="T1674">
        <v>35.077778000000002</v>
      </c>
      <c r="U1674">
        <v>1.2833330000000001</v>
      </c>
    </row>
    <row r="1675" spans="1:21" x14ac:dyDescent="0.25">
      <c r="A1675" t="s">
        <v>6301</v>
      </c>
      <c r="B1675">
        <v>1</v>
      </c>
      <c r="C1675" t="s">
        <v>79</v>
      </c>
      <c r="D1675" t="s">
        <v>124</v>
      </c>
      <c r="E1675" t="s">
        <v>6277</v>
      </c>
      <c r="F1675" t="s">
        <v>140</v>
      </c>
      <c r="G1675" t="s">
        <v>72</v>
      </c>
      <c r="H1675" t="s">
        <v>129</v>
      </c>
      <c r="I1675" t="s">
        <v>22</v>
      </c>
      <c r="J1675" t="s">
        <v>141</v>
      </c>
      <c r="K1675" t="s">
        <v>6302</v>
      </c>
      <c r="L1675" t="s">
        <v>6303</v>
      </c>
      <c r="M1675">
        <v>0.93138888799999997</v>
      </c>
      <c r="N1675">
        <v>9</v>
      </c>
      <c r="O1675">
        <v>579</v>
      </c>
      <c r="P1675">
        <v>109</v>
      </c>
      <c r="Q1675">
        <v>69</v>
      </c>
      <c r="R1675">
        <v>8.3825000000000003</v>
      </c>
      <c r="S1675">
        <v>539.27416600000004</v>
      </c>
      <c r="T1675">
        <v>101.521389</v>
      </c>
      <c r="U1675">
        <v>64.265833000000001</v>
      </c>
    </row>
    <row r="1676" spans="1:21" x14ac:dyDescent="0.25">
      <c r="A1676" t="s">
        <v>6304</v>
      </c>
      <c r="B1676">
        <v>1</v>
      </c>
      <c r="C1676" t="s">
        <v>79</v>
      </c>
      <c r="D1676" t="s">
        <v>124</v>
      </c>
      <c r="E1676" t="s">
        <v>6305</v>
      </c>
      <c r="F1676" t="s">
        <v>5012</v>
      </c>
      <c r="G1676" t="s">
        <v>72</v>
      </c>
      <c r="H1676" t="s">
        <v>129</v>
      </c>
      <c r="I1676" t="s">
        <v>22</v>
      </c>
      <c r="J1676" t="s">
        <v>141</v>
      </c>
      <c r="K1676" t="s">
        <v>6306</v>
      </c>
      <c r="L1676" t="s">
        <v>6307</v>
      </c>
      <c r="M1676">
        <v>1.844166666</v>
      </c>
      <c r="N1676">
        <v>0</v>
      </c>
      <c r="O1676">
        <v>0</v>
      </c>
      <c r="P1676">
        <v>2</v>
      </c>
      <c r="Q1676">
        <v>0</v>
      </c>
      <c r="R1676">
        <v>0</v>
      </c>
      <c r="S1676">
        <v>0</v>
      </c>
      <c r="T1676">
        <v>3.6883330000000001</v>
      </c>
      <c r="U1676">
        <v>0</v>
      </c>
    </row>
    <row r="1677" spans="1:21" x14ac:dyDescent="0.25">
      <c r="A1677" t="s">
        <v>6308</v>
      </c>
      <c r="B1677">
        <v>1</v>
      </c>
      <c r="C1677" t="s">
        <v>78</v>
      </c>
      <c r="D1677" t="s">
        <v>86</v>
      </c>
      <c r="E1677" t="s">
        <v>6309</v>
      </c>
      <c r="F1677" t="s">
        <v>6310</v>
      </c>
      <c r="G1677" t="s">
        <v>71</v>
      </c>
      <c r="H1677" t="s">
        <v>129</v>
      </c>
      <c r="I1677" t="s">
        <v>22</v>
      </c>
      <c r="J1677" t="s">
        <v>141</v>
      </c>
      <c r="K1677" t="s">
        <v>6311</v>
      </c>
      <c r="L1677" t="s">
        <v>6312</v>
      </c>
      <c r="M1677">
        <v>3.8447222220000001</v>
      </c>
      <c r="N1677">
        <v>0</v>
      </c>
      <c r="O1677">
        <v>10</v>
      </c>
      <c r="P1677">
        <v>0</v>
      </c>
      <c r="Q1677">
        <v>0</v>
      </c>
      <c r="R1677">
        <v>0</v>
      </c>
      <c r="S1677">
        <v>38.447221999999996</v>
      </c>
      <c r="T1677">
        <v>0</v>
      </c>
      <c r="U1677">
        <v>0</v>
      </c>
    </row>
    <row r="1678" spans="1:21" x14ac:dyDescent="0.25">
      <c r="A1678" t="s">
        <v>6313</v>
      </c>
      <c r="B1678">
        <v>1</v>
      </c>
      <c r="C1678" t="s">
        <v>79</v>
      </c>
      <c r="D1678" t="s">
        <v>124</v>
      </c>
      <c r="E1678" t="s">
        <v>6314</v>
      </c>
      <c r="F1678" t="s">
        <v>5012</v>
      </c>
      <c r="G1678" t="s">
        <v>72</v>
      </c>
      <c r="H1678" t="s">
        <v>129</v>
      </c>
      <c r="I1678" t="s">
        <v>22</v>
      </c>
      <c r="J1678" t="s">
        <v>141</v>
      </c>
      <c r="K1678" t="s">
        <v>6315</v>
      </c>
      <c r="L1678" t="s">
        <v>6316</v>
      </c>
      <c r="M1678">
        <v>0.79138888799999996</v>
      </c>
      <c r="N1678">
        <v>0</v>
      </c>
      <c r="O1678">
        <v>0</v>
      </c>
      <c r="P1678">
        <v>0</v>
      </c>
      <c r="Q1678">
        <v>4</v>
      </c>
      <c r="R1678">
        <v>0</v>
      </c>
      <c r="S1678">
        <v>0</v>
      </c>
      <c r="T1678">
        <v>0</v>
      </c>
      <c r="U1678">
        <v>3.165556</v>
      </c>
    </row>
    <row r="1679" spans="1:21" x14ac:dyDescent="0.25">
      <c r="A1679" t="s">
        <v>6317</v>
      </c>
      <c r="B1679">
        <v>1</v>
      </c>
      <c r="C1679" t="s">
        <v>79</v>
      </c>
      <c r="D1679" t="s">
        <v>124</v>
      </c>
      <c r="E1679" t="s">
        <v>6318</v>
      </c>
      <c r="F1679" t="s">
        <v>140</v>
      </c>
      <c r="G1679" t="s">
        <v>72</v>
      </c>
      <c r="H1679" t="s">
        <v>129</v>
      </c>
      <c r="I1679" t="s">
        <v>22</v>
      </c>
      <c r="J1679" t="s">
        <v>141</v>
      </c>
      <c r="K1679" t="s">
        <v>6319</v>
      </c>
      <c r="L1679" t="s">
        <v>6320</v>
      </c>
      <c r="M1679">
        <v>0.44805555499999999</v>
      </c>
      <c r="N1679">
        <v>0</v>
      </c>
      <c r="O1679">
        <v>0</v>
      </c>
      <c r="P1679">
        <v>3</v>
      </c>
      <c r="Q1679">
        <v>0</v>
      </c>
      <c r="R1679">
        <v>0</v>
      </c>
      <c r="S1679">
        <v>0</v>
      </c>
      <c r="T1679">
        <v>1.3441669999999999</v>
      </c>
      <c r="U1679">
        <v>0</v>
      </c>
    </row>
    <row r="1680" spans="1:21" x14ac:dyDescent="0.25">
      <c r="A1680" t="s">
        <v>6321</v>
      </c>
      <c r="B1680">
        <v>1</v>
      </c>
      <c r="C1680" t="s">
        <v>79</v>
      </c>
      <c r="D1680" t="s">
        <v>124</v>
      </c>
      <c r="E1680" t="s">
        <v>6322</v>
      </c>
      <c r="F1680" t="s">
        <v>140</v>
      </c>
      <c r="G1680" t="s">
        <v>72</v>
      </c>
      <c r="H1680" t="s">
        <v>129</v>
      </c>
      <c r="I1680" t="s">
        <v>22</v>
      </c>
      <c r="J1680" t="s">
        <v>141</v>
      </c>
      <c r="K1680" t="s">
        <v>6323</v>
      </c>
      <c r="L1680" t="s">
        <v>6324</v>
      </c>
      <c r="M1680">
        <v>0.62305555499999998</v>
      </c>
      <c r="N1680">
        <v>0</v>
      </c>
      <c r="O1680">
        <v>0</v>
      </c>
      <c r="P1680">
        <v>3</v>
      </c>
      <c r="Q1680">
        <v>0</v>
      </c>
      <c r="R1680">
        <v>0</v>
      </c>
      <c r="S1680">
        <v>0</v>
      </c>
      <c r="T1680">
        <v>1.869167</v>
      </c>
      <c r="U1680">
        <v>0</v>
      </c>
    </row>
    <row r="1681" spans="1:21" x14ac:dyDescent="0.25">
      <c r="A1681" t="s">
        <v>6325</v>
      </c>
      <c r="B1681">
        <v>1</v>
      </c>
      <c r="C1681" t="s">
        <v>79</v>
      </c>
      <c r="D1681" t="s">
        <v>124</v>
      </c>
      <c r="E1681" t="s">
        <v>6326</v>
      </c>
      <c r="F1681" t="s">
        <v>5012</v>
      </c>
      <c r="G1681" t="s">
        <v>72</v>
      </c>
      <c r="H1681" t="s">
        <v>129</v>
      </c>
      <c r="I1681" t="s">
        <v>22</v>
      </c>
      <c r="J1681" t="s">
        <v>141</v>
      </c>
      <c r="K1681" t="s">
        <v>6327</v>
      </c>
      <c r="L1681" t="s">
        <v>6328</v>
      </c>
      <c r="M1681">
        <v>0.83444444399999995</v>
      </c>
      <c r="N1681">
        <v>1</v>
      </c>
      <c r="O1681">
        <v>33</v>
      </c>
      <c r="P1681">
        <v>0</v>
      </c>
      <c r="Q1681">
        <v>0</v>
      </c>
      <c r="R1681">
        <v>0.83444399999999996</v>
      </c>
      <c r="S1681">
        <v>27.536667000000001</v>
      </c>
      <c r="T1681">
        <v>0</v>
      </c>
      <c r="U1681">
        <v>0</v>
      </c>
    </row>
    <row r="1682" spans="1:21" x14ac:dyDescent="0.25">
      <c r="A1682" t="s">
        <v>6329</v>
      </c>
      <c r="B1682">
        <v>1</v>
      </c>
      <c r="C1682" t="s">
        <v>78</v>
      </c>
      <c r="D1682" t="s">
        <v>91</v>
      </c>
      <c r="E1682" t="s">
        <v>6330</v>
      </c>
      <c r="F1682" t="s">
        <v>140</v>
      </c>
      <c r="G1682" t="s">
        <v>72</v>
      </c>
      <c r="H1682" t="s">
        <v>129</v>
      </c>
      <c r="I1682" t="s">
        <v>22</v>
      </c>
      <c r="J1682" t="s">
        <v>141</v>
      </c>
      <c r="K1682" t="s">
        <v>6331</v>
      </c>
      <c r="L1682" t="s">
        <v>6332</v>
      </c>
      <c r="M1682">
        <v>0.528888888</v>
      </c>
      <c r="N1682">
        <v>28</v>
      </c>
      <c r="O1682">
        <v>2104</v>
      </c>
      <c r="P1682">
        <v>2</v>
      </c>
      <c r="Q1682">
        <v>48</v>
      </c>
      <c r="R1682">
        <v>14.808889000000001</v>
      </c>
      <c r="S1682">
        <v>1112.7822200000001</v>
      </c>
      <c r="T1682">
        <v>1.0577780000000001</v>
      </c>
      <c r="U1682">
        <v>25.386666999999999</v>
      </c>
    </row>
    <row r="1683" spans="1:21" x14ac:dyDescent="0.25">
      <c r="A1683" t="s">
        <v>6333</v>
      </c>
      <c r="B1683">
        <v>1</v>
      </c>
      <c r="C1683" t="s">
        <v>78</v>
      </c>
      <c r="D1683" t="s">
        <v>91</v>
      </c>
      <c r="E1683" t="s">
        <v>6334</v>
      </c>
      <c r="F1683" t="s">
        <v>4991</v>
      </c>
      <c r="G1683" t="s">
        <v>71</v>
      </c>
      <c r="H1683" t="s">
        <v>129</v>
      </c>
      <c r="I1683" t="s">
        <v>22</v>
      </c>
      <c r="J1683" t="s">
        <v>141</v>
      </c>
      <c r="K1683" t="s">
        <v>6335</v>
      </c>
      <c r="L1683" t="s">
        <v>6336</v>
      </c>
      <c r="M1683">
        <v>1.879444444</v>
      </c>
      <c r="N1683">
        <v>0</v>
      </c>
      <c r="O1683">
        <v>0</v>
      </c>
      <c r="P1683">
        <v>0</v>
      </c>
      <c r="Q1683">
        <v>1</v>
      </c>
      <c r="R1683">
        <v>0</v>
      </c>
      <c r="S1683">
        <v>0</v>
      </c>
      <c r="T1683">
        <v>0</v>
      </c>
      <c r="U1683">
        <v>1.8794439999999999</v>
      </c>
    </row>
    <row r="1684" spans="1:21" x14ac:dyDescent="0.25">
      <c r="A1684" t="s">
        <v>6337</v>
      </c>
      <c r="B1684">
        <v>1</v>
      </c>
      <c r="C1684" t="s">
        <v>78</v>
      </c>
      <c r="D1684" t="s">
        <v>91</v>
      </c>
      <c r="E1684" t="s">
        <v>6338</v>
      </c>
      <c r="F1684" t="s">
        <v>128</v>
      </c>
      <c r="G1684" t="s">
        <v>71</v>
      </c>
      <c r="H1684" t="s">
        <v>129</v>
      </c>
      <c r="I1684" t="s">
        <v>22</v>
      </c>
      <c r="J1684" t="s">
        <v>130</v>
      </c>
      <c r="K1684" t="s">
        <v>6339</v>
      </c>
      <c r="L1684" t="s">
        <v>6340</v>
      </c>
      <c r="M1684">
        <v>0.27222222200000001</v>
      </c>
      <c r="N1684">
        <v>0</v>
      </c>
      <c r="O1684">
        <v>0</v>
      </c>
      <c r="P1684">
        <v>0</v>
      </c>
      <c r="Q1684">
        <v>28</v>
      </c>
      <c r="R1684">
        <v>0</v>
      </c>
      <c r="S1684">
        <v>0</v>
      </c>
      <c r="T1684">
        <v>0</v>
      </c>
      <c r="U1684">
        <v>7.6222219999999998</v>
      </c>
    </row>
    <row r="1685" spans="1:21" x14ac:dyDescent="0.25">
      <c r="A1685" t="s">
        <v>6341</v>
      </c>
      <c r="B1685">
        <v>1</v>
      </c>
      <c r="C1685" t="s">
        <v>78</v>
      </c>
      <c r="D1685" t="s">
        <v>91</v>
      </c>
      <c r="E1685" t="s">
        <v>6338</v>
      </c>
      <c r="F1685" t="s">
        <v>4986</v>
      </c>
      <c r="G1685" t="s">
        <v>71</v>
      </c>
      <c r="H1685" t="s">
        <v>129</v>
      </c>
      <c r="I1685" t="s">
        <v>22</v>
      </c>
      <c r="J1685" t="s">
        <v>141</v>
      </c>
      <c r="K1685" t="s">
        <v>6342</v>
      </c>
      <c r="L1685" t="s">
        <v>6343</v>
      </c>
      <c r="M1685">
        <v>3.3055555550000002</v>
      </c>
      <c r="N1685">
        <v>0</v>
      </c>
      <c r="O1685">
        <v>0</v>
      </c>
      <c r="P1685">
        <v>0</v>
      </c>
      <c r="Q1685">
        <v>27</v>
      </c>
      <c r="R1685">
        <v>0</v>
      </c>
      <c r="S1685">
        <v>0</v>
      </c>
      <c r="T1685">
        <v>0</v>
      </c>
      <c r="U1685">
        <v>89.25</v>
      </c>
    </row>
    <row r="1686" spans="1:21" x14ac:dyDescent="0.25">
      <c r="A1686" t="s">
        <v>6344</v>
      </c>
      <c r="B1686">
        <v>1</v>
      </c>
      <c r="C1686" t="s">
        <v>79</v>
      </c>
      <c r="D1686" t="s">
        <v>110</v>
      </c>
      <c r="E1686" t="s">
        <v>6345</v>
      </c>
      <c r="F1686" t="s">
        <v>140</v>
      </c>
      <c r="G1686" t="s">
        <v>72</v>
      </c>
      <c r="H1686" t="s">
        <v>129</v>
      </c>
      <c r="I1686" t="s">
        <v>22</v>
      </c>
      <c r="J1686" t="s">
        <v>141</v>
      </c>
      <c r="K1686" t="s">
        <v>6346</v>
      </c>
      <c r="L1686" t="s">
        <v>6347</v>
      </c>
      <c r="M1686">
        <v>1.236111111</v>
      </c>
      <c r="N1686">
        <v>0</v>
      </c>
      <c r="O1686">
        <v>0</v>
      </c>
      <c r="P1686">
        <v>0</v>
      </c>
      <c r="Q1686">
        <v>60</v>
      </c>
      <c r="R1686">
        <v>0</v>
      </c>
      <c r="S1686">
        <v>0</v>
      </c>
      <c r="T1686">
        <v>0</v>
      </c>
      <c r="U1686">
        <v>74.166667000000004</v>
      </c>
    </row>
    <row r="1687" spans="1:21" x14ac:dyDescent="0.25">
      <c r="A1687" t="s">
        <v>6348</v>
      </c>
      <c r="B1687">
        <v>1</v>
      </c>
      <c r="C1687" t="s">
        <v>79</v>
      </c>
      <c r="D1687" t="s">
        <v>110</v>
      </c>
      <c r="E1687" t="s">
        <v>6349</v>
      </c>
      <c r="F1687" t="s">
        <v>3423</v>
      </c>
      <c r="G1687" t="s">
        <v>72</v>
      </c>
      <c r="H1687" t="s">
        <v>129</v>
      </c>
      <c r="I1687" t="s">
        <v>22</v>
      </c>
      <c r="J1687" t="s">
        <v>141</v>
      </c>
      <c r="K1687" t="s">
        <v>6350</v>
      </c>
      <c r="L1687" t="s">
        <v>6351</v>
      </c>
      <c r="M1687">
        <v>0.74777777700000003</v>
      </c>
      <c r="N1687">
        <v>0</v>
      </c>
      <c r="O1687">
        <v>0</v>
      </c>
      <c r="P1687">
        <v>8</v>
      </c>
      <c r="Q1687">
        <v>239</v>
      </c>
      <c r="R1687">
        <v>0</v>
      </c>
      <c r="S1687">
        <v>0</v>
      </c>
      <c r="T1687">
        <v>5.9822220000000002</v>
      </c>
      <c r="U1687">
        <v>178.71888899999999</v>
      </c>
    </row>
    <row r="1688" spans="1:21" x14ac:dyDescent="0.25">
      <c r="A1688" t="s">
        <v>6352</v>
      </c>
      <c r="B1688">
        <v>1</v>
      </c>
      <c r="C1688" t="s">
        <v>79</v>
      </c>
      <c r="D1688" t="s">
        <v>110</v>
      </c>
      <c r="E1688" t="s">
        <v>6353</v>
      </c>
      <c r="F1688" t="s">
        <v>4996</v>
      </c>
      <c r="G1688" t="s">
        <v>71</v>
      </c>
      <c r="H1688" t="s">
        <v>129</v>
      </c>
      <c r="I1688" t="s">
        <v>22</v>
      </c>
      <c r="J1688" t="s">
        <v>141</v>
      </c>
      <c r="K1688" t="s">
        <v>6354</v>
      </c>
      <c r="L1688" t="s">
        <v>6355</v>
      </c>
      <c r="M1688">
        <v>1.5452777769999999</v>
      </c>
      <c r="N1688">
        <v>0</v>
      </c>
      <c r="O1688">
        <v>114</v>
      </c>
      <c r="P1688">
        <v>0</v>
      </c>
      <c r="Q1688">
        <v>0</v>
      </c>
      <c r="R1688">
        <v>0</v>
      </c>
      <c r="S1688">
        <v>176.16166699999999</v>
      </c>
      <c r="T1688">
        <v>0</v>
      </c>
      <c r="U1688">
        <v>0</v>
      </c>
    </row>
    <row r="1689" spans="1:21" x14ac:dyDescent="0.25">
      <c r="A1689" t="s">
        <v>6356</v>
      </c>
      <c r="B1689">
        <v>1</v>
      </c>
      <c r="C1689" t="s">
        <v>79</v>
      </c>
      <c r="D1689" t="s">
        <v>110</v>
      </c>
      <c r="E1689" t="s">
        <v>6357</v>
      </c>
      <c r="F1689" t="s">
        <v>5626</v>
      </c>
      <c r="G1689" t="s">
        <v>71</v>
      </c>
      <c r="H1689" t="s">
        <v>129</v>
      </c>
      <c r="I1689" t="s">
        <v>22</v>
      </c>
      <c r="J1689" t="s">
        <v>141</v>
      </c>
      <c r="K1689" t="s">
        <v>6358</v>
      </c>
      <c r="L1689" t="s">
        <v>6359</v>
      </c>
      <c r="M1689">
        <v>0.50666666599999999</v>
      </c>
      <c r="N1689">
        <v>0</v>
      </c>
      <c r="O1689">
        <v>4</v>
      </c>
      <c r="P1689">
        <v>0</v>
      </c>
      <c r="Q1689">
        <v>0</v>
      </c>
      <c r="R1689">
        <v>0</v>
      </c>
      <c r="S1689">
        <v>2.0266670000000002</v>
      </c>
      <c r="T1689">
        <v>0</v>
      </c>
      <c r="U1689">
        <v>0</v>
      </c>
    </row>
    <row r="1690" spans="1:21" x14ac:dyDescent="0.25">
      <c r="A1690" t="s">
        <v>6360</v>
      </c>
      <c r="B1690">
        <v>1</v>
      </c>
      <c r="C1690" t="s">
        <v>78</v>
      </c>
      <c r="D1690" t="s">
        <v>100</v>
      </c>
      <c r="E1690" t="s">
        <v>5283</v>
      </c>
      <c r="F1690" t="s">
        <v>5012</v>
      </c>
      <c r="G1690" t="s">
        <v>72</v>
      </c>
      <c r="H1690" t="s">
        <v>129</v>
      </c>
      <c r="I1690" t="s">
        <v>22</v>
      </c>
      <c r="J1690" t="s">
        <v>141</v>
      </c>
      <c r="K1690" t="s">
        <v>6361</v>
      </c>
      <c r="L1690" t="s">
        <v>6362</v>
      </c>
      <c r="M1690">
        <v>2.804166666</v>
      </c>
      <c r="N1690">
        <v>0</v>
      </c>
      <c r="O1690">
        <v>777</v>
      </c>
      <c r="P1690">
        <v>31</v>
      </c>
      <c r="Q1690">
        <v>86</v>
      </c>
      <c r="R1690">
        <v>0</v>
      </c>
      <c r="S1690">
        <v>2178.8374990000002</v>
      </c>
      <c r="T1690">
        <v>86.929167000000007</v>
      </c>
      <c r="U1690">
        <v>241.158333</v>
      </c>
    </row>
    <row r="1691" spans="1:21" x14ac:dyDescent="0.25">
      <c r="A1691" t="s">
        <v>6363</v>
      </c>
      <c r="B1691">
        <v>1</v>
      </c>
      <c r="C1691" t="s">
        <v>78</v>
      </c>
      <c r="D1691" t="s">
        <v>100</v>
      </c>
      <c r="E1691" t="s">
        <v>5278</v>
      </c>
      <c r="F1691" t="s">
        <v>140</v>
      </c>
      <c r="G1691" t="s">
        <v>72</v>
      </c>
      <c r="H1691" t="s">
        <v>129</v>
      </c>
      <c r="I1691" t="s">
        <v>22</v>
      </c>
      <c r="J1691" t="s">
        <v>141</v>
      </c>
      <c r="K1691" t="s">
        <v>6364</v>
      </c>
      <c r="L1691" t="s">
        <v>6365</v>
      </c>
      <c r="M1691">
        <v>0.381111111</v>
      </c>
      <c r="N1691">
        <v>1</v>
      </c>
      <c r="O1691">
        <v>787</v>
      </c>
      <c r="P1691">
        <v>65</v>
      </c>
      <c r="Q1691">
        <v>62</v>
      </c>
      <c r="R1691">
        <v>0.38111099999999998</v>
      </c>
      <c r="S1691">
        <v>299.93444399999998</v>
      </c>
      <c r="T1691">
        <v>24.772221999999999</v>
      </c>
      <c r="U1691">
        <v>23.628889000000001</v>
      </c>
    </row>
    <row r="1692" spans="1:21" x14ac:dyDescent="0.25">
      <c r="A1692" t="s">
        <v>6366</v>
      </c>
      <c r="B1692">
        <v>1</v>
      </c>
      <c r="C1692" t="s">
        <v>78</v>
      </c>
      <c r="D1692" t="s">
        <v>92</v>
      </c>
      <c r="E1692" t="s">
        <v>5552</v>
      </c>
      <c r="F1692" t="s">
        <v>140</v>
      </c>
      <c r="G1692" t="s">
        <v>72</v>
      </c>
      <c r="H1692" t="s">
        <v>129</v>
      </c>
      <c r="I1692" t="s">
        <v>22</v>
      </c>
      <c r="J1692" t="s">
        <v>141</v>
      </c>
      <c r="K1692" t="s">
        <v>6367</v>
      </c>
      <c r="L1692" t="s">
        <v>6368</v>
      </c>
      <c r="M1692">
        <v>6.8888887999999995E-2</v>
      </c>
      <c r="N1692">
        <v>1</v>
      </c>
      <c r="O1692">
        <v>0</v>
      </c>
      <c r="P1692">
        <v>156</v>
      </c>
      <c r="Q1692">
        <v>4035</v>
      </c>
      <c r="R1692">
        <v>6.8889000000000006E-2</v>
      </c>
      <c r="S1692">
        <v>0</v>
      </c>
      <c r="T1692">
        <v>10.746667</v>
      </c>
      <c r="U1692">
        <v>277.96666299999998</v>
      </c>
    </row>
    <row r="1693" spans="1:21" x14ac:dyDescent="0.25">
      <c r="A1693" t="s">
        <v>6369</v>
      </c>
      <c r="B1693">
        <v>1</v>
      </c>
      <c r="C1693" t="s">
        <v>78</v>
      </c>
      <c r="D1693" t="s">
        <v>92</v>
      </c>
      <c r="E1693" t="s">
        <v>6370</v>
      </c>
      <c r="F1693" t="s">
        <v>5218</v>
      </c>
      <c r="G1693" t="s">
        <v>71</v>
      </c>
      <c r="H1693" t="s">
        <v>129</v>
      </c>
      <c r="I1693" t="s">
        <v>22</v>
      </c>
      <c r="J1693" t="s">
        <v>141</v>
      </c>
      <c r="K1693" t="s">
        <v>6371</v>
      </c>
      <c r="L1693" t="s">
        <v>6372</v>
      </c>
      <c r="M1693">
        <v>6.2302777770000004</v>
      </c>
      <c r="N1693">
        <v>0</v>
      </c>
      <c r="O1693">
        <v>298</v>
      </c>
      <c r="P1693">
        <v>0</v>
      </c>
      <c r="Q1693">
        <v>0</v>
      </c>
      <c r="R1693">
        <v>0</v>
      </c>
      <c r="S1693">
        <v>1856.6227779999999</v>
      </c>
      <c r="T1693">
        <v>0</v>
      </c>
      <c r="U1693">
        <v>0</v>
      </c>
    </row>
    <row r="1694" spans="1:21" x14ac:dyDescent="0.25">
      <c r="A1694" t="s">
        <v>6373</v>
      </c>
      <c r="B1694">
        <v>1</v>
      </c>
      <c r="C1694" t="s">
        <v>78</v>
      </c>
      <c r="D1694" t="s">
        <v>92</v>
      </c>
      <c r="E1694" t="s">
        <v>6374</v>
      </c>
      <c r="F1694" t="s">
        <v>140</v>
      </c>
      <c r="G1694" t="s">
        <v>72</v>
      </c>
      <c r="H1694" t="s">
        <v>129</v>
      </c>
      <c r="I1694" t="s">
        <v>22</v>
      </c>
      <c r="J1694" t="s">
        <v>141</v>
      </c>
      <c r="K1694" t="s">
        <v>6375</v>
      </c>
      <c r="L1694" t="s">
        <v>6376</v>
      </c>
      <c r="M1694">
        <v>1.1430555549999999</v>
      </c>
      <c r="N1694">
        <v>1</v>
      </c>
      <c r="O1694">
        <v>0</v>
      </c>
      <c r="P1694">
        <v>156</v>
      </c>
      <c r="Q1694">
        <v>4035</v>
      </c>
      <c r="R1694">
        <v>1.1430560000000001</v>
      </c>
      <c r="S1694">
        <v>0</v>
      </c>
      <c r="T1694">
        <v>178.316667</v>
      </c>
      <c r="U1694">
        <v>4612.2291640000003</v>
      </c>
    </row>
    <row r="1695" spans="1:21" x14ac:dyDescent="0.25">
      <c r="A1695" t="s">
        <v>6377</v>
      </c>
      <c r="B1695">
        <v>1</v>
      </c>
      <c r="C1695" t="s">
        <v>78</v>
      </c>
      <c r="D1695" t="s">
        <v>105</v>
      </c>
      <c r="E1695" t="s">
        <v>6378</v>
      </c>
      <c r="F1695" t="s">
        <v>6379</v>
      </c>
      <c r="G1695" t="s">
        <v>71</v>
      </c>
      <c r="H1695" t="s">
        <v>129</v>
      </c>
      <c r="I1695" t="s">
        <v>22</v>
      </c>
      <c r="J1695" t="s">
        <v>141</v>
      </c>
      <c r="K1695" t="s">
        <v>6380</v>
      </c>
      <c r="L1695" t="s">
        <v>6381</v>
      </c>
      <c r="M1695">
        <v>0.36722222199999999</v>
      </c>
      <c r="N1695">
        <v>0</v>
      </c>
      <c r="O1695">
        <v>146</v>
      </c>
      <c r="P1695">
        <v>0</v>
      </c>
      <c r="Q1695">
        <v>0</v>
      </c>
      <c r="R1695">
        <v>0</v>
      </c>
      <c r="S1695">
        <v>53.614443999999999</v>
      </c>
      <c r="T1695">
        <v>0</v>
      </c>
      <c r="U1695">
        <v>0</v>
      </c>
    </row>
    <row r="1696" spans="1:21" x14ac:dyDescent="0.25">
      <c r="A1696" t="s">
        <v>6382</v>
      </c>
      <c r="B1696">
        <v>1</v>
      </c>
      <c r="C1696" t="s">
        <v>78</v>
      </c>
      <c r="D1696" t="s">
        <v>95</v>
      </c>
      <c r="E1696" t="s">
        <v>5244</v>
      </c>
      <c r="F1696" t="s">
        <v>140</v>
      </c>
      <c r="G1696" t="s">
        <v>72</v>
      </c>
      <c r="H1696" t="s">
        <v>129</v>
      </c>
      <c r="I1696" t="s">
        <v>22</v>
      </c>
      <c r="J1696" t="s">
        <v>141</v>
      </c>
      <c r="K1696" t="s">
        <v>6383</v>
      </c>
      <c r="L1696" t="s">
        <v>6384</v>
      </c>
      <c r="M1696">
        <v>0.27833333300000002</v>
      </c>
      <c r="N1696">
        <v>2</v>
      </c>
      <c r="O1696">
        <v>143</v>
      </c>
      <c r="P1696">
        <v>66</v>
      </c>
      <c r="Q1696">
        <v>1631</v>
      </c>
      <c r="R1696">
        <v>0.55666700000000002</v>
      </c>
      <c r="S1696">
        <v>39.801667000000002</v>
      </c>
      <c r="T1696">
        <v>18.37</v>
      </c>
      <c r="U1696">
        <v>453.96166599999998</v>
      </c>
    </row>
    <row r="1697" spans="1:21" x14ac:dyDescent="0.25">
      <c r="A1697" t="s">
        <v>6385</v>
      </c>
      <c r="B1697">
        <v>1</v>
      </c>
      <c r="C1697" t="s">
        <v>78</v>
      </c>
      <c r="D1697" t="s">
        <v>94</v>
      </c>
      <c r="E1697" t="s">
        <v>6386</v>
      </c>
      <c r="F1697" t="s">
        <v>140</v>
      </c>
      <c r="G1697" t="s">
        <v>72</v>
      </c>
      <c r="H1697" t="s">
        <v>129</v>
      </c>
      <c r="I1697" t="s">
        <v>22</v>
      </c>
      <c r="J1697" t="s">
        <v>141</v>
      </c>
      <c r="K1697" t="s">
        <v>6387</v>
      </c>
      <c r="L1697" t="s">
        <v>6388</v>
      </c>
      <c r="M1697">
        <v>1.5802777770000001</v>
      </c>
      <c r="N1697">
        <v>0</v>
      </c>
      <c r="O1697">
        <v>0</v>
      </c>
      <c r="P1697">
        <v>22</v>
      </c>
      <c r="Q1697">
        <v>700</v>
      </c>
      <c r="R1697">
        <v>0</v>
      </c>
      <c r="S1697">
        <v>0</v>
      </c>
      <c r="T1697">
        <v>34.766111000000002</v>
      </c>
      <c r="U1697">
        <v>1106.194444</v>
      </c>
    </row>
    <row r="1698" spans="1:21" x14ac:dyDescent="0.25">
      <c r="A1698" t="s">
        <v>6389</v>
      </c>
      <c r="B1698">
        <v>1</v>
      </c>
      <c r="C1698" t="s">
        <v>78</v>
      </c>
      <c r="D1698" t="s">
        <v>94</v>
      </c>
      <c r="E1698" t="s">
        <v>6390</v>
      </c>
      <c r="F1698" t="s">
        <v>140</v>
      </c>
      <c r="G1698" t="s">
        <v>72</v>
      </c>
      <c r="H1698" t="s">
        <v>129</v>
      </c>
      <c r="I1698" t="s">
        <v>22</v>
      </c>
      <c r="J1698" t="s">
        <v>141</v>
      </c>
      <c r="K1698" t="s">
        <v>6391</v>
      </c>
      <c r="L1698" t="s">
        <v>6392</v>
      </c>
      <c r="M1698">
        <v>1.3744444440000001</v>
      </c>
      <c r="N1698">
        <v>0</v>
      </c>
      <c r="O1698">
        <v>0</v>
      </c>
      <c r="P1698">
        <v>6</v>
      </c>
      <c r="Q1698">
        <v>448</v>
      </c>
      <c r="R1698">
        <v>0</v>
      </c>
      <c r="S1698">
        <v>0</v>
      </c>
      <c r="T1698">
        <v>8.2466670000000004</v>
      </c>
      <c r="U1698">
        <v>615.75111100000004</v>
      </c>
    </row>
    <row r="1699" spans="1:21" x14ac:dyDescent="0.25">
      <c r="A1699" t="s">
        <v>6393</v>
      </c>
      <c r="B1699">
        <v>1</v>
      </c>
      <c r="C1699" t="s">
        <v>78</v>
      </c>
      <c r="D1699" t="s">
        <v>94</v>
      </c>
      <c r="E1699" t="s">
        <v>6394</v>
      </c>
      <c r="F1699" t="s">
        <v>4991</v>
      </c>
      <c r="G1699" t="s">
        <v>71</v>
      </c>
      <c r="H1699" t="s">
        <v>129</v>
      </c>
      <c r="I1699" t="s">
        <v>22</v>
      </c>
      <c r="J1699" t="s">
        <v>141</v>
      </c>
      <c r="K1699" t="s">
        <v>6395</v>
      </c>
      <c r="L1699" t="s">
        <v>6396</v>
      </c>
      <c r="M1699">
        <v>3.3802777769999999</v>
      </c>
      <c r="N1699">
        <v>0</v>
      </c>
      <c r="O1699">
        <v>1</v>
      </c>
      <c r="P1699">
        <v>0</v>
      </c>
      <c r="Q1699">
        <v>0</v>
      </c>
      <c r="R1699">
        <v>0</v>
      </c>
      <c r="S1699">
        <v>3.3802780000000001</v>
      </c>
      <c r="T1699">
        <v>0</v>
      </c>
      <c r="U1699">
        <v>0</v>
      </c>
    </row>
    <row r="1700" spans="1:21" x14ac:dyDescent="0.25">
      <c r="A1700" t="s">
        <v>6397</v>
      </c>
      <c r="B1700">
        <v>1</v>
      </c>
      <c r="C1700" t="s">
        <v>78</v>
      </c>
      <c r="D1700" t="s">
        <v>94</v>
      </c>
      <c r="E1700" t="s">
        <v>6398</v>
      </c>
      <c r="F1700" t="s">
        <v>3531</v>
      </c>
      <c r="G1700" t="s">
        <v>72</v>
      </c>
      <c r="H1700" t="s">
        <v>129</v>
      </c>
      <c r="I1700" t="s">
        <v>22</v>
      </c>
      <c r="J1700" t="s">
        <v>141</v>
      </c>
      <c r="K1700" t="s">
        <v>6399</v>
      </c>
      <c r="L1700" t="s">
        <v>6400</v>
      </c>
      <c r="M1700">
        <v>6.3080555550000001</v>
      </c>
      <c r="N1700">
        <v>0</v>
      </c>
      <c r="O1700">
        <v>0</v>
      </c>
      <c r="P1700">
        <v>22</v>
      </c>
      <c r="Q1700">
        <v>700</v>
      </c>
      <c r="R1700">
        <v>0</v>
      </c>
      <c r="S1700">
        <v>0</v>
      </c>
      <c r="T1700">
        <v>138.77722199999999</v>
      </c>
      <c r="U1700">
        <v>4415.6388889999998</v>
      </c>
    </row>
    <row r="1701" spans="1:21" x14ac:dyDescent="0.25">
      <c r="A1701" t="s">
        <v>6401</v>
      </c>
      <c r="B1701">
        <v>1</v>
      </c>
      <c r="C1701" t="s">
        <v>78</v>
      </c>
      <c r="D1701" t="s">
        <v>94</v>
      </c>
      <c r="E1701" t="s">
        <v>6402</v>
      </c>
      <c r="F1701" t="s">
        <v>5070</v>
      </c>
      <c r="G1701" t="s">
        <v>71</v>
      </c>
      <c r="H1701" t="s">
        <v>129</v>
      </c>
      <c r="I1701" t="s">
        <v>22</v>
      </c>
      <c r="J1701" t="s">
        <v>141</v>
      </c>
      <c r="K1701" t="s">
        <v>6403</v>
      </c>
      <c r="L1701" t="s">
        <v>6404</v>
      </c>
      <c r="M1701">
        <v>3.423611111</v>
      </c>
      <c r="N1701">
        <v>0</v>
      </c>
      <c r="O1701">
        <v>1</v>
      </c>
      <c r="P1701">
        <v>0</v>
      </c>
      <c r="Q1701">
        <v>0</v>
      </c>
      <c r="R1701">
        <v>0</v>
      </c>
      <c r="S1701">
        <v>3.4236110000000002</v>
      </c>
      <c r="T1701">
        <v>0</v>
      </c>
      <c r="U1701">
        <v>0</v>
      </c>
    </row>
    <row r="1702" spans="1:21" x14ac:dyDescent="0.25">
      <c r="A1702" t="s">
        <v>6405</v>
      </c>
      <c r="B1702">
        <v>1</v>
      </c>
      <c r="C1702" t="s">
        <v>78</v>
      </c>
      <c r="D1702" t="s">
        <v>94</v>
      </c>
      <c r="E1702" t="s">
        <v>6406</v>
      </c>
      <c r="F1702" t="s">
        <v>5012</v>
      </c>
      <c r="G1702" t="s">
        <v>72</v>
      </c>
      <c r="H1702" t="s">
        <v>129</v>
      </c>
      <c r="I1702" t="s">
        <v>22</v>
      </c>
      <c r="J1702" t="s">
        <v>141</v>
      </c>
      <c r="K1702" t="s">
        <v>6407</v>
      </c>
      <c r="L1702" t="s">
        <v>6408</v>
      </c>
      <c r="M1702">
        <v>2.051666666</v>
      </c>
      <c r="N1702">
        <v>0</v>
      </c>
      <c r="O1702">
        <v>0</v>
      </c>
      <c r="P1702">
        <v>1</v>
      </c>
      <c r="Q1702">
        <v>150</v>
      </c>
      <c r="R1702">
        <v>0</v>
      </c>
      <c r="S1702">
        <v>0</v>
      </c>
      <c r="T1702">
        <v>2.0516670000000001</v>
      </c>
      <c r="U1702">
        <v>307.75</v>
      </c>
    </row>
    <row r="1703" spans="1:21" x14ac:dyDescent="0.25">
      <c r="A1703" t="s">
        <v>6409</v>
      </c>
      <c r="B1703">
        <v>1</v>
      </c>
      <c r="C1703" t="s">
        <v>78</v>
      </c>
      <c r="D1703" t="s">
        <v>92</v>
      </c>
      <c r="E1703" t="s">
        <v>6410</v>
      </c>
      <c r="F1703" t="s">
        <v>4991</v>
      </c>
      <c r="G1703" t="s">
        <v>71</v>
      </c>
      <c r="H1703" t="s">
        <v>129</v>
      </c>
      <c r="I1703" t="s">
        <v>22</v>
      </c>
      <c r="J1703" t="s">
        <v>141</v>
      </c>
      <c r="K1703" t="s">
        <v>6411</v>
      </c>
      <c r="L1703" t="s">
        <v>6412</v>
      </c>
      <c r="M1703">
        <v>0.78638888799999995</v>
      </c>
      <c r="N1703">
        <v>0</v>
      </c>
      <c r="O1703">
        <v>1</v>
      </c>
      <c r="P1703">
        <v>0</v>
      </c>
      <c r="Q1703">
        <v>0</v>
      </c>
      <c r="R1703">
        <v>0</v>
      </c>
      <c r="S1703">
        <v>0.786389</v>
      </c>
      <c r="T1703">
        <v>0</v>
      </c>
      <c r="U1703">
        <v>0</v>
      </c>
    </row>
    <row r="1704" spans="1:21" x14ac:dyDescent="0.25">
      <c r="A1704" t="s">
        <v>6413</v>
      </c>
      <c r="B1704">
        <v>1</v>
      </c>
      <c r="C1704" t="s">
        <v>78</v>
      </c>
      <c r="D1704" t="s">
        <v>104</v>
      </c>
      <c r="E1704" t="s">
        <v>6108</v>
      </c>
      <c r="F1704" t="s">
        <v>140</v>
      </c>
      <c r="G1704" t="s">
        <v>72</v>
      </c>
      <c r="H1704" t="s">
        <v>129</v>
      </c>
      <c r="I1704" t="s">
        <v>22</v>
      </c>
      <c r="J1704" t="s">
        <v>141</v>
      </c>
      <c r="K1704" t="s">
        <v>4285</v>
      </c>
      <c r="L1704" t="s">
        <v>6414</v>
      </c>
      <c r="M1704">
        <v>0.632222222</v>
      </c>
      <c r="N1704">
        <v>4</v>
      </c>
      <c r="O1704">
        <v>1073</v>
      </c>
      <c r="P1704">
        <v>4</v>
      </c>
      <c r="Q1704">
        <v>37</v>
      </c>
      <c r="R1704">
        <v>2.5288889999999999</v>
      </c>
      <c r="S1704">
        <v>678.37444400000004</v>
      </c>
      <c r="T1704">
        <v>2.5288889999999999</v>
      </c>
      <c r="U1704">
        <v>23.392222</v>
      </c>
    </row>
    <row r="1705" spans="1:21" x14ac:dyDescent="0.25">
      <c r="A1705" t="s">
        <v>6415</v>
      </c>
      <c r="B1705">
        <v>1</v>
      </c>
      <c r="C1705" t="s">
        <v>78</v>
      </c>
      <c r="D1705" t="s">
        <v>99</v>
      </c>
      <c r="E1705" t="s">
        <v>6416</v>
      </c>
      <c r="F1705" t="s">
        <v>4986</v>
      </c>
      <c r="G1705" t="s">
        <v>71</v>
      </c>
      <c r="H1705" t="s">
        <v>129</v>
      </c>
      <c r="I1705" t="s">
        <v>22</v>
      </c>
      <c r="J1705" t="s">
        <v>141</v>
      </c>
      <c r="K1705" t="s">
        <v>6417</v>
      </c>
      <c r="L1705" t="s">
        <v>6418</v>
      </c>
      <c r="M1705">
        <v>0.83861111099999996</v>
      </c>
      <c r="N1705">
        <v>0</v>
      </c>
      <c r="O1705">
        <v>95</v>
      </c>
      <c r="P1705">
        <v>0</v>
      </c>
      <c r="Q1705">
        <v>0</v>
      </c>
      <c r="R1705">
        <v>0</v>
      </c>
      <c r="S1705">
        <v>79.668056000000007</v>
      </c>
      <c r="T1705">
        <v>0</v>
      </c>
      <c r="U1705">
        <v>0</v>
      </c>
    </row>
    <row r="1706" spans="1:21" x14ac:dyDescent="0.25">
      <c r="A1706" t="s">
        <v>6419</v>
      </c>
      <c r="B1706">
        <v>1</v>
      </c>
      <c r="C1706" t="s">
        <v>78</v>
      </c>
      <c r="D1706" t="s">
        <v>99</v>
      </c>
      <c r="E1706" t="s">
        <v>6420</v>
      </c>
      <c r="F1706" t="s">
        <v>5012</v>
      </c>
      <c r="G1706" t="s">
        <v>72</v>
      </c>
      <c r="H1706" t="s">
        <v>129</v>
      </c>
      <c r="I1706" t="s">
        <v>22</v>
      </c>
      <c r="J1706" t="s">
        <v>141</v>
      </c>
      <c r="K1706" t="s">
        <v>6421</v>
      </c>
      <c r="L1706" t="s">
        <v>6422</v>
      </c>
      <c r="M1706">
        <v>1.3672222220000001</v>
      </c>
      <c r="N1706">
        <v>0</v>
      </c>
      <c r="O1706">
        <v>0</v>
      </c>
      <c r="P1706">
        <v>1</v>
      </c>
      <c r="Q1706">
        <v>0</v>
      </c>
      <c r="R1706">
        <v>0</v>
      </c>
      <c r="S1706">
        <v>0</v>
      </c>
      <c r="T1706">
        <v>1.3672219999999999</v>
      </c>
      <c r="U1706">
        <v>0</v>
      </c>
    </row>
    <row r="1707" spans="1:21" x14ac:dyDescent="0.25">
      <c r="A1707" t="s">
        <v>6423</v>
      </c>
      <c r="B1707">
        <v>1</v>
      </c>
      <c r="C1707" t="s">
        <v>78</v>
      </c>
      <c r="D1707" t="s">
        <v>99</v>
      </c>
      <c r="E1707" t="s">
        <v>6424</v>
      </c>
      <c r="F1707" t="s">
        <v>140</v>
      </c>
      <c r="G1707" t="s">
        <v>72</v>
      </c>
      <c r="H1707" t="s">
        <v>129</v>
      </c>
      <c r="I1707" t="s">
        <v>22</v>
      </c>
      <c r="J1707" t="s">
        <v>141</v>
      </c>
      <c r="K1707" t="s">
        <v>6425</v>
      </c>
      <c r="L1707" t="s">
        <v>6426</v>
      </c>
      <c r="M1707">
        <v>0.54027777700000001</v>
      </c>
      <c r="N1707">
        <v>11</v>
      </c>
      <c r="O1707">
        <v>1921</v>
      </c>
      <c r="P1707">
        <v>32</v>
      </c>
      <c r="Q1707">
        <v>531</v>
      </c>
      <c r="R1707">
        <v>5.9430560000000003</v>
      </c>
      <c r="S1707">
        <v>1037.8736100000001</v>
      </c>
      <c r="T1707">
        <v>17.288889000000001</v>
      </c>
      <c r="U1707">
        <v>286.88749999999999</v>
      </c>
    </row>
    <row r="1708" spans="1:21" x14ac:dyDescent="0.25">
      <c r="A1708" t="s">
        <v>6427</v>
      </c>
      <c r="B1708">
        <v>1</v>
      </c>
      <c r="C1708" t="s">
        <v>78</v>
      </c>
      <c r="D1708" t="s">
        <v>104</v>
      </c>
      <c r="E1708" t="s">
        <v>1718</v>
      </c>
      <c r="F1708" t="s">
        <v>154</v>
      </c>
      <c r="G1708" t="s">
        <v>72</v>
      </c>
      <c r="H1708" t="s">
        <v>129</v>
      </c>
      <c r="I1708" t="s">
        <v>22</v>
      </c>
      <c r="J1708" t="s">
        <v>130</v>
      </c>
      <c r="K1708" t="s">
        <v>6428</v>
      </c>
      <c r="L1708" t="s">
        <v>6429</v>
      </c>
      <c r="M1708">
        <v>0.13851944399999999</v>
      </c>
      <c r="N1708">
        <v>0</v>
      </c>
      <c r="O1708">
        <v>0</v>
      </c>
      <c r="P1708">
        <v>5</v>
      </c>
      <c r="Q1708">
        <v>172</v>
      </c>
      <c r="R1708">
        <v>0</v>
      </c>
      <c r="S1708">
        <v>0</v>
      </c>
      <c r="T1708">
        <v>0.69259700000000002</v>
      </c>
      <c r="U1708">
        <v>23.825344000000001</v>
      </c>
    </row>
    <row r="1709" spans="1:21" x14ac:dyDescent="0.25">
      <c r="A1709" t="s">
        <v>6430</v>
      </c>
      <c r="B1709">
        <v>1</v>
      </c>
      <c r="C1709" t="s">
        <v>78</v>
      </c>
      <c r="D1709" t="s">
        <v>106</v>
      </c>
      <c r="E1709" t="s">
        <v>6431</v>
      </c>
      <c r="F1709" t="s">
        <v>5012</v>
      </c>
      <c r="G1709" t="s">
        <v>72</v>
      </c>
      <c r="H1709" t="s">
        <v>129</v>
      </c>
      <c r="I1709" t="s">
        <v>22</v>
      </c>
      <c r="J1709" t="s">
        <v>141</v>
      </c>
      <c r="K1709" t="s">
        <v>6432</v>
      </c>
      <c r="L1709" t="s">
        <v>6433</v>
      </c>
      <c r="M1709">
        <v>2.3119444439999999</v>
      </c>
      <c r="N1709">
        <v>0</v>
      </c>
      <c r="O1709">
        <v>0</v>
      </c>
      <c r="P1709">
        <v>0</v>
      </c>
      <c r="Q1709">
        <v>5</v>
      </c>
      <c r="R1709">
        <v>0</v>
      </c>
      <c r="S1709">
        <v>0</v>
      </c>
      <c r="T1709">
        <v>0</v>
      </c>
      <c r="U1709">
        <v>11.559722000000001</v>
      </c>
    </row>
    <row r="1710" spans="1:21" x14ac:dyDescent="0.25">
      <c r="A1710" t="s">
        <v>6434</v>
      </c>
      <c r="B1710">
        <v>1</v>
      </c>
      <c r="C1710" t="s">
        <v>78</v>
      </c>
      <c r="D1710" t="s">
        <v>99</v>
      </c>
      <c r="E1710" t="s">
        <v>6435</v>
      </c>
      <c r="F1710" t="s">
        <v>5012</v>
      </c>
      <c r="G1710" t="s">
        <v>72</v>
      </c>
      <c r="H1710" t="s">
        <v>129</v>
      </c>
      <c r="I1710" t="s">
        <v>22</v>
      </c>
      <c r="J1710" t="s">
        <v>141</v>
      </c>
      <c r="K1710" t="s">
        <v>6436</v>
      </c>
      <c r="L1710" t="s">
        <v>6437</v>
      </c>
      <c r="M1710">
        <v>0.77249999999999996</v>
      </c>
      <c r="N1710">
        <v>0</v>
      </c>
      <c r="O1710">
        <v>3</v>
      </c>
      <c r="P1710">
        <v>19</v>
      </c>
      <c r="Q1710">
        <v>124</v>
      </c>
      <c r="R1710">
        <v>0</v>
      </c>
      <c r="S1710">
        <v>2.3174999999999999</v>
      </c>
      <c r="T1710">
        <v>14.6775</v>
      </c>
      <c r="U1710">
        <v>95.79</v>
      </c>
    </row>
    <row r="1711" spans="1:21" x14ac:dyDescent="0.25">
      <c r="A1711" t="s">
        <v>6438</v>
      </c>
      <c r="B1711">
        <v>1</v>
      </c>
      <c r="C1711" t="s">
        <v>78</v>
      </c>
      <c r="D1711" t="s">
        <v>94</v>
      </c>
      <c r="E1711" t="s">
        <v>6439</v>
      </c>
      <c r="F1711" t="s">
        <v>4991</v>
      </c>
      <c r="G1711" t="s">
        <v>71</v>
      </c>
      <c r="H1711" t="s">
        <v>129</v>
      </c>
      <c r="I1711" t="s">
        <v>22</v>
      </c>
      <c r="J1711" t="s">
        <v>141</v>
      </c>
      <c r="K1711" t="s">
        <v>6440</v>
      </c>
      <c r="L1711" t="s">
        <v>6441</v>
      </c>
      <c r="M1711">
        <v>38.601944443999997</v>
      </c>
      <c r="N1711">
        <v>0</v>
      </c>
      <c r="O1711">
        <v>1</v>
      </c>
      <c r="P1711">
        <v>0</v>
      </c>
      <c r="Q1711">
        <v>0</v>
      </c>
      <c r="R1711">
        <v>0</v>
      </c>
      <c r="S1711">
        <v>38.601944000000003</v>
      </c>
      <c r="T1711">
        <v>0</v>
      </c>
      <c r="U1711">
        <v>0</v>
      </c>
    </row>
    <row r="1712" spans="1:21" x14ac:dyDescent="0.25">
      <c r="A1712" t="s">
        <v>6442</v>
      </c>
      <c r="B1712">
        <v>1</v>
      </c>
      <c r="C1712" t="s">
        <v>78</v>
      </c>
      <c r="D1712" t="s">
        <v>104</v>
      </c>
      <c r="E1712" t="s">
        <v>6443</v>
      </c>
      <c r="F1712" t="s">
        <v>4986</v>
      </c>
      <c r="G1712" t="s">
        <v>71</v>
      </c>
      <c r="H1712" t="s">
        <v>129</v>
      </c>
      <c r="I1712" t="s">
        <v>22</v>
      </c>
      <c r="J1712" t="s">
        <v>141</v>
      </c>
      <c r="K1712" t="s">
        <v>6444</v>
      </c>
      <c r="L1712" t="s">
        <v>6445</v>
      </c>
      <c r="M1712">
        <v>1.365277777</v>
      </c>
      <c r="N1712">
        <v>0</v>
      </c>
      <c r="O1712">
        <v>8</v>
      </c>
      <c r="P1712">
        <v>0</v>
      </c>
      <c r="Q1712">
        <v>0</v>
      </c>
      <c r="R1712">
        <v>0</v>
      </c>
      <c r="S1712">
        <v>10.922222</v>
      </c>
      <c r="T1712">
        <v>0</v>
      </c>
      <c r="U1712">
        <v>0</v>
      </c>
    </row>
    <row r="1713" spans="1:21" x14ac:dyDescent="0.25">
      <c r="A1713" t="s">
        <v>6446</v>
      </c>
      <c r="B1713">
        <v>1</v>
      </c>
      <c r="C1713" t="s">
        <v>78</v>
      </c>
      <c r="D1713" t="s">
        <v>102</v>
      </c>
      <c r="E1713" t="s">
        <v>6447</v>
      </c>
      <c r="F1713" t="s">
        <v>4996</v>
      </c>
      <c r="G1713" t="s">
        <v>71</v>
      </c>
      <c r="H1713" t="s">
        <v>129</v>
      </c>
      <c r="I1713" t="s">
        <v>22</v>
      </c>
      <c r="J1713" t="s">
        <v>141</v>
      </c>
      <c r="K1713" t="s">
        <v>6448</v>
      </c>
      <c r="L1713" t="s">
        <v>6449</v>
      </c>
      <c r="M1713">
        <v>1.175</v>
      </c>
      <c r="N1713">
        <v>0</v>
      </c>
      <c r="O1713">
        <v>0</v>
      </c>
      <c r="P1713">
        <v>0</v>
      </c>
      <c r="Q1713">
        <v>48</v>
      </c>
      <c r="R1713">
        <v>0</v>
      </c>
      <c r="S1713">
        <v>0</v>
      </c>
      <c r="T1713">
        <v>0</v>
      </c>
      <c r="U1713">
        <v>56.4</v>
      </c>
    </row>
    <row r="1714" spans="1:21" x14ac:dyDescent="0.25">
      <c r="A1714" t="s">
        <v>6450</v>
      </c>
      <c r="B1714">
        <v>1</v>
      </c>
      <c r="C1714" t="s">
        <v>78</v>
      </c>
      <c r="D1714" t="s">
        <v>102</v>
      </c>
      <c r="E1714" t="s">
        <v>6451</v>
      </c>
      <c r="F1714" t="s">
        <v>4991</v>
      </c>
      <c r="G1714" t="s">
        <v>71</v>
      </c>
      <c r="H1714" t="s">
        <v>129</v>
      </c>
      <c r="I1714" t="s">
        <v>22</v>
      </c>
      <c r="J1714" t="s">
        <v>141</v>
      </c>
      <c r="K1714" t="s">
        <v>6452</v>
      </c>
      <c r="L1714" t="s">
        <v>6453</v>
      </c>
      <c r="M1714">
        <v>1.5261111110000001</v>
      </c>
      <c r="N1714">
        <v>0</v>
      </c>
      <c r="O1714">
        <v>0</v>
      </c>
      <c r="P1714">
        <v>0</v>
      </c>
      <c r="Q1714">
        <v>1</v>
      </c>
      <c r="R1714">
        <v>0</v>
      </c>
      <c r="S1714">
        <v>0</v>
      </c>
      <c r="T1714">
        <v>0</v>
      </c>
      <c r="U1714">
        <v>1.526111</v>
      </c>
    </row>
    <row r="1715" spans="1:21" x14ac:dyDescent="0.25">
      <c r="A1715" t="s">
        <v>6454</v>
      </c>
      <c r="B1715">
        <v>1</v>
      </c>
      <c r="C1715" t="s">
        <v>79</v>
      </c>
      <c r="D1715" t="s">
        <v>109</v>
      </c>
      <c r="E1715" t="s">
        <v>6455</v>
      </c>
      <c r="F1715" t="s">
        <v>6456</v>
      </c>
      <c r="G1715" t="s">
        <v>72</v>
      </c>
      <c r="H1715" t="s">
        <v>129</v>
      </c>
      <c r="I1715" t="s">
        <v>22</v>
      </c>
      <c r="J1715" t="s">
        <v>141</v>
      </c>
      <c r="K1715" t="s">
        <v>6457</v>
      </c>
      <c r="L1715" t="s">
        <v>6458</v>
      </c>
      <c r="M1715">
        <v>5.4363888879999998</v>
      </c>
      <c r="N1715">
        <v>0</v>
      </c>
      <c r="O1715">
        <v>0</v>
      </c>
      <c r="P1715">
        <v>0</v>
      </c>
      <c r="Q1715">
        <v>18</v>
      </c>
      <c r="R1715">
        <v>0</v>
      </c>
      <c r="S1715">
        <v>0</v>
      </c>
      <c r="T1715">
        <v>0</v>
      </c>
      <c r="U1715">
        <v>97.855000000000004</v>
      </c>
    </row>
    <row r="1716" spans="1:21" x14ac:dyDescent="0.25">
      <c r="A1716" t="s">
        <v>6459</v>
      </c>
      <c r="B1716">
        <v>1</v>
      </c>
      <c r="C1716" t="s">
        <v>78</v>
      </c>
      <c r="D1716" t="s">
        <v>96</v>
      </c>
      <c r="E1716" t="s">
        <v>6460</v>
      </c>
      <c r="F1716" t="s">
        <v>4986</v>
      </c>
      <c r="G1716" t="s">
        <v>71</v>
      </c>
      <c r="H1716" t="s">
        <v>129</v>
      </c>
      <c r="I1716" t="s">
        <v>22</v>
      </c>
      <c r="J1716" t="s">
        <v>141</v>
      </c>
      <c r="K1716" t="s">
        <v>6461</v>
      </c>
      <c r="L1716" t="s">
        <v>6462</v>
      </c>
      <c r="M1716">
        <v>3.4183333330000001</v>
      </c>
      <c r="N1716">
        <v>0</v>
      </c>
      <c r="O1716">
        <v>2</v>
      </c>
      <c r="P1716">
        <v>0</v>
      </c>
      <c r="Q1716">
        <v>0</v>
      </c>
      <c r="R1716">
        <v>0</v>
      </c>
      <c r="S1716">
        <v>6.8366670000000003</v>
      </c>
      <c r="T1716">
        <v>0</v>
      </c>
      <c r="U1716">
        <v>0</v>
      </c>
    </row>
    <row r="1717" spans="1:21" x14ac:dyDescent="0.25">
      <c r="A1717" t="s">
        <v>6463</v>
      </c>
      <c r="B1717">
        <v>1</v>
      </c>
      <c r="C1717" t="s">
        <v>78</v>
      </c>
      <c r="D1717" t="s">
        <v>96</v>
      </c>
      <c r="E1717" t="s">
        <v>6464</v>
      </c>
      <c r="F1717" t="s">
        <v>4986</v>
      </c>
      <c r="G1717" t="s">
        <v>71</v>
      </c>
      <c r="H1717" t="s">
        <v>129</v>
      </c>
      <c r="I1717" t="s">
        <v>22</v>
      </c>
      <c r="J1717" t="s">
        <v>141</v>
      </c>
      <c r="K1717" t="s">
        <v>6465</v>
      </c>
      <c r="L1717" t="s">
        <v>6466</v>
      </c>
      <c r="M1717">
        <v>1.6888888879999999</v>
      </c>
      <c r="N1717">
        <v>0</v>
      </c>
      <c r="O1717">
        <v>1</v>
      </c>
      <c r="P1717">
        <v>0</v>
      </c>
      <c r="Q1717">
        <v>0</v>
      </c>
      <c r="R1717">
        <v>0</v>
      </c>
      <c r="S1717">
        <v>1.6888890000000001</v>
      </c>
      <c r="T1717">
        <v>0</v>
      </c>
      <c r="U1717">
        <v>0</v>
      </c>
    </row>
    <row r="1718" spans="1:21" x14ac:dyDescent="0.25">
      <c r="A1718" t="s">
        <v>6467</v>
      </c>
      <c r="B1718">
        <v>1</v>
      </c>
      <c r="C1718" t="s">
        <v>78</v>
      </c>
      <c r="D1718" t="s">
        <v>96</v>
      </c>
      <c r="E1718" t="s">
        <v>6468</v>
      </c>
      <c r="F1718" t="s">
        <v>5470</v>
      </c>
      <c r="G1718" t="s">
        <v>71</v>
      </c>
      <c r="H1718" t="s">
        <v>129</v>
      </c>
      <c r="I1718" t="s">
        <v>22</v>
      </c>
      <c r="J1718" t="s">
        <v>141</v>
      </c>
      <c r="K1718" t="s">
        <v>6469</v>
      </c>
      <c r="L1718" t="s">
        <v>6470</v>
      </c>
      <c r="M1718">
        <v>2.5791666659999999</v>
      </c>
      <c r="N1718">
        <v>0</v>
      </c>
      <c r="O1718">
        <v>19</v>
      </c>
      <c r="P1718">
        <v>0</v>
      </c>
      <c r="Q1718">
        <v>0</v>
      </c>
      <c r="R1718">
        <v>0</v>
      </c>
      <c r="S1718">
        <v>49.004167000000002</v>
      </c>
      <c r="T1718">
        <v>0</v>
      </c>
      <c r="U1718">
        <v>0</v>
      </c>
    </row>
    <row r="1719" spans="1:21" x14ac:dyDescent="0.25">
      <c r="A1719" t="s">
        <v>6471</v>
      </c>
      <c r="B1719">
        <v>1</v>
      </c>
      <c r="C1719" t="s">
        <v>78</v>
      </c>
      <c r="D1719" t="s">
        <v>96</v>
      </c>
      <c r="E1719" t="s">
        <v>6468</v>
      </c>
      <c r="F1719" t="s">
        <v>5470</v>
      </c>
      <c r="G1719" t="s">
        <v>71</v>
      </c>
      <c r="H1719" t="s">
        <v>129</v>
      </c>
      <c r="I1719" t="s">
        <v>22</v>
      </c>
      <c r="J1719" t="s">
        <v>141</v>
      </c>
      <c r="K1719" t="s">
        <v>6472</v>
      </c>
      <c r="L1719" t="s">
        <v>6473</v>
      </c>
      <c r="M1719">
        <v>1.42</v>
      </c>
      <c r="N1719">
        <v>0</v>
      </c>
      <c r="O1719">
        <v>19</v>
      </c>
      <c r="P1719">
        <v>0</v>
      </c>
      <c r="Q1719">
        <v>0</v>
      </c>
      <c r="R1719">
        <v>0</v>
      </c>
      <c r="S1719">
        <v>26.98</v>
      </c>
      <c r="T1719">
        <v>0</v>
      </c>
      <c r="U1719">
        <v>0</v>
      </c>
    </row>
    <row r="1720" spans="1:21" x14ac:dyDescent="0.25">
      <c r="A1720" t="s">
        <v>6474</v>
      </c>
      <c r="B1720">
        <v>1</v>
      </c>
      <c r="C1720" t="s">
        <v>78</v>
      </c>
      <c r="D1720" t="s">
        <v>100</v>
      </c>
      <c r="E1720" t="s">
        <v>6475</v>
      </c>
      <c r="F1720" t="s">
        <v>4986</v>
      </c>
      <c r="G1720" t="s">
        <v>71</v>
      </c>
      <c r="H1720" t="s">
        <v>129</v>
      </c>
      <c r="I1720" t="s">
        <v>22</v>
      </c>
      <c r="J1720" t="s">
        <v>141</v>
      </c>
      <c r="K1720" t="s">
        <v>6476</v>
      </c>
      <c r="L1720" t="s">
        <v>6477</v>
      </c>
      <c r="M1720">
        <v>2.5775000000000001</v>
      </c>
      <c r="N1720">
        <v>0</v>
      </c>
      <c r="O1720">
        <v>4</v>
      </c>
      <c r="P1720">
        <v>0</v>
      </c>
      <c r="Q1720">
        <v>0</v>
      </c>
      <c r="R1720">
        <v>0</v>
      </c>
      <c r="S1720">
        <v>10.31</v>
      </c>
      <c r="T1720">
        <v>0</v>
      </c>
      <c r="U1720">
        <v>0</v>
      </c>
    </row>
    <row r="1721" spans="1:21" x14ac:dyDescent="0.25">
      <c r="A1721" t="s">
        <v>6478</v>
      </c>
      <c r="B1721">
        <v>1</v>
      </c>
      <c r="C1721" t="s">
        <v>78</v>
      </c>
      <c r="D1721" t="s">
        <v>82</v>
      </c>
      <c r="E1721" t="s">
        <v>6479</v>
      </c>
      <c r="F1721" t="s">
        <v>5029</v>
      </c>
      <c r="G1721" t="s">
        <v>71</v>
      </c>
      <c r="H1721" t="s">
        <v>129</v>
      </c>
      <c r="I1721" t="s">
        <v>22</v>
      </c>
      <c r="J1721" t="s">
        <v>141</v>
      </c>
      <c r="K1721" t="s">
        <v>6480</v>
      </c>
      <c r="L1721" t="s">
        <v>6481</v>
      </c>
      <c r="M1721">
        <v>1.5805555549999999</v>
      </c>
      <c r="N1721">
        <v>0</v>
      </c>
      <c r="O1721">
        <v>2</v>
      </c>
      <c r="P1721">
        <v>0</v>
      </c>
      <c r="Q1721">
        <v>0</v>
      </c>
      <c r="R1721">
        <v>0</v>
      </c>
      <c r="S1721">
        <v>3.161111</v>
      </c>
      <c r="T1721">
        <v>0</v>
      </c>
      <c r="U1721">
        <v>0</v>
      </c>
    </row>
    <row r="1722" spans="1:21" x14ac:dyDescent="0.25">
      <c r="A1722" t="s">
        <v>6482</v>
      </c>
      <c r="B1722">
        <v>1</v>
      </c>
      <c r="C1722" t="s">
        <v>79</v>
      </c>
      <c r="D1722" t="s">
        <v>109</v>
      </c>
      <c r="E1722" t="s">
        <v>6483</v>
      </c>
      <c r="F1722" t="s">
        <v>4991</v>
      </c>
      <c r="G1722" t="s">
        <v>71</v>
      </c>
      <c r="H1722" t="s">
        <v>129</v>
      </c>
      <c r="I1722" t="s">
        <v>22</v>
      </c>
      <c r="J1722" t="s">
        <v>141</v>
      </c>
      <c r="K1722" t="s">
        <v>6484</v>
      </c>
      <c r="L1722" t="s">
        <v>6485</v>
      </c>
      <c r="M1722">
        <v>0.54888888800000002</v>
      </c>
      <c r="N1722">
        <v>0</v>
      </c>
      <c r="O1722">
        <v>1</v>
      </c>
      <c r="P1722">
        <v>0</v>
      </c>
      <c r="Q1722">
        <v>0</v>
      </c>
      <c r="R1722">
        <v>0</v>
      </c>
      <c r="S1722">
        <v>0.54888899999999996</v>
      </c>
      <c r="T1722">
        <v>0</v>
      </c>
      <c r="U1722">
        <v>0</v>
      </c>
    </row>
    <row r="1723" spans="1:21" x14ac:dyDescent="0.25">
      <c r="A1723" t="s">
        <v>6486</v>
      </c>
      <c r="B1723">
        <v>1</v>
      </c>
      <c r="C1723" t="s">
        <v>79</v>
      </c>
      <c r="D1723" t="s">
        <v>109</v>
      </c>
      <c r="E1723" t="s">
        <v>6487</v>
      </c>
      <c r="F1723" t="s">
        <v>4991</v>
      </c>
      <c r="G1723" t="s">
        <v>71</v>
      </c>
      <c r="H1723" t="s">
        <v>129</v>
      </c>
      <c r="I1723" t="s">
        <v>22</v>
      </c>
      <c r="J1723" t="s">
        <v>141</v>
      </c>
      <c r="K1723" t="s">
        <v>6488</v>
      </c>
      <c r="L1723" t="s">
        <v>6489</v>
      </c>
      <c r="M1723">
        <v>2.3277777770000001</v>
      </c>
      <c r="N1723">
        <v>0</v>
      </c>
      <c r="O1723">
        <v>1</v>
      </c>
      <c r="P1723">
        <v>0</v>
      </c>
      <c r="Q1723">
        <v>0</v>
      </c>
      <c r="R1723">
        <v>0</v>
      </c>
      <c r="S1723">
        <v>2.3277779999999999</v>
      </c>
      <c r="T1723">
        <v>0</v>
      </c>
      <c r="U1723">
        <v>0</v>
      </c>
    </row>
    <row r="1724" spans="1:21" x14ac:dyDescent="0.25">
      <c r="A1724" t="s">
        <v>6490</v>
      </c>
      <c r="B1724">
        <v>1</v>
      </c>
      <c r="C1724" t="s">
        <v>79</v>
      </c>
      <c r="D1724" t="s">
        <v>109</v>
      </c>
      <c r="E1724" t="s">
        <v>6491</v>
      </c>
      <c r="F1724" t="s">
        <v>140</v>
      </c>
      <c r="G1724" t="s">
        <v>72</v>
      </c>
      <c r="H1724" t="s">
        <v>129</v>
      </c>
      <c r="I1724" t="s">
        <v>22</v>
      </c>
      <c r="J1724" t="s">
        <v>141</v>
      </c>
      <c r="K1724" t="s">
        <v>6492</v>
      </c>
      <c r="L1724" t="s">
        <v>6493</v>
      </c>
      <c r="M1724">
        <v>0.56222222200000005</v>
      </c>
      <c r="N1724">
        <v>8</v>
      </c>
      <c r="O1724">
        <v>484</v>
      </c>
      <c r="P1724">
        <v>26</v>
      </c>
      <c r="Q1724">
        <v>28</v>
      </c>
      <c r="R1724">
        <v>4.4977780000000003</v>
      </c>
      <c r="S1724">
        <v>272.11555499999997</v>
      </c>
      <c r="T1724">
        <v>14.617777999999999</v>
      </c>
      <c r="U1724">
        <v>15.742222</v>
      </c>
    </row>
    <row r="1725" spans="1:21" x14ac:dyDescent="0.25">
      <c r="A1725" t="s">
        <v>6494</v>
      </c>
      <c r="B1725">
        <v>1</v>
      </c>
      <c r="C1725" t="s">
        <v>79</v>
      </c>
      <c r="D1725" t="s">
        <v>109</v>
      </c>
      <c r="E1725" t="s">
        <v>6495</v>
      </c>
      <c r="F1725" t="s">
        <v>4991</v>
      </c>
      <c r="G1725" t="s">
        <v>71</v>
      </c>
      <c r="H1725" t="s">
        <v>129</v>
      </c>
      <c r="I1725" t="s">
        <v>22</v>
      </c>
      <c r="J1725" t="s">
        <v>141</v>
      </c>
      <c r="K1725" t="s">
        <v>6496</v>
      </c>
      <c r="L1725" t="s">
        <v>6497</v>
      </c>
      <c r="M1725">
        <v>1.684722222</v>
      </c>
      <c r="N1725">
        <v>0</v>
      </c>
      <c r="O1725">
        <v>3</v>
      </c>
      <c r="P1725">
        <v>0</v>
      </c>
      <c r="Q1725">
        <v>0</v>
      </c>
      <c r="R1725">
        <v>0</v>
      </c>
      <c r="S1725">
        <v>5.0541669999999996</v>
      </c>
      <c r="T1725">
        <v>0</v>
      </c>
      <c r="U1725">
        <v>0</v>
      </c>
    </row>
    <row r="1726" spans="1:21" x14ac:dyDescent="0.25">
      <c r="A1726" t="s">
        <v>6498</v>
      </c>
      <c r="B1726">
        <v>1</v>
      </c>
      <c r="C1726" t="s">
        <v>79</v>
      </c>
      <c r="D1726" t="s">
        <v>109</v>
      </c>
      <c r="E1726" t="s">
        <v>6499</v>
      </c>
      <c r="F1726" t="s">
        <v>140</v>
      </c>
      <c r="G1726" t="s">
        <v>72</v>
      </c>
      <c r="H1726" t="s">
        <v>129</v>
      </c>
      <c r="I1726" t="s">
        <v>22</v>
      </c>
      <c r="J1726" t="s">
        <v>141</v>
      </c>
      <c r="K1726" t="s">
        <v>6500</v>
      </c>
      <c r="L1726" t="s">
        <v>6501</v>
      </c>
      <c r="M1726">
        <v>2.6866666659999998</v>
      </c>
      <c r="N1726">
        <v>0</v>
      </c>
      <c r="O1726">
        <v>2</v>
      </c>
      <c r="P1726">
        <v>28</v>
      </c>
      <c r="Q1726">
        <v>16</v>
      </c>
      <c r="R1726">
        <v>0</v>
      </c>
      <c r="S1726">
        <v>5.3733329999999997</v>
      </c>
      <c r="T1726">
        <v>75.226667000000006</v>
      </c>
      <c r="U1726">
        <v>42.986666999999997</v>
      </c>
    </row>
    <row r="1727" spans="1:21" x14ac:dyDescent="0.25">
      <c r="A1727" t="s">
        <v>6502</v>
      </c>
      <c r="B1727">
        <v>1</v>
      </c>
      <c r="C1727" t="s">
        <v>78</v>
      </c>
      <c r="D1727" t="s">
        <v>106</v>
      </c>
      <c r="E1727" t="s">
        <v>6503</v>
      </c>
      <c r="F1727" t="s">
        <v>5070</v>
      </c>
      <c r="G1727" t="s">
        <v>71</v>
      </c>
      <c r="H1727" t="s">
        <v>129</v>
      </c>
      <c r="I1727" t="s">
        <v>22</v>
      </c>
      <c r="J1727" t="s">
        <v>141</v>
      </c>
      <c r="K1727" t="s">
        <v>6504</v>
      </c>
      <c r="L1727" t="s">
        <v>6505</v>
      </c>
      <c r="M1727">
        <v>55.227777777</v>
      </c>
      <c r="N1727">
        <v>0</v>
      </c>
      <c r="O1727">
        <v>1</v>
      </c>
      <c r="P1727">
        <v>0</v>
      </c>
      <c r="Q1727">
        <v>0</v>
      </c>
      <c r="R1727">
        <v>0</v>
      </c>
      <c r="S1727">
        <v>55.227778000000001</v>
      </c>
      <c r="T1727">
        <v>0</v>
      </c>
      <c r="U1727">
        <v>0</v>
      </c>
    </row>
    <row r="1728" spans="1:21" x14ac:dyDescent="0.25">
      <c r="A1728" t="s">
        <v>6506</v>
      </c>
      <c r="B1728">
        <v>1</v>
      </c>
      <c r="C1728" t="s">
        <v>78</v>
      </c>
      <c r="D1728" t="s">
        <v>106</v>
      </c>
      <c r="E1728" t="s">
        <v>6507</v>
      </c>
      <c r="F1728" t="s">
        <v>5070</v>
      </c>
      <c r="G1728" t="s">
        <v>71</v>
      </c>
      <c r="H1728" t="s">
        <v>129</v>
      </c>
      <c r="I1728" t="s">
        <v>22</v>
      </c>
      <c r="J1728" t="s">
        <v>141</v>
      </c>
      <c r="K1728" t="s">
        <v>6508</v>
      </c>
      <c r="L1728" t="s">
        <v>6509</v>
      </c>
      <c r="M1728">
        <v>45.086666665999999</v>
      </c>
      <c r="N1728">
        <v>0</v>
      </c>
      <c r="O1728">
        <v>1</v>
      </c>
      <c r="P1728">
        <v>0</v>
      </c>
      <c r="Q1728">
        <v>0</v>
      </c>
      <c r="R1728">
        <v>0</v>
      </c>
      <c r="S1728">
        <v>45.086666999999998</v>
      </c>
      <c r="T1728">
        <v>0</v>
      </c>
      <c r="U1728">
        <v>0</v>
      </c>
    </row>
    <row r="1729" spans="1:21" x14ac:dyDescent="0.25">
      <c r="A1729" t="s">
        <v>6510</v>
      </c>
      <c r="B1729">
        <v>1</v>
      </c>
      <c r="C1729" t="s">
        <v>78</v>
      </c>
      <c r="D1729" t="s">
        <v>106</v>
      </c>
      <c r="E1729" t="s">
        <v>6511</v>
      </c>
      <c r="F1729" t="s">
        <v>177</v>
      </c>
      <c r="G1729" t="s">
        <v>71</v>
      </c>
      <c r="H1729" t="s">
        <v>129</v>
      </c>
      <c r="I1729" t="s">
        <v>22</v>
      </c>
      <c r="J1729" t="s">
        <v>130</v>
      </c>
      <c r="K1729" t="s">
        <v>6512</v>
      </c>
      <c r="L1729" t="s">
        <v>6513</v>
      </c>
      <c r="M1729">
        <v>7.8049999999999997</v>
      </c>
      <c r="N1729">
        <v>0</v>
      </c>
      <c r="O1729">
        <v>37</v>
      </c>
      <c r="P1729">
        <v>0</v>
      </c>
      <c r="Q1729">
        <v>0</v>
      </c>
      <c r="R1729">
        <v>0</v>
      </c>
      <c r="S1729">
        <v>288.78500000000003</v>
      </c>
      <c r="T1729">
        <v>0</v>
      </c>
      <c r="U1729">
        <v>0</v>
      </c>
    </row>
    <row r="1730" spans="1:21" x14ac:dyDescent="0.25">
      <c r="A1730" t="s">
        <v>6514</v>
      </c>
      <c r="B1730">
        <v>1</v>
      </c>
      <c r="C1730" t="s">
        <v>78</v>
      </c>
      <c r="D1730" t="s">
        <v>98</v>
      </c>
      <c r="E1730" t="s">
        <v>6515</v>
      </c>
      <c r="F1730" t="s">
        <v>4991</v>
      </c>
      <c r="G1730" t="s">
        <v>71</v>
      </c>
      <c r="H1730" t="s">
        <v>129</v>
      </c>
      <c r="I1730" t="s">
        <v>22</v>
      </c>
      <c r="J1730" t="s">
        <v>141</v>
      </c>
      <c r="K1730" t="s">
        <v>6516</v>
      </c>
      <c r="L1730" t="s">
        <v>6517</v>
      </c>
      <c r="M1730">
        <v>1.332222222</v>
      </c>
      <c r="N1730">
        <v>0</v>
      </c>
      <c r="O1730">
        <v>1</v>
      </c>
      <c r="P1730">
        <v>0</v>
      </c>
      <c r="Q1730">
        <v>0</v>
      </c>
      <c r="R1730">
        <v>0</v>
      </c>
      <c r="S1730">
        <v>1.332222</v>
      </c>
      <c r="T1730">
        <v>0</v>
      </c>
      <c r="U1730">
        <v>0</v>
      </c>
    </row>
    <row r="1731" spans="1:21" x14ac:dyDescent="0.25">
      <c r="A1731" t="s">
        <v>6518</v>
      </c>
      <c r="B1731">
        <v>1</v>
      </c>
      <c r="C1731" t="s">
        <v>78</v>
      </c>
      <c r="D1731" t="s">
        <v>98</v>
      </c>
      <c r="E1731" t="s">
        <v>6519</v>
      </c>
      <c r="F1731" t="s">
        <v>4991</v>
      </c>
      <c r="G1731" t="s">
        <v>71</v>
      </c>
      <c r="H1731" t="s">
        <v>129</v>
      </c>
      <c r="I1731" t="s">
        <v>22</v>
      </c>
      <c r="J1731" t="s">
        <v>141</v>
      </c>
      <c r="K1731" t="s">
        <v>6520</v>
      </c>
      <c r="L1731" t="s">
        <v>6521</v>
      </c>
      <c r="M1731">
        <v>2.8944444439999999</v>
      </c>
      <c r="N1731">
        <v>0</v>
      </c>
      <c r="O1731">
        <v>1</v>
      </c>
      <c r="P1731">
        <v>0</v>
      </c>
      <c r="Q1731">
        <v>0</v>
      </c>
      <c r="R1731">
        <v>0</v>
      </c>
      <c r="S1731">
        <v>2.894444</v>
      </c>
      <c r="T1731">
        <v>0</v>
      </c>
      <c r="U1731">
        <v>0</v>
      </c>
    </row>
    <row r="1732" spans="1:21" x14ac:dyDescent="0.25">
      <c r="A1732" t="s">
        <v>6522</v>
      </c>
      <c r="B1732">
        <v>1</v>
      </c>
      <c r="C1732" t="s">
        <v>78</v>
      </c>
      <c r="D1732" t="s">
        <v>98</v>
      </c>
      <c r="E1732" t="s">
        <v>6523</v>
      </c>
      <c r="F1732" t="s">
        <v>4986</v>
      </c>
      <c r="G1732" t="s">
        <v>71</v>
      </c>
      <c r="H1732" t="s">
        <v>129</v>
      </c>
      <c r="I1732" t="s">
        <v>22</v>
      </c>
      <c r="J1732" t="s">
        <v>141</v>
      </c>
      <c r="K1732" t="s">
        <v>6524</v>
      </c>
      <c r="L1732" t="s">
        <v>6525</v>
      </c>
      <c r="M1732">
        <v>0.385833333</v>
      </c>
      <c r="N1732">
        <v>0</v>
      </c>
      <c r="O1732">
        <v>20</v>
      </c>
      <c r="P1732">
        <v>0</v>
      </c>
      <c r="Q1732">
        <v>3</v>
      </c>
      <c r="R1732">
        <v>0</v>
      </c>
      <c r="S1732">
        <v>7.7166670000000002</v>
      </c>
      <c r="T1732">
        <v>0</v>
      </c>
      <c r="U1732">
        <v>1.1575</v>
      </c>
    </row>
    <row r="1733" spans="1:21" x14ac:dyDescent="0.25">
      <c r="A1733" t="s">
        <v>6526</v>
      </c>
      <c r="B1733">
        <v>1</v>
      </c>
      <c r="C1733" t="s">
        <v>78</v>
      </c>
      <c r="D1733" t="s">
        <v>95</v>
      </c>
      <c r="E1733" t="s">
        <v>6527</v>
      </c>
      <c r="F1733" t="s">
        <v>140</v>
      </c>
      <c r="G1733" t="s">
        <v>72</v>
      </c>
      <c r="H1733" t="s">
        <v>129</v>
      </c>
      <c r="I1733" t="s">
        <v>22</v>
      </c>
      <c r="J1733" t="s">
        <v>141</v>
      </c>
      <c r="K1733" t="s">
        <v>6528</v>
      </c>
      <c r="L1733" t="s">
        <v>6529</v>
      </c>
      <c r="M1733">
        <v>0.85305555499999997</v>
      </c>
      <c r="N1733">
        <v>15</v>
      </c>
      <c r="O1733">
        <v>828</v>
      </c>
      <c r="P1733">
        <v>0</v>
      </c>
      <c r="Q1733">
        <v>0</v>
      </c>
      <c r="R1733">
        <v>12.795833</v>
      </c>
      <c r="S1733">
        <v>706.33</v>
      </c>
      <c r="T1733">
        <v>0</v>
      </c>
      <c r="U1733">
        <v>0</v>
      </c>
    </row>
    <row r="1734" spans="1:21" x14ac:dyDescent="0.25">
      <c r="A1734" t="s">
        <v>6530</v>
      </c>
      <c r="B1734">
        <v>1</v>
      </c>
      <c r="C1734" t="s">
        <v>78</v>
      </c>
      <c r="D1734" t="s">
        <v>81</v>
      </c>
      <c r="E1734" t="s">
        <v>6531</v>
      </c>
      <c r="F1734" t="s">
        <v>177</v>
      </c>
      <c r="G1734" t="s">
        <v>72</v>
      </c>
      <c r="H1734" t="s">
        <v>129</v>
      </c>
      <c r="I1734" t="s">
        <v>22</v>
      </c>
      <c r="J1734" t="s">
        <v>130</v>
      </c>
      <c r="K1734" t="s">
        <v>6532</v>
      </c>
      <c r="L1734" t="s">
        <v>6533</v>
      </c>
      <c r="M1734">
        <v>5.7508333330000001</v>
      </c>
      <c r="N1734">
        <v>1</v>
      </c>
      <c r="O1734">
        <v>839</v>
      </c>
      <c r="P1734">
        <v>0</v>
      </c>
      <c r="Q1734">
        <v>0</v>
      </c>
      <c r="R1734">
        <v>5.7508330000000001</v>
      </c>
      <c r="S1734">
        <v>4824.9491660000003</v>
      </c>
      <c r="T1734">
        <v>0</v>
      </c>
      <c r="U1734">
        <v>0</v>
      </c>
    </row>
    <row r="1735" spans="1:21" x14ac:dyDescent="0.25">
      <c r="A1735" t="s">
        <v>6534</v>
      </c>
      <c r="B1735">
        <v>1</v>
      </c>
      <c r="C1735" t="s">
        <v>78</v>
      </c>
      <c r="D1735" t="s">
        <v>92</v>
      </c>
      <c r="E1735" t="s">
        <v>6535</v>
      </c>
      <c r="F1735" t="s">
        <v>5012</v>
      </c>
      <c r="G1735" t="s">
        <v>72</v>
      </c>
      <c r="H1735" t="s">
        <v>129</v>
      </c>
      <c r="I1735" t="s">
        <v>22</v>
      </c>
      <c r="J1735" t="s">
        <v>141</v>
      </c>
      <c r="K1735" t="s">
        <v>6536</v>
      </c>
      <c r="L1735" t="s">
        <v>6537</v>
      </c>
      <c r="M1735">
        <v>0.320833333</v>
      </c>
      <c r="N1735">
        <v>0</v>
      </c>
      <c r="O1735">
        <v>0</v>
      </c>
      <c r="P1735">
        <v>4</v>
      </c>
      <c r="Q1735">
        <v>39</v>
      </c>
      <c r="R1735">
        <v>0</v>
      </c>
      <c r="S1735">
        <v>0</v>
      </c>
      <c r="T1735">
        <v>1.2833330000000001</v>
      </c>
      <c r="U1735">
        <v>12.512499999999999</v>
      </c>
    </row>
    <row r="1736" spans="1:21" x14ac:dyDescent="0.25">
      <c r="A1736" t="s">
        <v>6538</v>
      </c>
      <c r="B1736">
        <v>1</v>
      </c>
      <c r="C1736" t="s">
        <v>78</v>
      </c>
      <c r="D1736" t="s">
        <v>92</v>
      </c>
      <c r="E1736" t="s">
        <v>6539</v>
      </c>
      <c r="F1736" t="s">
        <v>4996</v>
      </c>
      <c r="G1736" t="s">
        <v>71</v>
      </c>
      <c r="H1736" t="s">
        <v>129</v>
      </c>
      <c r="I1736" t="s">
        <v>22</v>
      </c>
      <c r="J1736" t="s">
        <v>141</v>
      </c>
      <c r="K1736" t="s">
        <v>6540</v>
      </c>
      <c r="L1736" t="s">
        <v>6541</v>
      </c>
      <c r="M1736">
        <v>0.43472222199999999</v>
      </c>
      <c r="N1736">
        <v>0</v>
      </c>
      <c r="O1736">
        <v>42</v>
      </c>
      <c r="P1736">
        <v>0</v>
      </c>
      <c r="Q1736">
        <v>0</v>
      </c>
      <c r="R1736">
        <v>0</v>
      </c>
      <c r="S1736">
        <v>18.258333</v>
      </c>
      <c r="T1736">
        <v>0</v>
      </c>
      <c r="U1736">
        <v>0</v>
      </c>
    </row>
    <row r="1737" spans="1:21" x14ac:dyDescent="0.25">
      <c r="A1737" t="s">
        <v>6542</v>
      </c>
      <c r="B1737">
        <v>1</v>
      </c>
      <c r="C1737" t="s">
        <v>78</v>
      </c>
      <c r="D1737" t="s">
        <v>104</v>
      </c>
      <c r="E1737" t="s">
        <v>6543</v>
      </c>
      <c r="F1737" t="s">
        <v>140</v>
      </c>
      <c r="G1737" t="s">
        <v>72</v>
      </c>
      <c r="H1737" t="s">
        <v>129</v>
      </c>
      <c r="I1737" t="s">
        <v>22</v>
      </c>
      <c r="J1737" t="s">
        <v>141</v>
      </c>
      <c r="K1737" t="s">
        <v>6544</v>
      </c>
      <c r="L1737" t="s">
        <v>6545</v>
      </c>
      <c r="M1737">
        <v>1.2102777769999999</v>
      </c>
      <c r="N1737">
        <v>0</v>
      </c>
      <c r="O1737">
        <v>0</v>
      </c>
      <c r="P1737">
        <v>32</v>
      </c>
      <c r="Q1737">
        <v>109</v>
      </c>
      <c r="R1737">
        <v>0</v>
      </c>
      <c r="S1737">
        <v>0</v>
      </c>
      <c r="T1737">
        <v>38.728889000000002</v>
      </c>
      <c r="U1737">
        <v>131.920278</v>
      </c>
    </row>
    <row r="1738" spans="1:21" x14ac:dyDescent="0.25">
      <c r="A1738" t="s">
        <v>6546</v>
      </c>
      <c r="B1738">
        <v>1</v>
      </c>
      <c r="C1738" t="s">
        <v>78</v>
      </c>
      <c r="D1738" t="s">
        <v>102</v>
      </c>
      <c r="E1738" t="s">
        <v>6547</v>
      </c>
      <c r="F1738" t="s">
        <v>4991</v>
      </c>
      <c r="G1738" t="s">
        <v>71</v>
      </c>
      <c r="H1738" t="s">
        <v>129</v>
      </c>
      <c r="I1738" t="s">
        <v>22</v>
      </c>
      <c r="J1738" t="s">
        <v>141</v>
      </c>
      <c r="K1738" t="s">
        <v>6548</v>
      </c>
      <c r="L1738" t="s">
        <v>6549</v>
      </c>
      <c r="M1738">
        <v>0.29499999999999998</v>
      </c>
      <c r="N1738">
        <v>0</v>
      </c>
      <c r="O1738">
        <v>4</v>
      </c>
      <c r="P1738">
        <v>0</v>
      </c>
      <c r="Q1738">
        <v>0</v>
      </c>
      <c r="R1738">
        <v>0</v>
      </c>
      <c r="S1738">
        <v>1.18</v>
      </c>
      <c r="T1738">
        <v>0</v>
      </c>
      <c r="U1738">
        <v>0</v>
      </c>
    </row>
    <row r="1739" spans="1:21" x14ac:dyDescent="0.25">
      <c r="A1739" t="s">
        <v>6550</v>
      </c>
      <c r="B1739">
        <v>1</v>
      </c>
      <c r="C1739" t="s">
        <v>79</v>
      </c>
      <c r="D1739" t="s">
        <v>109</v>
      </c>
      <c r="E1739" t="s">
        <v>6551</v>
      </c>
      <c r="F1739" t="s">
        <v>5012</v>
      </c>
      <c r="G1739" t="s">
        <v>72</v>
      </c>
      <c r="H1739" t="s">
        <v>129</v>
      </c>
      <c r="I1739" t="s">
        <v>22</v>
      </c>
      <c r="J1739" t="s">
        <v>141</v>
      </c>
      <c r="K1739" t="s">
        <v>6552</v>
      </c>
      <c r="L1739" t="s">
        <v>6553</v>
      </c>
      <c r="M1739">
        <v>0.31305555499999999</v>
      </c>
      <c r="N1739">
        <v>0</v>
      </c>
      <c r="O1739">
        <v>0</v>
      </c>
      <c r="P1739">
        <v>2</v>
      </c>
      <c r="Q1739">
        <v>111</v>
      </c>
      <c r="R1739">
        <v>0</v>
      </c>
      <c r="S1739">
        <v>0</v>
      </c>
      <c r="T1739">
        <v>0.62611099999999997</v>
      </c>
      <c r="U1739">
        <v>34.749167</v>
      </c>
    </row>
    <row r="1740" spans="1:21" x14ac:dyDescent="0.25">
      <c r="A1740" t="s">
        <v>6554</v>
      </c>
      <c r="B1740">
        <v>1</v>
      </c>
      <c r="C1740" t="s">
        <v>78</v>
      </c>
      <c r="D1740" t="s">
        <v>106</v>
      </c>
      <c r="E1740" t="s">
        <v>6555</v>
      </c>
      <c r="F1740" t="s">
        <v>2199</v>
      </c>
      <c r="G1740" t="s">
        <v>71</v>
      </c>
      <c r="H1740" t="s">
        <v>129</v>
      </c>
      <c r="I1740" t="s">
        <v>22</v>
      </c>
      <c r="J1740" t="s">
        <v>141</v>
      </c>
      <c r="K1740" t="s">
        <v>6556</v>
      </c>
      <c r="L1740" t="s">
        <v>6557</v>
      </c>
      <c r="M1740">
        <v>0.96777777700000001</v>
      </c>
      <c r="N1740">
        <v>0</v>
      </c>
      <c r="O1740">
        <v>7</v>
      </c>
      <c r="P1740">
        <v>0</v>
      </c>
      <c r="Q1740">
        <v>0</v>
      </c>
      <c r="R1740">
        <v>0</v>
      </c>
      <c r="S1740">
        <v>6.7744439999999999</v>
      </c>
      <c r="T1740">
        <v>0</v>
      </c>
      <c r="U1740">
        <v>0</v>
      </c>
    </row>
    <row r="1741" spans="1:21" x14ac:dyDescent="0.25">
      <c r="A1741" t="s">
        <v>6558</v>
      </c>
      <c r="B1741">
        <v>1</v>
      </c>
      <c r="C1741" t="s">
        <v>78</v>
      </c>
      <c r="D1741" t="s">
        <v>106</v>
      </c>
      <c r="E1741" t="s">
        <v>6559</v>
      </c>
      <c r="F1741" t="s">
        <v>4986</v>
      </c>
      <c r="G1741" t="s">
        <v>71</v>
      </c>
      <c r="H1741" t="s">
        <v>129</v>
      </c>
      <c r="I1741" t="s">
        <v>22</v>
      </c>
      <c r="J1741" t="s">
        <v>141</v>
      </c>
      <c r="K1741" t="s">
        <v>6560</v>
      </c>
      <c r="L1741" t="s">
        <v>6561</v>
      </c>
      <c r="M1741">
        <v>0.52722222200000002</v>
      </c>
      <c r="N1741">
        <v>0</v>
      </c>
      <c r="O1741">
        <v>158</v>
      </c>
      <c r="P1741">
        <v>0</v>
      </c>
      <c r="Q1741">
        <v>0</v>
      </c>
      <c r="R1741">
        <v>0</v>
      </c>
      <c r="S1741">
        <v>83.301111000000006</v>
      </c>
      <c r="T1741">
        <v>0</v>
      </c>
      <c r="U1741">
        <v>0</v>
      </c>
    </row>
    <row r="1742" spans="1:21" x14ac:dyDescent="0.25">
      <c r="A1742" t="s">
        <v>6562</v>
      </c>
      <c r="B1742">
        <v>1</v>
      </c>
      <c r="C1742" t="s">
        <v>78</v>
      </c>
      <c r="D1742" t="s">
        <v>106</v>
      </c>
      <c r="E1742" t="s">
        <v>6116</v>
      </c>
      <c r="F1742" t="s">
        <v>154</v>
      </c>
      <c r="G1742" t="s">
        <v>72</v>
      </c>
      <c r="H1742" t="s">
        <v>168</v>
      </c>
      <c r="I1742" t="s">
        <v>22</v>
      </c>
      <c r="J1742" t="s">
        <v>130</v>
      </c>
      <c r="K1742" t="s">
        <v>6563</v>
      </c>
      <c r="L1742" t="s">
        <v>6564</v>
      </c>
      <c r="M1742">
        <v>1.4999999999999999E-2</v>
      </c>
      <c r="N1742">
        <v>1</v>
      </c>
      <c r="O1742">
        <v>194</v>
      </c>
      <c r="P1742">
        <v>0</v>
      </c>
      <c r="Q1742">
        <v>0</v>
      </c>
      <c r="R1742">
        <v>1.4999999999999999E-2</v>
      </c>
      <c r="S1742">
        <v>2.91</v>
      </c>
      <c r="T1742">
        <v>0</v>
      </c>
      <c r="U1742">
        <v>0</v>
      </c>
    </row>
    <row r="1743" spans="1:21" x14ac:dyDescent="0.25">
      <c r="A1743" t="s">
        <v>6565</v>
      </c>
      <c r="B1743">
        <v>1</v>
      </c>
      <c r="C1743" t="s">
        <v>78</v>
      </c>
      <c r="D1743" t="s">
        <v>106</v>
      </c>
      <c r="E1743" t="s">
        <v>6566</v>
      </c>
      <c r="F1743" t="s">
        <v>2199</v>
      </c>
      <c r="G1743" t="s">
        <v>71</v>
      </c>
      <c r="H1743" t="s">
        <v>129</v>
      </c>
      <c r="I1743" t="s">
        <v>24</v>
      </c>
      <c r="J1743" t="s">
        <v>141</v>
      </c>
      <c r="K1743" t="s">
        <v>6567</v>
      </c>
      <c r="L1743" t="s">
        <v>6568</v>
      </c>
      <c r="M1743">
        <v>1.875555555</v>
      </c>
      <c r="N1743">
        <v>0</v>
      </c>
      <c r="O1743">
        <v>5</v>
      </c>
      <c r="P1743">
        <v>0</v>
      </c>
      <c r="Q1743">
        <v>0</v>
      </c>
      <c r="R1743">
        <v>0</v>
      </c>
      <c r="S1743">
        <v>9.3777779999999993</v>
      </c>
      <c r="T1743">
        <v>0</v>
      </c>
      <c r="U1743">
        <v>0</v>
      </c>
    </row>
    <row r="1744" spans="1:21" x14ac:dyDescent="0.25">
      <c r="A1744" t="s">
        <v>6569</v>
      </c>
      <c r="B1744">
        <v>1</v>
      </c>
      <c r="C1744" t="s">
        <v>78</v>
      </c>
      <c r="D1744" t="s">
        <v>106</v>
      </c>
      <c r="E1744" t="s">
        <v>6144</v>
      </c>
      <c r="F1744" t="s">
        <v>6570</v>
      </c>
      <c r="G1744" t="s">
        <v>72</v>
      </c>
      <c r="H1744" t="s">
        <v>129</v>
      </c>
      <c r="I1744" t="s">
        <v>22</v>
      </c>
      <c r="J1744" t="s">
        <v>141</v>
      </c>
      <c r="K1744" t="s">
        <v>6571</v>
      </c>
      <c r="L1744" t="s">
        <v>6572</v>
      </c>
      <c r="M1744">
        <v>0.31</v>
      </c>
      <c r="N1744">
        <v>36</v>
      </c>
      <c r="O1744">
        <v>8795</v>
      </c>
      <c r="P1744">
        <v>2</v>
      </c>
      <c r="Q1744">
        <v>2</v>
      </c>
      <c r="R1744">
        <v>11.16</v>
      </c>
      <c r="S1744">
        <v>2726.45</v>
      </c>
      <c r="T1744">
        <v>0.62</v>
      </c>
      <c r="U1744">
        <v>0.62</v>
      </c>
    </row>
    <row r="1745" spans="1:21" x14ac:dyDescent="0.25">
      <c r="A1745" t="s">
        <v>6573</v>
      </c>
      <c r="B1745">
        <v>1</v>
      </c>
      <c r="C1745" t="s">
        <v>78</v>
      </c>
      <c r="D1745" t="s">
        <v>99</v>
      </c>
      <c r="E1745" t="s">
        <v>2533</v>
      </c>
      <c r="F1745" t="s">
        <v>140</v>
      </c>
      <c r="G1745" t="s">
        <v>72</v>
      </c>
      <c r="H1745" t="s">
        <v>129</v>
      </c>
      <c r="I1745" t="s">
        <v>22</v>
      </c>
      <c r="J1745" t="s">
        <v>141</v>
      </c>
      <c r="K1745" t="s">
        <v>6574</v>
      </c>
      <c r="L1745" t="s">
        <v>6575</v>
      </c>
      <c r="M1745">
        <v>0.236666666</v>
      </c>
      <c r="N1745">
        <v>21</v>
      </c>
      <c r="O1745">
        <v>2860</v>
      </c>
      <c r="P1745">
        <v>71</v>
      </c>
      <c r="Q1745">
        <v>692</v>
      </c>
      <c r="R1745">
        <v>4.97</v>
      </c>
      <c r="S1745">
        <v>676.86666500000001</v>
      </c>
      <c r="T1745">
        <v>16.803332999999999</v>
      </c>
      <c r="U1745">
        <v>163.77333300000001</v>
      </c>
    </row>
    <row r="1746" spans="1:21" x14ac:dyDescent="0.25">
      <c r="A1746" t="s">
        <v>6576</v>
      </c>
      <c r="B1746">
        <v>1</v>
      </c>
      <c r="C1746" t="s">
        <v>78</v>
      </c>
      <c r="D1746" t="s">
        <v>103</v>
      </c>
      <c r="E1746" t="s">
        <v>2587</v>
      </c>
      <c r="F1746" t="s">
        <v>140</v>
      </c>
      <c r="G1746" t="s">
        <v>72</v>
      </c>
      <c r="H1746" t="s">
        <v>129</v>
      </c>
      <c r="I1746" t="s">
        <v>22</v>
      </c>
      <c r="J1746" t="s">
        <v>141</v>
      </c>
      <c r="K1746" t="s">
        <v>6577</v>
      </c>
      <c r="L1746" t="s">
        <v>6578</v>
      </c>
      <c r="M1746">
        <v>0.50055555500000004</v>
      </c>
      <c r="N1746">
        <v>0</v>
      </c>
      <c r="O1746">
        <v>0</v>
      </c>
      <c r="P1746">
        <v>66</v>
      </c>
      <c r="Q1746">
        <v>537</v>
      </c>
      <c r="R1746">
        <v>0</v>
      </c>
      <c r="S1746">
        <v>0</v>
      </c>
      <c r="T1746">
        <v>33.036667000000001</v>
      </c>
      <c r="U1746">
        <v>268.79833300000001</v>
      </c>
    </row>
    <row r="1747" spans="1:21" x14ac:dyDescent="0.25">
      <c r="A1747" t="s">
        <v>6579</v>
      </c>
      <c r="B1747">
        <v>1</v>
      </c>
      <c r="C1747" t="s">
        <v>78</v>
      </c>
      <c r="D1747" t="s">
        <v>103</v>
      </c>
      <c r="E1747" t="s">
        <v>2595</v>
      </c>
      <c r="F1747" t="s">
        <v>140</v>
      </c>
      <c r="G1747" t="s">
        <v>72</v>
      </c>
      <c r="H1747" t="s">
        <v>129</v>
      </c>
      <c r="I1747" t="s">
        <v>22</v>
      </c>
      <c r="J1747" t="s">
        <v>141</v>
      </c>
      <c r="K1747" t="s">
        <v>6580</v>
      </c>
      <c r="L1747" t="s">
        <v>2119</v>
      </c>
      <c r="M1747">
        <v>0.27472222200000002</v>
      </c>
      <c r="N1747">
        <v>0</v>
      </c>
      <c r="O1747">
        <v>0</v>
      </c>
      <c r="P1747">
        <v>97</v>
      </c>
      <c r="Q1747">
        <v>1854</v>
      </c>
      <c r="R1747">
        <v>0</v>
      </c>
      <c r="S1747">
        <v>0</v>
      </c>
      <c r="T1747">
        <v>26.648056</v>
      </c>
      <c r="U1747">
        <v>509.33499999999998</v>
      </c>
    </row>
    <row r="1748" spans="1:21" x14ac:dyDescent="0.25">
      <c r="A1748" t="s">
        <v>6581</v>
      </c>
      <c r="B1748">
        <v>1</v>
      </c>
      <c r="C1748" t="s">
        <v>78</v>
      </c>
      <c r="D1748" t="s">
        <v>103</v>
      </c>
      <c r="E1748" t="s">
        <v>2591</v>
      </c>
      <c r="F1748" t="s">
        <v>128</v>
      </c>
      <c r="G1748" t="s">
        <v>72</v>
      </c>
      <c r="H1748" t="s">
        <v>129</v>
      </c>
      <c r="I1748" t="s">
        <v>22</v>
      </c>
      <c r="J1748" t="s">
        <v>130</v>
      </c>
      <c r="K1748" t="s">
        <v>6582</v>
      </c>
      <c r="L1748" t="s">
        <v>6583</v>
      </c>
      <c r="M1748">
        <v>3.4269444440000001</v>
      </c>
      <c r="N1748">
        <v>0</v>
      </c>
      <c r="O1748">
        <v>0</v>
      </c>
      <c r="P1748">
        <v>87</v>
      </c>
      <c r="Q1748">
        <v>660</v>
      </c>
      <c r="R1748">
        <v>0</v>
      </c>
      <c r="S1748">
        <v>0</v>
      </c>
      <c r="T1748">
        <v>298.14416699999998</v>
      </c>
      <c r="U1748">
        <v>2261.7833329999999</v>
      </c>
    </row>
    <row r="1749" spans="1:21" x14ac:dyDescent="0.25">
      <c r="A1749" t="s">
        <v>6584</v>
      </c>
      <c r="B1749">
        <v>1</v>
      </c>
      <c r="C1749" t="s">
        <v>78</v>
      </c>
      <c r="D1749" t="s">
        <v>103</v>
      </c>
      <c r="E1749" t="s">
        <v>6585</v>
      </c>
      <c r="F1749" t="s">
        <v>140</v>
      </c>
      <c r="G1749" t="s">
        <v>72</v>
      </c>
      <c r="H1749" t="s">
        <v>129</v>
      </c>
      <c r="I1749" t="s">
        <v>22</v>
      </c>
      <c r="J1749" t="s">
        <v>141</v>
      </c>
      <c r="K1749" t="s">
        <v>982</v>
      </c>
      <c r="L1749" t="s">
        <v>6586</v>
      </c>
      <c r="M1749">
        <v>0.116666666</v>
      </c>
      <c r="N1749">
        <v>57</v>
      </c>
      <c r="O1749">
        <v>11</v>
      </c>
      <c r="P1749">
        <v>56</v>
      </c>
      <c r="Q1749">
        <v>367</v>
      </c>
      <c r="R1749">
        <v>6.65</v>
      </c>
      <c r="S1749">
        <v>1.2833330000000001</v>
      </c>
      <c r="T1749">
        <v>6.5333329999999998</v>
      </c>
      <c r="U1749">
        <v>42.816665999999998</v>
      </c>
    </row>
    <row r="1750" spans="1:21" x14ac:dyDescent="0.25">
      <c r="A1750" t="s">
        <v>6587</v>
      </c>
      <c r="B1750">
        <v>1</v>
      </c>
      <c r="C1750" t="s">
        <v>78</v>
      </c>
      <c r="D1750" t="s">
        <v>103</v>
      </c>
      <c r="E1750" t="s">
        <v>2595</v>
      </c>
      <c r="F1750" t="s">
        <v>140</v>
      </c>
      <c r="G1750" t="s">
        <v>72</v>
      </c>
      <c r="H1750" t="s">
        <v>129</v>
      </c>
      <c r="I1750" t="s">
        <v>22</v>
      </c>
      <c r="J1750" t="s">
        <v>141</v>
      </c>
      <c r="K1750" t="s">
        <v>6588</v>
      </c>
      <c r="L1750" t="s">
        <v>6589</v>
      </c>
      <c r="M1750">
        <v>0.119166666</v>
      </c>
      <c r="N1750">
        <v>0</v>
      </c>
      <c r="O1750">
        <v>0</v>
      </c>
      <c r="P1750">
        <v>97</v>
      </c>
      <c r="Q1750">
        <v>1854</v>
      </c>
      <c r="R1750">
        <v>0</v>
      </c>
      <c r="S1750">
        <v>0</v>
      </c>
      <c r="T1750">
        <v>11.559167</v>
      </c>
      <c r="U1750">
        <v>220.934999</v>
      </c>
    </row>
    <row r="1751" spans="1:21" x14ac:dyDescent="0.25">
      <c r="A1751" t="s">
        <v>6590</v>
      </c>
      <c r="B1751">
        <v>1</v>
      </c>
      <c r="C1751" t="s">
        <v>78</v>
      </c>
      <c r="D1751" t="s">
        <v>103</v>
      </c>
      <c r="E1751" t="s">
        <v>6591</v>
      </c>
      <c r="F1751" t="s">
        <v>154</v>
      </c>
      <c r="G1751" t="s">
        <v>72</v>
      </c>
      <c r="H1751" t="s">
        <v>129</v>
      </c>
      <c r="I1751" t="s">
        <v>22</v>
      </c>
      <c r="J1751" t="s">
        <v>130</v>
      </c>
      <c r="K1751" t="s">
        <v>6592</v>
      </c>
      <c r="L1751" t="s">
        <v>6593</v>
      </c>
      <c r="M1751">
        <v>0.255</v>
      </c>
      <c r="N1751">
        <v>0</v>
      </c>
      <c r="O1751">
        <v>0</v>
      </c>
      <c r="P1751">
        <v>87</v>
      </c>
      <c r="Q1751">
        <v>660</v>
      </c>
      <c r="R1751">
        <v>0</v>
      </c>
      <c r="S1751">
        <v>0</v>
      </c>
      <c r="T1751">
        <v>22.184999999999999</v>
      </c>
      <c r="U1751">
        <v>168.3</v>
      </c>
    </row>
    <row r="1752" spans="1:21" x14ac:dyDescent="0.25">
      <c r="A1752" t="s">
        <v>6594</v>
      </c>
      <c r="B1752">
        <v>1</v>
      </c>
      <c r="C1752" t="s">
        <v>78</v>
      </c>
      <c r="D1752" t="s">
        <v>103</v>
      </c>
      <c r="E1752" t="s">
        <v>6595</v>
      </c>
      <c r="F1752" t="s">
        <v>128</v>
      </c>
      <c r="G1752" t="s">
        <v>72</v>
      </c>
      <c r="H1752" t="s">
        <v>129</v>
      </c>
      <c r="I1752" t="s">
        <v>22</v>
      </c>
      <c r="J1752" t="s">
        <v>130</v>
      </c>
      <c r="K1752" t="s">
        <v>6596</v>
      </c>
      <c r="L1752" t="s">
        <v>6597</v>
      </c>
      <c r="M1752">
        <v>0.95</v>
      </c>
      <c r="N1752">
        <v>0</v>
      </c>
      <c r="O1752">
        <v>0</v>
      </c>
      <c r="P1752">
        <v>219</v>
      </c>
      <c r="Q1752">
        <v>3040</v>
      </c>
      <c r="R1752">
        <v>0</v>
      </c>
      <c r="S1752">
        <v>0</v>
      </c>
      <c r="T1752">
        <v>208.05</v>
      </c>
      <c r="U1752">
        <v>2888</v>
      </c>
    </row>
    <row r="1753" spans="1:21" x14ac:dyDescent="0.25">
      <c r="A1753" t="s">
        <v>6598</v>
      </c>
      <c r="B1753">
        <v>1</v>
      </c>
      <c r="C1753" t="s">
        <v>78</v>
      </c>
      <c r="D1753" t="s">
        <v>103</v>
      </c>
      <c r="E1753" t="s">
        <v>6599</v>
      </c>
      <c r="F1753" t="s">
        <v>128</v>
      </c>
      <c r="G1753" t="s">
        <v>72</v>
      </c>
      <c r="H1753" t="s">
        <v>129</v>
      </c>
      <c r="I1753" t="s">
        <v>22</v>
      </c>
      <c r="J1753" t="s">
        <v>130</v>
      </c>
      <c r="K1753" t="s">
        <v>6600</v>
      </c>
      <c r="L1753" t="s">
        <v>6601</v>
      </c>
      <c r="M1753">
        <v>5.8533333330000001</v>
      </c>
      <c r="N1753">
        <v>0</v>
      </c>
      <c r="O1753">
        <v>0</v>
      </c>
      <c r="P1753">
        <v>97</v>
      </c>
      <c r="Q1753">
        <v>1854</v>
      </c>
      <c r="R1753">
        <v>0</v>
      </c>
      <c r="S1753">
        <v>0</v>
      </c>
      <c r="T1753">
        <v>567.77333299999998</v>
      </c>
      <c r="U1753">
        <v>10852.079999</v>
      </c>
    </row>
    <row r="1754" spans="1:21" x14ac:dyDescent="0.25">
      <c r="A1754" t="s">
        <v>6602</v>
      </c>
      <c r="B1754">
        <v>1</v>
      </c>
      <c r="C1754" t="s">
        <v>78</v>
      </c>
      <c r="D1754" t="s">
        <v>103</v>
      </c>
      <c r="E1754" t="s">
        <v>6603</v>
      </c>
      <c r="F1754" t="s">
        <v>140</v>
      </c>
      <c r="G1754" t="s">
        <v>72</v>
      </c>
      <c r="H1754" t="s">
        <v>129</v>
      </c>
      <c r="I1754" t="s">
        <v>22</v>
      </c>
      <c r="J1754" t="s">
        <v>141</v>
      </c>
      <c r="K1754" t="s">
        <v>6604</v>
      </c>
      <c r="L1754" t="s">
        <v>6605</v>
      </c>
      <c r="M1754">
        <v>0.48083333299999997</v>
      </c>
      <c r="N1754">
        <v>0</v>
      </c>
      <c r="O1754">
        <v>0</v>
      </c>
      <c r="P1754">
        <v>70</v>
      </c>
      <c r="Q1754">
        <v>407</v>
      </c>
      <c r="R1754">
        <v>0</v>
      </c>
      <c r="S1754">
        <v>0</v>
      </c>
      <c r="T1754">
        <v>33.658332999999999</v>
      </c>
      <c r="U1754">
        <v>195.69916699999999</v>
      </c>
    </row>
    <row r="1755" spans="1:21" x14ac:dyDescent="0.25">
      <c r="A1755" t="s">
        <v>6606</v>
      </c>
      <c r="B1755">
        <v>1</v>
      </c>
      <c r="C1755" t="s">
        <v>78</v>
      </c>
      <c r="D1755" t="s">
        <v>103</v>
      </c>
      <c r="E1755" t="s">
        <v>6607</v>
      </c>
      <c r="F1755" t="s">
        <v>140</v>
      </c>
      <c r="G1755" t="s">
        <v>72</v>
      </c>
      <c r="H1755" t="s">
        <v>129</v>
      </c>
      <c r="I1755" t="s">
        <v>22</v>
      </c>
      <c r="J1755" t="s">
        <v>141</v>
      </c>
      <c r="K1755" t="s">
        <v>6608</v>
      </c>
      <c r="L1755" t="s">
        <v>6609</v>
      </c>
      <c r="M1755">
        <v>2.4622222219999998</v>
      </c>
      <c r="N1755">
        <v>2</v>
      </c>
      <c r="O1755">
        <v>0</v>
      </c>
      <c r="P1755">
        <v>26</v>
      </c>
      <c r="Q1755">
        <v>21</v>
      </c>
      <c r="R1755">
        <v>4.9244440000000003</v>
      </c>
      <c r="S1755">
        <v>0</v>
      </c>
      <c r="T1755">
        <v>64.017778000000007</v>
      </c>
      <c r="U1755">
        <v>51.706667000000003</v>
      </c>
    </row>
    <row r="1756" spans="1:21" x14ac:dyDescent="0.25">
      <c r="A1756" t="s">
        <v>6610</v>
      </c>
      <c r="B1756">
        <v>1</v>
      </c>
      <c r="C1756" t="s">
        <v>79</v>
      </c>
      <c r="D1756" t="s">
        <v>125</v>
      </c>
      <c r="E1756" t="s">
        <v>6611</v>
      </c>
      <c r="F1756" t="s">
        <v>6612</v>
      </c>
      <c r="G1756" t="s">
        <v>72</v>
      </c>
      <c r="H1756" t="s">
        <v>129</v>
      </c>
      <c r="I1756" t="s">
        <v>22</v>
      </c>
      <c r="J1756" t="s">
        <v>141</v>
      </c>
      <c r="K1756" t="s">
        <v>6613</v>
      </c>
      <c r="L1756" t="s">
        <v>6614</v>
      </c>
      <c r="M1756">
        <v>1.2</v>
      </c>
      <c r="N1756">
        <v>10</v>
      </c>
      <c r="O1756">
        <v>0</v>
      </c>
      <c r="P1756">
        <v>0</v>
      </c>
      <c r="Q1756">
        <v>0</v>
      </c>
      <c r="R1756">
        <v>12</v>
      </c>
      <c r="S1756">
        <v>0</v>
      </c>
      <c r="T1756">
        <v>0</v>
      </c>
      <c r="U1756">
        <v>0</v>
      </c>
    </row>
    <row r="1757" spans="1:21" x14ac:dyDescent="0.25">
      <c r="A1757" t="s">
        <v>6615</v>
      </c>
      <c r="B1757">
        <v>1</v>
      </c>
      <c r="C1757" t="s">
        <v>79</v>
      </c>
      <c r="D1757" t="s">
        <v>125</v>
      </c>
      <c r="E1757" t="s">
        <v>3179</v>
      </c>
      <c r="F1757" t="s">
        <v>140</v>
      </c>
      <c r="G1757" t="s">
        <v>72</v>
      </c>
      <c r="H1757" t="s">
        <v>129</v>
      </c>
      <c r="I1757" t="s">
        <v>22</v>
      </c>
      <c r="J1757" t="s">
        <v>141</v>
      </c>
      <c r="K1757" t="s">
        <v>6616</v>
      </c>
      <c r="L1757" t="s">
        <v>6617</v>
      </c>
      <c r="M1757">
        <v>0.73694444400000003</v>
      </c>
      <c r="N1757">
        <v>13</v>
      </c>
      <c r="O1757">
        <v>0</v>
      </c>
      <c r="P1757">
        <v>0</v>
      </c>
      <c r="Q1757">
        <v>0</v>
      </c>
      <c r="R1757">
        <v>9.5802779999999998</v>
      </c>
      <c r="S1757">
        <v>0</v>
      </c>
      <c r="T1757">
        <v>0</v>
      </c>
      <c r="U1757">
        <v>0</v>
      </c>
    </row>
    <row r="1758" spans="1:21" x14ac:dyDescent="0.25">
      <c r="A1758" t="s">
        <v>6618</v>
      </c>
      <c r="B1758">
        <v>1</v>
      </c>
      <c r="C1758" t="s">
        <v>79</v>
      </c>
      <c r="D1758" t="s">
        <v>125</v>
      </c>
      <c r="E1758" t="s">
        <v>3171</v>
      </c>
      <c r="F1758" t="s">
        <v>140</v>
      </c>
      <c r="G1758" t="s">
        <v>72</v>
      </c>
      <c r="H1758" t="s">
        <v>129</v>
      </c>
      <c r="I1758" t="s">
        <v>22</v>
      </c>
      <c r="J1758" t="s">
        <v>141</v>
      </c>
      <c r="K1758" t="s">
        <v>6619</v>
      </c>
      <c r="L1758" t="s">
        <v>6620</v>
      </c>
      <c r="M1758">
        <v>0.42916666599999997</v>
      </c>
      <c r="N1758">
        <v>12</v>
      </c>
      <c r="O1758">
        <v>0</v>
      </c>
      <c r="P1758">
        <v>0</v>
      </c>
      <c r="Q1758">
        <v>0</v>
      </c>
      <c r="R1758">
        <v>5.15</v>
      </c>
      <c r="S1758">
        <v>0</v>
      </c>
      <c r="T1758">
        <v>0</v>
      </c>
      <c r="U1758">
        <v>0</v>
      </c>
    </row>
    <row r="1759" spans="1:21" x14ac:dyDescent="0.25">
      <c r="A1759" t="s">
        <v>6621</v>
      </c>
      <c r="B1759">
        <v>1</v>
      </c>
      <c r="C1759" t="s">
        <v>79</v>
      </c>
      <c r="D1759" t="s">
        <v>125</v>
      </c>
      <c r="E1759" t="s">
        <v>3183</v>
      </c>
      <c r="F1759" t="s">
        <v>140</v>
      </c>
      <c r="G1759" t="s">
        <v>72</v>
      </c>
      <c r="H1759" t="s">
        <v>129</v>
      </c>
      <c r="I1759" t="s">
        <v>22</v>
      </c>
      <c r="J1759" t="s">
        <v>141</v>
      </c>
      <c r="K1759" t="s">
        <v>6622</v>
      </c>
      <c r="L1759" t="s">
        <v>6623</v>
      </c>
      <c r="M1759">
        <v>7.1111111000000005E-2</v>
      </c>
      <c r="N1759">
        <v>24</v>
      </c>
      <c r="O1759">
        <v>1064</v>
      </c>
      <c r="P1759">
        <v>718</v>
      </c>
      <c r="Q1759">
        <v>4147</v>
      </c>
      <c r="R1759">
        <v>1.7066669999999999</v>
      </c>
      <c r="S1759">
        <v>75.662222</v>
      </c>
      <c r="T1759">
        <v>51.057777999999999</v>
      </c>
      <c r="U1759">
        <v>294.89777700000002</v>
      </c>
    </row>
    <row r="1760" spans="1:21" x14ac:dyDescent="0.25">
      <c r="A1760" t="s">
        <v>6624</v>
      </c>
      <c r="B1760">
        <v>1</v>
      </c>
      <c r="C1760" t="s">
        <v>79</v>
      </c>
      <c r="D1760" t="s">
        <v>125</v>
      </c>
      <c r="E1760" t="s">
        <v>6625</v>
      </c>
      <c r="F1760" t="s">
        <v>140</v>
      </c>
      <c r="G1760" t="s">
        <v>72</v>
      </c>
      <c r="H1760" t="s">
        <v>129</v>
      </c>
      <c r="I1760" t="s">
        <v>22</v>
      </c>
      <c r="J1760" t="s">
        <v>141</v>
      </c>
      <c r="K1760" t="s">
        <v>6626</v>
      </c>
      <c r="L1760" t="s">
        <v>6627</v>
      </c>
      <c r="M1760">
        <v>0.5575</v>
      </c>
      <c r="N1760">
        <v>23</v>
      </c>
      <c r="O1760">
        <v>48</v>
      </c>
      <c r="P1760">
        <v>31</v>
      </c>
      <c r="Q1760">
        <v>134</v>
      </c>
      <c r="R1760">
        <v>12.8225</v>
      </c>
      <c r="S1760">
        <v>26.76</v>
      </c>
      <c r="T1760">
        <v>17.282499999999999</v>
      </c>
      <c r="U1760">
        <v>74.704999999999998</v>
      </c>
    </row>
    <row r="1761" spans="1:21" x14ac:dyDescent="0.25">
      <c r="A1761" t="s">
        <v>6628</v>
      </c>
      <c r="B1761">
        <v>1</v>
      </c>
      <c r="C1761" t="s">
        <v>79</v>
      </c>
      <c r="D1761" t="s">
        <v>125</v>
      </c>
      <c r="E1761" t="s">
        <v>6629</v>
      </c>
      <c r="F1761" t="s">
        <v>5417</v>
      </c>
      <c r="G1761" t="s">
        <v>71</v>
      </c>
      <c r="H1761" t="s">
        <v>129</v>
      </c>
      <c r="I1761" t="s">
        <v>22</v>
      </c>
      <c r="J1761" t="s">
        <v>141</v>
      </c>
      <c r="K1761" t="s">
        <v>6630</v>
      </c>
      <c r="L1761" t="s">
        <v>6631</v>
      </c>
      <c r="M1761">
        <v>3.7013888879999999</v>
      </c>
      <c r="N1761">
        <v>0</v>
      </c>
      <c r="O1761">
        <v>1</v>
      </c>
      <c r="P1761">
        <v>0</v>
      </c>
      <c r="Q1761">
        <v>0</v>
      </c>
      <c r="R1761">
        <v>0</v>
      </c>
      <c r="S1761">
        <v>3.7013889999999998</v>
      </c>
      <c r="T1761">
        <v>0</v>
      </c>
      <c r="U1761">
        <v>0</v>
      </c>
    </row>
    <row r="1762" spans="1:21" x14ac:dyDescent="0.25">
      <c r="A1762" t="s">
        <v>6632</v>
      </c>
      <c r="B1762">
        <v>1</v>
      </c>
      <c r="C1762" t="s">
        <v>79</v>
      </c>
      <c r="D1762" t="s">
        <v>125</v>
      </c>
      <c r="E1762" t="s">
        <v>6633</v>
      </c>
      <c r="F1762" t="s">
        <v>2199</v>
      </c>
      <c r="G1762" t="s">
        <v>71</v>
      </c>
      <c r="H1762" t="s">
        <v>129</v>
      </c>
      <c r="I1762" t="s">
        <v>24</v>
      </c>
      <c r="J1762" t="s">
        <v>141</v>
      </c>
      <c r="K1762" t="s">
        <v>6634</v>
      </c>
      <c r="L1762" t="s">
        <v>6635</v>
      </c>
      <c r="M1762">
        <v>0.67027777700000002</v>
      </c>
      <c r="N1762">
        <v>0</v>
      </c>
      <c r="O1762">
        <v>13</v>
      </c>
      <c r="P1762">
        <v>0</v>
      </c>
      <c r="Q1762">
        <v>0</v>
      </c>
      <c r="R1762">
        <v>0</v>
      </c>
      <c r="S1762">
        <v>8.7136110000000002</v>
      </c>
      <c r="T1762">
        <v>0</v>
      </c>
      <c r="U1762">
        <v>0</v>
      </c>
    </row>
    <row r="1763" spans="1:21" x14ac:dyDescent="0.25">
      <c r="A1763" t="s">
        <v>6636</v>
      </c>
      <c r="B1763">
        <v>1</v>
      </c>
      <c r="C1763" t="s">
        <v>79</v>
      </c>
      <c r="D1763" t="s">
        <v>125</v>
      </c>
      <c r="E1763" t="s">
        <v>6637</v>
      </c>
      <c r="F1763" t="s">
        <v>4986</v>
      </c>
      <c r="G1763" t="s">
        <v>71</v>
      </c>
      <c r="H1763" t="s">
        <v>129</v>
      </c>
      <c r="I1763" t="s">
        <v>22</v>
      </c>
      <c r="J1763" t="s">
        <v>141</v>
      </c>
      <c r="K1763" t="s">
        <v>6638</v>
      </c>
      <c r="L1763" t="s">
        <v>6639</v>
      </c>
      <c r="M1763">
        <v>4.1636111109999998</v>
      </c>
      <c r="N1763">
        <v>0</v>
      </c>
      <c r="O1763">
        <v>150</v>
      </c>
      <c r="P1763">
        <v>0</v>
      </c>
      <c r="Q1763">
        <v>0</v>
      </c>
      <c r="R1763">
        <v>0</v>
      </c>
      <c r="S1763">
        <v>624.54166699999996</v>
      </c>
      <c r="T1763">
        <v>0</v>
      </c>
      <c r="U1763">
        <v>0</v>
      </c>
    </row>
    <row r="1764" spans="1:21" x14ac:dyDescent="0.25">
      <c r="A1764" t="s">
        <v>6640</v>
      </c>
      <c r="B1764">
        <v>1</v>
      </c>
      <c r="C1764" t="s">
        <v>79</v>
      </c>
      <c r="D1764" t="s">
        <v>125</v>
      </c>
      <c r="E1764" t="s">
        <v>6641</v>
      </c>
      <c r="F1764" t="s">
        <v>140</v>
      </c>
      <c r="G1764" t="s">
        <v>72</v>
      </c>
      <c r="H1764" t="s">
        <v>129</v>
      </c>
      <c r="I1764" t="s">
        <v>22</v>
      </c>
      <c r="J1764" t="s">
        <v>141</v>
      </c>
      <c r="K1764" t="s">
        <v>6642</v>
      </c>
      <c r="L1764" t="s">
        <v>6643</v>
      </c>
      <c r="M1764">
        <v>1.6744444439999999</v>
      </c>
      <c r="N1764">
        <v>1</v>
      </c>
      <c r="O1764">
        <v>0</v>
      </c>
      <c r="P1764">
        <v>0</v>
      </c>
      <c r="Q1764">
        <v>0</v>
      </c>
      <c r="R1764">
        <v>1.674444</v>
      </c>
      <c r="S1764">
        <v>0</v>
      </c>
      <c r="T1764">
        <v>0</v>
      </c>
      <c r="U1764">
        <v>0</v>
      </c>
    </row>
    <row r="1765" spans="1:21" x14ac:dyDescent="0.25">
      <c r="A1765" t="s">
        <v>6644</v>
      </c>
      <c r="B1765">
        <v>1</v>
      </c>
      <c r="C1765" t="s">
        <v>79</v>
      </c>
      <c r="D1765" t="s">
        <v>125</v>
      </c>
      <c r="E1765" t="s">
        <v>6645</v>
      </c>
      <c r="F1765" t="s">
        <v>140</v>
      </c>
      <c r="G1765" t="s">
        <v>72</v>
      </c>
      <c r="H1765" t="s">
        <v>129</v>
      </c>
      <c r="I1765" t="s">
        <v>22</v>
      </c>
      <c r="J1765" t="s">
        <v>141</v>
      </c>
      <c r="K1765" t="s">
        <v>6646</v>
      </c>
      <c r="L1765" t="s">
        <v>6647</v>
      </c>
      <c r="M1765">
        <v>1.4102777769999999</v>
      </c>
      <c r="N1765">
        <v>23</v>
      </c>
      <c r="O1765">
        <v>48</v>
      </c>
      <c r="P1765">
        <v>31</v>
      </c>
      <c r="Q1765">
        <v>134</v>
      </c>
      <c r="R1765">
        <v>32.436388999999998</v>
      </c>
      <c r="S1765">
        <v>67.693332999999996</v>
      </c>
      <c r="T1765">
        <v>43.718611000000003</v>
      </c>
      <c r="U1765">
        <v>188.97722200000001</v>
      </c>
    </row>
    <row r="1766" spans="1:21" x14ac:dyDescent="0.25">
      <c r="A1766" t="s">
        <v>6648</v>
      </c>
      <c r="B1766">
        <v>1</v>
      </c>
      <c r="C1766" t="s">
        <v>79</v>
      </c>
      <c r="D1766" t="s">
        <v>125</v>
      </c>
      <c r="E1766" t="s">
        <v>6649</v>
      </c>
      <c r="F1766" t="s">
        <v>5417</v>
      </c>
      <c r="G1766" t="s">
        <v>71</v>
      </c>
      <c r="H1766" t="s">
        <v>129</v>
      </c>
      <c r="I1766" t="s">
        <v>22</v>
      </c>
      <c r="J1766" t="s">
        <v>141</v>
      </c>
      <c r="K1766" t="s">
        <v>6650</v>
      </c>
      <c r="L1766" t="s">
        <v>6651</v>
      </c>
      <c r="M1766">
        <v>0.95444444399999995</v>
      </c>
      <c r="N1766">
        <v>0</v>
      </c>
      <c r="O1766">
        <v>1</v>
      </c>
      <c r="P1766">
        <v>0</v>
      </c>
      <c r="Q1766">
        <v>0</v>
      </c>
      <c r="R1766">
        <v>0</v>
      </c>
      <c r="S1766">
        <v>0.95444399999999996</v>
      </c>
      <c r="T1766">
        <v>0</v>
      </c>
      <c r="U1766">
        <v>0</v>
      </c>
    </row>
    <row r="1767" spans="1:21" x14ac:dyDescent="0.25">
      <c r="A1767" t="s">
        <v>6652</v>
      </c>
      <c r="B1767">
        <v>1</v>
      </c>
      <c r="C1767" t="s">
        <v>79</v>
      </c>
      <c r="D1767" t="s">
        <v>125</v>
      </c>
      <c r="E1767" t="s">
        <v>3183</v>
      </c>
      <c r="F1767" t="s">
        <v>140</v>
      </c>
      <c r="G1767" t="s">
        <v>72</v>
      </c>
      <c r="H1767" t="s">
        <v>129</v>
      </c>
      <c r="I1767" t="s">
        <v>22</v>
      </c>
      <c r="J1767" t="s">
        <v>141</v>
      </c>
      <c r="K1767" t="s">
        <v>6653</v>
      </c>
      <c r="L1767" t="s">
        <v>6654</v>
      </c>
      <c r="M1767">
        <v>0.138055555</v>
      </c>
      <c r="N1767">
        <v>24</v>
      </c>
      <c r="O1767">
        <v>1064</v>
      </c>
      <c r="P1767">
        <v>721</v>
      </c>
      <c r="Q1767">
        <v>4325</v>
      </c>
      <c r="R1767">
        <v>3.3133330000000001</v>
      </c>
      <c r="S1767">
        <v>146.891111</v>
      </c>
      <c r="T1767">
        <v>99.538055</v>
      </c>
      <c r="U1767">
        <v>597.09027500000002</v>
      </c>
    </row>
    <row r="1768" spans="1:21" x14ac:dyDescent="0.25">
      <c r="A1768" t="s">
        <v>6655</v>
      </c>
      <c r="B1768">
        <v>1</v>
      </c>
      <c r="C1768" t="s">
        <v>79</v>
      </c>
      <c r="D1768" t="s">
        <v>125</v>
      </c>
      <c r="E1768" t="s">
        <v>6656</v>
      </c>
      <c r="F1768" t="s">
        <v>140</v>
      </c>
      <c r="G1768" t="s">
        <v>72</v>
      </c>
      <c r="H1768" t="s">
        <v>129</v>
      </c>
      <c r="I1768" t="s">
        <v>22</v>
      </c>
      <c r="J1768" t="s">
        <v>141</v>
      </c>
      <c r="K1768" t="s">
        <v>6657</v>
      </c>
      <c r="L1768" t="s">
        <v>6658</v>
      </c>
      <c r="M1768">
        <v>1.190555555</v>
      </c>
      <c r="N1768">
        <v>10</v>
      </c>
      <c r="O1768">
        <v>0</v>
      </c>
      <c r="P1768">
        <v>0</v>
      </c>
      <c r="Q1768">
        <v>0</v>
      </c>
      <c r="R1768">
        <v>11.905556000000001</v>
      </c>
      <c r="S1768">
        <v>0</v>
      </c>
      <c r="T1768">
        <v>0</v>
      </c>
      <c r="U1768">
        <v>0</v>
      </c>
    </row>
    <row r="1769" spans="1:21" x14ac:dyDescent="0.25">
      <c r="A1769" t="s">
        <v>6659</v>
      </c>
      <c r="B1769">
        <v>1</v>
      </c>
      <c r="C1769" t="s">
        <v>79</v>
      </c>
      <c r="D1769" t="s">
        <v>125</v>
      </c>
      <c r="E1769" t="s">
        <v>6660</v>
      </c>
      <c r="F1769" t="s">
        <v>4991</v>
      </c>
      <c r="G1769" t="s">
        <v>71</v>
      </c>
      <c r="H1769" t="s">
        <v>129</v>
      </c>
      <c r="I1769" t="s">
        <v>22</v>
      </c>
      <c r="J1769" t="s">
        <v>141</v>
      </c>
      <c r="K1769" t="s">
        <v>6661</v>
      </c>
      <c r="L1769" t="s">
        <v>6662</v>
      </c>
      <c r="M1769">
        <v>3.948611111</v>
      </c>
      <c r="N1769">
        <v>0</v>
      </c>
      <c r="O1769">
        <v>10</v>
      </c>
      <c r="P1769">
        <v>0</v>
      </c>
      <c r="Q1769">
        <v>0</v>
      </c>
      <c r="R1769">
        <v>0</v>
      </c>
      <c r="S1769">
        <v>39.486111000000001</v>
      </c>
      <c r="T1769">
        <v>0</v>
      </c>
      <c r="U1769">
        <v>0</v>
      </c>
    </row>
    <row r="1770" spans="1:21" x14ac:dyDescent="0.25">
      <c r="A1770" t="s">
        <v>6663</v>
      </c>
      <c r="B1770">
        <v>1</v>
      </c>
      <c r="C1770" t="s">
        <v>79</v>
      </c>
      <c r="D1770" t="s">
        <v>125</v>
      </c>
      <c r="E1770" t="s">
        <v>6664</v>
      </c>
      <c r="F1770" t="s">
        <v>140</v>
      </c>
      <c r="G1770" t="s">
        <v>72</v>
      </c>
      <c r="H1770" t="s">
        <v>129</v>
      </c>
      <c r="I1770" t="s">
        <v>22</v>
      </c>
      <c r="J1770" t="s">
        <v>141</v>
      </c>
      <c r="K1770" t="s">
        <v>6665</v>
      </c>
      <c r="L1770" t="s">
        <v>6666</v>
      </c>
      <c r="M1770">
        <v>0.44</v>
      </c>
      <c r="N1770">
        <v>1</v>
      </c>
      <c r="O1770">
        <v>0</v>
      </c>
      <c r="P1770">
        <v>0</v>
      </c>
      <c r="Q1770">
        <v>0</v>
      </c>
      <c r="R1770">
        <v>0.44</v>
      </c>
      <c r="S1770">
        <v>0</v>
      </c>
      <c r="T1770">
        <v>0</v>
      </c>
      <c r="U1770">
        <v>0</v>
      </c>
    </row>
    <row r="1771" spans="1:21" x14ac:dyDescent="0.25">
      <c r="A1771" t="s">
        <v>6667</v>
      </c>
      <c r="B1771">
        <v>1</v>
      </c>
      <c r="C1771" t="s">
        <v>79</v>
      </c>
      <c r="D1771" t="s">
        <v>125</v>
      </c>
      <c r="E1771" t="s">
        <v>6668</v>
      </c>
      <c r="F1771" t="s">
        <v>5070</v>
      </c>
      <c r="G1771" t="s">
        <v>71</v>
      </c>
      <c r="H1771" t="s">
        <v>129</v>
      </c>
      <c r="I1771" t="s">
        <v>22</v>
      </c>
      <c r="J1771" t="s">
        <v>141</v>
      </c>
      <c r="K1771" t="s">
        <v>6669</v>
      </c>
      <c r="L1771" t="s">
        <v>6670</v>
      </c>
      <c r="M1771">
        <v>0.89</v>
      </c>
      <c r="N1771">
        <v>0</v>
      </c>
      <c r="O1771">
        <v>12</v>
      </c>
      <c r="P1771">
        <v>0</v>
      </c>
      <c r="Q1771">
        <v>0</v>
      </c>
      <c r="R1771">
        <v>0</v>
      </c>
      <c r="S1771">
        <v>10.68</v>
      </c>
      <c r="T1771">
        <v>0</v>
      </c>
      <c r="U1771">
        <v>0</v>
      </c>
    </row>
    <row r="1772" spans="1:21" x14ac:dyDescent="0.25">
      <c r="A1772" t="s">
        <v>6671</v>
      </c>
      <c r="B1772">
        <v>1</v>
      </c>
      <c r="C1772" t="s">
        <v>79</v>
      </c>
      <c r="D1772" t="s">
        <v>125</v>
      </c>
      <c r="E1772" t="s">
        <v>6672</v>
      </c>
      <c r="F1772" t="s">
        <v>5417</v>
      </c>
      <c r="G1772" t="s">
        <v>71</v>
      </c>
      <c r="H1772" t="s">
        <v>129</v>
      </c>
      <c r="I1772" t="s">
        <v>22</v>
      </c>
      <c r="J1772" t="s">
        <v>141</v>
      </c>
      <c r="K1772" t="s">
        <v>6673</v>
      </c>
      <c r="L1772" t="s">
        <v>6674</v>
      </c>
      <c r="M1772">
        <v>1.4722222220000001</v>
      </c>
      <c r="N1772">
        <v>0</v>
      </c>
      <c r="O1772">
        <v>2</v>
      </c>
      <c r="P1772">
        <v>0</v>
      </c>
      <c r="Q1772">
        <v>0</v>
      </c>
      <c r="R1772">
        <v>0</v>
      </c>
      <c r="S1772">
        <v>2.9444439999999998</v>
      </c>
      <c r="T1772">
        <v>0</v>
      </c>
      <c r="U1772">
        <v>0</v>
      </c>
    </row>
    <row r="1773" spans="1:21" x14ac:dyDescent="0.25">
      <c r="A1773" t="s">
        <v>6675</v>
      </c>
      <c r="B1773">
        <v>1</v>
      </c>
      <c r="C1773" t="s">
        <v>79</v>
      </c>
      <c r="D1773" t="s">
        <v>125</v>
      </c>
      <c r="E1773" t="s">
        <v>6625</v>
      </c>
      <c r="F1773" t="s">
        <v>140</v>
      </c>
      <c r="G1773" t="s">
        <v>72</v>
      </c>
      <c r="H1773" t="s">
        <v>129</v>
      </c>
      <c r="I1773" t="s">
        <v>22</v>
      </c>
      <c r="J1773" t="s">
        <v>141</v>
      </c>
      <c r="K1773" t="s">
        <v>6676</v>
      </c>
      <c r="L1773" t="s">
        <v>6677</v>
      </c>
      <c r="M1773">
        <v>2.000277777</v>
      </c>
      <c r="N1773">
        <v>23</v>
      </c>
      <c r="O1773">
        <v>48</v>
      </c>
      <c r="P1773">
        <v>31</v>
      </c>
      <c r="Q1773">
        <v>134</v>
      </c>
      <c r="R1773">
        <v>46.006388999999999</v>
      </c>
      <c r="S1773">
        <v>96.013333000000003</v>
      </c>
      <c r="T1773">
        <v>62.008611000000002</v>
      </c>
      <c r="U1773">
        <v>268.03722199999999</v>
      </c>
    </row>
    <row r="1774" spans="1:21" x14ac:dyDescent="0.25">
      <c r="A1774" t="s">
        <v>6678</v>
      </c>
      <c r="B1774">
        <v>1</v>
      </c>
      <c r="C1774" t="s">
        <v>79</v>
      </c>
      <c r="D1774" t="s">
        <v>125</v>
      </c>
      <c r="E1774" t="s">
        <v>6625</v>
      </c>
      <c r="F1774" t="s">
        <v>140</v>
      </c>
      <c r="G1774" t="s">
        <v>72</v>
      </c>
      <c r="H1774" t="s">
        <v>129</v>
      </c>
      <c r="I1774" t="s">
        <v>22</v>
      </c>
      <c r="J1774" t="s">
        <v>141</v>
      </c>
      <c r="K1774" t="s">
        <v>6679</v>
      </c>
      <c r="L1774" t="s">
        <v>6680</v>
      </c>
      <c r="M1774">
        <v>2.341111111</v>
      </c>
      <c r="N1774">
        <v>23</v>
      </c>
      <c r="O1774">
        <v>48</v>
      </c>
      <c r="P1774">
        <v>31</v>
      </c>
      <c r="Q1774">
        <v>134</v>
      </c>
      <c r="R1774">
        <v>53.845556000000002</v>
      </c>
      <c r="S1774">
        <v>112.373333</v>
      </c>
      <c r="T1774">
        <v>72.574444</v>
      </c>
      <c r="U1774">
        <v>313.708889</v>
      </c>
    </row>
    <row r="1775" spans="1:21" x14ac:dyDescent="0.25">
      <c r="A1775" t="s">
        <v>6681</v>
      </c>
      <c r="B1775">
        <v>1</v>
      </c>
      <c r="C1775" t="s">
        <v>79</v>
      </c>
      <c r="D1775" t="s">
        <v>125</v>
      </c>
      <c r="E1775" t="s">
        <v>3179</v>
      </c>
      <c r="F1775" t="s">
        <v>140</v>
      </c>
      <c r="G1775" t="s">
        <v>72</v>
      </c>
      <c r="H1775" t="s">
        <v>129</v>
      </c>
      <c r="I1775" t="s">
        <v>22</v>
      </c>
      <c r="J1775" t="s">
        <v>141</v>
      </c>
      <c r="K1775" t="s">
        <v>6682</v>
      </c>
      <c r="L1775" t="s">
        <v>6683</v>
      </c>
      <c r="M1775">
        <v>0.119722222</v>
      </c>
      <c r="N1775">
        <v>13</v>
      </c>
      <c r="O1775">
        <v>0</v>
      </c>
      <c r="P1775">
        <v>0</v>
      </c>
      <c r="Q1775">
        <v>0</v>
      </c>
      <c r="R1775">
        <v>1.556389</v>
      </c>
      <c r="S1775">
        <v>0</v>
      </c>
      <c r="T1775">
        <v>0</v>
      </c>
      <c r="U1775">
        <v>0</v>
      </c>
    </row>
    <row r="1776" spans="1:21" x14ac:dyDescent="0.25">
      <c r="A1776" t="s">
        <v>6684</v>
      </c>
      <c r="B1776">
        <v>1</v>
      </c>
      <c r="C1776" t="s">
        <v>79</v>
      </c>
      <c r="D1776" t="s">
        <v>125</v>
      </c>
      <c r="E1776" t="s">
        <v>3179</v>
      </c>
      <c r="F1776" t="s">
        <v>140</v>
      </c>
      <c r="G1776" t="s">
        <v>72</v>
      </c>
      <c r="H1776" t="s">
        <v>129</v>
      </c>
      <c r="I1776" t="s">
        <v>22</v>
      </c>
      <c r="J1776" t="s">
        <v>141</v>
      </c>
      <c r="K1776" t="s">
        <v>6685</v>
      </c>
      <c r="L1776" t="s">
        <v>6686</v>
      </c>
      <c r="M1776">
        <v>0.66527777700000001</v>
      </c>
      <c r="N1776">
        <v>13</v>
      </c>
      <c r="O1776">
        <v>0</v>
      </c>
      <c r="P1776">
        <v>0</v>
      </c>
      <c r="Q1776">
        <v>0</v>
      </c>
      <c r="R1776">
        <v>8.6486110000000007</v>
      </c>
      <c r="S1776">
        <v>0</v>
      </c>
      <c r="T1776">
        <v>0</v>
      </c>
      <c r="U1776">
        <v>0</v>
      </c>
    </row>
    <row r="1777" spans="1:21" x14ac:dyDescent="0.25">
      <c r="A1777" t="s">
        <v>6687</v>
      </c>
      <c r="B1777">
        <v>1</v>
      </c>
      <c r="C1777" t="s">
        <v>79</v>
      </c>
      <c r="D1777" t="s">
        <v>125</v>
      </c>
      <c r="E1777" t="s">
        <v>6688</v>
      </c>
      <c r="F1777" t="s">
        <v>140</v>
      </c>
      <c r="G1777" t="s">
        <v>72</v>
      </c>
      <c r="H1777" t="s">
        <v>129</v>
      </c>
      <c r="I1777" t="s">
        <v>22</v>
      </c>
      <c r="J1777" t="s">
        <v>141</v>
      </c>
      <c r="K1777" t="s">
        <v>6689</v>
      </c>
      <c r="L1777" t="s">
        <v>6690</v>
      </c>
      <c r="M1777">
        <v>0.54138888799999996</v>
      </c>
      <c r="N1777">
        <v>1</v>
      </c>
      <c r="O1777">
        <v>0</v>
      </c>
      <c r="P1777">
        <v>148</v>
      </c>
      <c r="Q1777">
        <v>3681</v>
      </c>
      <c r="R1777">
        <v>0.54138900000000001</v>
      </c>
      <c r="S1777">
        <v>0</v>
      </c>
      <c r="T1777">
        <v>80.125555000000006</v>
      </c>
      <c r="U1777">
        <v>1992.8524970000001</v>
      </c>
    </row>
    <row r="1778" spans="1:21" x14ac:dyDescent="0.25">
      <c r="A1778" t="s">
        <v>6691</v>
      </c>
      <c r="B1778">
        <v>1</v>
      </c>
      <c r="C1778" t="s">
        <v>79</v>
      </c>
      <c r="D1778" t="s">
        <v>125</v>
      </c>
      <c r="E1778" t="s">
        <v>6692</v>
      </c>
      <c r="F1778" t="s">
        <v>140</v>
      </c>
      <c r="G1778" t="s">
        <v>72</v>
      </c>
      <c r="H1778" t="s">
        <v>129</v>
      </c>
      <c r="I1778" t="s">
        <v>22</v>
      </c>
      <c r="J1778" t="s">
        <v>141</v>
      </c>
      <c r="K1778" t="s">
        <v>6693</v>
      </c>
      <c r="L1778" t="s">
        <v>6694</v>
      </c>
      <c r="M1778">
        <v>0.78083333300000002</v>
      </c>
      <c r="N1778">
        <v>6</v>
      </c>
      <c r="O1778">
        <v>0</v>
      </c>
      <c r="P1778">
        <v>0</v>
      </c>
      <c r="Q1778">
        <v>0</v>
      </c>
      <c r="R1778">
        <v>4.6849999999999996</v>
      </c>
      <c r="S1778">
        <v>0</v>
      </c>
      <c r="T1778">
        <v>0</v>
      </c>
      <c r="U1778">
        <v>0</v>
      </c>
    </row>
    <row r="1779" spans="1:21" x14ac:dyDescent="0.25">
      <c r="A1779" t="s">
        <v>6695</v>
      </c>
      <c r="B1779">
        <v>1</v>
      </c>
      <c r="C1779" t="s">
        <v>79</v>
      </c>
      <c r="D1779" t="s">
        <v>125</v>
      </c>
      <c r="E1779" t="s">
        <v>6696</v>
      </c>
      <c r="F1779" t="s">
        <v>140</v>
      </c>
      <c r="G1779" t="s">
        <v>72</v>
      </c>
      <c r="H1779" t="s">
        <v>129</v>
      </c>
      <c r="I1779" t="s">
        <v>22</v>
      </c>
      <c r="J1779" t="s">
        <v>141</v>
      </c>
      <c r="K1779" t="s">
        <v>6697</v>
      </c>
      <c r="L1779" t="s">
        <v>6698</v>
      </c>
      <c r="M1779">
        <v>0.77194444399999995</v>
      </c>
      <c r="N1779">
        <v>55</v>
      </c>
      <c r="O1779">
        <v>9722</v>
      </c>
      <c r="P1779">
        <v>33</v>
      </c>
      <c r="Q1779">
        <v>139</v>
      </c>
      <c r="R1779">
        <v>42.456944</v>
      </c>
      <c r="S1779">
        <v>7504.8438850000002</v>
      </c>
      <c r="T1779">
        <v>25.474167000000001</v>
      </c>
      <c r="U1779">
        <v>107.30027800000001</v>
      </c>
    </row>
    <row r="1780" spans="1:21" x14ac:dyDescent="0.25">
      <c r="A1780" t="s">
        <v>6699</v>
      </c>
      <c r="B1780">
        <v>1</v>
      </c>
      <c r="C1780" t="s">
        <v>79</v>
      </c>
      <c r="D1780" t="s">
        <v>125</v>
      </c>
      <c r="E1780" t="s">
        <v>6700</v>
      </c>
      <c r="F1780" t="s">
        <v>140</v>
      </c>
      <c r="G1780" t="s">
        <v>72</v>
      </c>
      <c r="H1780" t="s">
        <v>129</v>
      </c>
      <c r="I1780" t="s">
        <v>22</v>
      </c>
      <c r="J1780" t="s">
        <v>141</v>
      </c>
      <c r="K1780" t="s">
        <v>6701</v>
      </c>
      <c r="L1780" t="s">
        <v>6702</v>
      </c>
      <c r="M1780">
        <v>0.124444444</v>
      </c>
      <c r="N1780">
        <v>1</v>
      </c>
      <c r="O1780">
        <v>1288</v>
      </c>
      <c r="P1780">
        <v>0</v>
      </c>
      <c r="Q1780">
        <v>0</v>
      </c>
      <c r="R1780">
        <v>0.124444</v>
      </c>
      <c r="S1780">
        <v>160.28444400000001</v>
      </c>
      <c r="T1780">
        <v>0</v>
      </c>
      <c r="U1780">
        <v>0</v>
      </c>
    </row>
    <row r="1781" spans="1:21" x14ac:dyDescent="0.25">
      <c r="A1781" t="s">
        <v>6703</v>
      </c>
      <c r="B1781">
        <v>1</v>
      </c>
      <c r="C1781" t="s">
        <v>79</v>
      </c>
      <c r="D1781" t="s">
        <v>125</v>
      </c>
      <c r="E1781" t="s">
        <v>6704</v>
      </c>
      <c r="F1781" t="s">
        <v>4991</v>
      </c>
      <c r="G1781" t="s">
        <v>71</v>
      </c>
      <c r="H1781" t="s">
        <v>129</v>
      </c>
      <c r="I1781" t="s">
        <v>22</v>
      </c>
      <c r="J1781" t="s">
        <v>141</v>
      </c>
      <c r="K1781" t="s">
        <v>6705</v>
      </c>
      <c r="L1781" t="s">
        <v>6706</v>
      </c>
      <c r="M1781">
        <v>1.7561111110000001</v>
      </c>
      <c r="N1781">
        <v>0</v>
      </c>
      <c r="O1781">
        <v>1</v>
      </c>
      <c r="P1781">
        <v>0</v>
      </c>
      <c r="Q1781">
        <v>0</v>
      </c>
      <c r="R1781">
        <v>0</v>
      </c>
      <c r="S1781">
        <v>1.756111</v>
      </c>
      <c r="T1781">
        <v>0</v>
      </c>
      <c r="U1781">
        <v>0</v>
      </c>
    </row>
    <row r="1782" spans="1:21" x14ac:dyDescent="0.25">
      <c r="A1782" t="s">
        <v>6707</v>
      </c>
      <c r="B1782">
        <v>1</v>
      </c>
      <c r="C1782" t="s">
        <v>79</v>
      </c>
      <c r="D1782" t="s">
        <v>125</v>
      </c>
      <c r="E1782" t="s">
        <v>6708</v>
      </c>
      <c r="F1782" t="s">
        <v>140</v>
      </c>
      <c r="G1782" t="s">
        <v>72</v>
      </c>
      <c r="H1782" t="s">
        <v>129</v>
      </c>
      <c r="I1782" t="s">
        <v>22</v>
      </c>
      <c r="J1782" t="s">
        <v>141</v>
      </c>
      <c r="K1782" t="s">
        <v>6709</v>
      </c>
      <c r="L1782" t="s">
        <v>6710</v>
      </c>
      <c r="M1782">
        <v>2.5305555549999998</v>
      </c>
      <c r="N1782">
        <v>9</v>
      </c>
      <c r="O1782">
        <v>2033</v>
      </c>
      <c r="P1782">
        <v>1</v>
      </c>
      <c r="Q1782">
        <v>0</v>
      </c>
      <c r="R1782">
        <v>22.774999999999999</v>
      </c>
      <c r="S1782">
        <v>5144.6194429999996</v>
      </c>
      <c r="T1782">
        <v>2.5305559999999998</v>
      </c>
      <c r="U1782">
        <v>0</v>
      </c>
    </row>
    <row r="1783" spans="1:21" x14ac:dyDescent="0.25">
      <c r="A1783" t="s">
        <v>6711</v>
      </c>
      <c r="B1783">
        <v>1</v>
      </c>
      <c r="C1783" t="s">
        <v>79</v>
      </c>
      <c r="D1783" t="s">
        <v>125</v>
      </c>
      <c r="E1783" t="s">
        <v>3183</v>
      </c>
      <c r="F1783" t="s">
        <v>140</v>
      </c>
      <c r="G1783" t="s">
        <v>72</v>
      </c>
      <c r="H1783" t="s">
        <v>129</v>
      </c>
      <c r="I1783" t="s">
        <v>22</v>
      </c>
      <c r="J1783" t="s">
        <v>141</v>
      </c>
      <c r="K1783" t="s">
        <v>6712</v>
      </c>
      <c r="L1783" t="s">
        <v>6713</v>
      </c>
      <c r="M1783">
        <v>0.17861111099999999</v>
      </c>
      <c r="N1783">
        <v>24</v>
      </c>
      <c r="O1783">
        <v>1065</v>
      </c>
      <c r="P1783">
        <v>725</v>
      </c>
      <c r="Q1783">
        <v>4334</v>
      </c>
      <c r="R1783">
        <v>4.2866669999999996</v>
      </c>
      <c r="S1783">
        <v>190.220833</v>
      </c>
      <c r="T1783">
        <v>129.493055</v>
      </c>
      <c r="U1783">
        <v>774.10055499999999</v>
      </c>
    </row>
    <row r="1784" spans="1:21" x14ac:dyDescent="0.25">
      <c r="A1784" t="s">
        <v>6714</v>
      </c>
      <c r="B1784">
        <v>1</v>
      </c>
      <c r="C1784" t="s">
        <v>79</v>
      </c>
      <c r="D1784" t="s">
        <v>125</v>
      </c>
      <c r="E1784" t="s">
        <v>6645</v>
      </c>
      <c r="F1784" t="s">
        <v>140</v>
      </c>
      <c r="G1784" t="s">
        <v>72</v>
      </c>
      <c r="H1784" t="s">
        <v>129</v>
      </c>
      <c r="I1784" t="s">
        <v>22</v>
      </c>
      <c r="J1784" t="s">
        <v>141</v>
      </c>
      <c r="K1784" t="s">
        <v>6715</v>
      </c>
      <c r="L1784" t="s">
        <v>6716</v>
      </c>
      <c r="M1784">
        <v>0.58444444399999995</v>
      </c>
      <c r="N1784">
        <v>23</v>
      </c>
      <c r="O1784">
        <v>48</v>
      </c>
      <c r="P1784">
        <v>31</v>
      </c>
      <c r="Q1784">
        <v>134</v>
      </c>
      <c r="R1784">
        <v>13.442221999999999</v>
      </c>
      <c r="S1784">
        <v>28.053332999999999</v>
      </c>
      <c r="T1784">
        <v>18.117778000000001</v>
      </c>
      <c r="U1784">
        <v>78.315555000000003</v>
      </c>
    </row>
    <row r="1785" spans="1:21" x14ac:dyDescent="0.25">
      <c r="A1785" t="s">
        <v>6717</v>
      </c>
      <c r="B1785">
        <v>1</v>
      </c>
      <c r="C1785" t="s">
        <v>79</v>
      </c>
      <c r="D1785" t="s">
        <v>125</v>
      </c>
      <c r="E1785" t="s">
        <v>3179</v>
      </c>
      <c r="F1785" t="s">
        <v>140</v>
      </c>
      <c r="G1785" t="s">
        <v>72</v>
      </c>
      <c r="H1785" t="s">
        <v>129</v>
      </c>
      <c r="I1785" t="s">
        <v>22</v>
      </c>
      <c r="J1785" t="s">
        <v>141</v>
      </c>
      <c r="K1785" t="s">
        <v>6718</v>
      </c>
      <c r="L1785" t="s">
        <v>6719</v>
      </c>
      <c r="M1785">
        <v>0.48333333299999998</v>
      </c>
      <c r="N1785">
        <v>13</v>
      </c>
      <c r="O1785">
        <v>0</v>
      </c>
      <c r="P1785">
        <v>0</v>
      </c>
      <c r="Q1785">
        <v>0</v>
      </c>
      <c r="R1785">
        <v>6.2833329999999998</v>
      </c>
      <c r="S1785">
        <v>0</v>
      </c>
      <c r="T1785">
        <v>0</v>
      </c>
      <c r="U1785">
        <v>0</v>
      </c>
    </row>
    <row r="1786" spans="1:21" x14ac:dyDescent="0.25">
      <c r="A1786" t="s">
        <v>6720</v>
      </c>
      <c r="B1786">
        <v>1</v>
      </c>
      <c r="C1786" t="s">
        <v>79</v>
      </c>
      <c r="D1786" t="s">
        <v>125</v>
      </c>
      <c r="E1786" t="s">
        <v>6721</v>
      </c>
      <c r="F1786" t="s">
        <v>140</v>
      </c>
      <c r="G1786" t="s">
        <v>72</v>
      </c>
      <c r="H1786" t="s">
        <v>129</v>
      </c>
      <c r="I1786" t="s">
        <v>22</v>
      </c>
      <c r="J1786" t="s">
        <v>141</v>
      </c>
      <c r="K1786" t="s">
        <v>6722</v>
      </c>
      <c r="L1786" t="s">
        <v>6723</v>
      </c>
      <c r="M1786">
        <v>0.37666666599999998</v>
      </c>
      <c r="N1786">
        <v>4</v>
      </c>
      <c r="O1786">
        <v>0</v>
      </c>
      <c r="P1786">
        <v>0</v>
      </c>
      <c r="Q1786">
        <v>0</v>
      </c>
      <c r="R1786">
        <v>1.506667</v>
      </c>
      <c r="S1786">
        <v>0</v>
      </c>
      <c r="T1786">
        <v>0</v>
      </c>
      <c r="U1786">
        <v>0</v>
      </c>
    </row>
    <row r="1787" spans="1:21" x14ac:dyDescent="0.25">
      <c r="A1787" t="s">
        <v>6724</v>
      </c>
      <c r="B1787">
        <v>1</v>
      </c>
      <c r="C1787" t="s">
        <v>79</v>
      </c>
      <c r="D1787" t="s">
        <v>125</v>
      </c>
      <c r="E1787" t="s">
        <v>6725</v>
      </c>
      <c r="F1787" t="s">
        <v>4991</v>
      </c>
      <c r="G1787" t="s">
        <v>71</v>
      </c>
      <c r="H1787" t="s">
        <v>129</v>
      </c>
      <c r="I1787" t="s">
        <v>22</v>
      </c>
      <c r="J1787" t="s">
        <v>141</v>
      </c>
      <c r="K1787" t="s">
        <v>6726</v>
      </c>
      <c r="L1787" t="s">
        <v>6727</v>
      </c>
      <c r="M1787">
        <v>2.298888888</v>
      </c>
      <c r="N1787">
        <v>0</v>
      </c>
      <c r="O1787">
        <v>1</v>
      </c>
      <c r="P1787">
        <v>0</v>
      </c>
      <c r="Q1787">
        <v>0</v>
      </c>
      <c r="R1787">
        <v>0</v>
      </c>
      <c r="S1787">
        <v>2.298889</v>
      </c>
      <c r="T1787">
        <v>0</v>
      </c>
      <c r="U1787">
        <v>0</v>
      </c>
    </row>
    <row r="1788" spans="1:21" x14ac:dyDescent="0.25">
      <c r="A1788" t="s">
        <v>6728</v>
      </c>
      <c r="B1788">
        <v>1</v>
      </c>
      <c r="C1788" t="s">
        <v>79</v>
      </c>
      <c r="D1788" t="s">
        <v>125</v>
      </c>
      <c r="E1788" t="s">
        <v>6729</v>
      </c>
      <c r="F1788" t="s">
        <v>140</v>
      </c>
      <c r="G1788" t="s">
        <v>72</v>
      </c>
      <c r="H1788" t="s">
        <v>129</v>
      </c>
      <c r="I1788" t="s">
        <v>22</v>
      </c>
      <c r="J1788" t="s">
        <v>141</v>
      </c>
      <c r="K1788" t="s">
        <v>6730</v>
      </c>
      <c r="L1788" t="s">
        <v>6731</v>
      </c>
      <c r="M1788">
        <v>0.27472222200000002</v>
      </c>
      <c r="N1788">
        <v>15</v>
      </c>
      <c r="O1788">
        <v>3106</v>
      </c>
      <c r="P1788">
        <v>2</v>
      </c>
      <c r="Q1788">
        <v>221</v>
      </c>
      <c r="R1788">
        <v>4.1208330000000002</v>
      </c>
      <c r="S1788">
        <v>853.28722200000004</v>
      </c>
      <c r="T1788">
        <v>0.54944400000000004</v>
      </c>
      <c r="U1788">
        <v>60.713611</v>
      </c>
    </row>
    <row r="1789" spans="1:21" x14ac:dyDescent="0.25">
      <c r="A1789" t="s">
        <v>6732</v>
      </c>
      <c r="B1789">
        <v>1</v>
      </c>
      <c r="C1789" t="s">
        <v>79</v>
      </c>
      <c r="D1789" t="s">
        <v>125</v>
      </c>
      <c r="E1789" t="s">
        <v>6733</v>
      </c>
      <c r="F1789" t="s">
        <v>140</v>
      </c>
      <c r="G1789" t="s">
        <v>72</v>
      </c>
      <c r="H1789" t="s">
        <v>129</v>
      </c>
      <c r="I1789" t="s">
        <v>22</v>
      </c>
      <c r="J1789" t="s">
        <v>141</v>
      </c>
      <c r="K1789" t="s">
        <v>6734</v>
      </c>
      <c r="L1789" t="s">
        <v>6735</v>
      </c>
      <c r="M1789">
        <v>0.44027777699999998</v>
      </c>
      <c r="N1789">
        <v>52</v>
      </c>
      <c r="O1789">
        <v>88</v>
      </c>
      <c r="P1789">
        <v>1</v>
      </c>
      <c r="Q1789">
        <v>0</v>
      </c>
      <c r="R1789">
        <v>22.894444</v>
      </c>
      <c r="S1789">
        <v>38.744444000000001</v>
      </c>
      <c r="T1789">
        <v>0.440278</v>
      </c>
      <c r="U1789">
        <v>0</v>
      </c>
    </row>
    <row r="1790" spans="1:21" x14ac:dyDescent="0.25">
      <c r="A1790" t="s">
        <v>6736</v>
      </c>
      <c r="B1790">
        <v>1</v>
      </c>
      <c r="C1790" t="s">
        <v>79</v>
      </c>
      <c r="D1790" t="s">
        <v>125</v>
      </c>
      <c r="E1790" t="s">
        <v>3179</v>
      </c>
      <c r="F1790" t="s">
        <v>140</v>
      </c>
      <c r="G1790" t="s">
        <v>72</v>
      </c>
      <c r="H1790" t="s">
        <v>129</v>
      </c>
      <c r="I1790" t="s">
        <v>22</v>
      </c>
      <c r="J1790" t="s">
        <v>141</v>
      </c>
      <c r="K1790" t="s">
        <v>6737</v>
      </c>
      <c r="L1790" t="s">
        <v>6738</v>
      </c>
      <c r="M1790">
        <v>0.125</v>
      </c>
      <c r="N1790">
        <v>13</v>
      </c>
      <c r="O1790">
        <v>0</v>
      </c>
      <c r="P1790">
        <v>0</v>
      </c>
      <c r="Q1790">
        <v>0</v>
      </c>
      <c r="R1790">
        <v>1.625</v>
      </c>
      <c r="S1790">
        <v>0</v>
      </c>
      <c r="T1790">
        <v>0</v>
      </c>
      <c r="U1790">
        <v>0</v>
      </c>
    </row>
    <row r="1791" spans="1:21" x14ac:dyDescent="0.25">
      <c r="A1791" t="s">
        <v>6739</v>
      </c>
      <c r="B1791">
        <v>1</v>
      </c>
      <c r="C1791" t="s">
        <v>79</v>
      </c>
      <c r="D1791" t="s">
        <v>125</v>
      </c>
      <c r="E1791" t="s">
        <v>3179</v>
      </c>
      <c r="F1791" t="s">
        <v>140</v>
      </c>
      <c r="G1791" t="s">
        <v>72</v>
      </c>
      <c r="H1791" t="s">
        <v>129</v>
      </c>
      <c r="I1791" t="s">
        <v>22</v>
      </c>
      <c r="J1791" t="s">
        <v>141</v>
      </c>
      <c r="K1791" t="s">
        <v>6740</v>
      </c>
      <c r="L1791" t="s">
        <v>6741</v>
      </c>
      <c r="M1791">
        <v>0.43055555499999998</v>
      </c>
      <c r="N1791">
        <v>13</v>
      </c>
      <c r="O1791">
        <v>0</v>
      </c>
      <c r="P1791">
        <v>0</v>
      </c>
      <c r="Q1791">
        <v>0</v>
      </c>
      <c r="R1791">
        <v>5.5972220000000004</v>
      </c>
      <c r="S1791">
        <v>0</v>
      </c>
      <c r="T1791">
        <v>0</v>
      </c>
      <c r="U1791">
        <v>0</v>
      </c>
    </row>
    <row r="1792" spans="1:21" x14ac:dyDescent="0.25">
      <c r="A1792" t="s">
        <v>6742</v>
      </c>
      <c r="B1792">
        <v>1</v>
      </c>
      <c r="C1792" t="s">
        <v>79</v>
      </c>
      <c r="D1792" t="s">
        <v>125</v>
      </c>
      <c r="E1792" t="s">
        <v>6743</v>
      </c>
      <c r="F1792" t="s">
        <v>140</v>
      </c>
      <c r="G1792" t="s">
        <v>72</v>
      </c>
      <c r="H1792" t="s">
        <v>129</v>
      </c>
      <c r="I1792" t="s">
        <v>22</v>
      </c>
      <c r="J1792" t="s">
        <v>141</v>
      </c>
      <c r="K1792" t="s">
        <v>6744</v>
      </c>
      <c r="L1792" t="s">
        <v>6745</v>
      </c>
      <c r="M1792">
        <v>0.48305555500000003</v>
      </c>
      <c r="N1792">
        <v>2</v>
      </c>
      <c r="O1792">
        <v>0</v>
      </c>
      <c r="P1792">
        <v>0</v>
      </c>
      <c r="Q1792">
        <v>0</v>
      </c>
      <c r="R1792">
        <v>0.96611100000000005</v>
      </c>
      <c r="S1792">
        <v>0</v>
      </c>
      <c r="T1792">
        <v>0</v>
      </c>
      <c r="U1792">
        <v>0</v>
      </c>
    </row>
    <row r="1793" spans="1:21" x14ac:dyDescent="0.25">
      <c r="A1793" t="s">
        <v>6746</v>
      </c>
      <c r="B1793">
        <v>1</v>
      </c>
      <c r="C1793" t="s">
        <v>79</v>
      </c>
      <c r="D1793" t="s">
        <v>125</v>
      </c>
      <c r="E1793" t="s">
        <v>6645</v>
      </c>
      <c r="F1793" t="s">
        <v>140</v>
      </c>
      <c r="G1793" t="s">
        <v>72</v>
      </c>
      <c r="H1793" t="s">
        <v>129</v>
      </c>
      <c r="I1793" t="s">
        <v>22</v>
      </c>
      <c r="J1793" t="s">
        <v>141</v>
      </c>
      <c r="K1793" t="s">
        <v>6747</v>
      </c>
      <c r="L1793" t="s">
        <v>6748</v>
      </c>
      <c r="M1793">
        <v>0.72777777700000001</v>
      </c>
      <c r="N1793">
        <v>0</v>
      </c>
      <c r="O1793">
        <v>15</v>
      </c>
      <c r="P1793">
        <v>1</v>
      </c>
      <c r="Q1793">
        <v>39</v>
      </c>
      <c r="R1793">
        <v>0</v>
      </c>
      <c r="S1793">
        <v>10.916667</v>
      </c>
      <c r="T1793">
        <v>0.72777800000000004</v>
      </c>
      <c r="U1793">
        <v>28.383333</v>
      </c>
    </row>
    <row r="1794" spans="1:21" x14ac:dyDescent="0.25">
      <c r="A1794" t="s">
        <v>6749</v>
      </c>
      <c r="B1794">
        <v>1</v>
      </c>
      <c r="C1794" t="s">
        <v>79</v>
      </c>
      <c r="D1794" t="s">
        <v>125</v>
      </c>
      <c r="E1794" t="s">
        <v>6750</v>
      </c>
      <c r="F1794" t="s">
        <v>5012</v>
      </c>
      <c r="G1794" t="s">
        <v>72</v>
      </c>
      <c r="H1794" t="s">
        <v>129</v>
      </c>
      <c r="I1794" t="s">
        <v>22</v>
      </c>
      <c r="J1794" t="s">
        <v>141</v>
      </c>
      <c r="K1794" t="s">
        <v>6751</v>
      </c>
      <c r="L1794" t="s">
        <v>6752</v>
      </c>
      <c r="M1794">
        <v>0.16916666599999999</v>
      </c>
      <c r="N1794">
        <v>0</v>
      </c>
      <c r="O1794">
        <v>0</v>
      </c>
      <c r="P1794">
        <v>1</v>
      </c>
      <c r="Q1794">
        <v>56</v>
      </c>
      <c r="R1794">
        <v>0</v>
      </c>
      <c r="S1794">
        <v>0</v>
      </c>
      <c r="T1794">
        <v>0.16916700000000001</v>
      </c>
      <c r="U1794">
        <v>9.4733330000000002</v>
      </c>
    </row>
    <row r="1795" spans="1:21" x14ac:dyDescent="0.25">
      <c r="A1795" t="s">
        <v>6753</v>
      </c>
      <c r="B1795">
        <v>1</v>
      </c>
      <c r="C1795" t="s">
        <v>79</v>
      </c>
      <c r="D1795" t="s">
        <v>125</v>
      </c>
      <c r="E1795" t="s">
        <v>6645</v>
      </c>
      <c r="F1795" t="s">
        <v>140</v>
      </c>
      <c r="G1795" t="s">
        <v>72</v>
      </c>
      <c r="H1795" t="s">
        <v>129</v>
      </c>
      <c r="I1795" t="s">
        <v>22</v>
      </c>
      <c r="J1795" t="s">
        <v>141</v>
      </c>
      <c r="K1795" t="s">
        <v>6754</v>
      </c>
      <c r="L1795" t="s">
        <v>6755</v>
      </c>
      <c r="M1795">
        <v>0.92777777699999997</v>
      </c>
      <c r="N1795">
        <v>23</v>
      </c>
      <c r="O1795">
        <v>48</v>
      </c>
      <c r="P1795">
        <v>31</v>
      </c>
      <c r="Q1795">
        <v>134</v>
      </c>
      <c r="R1795">
        <v>21.338889000000002</v>
      </c>
      <c r="S1795">
        <v>44.533332999999999</v>
      </c>
      <c r="T1795">
        <v>28.761111</v>
      </c>
      <c r="U1795">
        <v>124.322222</v>
      </c>
    </row>
    <row r="1796" spans="1:21" x14ac:dyDescent="0.25">
      <c r="A1796" t="s">
        <v>6756</v>
      </c>
      <c r="B1796">
        <v>1</v>
      </c>
      <c r="C1796" t="s">
        <v>79</v>
      </c>
      <c r="D1796" t="s">
        <v>125</v>
      </c>
      <c r="E1796" t="s">
        <v>6757</v>
      </c>
      <c r="F1796" t="s">
        <v>140</v>
      </c>
      <c r="G1796" t="s">
        <v>72</v>
      </c>
      <c r="H1796" t="s">
        <v>129</v>
      </c>
      <c r="I1796" t="s">
        <v>22</v>
      </c>
      <c r="J1796" t="s">
        <v>141</v>
      </c>
      <c r="K1796" t="s">
        <v>6758</v>
      </c>
      <c r="L1796" t="s">
        <v>6759</v>
      </c>
      <c r="M1796">
        <v>1.31</v>
      </c>
      <c r="N1796">
        <v>52</v>
      </c>
      <c r="O1796">
        <v>88</v>
      </c>
      <c r="P1796">
        <v>1</v>
      </c>
      <c r="Q1796">
        <v>0</v>
      </c>
      <c r="R1796">
        <v>68.12</v>
      </c>
      <c r="S1796">
        <v>115.28</v>
      </c>
      <c r="T1796">
        <v>1.31</v>
      </c>
      <c r="U1796">
        <v>0</v>
      </c>
    </row>
    <row r="1797" spans="1:21" x14ac:dyDescent="0.25">
      <c r="A1797" t="s">
        <v>6760</v>
      </c>
      <c r="B1797">
        <v>1</v>
      </c>
      <c r="C1797" t="s">
        <v>79</v>
      </c>
      <c r="D1797" t="s">
        <v>125</v>
      </c>
      <c r="E1797" t="s">
        <v>6625</v>
      </c>
      <c r="F1797" t="s">
        <v>140</v>
      </c>
      <c r="G1797" t="s">
        <v>72</v>
      </c>
      <c r="H1797" t="s">
        <v>129</v>
      </c>
      <c r="I1797" t="s">
        <v>22</v>
      </c>
      <c r="J1797" t="s">
        <v>141</v>
      </c>
      <c r="K1797" t="s">
        <v>6761</v>
      </c>
      <c r="L1797" t="s">
        <v>6762</v>
      </c>
      <c r="M1797">
        <v>0.42111111099999998</v>
      </c>
      <c r="N1797">
        <v>23</v>
      </c>
      <c r="O1797">
        <v>48</v>
      </c>
      <c r="P1797">
        <v>31</v>
      </c>
      <c r="Q1797">
        <v>134</v>
      </c>
      <c r="R1797">
        <v>9.6855560000000001</v>
      </c>
      <c r="S1797">
        <v>20.213332999999999</v>
      </c>
      <c r="T1797">
        <v>13.054444</v>
      </c>
      <c r="U1797">
        <v>56.428888999999998</v>
      </c>
    </row>
    <row r="1798" spans="1:21" x14ac:dyDescent="0.25">
      <c r="A1798" t="s">
        <v>6763</v>
      </c>
      <c r="B1798">
        <v>1</v>
      </c>
      <c r="C1798" t="s">
        <v>79</v>
      </c>
      <c r="D1798" t="s">
        <v>125</v>
      </c>
      <c r="E1798" t="s">
        <v>3175</v>
      </c>
      <c r="F1798" t="s">
        <v>140</v>
      </c>
      <c r="G1798" t="s">
        <v>72</v>
      </c>
      <c r="H1798" t="s">
        <v>129</v>
      </c>
      <c r="I1798" t="s">
        <v>22</v>
      </c>
      <c r="J1798" t="s">
        <v>141</v>
      </c>
      <c r="K1798" t="s">
        <v>6764</v>
      </c>
      <c r="L1798" t="s">
        <v>6765</v>
      </c>
      <c r="M1798">
        <v>0.325555555</v>
      </c>
      <c r="N1798">
        <v>0</v>
      </c>
      <c r="O1798">
        <v>0</v>
      </c>
      <c r="P1798">
        <v>7</v>
      </c>
      <c r="Q1798">
        <v>1</v>
      </c>
      <c r="R1798">
        <v>0</v>
      </c>
      <c r="S1798">
        <v>0</v>
      </c>
      <c r="T1798">
        <v>2.2788889999999999</v>
      </c>
      <c r="U1798">
        <v>0.32555600000000001</v>
      </c>
    </row>
    <row r="1799" spans="1:21" x14ac:dyDescent="0.25">
      <c r="A1799" t="s">
        <v>6766</v>
      </c>
      <c r="B1799">
        <v>1</v>
      </c>
      <c r="C1799" t="s">
        <v>79</v>
      </c>
      <c r="D1799" t="s">
        <v>125</v>
      </c>
      <c r="E1799" t="s">
        <v>6767</v>
      </c>
      <c r="F1799" t="s">
        <v>5012</v>
      </c>
      <c r="G1799" t="s">
        <v>72</v>
      </c>
      <c r="H1799" t="s">
        <v>129</v>
      </c>
      <c r="I1799" t="s">
        <v>22</v>
      </c>
      <c r="J1799" t="s">
        <v>141</v>
      </c>
      <c r="K1799" t="s">
        <v>6768</v>
      </c>
      <c r="L1799" t="s">
        <v>6769</v>
      </c>
      <c r="M1799">
        <v>6.5566666659999999</v>
      </c>
      <c r="N1799">
        <v>0</v>
      </c>
      <c r="O1799">
        <v>0</v>
      </c>
      <c r="P1799">
        <v>4</v>
      </c>
      <c r="Q1799">
        <v>0</v>
      </c>
      <c r="R1799">
        <v>0</v>
      </c>
      <c r="S1799">
        <v>0</v>
      </c>
      <c r="T1799">
        <v>26.226666999999999</v>
      </c>
      <c r="U1799">
        <v>0</v>
      </c>
    </row>
    <row r="1800" spans="1:21" x14ac:dyDescent="0.25">
      <c r="A1800" t="s">
        <v>6770</v>
      </c>
      <c r="B1800">
        <v>1</v>
      </c>
      <c r="C1800" t="s">
        <v>79</v>
      </c>
      <c r="D1800" t="s">
        <v>125</v>
      </c>
      <c r="E1800" t="s">
        <v>6771</v>
      </c>
      <c r="F1800" t="s">
        <v>6772</v>
      </c>
      <c r="G1800" t="s">
        <v>72</v>
      </c>
      <c r="H1800" t="s">
        <v>129</v>
      </c>
      <c r="I1800" t="s">
        <v>26</v>
      </c>
      <c r="J1800" t="s">
        <v>141</v>
      </c>
      <c r="K1800" t="s">
        <v>6773</v>
      </c>
      <c r="L1800" t="s">
        <v>6774</v>
      </c>
      <c r="M1800">
        <v>4.2069444440000003</v>
      </c>
      <c r="N1800">
        <v>4</v>
      </c>
      <c r="O1800">
        <v>0</v>
      </c>
      <c r="P1800">
        <v>0</v>
      </c>
      <c r="Q1800">
        <v>0</v>
      </c>
      <c r="R1800">
        <v>16.827777999999999</v>
      </c>
      <c r="S1800">
        <v>0</v>
      </c>
      <c r="T1800">
        <v>0</v>
      </c>
      <c r="U1800">
        <v>0</v>
      </c>
    </row>
    <row r="1801" spans="1:21" x14ac:dyDescent="0.25">
      <c r="A1801" t="s">
        <v>6775</v>
      </c>
      <c r="B1801">
        <v>1</v>
      </c>
      <c r="C1801" t="s">
        <v>79</v>
      </c>
      <c r="D1801" t="s">
        <v>125</v>
      </c>
      <c r="E1801" t="s">
        <v>6776</v>
      </c>
      <c r="F1801" t="s">
        <v>4991</v>
      </c>
      <c r="G1801" t="s">
        <v>71</v>
      </c>
      <c r="H1801" t="s">
        <v>129</v>
      </c>
      <c r="I1801" t="s">
        <v>22</v>
      </c>
      <c r="J1801" t="s">
        <v>141</v>
      </c>
      <c r="K1801" t="s">
        <v>6777</v>
      </c>
      <c r="L1801" t="s">
        <v>6778</v>
      </c>
      <c r="M1801">
        <v>6.3888888880000003</v>
      </c>
      <c r="N1801">
        <v>0</v>
      </c>
      <c r="O1801">
        <v>11</v>
      </c>
      <c r="P1801">
        <v>0</v>
      </c>
      <c r="Q1801">
        <v>0</v>
      </c>
      <c r="R1801">
        <v>0</v>
      </c>
      <c r="S1801">
        <v>70.277777999999998</v>
      </c>
      <c r="T1801">
        <v>0</v>
      </c>
      <c r="U1801">
        <v>0</v>
      </c>
    </row>
    <row r="1802" spans="1:21" x14ac:dyDescent="0.25">
      <c r="A1802" t="s">
        <v>6779</v>
      </c>
      <c r="B1802">
        <v>1</v>
      </c>
      <c r="C1802" t="s">
        <v>79</v>
      </c>
      <c r="D1802" t="s">
        <v>125</v>
      </c>
      <c r="E1802" t="s">
        <v>6780</v>
      </c>
      <c r="F1802" t="s">
        <v>140</v>
      </c>
      <c r="G1802" t="s">
        <v>72</v>
      </c>
      <c r="H1802" t="s">
        <v>129</v>
      </c>
      <c r="I1802" t="s">
        <v>22</v>
      </c>
      <c r="J1802" t="s">
        <v>141</v>
      </c>
      <c r="K1802" t="s">
        <v>6781</v>
      </c>
      <c r="L1802" t="s">
        <v>6782</v>
      </c>
      <c r="M1802">
        <v>1.8258333330000001</v>
      </c>
      <c r="N1802">
        <v>2</v>
      </c>
      <c r="O1802">
        <v>0</v>
      </c>
      <c r="P1802">
        <v>0</v>
      </c>
      <c r="Q1802">
        <v>0</v>
      </c>
      <c r="R1802">
        <v>3.6516670000000002</v>
      </c>
      <c r="S1802">
        <v>0</v>
      </c>
      <c r="T1802">
        <v>0</v>
      </c>
      <c r="U1802">
        <v>0</v>
      </c>
    </row>
    <row r="1803" spans="1:21" x14ac:dyDescent="0.25">
      <c r="A1803" t="s">
        <v>6783</v>
      </c>
      <c r="B1803">
        <v>1</v>
      </c>
      <c r="C1803" t="s">
        <v>79</v>
      </c>
      <c r="D1803" t="s">
        <v>125</v>
      </c>
      <c r="E1803" t="s">
        <v>6784</v>
      </c>
      <c r="F1803" t="s">
        <v>4991</v>
      </c>
      <c r="G1803" t="s">
        <v>71</v>
      </c>
      <c r="H1803" t="s">
        <v>129</v>
      </c>
      <c r="I1803" t="s">
        <v>22</v>
      </c>
      <c r="J1803" t="s">
        <v>141</v>
      </c>
      <c r="K1803" t="s">
        <v>6785</v>
      </c>
      <c r="L1803" t="s">
        <v>6786</v>
      </c>
      <c r="M1803">
        <v>0.45166666599999999</v>
      </c>
      <c r="N1803">
        <v>0</v>
      </c>
      <c r="O1803">
        <v>7</v>
      </c>
      <c r="P1803">
        <v>0</v>
      </c>
      <c r="Q1803">
        <v>0</v>
      </c>
      <c r="R1803">
        <v>0</v>
      </c>
      <c r="S1803">
        <v>3.161667</v>
      </c>
      <c r="T1803">
        <v>0</v>
      </c>
      <c r="U1803">
        <v>0</v>
      </c>
    </row>
    <row r="1804" spans="1:21" x14ac:dyDescent="0.25">
      <c r="A1804" t="s">
        <v>6787</v>
      </c>
      <c r="B1804">
        <v>1</v>
      </c>
      <c r="C1804" t="s">
        <v>79</v>
      </c>
      <c r="D1804" t="s">
        <v>125</v>
      </c>
      <c r="E1804" t="s">
        <v>6788</v>
      </c>
      <c r="F1804" t="s">
        <v>140</v>
      </c>
      <c r="G1804" t="s">
        <v>72</v>
      </c>
      <c r="H1804" t="s">
        <v>129</v>
      </c>
      <c r="I1804" t="s">
        <v>22</v>
      </c>
      <c r="J1804" t="s">
        <v>141</v>
      </c>
      <c r="K1804" t="s">
        <v>6789</v>
      </c>
      <c r="L1804" t="s">
        <v>6790</v>
      </c>
      <c r="M1804">
        <v>0.2525</v>
      </c>
      <c r="N1804">
        <v>44</v>
      </c>
      <c r="O1804">
        <v>0</v>
      </c>
      <c r="P1804">
        <v>0</v>
      </c>
      <c r="Q1804">
        <v>0</v>
      </c>
      <c r="R1804">
        <v>11.11</v>
      </c>
      <c r="S1804">
        <v>0</v>
      </c>
      <c r="T1804">
        <v>0</v>
      </c>
      <c r="U1804">
        <v>0</v>
      </c>
    </row>
    <row r="1805" spans="1:21" x14ac:dyDescent="0.25">
      <c r="A1805" t="s">
        <v>6791</v>
      </c>
      <c r="B1805">
        <v>1</v>
      </c>
      <c r="C1805" t="s">
        <v>79</v>
      </c>
      <c r="D1805" t="s">
        <v>125</v>
      </c>
      <c r="E1805" t="s">
        <v>6625</v>
      </c>
      <c r="F1805" t="s">
        <v>140</v>
      </c>
      <c r="G1805" t="s">
        <v>72</v>
      </c>
      <c r="H1805" t="s">
        <v>129</v>
      </c>
      <c r="I1805" t="s">
        <v>22</v>
      </c>
      <c r="J1805" t="s">
        <v>141</v>
      </c>
      <c r="K1805" t="s">
        <v>6792</v>
      </c>
      <c r="L1805" t="s">
        <v>6793</v>
      </c>
      <c r="M1805">
        <v>1.1186111110000001</v>
      </c>
      <c r="N1805">
        <v>23</v>
      </c>
      <c r="O1805">
        <v>48</v>
      </c>
      <c r="P1805">
        <v>31</v>
      </c>
      <c r="Q1805">
        <v>134</v>
      </c>
      <c r="R1805">
        <v>25.728055999999999</v>
      </c>
      <c r="S1805">
        <v>53.693333000000003</v>
      </c>
      <c r="T1805">
        <v>34.676943999999999</v>
      </c>
      <c r="U1805">
        <v>149.893889</v>
      </c>
    </row>
    <row r="1806" spans="1:21" x14ac:dyDescent="0.25">
      <c r="A1806" t="s">
        <v>6794</v>
      </c>
      <c r="B1806">
        <v>1</v>
      </c>
      <c r="C1806" t="s">
        <v>79</v>
      </c>
      <c r="D1806" t="s">
        <v>124</v>
      </c>
      <c r="E1806" t="s">
        <v>6795</v>
      </c>
      <c r="F1806" t="s">
        <v>140</v>
      </c>
      <c r="G1806" t="s">
        <v>72</v>
      </c>
      <c r="H1806" t="s">
        <v>129</v>
      </c>
      <c r="I1806" t="s">
        <v>22</v>
      </c>
      <c r="J1806" t="s">
        <v>141</v>
      </c>
      <c r="K1806" t="s">
        <v>6796</v>
      </c>
      <c r="L1806" t="s">
        <v>6797</v>
      </c>
      <c r="M1806">
        <v>2.0236111110000001</v>
      </c>
      <c r="N1806">
        <v>0</v>
      </c>
      <c r="O1806">
        <v>0</v>
      </c>
      <c r="P1806">
        <v>57</v>
      </c>
      <c r="Q1806">
        <v>0</v>
      </c>
      <c r="R1806">
        <v>0</v>
      </c>
      <c r="S1806">
        <v>0</v>
      </c>
      <c r="T1806">
        <v>115.345833</v>
      </c>
      <c r="U1806">
        <v>0</v>
      </c>
    </row>
    <row r="1807" spans="1:21" x14ac:dyDescent="0.25">
      <c r="A1807" t="s">
        <v>6798</v>
      </c>
      <c r="B1807">
        <v>1</v>
      </c>
      <c r="C1807" t="s">
        <v>79</v>
      </c>
      <c r="D1807" t="s">
        <v>124</v>
      </c>
      <c r="E1807" t="s">
        <v>6277</v>
      </c>
      <c r="F1807" t="s">
        <v>140</v>
      </c>
      <c r="G1807" t="s">
        <v>72</v>
      </c>
      <c r="H1807" t="s">
        <v>129</v>
      </c>
      <c r="I1807" t="s">
        <v>22</v>
      </c>
      <c r="J1807" t="s">
        <v>141</v>
      </c>
      <c r="K1807" t="s">
        <v>6799</v>
      </c>
      <c r="L1807" t="s">
        <v>6800</v>
      </c>
      <c r="M1807">
        <v>0.146666666</v>
      </c>
      <c r="N1807">
        <v>9</v>
      </c>
      <c r="O1807">
        <v>491</v>
      </c>
      <c r="P1807">
        <v>109</v>
      </c>
      <c r="Q1807">
        <v>69</v>
      </c>
      <c r="R1807">
        <v>1.32</v>
      </c>
      <c r="S1807">
        <v>72.013333000000003</v>
      </c>
      <c r="T1807">
        <v>15.986667000000001</v>
      </c>
      <c r="U1807">
        <v>10.119999999999999</v>
      </c>
    </row>
    <row r="1808" spans="1:21" x14ac:dyDescent="0.25">
      <c r="A1808" t="s">
        <v>6801</v>
      </c>
      <c r="B1808">
        <v>1</v>
      </c>
      <c r="C1808" t="s">
        <v>79</v>
      </c>
      <c r="D1808" t="s">
        <v>124</v>
      </c>
      <c r="E1808" t="s">
        <v>6795</v>
      </c>
      <c r="F1808" t="s">
        <v>140</v>
      </c>
      <c r="G1808" t="s">
        <v>72</v>
      </c>
      <c r="H1808" t="s">
        <v>129</v>
      </c>
      <c r="I1808" t="s">
        <v>22</v>
      </c>
      <c r="J1808" t="s">
        <v>141</v>
      </c>
      <c r="K1808" t="s">
        <v>6802</v>
      </c>
      <c r="L1808" t="s">
        <v>6803</v>
      </c>
      <c r="M1808">
        <v>1.875277777</v>
      </c>
      <c r="N1808">
        <v>0</v>
      </c>
      <c r="O1808">
        <v>0</v>
      </c>
      <c r="P1808">
        <v>57</v>
      </c>
      <c r="Q1808">
        <v>0</v>
      </c>
      <c r="R1808">
        <v>0</v>
      </c>
      <c r="S1808">
        <v>0</v>
      </c>
      <c r="T1808">
        <v>106.890833</v>
      </c>
      <c r="U1808">
        <v>0</v>
      </c>
    </row>
    <row r="1809" spans="1:21" x14ac:dyDescent="0.25">
      <c r="A1809" t="s">
        <v>6804</v>
      </c>
      <c r="B1809">
        <v>1</v>
      </c>
      <c r="C1809" t="s">
        <v>79</v>
      </c>
      <c r="D1809" t="s">
        <v>124</v>
      </c>
      <c r="E1809" t="s">
        <v>6795</v>
      </c>
      <c r="F1809" t="s">
        <v>140</v>
      </c>
      <c r="G1809" t="s">
        <v>72</v>
      </c>
      <c r="H1809" t="s">
        <v>129</v>
      </c>
      <c r="I1809" t="s">
        <v>22</v>
      </c>
      <c r="J1809" t="s">
        <v>141</v>
      </c>
      <c r="K1809" t="s">
        <v>6805</v>
      </c>
      <c r="L1809" t="s">
        <v>6806</v>
      </c>
      <c r="M1809">
        <v>1.1491666659999999</v>
      </c>
      <c r="N1809">
        <v>0</v>
      </c>
      <c r="O1809">
        <v>0</v>
      </c>
      <c r="P1809">
        <v>57</v>
      </c>
      <c r="Q1809">
        <v>0</v>
      </c>
      <c r="R1809">
        <v>0</v>
      </c>
      <c r="S1809">
        <v>0</v>
      </c>
      <c r="T1809">
        <v>65.502499999999998</v>
      </c>
      <c r="U1809">
        <v>0</v>
      </c>
    </row>
    <row r="1810" spans="1:21" x14ac:dyDescent="0.25">
      <c r="A1810" t="s">
        <v>6807</v>
      </c>
      <c r="B1810">
        <v>1</v>
      </c>
      <c r="C1810" t="s">
        <v>79</v>
      </c>
      <c r="D1810" t="s">
        <v>124</v>
      </c>
      <c r="E1810" t="s">
        <v>6281</v>
      </c>
      <c r="F1810" t="s">
        <v>140</v>
      </c>
      <c r="G1810" t="s">
        <v>72</v>
      </c>
      <c r="H1810" t="s">
        <v>129</v>
      </c>
      <c r="I1810" t="s">
        <v>22</v>
      </c>
      <c r="J1810" t="s">
        <v>141</v>
      </c>
      <c r="K1810" t="s">
        <v>6808</v>
      </c>
      <c r="L1810" t="s">
        <v>6809</v>
      </c>
      <c r="M1810">
        <v>0.73916666600000003</v>
      </c>
      <c r="N1810">
        <v>0</v>
      </c>
      <c r="O1810">
        <v>0</v>
      </c>
      <c r="P1810">
        <v>164</v>
      </c>
      <c r="Q1810">
        <v>6</v>
      </c>
      <c r="R1810">
        <v>0</v>
      </c>
      <c r="S1810">
        <v>0</v>
      </c>
      <c r="T1810">
        <v>121.223333</v>
      </c>
      <c r="U1810">
        <v>4.4349999999999996</v>
      </c>
    </row>
    <row r="1811" spans="1:21" x14ac:dyDescent="0.25">
      <c r="A1811" t="s">
        <v>6810</v>
      </c>
      <c r="B1811">
        <v>1</v>
      </c>
      <c r="C1811" t="s">
        <v>79</v>
      </c>
      <c r="D1811" t="s">
        <v>124</v>
      </c>
      <c r="E1811" t="s">
        <v>6811</v>
      </c>
      <c r="F1811" t="s">
        <v>4991</v>
      </c>
      <c r="G1811" t="s">
        <v>71</v>
      </c>
      <c r="H1811" t="s">
        <v>129</v>
      </c>
      <c r="I1811" t="s">
        <v>22</v>
      </c>
      <c r="J1811" t="s">
        <v>141</v>
      </c>
      <c r="K1811" t="s">
        <v>6812</v>
      </c>
      <c r="L1811" t="s">
        <v>6813</v>
      </c>
      <c r="M1811">
        <v>2.3191666660000001</v>
      </c>
      <c r="N1811">
        <v>0</v>
      </c>
      <c r="O1811">
        <v>2</v>
      </c>
      <c r="P1811">
        <v>0</v>
      </c>
      <c r="Q1811">
        <v>0</v>
      </c>
      <c r="R1811">
        <v>0</v>
      </c>
      <c r="S1811">
        <v>4.6383330000000003</v>
      </c>
      <c r="T1811">
        <v>0</v>
      </c>
      <c r="U1811">
        <v>0</v>
      </c>
    </row>
    <row r="1812" spans="1:21" x14ac:dyDescent="0.25">
      <c r="A1812" t="s">
        <v>6814</v>
      </c>
      <c r="B1812">
        <v>1</v>
      </c>
      <c r="C1812" t="s">
        <v>79</v>
      </c>
      <c r="D1812" t="s">
        <v>124</v>
      </c>
      <c r="E1812" t="s">
        <v>6815</v>
      </c>
      <c r="F1812" t="s">
        <v>5012</v>
      </c>
      <c r="G1812" t="s">
        <v>72</v>
      </c>
      <c r="H1812" t="s">
        <v>129</v>
      </c>
      <c r="I1812" t="s">
        <v>22</v>
      </c>
      <c r="J1812" t="s">
        <v>141</v>
      </c>
      <c r="K1812" t="s">
        <v>6816</v>
      </c>
      <c r="L1812" t="s">
        <v>6817</v>
      </c>
      <c r="M1812">
        <v>4.9791666660000002</v>
      </c>
      <c r="N1812">
        <v>0</v>
      </c>
      <c r="O1812">
        <v>0</v>
      </c>
      <c r="P1812">
        <v>1</v>
      </c>
      <c r="Q1812">
        <v>0</v>
      </c>
      <c r="R1812">
        <v>0</v>
      </c>
      <c r="S1812">
        <v>0</v>
      </c>
      <c r="T1812">
        <v>4.9791670000000003</v>
      </c>
      <c r="U1812">
        <v>0</v>
      </c>
    </row>
    <row r="1813" spans="1:21" x14ac:dyDescent="0.25">
      <c r="A1813" t="s">
        <v>6818</v>
      </c>
      <c r="B1813">
        <v>1</v>
      </c>
      <c r="C1813" t="s">
        <v>79</v>
      </c>
      <c r="D1813" t="s">
        <v>124</v>
      </c>
      <c r="E1813" t="s">
        <v>6249</v>
      </c>
      <c r="F1813" t="s">
        <v>5012</v>
      </c>
      <c r="G1813" t="s">
        <v>72</v>
      </c>
      <c r="H1813" t="s">
        <v>129</v>
      </c>
      <c r="I1813" t="s">
        <v>22</v>
      </c>
      <c r="J1813" t="s">
        <v>141</v>
      </c>
      <c r="K1813" t="s">
        <v>6819</v>
      </c>
      <c r="L1813" t="s">
        <v>6820</v>
      </c>
      <c r="M1813">
        <v>3.7836111109999999</v>
      </c>
      <c r="N1813">
        <v>0</v>
      </c>
      <c r="O1813">
        <v>27</v>
      </c>
      <c r="P1813">
        <v>0</v>
      </c>
      <c r="Q1813">
        <v>4</v>
      </c>
      <c r="R1813">
        <v>0</v>
      </c>
      <c r="S1813">
        <v>102.1575</v>
      </c>
      <c r="T1813">
        <v>0</v>
      </c>
      <c r="U1813">
        <v>15.134444</v>
      </c>
    </row>
    <row r="1814" spans="1:21" x14ac:dyDescent="0.25">
      <c r="A1814" t="s">
        <v>6821</v>
      </c>
      <c r="B1814">
        <v>1</v>
      </c>
      <c r="C1814" t="s">
        <v>79</v>
      </c>
      <c r="D1814" t="s">
        <v>124</v>
      </c>
      <c r="E1814" t="s">
        <v>6822</v>
      </c>
      <c r="F1814" t="s">
        <v>6823</v>
      </c>
      <c r="G1814" t="s">
        <v>71</v>
      </c>
      <c r="H1814" t="s">
        <v>129</v>
      </c>
      <c r="I1814" t="s">
        <v>22</v>
      </c>
      <c r="J1814" t="s">
        <v>141</v>
      </c>
      <c r="K1814" t="s">
        <v>6824</v>
      </c>
      <c r="L1814" t="s">
        <v>6825</v>
      </c>
      <c r="M1814">
        <v>3.7286111110000002</v>
      </c>
      <c r="N1814">
        <v>0</v>
      </c>
      <c r="O1814">
        <v>42</v>
      </c>
      <c r="P1814">
        <v>0</v>
      </c>
      <c r="Q1814">
        <v>0</v>
      </c>
      <c r="R1814">
        <v>0</v>
      </c>
      <c r="S1814">
        <v>156.60166699999999</v>
      </c>
      <c r="T1814">
        <v>0</v>
      </c>
      <c r="U1814">
        <v>0</v>
      </c>
    </row>
    <row r="1815" spans="1:21" x14ac:dyDescent="0.25">
      <c r="A1815" t="s">
        <v>6826</v>
      </c>
      <c r="B1815">
        <v>1</v>
      </c>
      <c r="C1815" t="s">
        <v>79</v>
      </c>
      <c r="D1815" t="s">
        <v>124</v>
      </c>
      <c r="E1815" t="s">
        <v>6827</v>
      </c>
      <c r="F1815" t="s">
        <v>5012</v>
      </c>
      <c r="G1815" t="s">
        <v>72</v>
      </c>
      <c r="H1815" t="s">
        <v>129</v>
      </c>
      <c r="I1815" t="s">
        <v>22</v>
      </c>
      <c r="J1815" t="s">
        <v>141</v>
      </c>
      <c r="K1815" t="s">
        <v>6828</v>
      </c>
      <c r="L1815" t="s">
        <v>6829</v>
      </c>
      <c r="M1815">
        <v>0.29749999999999999</v>
      </c>
      <c r="N1815">
        <v>0</v>
      </c>
      <c r="O1815">
        <v>0</v>
      </c>
      <c r="P1815">
        <v>12</v>
      </c>
      <c r="Q1815">
        <v>0</v>
      </c>
      <c r="R1815">
        <v>0</v>
      </c>
      <c r="S1815">
        <v>0</v>
      </c>
      <c r="T1815">
        <v>3.57</v>
      </c>
      <c r="U1815">
        <v>0</v>
      </c>
    </row>
    <row r="1816" spans="1:21" x14ac:dyDescent="0.25">
      <c r="A1816" t="s">
        <v>6830</v>
      </c>
      <c r="B1816">
        <v>1</v>
      </c>
      <c r="C1816" t="s">
        <v>79</v>
      </c>
      <c r="D1816" t="s">
        <v>124</v>
      </c>
      <c r="E1816" t="s">
        <v>6831</v>
      </c>
      <c r="F1816" t="s">
        <v>6832</v>
      </c>
      <c r="G1816" t="s">
        <v>71</v>
      </c>
      <c r="H1816" t="s">
        <v>129</v>
      </c>
      <c r="I1816" t="s">
        <v>22</v>
      </c>
      <c r="J1816" t="s">
        <v>141</v>
      </c>
      <c r="K1816" t="s">
        <v>6833</v>
      </c>
      <c r="L1816" t="s">
        <v>6834</v>
      </c>
      <c r="M1816">
        <v>8.6302777769999999</v>
      </c>
      <c r="N1816">
        <v>0</v>
      </c>
      <c r="O1816">
        <v>30</v>
      </c>
      <c r="P1816">
        <v>0</v>
      </c>
      <c r="Q1816">
        <v>0</v>
      </c>
      <c r="R1816">
        <v>0</v>
      </c>
      <c r="S1816">
        <v>258.90833300000003</v>
      </c>
      <c r="T1816">
        <v>0</v>
      </c>
      <c r="U1816">
        <v>0</v>
      </c>
    </row>
    <row r="1817" spans="1:21" x14ac:dyDescent="0.25">
      <c r="A1817" t="s">
        <v>6835</v>
      </c>
      <c r="B1817">
        <v>1</v>
      </c>
      <c r="C1817" t="s">
        <v>78</v>
      </c>
      <c r="D1817" t="s">
        <v>86</v>
      </c>
      <c r="E1817" t="s">
        <v>6836</v>
      </c>
      <c r="F1817" t="s">
        <v>3531</v>
      </c>
      <c r="G1817" t="s">
        <v>72</v>
      </c>
      <c r="H1817" t="s">
        <v>129</v>
      </c>
      <c r="I1817" t="s">
        <v>22</v>
      </c>
      <c r="J1817" t="s">
        <v>141</v>
      </c>
      <c r="K1817" t="s">
        <v>6837</v>
      </c>
      <c r="L1817" t="s">
        <v>6838</v>
      </c>
      <c r="M1817">
        <v>0.93</v>
      </c>
      <c r="N1817">
        <v>3</v>
      </c>
      <c r="O1817">
        <v>0</v>
      </c>
      <c r="P1817">
        <v>0</v>
      </c>
      <c r="Q1817">
        <v>0</v>
      </c>
      <c r="R1817">
        <v>2.79</v>
      </c>
      <c r="S1817">
        <v>0</v>
      </c>
      <c r="T1817">
        <v>0</v>
      </c>
      <c r="U1817">
        <v>0</v>
      </c>
    </row>
    <row r="1818" spans="1:21" x14ac:dyDescent="0.25">
      <c r="A1818" t="s">
        <v>6839</v>
      </c>
      <c r="B1818">
        <v>1</v>
      </c>
      <c r="C1818" t="s">
        <v>78</v>
      </c>
      <c r="D1818" t="s">
        <v>90</v>
      </c>
      <c r="E1818" t="s">
        <v>6840</v>
      </c>
      <c r="F1818" t="s">
        <v>177</v>
      </c>
      <c r="G1818" t="s">
        <v>72</v>
      </c>
      <c r="H1818" t="s">
        <v>129</v>
      </c>
      <c r="I1818" t="s">
        <v>22</v>
      </c>
      <c r="J1818" t="s">
        <v>130</v>
      </c>
      <c r="K1818" t="s">
        <v>6841</v>
      </c>
      <c r="L1818" t="s">
        <v>6842</v>
      </c>
      <c r="M1818">
        <v>3.0950000000000002</v>
      </c>
      <c r="N1818">
        <v>1</v>
      </c>
      <c r="O1818">
        <v>696</v>
      </c>
      <c r="P1818">
        <v>0</v>
      </c>
      <c r="Q1818">
        <v>0</v>
      </c>
      <c r="R1818">
        <v>3.0950000000000002</v>
      </c>
      <c r="S1818">
        <v>2154.12</v>
      </c>
      <c r="T1818">
        <v>0</v>
      </c>
      <c r="U1818">
        <v>0</v>
      </c>
    </row>
    <row r="1819" spans="1:21" x14ac:dyDescent="0.25">
      <c r="A1819" t="s">
        <v>6843</v>
      </c>
      <c r="B1819">
        <v>1</v>
      </c>
      <c r="C1819" t="s">
        <v>78</v>
      </c>
      <c r="D1819" t="s">
        <v>90</v>
      </c>
      <c r="E1819" t="s">
        <v>6844</v>
      </c>
      <c r="F1819" t="s">
        <v>177</v>
      </c>
      <c r="G1819" t="s">
        <v>72</v>
      </c>
      <c r="H1819" t="s">
        <v>129</v>
      </c>
      <c r="I1819" t="s">
        <v>22</v>
      </c>
      <c r="J1819" t="s">
        <v>130</v>
      </c>
      <c r="K1819" t="s">
        <v>6845</v>
      </c>
      <c r="L1819" t="s">
        <v>6846</v>
      </c>
      <c r="M1819">
        <v>0.84340555500000003</v>
      </c>
      <c r="N1819">
        <v>4</v>
      </c>
      <c r="O1819">
        <v>1291</v>
      </c>
      <c r="P1819">
        <v>0</v>
      </c>
      <c r="Q1819">
        <v>0</v>
      </c>
      <c r="R1819">
        <v>3.3736220000000001</v>
      </c>
      <c r="S1819">
        <v>1088.8365719999999</v>
      </c>
      <c r="T1819">
        <v>0</v>
      </c>
      <c r="U1819">
        <v>0</v>
      </c>
    </row>
    <row r="1820" spans="1:21" x14ac:dyDescent="0.25">
      <c r="A1820" t="s">
        <v>6847</v>
      </c>
      <c r="B1820">
        <v>1</v>
      </c>
      <c r="C1820" t="s">
        <v>79</v>
      </c>
      <c r="D1820" t="s">
        <v>124</v>
      </c>
      <c r="E1820" t="s">
        <v>6848</v>
      </c>
      <c r="F1820" t="s">
        <v>140</v>
      </c>
      <c r="G1820" t="s">
        <v>72</v>
      </c>
      <c r="H1820" t="s">
        <v>129</v>
      </c>
      <c r="I1820" t="s">
        <v>22</v>
      </c>
      <c r="J1820" t="s">
        <v>141</v>
      </c>
      <c r="K1820" t="s">
        <v>6849</v>
      </c>
      <c r="L1820" t="s">
        <v>6850</v>
      </c>
      <c r="M1820">
        <v>0.53638888799999995</v>
      </c>
      <c r="N1820">
        <v>6</v>
      </c>
      <c r="O1820">
        <v>33</v>
      </c>
      <c r="P1820">
        <v>0</v>
      </c>
      <c r="Q1820">
        <v>0</v>
      </c>
      <c r="R1820">
        <v>3.2183329999999999</v>
      </c>
      <c r="S1820">
        <v>17.700832999999999</v>
      </c>
      <c r="T1820">
        <v>0</v>
      </c>
      <c r="U1820">
        <v>0</v>
      </c>
    </row>
    <row r="1821" spans="1:21" x14ac:dyDescent="0.25">
      <c r="A1821" t="s">
        <v>6851</v>
      </c>
      <c r="B1821">
        <v>1</v>
      </c>
      <c r="C1821" t="s">
        <v>78</v>
      </c>
      <c r="D1821" t="s">
        <v>92</v>
      </c>
      <c r="E1821" t="s">
        <v>6852</v>
      </c>
      <c r="F1821" t="s">
        <v>140</v>
      </c>
      <c r="G1821" t="s">
        <v>72</v>
      </c>
      <c r="H1821" t="s">
        <v>129</v>
      </c>
      <c r="I1821" t="s">
        <v>22</v>
      </c>
      <c r="J1821" t="s">
        <v>141</v>
      </c>
      <c r="K1821" t="s">
        <v>6853</v>
      </c>
      <c r="L1821" t="s">
        <v>6854</v>
      </c>
      <c r="M1821">
        <v>0.80555555499999998</v>
      </c>
      <c r="N1821">
        <v>1</v>
      </c>
      <c r="O1821">
        <v>143</v>
      </c>
      <c r="P1821">
        <v>0</v>
      </c>
      <c r="Q1821">
        <v>0</v>
      </c>
      <c r="R1821">
        <v>0.80555600000000005</v>
      </c>
      <c r="S1821">
        <v>115.194444</v>
      </c>
      <c r="T1821">
        <v>0</v>
      </c>
      <c r="U1821">
        <v>0</v>
      </c>
    </row>
    <row r="1822" spans="1:21" x14ac:dyDescent="0.25">
      <c r="A1822" t="s">
        <v>6855</v>
      </c>
      <c r="B1822">
        <v>1</v>
      </c>
      <c r="C1822" t="s">
        <v>78</v>
      </c>
      <c r="D1822" t="s">
        <v>89</v>
      </c>
      <c r="E1822" t="s">
        <v>6856</v>
      </c>
      <c r="F1822" t="s">
        <v>5070</v>
      </c>
      <c r="G1822" t="s">
        <v>71</v>
      </c>
      <c r="H1822" t="s">
        <v>129</v>
      </c>
      <c r="I1822" t="s">
        <v>22</v>
      </c>
      <c r="J1822" t="s">
        <v>141</v>
      </c>
      <c r="K1822" t="s">
        <v>6857</v>
      </c>
      <c r="L1822" t="s">
        <v>6858</v>
      </c>
      <c r="M1822">
        <v>3.676111111</v>
      </c>
      <c r="N1822">
        <v>0</v>
      </c>
      <c r="O1822">
        <v>0</v>
      </c>
      <c r="P1822">
        <v>0</v>
      </c>
      <c r="Q1822">
        <v>1</v>
      </c>
      <c r="R1822">
        <v>0</v>
      </c>
      <c r="S1822">
        <v>0</v>
      </c>
      <c r="T1822">
        <v>0</v>
      </c>
      <c r="U1822">
        <v>3.6761110000000001</v>
      </c>
    </row>
    <row r="1823" spans="1:21" x14ac:dyDescent="0.25">
      <c r="A1823" t="s">
        <v>6859</v>
      </c>
      <c r="B1823">
        <v>1</v>
      </c>
      <c r="C1823" t="s">
        <v>78</v>
      </c>
      <c r="D1823" t="s">
        <v>89</v>
      </c>
      <c r="E1823" t="s">
        <v>6860</v>
      </c>
      <c r="F1823" t="s">
        <v>177</v>
      </c>
      <c r="G1823" t="s">
        <v>72</v>
      </c>
      <c r="H1823" t="s">
        <v>129</v>
      </c>
      <c r="I1823" t="s">
        <v>22</v>
      </c>
      <c r="J1823" t="s">
        <v>130</v>
      </c>
      <c r="K1823" t="s">
        <v>6861</v>
      </c>
      <c r="L1823" t="s">
        <v>6862</v>
      </c>
      <c r="M1823">
        <v>4.97</v>
      </c>
      <c r="N1823">
        <v>0</v>
      </c>
      <c r="O1823">
        <v>0</v>
      </c>
      <c r="P1823">
        <v>5</v>
      </c>
      <c r="Q1823">
        <v>262</v>
      </c>
      <c r="R1823">
        <v>0</v>
      </c>
      <c r="S1823">
        <v>0</v>
      </c>
      <c r="T1823">
        <v>24.85</v>
      </c>
      <c r="U1823">
        <v>1302.1400000000001</v>
      </c>
    </row>
    <row r="1824" spans="1:21" x14ac:dyDescent="0.25">
      <c r="A1824" t="s">
        <v>6863</v>
      </c>
      <c r="B1824">
        <v>1</v>
      </c>
      <c r="C1824" t="s">
        <v>78</v>
      </c>
      <c r="D1824" t="s">
        <v>102</v>
      </c>
      <c r="E1824" t="s">
        <v>6864</v>
      </c>
      <c r="F1824" t="s">
        <v>2199</v>
      </c>
      <c r="G1824" t="s">
        <v>71</v>
      </c>
      <c r="H1824" t="s">
        <v>129</v>
      </c>
      <c r="I1824" t="s">
        <v>22</v>
      </c>
      <c r="J1824" t="s">
        <v>141</v>
      </c>
      <c r="K1824" t="s">
        <v>6865</v>
      </c>
      <c r="L1824" t="s">
        <v>6866</v>
      </c>
      <c r="M1824">
        <v>2.8422222220000002</v>
      </c>
      <c r="N1824">
        <v>0</v>
      </c>
      <c r="O1824">
        <v>1</v>
      </c>
      <c r="P1824">
        <v>0</v>
      </c>
      <c r="Q1824">
        <v>0</v>
      </c>
      <c r="R1824">
        <v>0</v>
      </c>
      <c r="S1824">
        <v>2.842222</v>
      </c>
      <c r="T1824">
        <v>0</v>
      </c>
      <c r="U1824">
        <v>0</v>
      </c>
    </row>
    <row r="1825" spans="1:21" x14ac:dyDescent="0.25">
      <c r="A1825" t="s">
        <v>6867</v>
      </c>
      <c r="B1825">
        <v>1</v>
      </c>
      <c r="C1825" t="s">
        <v>78</v>
      </c>
      <c r="D1825" t="s">
        <v>106</v>
      </c>
      <c r="E1825" t="s">
        <v>6868</v>
      </c>
      <c r="F1825" t="s">
        <v>5417</v>
      </c>
      <c r="G1825" t="s">
        <v>71</v>
      </c>
      <c r="H1825" t="s">
        <v>129</v>
      </c>
      <c r="I1825" t="s">
        <v>22</v>
      </c>
      <c r="J1825" t="s">
        <v>141</v>
      </c>
      <c r="K1825" t="s">
        <v>6869</v>
      </c>
      <c r="L1825" t="s">
        <v>6870</v>
      </c>
      <c r="M1825">
        <v>1.9375</v>
      </c>
      <c r="N1825">
        <v>0</v>
      </c>
      <c r="O1825">
        <v>2</v>
      </c>
      <c r="P1825">
        <v>0</v>
      </c>
      <c r="Q1825">
        <v>0</v>
      </c>
      <c r="R1825">
        <v>0</v>
      </c>
      <c r="S1825">
        <v>3.875</v>
      </c>
      <c r="T1825">
        <v>0</v>
      </c>
      <c r="U1825">
        <v>0</v>
      </c>
    </row>
    <row r="1826" spans="1:21" x14ac:dyDescent="0.25">
      <c r="A1826" t="s">
        <v>6871</v>
      </c>
      <c r="B1826">
        <v>1</v>
      </c>
      <c r="C1826" t="s">
        <v>78</v>
      </c>
      <c r="D1826" t="s">
        <v>86</v>
      </c>
      <c r="E1826" t="s">
        <v>6872</v>
      </c>
      <c r="F1826" t="s">
        <v>140</v>
      </c>
      <c r="G1826" t="s">
        <v>72</v>
      </c>
      <c r="H1826" t="s">
        <v>129</v>
      </c>
      <c r="I1826" t="s">
        <v>22</v>
      </c>
      <c r="J1826" t="s">
        <v>141</v>
      </c>
      <c r="K1826" t="s">
        <v>6873</v>
      </c>
      <c r="L1826" t="s">
        <v>6874</v>
      </c>
      <c r="M1826">
        <v>1.041666666</v>
      </c>
      <c r="N1826">
        <v>11</v>
      </c>
      <c r="O1826">
        <v>5</v>
      </c>
      <c r="P1826">
        <v>0</v>
      </c>
      <c r="Q1826">
        <v>0</v>
      </c>
      <c r="R1826">
        <v>11.458333</v>
      </c>
      <c r="S1826">
        <v>5.2083329999999997</v>
      </c>
      <c r="T1826">
        <v>0</v>
      </c>
      <c r="U1826">
        <v>0</v>
      </c>
    </row>
    <row r="1827" spans="1:21" x14ac:dyDescent="0.25">
      <c r="A1827" t="s">
        <v>6875</v>
      </c>
      <c r="B1827">
        <v>1</v>
      </c>
      <c r="C1827" t="s">
        <v>78</v>
      </c>
      <c r="D1827" t="s">
        <v>86</v>
      </c>
      <c r="E1827" t="s">
        <v>6876</v>
      </c>
      <c r="F1827" t="s">
        <v>5417</v>
      </c>
      <c r="G1827" t="s">
        <v>71</v>
      </c>
      <c r="H1827" t="s">
        <v>129</v>
      </c>
      <c r="I1827" t="s">
        <v>22</v>
      </c>
      <c r="J1827" t="s">
        <v>141</v>
      </c>
      <c r="K1827" t="s">
        <v>6877</v>
      </c>
      <c r="L1827" t="s">
        <v>6878</v>
      </c>
      <c r="M1827">
        <v>0.88666666599999999</v>
      </c>
      <c r="N1827">
        <v>0</v>
      </c>
      <c r="O1827">
        <v>1</v>
      </c>
      <c r="P1827">
        <v>0</v>
      </c>
      <c r="Q1827">
        <v>0</v>
      </c>
      <c r="R1827">
        <v>0</v>
      </c>
      <c r="S1827">
        <v>0.88666699999999998</v>
      </c>
      <c r="T1827">
        <v>0</v>
      </c>
      <c r="U1827">
        <v>0</v>
      </c>
    </row>
    <row r="1828" spans="1:21" x14ac:dyDescent="0.25">
      <c r="A1828" t="s">
        <v>6879</v>
      </c>
      <c r="B1828">
        <v>1</v>
      </c>
      <c r="C1828" t="s">
        <v>78</v>
      </c>
      <c r="D1828" t="s">
        <v>86</v>
      </c>
      <c r="E1828" t="s">
        <v>6880</v>
      </c>
      <c r="F1828" t="s">
        <v>140</v>
      </c>
      <c r="G1828" t="s">
        <v>72</v>
      </c>
      <c r="H1828" t="s">
        <v>129</v>
      </c>
      <c r="I1828" t="s">
        <v>22</v>
      </c>
      <c r="J1828" t="s">
        <v>141</v>
      </c>
      <c r="K1828" t="s">
        <v>6881</v>
      </c>
      <c r="L1828" t="s">
        <v>6882</v>
      </c>
      <c r="M1828">
        <v>0.98666666599999997</v>
      </c>
      <c r="N1828">
        <v>5</v>
      </c>
      <c r="O1828">
        <v>0</v>
      </c>
      <c r="P1828">
        <v>0</v>
      </c>
      <c r="Q1828">
        <v>0</v>
      </c>
      <c r="R1828">
        <v>4.9333330000000002</v>
      </c>
      <c r="S1828">
        <v>0</v>
      </c>
      <c r="T1828">
        <v>0</v>
      </c>
      <c r="U1828">
        <v>0</v>
      </c>
    </row>
    <row r="1829" spans="1:21" x14ac:dyDescent="0.25">
      <c r="A1829" t="s">
        <v>6883</v>
      </c>
      <c r="B1829">
        <v>1</v>
      </c>
      <c r="C1829" t="s">
        <v>78</v>
      </c>
      <c r="D1829" t="s">
        <v>86</v>
      </c>
      <c r="E1829" t="s">
        <v>6884</v>
      </c>
      <c r="F1829" t="s">
        <v>140</v>
      </c>
      <c r="G1829" t="s">
        <v>72</v>
      </c>
      <c r="H1829" t="s">
        <v>129</v>
      </c>
      <c r="I1829" t="s">
        <v>22</v>
      </c>
      <c r="J1829" t="s">
        <v>141</v>
      </c>
      <c r="K1829" t="s">
        <v>6885</v>
      </c>
      <c r="L1829" t="s">
        <v>6886</v>
      </c>
      <c r="M1829">
        <v>1.0725</v>
      </c>
      <c r="N1829">
        <v>2</v>
      </c>
      <c r="O1829">
        <v>0</v>
      </c>
      <c r="P1829">
        <v>0</v>
      </c>
      <c r="Q1829">
        <v>0</v>
      </c>
      <c r="R1829">
        <v>2.145</v>
      </c>
      <c r="S1829">
        <v>0</v>
      </c>
      <c r="T1829">
        <v>0</v>
      </c>
      <c r="U1829">
        <v>0</v>
      </c>
    </row>
    <row r="1830" spans="1:21" x14ac:dyDescent="0.25">
      <c r="A1830" t="s">
        <v>6887</v>
      </c>
      <c r="B1830">
        <v>1</v>
      </c>
      <c r="C1830" t="s">
        <v>79</v>
      </c>
      <c r="D1830" t="s">
        <v>119</v>
      </c>
      <c r="E1830" t="s">
        <v>6888</v>
      </c>
      <c r="F1830" t="s">
        <v>6241</v>
      </c>
      <c r="G1830" t="s">
        <v>71</v>
      </c>
      <c r="H1830" t="s">
        <v>129</v>
      </c>
      <c r="I1830" t="s">
        <v>22</v>
      </c>
      <c r="J1830" t="s">
        <v>141</v>
      </c>
      <c r="K1830" t="s">
        <v>6889</v>
      </c>
      <c r="L1830" t="s">
        <v>6890</v>
      </c>
      <c r="M1830">
        <v>2.0294444440000001</v>
      </c>
      <c r="N1830">
        <v>0</v>
      </c>
      <c r="O1830">
        <v>183</v>
      </c>
      <c r="P1830">
        <v>0</v>
      </c>
      <c r="Q1830">
        <v>0</v>
      </c>
      <c r="R1830">
        <v>0</v>
      </c>
      <c r="S1830">
        <v>371.38833299999999</v>
      </c>
      <c r="T1830">
        <v>0</v>
      </c>
      <c r="U1830">
        <v>0</v>
      </c>
    </row>
    <row r="1831" spans="1:21" x14ac:dyDescent="0.25">
      <c r="A1831" t="s">
        <v>6891</v>
      </c>
      <c r="B1831">
        <v>1</v>
      </c>
      <c r="C1831" t="s">
        <v>79</v>
      </c>
      <c r="D1831" t="s">
        <v>119</v>
      </c>
      <c r="E1831" t="s">
        <v>6892</v>
      </c>
      <c r="F1831" t="s">
        <v>150</v>
      </c>
      <c r="G1831" t="s">
        <v>72</v>
      </c>
      <c r="H1831" t="s">
        <v>129</v>
      </c>
      <c r="I1831" t="s">
        <v>22</v>
      </c>
      <c r="J1831" t="s">
        <v>141</v>
      </c>
      <c r="K1831" t="s">
        <v>6893</v>
      </c>
      <c r="L1831" t="s">
        <v>6894</v>
      </c>
      <c r="M1831">
        <v>1.476111111</v>
      </c>
      <c r="N1831">
        <v>16</v>
      </c>
      <c r="O1831">
        <v>3024</v>
      </c>
      <c r="P1831">
        <v>0</v>
      </c>
      <c r="Q1831">
        <v>0</v>
      </c>
      <c r="R1831">
        <v>23.617778000000001</v>
      </c>
      <c r="S1831">
        <v>4463.76</v>
      </c>
      <c r="T1831">
        <v>0</v>
      </c>
      <c r="U1831">
        <v>0</v>
      </c>
    </row>
    <row r="1832" spans="1:21" x14ac:dyDescent="0.25">
      <c r="A1832" t="s">
        <v>6895</v>
      </c>
      <c r="B1832">
        <v>1</v>
      </c>
      <c r="C1832" t="s">
        <v>79</v>
      </c>
      <c r="D1832" t="s">
        <v>119</v>
      </c>
      <c r="E1832" t="s">
        <v>6896</v>
      </c>
      <c r="F1832" t="s">
        <v>150</v>
      </c>
      <c r="G1832" t="s">
        <v>72</v>
      </c>
      <c r="H1832" t="s">
        <v>129</v>
      </c>
      <c r="I1832" t="s">
        <v>22</v>
      </c>
      <c r="J1832" t="s">
        <v>141</v>
      </c>
      <c r="K1832" t="s">
        <v>6897</v>
      </c>
      <c r="L1832" t="s">
        <v>6894</v>
      </c>
      <c r="M1832">
        <v>1.483333333</v>
      </c>
      <c r="N1832">
        <v>15</v>
      </c>
      <c r="O1832">
        <v>4842</v>
      </c>
      <c r="P1832">
        <v>0</v>
      </c>
      <c r="Q1832">
        <v>0</v>
      </c>
      <c r="R1832">
        <v>22.25</v>
      </c>
      <c r="S1832">
        <v>7182.2999980000004</v>
      </c>
      <c r="T1832">
        <v>0</v>
      </c>
      <c r="U1832">
        <v>0</v>
      </c>
    </row>
    <row r="1833" spans="1:21" x14ac:dyDescent="0.25">
      <c r="A1833" t="s">
        <v>6898</v>
      </c>
      <c r="B1833">
        <v>1</v>
      </c>
      <c r="C1833" t="s">
        <v>78</v>
      </c>
      <c r="D1833" t="s">
        <v>92</v>
      </c>
      <c r="E1833" t="s">
        <v>6899</v>
      </c>
      <c r="F1833" t="s">
        <v>4991</v>
      </c>
      <c r="G1833" t="s">
        <v>71</v>
      </c>
      <c r="H1833" t="s">
        <v>129</v>
      </c>
      <c r="I1833" t="s">
        <v>22</v>
      </c>
      <c r="J1833" t="s">
        <v>141</v>
      </c>
      <c r="K1833" t="s">
        <v>6900</v>
      </c>
      <c r="L1833" t="s">
        <v>6901</v>
      </c>
      <c r="M1833">
        <v>4.7552777769999999</v>
      </c>
      <c r="N1833">
        <v>0</v>
      </c>
      <c r="O1833">
        <v>1</v>
      </c>
      <c r="P1833">
        <v>0</v>
      </c>
      <c r="Q1833">
        <v>0</v>
      </c>
      <c r="R1833">
        <v>0</v>
      </c>
      <c r="S1833">
        <v>4.7552779999999997</v>
      </c>
      <c r="T1833">
        <v>0</v>
      </c>
      <c r="U1833">
        <v>0</v>
      </c>
    </row>
    <row r="1834" spans="1:21" x14ac:dyDescent="0.25">
      <c r="A1834" t="s">
        <v>6902</v>
      </c>
      <c r="B1834">
        <v>1</v>
      </c>
      <c r="C1834" t="s">
        <v>79</v>
      </c>
      <c r="D1834" t="s">
        <v>124</v>
      </c>
      <c r="E1834" t="s">
        <v>6903</v>
      </c>
      <c r="F1834" t="s">
        <v>5218</v>
      </c>
      <c r="G1834" t="s">
        <v>71</v>
      </c>
      <c r="H1834" t="s">
        <v>129</v>
      </c>
      <c r="I1834" t="s">
        <v>22</v>
      </c>
      <c r="J1834" t="s">
        <v>141</v>
      </c>
      <c r="K1834" t="s">
        <v>6904</v>
      </c>
      <c r="L1834" t="s">
        <v>6905</v>
      </c>
      <c r="M1834">
        <v>0.72833333300000003</v>
      </c>
      <c r="N1834">
        <v>0</v>
      </c>
      <c r="O1834">
        <v>0</v>
      </c>
      <c r="P1834">
        <v>0</v>
      </c>
      <c r="Q1834">
        <v>18</v>
      </c>
      <c r="R1834">
        <v>0</v>
      </c>
      <c r="S1834">
        <v>0</v>
      </c>
      <c r="T1834">
        <v>0</v>
      </c>
      <c r="U1834">
        <v>13.11</v>
      </c>
    </row>
    <row r="1835" spans="1:21" x14ac:dyDescent="0.25">
      <c r="A1835" t="s">
        <v>6906</v>
      </c>
      <c r="B1835">
        <v>1</v>
      </c>
      <c r="C1835" t="s">
        <v>79</v>
      </c>
      <c r="D1835" t="s">
        <v>124</v>
      </c>
      <c r="E1835" t="s">
        <v>6907</v>
      </c>
      <c r="F1835" t="s">
        <v>5972</v>
      </c>
      <c r="G1835" t="s">
        <v>72</v>
      </c>
      <c r="H1835" t="s">
        <v>129</v>
      </c>
      <c r="I1835" t="s">
        <v>22</v>
      </c>
      <c r="J1835" t="s">
        <v>141</v>
      </c>
      <c r="K1835" t="s">
        <v>6908</v>
      </c>
      <c r="L1835" t="s">
        <v>6909</v>
      </c>
      <c r="M1835">
        <v>7.4677777770000002</v>
      </c>
      <c r="N1835">
        <v>0</v>
      </c>
      <c r="O1835">
        <v>0</v>
      </c>
      <c r="P1835">
        <v>2</v>
      </c>
      <c r="Q1835">
        <v>39</v>
      </c>
      <c r="R1835">
        <v>0</v>
      </c>
      <c r="S1835">
        <v>0</v>
      </c>
      <c r="T1835">
        <v>14.935556</v>
      </c>
      <c r="U1835">
        <v>291.24333300000001</v>
      </c>
    </row>
    <row r="1836" spans="1:21" x14ac:dyDescent="0.25">
      <c r="A1836" t="s">
        <v>6910</v>
      </c>
      <c r="B1836">
        <v>1</v>
      </c>
      <c r="C1836" t="s">
        <v>78</v>
      </c>
      <c r="D1836" t="s">
        <v>104</v>
      </c>
      <c r="E1836" t="s">
        <v>6911</v>
      </c>
      <c r="F1836" t="s">
        <v>140</v>
      </c>
      <c r="G1836" t="s">
        <v>72</v>
      </c>
      <c r="H1836" t="s">
        <v>129</v>
      </c>
      <c r="I1836" t="s">
        <v>22</v>
      </c>
      <c r="J1836" t="s">
        <v>141</v>
      </c>
      <c r="K1836" t="s">
        <v>6912</v>
      </c>
      <c r="L1836" t="s">
        <v>6913</v>
      </c>
      <c r="M1836">
        <v>0.195833333</v>
      </c>
      <c r="N1836">
        <v>17</v>
      </c>
      <c r="O1836">
        <v>1809</v>
      </c>
      <c r="P1836">
        <v>0</v>
      </c>
      <c r="Q1836">
        <v>0</v>
      </c>
      <c r="R1836">
        <v>3.329167</v>
      </c>
      <c r="S1836">
        <v>354.26249899999999</v>
      </c>
      <c r="T1836">
        <v>0</v>
      </c>
      <c r="U1836">
        <v>0</v>
      </c>
    </row>
    <row r="1837" spans="1:21" x14ac:dyDescent="0.25">
      <c r="A1837" t="s">
        <v>6914</v>
      </c>
      <c r="B1837">
        <v>1</v>
      </c>
      <c r="C1837" t="s">
        <v>78</v>
      </c>
      <c r="D1837" t="s">
        <v>95</v>
      </c>
      <c r="E1837" t="s">
        <v>6915</v>
      </c>
      <c r="F1837" t="s">
        <v>140</v>
      </c>
      <c r="G1837" t="s">
        <v>72</v>
      </c>
      <c r="H1837" t="s">
        <v>129</v>
      </c>
      <c r="I1837" t="s">
        <v>22</v>
      </c>
      <c r="J1837" t="s">
        <v>141</v>
      </c>
      <c r="K1837" t="s">
        <v>6916</v>
      </c>
      <c r="L1837" t="s">
        <v>6917</v>
      </c>
      <c r="M1837">
        <v>0.944722222</v>
      </c>
      <c r="N1837">
        <v>15</v>
      </c>
      <c r="O1837">
        <v>761</v>
      </c>
      <c r="P1837">
        <v>0</v>
      </c>
      <c r="Q1837">
        <v>0</v>
      </c>
      <c r="R1837">
        <v>14.170833</v>
      </c>
      <c r="S1837">
        <v>718.93361100000004</v>
      </c>
      <c r="T1837">
        <v>0</v>
      </c>
      <c r="U1837">
        <v>0</v>
      </c>
    </row>
    <row r="1838" spans="1:21" x14ac:dyDescent="0.25">
      <c r="A1838" t="s">
        <v>6918</v>
      </c>
      <c r="B1838">
        <v>1</v>
      </c>
      <c r="C1838" t="s">
        <v>78</v>
      </c>
      <c r="D1838" t="s">
        <v>80</v>
      </c>
      <c r="E1838" t="s">
        <v>6919</v>
      </c>
      <c r="F1838" t="s">
        <v>128</v>
      </c>
      <c r="G1838" t="s">
        <v>71</v>
      </c>
      <c r="H1838" t="s">
        <v>129</v>
      </c>
      <c r="I1838" t="s">
        <v>22</v>
      </c>
      <c r="J1838" t="s">
        <v>130</v>
      </c>
      <c r="K1838" t="s">
        <v>6920</v>
      </c>
      <c r="L1838" t="s">
        <v>6921</v>
      </c>
      <c r="M1838">
        <v>2.0474999999999999</v>
      </c>
      <c r="N1838">
        <v>1</v>
      </c>
      <c r="O1838">
        <v>283</v>
      </c>
      <c r="P1838">
        <v>0</v>
      </c>
      <c r="Q1838">
        <v>0</v>
      </c>
      <c r="R1838">
        <v>2.0474999999999999</v>
      </c>
      <c r="S1838">
        <v>579.4425</v>
      </c>
      <c r="T1838">
        <v>0</v>
      </c>
      <c r="U1838">
        <v>0</v>
      </c>
    </row>
    <row r="1839" spans="1:21" x14ac:dyDescent="0.25">
      <c r="A1839" t="s">
        <v>6922</v>
      </c>
      <c r="B1839">
        <v>1</v>
      </c>
      <c r="C1839" t="s">
        <v>78</v>
      </c>
      <c r="D1839" t="s">
        <v>90</v>
      </c>
      <c r="E1839" t="s">
        <v>6923</v>
      </c>
      <c r="F1839" t="s">
        <v>128</v>
      </c>
      <c r="G1839" t="s">
        <v>72</v>
      </c>
      <c r="H1839" t="s">
        <v>129</v>
      </c>
      <c r="I1839" t="s">
        <v>22</v>
      </c>
      <c r="J1839" t="s">
        <v>130</v>
      </c>
      <c r="K1839" t="s">
        <v>6924</v>
      </c>
      <c r="L1839" t="s">
        <v>6925</v>
      </c>
      <c r="M1839">
        <v>3.915</v>
      </c>
      <c r="N1839">
        <v>0</v>
      </c>
      <c r="O1839">
        <v>0</v>
      </c>
      <c r="P1839">
        <v>13</v>
      </c>
      <c r="Q1839">
        <v>344</v>
      </c>
      <c r="R1839">
        <v>0</v>
      </c>
      <c r="S1839">
        <v>0</v>
      </c>
      <c r="T1839">
        <v>50.895000000000003</v>
      </c>
      <c r="U1839">
        <v>1346.76</v>
      </c>
    </row>
    <row r="1840" spans="1:21" x14ac:dyDescent="0.25">
      <c r="A1840" t="s">
        <v>6926</v>
      </c>
      <c r="B1840">
        <v>1</v>
      </c>
      <c r="C1840" t="s">
        <v>78</v>
      </c>
      <c r="D1840" t="s">
        <v>90</v>
      </c>
      <c r="E1840" t="s">
        <v>6927</v>
      </c>
      <c r="F1840" t="s">
        <v>140</v>
      </c>
      <c r="G1840" t="s">
        <v>72</v>
      </c>
      <c r="H1840" t="s">
        <v>168</v>
      </c>
      <c r="I1840" t="s">
        <v>22</v>
      </c>
      <c r="J1840" t="s">
        <v>141</v>
      </c>
      <c r="K1840" t="s">
        <v>6928</v>
      </c>
      <c r="L1840" t="s">
        <v>6929</v>
      </c>
      <c r="M1840">
        <v>1.8611111E-2</v>
      </c>
      <c r="N1840">
        <v>1</v>
      </c>
      <c r="O1840">
        <v>331</v>
      </c>
      <c r="P1840">
        <v>0</v>
      </c>
      <c r="Q1840">
        <v>0</v>
      </c>
      <c r="R1840">
        <v>1.8610999999999999E-2</v>
      </c>
      <c r="S1840">
        <v>6.1602779999999999</v>
      </c>
      <c r="T1840">
        <v>0</v>
      </c>
      <c r="U1840">
        <v>0</v>
      </c>
    </row>
    <row r="1841" spans="1:21" x14ac:dyDescent="0.25">
      <c r="A1841" t="s">
        <v>6930</v>
      </c>
      <c r="B1841">
        <v>1</v>
      </c>
      <c r="C1841" t="s">
        <v>78</v>
      </c>
      <c r="D1841" t="s">
        <v>90</v>
      </c>
      <c r="E1841" t="s">
        <v>6931</v>
      </c>
      <c r="F1841" t="s">
        <v>4991</v>
      </c>
      <c r="G1841" t="s">
        <v>71</v>
      </c>
      <c r="H1841" t="s">
        <v>129</v>
      </c>
      <c r="I1841" t="s">
        <v>22</v>
      </c>
      <c r="J1841" t="s">
        <v>141</v>
      </c>
      <c r="K1841" t="s">
        <v>6932</v>
      </c>
      <c r="L1841" t="s">
        <v>6933</v>
      </c>
      <c r="M1841">
        <v>0.93555555499999998</v>
      </c>
      <c r="N1841">
        <v>0</v>
      </c>
      <c r="O1841">
        <v>0</v>
      </c>
      <c r="P1841">
        <v>0</v>
      </c>
      <c r="Q1841">
        <v>1</v>
      </c>
      <c r="R1841">
        <v>0</v>
      </c>
      <c r="S1841">
        <v>0</v>
      </c>
      <c r="T1841">
        <v>0</v>
      </c>
      <c r="U1841">
        <v>0.93555600000000005</v>
      </c>
    </row>
    <row r="1842" spans="1:21" x14ac:dyDescent="0.25">
      <c r="A1842" t="s">
        <v>6934</v>
      </c>
      <c r="B1842">
        <v>1</v>
      </c>
      <c r="C1842" t="s">
        <v>78</v>
      </c>
      <c r="D1842" t="s">
        <v>90</v>
      </c>
      <c r="E1842" t="s">
        <v>6935</v>
      </c>
      <c r="F1842" t="s">
        <v>4991</v>
      </c>
      <c r="G1842" t="s">
        <v>71</v>
      </c>
      <c r="H1842" t="s">
        <v>129</v>
      </c>
      <c r="I1842" t="s">
        <v>22</v>
      </c>
      <c r="J1842" t="s">
        <v>141</v>
      </c>
      <c r="K1842" t="s">
        <v>6936</v>
      </c>
      <c r="L1842" t="s">
        <v>6937</v>
      </c>
      <c r="M1842">
        <v>1.274444444</v>
      </c>
      <c r="N1842">
        <v>0</v>
      </c>
      <c r="O1842">
        <v>1</v>
      </c>
      <c r="P1842">
        <v>0</v>
      </c>
      <c r="Q1842">
        <v>0</v>
      </c>
      <c r="R1842">
        <v>0</v>
      </c>
      <c r="S1842">
        <v>1.2744439999999999</v>
      </c>
      <c r="T1842">
        <v>0</v>
      </c>
      <c r="U1842">
        <v>0</v>
      </c>
    </row>
    <row r="1843" spans="1:21" x14ac:dyDescent="0.25">
      <c r="A1843" t="s">
        <v>6938</v>
      </c>
      <c r="B1843">
        <v>1</v>
      </c>
      <c r="C1843" t="s">
        <v>78</v>
      </c>
      <c r="D1843" t="s">
        <v>90</v>
      </c>
      <c r="E1843" t="s">
        <v>6939</v>
      </c>
      <c r="F1843" t="s">
        <v>6241</v>
      </c>
      <c r="G1843" t="s">
        <v>71</v>
      </c>
      <c r="H1843" t="s">
        <v>129</v>
      </c>
      <c r="I1843" t="s">
        <v>22</v>
      </c>
      <c r="J1843" t="s">
        <v>141</v>
      </c>
      <c r="K1843" t="s">
        <v>6940</v>
      </c>
      <c r="L1843" t="s">
        <v>6941</v>
      </c>
      <c r="M1843">
        <v>1.8630555550000001</v>
      </c>
      <c r="N1843">
        <v>0</v>
      </c>
      <c r="O1843">
        <v>21</v>
      </c>
      <c r="P1843">
        <v>0</v>
      </c>
      <c r="Q1843">
        <v>0</v>
      </c>
      <c r="R1843">
        <v>0</v>
      </c>
      <c r="S1843">
        <v>39.124167</v>
      </c>
      <c r="T1843">
        <v>0</v>
      </c>
      <c r="U1843">
        <v>0</v>
      </c>
    </row>
    <row r="1844" spans="1:21" x14ac:dyDescent="0.25">
      <c r="A1844" t="s">
        <v>6942</v>
      </c>
      <c r="B1844">
        <v>1</v>
      </c>
      <c r="C1844" t="s">
        <v>78</v>
      </c>
      <c r="D1844" t="s">
        <v>90</v>
      </c>
      <c r="E1844" t="s">
        <v>6943</v>
      </c>
      <c r="F1844" t="s">
        <v>5748</v>
      </c>
      <c r="G1844" t="s">
        <v>71</v>
      </c>
      <c r="H1844" t="s">
        <v>129</v>
      </c>
      <c r="I1844" t="s">
        <v>22</v>
      </c>
      <c r="J1844" t="s">
        <v>141</v>
      </c>
      <c r="K1844" t="s">
        <v>6944</v>
      </c>
      <c r="L1844" t="s">
        <v>6945</v>
      </c>
      <c r="M1844">
        <v>0.36972222199999999</v>
      </c>
      <c r="N1844">
        <v>0</v>
      </c>
      <c r="O1844">
        <v>0</v>
      </c>
      <c r="P1844">
        <v>0</v>
      </c>
      <c r="Q1844">
        <v>64</v>
      </c>
      <c r="R1844">
        <v>0</v>
      </c>
      <c r="S1844">
        <v>0</v>
      </c>
      <c r="T1844">
        <v>0</v>
      </c>
      <c r="U1844">
        <v>23.662222</v>
      </c>
    </row>
    <row r="1845" spans="1:21" x14ac:dyDescent="0.25">
      <c r="A1845" t="s">
        <v>6946</v>
      </c>
      <c r="B1845">
        <v>1</v>
      </c>
      <c r="C1845" t="s">
        <v>78</v>
      </c>
      <c r="D1845" t="s">
        <v>90</v>
      </c>
      <c r="E1845" t="s">
        <v>6947</v>
      </c>
      <c r="F1845" t="s">
        <v>4991</v>
      </c>
      <c r="G1845" t="s">
        <v>71</v>
      </c>
      <c r="H1845" t="s">
        <v>129</v>
      </c>
      <c r="I1845" t="s">
        <v>22</v>
      </c>
      <c r="J1845" t="s">
        <v>141</v>
      </c>
      <c r="K1845" t="s">
        <v>6948</v>
      </c>
      <c r="L1845" t="s">
        <v>6949</v>
      </c>
      <c r="M1845">
        <v>2.881388888</v>
      </c>
      <c r="N1845">
        <v>0</v>
      </c>
      <c r="O1845">
        <v>0</v>
      </c>
      <c r="P1845">
        <v>0</v>
      </c>
      <c r="Q1845">
        <v>1</v>
      </c>
      <c r="R1845">
        <v>0</v>
      </c>
      <c r="S1845">
        <v>0</v>
      </c>
      <c r="T1845">
        <v>0</v>
      </c>
      <c r="U1845">
        <v>2.881389</v>
      </c>
    </row>
    <row r="1846" spans="1:21" x14ac:dyDescent="0.25">
      <c r="A1846" t="s">
        <v>6950</v>
      </c>
      <c r="B1846">
        <v>1</v>
      </c>
      <c r="C1846" t="s">
        <v>78</v>
      </c>
      <c r="D1846" t="s">
        <v>90</v>
      </c>
      <c r="E1846" t="s">
        <v>6951</v>
      </c>
      <c r="F1846" t="s">
        <v>140</v>
      </c>
      <c r="G1846" t="s">
        <v>72</v>
      </c>
      <c r="H1846" t="s">
        <v>129</v>
      </c>
      <c r="I1846" t="s">
        <v>22</v>
      </c>
      <c r="J1846" t="s">
        <v>141</v>
      </c>
      <c r="K1846" t="s">
        <v>6952</v>
      </c>
      <c r="L1846" t="s">
        <v>6953</v>
      </c>
      <c r="M1846">
        <v>5.9444443999999999E-2</v>
      </c>
      <c r="N1846">
        <v>26</v>
      </c>
      <c r="O1846">
        <v>2224</v>
      </c>
      <c r="P1846">
        <v>0</v>
      </c>
      <c r="Q1846">
        <v>45</v>
      </c>
      <c r="R1846">
        <v>1.5455559999999999</v>
      </c>
      <c r="S1846">
        <v>132.204443</v>
      </c>
      <c r="T1846">
        <v>0</v>
      </c>
      <c r="U1846">
        <v>2.6749999999999998</v>
      </c>
    </row>
    <row r="1847" spans="1:21" x14ac:dyDescent="0.25">
      <c r="A1847" t="s">
        <v>6954</v>
      </c>
      <c r="B1847">
        <v>1</v>
      </c>
      <c r="C1847" t="s">
        <v>78</v>
      </c>
      <c r="D1847" t="s">
        <v>90</v>
      </c>
      <c r="E1847" t="s">
        <v>6923</v>
      </c>
      <c r="F1847" t="s">
        <v>140</v>
      </c>
      <c r="G1847" t="s">
        <v>72</v>
      </c>
      <c r="H1847" t="s">
        <v>129</v>
      </c>
      <c r="I1847" t="s">
        <v>22</v>
      </c>
      <c r="J1847" t="s">
        <v>141</v>
      </c>
      <c r="K1847" t="s">
        <v>6955</v>
      </c>
      <c r="L1847" t="s">
        <v>6956</v>
      </c>
      <c r="M1847">
        <v>0.171944444</v>
      </c>
      <c r="N1847">
        <v>0</v>
      </c>
      <c r="O1847">
        <v>0</v>
      </c>
      <c r="P1847">
        <v>13</v>
      </c>
      <c r="Q1847">
        <v>408</v>
      </c>
      <c r="R1847">
        <v>0</v>
      </c>
      <c r="S1847">
        <v>0</v>
      </c>
      <c r="T1847">
        <v>2.2352780000000001</v>
      </c>
      <c r="U1847">
        <v>70.153333000000003</v>
      </c>
    </row>
    <row r="1848" spans="1:21" x14ac:dyDescent="0.25">
      <c r="A1848" t="s">
        <v>6957</v>
      </c>
      <c r="B1848">
        <v>1</v>
      </c>
      <c r="C1848" t="s">
        <v>78</v>
      </c>
      <c r="D1848" t="s">
        <v>90</v>
      </c>
      <c r="E1848" t="s">
        <v>6958</v>
      </c>
      <c r="F1848" t="s">
        <v>5012</v>
      </c>
      <c r="G1848" t="s">
        <v>72</v>
      </c>
      <c r="H1848" t="s">
        <v>129</v>
      </c>
      <c r="I1848" t="s">
        <v>22</v>
      </c>
      <c r="J1848" t="s">
        <v>141</v>
      </c>
      <c r="K1848" t="s">
        <v>6959</v>
      </c>
      <c r="L1848" t="s">
        <v>6960</v>
      </c>
      <c r="M1848">
        <v>1.3647222219999999</v>
      </c>
      <c r="N1848">
        <v>2</v>
      </c>
      <c r="O1848">
        <v>112</v>
      </c>
      <c r="P1848">
        <v>0</v>
      </c>
      <c r="Q1848">
        <v>0</v>
      </c>
      <c r="R1848">
        <v>2.729444</v>
      </c>
      <c r="S1848">
        <v>152.84888900000001</v>
      </c>
      <c r="T1848">
        <v>0</v>
      </c>
      <c r="U1848">
        <v>0</v>
      </c>
    </row>
    <row r="1849" spans="1:21" x14ac:dyDescent="0.25">
      <c r="A1849" t="s">
        <v>6961</v>
      </c>
      <c r="B1849">
        <v>1</v>
      </c>
      <c r="C1849" t="s">
        <v>78</v>
      </c>
      <c r="D1849" t="s">
        <v>90</v>
      </c>
      <c r="E1849" t="s">
        <v>6962</v>
      </c>
      <c r="F1849" t="s">
        <v>4991</v>
      </c>
      <c r="G1849" t="s">
        <v>71</v>
      </c>
      <c r="H1849" t="s">
        <v>129</v>
      </c>
      <c r="I1849" t="s">
        <v>22</v>
      </c>
      <c r="J1849" t="s">
        <v>141</v>
      </c>
      <c r="K1849" t="s">
        <v>6963</v>
      </c>
      <c r="L1849" t="s">
        <v>6964</v>
      </c>
      <c r="M1849">
        <v>1.058611111</v>
      </c>
      <c r="N1849">
        <v>0</v>
      </c>
      <c r="O1849">
        <v>0</v>
      </c>
      <c r="P1849">
        <v>0</v>
      </c>
      <c r="Q1849">
        <v>1</v>
      </c>
      <c r="R1849">
        <v>0</v>
      </c>
      <c r="S1849">
        <v>0</v>
      </c>
      <c r="T1849">
        <v>0</v>
      </c>
      <c r="U1849">
        <v>1.058611</v>
      </c>
    </row>
    <row r="1850" spans="1:21" x14ac:dyDescent="0.25">
      <c r="A1850" t="s">
        <v>6965</v>
      </c>
      <c r="B1850">
        <v>1</v>
      </c>
      <c r="C1850" t="s">
        <v>78</v>
      </c>
      <c r="D1850" t="s">
        <v>90</v>
      </c>
      <c r="E1850" t="s">
        <v>6966</v>
      </c>
      <c r="F1850" t="s">
        <v>4991</v>
      </c>
      <c r="G1850" t="s">
        <v>71</v>
      </c>
      <c r="H1850" t="s">
        <v>129</v>
      </c>
      <c r="I1850" t="s">
        <v>22</v>
      </c>
      <c r="J1850" t="s">
        <v>141</v>
      </c>
      <c r="K1850" t="s">
        <v>6967</v>
      </c>
      <c r="L1850" t="s">
        <v>6968</v>
      </c>
      <c r="M1850">
        <v>6.1894444440000003</v>
      </c>
      <c r="N1850">
        <v>0</v>
      </c>
      <c r="O1850">
        <v>0</v>
      </c>
      <c r="P1850">
        <v>0</v>
      </c>
      <c r="Q1850">
        <v>2</v>
      </c>
      <c r="R1850">
        <v>0</v>
      </c>
      <c r="S1850">
        <v>0</v>
      </c>
      <c r="T1850">
        <v>0</v>
      </c>
      <c r="U1850">
        <v>12.378888999999999</v>
      </c>
    </row>
    <row r="1851" spans="1:21" x14ac:dyDescent="0.25">
      <c r="A1851" t="s">
        <v>6969</v>
      </c>
      <c r="B1851">
        <v>1</v>
      </c>
      <c r="C1851" t="s">
        <v>78</v>
      </c>
      <c r="D1851" t="s">
        <v>102</v>
      </c>
      <c r="E1851" t="s">
        <v>6970</v>
      </c>
      <c r="F1851" t="s">
        <v>140</v>
      </c>
      <c r="G1851" t="s">
        <v>72</v>
      </c>
      <c r="H1851" t="s">
        <v>129</v>
      </c>
      <c r="I1851" t="s">
        <v>22</v>
      </c>
      <c r="J1851" t="s">
        <v>141</v>
      </c>
      <c r="K1851" t="s">
        <v>6971</v>
      </c>
      <c r="L1851" t="s">
        <v>6972</v>
      </c>
      <c r="M1851">
        <v>0.37138888799999997</v>
      </c>
      <c r="N1851">
        <v>8</v>
      </c>
      <c r="O1851">
        <v>1</v>
      </c>
      <c r="P1851">
        <v>3</v>
      </c>
      <c r="Q1851">
        <v>1</v>
      </c>
      <c r="R1851">
        <v>2.9711110000000001</v>
      </c>
      <c r="S1851">
        <v>0.37138900000000002</v>
      </c>
      <c r="T1851">
        <v>1.1141669999999999</v>
      </c>
      <c r="U1851">
        <v>0.37138900000000002</v>
      </c>
    </row>
    <row r="1852" spans="1:21" x14ac:dyDescent="0.25">
      <c r="A1852" t="s">
        <v>6973</v>
      </c>
      <c r="B1852">
        <v>1</v>
      </c>
      <c r="C1852" t="s">
        <v>78</v>
      </c>
      <c r="D1852" t="s">
        <v>102</v>
      </c>
      <c r="E1852" t="s">
        <v>6974</v>
      </c>
      <c r="F1852" t="s">
        <v>177</v>
      </c>
      <c r="G1852" t="s">
        <v>72</v>
      </c>
      <c r="H1852" t="s">
        <v>129</v>
      </c>
      <c r="I1852" t="s">
        <v>22</v>
      </c>
      <c r="J1852" t="s">
        <v>130</v>
      </c>
      <c r="K1852" t="s">
        <v>6975</v>
      </c>
      <c r="L1852" t="s">
        <v>6976</v>
      </c>
      <c r="M1852">
        <v>0.66777777699999996</v>
      </c>
      <c r="N1852">
        <v>17</v>
      </c>
      <c r="O1852">
        <v>803</v>
      </c>
      <c r="P1852">
        <v>0</v>
      </c>
      <c r="Q1852">
        <v>0</v>
      </c>
      <c r="R1852">
        <v>11.352221999999999</v>
      </c>
      <c r="S1852">
        <v>536.22555499999999</v>
      </c>
      <c r="T1852">
        <v>0</v>
      </c>
      <c r="U1852">
        <v>0</v>
      </c>
    </row>
    <row r="1853" spans="1:21" x14ac:dyDescent="0.25">
      <c r="A1853" t="s">
        <v>6977</v>
      </c>
      <c r="B1853">
        <v>1</v>
      </c>
      <c r="C1853" t="s">
        <v>78</v>
      </c>
      <c r="D1853" t="s">
        <v>102</v>
      </c>
      <c r="E1853" t="s">
        <v>6978</v>
      </c>
      <c r="F1853" t="s">
        <v>140</v>
      </c>
      <c r="G1853" t="s">
        <v>72</v>
      </c>
      <c r="H1853" t="s">
        <v>129</v>
      </c>
      <c r="I1853" t="s">
        <v>22</v>
      </c>
      <c r="J1853" t="s">
        <v>141</v>
      </c>
      <c r="K1853" t="s">
        <v>6979</v>
      </c>
      <c r="L1853" t="s">
        <v>6980</v>
      </c>
      <c r="M1853">
        <v>0.62638888800000003</v>
      </c>
      <c r="N1853">
        <v>39</v>
      </c>
      <c r="O1853">
        <v>53</v>
      </c>
      <c r="P1853">
        <v>0</v>
      </c>
      <c r="Q1853">
        <v>21</v>
      </c>
      <c r="R1853">
        <v>24.429167</v>
      </c>
      <c r="S1853">
        <v>33.198611</v>
      </c>
      <c r="T1853">
        <v>0</v>
      </c>
      <c r="U1853">
        <v>13.154166999999999</v>
      </c>
    </row>
    <row r="1854" spans="1:21" x14ac:dyDescent="0.25">
      <c r="A1854" t="s">
        <v>6981</v>
      </c>
      <c r="B1854">
        <v>1</v>
      </c>
      <c r="C1854" t="s">
        <v>78</v>
      </c>
      <c r="D1854" t="s">
        <v>102</v>
      </c>
      <c r="E1854" t="s">
        <v>2043</v>
      </c>
      <c r="F1854" t="s">
        <v>154</v>
      </c>
      <c r="G1854" t="s">
        <v>72</v>
      </c>
      <c r="H1854" t="s">
        <v>129</v>
      </c>
      <c r="I1854" t="s">
        <v>22</v>
      </c>
      <c r="J1854" t="s">
        <v>141</v>
      </c>
      <c r="K1854" t="s">
        <v>6982</v>
      </c>
      <c r="L1854" t="s">
        <v>6983</v>
      </c>
      <c r="M1854">
        <v>0.31555555499999999</v>
      </c>
      <c r="N1854">
        <v>80</v>
      </c>
      <c r="O1854">
        <v>13408</v>
      </c>
      <c r="P1854">
        <v>16</v>
      </c>
      <c r="Q1854">
        <v>95</v>
      </c>
      <c r="R1854">
        <v>25.244444000000001</v>
      </c>
      <c r="S1854">
        <v>4230.9688809999998</v>
      </c>
      <c r="T1854">
        <v>5.048889</v>
      </c>
      <c r="U1854">
        <v>29.977778000000001</v>
      </c>
    </row>
    <row r="1855" spans="1:21" x14ac:dyDescent="0.25">
      <c r="A1855" t="s">
        <v>6984</v>
      </c>
      <c r="B1855">
        <v>1</v>
      </c>
      <c r="C1855" t="s">
        <v>78</v>
      </c>
      <c r="D1855" t="s">
        <v>103</v>
      </c>
      <c r="E1855" t="s">
        <v>6985</v>
      </c>
      <c r="F1855" t="s">
        <v>5012</v>
      </c>
      <c r="G1855" t="s">
        <v>72</v>
      </c>
      <c r="H1855" t="s">
        <v>129</v>
      </c>
      <c r="I1855" t="s">
        <v>22</v>
      </c>
      <c r="J1855" t="s">
        <v>141</v>
      </c>
      <c r="K1855" t="s">
        <v>6986</v>
      </c>
      <c r="L1855" t="s">
        <v>6987</v>
      </c>
      <c r="M1855">
        <v>0.55055555499999997</v>
      </c>
      <c r="N1855">
        <v>8</v>
      </c>
      <c r="O1855">
        <v>1523</v>
      </c>
      <c r="P1855">
        <v>3</v>
      </c>
      <c r="Q1855">
        <v>85</v>
      </c>
      <c r="R1855">
        <v>4.4044439999999998</v>
      </c>
      <c r="S1855">
        <v>838.49611000000004</v>
      </c>
      <c r="T1855">
        <v>1.651667</v>
      </c>
      <c r="U1855">
        <v>46.797221999999998</v>
      </c>
    </row>
    <row r="1856" spans="1:21" x14ac:dyDescent="0.25">
      <c r="A1856" t="s">
        <v>6988</v>
      </c>
      <c r="B1856">
        <v>1</v>
      </c>
      <c r="C1856" t="s">
        <v>78</v>
      </c>
      <c r="D1856" t="s">
        <v>103</v>
      </c>
      <c r="E1856" t="s">
        <v>6989</v>
      </c>
      <c r="F1856" t="s">
        <v>140</v>
      </c>
      <c r="G1856" t="s">
        <v>72</v>
      </c>
      <c r="H1856" t="s">
        <v>129</v>
      </c>
      <c r="I1856" t="s">
        <v>22</v>
      </c>
      <c r="J1856" t="s">
        <v>141</v>
      </c>
      <c r="K1856" t="s">
        <v>6990</v>
      </c>
      <c r="L1856" t="s">
        <v>6991</v>
      </c>
      <c r="M1856">
        <v>1.2736111109999999</v>
      </c>
      <c r="N1856">
        <v>33</v>
      </c>
      <c r="O1856">
        <v>6546</v>
      </c>
      <c r="P1856">
        <v>27</v>
      </c>
      <c r="Q1856">
        <v>371</v>
      </c>
      <c r="R1856">
        <v>42.029167000000001</v>
      </c>
      <c r="S1856">
        <v>8337.0583330000009</v>
      </c>
      <c r="T1856">
        <v>34.387500000000003</v>
      </c>
      <c r="U1856">
        <v>472.50972200000001</v>
      </c>
    </row>
    <row r="1857" spans="1:21" x14ac:dyDescent="0.25">
      <c r="A1857" t="s">
        <v>6992</v>
      </c>
      <c r="B1857">
        <v>1</v>
      </c>
      <c r="C1857" t="s">
        <v>79</v>
      </c>
      <c r="D1857" t="s">
        <v>120</v>
      </c>
      <c r="E1857" t="s">
        <v>6993</v>
      </c>
      <c r="F1857" t="s">
        <v>2199</v>
      </c>
      <c r="G1857" t="s">
        <v>71</v>
      </c>
      <c r="H1857" t="s">
        <v>129</v>
      </c>
      <c r="I1857" t="s">
        <v>22</v>
      </c>
      <c r="J1857" t="s">
        <v>141</v>
      </c>
      <c r="K1857" t="s">
        <v>6994</v>
      </c>
      <c r="L1857" t="s">
        <v>6995</v>
      </c>
      <c r="M1857">
        <v>1.287222222</v>
      </c>
      <c r="N1857">
        <v>0</v>
      </c>
      <c r="O1857">
        <v>7</v>
      </c>
      <c r="P1857">
        <v>0</v>
      </c>
      <c r="Q1857">
        <v>0</v>
      </c>
      <c r="R1857">
        <v>0</v>
      </c>
      <c r="S1857">
        <v>9.0105559999999993</v>
      </c>
      <c r="T1857">
        <v>0</v>
      </c>
      <c r="U1857">
        <v>0</v>
      </c>
    </row>
    <row r="1858" spans="1:21" x14ac:dyDescent="0.25">
      <c r="A1858" t="s">
        <v>6996</v>
      </c>
      <c r="B1858">
        <v>1</v>
      </c>
      <c r="C1858" t="s">
        <v>79</v>
      </c>
      <c r="D1858" t="s">
        <v>120</v>
      </c>
      <c r="E1858" t="s">
        <v>6997</v>
      </c>
      <c r="F1858" t="s">
        <v>5977</v>
      </c>
      <c r="G1858" t="s">
        <v>71</v>
      </c>
      <c r="H1858" t="s">
        <v>129</v>
      </c>
      <c r="I1858" t="s">
        <v>22</v>
      </c>
      <c r="J1858" t="s">
        <v>141</v>
      </c>
      <c r="K1858" t="s">
        <v>6998</v>
      </c>
      <c r="L1858" t="s">
        <v>6999</v>
      </c>
      <c r="M1858">
        <v>2.7425000000000002</v>
      </c>
      <c r="N1858">
        <v>1</v>
      </c>
      <c r="O1858">
        <v>0</v>
      </c>
      <c r="P1858">
        <v>0</v>
      </c>
      <c r="Q1858">
        <v>0</v>
      </c>
      <c r="R1858">
        <v>2.7425000000000002</v>
      </c>
      <c r="S1858">
        <v>0</v>
      </c>
      <c r="T1858">
        <v>0</v>
      </c>
      <c r="U1858">
        <v>0</v>
      </c>
    </row>
    <row r="1859" spans="1:21" x14ac:dyDescent="0.25">
      <c r="A1859" t="s">
        <v>7000</v>
      </c>
      <c r="B1859">
        <v>1</v>
      </c>
      <c r="C1859" t="s">
        <v>79</v>
      </c>
      <c r="D1859" t="s">
        <v>120</v>
      </c>
      <c r="E1859" t="s">
        <v>7001</v>
      </c>
      <c r="F1859" t="s">
        <v>140</v>
      </c>
      <c r="G1859" t="s">
        <v>72</v>
      </c>
      <c r="H1859" t="s">
        <v>129</v>
      </c>
      <c r="I1859" t="s">
        <v>22</v>
      </c>
      <c r="J1859" t="s">
        <v>141</v>
      </c>
      <c r="K1859" t="s">
        <v>7002</v>
      </c>
      <c r="L1859" t="s">
        <v>7003</v>
      </c>
      <c r="M1859">
        <v>1.8563888879999999</v>
      </c>
      <c r="N1859">
        <v>7</v>
      </c>
      <c r="O1859">
        <v>8</v>
      </c>
      <c r="P1859">
        <v>0</v>
      </c>
      <c r="Q1859">
        <v>0</v>
      </c>
      <c r="R1859">
        <v>12.994721999999999</v>
      </c>
      <c r="S1859">
        <v>14.851111</v>
      </c>
      <c r="T1859">
        <v>0</v>
      </c>
      <c r="U1859">
        <v>0</v>
      </c>
    </row>
    <row r="1860" spans="1:21" x14ac:dyDescent="0.25">
      <c r="A1860" t="s">
        <v>7004</v>
      </c>
      <c r="B1860">
        <v>1</v>
      </c>
      <c r="C1860" t="s">
        <v>79</v>
      </c>
      <c r="D1860" t="s">
        <v>120</v>
      </c>
      <c r="E1860" t="s">
        <v>7005</v>
      </c>
      <c r="F1860" t="s">
        <v>6310</v>
      </c>
      <c r="G1860" t="s">
        <v>71</v>
      </c>
      <c r="H1860" t="s">
        <v>129</v>
      </c>
      <c r="I1860" t="s">
        <v>22</v>
      </c>
      <c r="J1860" t="s">
        <v>141</v>
      </c>
      <c r="K1860" t="s">
        <v>7006</v>
      </c>
      <c r="L1860" t="s">
        <v>7007</v>
      </c>
      <c r="M1860">
        <v>2.5547222220000001</v>
      </c>
      <c r="N1860">
        <v>0</v>
      </c>
      <c r="O1860">
        <v>16</v>
      </c>
      <c r="P1860">
        <v>0</v>
      </c>
      <c r="Q1860">
        <v>0</v>
      </c>
      <c r="R1860">
        <v>0</v>
      </c>
      <c r="S1860">
        <v>40.875556000000003</v>
      </c>
      <c r="T1860">
        <v>0</v>
      </c>
      <c r="U1860">
        <v>0</v>
      </c>
    </row>
    <row r="1861" spans="1:21" x14ac:dyDescent="0.25">
      <c r="A1861" t="s">
        <v>7008</v>
      </c>
      <c r="B1861">
        <v>1</v>
      </c>
      <c r="C1861" t="s">
        <v>79</v>
      </c>
      <c r="D1861" t="s">
        <v>115</v>
      </c>
      <c r="E1861" t="s">
        <v>7009</v>
      </c>
      <c r="F1861" t="s">
        <v>4991</v>
      </c>
      <c r="G1861" t="s">
        <v>71</v>
      </c>
      <c r="H1861" t="s">
        <v>129</v>
      </c>
      <c r="I1861" t="s">
        <v>22</v>
      </c>
      <c r="J1861" t="s">
        <v>141</v>
      </c>
      <c r="K1861" t="s">
        <v>7010</v>
      </c>
      <c r="L1861" t="s">
        <v>7011</v>
      </c>
      <c r="M1861">
        <v>0.449722222</v>
      </c>
      <c r="N1861">
        <v>0</v>
      </c>
      <c r="O1861">
        <v>1</v>
      </c>
      <c r="P1861">
        <v>0</v>
      </c>
      <c r="Q1861">
        <v>0</v>
      </c>
      <c r="R1861">
        <v>0</v>
      </c>
      <c r="S1861">
        <v>0.44972200000000001</v>
      </c>
      <c r="T1861">
        <v>0</v>
      </c>
      <c r="U1861">
        <v>0</v>
      </c>
    </row>
    <row r="1862" spans="1:21" x14ac:dyDescent="0.25">
      <c r="A1862" t="s">
        <v>7012</v>
      </c>
      <c r="B1862">
        <v>1</v>
      </c>
      <c r="C1862" t="s">
        <v>79</v>
      </c>
      <c r="D1862" t="s">
        <v>115</v>
      </c>
      <c r="E1862" t="s">
        <v>7013</v>
      </c>
      <c r="F1862" t="s">
        <v>140</v>
      </c>
      <c r="G1862" t="s">
        <v>72</v>
      </c>
      <c r="H1862" t="s">
        <v>129</v>
      </c>
      <c r="I1862" t="s">
        <v>22</v>
      </c>
      <c r="J1862" t="s">
        <v>141</v>
      </c>
      <c r="K1862" t="s">
        <v>7014</v>
      </c>
      <c r="L1862" t="s">
        <v>7015</v>
      </c>
      <c r="M1862">
        <v>0.56916666599999999</v>
      </c>
      <c r="N1862">
        <v>4</v>
      </c>
      <c r="O1862">
        <v>998</v>
      </c>
      <c r="P1862">
        <v>1</v>
      </c>
      <c r="Q1862">
        <v>5</v>
      </c>
      <c r="R1862">
        <v>2.2766670000000002</v>
      </c>
      <c r="S1862">
        <v>568.02833299999998</v>
      </c>
      <c r="T1862">
        <v>0.56916699999999998</v>
      </c>
      <c r="U1862">
        <v>2.8458329999999998</v>
      </c>
    </row>
    <row r="1863" spans="1:21" x14ac:dyDescent="0.25">
      <c r="A1863" t="s">
        <v>7016</v>
      </c>
      <c r="B1863">
        <v>1</v>
      </c>
      <c r="C1863" t="s">
        <v>79</v>
      </c>
      <c r="D1863" t="s">
        <v>115</v>
      </c>
      <c r="E1863" t="s">
        <v>7017</v>
      </c>
      <c r="F1863" t="s">
        <v>5417</v>
      </c>
      <c r="G1863" t="s">
        <v>71</v>
      </c>
      <c r="H1863" t="s">
        <v>129</v>
      </c>
      <c r="I1863" t="s">
        <v>22</v>
      </c>
      <c r="J1863" t="s">
        <v>141</v>
      </c>
      <c r="K1863" t="s">
        <v>7018</v>
      </c>
      <c r="L1863" t="s">
        <v>7019</v>
      </c>
      <c r="M1863">
        <v>0.46916666600000001</v>
      </c>
      <c r="N1863">
        <v>0</v>
      </c>
      <c r="O1863">
        <v>2</v>
      </c>
      <c r="P1863">
        <v>0</v>
      </c>
      <c r="Q1863">
        <v>0</v>
      </c>
      <c r="R1863">
        <v>0</v>
      </c>
      <c r="S1863">
        <v>0.93833299999999997</v>
      </c>
      <c r="T1863">
        <v>0</v>
      </c>
      <c r="U1863">
        <v>0</v>
      </c>
    </row>
    <row r="1864" spans="1:21" x14ac:dyDescent="0.25">
      <c r="A1864" t="s">
        <v>7020</v>
      </c>
      <c r="B1864">
        <v>1</v>
      </c>
      <c r="C1864" t="s">
        <v>79</v>
      </c>
      <c r="D1864" t="s">
        <v>124</v>
      </c>
      <c r="E1864" t="s">
        <v>7021</v>
      </c>
      <c r="F1864" t="s">
        <v>140</v>
      </c>
      <c r="G1864" t="s">
        <v>72</v>
      </c>
      <c r="H1864" t="s">
        <v>129</v>
      </c>
      <c r="I1864" t="s">
        <v>22</v>
      </c>
      <c r="J1864" t="s">
        <v>141</v>
      </c>
      <c r="K1864" t="s">
        <v>7022</v>
      </c>
      <c r="L1864" t="s">
        <v>7023</v>
      </c>
      <c r="M1864">
        <v>0.5625</v>
      </c>
      <c r="N1864">
        <v>6</v>
      </c>
      <c r="O1864">
        <v>33</v>
      </c>
      <c r="P1864">
        <v>0</v>
      </c>
      <c r="Q1864">
        <v>0</v>
      </c>
      <c r="R1864">
        <v>3.375</v>
      </c>
      <c r="S1864">
        <v>18.5625</v>
      </c>
      <c r="T1864">
        <v>0</v>
      </c>
      <c r="U1864">
        <v>0</v>
      </c>
    </row>
    <row r="1865" spans="1:21" x14ac:dyDescent="0.25">
      <c r="A1865" t="s">
        <v>7024</v>
      </c>
      <c r="B1865">
        <v>1</v>
      </c>
      <c r="C1865" t="s">
        <v>78</v>
      </c>
      <c r="D1865" t="s">
        <v>104</v>
      </c>
      <c r="E1865" t="s">
        <v>7025</v>
      </c>
      <c r="F1865" t="s">
        <v>4986</v>
      </c>
      <c r="G1865" t="s">
        <v>71</v>
      </c>
      <c r="H1865" t="s">
        <v>129</v>
      </c>
      <c r="I1865" t="s">
        <v>22</v>
      </c>
      <c r="J1865" t="s">
        <v>141</v>
      </c>
      <c r="K1865" t="s">
        <v>7026</v>
      </c>
      <c r="L1865" t="s">
        <v>7027</v>
      </c>
      <c r="M1865">
        <v>1.3091666660000001</v>
      </c>
      <c r="N1865">
        <v>0</v>
      </c>
      <c r="O1865">
        <v>8</v>
      </c>
      <c r="P1865">
        <v>0</v>
      </c>
      <c r="Q1865">
        <v>0</v>
      </c>
      <c r="R1865">
        <v>0</v>
      </c>
      <c r="S1865">
        <v>10.473333</v>
      </c>
      <c r="T1865">
        <v>0</v>
      </c>
      <c r="U1865">
        <v>0</v>
      </c>
    </row>
    <row r="1866" spans="1:21" x14ac:dyDescent="0.25">
      <c r="A1866" t="s">
        <v>7028</v>
      </c>
      <c r="B1866">
        <v>1</v>
      </c>
      <c r="C1866" t="s">
        <v>79</v>
      </c>
      <c r="D1866" t="s">
        <v>114</v>
      </c>
      <c r="E1866" t="s">
        <v>7029</v>
      </c>
      <c r="F1866" t="s">
        <v>154</v>
      </c>
      <c r="G1866" t="s">
        <v>72</v>
      </c>
      <c r="H1866" t="s">
        <v>129</v>
      </c>
      <c r="I1866" t="s">
        <v>22</v>
      </c>
      <c r="J1866" t="s">
        <v>141</v>
      </c>
      <c r="K1866" t="s">
        <v>7030</v>
      </c>
      <c r="L1866" t="s">
        <v>7031</v>
      </c>
      <c r="M1866">
        <v>0.36638888800000002</v>
      </c>
      <c r="N1866">
        <v>4</v>
      </c>
      <c r="O1866">
        <v>65</v>
      </c>
      <c r="P1866">
        <v>0</v>
      </c>
      <c r="Q1866">
        <v>13</v>
      </c>
      <c r="R1866">
        <v>1.4655560000000001</v>
      </c>
      <c r="S1866">
        <v>23.815277999999999</v>
      </c>
      <c r="T1866">
        <v>0</v>
      </c>
      <c r="U1866">
        <v>4.7630559999999997</v>
      </c>
    </row>
    <row r="1867" spans="1:21" x14ac:dyDescent="0.25">
      <c r="A1867" t="s">
        <v>7032</v>
      </c>
      <c r="B1867">
        <v>1</v>
      </c>
      <c r="C1867" t="s">
        <v>79</v>
      </c>
      <c r="D1867" t="s">
        <v>114</v>
      </c>
      <c r="E1867" t="s">
        <v>7033</v>
      </c>
      <c r="F1867" t="s">
        <v>4986</v>
      </c>
      <c r="G1867" t="s">
        <v>71</v>
      </c>
      <c r="H1867" t="s">
        <v>129</v>
      </c>
      <c r="I1867" t="s">
        <v>22</v>
      </c>
      <c r="J1867" t="s">
        <v>141</v>
      </c>
      <c r="K1867" t="s">
        <v>7034</v>
      </c>
      <c r="L1867" t="s">
        <v>7035</v>
      </c>
      <c r="M1867">
        <v>0.40888888800000001</v>
      </c>
      <c r="N1867">
        <v>0</v>
      </c>
      <c r="O1867">
        <v>30</v>
      </c>
      <c r="P1867">
        <v>0</v>
      </c>
      <c r="Q1867">
        <v>0</v>
      </c>
      <c r="R1867">
        <v>0</v>
      </c>
      <c r="S1867">
        <v>12.266667</v>
      </c>
      <c r="T1867">
        <v>0</v>
      </c>
      <c r="U1867">
        <v>0</v>
      </c>
    </row>
    <row r="1868" spans="1:21" x14ac:dyDescent="0.25">
      <c r="A1868" t="s">
        <v>7036</v>
      </c>
      <c r="B1868">
        <v>1</v>
      </c>
      <c r="C1868" t="s">
        <v>79</v>
      </c>
      <c r="D1868" t="s">
        <v>114</v>
      </c>
      <c r="E1868" t="s">
        <v>7037</v>
      </c>
      <c r="F1868" t="s">
        <v>140</v>
      </c>
      <c r="G1868" t="s">
        <v>72</v>
      </c>
      <c r="H1868" t="s">
        <v>129</v>
      </c>
      <c r="I1868" t="s">
        <v>22</v>
      </c>
      <c r="J1868" t="s">
        <v>141</v>
      </c>
      <c r="K1868" t="s">
        <v>7038</v>
      </c>
      <c r="L1868" t="s">
        <v>7039</v>
      </c>
      <c r="M1868">
        <v>0.1075</v>
      </c>
      <c r="N1868">
        <v>10</v>
      </c>
      <c r="O1868">
        <v>250</v>
      </c>
      <c r="P1868">
        <v>0</v>
      </c>
      <c r="Q1868">
        <v>13</v>
      </c>
      <c r="R1868">
        <v>1.075</v>
      </c>
      <c r="S1868">
        <v>26.875</v>
      </c>
      <c r="T1868">
        <v>0</v>
      </c>
      <c r="U1868">
        <v>1.3975</v>
      </c>
    </row>
    <row r="1869" spans="1:21" x14ac:dyDescent="0.25">
      <c r="A1869" t="s">
        <v>7040</v>
      </c>
      <c r="B1869">
        <v>1</v>
      </c>
      <c r="C1869" t="s">
        <v>79</v>
      </c>
      <c r="D1869" t="s">
        <v>114</v>
      </c>
      <c r="E1869" t="s">
        <v>7041</v>
      </c>
      <c r="F1869" t="s">
        <v>5110</v>
      </c>
      <c r="G1869" t="s">
        <v>72</v>
      </c>
      <c r="H1869" t="s">
        <v>129</v>
      </c>
      <c r="I1869" t="s">
        <v>22</v>
      </c>
      <c r="J1869" t="s">
        <v>141</v>
      </c>
      <c r="K1869" t="s">
        <v>7042</v>
      </c>
      <c r="L1869" t="s">
        <v>7043</v>
      </c>
      <c r="M1869">
        <v>0.26527777699999999</v>
      </c>
      <c r="N1869">
        <v>2</v>
      </c>
      <c r="O1869">
        <v>171</v>
      </c>
      <c r="P1869">
        <v>0</v>
      </c>
      <c r="Q1869">
        <v>0</v>
      </c>
      <c r="R1869">
        <v>0.53055600000000003</v>
      </c>
      <c r="S1869">
        <v>45.362499999999997</v>
      </c>
      <c r="T1869">
        <v>0</v>
      </c>
      <c r="U1869">
        <v>0</v>
      </c>
    </row>
    <row r="1870" spans="1:21" x14ac:dyDescent="0.25">
      <c r="A1870" t="s">
        <v>7044</v>
      </c>
      <c r="B1870">
        <v>1</v>
      </c>
      <c r="C1870" t="s">
        <v>79</v>
      </c>
      <c r="D1870" t="s">
        <v>121</v>
      </c>
      <c r="E1870" t="s">
        <v>7045</v>
      </c>
      <c r="F1870" t="s">
        <v>2199</v>
      </c>
      <c r="G1870" t="s">
        <v>71</v>
      </c>
      <c r="H1870" t="s">
        <v>129</v>
      </c>
      <c r="I1870" t="s">
        <v>24</v>
      </c>
      <c r="J1870" t="s">
        <v>141</v>
      </c>
      <c r="K1870" t="s">
        <v>7046</v>
      </c>
      <c r="L1870" t="s">
        <v>7047</v>
      </c>
      <c r="M1870">
        <v>0.33555555500000001</v>
      </c>
      <c r="N1870">
        <v>0</v>
      </c>
      <c r="O1870">
        <v>11</v>
      </c>
      <c r="P1870">
        <v>0</v>
      </c>
      <c r="Q1870">
        <v>0</v>
      </c>
      <c r="R1870">
        <v>0</v>
      </c>
      <c r="S1870">
        <v>3.6911109999999998</v>
      </c>
      <c r="T1870">
        <v>0</v>
      </c>
      <c r="U1870">
        <v>0</v>
      </c>
    </row>
    <row r="1871" spans="1:21" x14ac:dyDescent="0.25">
      <c r="A1871" t="s">
        <v>7048</v>
      </c>
      <c r="B1871">
        <v>1</v>
      </c>
      <c r="C1871" t="s">
        <v>78</v>
      </c>
      <c r="D1871" t="s">
        <v>95</v>
      </c>
      <c r="E1871" t="s">
        <v>7049</v>
      </c>
      <c r="F1871" t="s">
        <v>140</v>
      </c>
      <c r="G1871" t="s">
        <v>72</v>
      </c>
      <c r="H1871" t="s">
        <v>129</v>
      </c>
      <c r="I1871" t="s">
        <v>22</v>
      </c>
      <c r="J1871" t="s">
        <v>141</v>
      </c>
      <c r="K1871" t="s">
        <v>7050</v>
      </c>
      <c r="L1871" t="s">
        <v>7051</v>
      </c>
      <c r="M1871">
        <v>0.92361111100000004</v>
      </c>
      <c r="N1871">
        <v>49</v>
      </c>
      <c r="O1871">
        <v>3420</v>
      </c>
      <c r="P1871">
        <v>2</v>
      </c>
      <c r="Q1871">
        <v>80</v>
      </c>
      <c r="R1871">
        <v>45.256943999999997</v>
      </c>
      <c r="S1871">
        <v>3158.75</v>
      </c>
      <c r="T1871">
        <v>1.8472219999999999</v>
      </c>
      <c r="U1871">
        <v>73.888889000000006</v>
      </c>
    </row>
    <row r="1872" spans="1:21" x14ac:dyDescent="0.25">
      <c r="A1872" t="s">
        <v>7052</v>
      </c>
      <c r="B1872">
        <v>1</v>
      </c>
      <c r="C1872" t="s">
        <v>78</v>
      </c>
      <c r="D1872" t="s">
        <v>90</v>
      </c>
      <c r="E1872" t="s">
        <v>7053</v>
      </c>
      <c r="F1872" t="s">
        <v>4991</v>
      </c>
      <c r="G1872" t="s">
        <v>71</v>
      </c>
      <c r="H1872" t="s">
        <v>129</v>
      </c>
      <c r="I1872" t="s">
        <v>22</v>
      </c>
      <c r="J1872" t="s">
        <v>141</v>
      </c>
      <c r="K1872" t="s">
        <v>7054</v>
      </c>
      <c r="L1872" t="s">
        <v>7055</v>
      </c>
      <c r="M1872">
        <v>1.070277777</v>
      </c>
      <c r="N1872">
        <v>0</v>
      </c>
      <c r="O1872">
        <v>0</v>
      </c>
      <c r="P1872">
        <v>0</v>
      </c>
      <c r="Q1872">
        <v>2</v>
      </c>
      <c r="R1872">
        <v>0</v>
      </c>
      <c r="S1872">
        <v>0</v>
      </c>
      <c r="T1872">
        <v>0</v>
      </c>
      <c r="U1872">
        <v>2.1405560000000001</v>
      </c>
    </row>
    <row r="1873" spans="1:21" x14ac:dyDescent="0.25">
      <c r="A1873" t="s">
        <v>7056</v>
      </c>
      <c r="B1873">
        <v>1</v>
      </c>
      <c r="C1873" t="s">
        <v>78</v>
      </c>
      <c r="D1873" t="s">
        <v>90</v>
      </c>
      <c r="E1873" t="s">
        <v>7057</v>
      </c>
      <c r="F1873" t="s">
        <v>6823</v>
      </c>
      <c r="G1873" t="s">
        <v>71</v>
      </c>
      <c r="H1873" t="s">
        <v>129</v>
      </c>
      <c r="I1873" t="s">
        <v>22</v>
      </c>
      <c r="J1873" t="s">
        <v>141</v>
      </c>
      <c r="K1873" t="s">
        <v>7058</v>
      </c>
      <c r="L1873" t="s">
        <v>7059</v>
      </c>
      <c r="M1873">
        <v>0.63277777700000004</v>
      </c>
      <c r="N1873">
        <v>1</v>
      </c>
      <c r="O1873">
        <v>88</v>
      </c>
      <c r="P1873">
        <v>0</v>
      </c>
      <c r="Q1873">
        <v>0</v>
      </c>
      <c r="R1873">
        <v>0.63277799999999995</v>
      </c>
      <c r="S1873">
        <v>55.684443999999999</v>
      </c>
      <c r="T1873">
        <v>0</v>
      </c>
      <c r="U1873">
        <v>0</v>
      </c>
    </row>
    <row r="1874" spans="1:21" x14ac:dyDescent="0.25">
      <c r="A1874" t="s">
        <v>7060</v>
      </c>
      <c r="B1874">
        <v>1</v>
      </c>
      <c r="C1874" t="s">
        <v>78</v>
      </c>
      <c r="D1874" t="s">
        <v>90</v>
      </c>
      <c r="E1874" t="s">
        <v>7061</v>
      </c>
      <c r="F1874" t="s">
        <v>177</v>
      </c>
      <c r="G1874" t="s">
        <v>72</v>
      </c>
      <c r="H1874" t="s">
        <v>129</v>
      </c>
      <c r="I1874" t="s">
        <v>22</v>
      </c>
      <c r="J1874" t="s">
        <v>130</v>
      </c>
      <c r="K1874" t="s">
        <v>7062</v>
      </c>
      <c r="L1874" t="s">
        <v>7063</v>
      </c>
      <c r="M1874">
        <v>7.6224999999999996</v>
      </c>
      <c r="N1874">
        <v>46</v>
      </c>
      <c r="O1874">
        <v>2693</v>
      </c>
      <c r="P1874">
        <v>7</v>
      </c>
      <c r="Q1874">
        <v>94</v>
      </c>
      <c r="R1874">
        <v>350.63499999999999</v>
      </c>
      <c r="S1874">
        <v>20527.392500000002</v>
      </c>
      <c r="T1874">
        <v>53.357500000000002</v>
      </c>
      <c r="U1874">
        <v>716.51499999999999</v>
      </c>
    </row>
    <row r="1875" spans="1:21" x14ac:dyDescent="0.25">
      <c r="A1875" t="s">
        <v>7064</v>
      </c>
      <c r="B1875">
        <v>1</v>
      </c>
      <c r="C1875" t="s">
        <v>78</v>
      </c>
      <c r="D1875" t="s">
        <v>90</v>
      </c>
      <c r="E1875" t="s">
        <v>7065</v>
      </c>
      <c r="F1875" t="s">
        <v>5842</v>
      </c>
      <c r="G1875" t="s">
        <v>71</v>
      </c>
      <c r="H1875" t="s">
        <v>129</v>
      </c>
      <c r="I1875" t="s">
        <v>22</v>
      </c>
      <c r="J1875" t="s">
        <v>141</v>
      </c>
      <c r="K1875" t="s">
        <v>7066</v>
      </c>
      <c r="L1875" t="s">
        <v>7067</v>
      </c>
      <c r="M1875">
        <v>2.858055555</v>
      </c>
      <c r="N1875">
        <v>1</v>
      </c>
      <c r="O1875">
        <v>62</v>
      </c>
      <c r="P1875">
        <v>0</v>
      </c>
      <c r="Q1875">
        <v>0</v>
      </c>
      <c r="R1875">
        <v>2.8580559999999999</v>
      </c>
      <c r="S1875">
        <v>177.199444</v>
      </c>
      <c r="T1875">
        <v>0</v>
      </c>
      <c r="U1875">
        <v>0</v>
      </c>
    </row>
    <row r="1876" spans="1:21" x14ac:dyDescent="0.25">
      <c r="A1876" t="s">
        <v>7068</v>
      </c>
      <c r="B1876">
        <v>1</v>
      </c>
      <c r="C1876" t="s">
        <v>78</v>
      </c>
      <c r="D1876" t="s">
        <v>90</v>
      </c>
      <c r="E1876" t="s">
        <v>7069</v>
      </c>
      <c r="F1876" t="s">
        <v>4991</v>
      </c>
      <c r="G1876" t="s">
        <v>71</v>
      </c>
      <c r="H1876" t="s">
        <v>129</v>
      </c>
      <c r="I1876" t="s">
        <v>22</v>
      </c>
      <c r="J1876" t="s">
        <v>141</v>
      </c>
      <c r="K1876" t="s">
        <v>7070</v>
      </c>
      <c r="L1876" t="s">
        <v>7071</v>
      </c>
      <c r="M1876">
        <v>1.3972222219999999</v>
      </c>
      <c r="N1876">
        <v>0</v>
      </c>
      <c r="O1876">
        <v>1</v>
      </c>
      <c r="P1876">
        <v>0</v>
      </c>
      <c r="Q1876">
        <v>0</v>
      </c>
      <c r="R1876">
        <v>0</v>
      </c>
      <c r="S1876">
        <v>1.397222</v>
      </c>
      <c r="T1876">
        <v>0</v>
      </c>
      <c r="U1876">
        <v>0</v>
      </c>
    </row>
    <row r="1877" spans="1:21" x14ac:dyDescent="0.25">
      <c r="A1877" t="s">
        <v>7072</v>
      </c>
      <c r="B1877">
        <v>1</v>
      </c>
      <c r="C1877" t="s">
        <v>78</v>
      </c>
      <c r="D1877" t="s">
        <v>90</v>
      </c>
      <c r="E1877" t="s">
        <v>7073</v>
      </c>
      <c r="F1877" t="s">
        <v>177</v>
      </c>
      <c r="G1877" t="s">
        <v>72</v>
      </c>
      <c r="H1877" t="s">
        <v>129</v>
      </c>
      <c r="I1877" t="s">
        <v>22</v>
      </c>
      <c r="J1877" t="s">
        <v>130</v>
      </c>
      <c r="K1877" t="s">
        <v>7074</v>
      </c>
      <c r="L1877" t="s">
        <v>7075</v>
      </c>
      <c r="M1877">
        <v>7.7113888880000001</v>
      </c>
      <c r="N1877">
        <v>26</v>
      </c>
      <c r="O1877">
        <v>2224</v>
      </c>
      <c r="P1877">
        <v>0</v>
      </c>
      <c r="Q1877">
        <v>45</v>
      </c>
      <c r="R1877">
        <v>200.49611100000001</v>
      </c>
      <c r="S1877">
        <v>17150.128886999999</v>
      </c>
      <c r="T1877">
        <v>0</v>
      </c>
      <c r="U1877">
        <v>347.01249999999999</v>
      </c>
    </row>
    <row r="1878" spans="1:21" x14ac:dyDescent="0.25">
      <c r="A1878" t="s">
        <v>7076</v>
      </c>
      <c r="B1878">
        <v>1</v>
      </c>
      <c r="C1878" t="s">
        <v>78</v>
      </c>
      <c r="D1878" t="s">
        <v>90</v>
      </c>
      <c r="E1878" t="s">
        <v>7077</v>
      </c>
      <c r="F1878" t="s">
        <v>140</v>
      </c>
      <c r="G1878" t="s">
        <v>72</v>
      </c>
      <c r="H1878" t="s">
        <v>129</v>
      </c>
      <c r="I1878" t="s">
        <v>22</v>
      </c>
      <c r="J1878" t="s">
        <v>141</v>
      </c>
      <c r="K1878" t="s">
        <v>7078</v>
      </c>
      <c r="L1878" t="s">
        <v>7079</v>
      </c>
      <c r="M1878">
        <v>0.33138888799999999</v>
      </c>
      <c r="N1878">
        <v>46</v>
      </c>
      <c r="O1878">
        <v>2693</v>
      </c>
      <c r="P1878">
        <v>7</v>
      </c>
      <c r="Q1878">
        <v>94</v>
      </c>
      <c r="R1878">
        <v>15.243888999999999</v>
      </c>
      <c r="S1878">
        <v>892.43027500000005</v>
      </c>
      <c r="T1878">
        <v>2.3197220000000001</v>
      </c>
      <c r="U1878">
        <v>31.150555000000001</v>
      </c>
    </row>
    <row r="1879" spans="1:21" x14ac:dyDescent="0.25">
      <c r="A1879" t="s">
        <v>7080</v>
      </c>
      <c r="B1879">
        <v>1</v>
      </c>
      <c r="C1879" t="s">
        <v>78</v>
      </c>
      <c r="D1879" t="s">
        <v>102</v>
      </c>
      <c r="E1879" t="s">
        <v>7081</v>
      </c>
      <c r="F1879" t="s">
        <v>6456</v>
      </c>
      <c r="G1879" t="s">
        <v>72</v>
      </c>
      <c r="H1879" t="s">
        <v>129</v>
      </c>
      <c r="I1879" t="s">
        <v>22</v>
      </c>
      <c r="J1879" t="s">
        <v>141</v>
      </c>
      <c r="K1879" t="s">
        <v>7082</v>
      </c>
      <c r="L1879" t="s">
        <v>7083</v>
      </c>
      <c r="M1879">
        <v>7.9022222219999998</v>
      </c>
      <c r="N1879">
        <v>2</v>
      </c>
      <c r="O1879">
        <v>232</v>
      </c>
      <c r="P1879">
        <v>0</v>
      </c>
      <c r="Q1879">
        <v>0</v>
      </c>
      <c r="R1879">
        <v>15.804444</v>
      </c>
      <c r="S1879">
        <v>1833.315556</v>
      </c>
      <c r="T1879">
        <v>0</v>
      </c>
      <c r="U1879">
        <v>0</v>
      </c>
    </row>
    <row r="1880" spans="1:21" x14ac:dyDescent="0.25">
      <c r="A1880" t="s">
        <v>7084</v>
      </c>
      <c r="B1880">
        <v>1</v>
      </c>
      <c r="C1880" t="s">
        <v>78</v>
      </c>
      <c r="D1880" t="s">
        <v>102</v>
      </c>
      <c r="E1880" t="s">
        <v>7085</v>
      </c>
      <c r="F1880" t="s">
        <v>128</v>
      </c>
      <c r="G1880" t="s">
        <v>72</v>
      </c>
      <c r="H1880" t="s">
        <v>129</v>
      </c>
      <c r="I1880" t="s">
        <v>22</v>
      </c>
      <c r="J1880" t="s">
        <v>130</v>
      </c>
      <c r="K1880" t="s">
        <v>7086</v>
      </c>
      <c r="L1880" t="s">
        <v>7087</v>
      </c>
      <c r="M1880">
        <v>3.7338888880000001</v>
      </c>
      <c r="N1880">
        <v>32</v>
      </c>
      <c r="O1880">
        <v>5533</v>
      </c>
      <c r="P1880">
        <v>126</v>
      </c>
      <c r="Q1880">
        <v>3022</v>
      </c>
      <c r="R1880">
        <v>119.484444</v>
      </c>
      <c r="S1880">
        <v>20659.607217000001</v>
      </c>
      <c r="T1880">
        <v>470.47</v>
      </c>
      <c r="U1880">
        <v>11283.81222</v>
      </c>
    </row>
    <row r="1881" spans="1:21" x14ac:dyDescent="0.25">
      <c r="A1881" t="s">
        <v>7088</v>
      </c>
      <c r="B1881">
        <v>1</v>
      </c>
      <c r="C1881" t="s">
        <v>78</v>
      </c>
      <c r="D1881" t="s">
        <v>102</v>
      </c>
      <c r="E1881" t="s">
        <v>2060</v>
      </c>
      <c r="F1881" t="s">
        <v>177</v>
      </c>
      <c r="G1881" t="s">
        <v>72</v>
      </c>
      <c r="H1881" t="s">
        <v>129</v>
      </c>
      <c r="I1881" t="s">
        <v>22</v>
      </c>
      <c r="J1881" t="s">
        <v>130</v>
      </c>
      <c r="K1881" t="s">
        <v>7089</v>
      </c>
      <c r="L1881" t="s">
        <v>7090</v>
      </c>
      <c r="M1881">
        <v>5.4800277770000001</v>
      </c>
      <c r="N1881">
        <v>0</v>
      </c>
      <c r="O1881">
        <v>0</v>
      </c>
      <c r="P1881">
        <v>16</v>
      </c>
      <c r="Q1881">
        <v>66</v>
      </c>
      <c r="R1881">
        <v>0</v>
      </c>
      <c r="S1881">
        <v>0</v>
      </c>
      <c r="T1881">
        <v>87.680443999999994</v>
      </c>
      <c r="U1881">
        <v>361.68183299999998</v>
      </c>
    </row>
    <row r="1882" spans="1:21" x14ac:dyDescent="0.25">
      <c r="A1882" t="s">
        <v>7091</v>
      </c>
      <c r="B1882">
        <v>1</v>
      </c>
      <c r="C1882" t="s">
        <v>78</v>
      </c>
      <c r="D1882" t="s">
        <v>102</v>
      </c>
      <c r="E1882" t="s">
        <v>2064</v>
      </c>
      <c r="F1882" t="s">
        <v>140</v>
      </c>
      <c r="G1882" t="s">
        <v>72</v>
      </c>
      <c r="H1882" t="s">
        <v>129</v>
      </c>
      <c r="I1882" t="s">
        <v>22</v>
      </c>
      <c r="J1882" t="s">
        <v>141</v>
      </c>
      <c r="K1882" t="s">
        <v>7092</v>
      </c>
      <c r="L1882" t="s">
        <v>7093</v>
      </c>
      <c r="M1882">
        <v>0.37472222199999999</v>
      </c>
      <c r="N1882">
        <v>32</v>
      </c>
      <c r="O1882">
        <v>5533</v>
      </c>
      <c r="P1882">
        <v>127</v>
      </c>
      <c r="Q1882">
        <v>3022</v>
      </c>
      <c r="R1882">
        <v>11.991111</v>
      </c>
      <c r="S1882">
        <v>2073.3380539999998</v>
      </c>
      <c r="T1882">
        <v>47.589722000000002</v>
      </c>
      <c r="U1882">
        <v>1132.4105549999999</v>
      </c>
    </row>
    <row r="1883" spans="1:21" x14ac:dyDescent="0.25">
      <c r="A1883" t="s">
        <v>7094</v>
      </c>
      <c r="B1883">
        <v>1</v>
      </c>
      <c r="C1883" t="s">
        <v>78</v>
      </c>
      <c r="D1883" t="s">
        <v>102</v>
      </c>
      <c r="E1883" t="s">
        <v>7095</v>
      </c>
      <c r="F1883" t="s">
        <v>140</v>
      </c>
      <c r="G1883" t="s">
        <v>72</v>
      </c>
      <c r="H1883" t="s">
        <v>129</v>
      </c>
      <c r="I1883" t="s">
        <v>22</v>
      </c>
      <c r="J1883" t="s">
        <v>141</v>
      </c>
      <c r="K1883" t="s">
        <v>7096</v>
      </c>
      <c r="L1883" t="s">
        <v>7097</v>
      </c>
      <c r="M1883">
        <v>0.90527777700000001</v>
      </c>
      <c r="N1883">
        <v>2</v>
      </c>
      <c r="O1883">
        <v>408</v>
      </c>
      <c r="P1883">
        <v>0</v>
      </c>
      <c r="Q1883">
        <v>0</v>
      </c>
      <c r="R1883">
        <v>1.8105560000000001</v>
      </c>
      <c r="S1883">
        <v>369.35333300000002</v>
      </c>
      <c r="T1883">
        <v>0</v>
      </c>
      <c r="U1883">
        <v>0</v>
      </c>
    </row>
    <row r="1884" spans="1:21" x14ac:dyDescent="0.25">
      <c r="A1884" t="s">
        <v>7098</v>
      </c>
      <c r="B1884">
        <v>1</v>
      </c>
      <c r="C1884" t="s">
        <v>78</v>
      </c>
      <c r="D1884" t="s">
        <v>102</v>
      </c>
      <c r="E1884" t="s">
        <v>7099</v>
      </c>
      <c r="F1884" t="s">
        <v>177</v>
      </c>
      <c r="G1884" t="s">
        <v>71</v>
      </c>
      <c r="H1884" t="s">
        <v>129</v>
      </c>
      <c r="I1884" t="s">
        <v>22</v>
      </c>
      <c r="J1884" t="s">
        <v>130</v>
      </c>
      <c r="K1884" t="s">
        <v>7100</v>
      </c>
      <c r="L1884" t="s">
        <v>7101</v>
      </c>
      <c r="M1884">
        <v>4.2235916659999999</v>
      </c>
      <c r="N1884">
        <v>0</v>
      </c>
      <c r="O1884">
        <v>83</v>
      </c>
      <c r="P1884">
        <v>0</v>
      </c>
      <c r="Q1884">
        <v>0</v>
      </c>
      <c r="R1884">
        <v>0</v>
      </c>
      <c r="S1884">
        <v>350.558108</v>
      </c>
      <c r="T1884">
        <v>0</v>
      </c>
      <c r="U1884">
        <v>0</v>
      </c>
    </row>
    <row r="1885" spans="1:21" x14ac:dyDescent="0.25">
      <c r="A1885" t="s">
        <v>7102</v>
      </c>
      <c r="B1885">
        <v>1</v>
      </c>
      <c r="C1885" t="s">
        <v>78</v>
      </c>
      <c r="D1885" t="s">
        <v>104</v>
      </c>
      <c r="E1885" t="s">
        <v>7103</v>
      </c>
      <c r="F1885" t="s">
        <v>140</v>
      </c>
      <c r="G1885" t="s">
        <v>72</v>
      </c>
      <c r="H1885" t="s">
        <v>129</v>
      </c>
      <c r="I1885" t="s">
        <v>22</v>
      </c>
      <c r="J1885" t="s">
        <v>141</v>
      </c>
      <c r="K1885" t="s">
        <v>7104</v>
      </c>
      <c r="L1885" t="s">
        <v>7105</v>
      </c>
      <c r="M1885">
        <v>0.748611111</v>
      </c>
      <c r="N1885">
        <v>28</v>
      </c>
      <c r="O1885">
        <v>3327</v>
      </c>
      <c r="P1885">
        <v>0</v>
      </c>
      <c r="Q1885">
        <v>0</v>
      </c>
      <c r="R1885">
        <v>20.961110999999999</v>
      </c>
      <c r="S1885">
        <v>2490.6291660000002</v>
      </c>
      <c r="T1885">
        <v>0</v>
      </c>
      <c r="U1885">
        <v>0</v>
      </c>
    </row>
    <row r="1886" spans="1:21" x14ac:dyDescent="0.25">
      <c r="A1886" t="s">
        <v>7106</v>
      </c>
      <c r="B1886">
        <v>1</v>
      </c>
      <c r="C1886" t="s">
        <v>78</v>
      </c>
      <c r="D1886" t="s">
        <v>90</v>
      </c>
      <c r="E1886" t="s">
        <v>7107</v>
      </c>
      <c r="F1886" t="s">
        <v>4986</v>
      </c>
      <c r="G1886" t="s">
        <v>71</v>
      </c>
      <c r="H1886" t="s">
        <v>129</v>
      </c>
      <c r="I1886" t="s">
        <v>22</v>
      </c>
      <c r="J1886" t="s">
        <v>141</v>
      </c>
      <c r="K1886" t="s">
        <v>7108</v>
      </c>
      <c r="L1886" t="s">
        <v>7109</v>
      </c>
      <c r="M1886">
        <v>2.6180555550000002</v>
      </c>
      <c r="N1886">
        <v>0</v>
      </c>
      <c r="O1886">
        <v>0</v>
      </c>
      <c r="P1886">
        <v>0</v>
      </c>
      <c r="Q1886">
        <v>8</v>
      </c>
      <c r="R1886">
        <v>0</v>
      </c>
      <c r="S1886">
        <v>0</v>
      </c>
      <c r="T1886">
        <v>0</v>
      </c>
      <c r="U1886">
        <v>20.944444000000001</v>
      </c>
    </row>
    <row r="1887" spans="1:21" x14ac:dyDescent="0.25">
      <c r="A1887" t="s">
        <v>7110</v>
      </c>
      <c r="B1887">
        <v>1</v>
      </c>
      <c r="C1887" t="s">
        <v>78</v>
      </c>
      <c r="D1887" t="s">
        <v>90</v>
      </c>
      <c r="E1887" t="s">
        <v>7111</v>
      </c>
      <c r="F1887" t="s">
        <v>4991</v>
      </c>
      <c r="G1887" t="s">
        <v>71</v>
      </c>
      <c r="H1887" t="s">
        <v>129</v>
      </c>
      <c r="I1887" t="s">
        <v>22</v>
      </c>
      <c r="J1887" t="s">
        <v>141</v>
      </c>
      <c r="K1887" t="s">
        <v>7112</v>
      </c>
      <c r="L1887" t="s">
        <v>7113</v>
      </c>
      <c r="M1887">
        <v>2.2836111109999999</v>
      </c>
      <c r="N1887">
        <v>0</v>
      </c>
      <c r="O1887">
        <v>1</v>
      </c>
      <c r="P1887">
        <v>0</v>
      </c>
      <c r="Q1887">
        <v>0</v>
      </c>
      <c r="R1887">
        <v>0</v>
      </c>
      <c r="S1887">
        <v>2.2836110000000001</v>
      </c>
      <c r="T1887">
        <v>0</v>
      </c>
      <c r="U1887">
        <v>0</v>
      </c>
    </row>
    <row r="1888" spans="1:21" x14ac:dyDescent="0.25">
      <c r="A1888" t="s">
        <v>7114</v>
      </c>
      <c r="B1888">
        <v>1</v>
      </c>
      <c r="C1888" t="s">
        <v>78</v>
      </c>
      <c r="D1888" t="s">
        <v>102</v>
      </c>
      <c r="E1888" t="s">
        <v>2064</v>
      </c>
      <c r="F1888" t="s">
        <v>140</v>
      </c>
      <c r="G1888" t="s">
        <v>72</v>
      </c>
      <c r="H1888" t="s">
        <v>129</v>
      </c>
      <c r="I1888" t="s">
        <v>22</v>
      </c>
      <c r="J1888" t="s">
        <v>141</v>
      </c>
      <c r="K1888" t="s">
        <v>7115</v>
      </c>
      <c r="L1888" t="s">
        <v>7116</v>
      </c>
      <c r="M1888">
        <v>0.446944444</v>
      </c>
      <c r="N1888">
        <v>32</v>
      </c>
      <c r="O1888">
        <v>5533</v>
      </c>
      <c r="P1888">
        <v>127</v>
      </c>
      <c r="Q1888">
        <v>3022</v>
      </c>
      <c r="R1888">
        <v>14.302222</v>
      </c>
      <c r="S1888">
        <v>2472.9436089999999</v>
      </c>
      <c r="T1888">
        <v>56.761944</v>
      </c>
      <c r="U1888">
        <v>1350.6661099999999</v>
      </c>
    </row>
    <row r="1889" spans="1:21" x14ac:dyDescent="0.25">
      <c r="A1889" t="s">
        <v>7117</v>
      </c>
      <c r="B1889">
        <v>1</v>
      </c>
      <c r="C1889" t="s">
        <v>79</v>
      </c>
      <c r="D1889" t="s">
        <v>124</v>
      </c>
      <c r="E1889" t="s">
        <v>7118</v>
      </c>
      <c r="F1889" t="s">
        <v>5626</v>
      </c>
      <c r="G1889" t="s">
        <v>71</v>
      </c>
      <c r="H1889" t="s">
        <v>129</v>
      </c>
      <c r="I1889" t="s">
        <v>22</v>
      </c>
      <c r="J1889" t="s">
        <v>141</v>
      </c>
      <c r="K1889" t="s">
        <v>7119</v>
      </c>
      <c r="L1889" t="s">
        <v>7120</v>
      </c>
      <c r="M1889">
        <v>1.082222222</v>
      </c>
      <c r="N1889">
        <v>0</v>
      </c>
      <c r="O1889">
        <v>32</v>
      </c>
      <c r="P1889">
        <v>0</v>
      </c>
      <c r="Q1889">
        <v>0</v>
      </c>
      <c r="R1889">
        <v>0</v>
      </c>
      <c r="S1889">
        <v>34.631110999999997</v>
      </c>
      <c r="T1889">
        <v>0</v>
      </c>
      <c r="U1889">
        <v>0</v>
      </c>
    </row>
    <row r="1890" spans="1:21" x14ac:dyDescent="0.25">
      <c r="A1890" t="s">
        <v>7121</v>
      </c>
      <c r="B1890">
        <v>1</v>
      </c>
      <c r="C1890" t="s">
        <v>78</v>
      </c>
      <c r="D1890" t="s">
        <v>95</v>
      </c>
      <c r="E1890" t="s">
        <v>7122</v>
      </c>
      <c r="F1890" t="s">
        <v>5012</v>
      </c>
      <c r="G1890" t="s">
        <v>72</v>
      </c>
      <c r="H1890" t="s">
        <v>129</v>
      </c>
      <c r="I1890" t="s">
        <v>22</v>
      </c>
      <c r="J1890" t="s">
        <v>141</v>
      </c>
      <c r="K1890" t="s">
        <v>7123</v>
      </c>
      <c r="L1890" t="s">
        <v>7124</v>
      </c>
      <c r="M1890">
        <v>2.0469444440000002</v>
      </c>
      <c r="N1890">
        <v>0</v>
      </c>
      <c r="O1890">
        <v>0</v>
      </c>
      <c r="P1890">
        <v>0</v>
      </c>
      <c r="Q1890">
        <v>28</v>
      </c>
      <c r="R1890">
        <v>0</v>
      </c>
      <c r="S1890">
        <v>0</v>
      </c>
      <c r="T1890">
        <v>0</v>
      </c>
      <c r="U1890">
        <v>57.314444000000002</v>
      </c>
    </row>
    <row r="1891" spans="1:21" x14ac:dyDescent="0.25">
      <c r="A1891" t="s">
        <v>7125</v>
      </c>
      <c r="B1891">
        <v>1</v>
      </c>
      <c r="C1891" t="s">
        <v>78</v>
      </c>
      <c r="D1891" t="s">
        <v>103</v>
      </c>
      <c r="E1891" t="s">
        <v>7126</v>
      </c>
      <c r="F1891" t="s">
        <v>4996</v>
      </c>
      <c r="G1891" t="s">
        <v>71</v>
      </c>
      <c r="H1891" t="s">
        <v>129</v>
      </c>
      <c r="I1891" t="s">
        <v>22</v>
      </c>
      <c r="J1891" t="s">
        <v>141</v>
      </c>
      <c r="K1891" t="s">
        <v>7127</v>
      </c>
      <c r="L1891" t="s">
        <v>7128</v>
      </c>
      <c r="M1891">
        <v>2.1402777770000001</v>
      </c>
      <c r="N1891">
        <v>0</v>
      </c>
      <c r="O1891">
        <v>0</v>
      </c>
      <c r="P1891">
        <v>0</v>
      </c>
      <c r="Q1891">
        <v>355</v>
      </c>
      <c r="R1891">
        <v>0</v>
      </c>
      <c r="S1891">
        <v>0</v>
      </c>
      <c r="T1891">
        <v>0</v>
      </c>
      <c r="U1891">
        <v>759.79861100000005</v>
      </c>
    </row>
    <row r="1892" spans="1:21" x14ac:dyDescent="0.25">
      <c r="A1892" t="s">
        <v>7129</v>
      </c>
      <c r="B1892">
        <v>1</v>
      </c>
      <c r="C1892" t="s">
        <v>78</v>
      </c>
      <c r="D1892" t="s">
        <v>80</v>
      </c>
      <c r="E1892" t="s">
        <v>7130</v>
      </c>
      <c r="F1892" t="s">
        <v>128</v>
      </c>
      <c r="G1892" t="s">
        <v>71</v>
      </c>
      <c r="H1892" t="s">
        <v>129</v>
      </c>
      <c r="I1892" t="s">
        <v>22</v>
      </c>
      <c r="J1892" t="s">
        <v>130</v>
      </c>
      <c r="K1892" t="s">
        <v>7131</v>
      </c>
      <c r="L1892" t="s">
        <v>7132</v>
      </c>
      <c r="M1892">
        <v>1.240277777</v>
      </c>
      <c r="N1892">
        <v>0</v>
      </c>
      <c r="O1892">
        <v>173</v>
      </c>
      <c r="P1892">
        <v>0</v>
      </c>
      <c r="Q1892">
        <v>0</v>
      </c>
      <c r="R1892">
        <v>0</v>
      </c>
      <c r="S1892">
        <v>214.56805499999999</v>
      </c>
      <c r="T1892">
        <v>0</v>
      </c>
      <c r="U1892">
        <v>0</v>
      </c>
    </row>
    <row r="1893" spans="1:21" x14ac:dyDescent="0.25">
      <c r="A1893" t="s">
        <v>7133</v>
      </c>
      <c r="B1893">
        <v>1</v>
      </c>
      <c r="C1893" t="s">
        <v>78</v>
      </c>
      <c r="D1893" t="s">
        <v>86</v>
      </c>
      <c r="E1893" t="s">
        <v>7134</v>
      </c>
      <c r="F1893" t="s">
        <v>2199</v>
      </c>
      <c r="G1893" t="s">
        <v>72</v>
      </c>
      <c r="H1893" t="s">
        <v>129</v>
      </c>
      <c r="I1893" t="s">
        <v>24</v>
      </c>
      <c r="J1893" t="s">
        <v>141</v>
      </c>
      <c r="K1893" t="s">
        <v>7135</v>
      </c>
      <c r="L1893" t="s">
        <v>7136</v>
      </c>
      <c r="M1893">
        <v>1.538888888</v>
      </c>
      <c r="N1893">
        <v>19</v>
      </c>
      <c r="O1893">
        <v>3714</v>
      </c>
      <c r="P1893">
        <v>0</v>
      </c>
      <c r="Q1893">
        <v>92</v>
      </c>
      <c r="R1893">
        <v>29.238889</v>
      </c>
      <c r="S1893">
        <v>5715.4333299999998</v>
      </c>
      <c r="T1893">
        <v>0</v>
      </c>
      <c r="U1893">
        <v>141.577778</v>
      </c>
    </row>
    <row r="1894" spans="1:21" x14ac:dyDescent="0.25">
      <c r="A1894" t="s">
        <v>7137</v>
      </c>
      <c r="B1894">
        <v>1</v>
      </c>
      <c r="C1894" t="s">
        <v>78</v>
      </c>
      <c r="D1894" t="s">
        <v>86</v>
      </c>
      <c r="E1894" t="s">
        <v>7134</v>
      </c>
      <c r="F1894" t="s">
        <v>154</v>
      </c>
      <c r="G1894" t="s">
        <v>72</v>
      </c>
      <c r="H1894" t="s">
        <v>129</v>
      </c>
      <c r="I1894" t="s">
        <v>22</v>
      </c>
      <c r="J1894" t="s">
        <v>130</v>
      </c>
      <c r="K1894" t="s">
        <v>7138</v>
      </c>
      <c r="L1894" t="s">
        <v>7139</v>
      </c>
      <c r="M1894">
        <v>9.0277777000000003E-2</v>
      </c>
      <c r="N1894">
        <v>19</v>
      </c>
      <c r="O1894">
        <v>3714</v>
      </c>
      <c r="P1894">
        <v>0</v>
      </c>
      <c r="Q1894">
        <v>92</v>
      </c>
      <c r="R1894">
        <v>1.7152780000000001</v>
      </c>
      <c r="S1894">
        <v>335.29166400000003</v>
      </c>
      <c r="T1894">
        <v>0</v>
      </c>
      <c r="U1894">
        <v>8.305555</v>
      </c>
    </row>
    <row r="1895" spans="1:21" x14ac:dyDescent="0.25">
      <c r="A1895" t="s">
        <v>7140</v>
      </c>
      <c r="B1895">
        <v>1</v>
      </c>
      <c r="C1895" t="s">
        <v>78</v>
      </c>
      <c r="D1895" t="s">
        <v>104</v>
      </c>
      <c r="E1895" t="s">
        <v>7141</v>
      </c>
      <c r="F1895" t="s">
        <v>4991</v>
      </c>
      <c r="G1895" t="s">
        <v>71</v>
      </c>
      <c r="H1895" t="s">
        <v>129</v>
      </c>
      <c r="I1895" t="s">
        <v>22</v>
      </c>
      <c r="J1895" t="s">
        <v>141</v>
      </c>
      <c r="K1895" t="s">
        <v>7142</v>
      </c>
      <c r="L1895" t="s">
        <v>7143</v>
      </c>
      <c r="M1895">
        <v>1.9550000000000001</v>
      </c>
      <c r="N1895">
        <v>0</v>
      </c>
      <c r="O1895">
        <v>1</v>
      </c>
      <c r="P1895">
        <v>0</v>
      </c>
      <c r="Q1895">
        <v>0</v>
      </c>
      <c r="R1895">
        <v>0</v>
      </c>
      <c r="S1895">
        <v>1.9550000000000001</v>
      </c>
      <c r="T1895">
        <v>0</v>
      </c>
      <c r="U1895">
        <v>0</v>
      </c>
    </row>
    <row r="1896" spans="1:21" x14ac:dyDescent="0.25">
      <c r="A1896" t="s">
        <v>7144</v>
      </c>
      <c r="B1896">
        <v>1</v>
      </c>
      <c r="C1896" t="s">
        <v>78</v>
      </c>
      <c r="D1896" t="s">
        <v>104</v>
      </c>
      <c r="E1896" t="s">
        <v>7145</v>
      </c>
      <c r="F1896" t="s">
        <v>5417</v>
      </c>
      <c r="G1896" t="s">
        <v>71</v>
      </c>
      <c r="H1896" t="s">
        <v>129</v>
      </c>
      <c r="I1896" t="s">
        <v>22</v>
      </c>
      <c r="J1896" t="s">
        <v>141</v>
      </c>
      <c r="K1896" t="s">
        <v>7146</v>
      </c>
      <c r="L1896" t="s">
        <v>7147</v>
      </c>
      <c r="M1896">
        <v>1.185277777</v>
      </c>
      <c r="N1896">
        <v>0</v>
      </c>
      <c r="O1896">
        <v>25</v>
      </c>
      <c r="P1896">
        <v>0</v>
      </c>
      <c r="Q1896">
        <v>0</v>
      </c>
      <c r="R1896">
        <v>0</v>
      </c>
      <c r="S1896">
        <v>29.631944000000001</v>
      </c>
      <c r="T1896">
        <v>0</v>
      </c>
      <c r="U1896">
        <v>0</v>
      </c>
    </row>
    <row r="1897" spans="1:21" x14ac:dyDescent="0.25">
      <c r="A1897" t="s">
        <v>7148</v>
      </c>
      <c r="B1897">
        <v>1</v>
      </c>
      <c r="C1897" t="s">
        <v>78</v>
      </c>
      <c r="D1897" t="s">
        <v>86</v>
      </c>
      <c r="E1897" t="s">
        <v>7134</v>
      </c>
      <c r="F1897" t="s">
        <v>154</v>
      </c>
      <c r="G1897" t="s">
        <v>72</v>
      </c>
      <c r="H1897" t="s">
        <v>129</v>
      </c>
      <c r="I1897" t="s">
        <v>22</v>
      </c>
      <c r="J1897" t="s">
        <v>130</v>
      </c>
      <c r="K1897" t="s">
        <v>7149</v>
      </c>
      <c r="L1897" t="s">
        <v>7150</v>
      </c>
      <c r="M1897">
        <v>8.7222222000000002E-2</v>
      </c>
      <c r="N1897">
        <v>19</v>
      </c>
      <c r="O1897">
        <v>3714</v>
      </c>
      <c r="P1897">
        <v>0</v>
      </c>
      <c r="Q1897">
        <v>92</v>
      </c>
      <c r="R1897">
        <v>1.657222</v>
      </c>
      <c r="S1897">
        <v>323.943333</v>
      </c>
      <c r="T1897">
        <v>0</v>
      </c>
      <c r="U1897">
        <v>8.0244440000000008</v>
      </c>
    </row>
    <row r="1898" spans="1:21" x14ac:dyDescent="0.25">
      <c r="A1898" t="s">
        <v>7151</v>
      </c>
      <c r="B1898">
        <v>1</v>
      </c>
      <c r="C1898" t="s">
        <v>78</v>
      </c>
      <c r="D1898" t="s">
        <v>86</v>
      </c>
      <c r="E1898" t="s">
        <v>7152</v>
      </c>
      <c r="F1898" t="s">
        <v>128</v>
      </c>
      <c r="G1898" t="s">
        <v>72</v>
      </c>
      <c r="H1898" t="s">
        <v>129</v>
      </c>
      <c r="I1898" t="s">
        <v>22</v>
      </c>
      <c r="J1898" t="s">
        <v>130</v>
      </c>
      <c r="K1898" t="s">
        <v>7153</v>
      </c>
      <c r="L1898" t="s">
        <v>7154</v>
      </c>
      <c r="M1898">
        <v>3.8308333330000002</v>
      </c>
      <c r="N1898">
        <v>3</v>
      </c>
      <c r="O1898">
        <v>157</v>
      </c>
      <c r="P1898">
        <v>0</v>
      </c>
      <c r="Q1898">
        <v>0</v>
      </c>
      <c r="R1898">
        <v>11.4925</v>
      </c>
      <c r="S1898">
        <v>601.440833</v>
      </c>
      <c r="T1898">
        <v>0</v>
      </c>
      <c r="U1898">
        <v>0</v>
      </c>
    </row>
    <row r="1899" spans="1:21" x14ac:dyDescent="0.25">
      <c r="A1899" t="s">
        <v>7155</v>
      </c>
      <c r="B1899">
        <v>1</v>
      </c>
      <c r="C1899" t="s">
        <v>78</v>
      </c>
      <c r="D1899" t="s">
        <v>86</v>
      </c>
      <c r="E1899" t="s">
        <v>443</v>
      </c>
      <c r="F1899" t="s">
        <v>140</v>
      </c>
      <c r="G1899" t="s">
        <v>72</v>
      </c>
      <c r="H1899" t="s">
        <v>129</v>
      </c>
      <c r="I1899" t="s">
        <v>22</v>
      </c>
      <c r="J1899" t="s">
        <v>141</v>
      </c>
      <c r="K1899" t="s">
        <v>7156</v>
      </c>
      <c r="L1899" t="s">
        <v>7157</v>
      </c>
      <c r="M1899">
        <v>0.65972222199999997</v>
      </c>
      <c r="N1899">
        <v>13</v>
      </c>
      <c r="O1899">
        <v>1884</v>
      </c>
      <c r="P1899">
        <v>0</v>
      </c>
      <c r="Q1899">
        <v>0</v>
      </c>
      <c r="R1899">
        <v>8.5763890000000007</v>
      </c>
      <c r="S1899">
        <v>1242.9166660000001</v>
      </c>
      <c r="T1899">
        <v>0</v>
      </c>
      <c r="U1899">
        <v>0</v>
      </c>
    </row>
    <row r="1900" spans="1:21" x14ac:dyDescent="0.25">
      <c r="A1900" t="s">
        <v>7158</v>
      </c>
      <c r="B1900">
        <v>1</v>
      </c>
      <c r="C1900" t="s">
        <v>78</v>
      </c>
      <c r="D1900" t="s">
        <v>86</v>
      </c>
      <c r="E1900" t="s">
        <v>7159</v>
      </c>
      <c r="F1900" t="s">
        <v>2199</v>
      </c>
      <c r="G1900" t="s">
        <v>72</v>
      </c>
      <c r="H1900" t="s">
        <v>129</v>
      </c>
      <c r="I1900" t="s">
        <v>24</v>
      </c>
      <c r="J1900" t="s">
        <v>141</v>
      </c>
      <c r="K1900" t="s">
        <v>7160</v>
      </c>
      <c r="L1900" t="s">
        <v>7161</v>
      </c>
      <c r="M1900">
        <v>1.1802777769999999</v>
      </c>
      <c r="N1900">
        <v>1</v>
      </c>
      <c r="O1900">
        <v>467</v>
      </c>
      <c r="P1900">
        <v>0</v>
      </c>
      <c r="Q1900">
        <v>0</v>
      </c>
      <c r="R1900">
        <v>1.1802779999999999</v>
      </c>
      <c r="S1900">
        <v>551.18972199999996</v>
      </c>
      <c r="T1900">
        <v>0</v>
      </c>
      <c r="U1900">
        <v>0</v>
      </c>
    </row>
    <row r="1901" spans="1:21" x14ac:dyDescent="0.25">
      <c r="A1901" t="s">
        <v>7162</v>
      </c>
      <c r="B1901">
        <v>1</v>
      </c>
      <c r="C1901" t="s">
        <v>78</v>
      </c>
      <c r="D1901" t="s">
        <v>104</v>
      </c>
      <c r="E1901" t="s">
        <v>5316</v>
      </c>
      <c r="F1901" t="s">
        <v>140</v>
      </c>
      <c r="G1901" t="s">
        <v>72</v>
      </c>
      <c r="H1901" t="s">
        <v>129</v>
      </c>
      <c r="I1901" t="s">
        <v>22</v>
      </c>
      <c r="J1901" t="s">
        <v>141</v>
      </c>
      <c r="K1901" t="s">
        <v>7163</v>
      </c>
      <c r="L1901" t="s">
        <v>7164</v>
      </c>
      <c r="M1901">
        <v>0.98111111100000004</v>
      </c>
      <c r="N1901">
        <v>0</v>
      </c>
      <c r="O1901">
        <v>0</v>
      </c>
      <c r="P1901">
        <v>10</v>
      </c>
      <c r="Q1901">
        <v>10</v>
      </c>
      <c r="R1901">
        <v>0</v>
      </c>
      <c r="S1901">
        <v>0</v>
      </c>
      <c r="T1901">
        <v>9.8111110000000004</v>
      </c>
      <c r="U1901">
        <v>9.8111110000000004</v>
      </c>
    </row>
    <row r="1902" spans="1:21" x14ac:dyDescent="0.25">
      <c r="A1902" t="s">
        <v>7165</v>
      </c>
      <c r="B1902">
        <v>1</v>
      </c>
      <c r="C1902" t="s">
        <v>78</v>
      </c>
      <c r="D1902" t="s">
        <v>86</v>
      </c>
      <c r="E1902" t="s">
        <v>471</v>
      </c>
      <c r="F1902" t="s">
        <v>5538</v>
      </c>
      <c r="G1902" t="s">
        <v>72</v>
      </c>
      <c r="H1902" t="s">
        <v>129</v>
      </c>
      <c r="I1902" t="s">
        <v>22</v>
      </c>
      <c r="J1902" t="s">
        <v>141</v>
      </c>
      <c r="K1902" t="s">
        <v>7166</v>
      </c>
      <c r="L1902" t="s">
        <v>7167</v>
      </c>
      <c r="M1902">
        <v>0.13194444399999999</v>
      </c>
      <c r="N1902">
        <v>4</v>
      </c>
      <c r="O1902">
        <v>96</v>
      </c>
      <c r="P1902">
        <v>0</v>
      </c>
      <c r="Q1902">
        <v>0</v>
      </c>
      <c r="R1902">
        <v>0.52777799999999997</v>
      </c>
      <c r="S1902">
        <v>12.666667</v>
      </c>
      <c r="T1902">
        <v>0</v>
      </c>
      <c r="U1902">
        <v>0</v>
      </c>
    </row>
    <row r="1903" spans="1:21" x14ac:dyDescent="0.25">
      <c r="A1903" t="s">
        <v>7168</v>
      </c>
      <c r="B1903">
        <v>1</v>
      </c>
      <c r="C1903" t="s">
        <v>78</v>
      </c>
      <c r="D1903" t="s">
        <v>104</v>
      </c>
      <c r="E1903" t="s">
        <v>7169</v>
      </c>
      <c r="F1903" t="s">
        <v>5417</v>
      </c>
      <c r="G1903" t="s">
        <v>71</v>
      </c>
      <c r="H1903" t="s">
        <v>129</v>
      </c>
      <c r="I1903" t="s">
        <v>22</v>
      </c>
      <c r="J1903" t="s">
        <v>141</v>
      </c>
      <c r="K1903" t="s">
        <v>7170</v>
      </c>
      <c r="L1903" t="s">
        <v>7171</v>
      </c>
      <c r="M1903">
        <v>2.0299999999999998</v>
      </c>
      <c r="N1903">
        <v>0</v>
      </c>
      <c r="O1903">
        <v>14</v>
      </c>
      <c r="P1903">
        <v>0</v>
      </c>
      <c r="Q1903">
        <v>0</v>
      </c>
      <c r="R1903">
        <v>0</v>
      </c>
      <c r="S1903">
        <v>28.42</v>
      </c>
      <c r="T1903">
        <v>0</v>
      </c>
      <c r="U1903">
        <v>0</v>
      </c>
    </row>
    <row r="1904" spans="1:21" x14ac:dyDescent="0.25">
      <c r="A1904" t="s">
        <v>7172</v>
      </c>
      <c r="B1904">
        <v>1</v>
      </c>
      <c r="C1904" t="s">
        <v>78</v>
      </c>
      <c r="D1904" t="s">
        <v>104</v>
      </c>
      <c r="E1904" t="s">
        <v>7145</v>
      </c>
      <c r="F1904" t="s">
        <v>5417</v>
      </c>
      <c r="G1904" t="s">
        <v>71</v>
      </c>
      <c r="H1904" t="s">
        <v>129</v>
      </c>
      <c r="I1904" t="s">
        <v>22</v>
      </c>
      <c r="J1904" t="s">
        <v>141</v>
      </c>
      <c r="K1904" t="s">
        <v>7173</v>
      </c>
      <c r="L1904" t="s">
        <v>7174</v>
      </c>
      <c r="M1904">
        <v>1.3572222220000001</v>
      </c>
      <c r="N1904">
        <v>0</v>
      </c>
      <c r="O1904">
        <v>25</v>
      </c>
      <c r="P1904">
        <v>0</v>
      </c>
      <c r="Q1904">
        <v>0</v>
      </c>
      <c r="R1904">
        <v>0</v>
      </c>
      <c r="S1904">
        <v>33.930556000000003</v>
      </c>
      <c r="T1904">
        <v>0</v>
      </c>
      <c r="U1904">
        <v>0</v>
      </c>
    </row>
    <row r="1905" spans="1:21" x14ac:dyDescent="0.25">
      <c r="A1905" t="s">
        <v>7175</v>
      </c>
      <c r="B1905">
        <v>1</v>
      </c>
      <c r="C1905" t="s">
        <v>78</v>
      </c>
      <c r="D1905" t="s">
        <v>104</v>
      </c>
      <c r="E1905" t="s">
        <v>7145</v>
      </c>
      <c r="F1905" t="s">
        <v>5070</v>
      </c>
      <c r="G1905" t="s">
        <v>71</v>
      </c>
      <c r="H1905" t="s">
        <v>129</v>
      </c>
      <c r="I1905" t="s">
        <v>22</v>
      </c>
      <c r="J1905" t="s">
        <v>141</v>
      </c>
      <c r="K1905" t="s">
        <v>7176</v>
      </c>
      <c r="L1905" t="s">
        <v>7177</v>
      </c>
      <c r="M1905">
        <v>0.80472222199999999</v>
      </c>
      <c r="N1905">
        <v>0</v>
      </c>
      <c r="O1905">
        <v>25</v>
      </c>
      <c r="P1905">
        <v>0</v>
      </c>
      <c r="Q1905">
        <v>0</v>
      </c>
      <c r="R1905">
        <v>0</v>
      </c>
      <c r="S1905">
        <v>20.118055999999999</v>
      </c>
      <c r="T1905">
        <v>0</v>
      </c>
      <c r="U1905">
        <v>0</v>
      </c>
    </row>
    <row r="1906" spans="1:21" x14ac:dyDescent="0.25">
      <c r="A1906" t="s">
        <v>7178</v>
      </c>
      <c r="B1906">
        <v>1</v>
      </c>
      <c r="C1906" t="s">
        <v>78</v>
      </c>
      <c r="D1906" t="s">
        <v>104</v>
      </c>
      <c r="E1906" t="s">
        <v>7179</v>
      </c>
      <c r="F1906" t="s">
        <v>140</v>
      </c>
      <c r="G1906" t="s">
        <v>72</v>
      </c>
      <c r="H1906" t="s">
        <v>129</v>
      </c>
      <c r="I1906" t="s">
        <v>22</v>
      </c>
      <c r="J1906" t="s">
        <v>141</v>
      </c>
      <c r="K1906" t="s">
        <v>7180</v>
      </c>
      <c r="L1906" t="s">
        <v>7181</v>
      </c>
      <c r="M1906">
        <v>1.111111111</v>
      </c>
      <c r="N1906">
        <v>1</v>
      </c>
      <c r="O1906">
        <v>3</v>
      </c>
      <c r="P1906">
        <v>0</v>
      </c>
      <c r="Q1906">
        <v>0</v>
      </c>
      <c r="R1906">
        <v>1.111111</v>
      </c>
      <c r="S1906">
        <v>3.3333330000000001</v>
      </c>
      <c r="T1906">
        <v>0</v>
      </c>
      <c r="U1906">
        <v>0</v>
      </c>
    </row>
    <row r="1907" spans="1:21" x14ac:dyDescent="0.25">
      <c r="A1907" t="s">
        <v>7182</v>
      </c>
      <c r="B1907">
        <v>1</v>
      </c>
      <c r="C1907" t="s">
        <v>78</v>
      </c>
      <c r="D1907" t="s">
        <v>94</v>
      </c>
      <c r="E1907" t="s">
        <v>7183</v>
      </c>
      <c r="F1907" t="s">
        <v>5070</v>
      </c>
      <c r="G1907" t="s">
        <v>71</v>
      </c>
      <c r="H1907" t="s">
        <v>129</v>
      </c>
      <c r="I1907" t="s">
        <v>22</v>
      </c>
      <c r="J1907" t="s">
        <v>141</v>
      </c>
      <c r="K1907" t="s">
        <v>7184</v>
      </c>
      <c r="L1907" t="s">
        <v>7185</v>
      </c>
      <c r="M1907">
        <v>2.5122222220000001</v>
      </c>
      <c r="N1907">
        <v>0</v>
      </c>
      <c r="O1907">
        <v>1</v>
      </c>
      <c r="P1907">
        <v>0</v>
      </c>
      <c r="Q1907">
        <v>0</v>
      </c>
      <c r="R1907">
        <v>0</v>
      </c>
      <c r="S1907">
        <v>2.512222</v>
      </c>
      <c r="T1907">
        <v>0</v>
      </c>
      <c r="U1907">
        <v>0</v>
      </c>
    </row>
    <row r="1908" spans="1:21" x14ac:dyDescent="0.25">
      <c r="A1908" t="s">
        <v>7186</v>
      </c>
      <c r="B1908">
        <v>1</v>
      </c>
      <c r="C1908" t="s">
        <v>78</v>
      </c>
      <c r="D1908" t="s">
        <v>94</v>
      </c>
      <c r="E1908" t="s">
        <v>7187</v>
      </c>
      <c r="F1908" t="s">
        <v>5842</v>
      </c>
      <c r="G1908" t="s">
        <v>71</v>
      </c>
      <c r="H1908" t="s">
        <v>129</v>
      </c>
      <c r="I1908" t="s">
        <v>22</v>
      </c>
      <c r="J1908" t="s">
        <v>141</v>
      </c>
      <c r="K1908" t="s">
        <v>7188</v>
      </c>
      <c r="L1908" t="s">
        <v>7189</v>
      </c>
      <c r="M1908">
        <v>2.395277777</v>
      </c>
      <c r="N1908">
        <v>0</v>
      </c>
      <c r="O1908">
        <v>1</v>
      </c>
      <c r="P1908">
        <v>0</v>
      </c>
      <c r="Q1908">
        <v>0</v>
      </c>
      <c r="R1908">
        <v>0</v>
      </c>
      <c r="S1908">
        <v>2.3952779999999998</v>
      </c>
      <c r="T1908">
        <v>0</v>
      </c>
      <c r="U1908">
        <v>0</v>
      </c>
    </row>
    <row r="1909" spans="1:21" x14ac:dyDescent="0.25">
      <c r="A1909" t="s">
        <v>7190</v>
      </c>
      <c r="B1909">
        <v>1</v>
      </c>
      <c r="C1909" t="s">
        <v>78</v>
      </c>
      <c r="D1909" t="s">
        <v>94</v>
      </c>
      <c r="E1909" t="s">
        <v>7191</v>
      </c>
      <c r="F1909" t="s">
        <v>5070</v>
      </c>
      <c r="G1909" t="s">
        <v>71</v>
      </c>
      <c r="H1909" t="s">
        <v>129</v>
      </c>
      <c r="I1909" t="s">
        <v>22</v>
      </c>
      <c r="J1909" t="s">
        <v>141</v>
      </c>
      <c r="K1909" t="s">
        <v>7192</v>
      </c>
      <c r="L1909" t="s">
        <v>7193</v>
      </c>
      <c r="M1909">
        <v>4.0347222220000001</v>
      </c>
      <c r="N1909">
        <v>0</v>
      </c>
      <c r="O1909">
        <v>1</v>
      </c>
      <c r="P1909">
        <v>0</v>
      </c>
      <c r="Q1909">
        <v>0</v>
      </c>
      <c r="R1909">
        <v>0</v>
      </c>
      <c r="S1909">
        <v>4.0347220000000004</v>
      </c>
      <c r="T1909">
        <v>0</v>
      </c>
      <c r="U1909">
        <v>0</v>
      </c>
    </row>
    <row r="1910" spans="1:21" x14ac:dyDescent="0.25">
      <c r="A1910" t="s">
        <v>7194</v>
      </c>
      <c r="B1910">
        <v>1</v>
      </c>
      <c r="C1910" t="s">
        <v>78</v>
      </c>
      <c r="D1910" t="s">
        <v>94</v>
      </c>
      <c r="E1910" t="s">
        <v>7195</v>
      </c>
      <c r="F1910" t="s">
        <v>177</v>
      </c>
      <c r="G1910" t="s">
        <v>71</v>
      </c>
      <c r="H1910" t="s">
        <v>129</v>
      </c>
      <c r="I1910" t="s">
        <v>22</v>
      </c>
      <c r="J1910" t="s">
        <v>130</v>
      </c>
      <c r="K1910" t="s">
        <v>7196</v>
      </c>
      <c r="L1910" t="s">
        <v>7197</v>
      </c>
      <c r="M1910">
        <v>3.483333333</v>
      </c>
      <c r="N1910">
        <v>0</v>
      </c>
      <c r="O1910">
        <v>41</v>
      </c>
      <c r="P1910">
        <v>0</v>
      </c>
      <c r="Q1910">
        <v>17</v>
      </c>
      <c r="R1910">
        <v>0</v>
      </c>
      <c r="S1910">
        <v>142.816667</v>
      </c>
      <c r="T1910">
        <v>0</v>
      </c>
      <c r="U1910">
        <v>59.216667000000001</v>
      </c>
    </row>
    <row r="1911" spans="1:21" x14ac:dyDescent="0.25">
      <c r="A1911" t="s">
        <v>7198</v>
      </c>
      <c r="B1911">
        <v>1</v>
      </c>
      <c r="C1911" t="s">
        <v>78</v>
      </c>
      <c r="D1911" t="s">
        <v>94</v>
      </c>
      <c r="E1911" t="s">
        <v>7195</v>
      </c>
      <c r="F1911" t="s">
        <v>177</v>
      </c>
      <c r="G1911" t="s">
        <v>71</v>
      </c>
      <c r="H1911" t="s">
        <v>129</v>
      </c>
      <c r="I1911" t="s">
        <v>22</v>
      </c>
      <c r="J1911" t="s">
        <v>130</v>
      </c>
      <c r="K1911" t="s">
        <v>7199</v>
      </c>
      <c r="L1911" t="s">
        <v>7200</v>
      </c>
      <c r="M1911">
        <v>2.483333333</v>
      </c>
      <c r="N1911">
        <v>0</v>
      </c>
      <c r="O1911">
        <v>41</v>
      </c>
      <c r="P1911">
        <v>0</v>
      </c>
      <c r="Q1911">
        <v>18</v>
      </c>
      <c r="R1911">
        <v>0</v>
      </c>
      <c r="S1911">
        <v>101.816667</v>
      </c>
      <c r="T1911">
        <v>0</v>
      </c>
      <c r="U1911">
        <v>44.7</v>
      </c>
    </row>
    <row r="1912" spans="1:21" x14ac:dyDescent="0.25">
      <c r="A1912" t="s">
        <v>7201</v>
      </c>
      <c r="B1912">
        <v>1</v>
      </c>
      <c r="C1912" t="s">
        <v>78</v>
      </c>
      <c r="D1912" t="s">
        <v>94</v>
      </c>
      <c r="E1912" t="s">
        <v>7202</v>
      </c>
      <c r="F1912" t="s">
        <v>5070</v>
      </c>
      <c r="G1912" t="s">
        <v>71</v>
      </c>
      <c r="H1912" t="s">
        <v>129</v>
      </c>
      <c r="I1912" t="s">
        <v>22</v>
      </c>
      <c r="J1912" t="s">
        <v>141</v>
      </c>
      <c r="K1912" t="s">
        <v>7203</v>
      </c>
      <c r="L1912" t="s">
        <v>7204</v>
      </c>
      <c r="M1912">
        <v>7.9669444440000001</v>
      </c>
      <c r="N1912">
        <v>0</v>
      </c>
      <c r="O1912">
        <v>1</v>
      </c>
      <c r="P1912">
        <v>0</v>
      </c>
      <c r="Q1912">
        <v>0</v>
      </c>
      <c r="R1912">
        <v>0</v>
      </c>
      <c r="S1912">
        <v>7.9669439999999998</v>
      </c>
      <c r="T1912">
        <v>0</v>
      </c>
      <c r="U1912">
        <v>0</v>
      </c>
    </row>
    <row r="1913" spans="1:21" x14ac:dyDescent="0.25">
      <c r="A1913" t="s">
        <v>7205</v>
      </c>
      <c r="B1913">
        <v>1</v>
      </c>
      <c r="C1913" t="s">
        <v>78</v>
      </c>
      <c r="D1913" t="s">
        <v>94</v>
      </c>
      <c r="E1913" t="s">
        <v>7206</v>
      </c>
      <c r="F1913" t="s">
        <v>5417</v>
      </c>
      <c r="G1913" t="s">
        <v>71</v>
      </c>
      <c r="H1913" t="s">
        <v>129</v>
      </c>
      <c r="I1913" t="s">
        <v>22</v>
      </c>
      <c r="J1913" t="s">
        <v>141</v>
      </c>
      <c r="K1913" t="s">
        <v>7207</v>
      </c>
      <c r="L1913" t="s">
        <v>7208</v>
      </c>
      <c r="M1913">
        <v>1.0900000000000001</v>
      </c>
      <c r="N1913">
        <v>0</v>
      </c>
      <c r="O1913">
        <v>1</v>
      </c>
      <c r="P1913">
        <v>0</v>
      </c>
      <c r="Q1913">
        <v>0</v>
      </c>
      <c r="R1913">
        <v>0</v>
      </c>
      <c r="S1913">
        <v>1.0900000000000001</v>
      </c>
      <c r="T1913">
        <v>0</v>
      </c>
      <c r="U1913">
        <v>0</v>
      </c>
    </row>
    <row r="1914" spans="1:21" x14ac:dyDescent="0.25">
      <c r="A1914" t="s">
        <v>7209</v>
      </c>
      <c r="B1914">
        <v>1</v>
      </c>
      <c r="C1914" t="s">
        <v>78</v>
      </c>
      <c r="D1914" t="s">
        <v>94</v>
      </c>
      <c r="E1914" t="s">
        <v>7210</v>
      </c>
      <c r="F1914" t="s">
        <v>5070</v>
      </c>
      <c r="G1914" t="s">
        <v>71</v>
      </c>
      <c r="H1914" t="s">
        <v>129</v>
      </c>
      <c r="I1914" t="s">
        <v>22</v>
      </c>
      <c r="J1914" t="s">
        <v>141</v>
      </c>
      <c r="K1914" t="s">
        <v>7211</v>
      </c>
      <c r="L1914" t="s">
        <v>7212</v>
      </c>
      <c r="M1914">
        <v>2.2825000000000002</v>
      </c>
      <c r="N1914">
        <v>0</v>
      </c>
      <c r="O1914">
        <v>1</v>
      </c>
      <c r="P1914">
        <v>0</v>
      </c>
      <c r="Q1914">
        <v>0</v>
      </c>
      <c r="R1914">
        <v>0</v>
      </c>
      <c r="S1914">
        <v>2.2825000000000002</v>
      </c>
      <c r="T1914">
        <v>0</v>
      </c>
      <c r="U1914">
        <v>0</v>
      </c>
    </row>
    <row r="1915" spans="1:21" x14ac:dyDescent="0.25">
      <c r="A1915" t="s">
        <v>7213</v>
      </c>
      <c r="B1915">
        <v>1</v>
      </c>
      <c r="C1915" t="s">
        <v>78</v>
      </c>
      <c r="D1915" t="s">
        <v>94</v>
      </c>
      <c r="E1915" t="s">
        <v>7214</v>
      </c>
      <c r="F1915" t="s">
        <v>2199</v>
      </c>
      <c r="G1915" t="s">
        <v>71</v>
      </c>
      <c r="H1915" t="s">
        <v>129</v>
      </c>
      <c r="I1915" t="s">
        <v>24</v>
      </c>
      <c r="J1915" t="s">
        <v>141</v>
      </c>
      <c r="K1915" t="s">
        <v>7215</v>
      </c>
      <c r="L1915" t="s">
        <v>7216</v>
      </c>
      <c r="M1915">
        <v>0.73777777700000002</v>
      </c>
      <c r="N1915">
        <v>0</v>
      </c>
      <c r="O1915">
        <v>46</v>
      </c>
      <c r="P1915">
        <v>0</v>
      </c>
      <c r="Q1915">
        <v>0</v>
      </c>
      <c r="R1915">
        <v>0</v>
      </c>
      <c r="S1915">
        <v>33.937778000000002</v>
      </c>
      <c r="T1915">
        <v>0</v>
      </c>
      <c r="U1915">
        <v>0</v>
      </c>
    </row>
    <row r="1916" spans="1:21" x14ac:dyDescent="0.25">
      <c r="A1916" t="s">
        <v>7217</v>
      </c>
      <c r="B1916">
        <v>1</v>
      </c>
      <c r="C1916" t="s">
        <v>78</v>
      </c>
      <c r="D1916" t="s">
        <v>94</v>
      </c>
      <c r="E1916" t="s">
        <v>7218</v>
      </c>
      <c r="F1916" t="s">
        <v>5417</v>
      </c>
      <c r="G1916" t="s">
        <v>71</v>
      </c>
      <c r="H1916" t="s">
        <v>129</v>
      </c>
      <c r="I1916" t="s">
        <v>22</v>
      </c>
      <c r="J1916" t="s">
        <v>141</v>
      </c>
      <c r="K1916" t="s">
        <v>7219</v>
      </c>
      <c r="L1916" t="s">
        <v>7220</v>
      </c>
      <c r="M1916">
        <v>7.5602777769999996</v>
      </c>
      <c r="N1916">
        <v>0</v>
      </c>
      <c r="O1916">
        <v>1</v>
      </c>
      <c r="P1916">
        <v>0</v>
      </c>
      <c r="Q1916">
        <v>0</v>
      </c>
      <c r="R1916">
        <v>0</v>
      </c>
      <c r="S1916">
        <v>7.5602780000000003</v>
      </c>
      <c r="T1916">
        <v>0</v>
      </c>
      <c r="U1916">
        <v>0</v>
      </c>
    </row>
    <row r="1917" spans="1:21" x14ac:dyDescent="0.25">
      <c r="A1917" t="s">
        <v>7221</v>
      </c>
      <c r="B1917">
        <v>1</v>
      </c>
      <c r="C1917" t="s">
        <v>78</v>
      </c>
      <c r="D1917" t="s">
        <v>94</v>
      </c>
      <c r="E1917" t="s">
        <v>7222</v>
      </c>
      <c r="F1917" t="s">
        <v>140</v>
      </c>
      <c r="G1917" t="s">
        <v>72</v>
      </c>
      <c r="H1917" t="s">
        <v>129</v>
      </c>
      <c r="I1917" t="s">
        <v>22</v>
      </c>
      <c r="J1917" t="s">
        <v>141</v>
      </c>
      <c r="K1917" t="s">
        <v>7223</v>
      </c>
      <c r="L1917" t="s">
        <v>7224</v>
      </c>
      <c r="M1917">
        <v>0.99305555499999998</v>
      </c>
      <c r="N1917">
        <v>17</v>
      </c>
      <c r="O1917">
        <v>626</v>
      </c>
      <c r="P1917">
        <v>2</v>
      </c>
      <c r="Q1917">
        <v>44</v>
      </c>
      <c r="R1917">
        <v>16.881944000000001</v>
      </c>
      <c r="S1917">
        <v>621.65277700000001</v>
      </c>
      <c r="T1917">
        <v>1.986111</v>
      </c>
      <c r="U1917">
        <v>43.694443999999997</v>
      </c>
    </row>
    <row r="1918" spans="1:21" x14ac:dyDescent="0.25">
      <c r="A1918" t="s">
        <v>7225</v>
      </c>
      <c r="B1918">
        <v>1</v>
      </c>
      <c r="C1918" t="s">
        <v>78</v>
      </c>
      <c r="D1918" t="s">
        <v>94</v>
      </c>
      <c r="E1918" t="s">
        <v>7226</v>
      </c>
      <c r="F1918" t="s">
        <v>4991</v>
      </c>
      <c r="G1918" t="s">
        <v>71</v>
      </c>
      <c r="H1918" t="s">
        <v>129</v>
      </c>
      <c r="I1918" t="s">
        <v>22</v>
      </c>
      <c r="J1918" t="s">
        <v>141</v>
      </c>
      <c r="K1918" t="s">
        <v>7227</v>
      </c>
      <c r="L1918" t="s">
        <v>7228</v>
      </c>
      <c r="M1918">
        <v>2.0377777770000001</v>
      </c>
      <c r="N1918">
        <v>0</v>
      </c>
      <c r="O1918">
        <v>3</v>
      </c>
      <c r="P1918">
        <v>0</v>
      </c>
      <c r="Q1918">
        <v>0</v>
      </c>
      <c r="R1918">
        <v>0</v>
      </c>
      <c r="S1918">
        <v>6.1133329999999999</v>
      </c>
      <c r="T1918">
        <v>0</v>
      </c>
      <c r="U1918">
        <v>0</v>
      </c>
    </row>
    <row r="1919" spans="1:21" x14ac:dyDescent="0.25">
      <c r="A1919" t="s">
        <v>7229</v>
      </c>
      <c r="B1919">
        <v>1</v>
      </c>
      <c r="C1919" t="s">
        <v>78</v>
      </c>
      <c r="D1919" t="s">
        <v>94</v>
      </c>
      <c r="E1919" t="s">
        <v>7230</v>
      </c>
      <c r="F1919" t="s">
        <v>5070</v>
      </c>
      <c r="G1919" t="s">
        <v>71</v>
      </c>
      <c r="H1919" t="s">
        <v>129</v>
      </c>
      <c r="I1919" t="s">
        <v>22</v>
      </c>
      <c r="J1919" t="s">
        <v>141</v>
      </c>
      <c r="K1919" t="s">
        <v>7231</v>
      </c>
      <c r="L1919" t="s">
        <v>7232</v>
      </c>
      <c r="M1919">
        <v>5.4366666659999998</v>
      </c>
      <c r="N1919">
        <v>0</v>
      </c>
      <c r="O1919">
        <v>1</v>
      </c>
      <c r="P1919">
        <v>0</v>
      </c>
      <c r="Q1919">
        <v>0</v>
      </c>
      <c r="R1919">
        <v>0</v>
      </c>
      <c r="S1919">
        <v>5.4366669999999999</v>
      </c>
      <c r="T1919">
        <v>0</v>
      </c>
      <c r="U1919">
        <v>0</v>
      </c>
    </row>
    <row r="1920" spans="1:21" x14ac:dyDescent="0.25">
      <c r="A1920" t="s">
        <v>7233</v>
      </c>
      <c r="B1920">
        <v>1</v>
      </c>
      <c r="C1920" t="s">
        <v>78</v>
      </c>
      <c r="D1920" t="s">
        <v>94</v>
      </c>
      <c r="E1920" t="s">
        <v>7234</v>
      </c>
      <c r="F1920" t="s">
        <v>4991</v>
      </c>
      <c r="G1920" t="s">
        <v>71</v>
      </c>
      <c r="H1920" t="s">
        <v>129</v>
      </c>
      <c r="I1920" t="s">
        <v>22</v>
      </c>
      <c r="J1920" t="s">
        <v>141</v>
      </c>
      <c r="K1920" t="s">
        <v>7235</v>
      </c>
      <c r="L1920" t="s">
        <v>7236</v>
      </c>
      <c r="M1920">
        <v>7.6805555549999998</v>
      </c>
      <c r="N1920">
        <v>0</v>
      </c>
      <c r="O1920">
        <v>1</v>
      </c>
      <c r="P1920">
        <v>0</v>
      </c>
      <c r="Q1920">
        <v>0</v>
      </c>
      <c r="R1920">
        <v>0</v>
      </c>
      <c r="S1920">
        <v>7.6805560000000002</v>
      </c>
      <c r="T1920">
        <v>0</v>
      </c>
      <c r="U1920">
        <v>0</v>
      </c>
    </row>
    <row r="1921" spans="1:21" x14ac:dyDescent="0.25">
      <c r="A1921" t="s">
        <v>7237</v>
      </c>
      <c r="B1921">
        <v>1</v>
      </c>
      <c r="C1921" t="s">
        <v>78</v>
      </c>
      <c r="D1921" t="s">
        <v>94</v>
      </c>
      <c r="E1921" t="s">
        <v>7238</v>
      </c>
      <c r="F1921" t="s">
        <v>5070</v>
      </c>
      <c r="G1921" t="s">
        <v>71</v>
      </c>
      <c r="H1921" t="s">
        <v>129</v>
      </c>
      <c r="I1921" t="s">
        <v>22</v>
      </c>
      <c r="J1921" t="s">
        <v>141</v>
      </c>
      <c r="K1921" t="s">
        <v>7239</v>
      </c>
      <c r="L1921" t="s">
        <v>7240</v>
      </c>
      <c r="M1921">
        <v>10.1225</v>
      </c>
      <c r="N1921">
        <v>0</v>
      </c>
      <c r="O1921">
        <v>1</v>
      </c>
      <c r="P1921">
        <v>0</v>
      </c>
      <c r="Q1921">
        <v>0</v>
      </c>
      <c r="R1921">
        <v>0</v>
      </c>
      <c r="S1921">
        <v>10.1225</v>
      </c>
      <c r="T1921">
        <v>0</v>
      </c>
      <c r="U1921">
        <v>0</v>
      </c>
    </row>
    <row r="1922" spans="1:21" x14ac:dyDescent="0.25">
      <c r="A1922" t="s">
        <v>7241</v>
      </c>
      <c r="B1922">
        <v>1</v>
      </c>
      <c r="C1922" t="s">
        <v>78</v>
      </c>
      <c r="D1922" t="s">
        <v>94</v>
      </c>
      <c r="E1922" t="s">
        <v>7242</v>
      </c>
      <c r="F1922" t="s">
        <v>6241</v>
      </c>
      <c r="G1922" t="s">
        <v>71</v>
      </c>
      <c r="H1922" t="s">
        <v>129</v>
      </c>
      <c r="I1922" t="s">
        <v>22</v>
      </c>
      <c r="J1922" t="s">
        <v>141</v>
      </c>
      <c r="K1922" t="s">
        <v>7243</v>
      </c>
      <c r="L1922" t="s">
        <v>7244</v>
      </c>
      <c r="M1922">
        <v>0.23638888799999999</v>
      </c>
      <c r="N1922">
        <v>0</v>
      </c>
      <c r="O1922">
        <v>7</v>
      </c>
      <c r="P1922">
        <v>0</v>
      </c>
      <c r="Q1922">
        <v>0</v>
      </c>
      <c r="R1922">
        <v>0</v>
      </c>
      <c r="S1922">
        <v>1.654722</v>
      </c>
      <c r="T1922">
        <v>0</v>
      </c>
      <c r="U1922">
        <v>0</v>
      </c>
    </row>
    <row r="1923" spans="1:21" x14ac:dyDescent="0.25">
      <c r="A1923" t="s">
        <v>7245</v>
      </c>
      <c r="B1923">
        <v>1</v>
      </c>
      <c r="C1923" t="s">
        <v>78</v>
      </c>
      <c r="D1923" t="s">
        <v>94</v>
      </c>
      <c r="E1923" t="s">
        <v>7246</v>
      </c>
      <c r="F1923" t="s">
        <v>5842</v>
      </c>
      <c r="G1923" t="s">
        <v>71</v>
      </c>
      <c r="H1923" t="s">
        <v>129</v>
      </c>
      <c r="I1923" t="s">
        <v>22</v>
      </c>
      <c r="J1923" t="s">
        <v>141</v>
      </c>
      <c r="K1923" t="s">
        <v>7247</v>
      </c>
      <c r="L1923" t="s">
        <v>7248</v>
      </c>
      <c r="M1923">
        <v>1.2222222220000001</v>
      </c>
      <c r="N1923">
        <v>0</v>
      </c>
      <c r="O1923">
        <v>34</v>
      </c>
      <c r="P1923">
        <v>0</v>
      </c>
      <c r="Q1923">
        <v>0</v>
      </c>
      <c r="R1923">
        <v>0</v>
      </c>
      <c r="S1923">
        <v>41.555556000000003</v>
      </c>
      <c r="T1923">
        <v>0</v>
      </c>
      <c r="U1923">
        <v>0</v>
      </c>
    </row>
    <row r="1924" spans="1:21" x14ac:dyDescent="0.25">
      <c r="A1924" t="s">
        <v>7249</v>
      </c>
      <c r="B1924">
        <v>1</v>
      </c>
      <c r="C1924" t="s">
        <v>78</v>
      </c>
      <c r="D1924" t="s">
        <v>94</v>
      </c>
      <c r="E1924" t="s">
        <v>7250</v>
      </c>
      <c r="F1924" t="s">
        <v>5417</v>
      </c>
      <c r="G1924" t="s">
        <v>71</v>
      </c>
      <c r="H1924" t="s">
        <v>129</v>
      </c>
      <c r="I1924" t="s">
        <v>22</v>
      </c>
      <c r="J1924" t="s">
        <v>141</v>
      </c>
      <c r="K1924" t="s">
        <v>7251</v>
      </c>
      <c r="L1924" t="s">
        <v>7252</v>
      </c>
      <c r="M1924">
        <v>3.8066666659999999</v>
      </c>
      <c r="N1924">
        <v>0</v>
      </c>
      <c r="O1924">
        <v>1</v>
      </c>
      <c r="P1924">
        <v>0</v>
      </c>
      <c r="Q1924">
        <v>0</v>
      </c>
      <c r="R1924">
        <v>0</v>
      </c>
      <c r="S1924">
        <v>3.806667</v>
      </c>
      <c r="T1924">
        <v>0</v>
      </c>
      <c r="U1924">
        <v>0</v>
      </c>
    </row>
    <row r="1925" spans="1:21" x14ac:dyDescent="0.25">
      <c r="A1925" t="s">
        <v>7253</v>
      </c>
      <c r="B1925">
        <v>1</v>
      </c>
      <c r="C1925" t="s">
        <v>78</v>
      </c>
      <c r="D1925" t="s">
        <v>94</v>
      </c>
      <c r="E1925" t="s">
        <v>7254</v>
      </c>
      <c r="F1925" t="s">
        <v>4991</v>
      </c>
      <c r="G1925" t="s">
        <v>71</v>
      </c>
      <c r="H1925" t="s">
        <v>129</v>
      </c>
      <c r="I1925" t="s">
        <v>22</v>
      </c>
      <c r="J1925" t="s">
        <v>141</v>
      </c>
      <c r="K1925" t="s">
        <v>7255</v>
      </c>
      <c r="L1925" t="s">
        <v>7256</v>
      </c>
      <c r="M1925">
        <v>1.4752777770000001</v>
      </c>
      <c r="N1925">
        <v>0</v>
      </c>
      <c r="O1925">
        <v>0</v>
      </c>
      <c r="P1925">
        <v>0</v>
      </c>
      <c r="Q1925">
        <v>1</v>
      </c>
      <c r="R1925">
        <v>0</v>
      </c>
      <c r="S1925">
        <v>0</v>
      </c>
      <c r="T1925">
        <v>0</v>
      </c>
      <c r="U1925">
        <v>1.4752780000000001</v>
      </c>
    </row>
    <row r="1926" spans="1:21" x14ac:dyDescent="0.25">
      <c r="A1926" t="s">
        <v>7257</v>
      </c>
      <c r="B1926">
        <v>1</v>
      </c>
      <c r="C1926" t="s">
        <v>78</v>
      </c>
      <c r="D1926" t="s">
        <v>94</v>
      </c>
      <c r="E1926" t="s">
        <v>7258</v>
      </c>
      <c r="F1926" t="s">
        <v>5070</v>
      </c>
      <c r="G1926" t="s">
        <v>71</v>
      </c>
      <c r="H1926" t="s">
        <v>129</v>
      </c>
      <c r="I1926" t="s">
        <v>22</v>
      </c>
      <c r="J1926" t="s">
        <v>141</v>
      </c>
      <c r="K1926" t="s">
        <v>7259</v>
      </c>
      <c r="L1926" t="s">
        <v>7260</v>
      </c>
      <c r="M1926">
        <v>8.602777777</v>
      </c>
      <c r="N1926">
        <v>0</v>
      </c>
      <c r="O1926">
        <v>1</v>
      </c>
      <c r="P1926">
        <v>0</v>
      </c>
      <c r="Q1926">
        <v>0</v>
      </c>
      <c r="R1926">
        <v>0</v>
      </c>
      <c r="S1926">
        <v>8.6027780000000007</v>
      </c>
      <c r="T1926">
        <v>0</v>
      </c>
      <c r="U1926">
        <v>0</v>
      </c>
    </row>
    <row r="1927" spans="1:21" x14ac:dyDescent="0.25">
      <c r="A1927" t="s">
        <v>7261</v>
      </c>
      <c r="B1927">
        <v>1</v>
      </c>
      <c r="C1927" t="s">
        <v>78</v>
      </c>
      <c r="D1927" t="s">
        <v>94</v>
      </c>
      <c r="E1927" t="s">
        <v>7262</v>
      </c>
      <c r="F1927" t="s">
        <v>5417</v>
      </c>
      <c r="G1927" t="s">
        <v>71</v>
      </c>
      <c r="H1927" t="s">
        <v>129</v>
      </c>
      <c r="I1927" t="s">
        <v>22</v>
      </c>
      <c r="J1927" t="s">
        <v>141</v>
      </c>
      <c r="K1927" t="s">
        <v>7263</v>
      </c>
      <c r="L1927" t="s">
        <v>7264</v>
      </c>
      <c r="M1927">
        <v>7.3180555549999999</v>
      </c>
      <c r="N1927">
        <v>0</v>
      </c>
      <c r="O1927">
        <v>1</v>
      </c>
      <c r="P1927">
        <v>0</v>
      </c>
      <c r="Q1927">
        <v>0</v>
      </c>
      <c r="R1927">
        <v>0</v>
      </c>
      <c r="S1927">
        <v>7.3180560000000003</v>
      </c>
      <c r="T1927">
        <v>0</v>
      </c>
      <c r="U1927">
        <v>0</v>
      </c>
    </row>
    <row r="1928" spans="1:21" x14ac:dyDescent="0.25">
      <c r="A1928" t="s">
        <v>7265</v>
      </c>
      <c r="B1928">
        <v>1</v>
      </c>
      <c r="C1928" t="s">
        <v>78</v>
      </c>
      <c r="D1928" t="s">
        <v>94</v>
      </c>
      <c r="E1928" t="s">
        <v>7266</v>
      </c>
      <c r="F1928" t="s">
        <v>5070</v>
      </c>
      <c r="G1928" t="s">
        <v>71</v>
      </c>
      <c r="H1928" t="s">
        <v>129</v>
      </c>
      <c r="I1928" t="s">
        <v>22</v>
      </c>
      <c r="J1928" t="s">
        <v>141</v>
      </c>
      <c r="K1928" t="s">
        <v>7267</v>
      </c>
      <c r="L1928" t="s">
        <v>7268</v>
      </c>
      <c r="M1928">
        <v>2.1425000000000001</v>
      </c>
      <c r="N1928">
        <v>0</v>
      </c>
      <c r="O1928">
        <v>1</v>
      </c>
      <c r="P1928">
        <v>0</v>
      </c>
      <c r="Q1928">
        <v>0</v>
      </c>
      <c r="R1928">
        <v>0</v>
      </c>
      <c r="S1928">
        <v>2.1425000000000001</v>
      </c>
      <c r="T1928">
        <v>0</v>
      </c>
      <c r="U1928">
        <v>0</v>
      </c>
    </row>
    <row r="1929" spans="1:21" x14ac:dyDescent="0.25">
      <c r="A1929" t="s">
        <v>7269</v>
      </c>
      <c r="B1929">
        <v>1</v>
      </c>
      <c r="C1929" t="s">
        <v>78</v>
      </c>
      <c r="D1929" t="s">
        <v>94</v>
      </c>
      <c r="E1929" t="s">
        <v>7270</v>
      </c>
      <c r="F1929" t="s">
        <v>5070</v>
      </c>
      <c r="G1929" t="s">
        <v>71</v>
      </c>
      <c r="H1929" t="s">
        <v>129</v>
      </c>
      <c r="I1929" t="s">
        <v>22</v>
      </c>
      <c r="J1929" t="s">
        <v>141</v>
      </c>
      <c r="K1929" t="s">
        <v>7271</v>
      </c>
      <c r="L1929" t="s">
        <v>7272</v>
      </c>
      <c r="M1929">
        <v>3.119722222</v>
      </c>
      <c r="N1929">
        <v>0</v>
      </c>
      <c r="O1929">
        <v>3</v>
      </c>
      <c r="P1929">
        <v>0</v>
      </c>
      <c r="Q1929">
        <v>0</v>
      </c>
      <c r="R1929">
        <v>0</v>
      </c>
      <c r="S1929">
        <v>9.3591669999999993</v>
      </c>
      <c r="T1929">
        <v>0</v>
      </c>
      <c r="U1929">
        <v>0</v>
      </c>
    </row>
    <row r="1930" spans="1:21" x14ac:dyDescent="0.25">
      <c r="A1930" t="s">
        <v>7273</v>
      </c>
      <c r="B1930">
        <v>1</v>
      </c>
      <c r="C1930" t="s">
        <v>78</v>
      </c>
      <c r="D1930" t="s">
        <v>94</v>
      </c>
      <c r="E1930" t="s">
        <v>7274</v>
      </c>
      <c r="F1930" t="s">
        <v>7275</v>
      </c>
      <c r="G1930" t="s">
        <v>71</v>
      </c>
      <c r="H1930" t="s">
        <v>129</v>
      </c>
      <c r="I1930" t="s">
        <v>22</v>
      </c>
      <c r="J1930" t="s">
        <v>141</v>
      </c>
      <c r="K1930" t="s">
        <v>7276</v>
      </c>
      <c r="L1930" t="s">
        <v>7277</v>
      </c>
      <c r="M1930">
        <v>7.4722222000000005E-2</v>
      </c>
      <c r="N1930">
        <v>2</v>
      </c>
      <c r="O1930">
        <v>87</v>
      </c>
      <c r="P1930">
        <v>0</v>
      </c>
      <c r="Q1930">
        <v>8</v>
      </c>
      <c r="R1930">
        <v>0.14944399999999999</v>
      </c>
      <c r="S1930">
        <v>6.5008330000000001</v>
      </c>
      <c r="T1930">
        <v>0</v>
      </c>
      <c r="U1930">
        <v>0.59777800000000003</v>
      </c>
    </row>
    <row r="1931" spans="1:21" x14ac:dyDescent="0.25">
      <c r="A1931" t="s">
        <v>7278</v>
      </c>
      <c r="B1931">
        <v>1</v>
      </c>
      <c r="C1931" t="s">
        <v>78</v>
      </c>
      <c r="D1931" t="s">
        <v>94</v>
      </c>
      <c r="E1931" t="s">
        <v>7279</v>
      </c>
      <c r="F1931" t="s">
        <v>5070</v>
      </c>
      <c r="G1931" t="s">
        <v>71</v>
      </c>
      <c r="H1931" t="s">
        <v>129</v>
      </c>
      <c r="I1931" t="s">
        <v>22</v>
      </c>
      <c r="J1931" t="s">
        <v>141</v>
      </c>
      <c r="K1931" t="s">
        <v>7280</v>
      </c>
      <c r="L1931" t="s">
        <v>7281</v>
      </c>
      <c r="M1931">
        <v>1.5027777769999999</v>
      </c>
      <c r="N1931">
        <v>0</v>
      </c>
      <c r="O1931">
        <v>1</v>
      </c>
      <c r="P1931">
        <v>0</v>
      </c>
      <c r="Q1931">
        <v>0</v>
      </c>
      <c r="R1931">
        <v>0</v>
      </c>
      <c r="S1931">
        <v>1.5027779999999999</v>
      </c>
      <c r="T1931">
        <v>0</v>
      </c>
      <c r="U1931">
        <v>0</v>
      </c>
    </row>
    <row r="1932" spans="1:21" x14ac:dyDescent="0.25">
      <c r="A1932" t="s">
        <v>7282</v>
      </c>
      <c r="B1932">
        <v>1</v>
      </c>
      <c r="C1932" t="s">
        <v>78</v>
      </c>
      <c r="D1932" t="s">
        <v>94</v>
      </c>
      <c r="E1932" t="s">
        <v>7283</v>
      </c>
      <c r="F1932" t="s">
        <v>4991</v>
      </c>
      <c r="G1932" t="s">
        <v>71</v>
      </c>
      <c r="H1932" t="s">
        <v>129</v>
      </c>
      <c r="I1932" t="s">
        <v>22</v>
      </c>
      <c r="J1932" t="s">
        <v>141</v>
      </c>
      <c r="K1932" t="s">
        <v>7284</v>
      </c>
      <c r="L1932" t="s">
        <v>7285</v>
      </c>
      <c r="M1932">
        <v>3.420833333</v>
      </c>
      <c r="N1932">
        <v>0</v>
      </c>
      <c r="O1932">
        <v>2</v>
      </c>
      <c r="P1932">
        <v>0</v>
      </c>
      <c r="Q1932">
        <v>0</v>
      </c>
      <c r="R1932">
        <v>0</v>
      </c>
      <c r="S1932">
        <v>6.8416670000000002</v>
      </c>
      <c r="T1932">
        <v>0</v>
      </c>
      <c r="U1932">
        <v>0</v>
      </c>
    </row>
    <row r="1933" spans="1:21" x14ac:dyDescent="0.25">
      <c r="A1933" t="s">
        <v>7286</v>
      </c>
      <c r="B1933">
        <v>1</v>
      </c>
      <c r="C1933" t="s">
        <v>78</v>
      </c>
      <c r="D1933" t="s">
        <v>94</v>
      </c>
      <c r="E1933" t="s">
        <v>7287</v>
      </c>
      <c r="F1933" t="s">
        <v>5070</v>
      </c>
      <c r="G1933" t="s">
        <v>71</v>
      </c>
      <c r="H1933" t="s">
        <v>129</v>
      </c>
      <c r="I1933" t="s">
        <v>22</v>
      </c>
      <c r="J1933" t="s">
        <v>141</v>
      </c>
      <c r="K1933" t="s">
        <v>7288</v>
      </c>
      <c r="L1933" t="s">
        <v>7289</v>
      </c>
      <c r="M1933">
        <v>4.2591666659999996</v>
      </c>
      <c r="N1933">
        <v>0</v>
      </c>
      <c r="O1933">
        <v>1</v>
      </c>
      <c r="P1933">
        <v>0</v>
      </c>
      <c r="Q1933">
        <v>0</v>
      </c>
      <c r="R1933">
        <v>0</v>
      </c>
      <c r="S1933">
        <v>4.2591669999999997</v>
      </c>
      <c r="T1933">
        <v>0</v>
      </c>
      <c r="U1933">
        <v>0</v>
      </c>
    </row>
    <row r="1934" spans="1:21" x14ac:dyDescent="0.25">
      <c r="A1934" t="s">
        <v>7290</v>
      </c>
      <c r="B1934">
        <v>1</v>
      </c>
      <c r="C1934" t="s">
        <v>78</v>
      </c>
      <c r="D1934" t="s">
        <v>94</v>
      </c>
      <c r="E1934" t="s">
        <v>7291</v>
      </c>
      <c r="F1934" t="s">
        <v>5842</v>
      </c>
      <c r="G1934" t="s">
        <v>71</v>
      </c>
      <c r="H1934" t="s">
        <v>129</v>
      </c>
      <c r="I1934" t="s">
        <v>22</v>
      </c>
      <c r="J1934" t="s">
        <v>141</v>
      </c>
      <c r="K1934" t="s">
        <v>7292</v>
      </c>
      <c r="L1934" t="s">
        <v>7293</v>
      </c>
      <c r="M1934">
        <v>2.2380555549999999</v>
      </c>
      <c r="N1934">
        <v>0</v>
      </c>
      <c r="O1934">
        <v>7</v>
      </c>
      <c r="P1934">
        <v>0</v>
      </c>
      <c r="Q1934">
        <v>0</v>
      </c>
      <c r="R1934">
        <v>0</v>
      </c>
      <c r="S1934">
        <v>15.666389000000001</v>
      </c>
      <c r="T1934">
        <v>0</v>
      </c>
      <c r="U1934">
        <v>0</v>
      </c>
    </row>
    <row r="1935" spans="1:21" x14ac:dyDescent="0.25">
      <c r="A1935" t="s">
        <v>7294</v>
      </c>
      <c r="B1935">
        <v>1</v>
      </c>
      <c r="C1935" t="s">
        <v>78</v>
      </c>
      <c r="D1935" t="s">
        <v>94</v>
      </c>
      <c r="E1935" t="s">
        <v>7295</v>
      </c>
      <c r="F1935" t="s">
        <v>5748</v>
      </c>
      <c r="G1935" t="s">
        <v>71</v>
      </c>
      <c r="H1935" t="s">
        <v>129</v>
      </c>
      <c r="I1935" t="s">
        <v>22</v>
      </c>
      <c r="J1935" t="s">
        <v>141</v>
      </c>
      <c r="K1935" t="s">
        <v>7296</v>
      </c>
      <c r="L1935" t="s">
        <v>7297</v>
      </c>
      <c r="M1935">
        <v>0.199722222</v>
      </c>
      <c r="N1935">
        <v>0</v>
      </c>
      <c r="O1935">
        <v>15</v>
      </c>
      <c r="P1935">
        <v>0</v>
      </c>
      <c r="Q1935">
        <v>0</v>
      </c>
      <c r="R1935">
        <v>0</v>
      </c>
      <c r="S1935">
        <v>2.9958330000000002</v>
      </c>
      <c r="T1935">
        <v>0</v>
      </c>
      <c r="U1935">
        <v>0</v>
      </c>
    </row>
    <row r="1936" spans="1:21" x14ac:dyDescent="0.25">
      <c r="A1936" t="s">
        <v>7298</v>
      </c>
      <c r="B1936">
        <v>1</v>
      </c>
      <c r="C1936" t="s">
        <v>78</v>
      </c>
      <c r="D1936" t="s">
        <v>94</v>
      </c>
      <c r="E1936" t="s">
        <v>7195</v>
      </c>
      <c r="F1936" t="s">
        <v>177</v>
      </c>
      <c r="G1936" t="s">
        <v>71</v>
      </c>
      <c r="H1936" t="s">
        <v>129</v>
      </c>
      <c r="I1936" t="s">
        <v>22</v>
      </c>
      <c r="J1936" t="s">
        <v>130</v>
      </c>
      <c r="K1936" t="s">
        <v>7299</v>
      </c>
      <c r="L1936" t="s">
        <v>7300</v>
      </c>
      <c r="M1936">
        <v>2.2664222220000001</v>
      </c>
      <c r="N1936">
        <v>0</v>
      </c>
      <c r="O1936">
        <v>41</v>
      </c>
      <c r="P1936">
        <v>0</v>
      </c>
      <c r="Q1936">
        <v>17</v>
      </c>
      <c r="R1936">
        <v>0</v>
      </c>
      <c r="S1936">
        <v>92.923310999999998</v>
      </c>
      <c r="T1936">
        <v>0</v>
      </c>
      <c r="U1936">
        <v>38.529178000000002</v>
      </c>
    </row>
    <row r="1937" spans="1:21" x14ac:dyDescent="0.25">
      <c r="A1937" t="s">
        <v>7301</v>
      </c>
      <c r="B1937">
        <v>1</v>
      </c>
      <c r="C1937" t="s">
        <v>78</v>
      </c>
      <c r="D1937" t="s">
        <v>94</v>
      </c>
      <c r="E1937" t="s">
        <v>7302</v>
      </c>
      <c r="F1937" t="s">
        <v>5070</v>
      </c>
      <c r="G1937" t="s">
        <v>71</v>
      </c>
      <c r="H1937" t="s">
        <v>129</v>
      </c>
      <c r="I1937" t="s">
        <v>22</v>
      </c>
      <c r="J1937" t="s">
        <v>141</v>
      </c>
      <c r="K1937" t="s">
        <v>7303</v>
      </c>
      <c r="L1937" t="s">
        <v>7304</v>
      </c>
      <c r="M1937">
        <v>2.5552777770000001</v>
      </c>
      <c r="N1937">
        <v>0</v>
      </c>
      <c r="O1937">
        <v>1</v>
      </c>
      <c r="P1937">
        <v>0</v>
      </c>
      <c r="Q1937">
        <v>0</v>
      </c>
      <c r="R1937">
        <v>0</v>
      </c>
      <c r="S1937">
        <v>2.5552779999999999</v>
      </c>
      <c r="T1937">
        <v>0</v>
      </c>
      <c r="U1937">
        <v>0</v>
      </c>
    </row>
    <row r="1938" spans="1:21" x14ac:dyDescent="0.25">
      <c r="A1938" t="s">
        <v>7305</v>
      </c>
      <c r="B1938">
        <v>1</v>
      </c>
      <c r="C1938" t="s">
        <v>78</v>
      </c>
      <c r="D1938" t="s">
        <v>94</v>
      </c>
      <c r="E1938" t="s">
        <v>7306</v>
      </c>
      <c r="F1938" t="s">
        <v>5070</v>
      </c>
      <c r="G1938" t="s">
        <v>71</v>
      </c>
      <c r="H1938" t="s">
        <v>129</v>
      </c>
      <c r="I1938" t="s">
        <v>22</v>
      </c>
      <c r="J1938" t="s">
        <v>141</v>
      </c>
      <c r="K1938" t="s">
        <v>7307</v>
      </c>
      <c r="L1938" t="s">
        <v>7308</v>
      </c>
      <c r="M1938">
        <v>1.9880555550000001</v>
      </c>
      <c r="N1938">
        <v>0</v>
      </c>
      <c r="O1938">
        <v>1</v>
      </c>
      <c r="P1938">
        <v>0</v>
      </c>
      <c r="Q1938">
        <v>0</v>
      </c>
      <c r="R1938">
        <v>0</v>
      </c>
      <c r="S1938">
        <v>1.988056</v>
      </c>
      <c r="T1938">
        <v>0</v>
      </c>
      <c r="U1938">
        <v>0</v>
      </c>
    </row>
    <row r="1939" spans="1:21" x14ac:dyDescent="0.25">
      <c r="A1939" t="s">
        <v>7309</v>
      </c>
      <c r="B1939">
        <v>1</v>
      </c>
      <c r="C1939" t="s">
        <v>78</v>
      </c>
      <c r="D1939" t="s">
        <v>94</v>
      </c>
      <c r="E1939" t="s">
        <v>7310</v>
      </c>
      <c r="F1939" t="s">
        <v>5070</v>
      </c>
      <c r="G1939" t="s">
        <v>71</v>
      </c>
      <c r="H1939" t="s">
        <v>129</v>
      </c>
      <c r="I1939" t="s">
        <v>22</v>
      </c>
      <c r="J1939" t="s">
        <v>141</v>
      </c>
      <c r="K1939" t="s">
        <v>7311</v>
      </c>
      <c r="L1939" t="s">
        <v>7312</v>
      </c>
      <c r="M1939">
        <v>0.85166666599999996</v>
      </c>
      <c r="N1939">
        <v>0</v>
      </c>
      <c r="O1939">
        <v>1</v>
      </c>
      <c r="P1939">
        <v>0</v>
      </c>
      <c r="Q1939">
        <v>0</v>
      </c>
      <c r="R1939">
        <v>0</v>
      </c>
      <c r="S1939">
        <v>0.85166699999999995</v>
      </c>
      <c r="T1939">
        <v>0</v>
      </c>
      <c r="U1939">
        <v>0</v>
      </c>
    </row>
    <row r="1940" spans="1:21" x14ac:dyDescent="0.25">
      <c r="A1940" t="s">
        <v>7313</v>
      </c>
      <c r="B1940">
        <v>1</v>
      </c>
      <c r="C1940" t="s">
        <v>78</v>
      </c>
      <c r="D1940" t="s">
        <v>94</v>
      </c>
      <c r="E1940" t="s">
        <v>7314</v>
      </c>
      <c r="F1940" t="s">
        <v>140</v>
      </c>
      <c r="G1940" t="s">
        <v>72</v>
      </c>
      <c r="H1940" t="s">
        <v>129</v>
      </c>
      <c r="I1940" t="s">
        <v>22</v>
      </c>
      <c r="J1940" t="s">
        <v>141</v>
      </c>
      <c r="K1940" t="s">
        <v>7315</v>
      </c>
      <c r="L1940" t="s">
        <v>7316</v>
      </c>
      <c r="M1940">
        <v>0.54055555499999997</v>
      </c>
      <c r="N1940">
        <v>1</v>
      </c>
      <c r="O1940">
        <v>0</v>
      </c>
      <c r="P1940">
        <v>1</v>
      </c>
      <c r="Q1940">
        <v>0</v>
      </c>
      <c r="R1940">
        <v>0.54055600000000004</v>
      </c>
      <c r="S1940">
        <v>0</v>
      </c>
      <c r="T1940">
        <v>0.54055600000000004</v>
      </c>
      <c r="U1940">
        <v>0</v>
      </c>
    </row>
    <row r="1941" spans="1:21" x14ac:dyDescent="0.25">
      <c r="A1941" t="s">
        <v>7317</v>
      </c>
      <c r="B1941">
        <v>1</v>
      </c>
      <c r="C1941" t="s">
        <v>78</v>
      </c>
      <c r="D1941" t="s">
        <v>94</v>
      </c>
      <c r="E1941" t="s">
        <v>7318</v>
      </c>
      <c r="F1941" t="s">
        <v>5070</v>
      </c>
      <c r="G1941" t="s">
        <v>71</v>
      </c>
      <c r="H1941" t="s">
        <v>129</v>
      </c>
      <c r="I1941" t="s">
        <v>22</v>
      </c>
      <c r="J1941" t="s">
        <v>141</v>
      </c>
      <c r="K1941" t="s">
        <v>7319</v>
      </c>
      <c r="L1941" t="s">
        <v>7320</v>
      </c>
      <c r="M1941">
        <v>1.2763888880000001</v>
      </c>
      <c r="N1941">
        <v>0</v>
      </c>
      <c r="O1941">
        <v>1</v>
      </c>
      <c r="P1941">
        <v>0</v>
      </c>
      <c r="Q1941">
        <v>0</v>
      </c>
      <c r="R1941">
        <v>0</v>
      </c>
      <c r="S1941">
        <v>1.276389</v>
      </c>
      <c r="T1941">
        <v>0</v>
      </c>
      <c r="U1941">
        <v>0</v>
      </c>
    </row>
    <row r="1942" spans="1:21" x14ac:dyDescent="0.25">
      <c r="A1942" t="s">
        <v>7321</v>
      </c>
      <c r="B1942">
        <v>1</v>
      </c>
      <c r="C1942" t="s">
        <v>78</v>
      </c>
      <c r="D1942" t="s">
        <v>94</v>
      </c>
      <c r="E1942" t="s">
        <v>7322</v>
      </c>
      <c r="F1942" t="s">
        <v>150</v>
      </c>
      <c r="G1942" t="s">
        <v>72</v>
      </c>
      <c r="H1942" t="s">
        <v>129</v>
      </c>
      <c r="I1942" t="s">
        <v>22</v>
      </c>
      <c r="J1942" t="s">
        <v>141</v>
      </c>
      <c r="K1942" t="s">
        <v>7323</v>
      </c>
      <c r="L1942" t="s">
        <v>7324</v>
      </c>
      <c r="M1942">
        <v>1.068333333</v>
      </c>
      <c r="N1942">
        <v>9</v>
      </c>
      <c r="O1942">
        <v>39</v>
      </c>
      <c r="P1942">
        <v>0</v>
      </c>
      <c r="Q1942">
        <v>0</v>
      </c>
      <c r="R1942">
        <v>9.6150000000000002</v>
      </c>
      <c r="S1942">
        <v>41.664999999999999</v>
      </c>
      <c r="T1942">
        <v>0</v>
      </c>
      <c r="U1942">
        <v>0</v>
      </c>
    </row>
    <row r="1943" spans="1:21" x14ac:dyDescent="0.25">
      <c r="A1943" t="s">
        <v>7325</v>
      </c>
      <c r="B1943">
        <v>1</v>
      </c>
      <c r="C1943" t="s">
        <v>78</v>
      </c>
      <c r="D1943" t="s">
        <v>94</v>
      </c>
      <c r="E1943" t="s">
        <v>7326</v>
      </c>
      <c r="F1943" t="s">
        <v>177</v>
      </c>
      <c r="G1943" t="s">
        <v>71</v>
      </c>
      <c r="H1943" t="s">
        <v>129</v>
      </c>
      <c r="I1943" t="s">
        <v>22</v>
      </c>
      <c r="J1943" t="s">
        <v>130</v>
      </c>
      <c r="K1943" t="s">
        <v>7327</v>
      </c>
      <c r="L1943" t="s">
        <v>7328</v>
      </c>
      <c r="M1943">
        <v>4.9292433329999996</v>
      </c>
      <c r="N1943">
        <v>0</v>
      </c>
      <c r="O1943">
        <v>2</v>
      </c>
      <c r="P1943">
        <v>0</v>
      </c>
      <c r="Q1943">
        <v>0</v>
      </c>
      <c r="R1943">
        <v>0</v>
      </c>
      <c r="S1943">
        <v>9.8584870000000002</v>
      </c>
      <c r="T1943">
        <v>0</v>
      </c>
      <c r="U1943">
        <v>0</v>
      </c>
    </row>
    <row r="1944" spans="1:21" x14ac:dyDescent="0.25">
      <c r="A1944" t="s">
        <v>7329</v>
      </c>
      <c r="B1944">
        <v>1</v>
      </c>
      <c r="C1944" t="s">
        <v>78</v>
      </c>
      <c r="D1944" t="s">
        <v>94</v>
      </c>
      <c r="E1944" t="s">
        <v>7330</v>
      </c>
      <c r="F1944" t="s">
        <v>5070</v>
      </c>
      <c r="G1944" t="s">
        <v>71</v>
      </c>
      <c r="H1944" t="s">
        <v>129</v>
      </c>
      <c r="I1944" t="s">
        <v>22</v>
      </c>
      <c r="J1944" t="s">
        <v>141</v>
      </c>
      <c r="K1944" t="s">
        <v>7331</v>
      </c>
      <c r="L1944" t="s">
        <v>7332</v>
      </c>
      <c r="M1944">
        <v>54.383888888000001</v>
      </c>
      <c r="N1944">
        <v>0</v>
      </c>
      <c r="O1944">
        <v>1</v>
      </c>
      <c r="P1944">
        <v>0</v>
      </c>
      <c r="Q1944">
        <v>0</v>
      </c>
      <c r="R1944">
        <v>0</v>
      </c>
      <c r="S1944">
        <v>54.383889000000003</v>
      </c>
      <c r="T1944">
        <v>0</v>
      </c>
      <c r="U1944">
        <v>0</v>
      </c>
    </row>
    <row r="1945" spans="1:21" x14ac:dyDescent="0.25">
      <c r="A1945" t="s">
        <v>7333</v>
      </c>
      <c r="B1945">
        <v>1</v>
      </c>
      <c r="C1945" t="s">
        <v>78</v>
      </c>
      <c r="D1945" t="s">
        <v>94</v>
      </c>
      <c r="E1945" t="s">
        <v>7334</v>
      </c>
      <c r="F1945" t="s">
        <v>5417</v>
      </c>
      <c r="G1945" t="s">
        <v>71</v>
      </c>
      <c r="H1945" t="s">
        <v>129</v>
      </c>
      <c r="I1945" t="s">
        <v>22</v>
      </c>
      <c r="J1945" t="s">
        <v>141</v>
      </c>
      <c r="K1945" t="s">
        <v>7335</v>
      </c>
      <c r="L1945" t="s">
        <v>7336</v>
      </c>
      <c r="M1945">
        <v>0.47333333300000002</v>
      </c>
      <c r="N1945">
        <v>0</v>
      </c>
      <c r="O1945">
        <v>2</v>
      </c>
      <c r="P1945">
        <v>0</v>
      </c>
      <c r="Q1945">
        <v>0</v>
      </c>
      <c r="R1945">
        <v>0</v>
      </c>
      <c r="S1945">
        <v>0.94666700000000004</v>
      </c>
      <c r="T1945">
        <v>0</v>
      </c>
      <c r="U1945">
        <v>0</v>
      </c>
    </row>
    <row r="1946" spans="1:21" x14ac:dyDescent="0.25">
      <c r="A1946" t="s">
        <v>7337</v>
      </c>
      <c r="B1946">
        <v>1</v>
      </c>
      <c r="C1946" t="s">
        <v>78</v>
      </c>
      <c r="D1946" t="s">
        <v>94</v>
      </c>
      <c r="E1946" t="s">
        <v>7326</v>
      </c>
      <c r="F1946" t="s">
        <v>177</v>
      </c>
      <c r="G1946" t="s">
        <v>71</v>
      </c>
      <c r="H1946" t="s">
        <v>129</v>
      </c>
      <c r="I1946" t="s">
        <v>22</v>
      </c>
      <c r="J1946" t="s">
        <v>130</v>
      </c>
      <c r="K1946" t="s">
        <v>7338</v>
      </c>
      <c r="L1946" t="s">
        <v>7339</v>
      </c>
      <c r="M1946">
        <v>4.1666666660000002</v>
      </c>
      <c r="N1946">
        <v>0</v>
      </c>
      <c r="O1946">
        <v>2</v>
      </c>
      <c r="P1946">
        <v>0</v>
      </c>
      <c r="Q1946">
        <v>0</v>
      </c>
      <c r="R1946">
        <v>0</v>
      </c>
      <c r="S1946">
        <v>8.3333329999999997</v>
      </c>
      <c r="T1946">
        <v>0</v>
      </c>
      <c r="U1946">
        <v>0</v>
      </c>
    </row>
    <row r="1947" spans="1:21" x14ac:dyDescent="0.25">
      <c r="A1947" t="s">
        <v>7340</v>
      </c>
      <c r="B1947">
        <v>1</v>
      </c>
      <c r="C1947" t="s">
        <v>78</v>
      </c>
      <c r="D1947" t="s">
        <v>98</v>
      </c>
      <c r="E1947" t="s">
        <v>7341</v>
      </c>
      <c r="F1947" t="s">
        <v>6310</v>
      </c>
      <c r="G1947" t="s">
        <v>71</v>
      </c>
      <c r="H1947" t="s">
        <v>129</v>
      </c>
      <c r="I1947" t="s">
        <v>22</v>
      </c>
      <c r="J1947" t="s">
        <v>141</v>
      </c>
      <c r="K1947" t="s">
        <v>7342</v>
      </c>
      <c r="L1947" t="s">
        <v>7343</v>
      </c>
      <c r="M1947">
        <v>0.29916666600000003</v>
      </c>
      <c r="N1947">
        <v>0</v>
      </c>
      <c r="O1947">
        <v>329</v>
      </c>
      <c r="P1947">
        <v>0</v>
      </c>
      <c r="Q1947">
        <v>0</v>
      </c>
      <c r="R1947">
        <v>0</v>
      </c>
      <c r="S1947">
        <v>98.425832999999997</v>
      </c>
      <c r="T1947">
        <v>0</v>
      </c>
      <c r="U1947">
        <v>0</v>
      </c>
    </row>
    <row r="1948" spans="1:21" x14ac:dyDescent="0.25">
      <c r="A1948" t="s">
        <v>7344</v>
      </c>
      <c r="B1948">
        <v>1</v>
      </c>
      <c r="C1948" t="s">
        <v>78</v>
      </c>
      <c r="D1948" t="s">
        <v>98</v>
      </c>
      <c r="E1948" t="s">
        <v>7345</v>
      </c>
      <c r="F1948" t="s">
        <v>6310</v>
      </c>
      <c r="G1948" t="s">
        <v>71</v>
      </c>
      <c r="H1948" t="s">
        <v>129</v>
      </c>
      <c r="I1948" t="s">
        <v>22</v>
      </c>
      <c r="J1948" t="s">
        <v>141</v>
      </c>
      <c r="K1948" t="s">
        <v>7346</v>
      </c>
      <c r="L1948" t="s">
        <v>7347</v>
      </c>
      <c r="M1948">
        <v>14.725833333000001</v>
      </c>
      <c r="N1948">
        <v>0</v>
      </c>
      <c r="O1948">
        <v>42</v>
      </c>
      <c r="P1948">
        <v>0</v>
      </c>
      <c r="Q1948">
        <v>0</v>
      </c>
      <c r="R1948">
        <v>0</v>
      </c>
      <c r="S1948">
        <v>618.48500000000001</v>
      </c>
      <c r="T1948">
        <v>0</v>
      </c>
      <c r="U1948">
        <v>0</v>
      </c>
    </row>
    <row r="1949" spans="1:21" x14ac:dyDescent="0.25">
      <c r="A1949" t="s">
        <v>7348</v>
      </c>
      <c r="B1949">
        <v>1</v>
      </c>
      <c r="C1949" t="s">
        <v>78</v>
      </c>
      <c r="D1949" t="s">
        <v>98</v>
      </c>
      <c r="E1949" t="s">
        <v>7349</v>
      </c>
      <c r="F1949" t="s">
        <v>5829</v>
      </c>
      <c r="G1949" t="s">
        <v>72</v>
      </c>
      <c r="H1949" t="s">
        <v>129</v>
      </c>
      <c r="I1949" t="s">
        <v>22</v>
      </c>
      <c r="J1949" t="s">
        <v>141</v>
      </c>
      <c r="K1949" t="s">
        <v>7350</v>
      </c>
      <c r="L1949" t="s">
        <v>7351</v>
      </c>
      <c r="M1949">
        <v>0.31194444399999999</v>
      </c>
      <c r="N1949">
        <v>2</v>
      </c>
      <c r="O1949">
        <v>396</v>
      </c>
      <c r="P1949">
        <v>0</v>
      </c>
      <c r="Q1949">
        <v>0</v>
      </c>
      <c r="R1949">
        <v>0.62388900000000003</v>
      </c>
      <c r="S1949">
        <v>123.53</v>
      </c>
      <c r="T1949">
        <v>0</v>
      </c>
      <c r="U1949">
        <v>0</v>
      </c>
    </row>
    <row r="1950" spans="1:21" x14ac:dyDescent="0.25">
      <c r="A1950" t="s">
        <v>7352</v>
      </c>
      <c r="B1950">
        <v>1</v>
      </c>
      <c r="C1950" t="s">
        <v>78</v>
      </c>
      <c r="D1950" t="s">
        <v>104</v>
      </c>
      <c r="E1950" t="s">
        <v>7353</v>
      </c>
      <c r="F1950" t="s">
        <v>5070</v>
      </c>
      <c r="G1950" t="s">
        <v>71</v>
      </c>
      <c r="H1950" t="s">
        <v>129</v>
      </c>
      <c r="I1950" t="s">
        <v>22</v>
      </c>
      <c r="J1950" t="s">
        <v>141</v>
      </c>
      <c r="K1950" t="s">
        <v>7354</v>
      </c>
      <c r="L1950" t="s">
        <v>7355</v>
      </c>
      <c r="M1950">
        <v>12.057499999999999</v>
      </c>
      <c r="N1950">
        <v>0</v>
      </c>
      <c r="O1950">
        <v>6</v>
      </c>
      <c r="P1950">
        <v>0</v>
      </c>
      <c r="Q1950">
        <v>0</v>
      </c>
      <c r="R1950">
        <v>0</v>
      </c>
      <c r="S1950">
        <v>72.344999999999999</v>
      </c>
      <c r="T1950">
        <v>0</v>
      </c>
      <c r="U1950">
        <v>0</v>
      </c>
    </row>
    <row r="1951" spans="1:21" x14ac:dyDescent="0.25">
      <c r="A1951" t="s">
        <v>7356</v>
      </c>
      <c r="B1951">
        <v>1</v>
      </c>
      <c r="C1951" t="s">
        <v>78</v>
      </c>
      <c r="D1951" t="s">
        <v>94</v>
      </c>
      <c r="E1951" t="s">
        <v>7357</v>
      </c>
      <c r="F1951" t="s">
        <v>5070</v>
      </c>
      <c r="G1951" t="s">
        <v>71</v>
      </c>
      <c r="H1951" t="s">
        <v>129</v>
      </c>
      <c r="I1951" t="s">
        <v>22</v>
      </c>
      <c r="J1951" t="s">
        <v>141</v>
      </c>
      <c r="K1951" t="s">
        <v>7358</v>
      </c>
      <c r="L1951" t="s">
        <v>7359</v>
      </c>
      <c r="M1951">
        <v>0.45527777699999999</v>
      </c>
      <c r="N1951">
        <v>0</v>
      </c>
      <c r="O1951">
        <v>1</v>
      </c>
      <c r="P1951">
        <v>0</v>
      </c>
      <c r="Q1951">
        <v>0</v>
      </c>
      <c r="R1951">
        <v>0</v>
      </c>
      <c r="S1951">
        <v>0.45527800000000002</v>
      </c>
      <c r="T1951">
        <v>0</v>
      </c>
      <c r="U1951">
        <v>0</v>
      </c>
    </row>
    <row r="1952" spans="1:21" x14ac:dyDescent="0.25">
      <c r="A1952" t="s">
        <v>7360</v>
      </c>
      <c r="B1952">
        <v>1</v>
      </c>
      <c r="C1952" t="s">
        <v>78</v>
      </c>
      <c r="D1952" t="s">
        <v>94</v>
      </c>
      <c r="E1952" t="s">
        <v>7361</v>
      </c>
      <c r="F1952" t="s">
        <v>140</v>
      </c>
      <c r="G1952" t="s">
        <v>72</v>
      </c>
      <c r="H1952" t="s">
        <v>129</v>
      </c>
      <c r="I1952" t="s">
        <v>22</v>
      </c>
      <c r="J1952" t="s">
        <v>141</v>
      </c>
      <c r="K1952" t="s">
        <v>7362</v>
      </c>
      <c r="L1952" t="s">
        <v>7363</v>
      </c>
      <c r="M1952">
        <v>0.30472222199999999</v>
      </c>
      <c r="N1952">
        <v>12</v>
      </c>
      <c r="O1952">
        <v>1772</v>
      </c>
      <c r="P1952">
        <v>24</v>
      </c>
      <c r="Q1952">
        <v>358</v>
      </c>
      <c r="R1952">
        <v>3.6566670000000001</v>
      </c>
      <c r="S1952">
        <v>539.96777699999996</v>
      </c>
      <c r="T1952">
        <v>7.3133330000000001</v>
      </c>
      <c r="U1952">
        <v>109.09055499999999</v>
      </c>
    </row>
    <row r="1953" spans="1:21" x14ac:dyDescent="0.25">
      <c r="A1953" t="s">
        <v>7364</v>
      </c>
      <c r="B1953">
        <v>1</v>
      </c>
      <c r="C1953" t="s">
        <v>78</v>
      </c>
      <c r="D1953" t="s">
        <v>94</v>
      </c>
      <c r="E1953" t="s">
        <v>7365</v>
      </c>
      <c r="F1953" t="s">
        <v>4991</v>
      </c>
      <c r="G1953" t="s">
        <v>71</v>
      </c>
      <c r="H1953" t="s">
        <v>129</v>
      </c>
      <c r="I1953" t="s">
        <v>22</v>
      </c>
      <c r="J1953" t="s">
        <v>141</v>
      </c>
      <c r="K1953" t="s">
        <v>7366</v>
      </c>
      <c r="L1953" t="s">
        <v>7367</v>
      </c>
      <c r="M1953">
        <v>0.85277777700000001</v>
      </c>
      <c r="N1953">
        <v>0</v>
      </c>
      <c r="O1953">
        <v>0</v>
      </c>
      <c r="P1953">
        <v>0</v>
      </c>
      <c r="Q1953">
        <v>1</v>
      </c>
      <c r="R1953">
        <v>0</v>
      </c>
      <c r="S1953">
        <v>0</v>
      </c>
      <c r="T1953">
        <v>0</v>
      </c>
      <c r="U1953">
        <v>0.85277800000000004</v>
      </c>
    </row>
    <row r="1954" spans="1:21" x14ac:dyDescent="0.25">
      <c r="A1954" t="s">
        <v>7368</v>
      </c>
      <c r="B1954">
        <v>1</v>
      </c>
      <c r="C1954" t="s">
        <v>78</v>
      </c>
      <c r="D1954" t="s">
        <v>94</v>
      </c>
      <c r="E1954" t="s">
        <v>7369</v>
      </c>
      <c r="F1954" t="s">
        <v>4991</v>
      </c>
      <c r="G1954" t="s">
        <v>71</v>
      </c>
      <c r="H1954" t="s">
        <v>129</v>
      </c>
      <c r="I1954" t="s">
        <v>22</v>
      </c>
      <c r="J1954" t="s">
        <v>141</v>
      </c>
      <c r="K1954" t="s">
        <v>7370</v>
      </c>
      <c r="L1954" t="s">
        <v>7371</v>
      </c>
      <c r="M1954">
        <v>6.8769444440000003</v>
      </c>
      <c r="N1954">
        <v>0</v>
      </c>
      <c r="O1954">
        <v>1</v>
      </c>
      <c r="P1954">
        <v>0</v>
      </c>
      <c r="Q1954">
        <v>0</v>
      </c>
      <c r="R1954">
        <v>0</v>
      </c>
      <c r="S1954">
        <v>6.8769439999999999</v>
      </c>
      <c r="T1954">
        <v>0</v>
      </c>
      <c r="U1954">
        <v>0</v>
      </c>
    </row>
    <row r="1955" spans="1:21" x14ac:dyDescent="0.25">
      <c r="A1955" t="s">
        <v>7372</v>
      </c>
      <c r="B1955">
        <v>1</v>
      </c>
      <c r="C1955" t="s">
        <v>78</v>
      </c>
      <c r="D1955" t="s">
        <v>94</v>
      </c>
      <c r="E1955" t="s">
        <v>7373</v>
      </c>
      <c r="F1955" t="s">
        <v>4991</v>
      </c>
      <c r="G1955" t="s">
        <v>71</v>
      </c>
      <c r="H1955" t="s">
        <v>129</v>
      </c>
      <c r="I1955" t="s">
        <v>22</v>
      </c>
      <c r="J1955" t="s">
        <v>141</v>
      </c>
      <c r="K1955" t="s">
        <v>7374</v>
      </c>
      <c r="L1955" t="s">
        <v>7375</v>
      </c>
      <c r="M1955">
        <v>1.8661111109999999</v>
      </c>
      <c r="N1955">
        <v>0</v>
      </c>
      <c r="O1955">
        <v>1</v>
      </c>
      <c r="P1955">
        <v>0</v>
      </c>
      <c r="Q1955">
        <v>0</v>
      </c>
      <c r="R1955">
        <v>0</v>
      </c>
      <c r="S1955">
        <v>1.8661110000000001</v>
      </c>
      <c r="T1955">
        <v>0</v>
      </c>
      <c r="U1955">
        <v>0</v>
      </c>
    </row>
    <row r="1956" spans="1:21" x14ac:dyDescent="0.25">
      <c r="A1956" t="s">
        <v>7376</v>
      </c>
      <c r="B1956">
        <v>1</v>
      </c>
      <c r="C1956" t="s">
        <v>78</v>
      </c>
      <c r="D1956" t="s">
        <v>94</v>
      </c>
      <c r="E1956" t="s">
        <v>7377</v>
      </c>
      <c r="F1956" t="s">
        <v>5470</v>
      </c>
      <c r="G1956" t="s">
        <v>71</v>
      </c>
      <c r="H1956" t="s">
        <v>129</v>
      </c>
      <c r="I1956" t="s">
        <v>22</v>
      </c>
      <c r="J1956" t="s">
        <v>141</v>
      </c>
      <c r="K1956" t="s">
        <v>7378</v>
      </c>
      <c r="L1956" t="s">
        <v>7379</v>
      </c>
      <c r="M1956">
        <v>0.40972222200000002</v>
      </c>
      <c r="N1956">
        <v>0</v>
      </c>
      <c r="O1956">
        <v>0</v>
      </c>
      <c r="P1956">
        <v>1</v>
      </c>
      <c r="Q1956">
        <v>17</v>
      </c>
      <c r="R1956">
        <v>0</v>
      </c>
      <c r="S1956">
        <v>0</v>
      </c>
      <c r="T1956">
        <v>0.40972199999999998</v>
      </c>
      <c r="U1956">
        <v>6.9652779999999996</v>
      </c>
    </row>
    <row r="1957" spans="1:21" x14ac:dyDescent="0.25">
      <c r="A1957" t="s">
        <v>7380</v>
      </c>
      <c r="B1957">
        <v>1</v>
      </c>
      <c r="C1957" t="s">
        <v>78</v>
      </c>
      <c r="D1957" t="s">
        <v>94</v>
      </c>
      <c r="E1957" t="s">
        <v>7381</v>
      </c>
      <c r="F1957" t="s">
        <v>4991</v>
      </c>
      <c r="G1957" t="s">
        <v>71</v>
      </c>
      <c r="H1957" t="s">
        <v>129</v>
      </c>
      <c r="I1957" t="s">
        <v>22</v>
      </c>
      <c r="J1957" t="s">
        <v>141</v>
      </c>
      <c r="K1957" t="s">
        <v>7382</v>
      </c>
      <c r="L1957" t="s">
        <v>7383</v>
      </c>
      <c r="M1957">
        <v>7.3552777770000004</v>
      </c>
      <c r="N1957">
        <v>0</v>
      </c>
      <c r="O1957">
        <v>0</v>
      </c>
      <c r="P1957">
        <v>0</v>
      </c>
      <c r="Q1957">
        <v>1</v>
      </c>
      <c r="R1957">
        <v>0</v>
      </c>
      <c r="S1957">
        <v>0</v>
      </c>
      <c r="T1957">
        <v>0</v>
      </c>
      <c r="U1957">
        <v>7.3552780000000002</v>
      </c>
    </row>
    <row r="1958" spans="1:21" x14ac:dyDescent="0.25">
      <c r="A1958" t="s">
        <v>7384</v>
      </c>
      <c r="B1958">
        <v>1</v>
      </c>
      <c r="C1958" t="s">
        <v>78</v>
      </c>
      <c r="D1958" t="s">
        <v>90</v>
      </c>
      <c r="E1958" t="s">
        <v>7385</v>
      </c>
      <c r="F1958" t="s">
        <v>4986</v>
      </c>
      <c r="G1958" t="s">
        <v>71</v>
      </c>
      <c r="H1958" t="s">
        <v>129</v>
      </c>
      <c r="I1958" t="s">
        <v>22</v>
      </c>
      <c r="J1958" t="s">
        <v>141</v>
      </c>
      <c r="K1958" t="s">
        <v>7386</v>
      </c>
      <c r="L1958" t="s">
        <v>7387</v>
      </c>
      <c r="M1958">
        <v>1.178055555</v>
      </c>
      <c r="N1958">
        <v>0</v>
      </c>
      <c r="O1958">
        <v>14</v>
      </c>
      <c r="P1958">
        <v>0</v>
      </c>
      <c r="Q1958">
        <v>0</v>
      </c>
      <c r="R1958">
        <v>0</v>
      </c>
      <c r="S1958">
        <v>16.492778000000001</v>
      </c>
      <c r="T1958">
        <v>0</v>
      </c>
      <c r="U1958">
        <v>0</v>
      </c>
    </row>
    <row r="1959" spans="1:21" x14ac:dyDescent="0.25">
      <c r="A1959" t="s">
        <v>7388</v>
      </c>
      <c r="B1959">
        <v>1</v>
      </c>
      <c r="C1959" t="s">
        <v>78</v>
      </c>
      <c r="D1959" t="s">
        <v>90</v>
      </c>
      <c r="E1959" t="s">
        <v>7389</v>
      </c>
      <c r="F1959" t="s">
        <v>4991</v>
      </c>
      <c r="G1959" t="s">
        <v>71</v>
      </c>
      <c r="H1959" t="s">
        <v>129</v>
      </c>
      <c r="I1959" t="s">
        <v>22</v>
      </c>
      <c r="J1959" t="s">
        <v>141</v>
      </c>
      <c r="K1959" t="s">
        <v>7390</v>
      </c>
      <c r="L1959" t="s">
        <v>7391</v>
      </c>
      <c r="M1959">
        <v>3.5138888879999999</v>
      </c>
      <c r="N1959">
        <v>0</v>
      </c>
      <c r="O1959">
        <v>1</v>
      </c>
      <c r="P1959">
        <v>0</v>
      </c>
      <c r="Q1959">
        <v>0</v>
      </c>
      <c r="R1959">
        <v>0</v>
      </c>
      <c r="S1959">
        <v>3.5138889999999998</v>
      </c>
      <c r="T1959">
        <v>0</v>
      </c>
      <c r="U1959">
        <v>0</v>
      </c>
    </row>
    <row r="1960" spans="1:21" x14ac:dyDescent="0.25">
      <c r="A1960" t="s">
        <v>7392</v>
      </c>
      <c r="B1960">
        <v>1</v>
      </c>
      <c r="C1960" t="s">
        <v>78</v>
      </c>
      <c r="D1960" t="s">
        <v>99</v>
      </c>
      <c r="E1960" t="s">
        <v>7393</v>
      </c>
      <c r="F1960" t="s">
        <v>7394</v>
      </c>
      <c r="G1960" t="s">
        <v>71</v>
      </c>
      <c r="H1960" t="s">
        <v>129</v>
      </c>
      <c r="I1960" t="s">
        <v>22</v>
      </c>
      <c r="J1960" t="s">
        <v>141</v>
      </c>
      <c r="K1960" t="s">
        <v>7395</v>
      </c>
      <c r="L1960" t="s">
        <v>7396</v>
      </c>
      <c r="M1960">
        <v>2.057222222</v>
      </c>
      <c r="N1960">
        <v>0</v>
      </c>
      <c r="O1960">
        <v>5</v>
      </c>
      <c r="P1960">
        <v>0</v>
      </c>
      <c r="Q1960">
        <v>12</v>
      </c>
      <c r="R1960">
        <v>0</v>
      </c>
      <c r="S1960">
        <v>10.286111</v>
      </c>
      <c r="T1960">
        <v>0</v>
      </c>
      <c r="U1960">
        <v>24.686667</v>
      </c>
    </row>
    <row r="1961" spans="1:21" x14ac:dyDescent="0.25">
      <c r="A1961" t="s">
        <v>7397</v>
      </c>
      <c r="B1961">
        <v>1</v>
      </c>
      <c r="C1961" t="s">
        <v>78</v>
      </c>
      <c r="D1961" t="s">
        <v>99</v>
      </c>
      <c r="E1961" t="s">
        <v>7398</v>
      </c>
      <c r="F1961" t="s">
        <v>5012</v>
      </c>
      <c r="G1961" t="s">
        <v>72</v>
      </c>
      <c r="H1961" t="s">
        <v>129</v>
      </c>
      <c r="I1961" t="s">
        <v>22</v>
      </c>
      <c r="J1961" t="s">
        <v>141</v>
      </c>
      <c r="K1961" t="s">
        <v>7399</v>
      </c>
      <c r="L1961" t="s">
        <v>7400</v>
      </c>
      <c r="M1961">
        <v>0.58972222200000002</v>
      </c>
      <c r="N1961">
        <v>0</v>
      </c>
      <c r="O1961">
        <v>0</v>
      </c>
      <c r="P1961">
        <v>1</v>
      </c>
      <c r="Q1961">
        <v>0</v>
      </c>
      <c r="R1961">
        <v>0</v>
      </c>
      <c r="S1961">
        <v>0</v>
      </c>
      <c r="T1961">
        <v>0.58972199999999997</v>
      </c>
      <c r="U1961">
        <v>0</v>
      </c>
    </row>
    <row r="1962" spans="1:21" x14ac:dyDescent="0.25">
      <c r="A1962" t="s">
        <v>7401</v>
      </c>
      <c r="B1962">
        <v>1</v>
      </c>
      <c r="C1962" t="s">
        <v>78</v>
      </c>
      <c r="D1962" t="s">
        <v>94</v>
      </c>
      <c r="E1962" t="s">
        <v>7402</v>
      </c>
      <c r="F1962" t="s">
        <v>177</v>
      </c>
      <c r="G1962" t="s">
        <v>72</v>
      </c>
      <c r="H1962" t="s">
        <v>129</v>
      </c>
      <c r="I1962" t="s">
        <v>22</v>
      </c>
      <c r="J1962" t="s">
        <v>130</v>
      </c>
      <c r="K1962" t="s">
        <v>7403</v>
      </c>
      <c r="L1962" t="s">
        <v>7404</v>
      </c>
      <c r="M1962">
        <v>2.2116666660000002</v>
      </c>
      <c r="N1962">
        <v>0</v>
      </c>
      <c r="O1962">
        <v>0</v>
      </c>
      <c r="P1962">
        <v>4</v>
      </c>
      <c r="Q1962">
        <v>51</v>
      </c>
      <c r="R1962">
        <v>0</v>
      </c>
      <c r="S1962">
        <v>0</v>
      </c>
      <c r="T1962">
        <v>8.8466670000000001</v>
      </c>
      <c r="U1962">
        <v>112.795</v>
      </c>
    </row>
    <row r="1963" spans="1:21" x14ac:dyDescent="0.25">
      <c r="A1963" t="s">
        <v>7405</v>
      </c>
      <c r="B1963">
        <v>1</v>
      </c>
      <c r="C1963" t="s">
        <v>78</v>
      </c>
      <c r="D1963" t="s">
        <v>94</v>
      </c>
      <c r="E1963" t="s">
        <v>7406</v>
      </c>
      <c r="F1963" t="s">
        <v>5070</v>
      </c>
      <c r="G1963" t="s">
        <v>71</v>
      </c>
      <c r="H1963" t="s">
        <v>129</v>
      </c>
      <c r="I1963" t="s">
        <v>22</v>
      </c>
      <c r="J1963" t="s">
        <v>141</v>
      </c>
      <c r="K1963" t="s">
        <v>7407</v>
      </c>
      <c r="L1963" t="s">
        <v>7408</v>
      </c>
      <c r="M1963">
        <v>1.0933333329999999</v>
      </c>
      <c r="N1963">
        <v>0</v>
      </c>
      <c r="O1963">
        <v>3</v>
      </c>
      <c r="P1963">
        <v>0</v>
      </c>
      <c r="Q1963">
        <v>0</v>
      </c>
      <c r="R1963">
        <v>0</v>
      </c>
      <c r="S1963">
        <v>3.28</v>
      </c>
      <c r="T1963">
        <v>0</v>
      </c>
      <c r="U1963">
        <v>0</v>
      </c>
    </row>
    <row r="1964" spans="1:21" x14ac:dyDescent="0.25">
      <c r="A1964" t="s">
        <v>7409</v>
      </c>
      <c r="B1964">
        <v>1</v>
      </c>
      <c r="C1964" t="s">
        <v>78</v>
      </c>
      <c r="D1964" t="s">
        <v>95</v>
      </c>
      <c r="E1964" t="s">
        <v>7410</v>
      </c>
      <c r="F1964" t="s">
        <v>4991</v>
      </c>
      <c r="G1964" t="s">
        <v>71</v>
      </c>
      <c r="H1964" t="s">
        <v>129</v>
      </c>
      <c r="I1964" t="s">
        <v>22</v>
      </c>
      <c r="J1964" t="s">
        <v>141</v>
      </c>
      <c r="K1964" t="s">
        <v>7411</v>
      </c>
      <c r="L1964" t="s">
        <v>7412</v>
      </c>
      <c r="M1964">
        <v>2.4780555550000001</v>
      </c>
      <c r="N1964">
        <v>0</v>
      </c>
      <c r="O1964">
        <v>0</v>
      </c>
      <c r="P1964">
        <v>0</v>
      </c>
      <c r="Q1964">
        <v>2</v>
      </c>
      <c r="R1964">
        <v>0</v>
      </c>
      <c r="S1964">
        <v>0</v>
      </c>
      <c r="T1964">
        <v>0</v>
      </c>
      <c r="U1964">
        <v>4.9561109999999999</v>
      </c>
    </row>
    <row r="1965" spans="1:21" x14ac:dyDescent="0.25">
      <c r="A1965" t="s">
        <v>7413</v>
      </c>
      <c r="B1965">
        <v>1</v>
      </c>
      <c r="C1965" t="s">
        <v>78</v>
      </c>
      <c r="D1965" t="s">
        <v>95</v>
      </c>
      <c r="E1965" t="s">
        <v>7414</v>
      </c>
      <c r="F1965" t="s">
        <v>5012</v>
      </c>
      <c r="G1965" t="s">
        <v>72</v>
      </c>
      <c r="H1965" t="s">
        <v>129</v>
      </c>
      <c r="I1965" t="s">
        <v>22</v>
      </c>
      <c r="J1965" t="s">
        <v>141</v>
      </c>
      <c r="K1965" t="s">
        <v>7415</v>
      </c>
      <c r="L1965" t="s">
        <v>7416</v>
      </c>
      <c r="M1965">
        <v>2.9363888880000002</v>
      </c>
      <c r="N1965">
        <v>0</v>
      </c>
      <c r="O1965">
        <v>0</v>
      </c>
      <c r="P1965">
        <v>1</v>
      </c>
      <c r="Q1965">
        <v>0</v>
      </c>
      <c r="R1965">
        <v>0</v>
      </c>
      <c r="S1965">
        <v>0</v>
      </c>
      <c r="T1965">
        <v>2.9363890000000001</v>
      </c>
      <c r="U1965">
        <v>0</v>
      </c>
    </row>
    <row r="1966" spans="1:21" x14ac:dyDescent="0.25">
      <c r="A1966" t="s">
        <v>7417</v>
      </c>
      <c r="B1966">
        <v>1</v>
      </c>
      <c r="C1966" t="s">
        <v>78</v>
      </c>
      <c r="D1966" t="s">
        <v>94</v>
      </c>
      <c r="E1966" t="s">
        <v>7418</v>
      </c>
      <c r="F1966" t="s">
        <v>5070</v>
      </c>
      <c r="G1966" t="s">
        <v>71</v>
      </c>
      <c r="H1966" t="s">
        <v>129</v>
      </c>
      <c r="I1966" t="s">
        <v>22</v>
      </c>
      <c r="J1966" t="s">
        <v>141</v>
      </c>
      <c r="K1966" t="s">
        <v>7419</v>
      </c>
      <c r="L1966" t="s">
        <v>7420</v>
      </c>
      <c r="M1966">
        <v>8.6002777770000005</v>
      </c>
      <c r="N1966">
        <v>0</v>
      </c>
      <c r="O1966">
        <v>3</v>
      </c>
      <c r="P1966">
        <v>0</v>
      </c>
      <c r="Q1966">
        <v>0</v>
      </c>
      <c r="R1966">
        <v>0</v>
      </c>
      <c r="S1966">
        <v>25.800833000000001</v>
      </c>
      <c r="T1966">
        <v>0</v>
      </c>
      <c r="U1966">
        <v>0</v>
      </c>
    </row>
    <row r="1967" spans="1:21" x14ac:dyDescent="0.25">
      <c r="A1967" t="s">
        <v>7421</v>
      </c>
      <c r="B1967">
        <v>1</v>
      </c>
      <c r="C1967" t="s">
        <v>78</v>
      </c>
      <c r="D1967" t="s">
        <v>94</v>
      </c>
      <c r="E1967" t="s">
        <v>7422</v>
      </c>
      <c r="F1967" t="s">
        <v>4991</v>
      </c>
      <c r="G1967" t="s">
        <v>71</v>
      </c>
      <c r="H1967" t="s">
        <v>129</v>
      </c>
      <c r="I1967" t="s">
        <v>22</v>
      </c>
      <c r="J1967" t="s">
        <v>141</v>
      </c>
      <c r="K1967" t="s">
        <v>7423</v>
      </c>
      <c r="L1967" t="s">
        <v>7424</v>
      </c>
      <c r="M1967">
        <v>8.4019444439999997</v>
      </c>
      <c r="N1967">
        <v>0</v>
      </c>
      <c r="O1967">
        <v>2</v>
      </c>
      <c r="P1967">
        <v>0</v>
      </c>
      <c r="Q1967">
        <v>0</v>
      </c>
      <c r="R1967">
        <v>0</v>
      </c>
      <c r="S1967">
        <v>16.803889000000002</v>
      </c>
      <c r="T1967">
        <v>0</v>
      </c>
      <c r="U1967">
        <v>0</v>
      </c>
    </row>
    <row r="1968" spans="1:21" x14ac:dyDescent="0.25">
      <c r="A1968" t="s">
        <v>7425</v>
      </c>
      <c r="B1968">
        <v>1</v>
      </c>
      <c r="C1968" t="s">
        <v>78</v>
      </c>
      <c r="D1968" t="s">
        <v>94</v>
      </c>
      <c r="E1968" t="s">
        <v>7426</v>
      </c>
      <c r="F1968" t="s">
        <v>4991</v>
      </c>
      <c r="G1968" t="s">
        <v>71</v>
      </c>
      <c r="H1968" t="s">
        <v>129</v>
      </c>
      <c r="I1968" t="s">
        <v>22</v>
      </c>
      <c r="J1968" t="s">
        <v>141</v>
      </c>
      <c r="K1968" t="s">
        <v>7427</v>
      </c>
      <c r="L1968" t="s">
        <v>7428</v>
      </c>
      <c r="M1968">
        <v>8.2533333330000005</v>
      </c>
      <c r="N1968">
        <v>0</v>
      </c>
      <c r="O1968">
        <v>1</v>
      </c>
      <c r="P1968">
        <v>0</v>
      </c>
      <c r="Q1968">
        <v>0</v>
      </c>
      <c r="R1968">
        <v>0</v>
      </c>
      <c r="S1968">
        <v>8.2533329999999996</v>
      </c>
      <c r="T1968">
        <v>0</v>
      </c>
      <c r="U1968">
        <v>0</v>
      </c>
    </row>
    <row r="1969" spans="1:21" x14ac:dyDescent="0.25">
      <c r="A1969" t="s">
        <v>7429</v>
      </c>
      <c r="B1969">
        <v>1</v>
      </c>
      <c r="C1969" t="s">
        <v>78</v>
      </c>
      <c r="D1969" t="s">
        <v>102</v>
      </c>
      <c r="E1969" t="s">
        <v>4138</v>
      </c>
      <c r="F1969" t="s">
        <v>140</v>
      </c>
      <c r="G1969" t="s">
        <v>72</v>
      </c>
      <c r="H1969" t="s">
        <v>129</v>
      </c>
      <c r="I1969" t="s">
        <v>22</v>
      </c>
      <c r="J1969" t="s">
        <v>141</v>
      </c>
      <c r="K1969" t="s">
        <v>7430</v>
      </c>
      <c r="L1969" t="s">
        <v>7431</v>
      </c>
      <c r="M1969">
        <v>0.55638888799999997</v>
      </c>
      <c r="N1969">
        <v>1</v>
      </c>
      <c r="O1969">
        <v>992</v>
      </c>
      <c r="P1969">
        <v>0</v>
      </c>
      <c r="Q1969">
        <v>0</v>
      </c>
      <c r="R1969">
        <v>0.55638900000000002</v>
      </c>
      <c r="S1969">
        <v>551.93777699999998</v>
      </c>
      <c r="T1969">
        <v>0</v>
      </c>
      <c r="U1969">
        <v>0</v>
      </c>
    </row>
    <row r="1970" spans="1:21" x14ac:dyDescent="0.25">
      <c r="A1970" t="s">
        <v>7432</v>
      </c>
      <c r="B1970">
        <v>1</v>
      </c>
      <c r="C1970" t="s">
        <v>78</v>
      </c>
      <c r="D1970" t="s">
        <v>99</v>
      </c>
      <c r="E1970" t="s">
        <v>7433</v>
      </c>
      <c r="F1970" t="s">
        <v>140</v>
      </c>
      <c r="G1970" t="s">
        <v>72</v>
      </c>
      <c r="H1970" t="s">
        <v>129</v>
      </c>
      <c r="I1970" t="s">
        <v>22</v>
      </c>
      <c r="J1970" t="s">
        <v>141</v>
      </c>
      <c r="K1970" t="s">
        <v>7434</v>
      </c>
      <c r="L1970" t="s">
        <v>7435</v>
      </c>
      <c r="M1970">
        <v>1.0055555549999999</v>
      </c>
      <c r="N1970">
        <v>0</v>
      </c>
      <c r="O1970">
        <v>0</v>
      </c>
      <c r="P1970">
        <v>2</v>
      </c>
      <c r="Q1970">
        <v>0</v>
      </c>
      <c r="R1970">
        <v>0</v>
      </c>
      <c r="S1970">
        <v>0</v>
      </c>
      <c r="T1970">
        <v>2.0111110000000001</v>
      </c>
      <c r="U1970">
        <v>0</v>
      </c>
    </row>
    <row r="1971" spans="1:21" x14ac:dyDescent="0.25">
      <c r="A1971" t="s">
        <v>7436</v>
      </c>
      <c r="B1971">
        <v>1</v>
      </c>
      <c r="C1971" t="s">
        <v>78</v>
      </c>
      <c r="D1971" t="s">
        <v>94</v>
      </c>
      <c r="E1971" t="s">
        <v>7437</v>
      </c>
      <c r="F1971" t="s">
        <v>4991</v>
      </c>
      <c r="G1971" t="s">
        <v>71</v>
      </c>
      <c r="H1971" t="s">
        <v>129</v>
      </c>
      <c r="I1971" t="s">
        <v>22</v>
      </c>
      <c r="J1971" t="s">
        <v>141</v>
      </c>
      <c r="K1971" t="s">
        <v>7438</v>
      </c>
      <c r="L1971" t="s">
        <v>7439</v>
      </c>
      <c r="M1971">
        <v>2.2258333330000002</v>
      </c>
      <c r="N1971">
        <v>0</v>
      </c>
      <c r="O1971">
        <v>1</v>
      </c>
      <c r="P1971">
        <v>0</v>
      </c>
      <c r="Q1971">
        <v>0</v>
      </c>
      <c r="R1971">
        <v>0</v>
      </c>
      <c r="S1971">
        <v>2.2258330000000002</v>
      </c>
      <c r="T1971">
        <v>0</v>
      </c>
      <c r="U1971">
        <v>0</v>
      </c>
    </row>
    <row r="1972" spans="1:21" x14ac:dyDescent="0.25">
      <c r="A1972" t="s">
        <v>7440</v>
      </c>
      <c r="B1972">
        <v>1</v>
      </c>
      <c r="C1972" t="s">
        <v>78</v>
      </c>
      <c r="D1972" t="s">
        <v>94</v>
      </c>
      <c r="E1972" t="s">
        <v>7441</v>
      </c>
      <c r="F1972" t="s">
        <v>6772</v>
      </c>
      <c r="G1972" t="s">
        <v>72</v>
      </c>
      <c r="H1972" t="s">
        <v>129</v>
      </c>
      <c r="I1972" t="s">
        <v>26</v>
      </c>
      <c r="J1972" t="s">
        <v>141</v>
      </c>
      <c r="K1972" t="s">
        <v>7442</v>
      </c>
      <c r="L1972" t="s">
        <v>7443</v>
      </c>
      <c r="M1972">
        <v>1.4694444440000001</v>
      </c>
      <c r="N1972">
        <v>0</v>
      </c>
      <c r="O1972">
        <v>0</v>
      </c>
      <c r="P1972">
        <v>1</v>
      </c>
      <c r="Q1972">
        <v>93</v>
      </c>
      <c r="R1972">
        <v>0</v>
      </c>
      <c r="S1972">
        <v>0</v>
      </c>
      <c r="T1972">
        <v>1.469444</v>
      </c>
      <c r="U1972">
        <v>136.658333</v>
      </c>
    </row>
    <row r="1973" spans="1:21" x14ac:dyDescent="0.25">
      <c r="A1973" t="s">
        <v>7444</v>
      </c>
      <c r="B1973">
        <v>1</v>
      </c>
      <c r="C1973" t="s">
        <v>78</v>
      </c>
      <c r="D1973" t="s">
        <v>94</v>
      </c>
      <c r="E1973" t="s">
        <v>7445</v>
      </c>
      <c r="F1973" t="s">
        <v>6823</v>
      </c>
      <c r="G1973" t="s">
        <v>71</v>
      </c>
      <c r="H1973" t="s">
        <v>129</v>
      </c>
      <c r="I1973" t="s">
        <v>22</v>
      </c>
      <c r="J1973" t="s">
        <v>141</v>
      </c>
      <c r="K1973" t="s">
        <v>7446</v>
      </c>
      <c r="L1973" t="s">
        <v>7447</v>
      </c>
      <c r="M1973">
        <v>1.6541666660000001</v>
      </c>
      <c r="N1973">
        <v>6</v>
      </c>
      <c r="O1973">
        <v>402</v>
      </c>
      <c r="P1973">
        <v>0</v>
      </c>
      <c r="Q1973">
        <v>14</v>
      </c>
      <c r="R1973">
        <v>9.9250000000000007</v>
      </c>
      <c r="S1973">
        <v>664.97500000000002</v>
      </c>
      <c r="T1973">
        <v>0</v>
      </c>
      <c r="U1973">
        <v>23.158332999999999</v>
      </c>
    </row>
    <row r="1974" spans="1:21" x14ac:dyDescent="0.25">
      <c r="A1974" t="s">
        <v>7448</v>
      </c>
      <c r="B1974">
        <v>1</v>
      </c>
      <c r="C1974" t="s">
        <v>78</v>
      </c>
      <c r="D1974" t="s">
        <v>94</v>
      </c>
      <c r="E1974" t="s">
        <v>7330</v>
      </c>
      <c r="F1974" t="s">
        <v>5070</v>
      </c>
      <c r="G1974" t="s">
        <v>71</v>
      </c>
      <c r="H1974" t="s">
        <v>129</v>
      </c>
      <c r="I1974" t="s">
        <v>22</v>
      </c>
      <c r="J1974" t="s">
        <v>141</v>
      </c>
      <c r="K1974" t="s">
        <v>7449</v>
      </c>
      <c r="L1974" t="s">
        <v>7450</v>
      </c>
      <c r="M1974">
        <v>9.6633333330000006</v>
      </c>
      <c r="N1974">
        <v>0</v>
      </c>
      <c r="O1974">
        <v>1</v>
      </c>
      <c r="P1974">
        <v>0</v>
      </c>
      <c r="Q1974">
        <v>0</v>
      </c>
      <c r="R1974">
        <v>0</v>
      </c>
      <c r="S1974">
        <v>9.6633329999999997</v>
      </c>
      <c r="T1974">
        <v>0</v>
      </c>
      <c r="U1974">
        <v>0</v>
      </c>
    </row>
    <row r="1975" spans="1:21" x14ac:dyDescent="0.25">
      <c r="A1975" t="s">
        <v>7451</v>
      </c>
      <c r="B1975">
        <v>1</v>
      </c>
      <c r="C1975" t="s">
        <v>78</v>
      </c>
      <c r="D1975" t="s">
        <v>89</v>
      </c>
      <c r="E1975" t="s">
        <v>7452</v>
      </c>
      <c r="F1975" t="s">
        <v>4991</v>
      </c>
      <c r="G1975" t="s">
        <v>71</v>
      </c>
      <c r="H1975" t="s">
        <v>129</v>
      </c>
      <c r="I1975" t="s">
        <v>22</v>
      </c>
      <c r="J1975" t="s">
        <v>141</v>
      </c>
      <c r="K1975" t="s">
        <v>7453</v>
      </c>
      <c r="L1975" t="s">
        <v>7454</v>
      </c>
      <c r="M1975">
        <v>2.0355555550000002</v>
      </c>
      <c r="N1975">
        <v>0</v>
      </c>
      <c r="O1975">
        <v>0</v>
      </c>
      <c r="P1975">
        <v>0</v>
      </c>
      <c r="Q1975">
        <v>1</v>
      </c>
      <c r="R1975">
        <v>0</v>
      </c>
      <c r="S1975">
        <v>0</v>
      </c>
      <c r="T1975">
        <v>0</v>
      </c>
      <c r="U1975">
        <v>2.0355560000000001</v>
      </c>
    </row>
    <row r="1976" spans="1:21" x14ac:dyDescent="0.25">
      <c r="A1976" t="s">
        <v>7455</v>
      </c>
      <c r="B1976">
        <v>1</v>
      </c>
      <c r="C1976" t="s">
        <v>78</v>
      </c>
      <c r="D1976" t="s">
        <v>89</v>
      </c>
      <c r="E1976" t="s">
        <v>7456</v>
      </c>
      <c r="F1976" t="s">
        <v>128</v>
      </c>
      <c r="G1976" t="s">
        <v>71</v>
      </c>
      <c r="H1976" t="s">
        <v>129</v>
      </c>
      <c r="I1976" t="s">
        <v>22</v>
      </c>
      <c r="J1976" t="s">
        <v>130</v>
      </c>
      <c r="K1976" t="s">
        <v>7457</v>
      </c>
      <c r="L1976" t="s">
        <v>7458</v>
      </c>
      <c r="M1976">
        <v>2.3025000000000002</v>
      </c>
      <c r="N1976">
        <v>0</v>
      </c>
      <c r="O1976">
        <v>117</v>
      </c>
      <c r="P1976">
        <v>0</v>
      </c>
      <c r="Q1976">
        <v>0</v>
      </c>
      <c r="R1976">
        <v>0</v>
      </c>
      <c r="S1976">
        <v>269.39249999999998</v>
      </c>
      <c r="T1976">
        <v>0</v>
      </c>
      <c r="U1976">
        <v>0</v>
      </c>
    </row>
    <row r="1977" spans="1:21" x14ac:dyDescent="0.25">
      <c r="A1977" t="s">
        <v>7459</v>
      </c>
      <c r="B1977">
        <v>1</v>
      </c>
      <c r="C1977" t="s">
        <v>78</v>
      </c>
      <c r="D1977" t="s">
        <v>89</v>
      </c>
      <c r="E1977" t="s">
        <v>7460</v>
      </c>
      <c r="F1977" t="s">
        <v>5070</v>
      </c>
      <c r="G1977" t="s">
        <v>71</v>
      </c>
      <c r="H1977" t="s">
        <v>129</v>
      </c>
      <c r="I1977" t="s">
        <v>22</v>
      </c>
      <c r="J1977" t="s">
        <v>141</v>
      </c>
      <c r="K1977" t="s">
        <v>7461</v>
      </c>
      <c r="L1977" t="s">
        <v>7462</v>
      </c>
      <c r="M1977">
        <v>22.836388887999998</v>
      </c>
      <c r="N1977">
        <v>0</v>
      </c>
      <c r="O1977">
        <v>1</v>
      </c>
      <c r="P1977">
        <v>0</v>
      </c>
      <c r="Q1977">
        <v>0</v>
      </c>
      <c r="R1977">
        <v>0</v>
      </c>
      <c r="S1977">
        <v>22.836389</v>
      </c>
      <c r="T1977">
        <v>0</v>
      </c>
      <c r="U1977">
        <v>0</v>
      </c>
    </row>
    <row r="1978" spans="1:21" x14ac:dyDescent="0.25">
      <c r="A1978" t="s">
        <v>7463</v>
      </c>
      <c r="B1978">
        <v>1</v>
      </c>
      <c r="C1978" t="s">
        <v>79</v>
      </c>
      <c r="D1978" t="s">
        <v>124</v>
      </c>
      <c r="E1978" t="s">
        <v>7118</v>
      </c>
      <c r="F1978" t="s">
        <v>5626</v>
      </c>
      <c r="G1978" t="s">
        <v>71</v>
      </c>
      <c r="H1978" t="s">
        <v>129</v>
      </c>
      <c r="I1978" t="s">
        <v>22</v>
      </c>
      <c r="J1978" t="s">
        <v>141</v>
      </c>
      <c r="K1978" t="s">
        <v>7464</v>
      </c>
      <c r="L1978" t="s">
        <v>7465</v>
      </c>
      <c r="M1978">
        <v>1.6005555549999999</v>
      </c>
      <c r="N1978">
        <v>0</v>
      </c>
      <c r="O1978">
        <v>32</v>
      </c>
      <c r="P1978">
        <v>0</v>
      </c>
      <c r="Q1978">
        <v>0</v>
      </c>
      <c r="R1978">
        <v>0</v>
      </c>
      <c r="S1978">
        <v>51.217778000000003</v>
      </c>
      <c r="T1978">
        <v>0</v>
      </c>
      <c r="U1978">
        <v>0</v>
      </c>
    </row>
    <row r="1979" spans="1:21" x14ac:dyDescent="0.25">
      <c r="A1979" t="s">
        <v>7466</v>
      </c>
      <c r="B1979">
        <v>1</v>
      </c>
      <c r="C1979" t="s">
        <v>78</v>
      </c>
      <c r="D1979" t="s">
        <v>104</v>
      </c>
      <c r="E1979" t="s">
        <v>7467</v>
      </c>
      <c r="F1979" t="s">
        <v>5417</v>
      </c>
      <c r="G1979" t="s">
        <v>71</v>
      </c>
      <c r="H1979" t="s">
        <v>129</v>
      </c>
      <c r="I1979" t="s">
        <v>22</v>
      </c>
      <c r="J1979" t="s">
        <v>141</v>
      </c>
      <c r="K1979" t="s">
        <v>7468</v>
      </c>
      <c r="L1979" t="s">
        <v>7469</v>
      </c>
      <c r="M1979">
        <v>0.90749999999999997</v>
      </c>
      <c r="N1979">
        <v>0</v>
      </c>
      <c r="O1979">
        <v>4</v>
      </c>
      <c r="P1979">
        <v>0</v>
      </c>
      <c r="Q1979">
        <v>0</v>
      </c>
      <c r="R1979">
        <v>0</v>
      </c>
      <c r="S1979">
        <v>3.63</v>
      </c>
      <c r="T1979">
        <v>0</v>
      </c>
      <c r="U1979">
        <v>0</v>
      </c>
    </row>
    <row r="1980" spans="1:21" x14ac:dyDescent="0.25">
      <c r="A1980" t="s">
        <v>7470</v>
      </c>
      <c r="B1980">
        <v>1</v>
      </c>
      <c r="C1980" t="s">
        <v>78</v>
      </c>
      <c r="D1980" t="s">
        <v>90</v>
      </c>
      <c r="E1980" t="s">
        <v>7471</v>
      </c>
      <c r="F1980" t="s">
        <v>4991</v>
      </c>
      <c r="G1980" t="s">
        <v>71</v>
      </c>
      <c r="H1980" t="s">
        <v>129</v>
      </c>
      <c r="I1980" t="s">
        <v>22</v>
      </c>
      <c r="J1980" t="s">
        <v>141</v>
      </c>
      <c r="K1980" t="s">
        <v>7472</v>
      </c>
      <c r="L1980" t="s">
        <v>7473</v>
      </c>
      <c r="M1980">
        <v>2.7808333329999999</v>
      </c>
      <c r="N1980">
        <v>0</v>
      </c>
      <c r="O1980">
        <v>1</v>
      </c>
      <c r="P1980">
        <v>0</v>
      </c>
      <c r="Q1980">
        <v>0</v>
      </c>
      <c r="R1980">
        <v>0</v>
      </c>
      <c r="S1980">
        <v>2.7808329999999999</v>
      </c>
      <c r="T1980">
        <v>0</v>
      </c>
      <c r="U1980">
        <v>0</v>
      </c>
    </row>
    <row r="1981" spans="1:21" x14ac:dyDescent="0.25">
      <c r="A1981" t="s">
        <v>7474</v>
      </c>
      <c r="B1981">
        <v>1</v>
      </c>
      <c r="C1981" t="s">
        <v>78</v>
      </c>
      <c r="D1981" t="s">
        <v>82</v>
      </c>
      <c r="E1981" t="s">
        <v>7475</v>
      </c>
      <c r="F1981" t="s">
        <v>4986</v>
      </c>
      <c r="G1981" t="s">
        <v>71</v>
      </c>
      <c r="H1981" t="s">
        <v>129</v>
      </c>
      <c r="I1981" t="s">
        <v>22</v>
      </c>
      <c r="J1981" t="s">
        <v>141</v>
      </c>
      <c r="K1981" t="s">
        <v>7476</v>
      </c>
      <c r="L1981" t="s">
        <v>7477</v>
      </c>
      <c r="M1981">
        <v>2.3538888880000002</v>
      </c>
      <c r="N1981">
        <v>1</v>
      </c>
      <c r="O1981">
        <v>0</v>
      </c>
      <c r="P1981">
        <v>0</v>
      </c>
      <c r="Q1981">
        <v>0</v>
      </c>
      <c r="R1981">
        <v>2.3538890000000001</v>
      </c>
      <c r="S1981">
        <v>0</v>
      </c>
      <c r="T1981">
        <v>0</v>
      </c>
      <c r="U1981">
        <v>0</v>
      </c>
    </row>
    <row r="1982" spans="1:21" x14ac:dyDescent="0.25">
      <c r="A1982" t="s">
        <v>7478</v>
      </c>
      <c r="B1982">
        <v>1</v>
      </c>
      <c r="C1982" t="s">
        <v>78</v>
      </c>
      <c r="D1982" t="s">
        <v>99</v>
      </c>
      <c r="E1982" t="s">
        <v>7393</v>
      </c>
      <c r="F1982" t="s">
        <v>6772</v>
      </c>
      <c r="G1982" t="s">
        <v>71</v>
      </c>
      <c r="H1982" t="s">
        <v>129</v>
      </c>
      <c r="I1982" t="s">
        <v>26</v>
      </c>
      <c r="J1982" t="s">
        <v>141</v>
      </c>
      <c r="K1982" t="s">
        <v>7479</v>
      </c>
      <c r="L1982" t="s">
        <v>7480</v>
      </c>
      <c r="M1982">
        <v>0.78916666599999996</v>
      </c>
      <c r="N1982">
        <v>0</v>
      </c>
      <c r="O1982">
        <v>5</v>
      </c>
      <c r="P1982">
        <v>0</v>
      </c>
      <c r="Q1982">
        <v>12</v>
      </c>
      <c r="R1982">
        <v>0</v>
      </c>
      <c r="S1982">
        <v>3.9458329999999999</v>
      </c>
      <c r="T1982">
        <v>0</v>
      </c>
      <c r="U1982">
        <v>9.4700000000000006</v>
      </c>
    </row>
    <row r="1983" spans="1:21" x14ac:dyDescent="0.25">
      <c r="A1983" t="s">
        <v>7481</v>
      </c>
      <c r="B1983">
        <v>1</v>
      </c>
      <c r="C1983" t="s">
        <v>78</v>
      </c>
      <c r="D1983" t="s">
        <v>99</v>
      </c>
      <c r="E1983" t="s">
        <v>4640</v>
      </c>
      <c r="F1983" t="s">
        <v>128</v>
      </c>
      <c r="G1983" t="s">
        <v>72</v>
      </c>
      <c r="H1983" t="s">
        <v>129</v>
      </c>
      <c r="I1983" t="s">
        <v>22</v>
      </c>
      <c r="J1983" t="s">
        <v>130</v>
      </c>
      <c r="K1983" t="s">
        <v>7482</v>
      </c>
      <c r="L1983" t="s">
        <v>7483</v>
      </c>
      <c r="M1983">
        <v>1.8274999999999999</v>
      </c>
      <c r="N1983">
        <v>61</v>
      </c>
      <c r="O1983">
        <v>8770</v>
      </c>
      <c r="P1983">
        <v>40</v>
      </c>
      <c r="Q1983">
        <v>77</v>
      </c>
      <c r="R1983">
        <v>111.47750000000001</v>
      </c>
      <c r="S1983">
        <v>16027.174999999999</v>
      </c>
      <c r="T1983">
        <v>73.099999999999994</v>
      </c>
      <c r="U1983">
        <v>140.7175</v>
      </c>
    </row>
    <row r="1984" spans="1:21" x14ac:dyDescent="0.25">
      <c r="A1984" t="s">
        <v>7484</v>
      </c>
      <c r="B1984">
        <v>1</v>
      </c>
      <c r="C1984" t="s">
        <v>78</v>
      </c>
      <c r="D1984" t="s">
        <v>94</v>
      </c>
      <c r="E1984" t="s">
        <v>7485</v>
      </c>
      <c r="F1984" t="s">
        <v>6772</v>
      </c>
      <c r="G1984" t="s">
        <v>72</v>
      </c>
      <c r="H1984" t="s">
        <v>129</v>
      </c>
      <c r="I1984" t="s">
        <v>26</v>
      </c>
      <c r="J1984" t="s">
        <v>141</v>
      </c>
      <c r="K1984" t="s">
        <v>7486</v>
      </c>
      <c r="L1984" t="s">
        <v>7487</v>
      </c>
      <c r="M1984">
        <v>1.3361111109999999</v>
      </c>
      <c r="N1984">
        <v>5</v>
      </c>
      <c r="O1984">
        <v>683</v>
      </c>
      <c r="P1984">
        <v>12</v>
      </c>
      <c r="Q1984">
        <v>1286</v>
      </c>
      <c r="R1984">
        <v>6.6805560000000002</v>
      </c>
      <c r="S1984">
        <v>912.56388900000002</v>
      </c>
      <c r="T1984">
        <v>16.033332999999999</v>
      </c>
      <c r="U1984">
        <v>1718.238889</v>
      </c>
    </row>
    <row r="1985" spans="1:21" x14ac:dyDescent="0.25">
      <c r="A1985" t="s">
        <v>7488</v>
      </c>
      <c r="B1985">
        <v>1</v>
      </c>
      <c r="C1985" t="s">
        <v>78</v>
      </c>
      <c r="D1985" t="s">
        <v>94</v>
      </c>
      <c r="E1985" t="s">
        <v>7489</v>
      </c>
      <c r="F1985" t="s">
        <v>140</v>
      </c>
      <c r="G1985" t="s">
        <v>72</v>
      </c>
      <c r="H1985" t="s">
        <v>129</v>
      </c>
      <c r="I1985" t="s">
        <v>22</v>
      </c>
      <c r="J1985" t="s">
        <v>141</v>
      </c>
      <c r="K1985" t="s">
        <v>7490</v>
      </c>
      <c r="L1985" t="s">
        <v>7491</v>
      </c>
      <c r="M1985">
        <v>0.384444444</v>
      </c>
      <c r="N1985">
        <v>0</v>
      </c>
      <c r="O1985">
        <v>0</v>
      </c>
      <c r="P1985">
        <v>46</v>
      </c>
      <c r="Q1985">
        <v>322</v>
      </c>
      <c r="R1985">
        <v>0</v>
      </c>
      <c r="S1985">
        <v>0</v>
      </c>
      <c r="T1985">
        <v>17.684443999999999</v>
      </c>
      <c r="U1985">
        <v>123.791111</v>
      </c>
    </row>
    <row r="1986" spans="1:21" x14ac:dyDescent="0.25">
      <c r="A1986" t="s">
        <v>7492</v>
      </c>
      <c r="B1986">
        <v>1</v>
      </c>
      <c r="C1986" t="s">
        <v>78</v>
      </c>
      <c r="D1986" t="s">
        <v>94</v>
      </c>
      <c r="E1986" t="s">
        <v>7493</v>
      </c>
      <c r="F1986" t="s">
        <v>4991</v>
      </c>
      <c r="G1986" t="s">
        <v>71</v>
      </c>
      <c r="H1986" t="s">
        <v>129</v>
      </c>
      <c r="I1986" t="s">
        <v>22</v>
      </c>
      <c r="J1986" t="s">
        <v>141</v>
      </c>
      <c r="K1986" t="s">
        <v>7494</v>
      </c>
      <c r="L1986" t="s">
        <v>7495</v>
      </c>
      <c r="M1986">
        <v>6.295833333</v>
      </c>
      <c r="N1986">
        <v>0</v>
      </c>
      <c r="O1986">
        <v>1</v>
      </c>
      <c r="P1986">
        <v>0</v>
      </c>
      <c r="Q1986">
        <v>0</v>
      </c>
      <c r="R1986">
        <v>0</v>
      </c>
      <c r="S1986">
        <v>6.295833</v>
      </c>
      <c r="T1986">
        <v>0</v>
      </c>
      <c r="U1986">
        <v>0</v>
      </c>
    </row>
    <row r="1987" spans="1:21" x14ac:dyDescent="0.25">
      <c r="A1987" t="s">
        <v>7496</v>
      </c>
      <c r="B1987">
        <v>1</v>
      </c>
      <c r="C1987" t="s">
        <v>78</v>
      </c>
      <c r="D1987" t="s">
        <v>94</v>
      </c>
      <c r="E1987" t="s">
        <v>7497</v>
      </c>
      <c r="F1987" t="s">
        <v>5842</v>
      </c>
      <c r="G1987" t="s">
        <v>71</v>
      </c>
      <c r="H1987" t="s">
        <v>129</v>
      </c>
      <c r="I1987" t="s">
        <v>22</v>
      </c>
      <c r="J1987" t="s">
        <v>141</v>
      </c>
      <c r="K1987" t="s">
        <v>7498</v>
      </c>
      <c r="L1987" t="s">
        <v>7499</v>
      </c>
      <c r="M1987">
        <v>6.176111111</v>
      </c>
      <c r="N1987">
        <v>0</v>
      </c>
      <c r="O1987">
        <v>31</v>
      </c>
      <c r="P1987">
        <v>0</v>
      </c>
      <c r="Q1987">
        <v>0</v>
      </c>
      <c r="R1987">
        <v>0</v>
      </c>
      <c r="S1987">
        <v>191.45944399999999</v>
      </c>
      <c r="T1987">
        <v>0</v>
      </c>
      <c r="U1987">
        <v>0</v>
      </c>
    </row>
    <row r="1988" spans="1:21" x14ac:dyDescent="0.25">
      <c r="A1988" t="s">
        <v>7500</v>
      </c>
      <c r="B1988">
        <v>1</v>
      </c>
      <c r="C1988" t="s">
        <v>78</v>
      </c>
      <c r="D1988" t="s">
        <v>94</v>
      </c>
      <c r="E1988" t="s">
        <v>7501</v>
      </c>
      <c r="F1988" t="s">
        <v>177</v>
      </c>
      <c r="G1988" t="s">
        <v>71</v>
      </c>
      <c r="H1988" t="s">
        <v>129</v>
      </c>
      <c r="I1988" t="s">
        <v>22</v>
      </c>
      <c r="J1988" t="s">
        <v>130</v>
      </c>
      <c r="K1988" t="s">
        <v>7502</v>
      </c>
      <c r="L1988" t="s">
        <v>7503</v>
      </c>
      <c r="M1988">
        <v>4.8469924999999998</v>
      </c>
      <c r="N1988">
        <v>0</v>
      </c>
      <c r="O1988">
        <v>6</v>
      </c>
      <c r="P1988">
        <v>0</v>
      </c>
      <c r="Q1988">
        <v>10</v>
      </c>
      <c r="R1988">
        <v>0</v>
      </c>
      <c r="S1988">
        <v>29.081955000000001</v>
      </c>
      <c r="T1988">
        <v>0</v>
      </c>
      <c r="U1988">
        <v>48.469925000000003</v>
      </c>
    </row>
    <row r="1989" spans="1:21" x14ac:dyDescent="0.25">
      <c r="A1989" t="s">
        <v>7504</v>
      </c>
      <c r="B1989">
        <v>1</v>
      </c>
      <c r="C1989" t="s">
        <v>78</v>
      </c>
      <c r="D1989" t="s">
        <v>94</v>
      </c>
      <c r="E1989" t="s">
        <v>7489</v>
      </c>
      <c r="F1989" t="s">
        <v>140</v>
      </c>
      <c r="G1989" t="s">
        <v>72</v>
      </c>
      <c r="H1989" t="s">
        <v>129</v>
      </c>
      <c r="I1989" t="s">
        <v>22</v>
      </c>
      <c r="J1989" t="s">
        <v>141</v>
      </c>
      <c r="K1989" t="s">
        <v>7505</v>
      </c>
      <c r="L1989" t="s">
        <v>7506</v>
      </c>
      <c r="M1989">
        <v>0.39277777699999999</v>
      </c>
      <c r="N1989">
        <v>0</v>
      </c>
      <c r="O1989">
        <v>0</v>
      </c>
      <c r="P1989">
        <v>46</v>
      </c>
      <c r="Q1989">
        <v>322</v>
      </c>
      <c r="R1989">
        <v>0</v>
      </c>
      <c r="S1989">
        <v>0</v>
      </c>
      <c r="T1989">
        <v>18.067778000000001</v>
      </c>
      <c r="U1989">
        <v>126.47444400000001</v>
      </c>
    </row>
    <row r="1990" spans="1:21" x14ac:dyDescent="0.25">
      <c r="A1990" t="s">
        <v>7507</v>
      </c>
      <c r="B1990">
        <v>1</v>
      </c>
      <c r="C1990" t="s">
        <v>78</v>
      </c>
      <c r="D1990" t="s">
        <v>98</v>
      </c>
      <c r="E1990" t="s">
        <v>7508</v>
      </c>
      <c r="F1990" t="s">
        <v>5470</v>
      </c>
      <c r="G1990" t="s">
        <v>71</v>
      </c>
      <c r="H1990" t="s">
        <v>129</v>
      </c>
      <c r="I1990" t="s">
        <v>22</v>
      </c>
      <c r="J1990" t="s">
        <v>141</v>
      </c>
      <c r="K1990" t="s">
        <v>7509</v>
      </c>
      <c r="L1990" t="s">
        <v>7510</v>
      </c>
      <c r="M1990">
        <v>1.9258333329999999</v>
      </c>
      <c r="N1990">
        <v>1</v>
      </c>
      <c r="O1990">
        <v>356</v>
      </c>
      <c r="P1990">
        <v>0</v>
      </c>
      <c r="Q1990">
        <v>0</v>
      </c>
      <c r="R1990">
        <v>1.9258329999999999</v>
      </c>
      <c r="S1990">
        <v>685.59666700000002</v>
      </c>
      <c r="T1990">
        <v>0</v>
      </c>
      <c r="U1990">
        <v>0</v>
      </c>
    </row>
    <row r="1991" spans="1:21" x14ac:dyDescent="0.25">
      <c r="A1991" t="s">
        <v>7511</v>
      </c>
      <c r="B1991">
        <v>1</v>
      </c>
      <c r="C1991" t="s">
        <v>78</v>
      </c>
      <c r="D1991" t="s">
        <v>98</v>
      </c>
      <c r="E1991" t="s">
        <v>7512</v>
      </c>
      <c r="F1991" t="s">
        <v>6456</v>
      </c>
      <c r="G1991" t="s">
        <v>72</v>
      </c>
      <c r="H1991" t="s">
        <v>129</v>
      </c>
      <c r="I1991" t="s">
        <v>22</v>
      </c>
      <c r="J1991" t="s">
        <v>141</v>
      </c>
      <c r="K1991" t="s">
        <v>7513</v>
      </c>
      <c r="L1991" t="s">
        <v>7514</v>
      </c>
      <c r="M1991">
        <v>5.3302777770000001</v>
      </c>
      <c r="N1991">
        <v>1</v>
      </c>
      <c r="O1991">
        <v>78</v>
      </c>
      <c r="P1991">
        <v>0</v>
      </c>
      <c r="Q1991">
        <v>1</v>
      </c>
      <c r="R1991">
        <v>5.3302779999999998</v>
      </c>
      <c r="S1991">
        <v>415.76166699999999</v>
      </c>
      <c r="T1991">
        <v>0</v>
      </c>
      <c r="U1991">
        <v>5.3302779999999998</v>
      </c>
    </row>
    <row r="1992" spans="1:21" x14ac:dyDescent="0.25">
      <c r="A1992" t="s">
        <v>7515</v>
      </c>
      <c r="B1992">
        <v>1</v>
      </c>
      <c r="C1992" t="s">
        <v>78</v>
      </c>
      <c r="D1992" t="s">
        <v>98</v>
      </c>
      <c r="E1992" t="s">
        <v>7516</v>
      </c>
      <c r="F1992" t="s">
        <v>140</v>
      </c>
      <c r="G1992" t="s">
        <v>72</v>
      </c>
      <c r="H1992" t="s">
        <v>129</v>
      </c>
      <c r="I1992" t="s">
        <v>22</v>
      </c>
      <c r="J1992" t="s">
        <v>141</v>
      </c>
      <c r="K1992" t="s">
        <v>7517</v>
      </c>
      <c r="L1992" t="s">
        <v>7518</v>
      </c>
      <c r="M1992">
        <v>2.823611111</v>
      </c>
      <c r="N1992">
        <v>13</v>
      </c>
      <c r="O1992">
        <v>875</v>
      </c>
      <c r="P1992">
        <v>16</v>
      </c>
      <c r="Q1992">
        <v>36</v>
      </c>
      <c r="R1992">
        <v>36.706944</v>
      </c>
      <c r="S1992">
        <v>2470.6597219999999</v>
      </c>
      <c r="T1992">
        <v>45.177778000000004</v>
      </c>
      <c r="U1992">
        <v>101.65</v>
      </c>
    </row>
    <row r="1993" spans="1:21" x14ac:dyDescent="0.25">
      <c r="A1993" t="s">
        <v>7519</v>
      </c>
      <c r="B1993">
        <v>1</v>
      </c>
      <c r="C1993" t="s">
        <v>78</v>
      </c>
      <c r="D1993" t="s">
        <v>98</v>
      </c>
      <c r="E1993" t="s">
        <v>7520</v>
      </c>
      <c r="F1993" t="s">
        <v>3531</v>
      </c>
      <c r="G1993" t="s">
        <v>72</v>
      </c>
      <c r="H1993" t="s">
        <v>129</v>
      </c>
      <c r="I1993" t="s">
        <v>22</v>
      </c>
      <c r="J1993" t="s">
        <v>141</v>
      </c>
      <c r="K1993" t="s">
        <v>7521</v>
      </c>
      <c r="L1993" t="s">
        <v>7522</v>
      </c>
      <c r="M1993">
        <v>3.5083333329999999</v>
      </c>
      <c r="N1993">
        <v>12</v>
      </c>
      <c r="O1993">
        <v>706</v>
      </c>
      <c r="P1993">
        <v>16</v>
      </c>
      <c r="Q1993">
        <v>36</v>
      </c>
      <c r="R1993">
        <v>42.1</v>
      </c>
      <c r="S1993">
        <v>2476.8833330000002</v>
      </c>
      <c r="T1993">
        <v>56.133333</v>
      </c>
      <c r="U1993">
        <v>126.3</v>
      </c>
    </row>
    <row r="1994" spans="1:21" x14ac:dyDescent="0.25">
      <c r="A1994" t="s">
        <v>7523</v>
      </c>
      <c r="B1994">
        <v>1</v>
      </c>
      <c r="C1994" t="s">
        <v>78</v>
      </c>
      <c r="D1994" t="s">
        <v>98</v>
      </c>
      <c r="E1994" t="s">
        <v>7520</v>
      </c>
      <c r="F1994" t="s">
        <v>5012</v>
      </c>
      <c r="G1994" t="s">
        <v>72</v>
      </c>
      <c r="H1994" t="s">
        <v>129</v>
      </c>
      <c r="I1994" t="s">
        <v>22</v>
      </c>
      <c r="J1994" t="s">
        <v>141</v>
      </c>
      <c r="K1994" t="s">
        <v>7524</v>
      </c>
      <c r="L1994" t="s">
        <v>7525</v>
      </c>
      <c r="M1994">
        <v>3.3330555550000001</v>
      </c>
      <c r="N1994">
        <v>13</v>
      </c>
      <c r="O1994">
        <v>875</v>
      </c>
      <c r="P1994">
        <v>16</v>
      </c>
      <c r="Q1994">
        <v>36</v>
      </c>
      <c r="R1994">
        <v>43.329721999999997</v>
      </c>
      <c r="S1994">
        <v>2916.4236110000002</v>
      </c>
      <c r="T1994">
        <v>53.328888999999997</v>
      </c>
      <c r="U1994">
        <v>119.99</v>
      </c>
    </row>
    <row r="1995" spans="1:21" x14ac:dyDescent="0.25">
      <c r="A1995" t="s">
        <v>7526</v>
      </c>
      <c r="B1995">
        <v>1</v>
      </c>
      <c r="C1995" t="s">
        <v>78</v>
      </c>
      <c r="D1995" t="s">
        <v>98</v>
      </c>
      <c r="E1995" t="s">
        <v>7527</v>
      </c>
      <c r="F1995" t="s">
        <v>140</v>
      </c>
      <c r="G1995" t="s">
        <v>72</v>
      </c>
      <c r="H1995" t="s">
        <v>129</v>
      </c>
      <c r="I1995" t="s">
        <v>22</v>
      </c>
      <c r="J1995" t="s">
        <v>141</v>
      </c>
      <c r="K1995" t="s">
        <v>7528</v>
      </c>
      <c r="L1995" t="s">
        <v>7529</v>
      </c>
      <c r="M1995">
        <v>0.278888888</v>
      </c>
      <c r="N1995">
        <v>13</v>
      </c>
      <c r="O1995">
        <v>875</v>
      </c>
      <c r="P1995">
        <v>16</v>
      </c>
      <c r="Q1995">
        <v>36</v>
      </c>
      <c r="R1995">
        <v>3.625556</v>
      </c>
      <c r="S1995">
        <v>244.02777699999999</v>
      </c>
      <c r="T1995">
        <v>4.4622219999999997</v>
      </c>
      <c r="U1995">
        <v>10.039999999999999</v>
      </c>
    </row>
    <row r="1996" spans="1:21" x14ac:dyDescent="0.25">
      <c r="A1996" t="s">
        <v>7530</v>
      </c>
      <c r="B1996">
        <v>1</v>
      </c>
      <c r="C1996" t="s">
        <v>78</v>
      </c>
      <c r="D1996" t="s">
        <v>98</v>
      </c>
      <c r="E1996" t="s">
        <v>7527</v>
      </c>
      <c r="F1996" t="s">
        <v>140</v>
      </c>
      <c r="G1996" t="s">
        <v>72</v>
      </c>
      <c r="H1996" t="s">
        <v>129</v>
      </c>
      <c r="I1996" t="s">
        <v>22</v>
      </c>
      <c r="J1996" t="s">
        <v>141</v>
      </c>
      <c r="K1996" t="s">
        <v>7531</v>
      </c>
      <c r="L1996" t="s">
        <v>7532</v>
      </c>
      <c r="M1996">
        <v>0.38138888799999998</v>
      </c>
      <c r="N1996">
        <v>13</v>
      </c>
      <c r="O1996">
        <v>875</v>
      </c>
      <c r="P1996">
        <v>16</v>
      </c>
      <c r="Q1996">
        <v>36</v>
      </c>
      <c r="R1996">
        <v>4.958056</v>
      </c>
      <c r="S1996">
        <v>333.71527700000001</v>
      </c>
      <c r="T1996">
        <v>6.1022220000000003</v>
      </c>
      <c r="U1996">
        <v>13.73</v>
      </c>
    </row>
    <row r="1997" spans="1:21" x14ac:dyDescent="0.25">
      <c r="A1997" t="s">
        <v>7533</v>
      </c>
      <c r="B1997">
        <v>1</v>
      </c>
      <c r="C1997" t="s">
        <v>78</v>
      </c>
      <c r="D1997" t="s">
        <v>98</v>
      </c>
      <c r="E1997" t="s">
        <v>7534</v>
      </c>
      <c r="F1997" t="s">
        <v>140</v>
      </c>
      <c r="G1997" t="s">
        <v>72</v>
      </c>
      <c r="H1997" t="s">
        <v>129</v>
      </c>
      <c r="I1997" t="s">
        <v>22</v>
      </c>
      <c r="J1997" t="s">
        <v>141</v>
      </c>
      <c r="K1997" t="s">
        <v>7535</v>
      </c>
      <c r="L1997" t="s">
        <v>7536</v>
      </c>
      <c r="M1997">
        <v>0.23472222200000001</v>
      </c>
      <c r="N1997">
        <v>13</v>
      </c>
      <c r="O1997">
        <v>875</v>
      </c>
      <c r="P1997">
        <v>16</v>
      </c>
      <c r="Q1997">
        <v>36</v>
      </c>
      <c r="R1997">
        <v>3.0513889999999999</v>
      </c>
      <c r="S1997">
        <v>205.381944</v>
      </c>
      <c r="T1997">
        <v>3.7555559999999999</v>
      </c>
      <c r="U1997">
        <v>8.4499999999999993</v>
      </c>
    </row>
    <row r="1998" spans="1:21" x14ac:dyDescent="0.25">
      <c r="A1998" t="s">
        <v>7537</v>
      </c>
      <c r="B1998">
        <v>1</v>
      </c>
      <c r="C1998" t="s">
        <v>78</v>
      </c>
      <c r="D1998" t="s">
        <v>98</v>
      </c>
      <c r="E1998" t="s">
        <v>7534</v>
      </c>
      <c r="F1998" t="s">
        <v>140</v>
      </c>
      <c r="G1998" t="s">
        <v>72</v>
      </c>
      <c r="H1998" t="s">
        <v>129</v>
      </c>
      <c r="I1998" t="s">
        <v>22</v>
      </c>
      <c r="J1998" t="s">
        <v>141</v>
      </c>
      <c r="K1998" t="s">
        <v>7538</v>
      </c>
      <c r="L1998" t="s">
        <v>7539</v>
      </c>
      <c r="M1998">
        <v>0.2475</v>
      </c>
      <c r="N1998">
        <v>13</v>
      </c>
      <c r="O1998">
        <v>875</v>
      </c>
      <c r="P1998">
        <v>16</v>
      </c>
      <c r="Q1998">
        <v>36</v>
      </c>
      <c r="R1998">
        <v>3.2174999999999998</v>
      </c>
      <c r="S1998">
        <v>216.5625</v>
      </c>
      <c r="T1998">
        <v>3.96</v>
      </c>
      <c r="U1998">
        <v>8.91</v>
      </c>
    </row>
    <row r="1999" spans="1:21" x14ac:dyDescent="0.25">
      <c r="A1999" t="s">
        <v>7540</v>
      </c>
      <c r="B1999">
        <v>1</v>
      </c>
      <c r="C1999" t="s">
        <v>78</v>
      </c>
      <c r="D1999" t="s">
        <v>98</v>
      </c>
      <c r="E1999" t="s">
        <v>7534</v>
      </c>
      <c r="F1999" t="s">
        <v>3531</v>
      </c>
      <c r="G1999" t="s">
        <v>72</v>
      </c>
      <c r="H1999" t="s">
        <v>129</v>
      </c>
      <c r="I1999" t="s">
        <v>22</v>
      </c>
      <c r="J1999" t="s">
        <v>141</v>
      </c>
      <c r="K1999" t="s">
        <v>7541</v>
      </c>
      <c r="L1999" t="s">
        <v>7542</v>
      </c>
      <c r="M1999">
        <v>1.250277777</v>
      </c>
      <c r="N1999">
        <v>12</v>
      </c>
      <c r="O1999">
        <v>797</v>
      </c>
      <c r="P1999">
        <v>16</v>
      </c>
      <c r="Q1999">
        <v>35</v>
      </c>
      <c r="R1999">
        <v>15.003333</v>
      </c>
      <c r="S1999">
        <v>996.47138800000005</v>
      </c>
      <c r="T1999">
        <v>20.004443999999999</v>
      </c>
      <c r="U1999">
        <v>43.759721999999996</v>
      </c>
    </row>
    <row r="2000" spans="1:21" x14ac:dyDescent="0.25">
      <c r="A2000" t="s">
        <v>7543</v>
      </c>
      <c r="B2000">
        <v>1</v>
      </c>
      <c r="C2000" t="s">
        <v>78</v>
      </c>
      <c r="D2000" t="s">
        <v>81</v>
      </c>
      <c r="E2000" t="s">
        <v>7544</v>
      </c>
      <c r="F2000" t="s">
        <v>4991</v>
      </c>
      <c r="G2000" t="s">
        <v>71</v>
      </c>
      <c r="H2000" t="s">
        <v>129</v>
      </c>
      <c r="I2000" t="s">
        <v>22</v>
      </c>
      <c r="J2000" t="s">
        <v>141</v>
      </c>
      <c r="K2000" t="s">
        <v>7545</v>
      </c>
      <c r="L2000" t="s">
        <v>7546</v>
      </c>
      <c r="M2000">
        <v>2.3472222220000001</v>
      </c>
      <c r="N2000">
        <v>0</v>
      </c>
      <c r="O2000">
        <v>4</v>
      </c>
      <c r="P2000">
        <v>0</v>
      </c>
      <c r="Q2000">
        <v>0</v>
      </c>
      <c r="R2000">
        <v>0</v>
      </c>
      <c r="S2000">
        <v>9.3888890000000007</v>
      </c>
      <c r="T2000">
        <v>0</v>
      </c>
      <c r="U2000">
        <v>0</v>
      </c>
    </row>
    <row r="2001" spans="1:21" x14ac:dyDescent="0.25">
      <c r="A2001" t="s">
        <v>7547</v>
      </c>
      <c r="B2001">
        <v>1</v>
      </c>
      <c r="C2001" t="s">
        <v>78</v>
      </c>
      <c r="D2001" t="s">
        <v>81</v>
      </c>
      <c r="E2001" t="s">
        <v>7548</v>
      </c>
      <c r="F2001" t="s">
        <v>140</v>
      </c>
      <c r="G2001" t="s">
        <v>72</v>
      </c>
      <c r="H2001" t="s">
        <v>129</v>
      </c>
      <c r="I2001" t="s">
        <v>22</v>
      </c>
      <c r="J2001" t="s">
        <v>141</v>
      </c>
      <c r="K2001" t="s">
        <v>7549</v>
      </c>
      <c r="L2001" t="s">
        <v>7550</v>
      </c>
      <c r="M2001">
        <v>0.37222222199999999</v>
      </c>
      <c r="N2001">
        <v>1</v>
      </c>
      <c r="O2001">
        <v>632</v>
      </c>
      <c r="P2001">
        <v>0</v>
      </c>
      <c r="Q2001">
        <v>0</v>
      </c>
      <c r="R2001">
        <v>0.372222</v>
      </c>
      <c r="S2001">
        <v>235.24444399999999</v>
      </c>
      <c r="T2001">
        <v>0</v>
      </c>
      <c r="U2001">
        <v>0</v>
      </c>
    </row>
    <row r="2002" spans="1:21" x14ac:dyDescent="0.25">
      <c r="A2002" t="s">
        <v>7551</v>
      </c>
      <c r="B2002">
        <v>1</v>
      </c>
      <c r="C2002" t="s">
        <v>78</v>
      </c>
      <c r="D2002" t="s">
        <v>104</v>
      </c>
      <c r="E2002" t="s">
        <v>7552</v>
      </c>
      <c r="F2002" t="s">
        <v>5748</v>
      </c>
      <c r="G2002" t="s">
        <v>71</v>
      </c>
      <c r="H2002" t="s">
        <v>129</v>
      </c>
      <c r="I2002" t="s">
        <v>22</v>
      </c>
      <c r="J2002" t="s">
        <v>141</v>
      </c>
      <c r="K2002" t="s">
        <v>7553</v>
      </c>
      <c r="L2002" t="s">
        <v>7554</v>
      </c>
      <c r="M2002">
        <v>0.42055555500000003</v>
      </c>
      <c r="N2002">
        <v>0</v>
      </c>
      <c r="O2002">
        <v>0</v>
      </c>
      <c r="P2002">
        <v>0</v>
      </c>
      <c r="Q2002">
        <v>51</v>
      </c>
      <c r="R2002">
        <v>0</v>
      </c>
      <c r="S2002">
        <v>0</v>
      </c>
      <c r="T2002">
        <v>0</v>
      </c>
      <c r="U2002">
        <v>21.448333000000002</v>
      </c>
    </row>
    <row r="2003" spans="1:21" x14ac:dyDescent="0.25">
      <c r="A2003" t="s">
        <v>7555</v>
      </c>
      <c r="B2003">
        <v>1</v>
      </c>
      <c r="C2003" t="s">
        <v>78</v>
      </c>
      <c r="D2003" t="s">
        <v>85</v>
      </c>
      <c r="E2003" t="s">
        <v>7556</v>
      </c>
      <c r="F2003" t="s">
        <v>4986</v>
      </c>
      <c r="G2003" t="s">
        <v>71</v>
      </c>
      <c r="H2003" t="s">
        <v>129</v>
      </c>
      <c r="I2003" t="s">
        <v>22</v>
      </c>
      <c r="J2003" t="s">
        <v>141</v>
      </c>
      <c r="K2003" t="s">
        <v>7557</v>
      </c>
      <c r="L2003" t="s">
        <v>7558</v>
      </c>
      <c r="M2003">
        <v>0.81638888799999998</v>
      </c>
      <c r="N2003">
        <v>0</v>
      </c>
      <c r="O2003">
        <v>98</v>
      </c>
      <c r="P2003">
        <v>0</v>
      </c>
      <c r="Q2003">
        <v>0</v>
      </c>
      <c r="R2003">
        <v>0</v>
      </c>
      <c r="S2003">
        <v>80.006111000000004</v>
      </c>
      <c r="T2003">
        <v>0</v>
      </c>
      <c r="U2003">
        <v>0</v>
      </c>
    </row>
    <row r="2004" spans="1:21" x14ac:dyDescent="0.25">
      <c r="A2004" t="s">
        <v>7559</v>
      </c>
      <c r="B2004">
        <v>1</v>
      </c>
      <c r="C2004" t="s">
        <v>78</v>
      </c>
      <c r="D2004" t="s">
        <v>94</v>
      </c>
      <c r="E2004" t="s">
        <v>7560</v>
      </c>
      <c r="F2004" t="s">
        <v>5070</v>
      </c>
      <c r="G2004" t="s">
        <v>71</v>
      </c>
      <c r="H2004" t="s">
        <v>129</v>
      </c>
      <c r="I2004" t="s">
        <v>22</v>
      </c>
      <c r="J2004" t="s">
        <v>141</v>
      </c>
      <c r="K2004" t="s">
        <v>7561</v>
      </c>
      <c r="L2004" t="s">
        <v>7562</v>
      </c>
      <c r="M2004">
        <v>2.349722222</v>
      </c>
      <c r="N2004">
        <v>0</v>
      </c>
      <c r="O2004">
        <v>0</v>
      </c>
      <c r="P2004">
        <v>0</v>
      </c>
      <c r="Q2004">
        <v>1</v>
      </c>
      <c r="R2004">
        <v>0</v>
      </c>
      <c r="S2004">
        <v>0</v>
      </c>
      <c r="T2004">
        <v>0</v>
      </c>
      <c r="U2004">
        <v>2.3497219999999999</v>
      </c>
    </row>
    <row r="2005" spans="1:21" x14ac:dyDescent="0.25">
      <c r="A2005" t="s">
        <v>7563</v>
      </c>
      <c r="B2005">
        <v>1</v>
      </c>
      <c r="C2005" t="s">
        <v>78</v>
      </c>
      <c r="D2005" t="s">
        <v>90</v>
      </c>
      <c r="E2005" t="s">
        <v>7564</v>
      </c>
      <c r="F2005" t="s">
        <v>4991</v>
      </c>
      <c r="G2005" t="s">
        <v>71</v>
      </c>
      <c r="H2005" t="s">
        <v>129</v>
      </c>
      <c r="I2005" t="s">
        <v>22</v>
      </c>
      <c r="J2005" t="s">
        <v>141</v>
      </c>
      <c r="K2005" t="s">
        <v>7565</v>
      </c>
      <c r="L2005" t="s">
        <v>7566</v>
      </c>
      <c r="M2005">
        <v>2.5425</v>
      </c>
      <c r="N2005">
        <v>0</v>
      </c>
      <c r="O2005">
        <v>0</v>
      </c>
      <c r="P2005">
        <v>0</v>
      </c>
      <c r="Q2005">
        <v>1</v>
      </c>
      <c r="R2005">
        <v>0</v>
      </c>
      <c r="S2005">
        <v>0</v>
      </c>
      <c r="T2005">
        <v>0</v>
      </c>
      <c r="U2005">
        <v>2.5425</v>
      </c>
    </row>
    <row r="2006" spans="1:21" x14ac:dyDescent="0.25">
      <c r="A2006" t="s">
        <v>7567</v>
      </c>
      <c r="B2006">
        <v>1</v>
      </c>
      <c r="C2006" t="s">
        <v>78</v>
      </c>
      <c r="D2006" t="s">
        <v>94</v>
      </c>
      <c r="E2006" t="s">
        <v>7568</v>
      </c>
      <c r="F2006" t="s">
        <v>5070</v>
      </c>
      <c r="G2006" t="s">
        <v>71</v>
      </c>
      <c r="H2006" t="s">
        <v>129</v>
      </c>
      <c r="I2006" t="s">
        <v>22</v>
      </c>
      <c r="J2006" t="s">
        <v>141</v>
      </c>
      <c r="K2006" t="s">
        <v>7569</v>
      </c>
      <c r="L2006" t="s">
        <v>7570</v>
      </c>
      <c r="M2006">
        <v>13.711111110999999</v>
      </c>
      <c r="N2006">
        <v>0</v>
      </c>
      <c r="O2006">
        <v>1</v>
      </c>
      <c r="P2006">
        <v>0</v>
      </c>
      <c r="Q2006">
        <v>0</v>
      </c>
      <c r="R2006">
        <v>0</v>
      </c>
      <c r="S2006">
        <v>13.711111000000001</v>
      </c>
      <c r="T2006">
        <v>0</v>
      </c>
      <c r="U2006">
        <v>0</v>
      </c>
    </row>
    <row r="2007" spans="1:21" x14ac:dyDescent="0.25">
      <c r="A2007" t="s">
        <v>7571</v>
      </c>
      <c r="B2007">
        <v>1</v>
      </c>
      <c r="C2007" t="s">
        <v>78</v>
      </c>
      <c r="D2007" t="s">
        <v>94</v>
      </c>
      <c r="E2007" t="s">
        <v>7572</v>
      </c>
      <c r="F2007" t="s">
        <v>5417</v>
      </c>
      <c r="G2007" t="s">
        <v>71</v>
      </c>
      <c r="H2007" t="s">
        <v>129</v>
      </c>
      <c r="I2007" t="s">
        <v>22</v>
      </c>
      <c r="J2007" t="s">
        <v>141</v>
      </c>
      <c r="K2007" t="s">
        <v>7573</v>
      </c>
      <c r="L2007" t="s">
        <v>7574</v>
      </c>
      <c r="M2007">
        <v>1.3052777769999999</v>
      </c>
      <c r="N2007">
        <v>0</v>
      </c>
      <c r="O2007">
        <v>1</v>
      </c>
      <c r="P2007">
        <v>0</v>
      </c>
      <c r="Q2007">
        <v>0</v>
      </c>
      <c r="R2007">
        <v>0</v>
      </c>
      <c r="S2007">
        <v>1.3052779999999999</v>
      </c>
      <c r="T2007">
        <v>0</v>
      </c>
      <c r="U2007">
        <v>0</v>
      </c>
    </row>
    <row r="2008" spans="1:21" x14ac:dyDescent="0.25">
      <c r="A2008" t="s">
        <v>7575</v>
      </c>
      <c r="B2008">
        <v>1</v>
      </c>
      <c r="C2008" t="s">
        <v>78</v>
      </c>
      <c r="D2008" t="s">
        <v>94</v>
      </c>
      <c r="E2008" t="s">
        <v>7576</v>
      </c>
      <c r="F2008" t="s">
        <v>5417</v>
      </c>
      <c r="G2008" t="s">
        <v>71</v>
      </c>
      <c r="H2008" t="s">
        <v>129</v>
      </c>
      <c r="I2008" t="s">
        <v>22</v>
      </c>
      <c r="J2008" t="s">
        <v>141</v>
      </c>
      <c r="K2008" t="s">
        <v>7577</v>
      </c>
      <c r="L2008" t="s">
        <v>7578</v>
      </c>
      <c r="M2008">
        <v>2.6002777770000001</v>
      </c>
      <c r="N2008">
        <v>0</v>
      </c>
      <c r="O2008">
        <v>1</v>
      </c>
      <c r="P2008">
        <v>0</v>
      </c>
      <c r="Q2008">
        <v>0</v>
      </c>
      <c r="R2008">
        <v>0</v>
      </c>
      <c r="S2008">
        <v>2.6002779999999999</v>
      </c>
      <c r="T2008">
        <v>0</v>
      </c>
      <c r="U2008">
        <v>0</v>
      </c>
    </row>
    <row r="2009" spans="1:21" x14ac:dyDescent="0.25">
      <c r="A2009" t="s">
        <v>7579</v>
      </c>
      <c r="B2009">
        <v>1</v>
      </c>
      <c r="C2009" t="s">
        <v>78</v>
      </c>
      <c r="D2009" t="s">
        <v>94</v>
      </c>
      <c r="E2009" t="s">
        <v>7580</v>
      </c>
      <c r="F2009" t="s">
        <v>5070</v>
      </c>
      <c r="G2009" t="s">
        <v>71</v>
      </c>
      <c r="H2009" t="s">
        <v>129</v>
      </c>
      <c r="I2009" t="s">
        <v>22</v>
      </c>
      <c r="J2009" t="s">
        <v>141</v>
      </c>
      <c r="K2009" t="s">
        <v>7581</v>
      </c>
      <c r="L2009" t="s">
        <v>7582</v>
      </c>
      <c r="M2009">
        <v>0.89333333299999995</v>
      </c>
      <c r="N2009">
        <v>0</v>
      </c>
      <c r="O2009">
        <v>1</v>
      </c>
      <c r="P2009">
        <v>0</v>
      </c>
      <c r="Q2009">
        <v>0</v>
      </c>
      <c r="R2009">
        <v>0</v>
      </c>
      <c r="S2009">
        <v>0.89333300000000004</v>
      </c>
      <c r="T2009">
        <v>0</v>
      </c>
      <c r="U2009">
        <v>0</v>
      </c>
    </row>
    <row r="2010" spans="1:21" x14ac:dyDescent="0.25">
      <c r="A2010" t="s">
        <v>7583</v>
      </c>
      <c r="B2010">
        <v>1</v>
      </c>
      <c r="C2010" t="s">
        <v>78</v>
      </c>
      <c r="D2010" t="s">
        <v>94</v>
      </c>
      <c r="E2010" t="s">
        <v>7584</v>
      </c>
      <c r="F2010" t="s">
        <v>5070</v>
      </c>
      <c r="G2010" t="s">
        <v>71</v>
      </c>
      <c r="H2010" t="s">
        <v>129</v>
      </c>
      <c r="I2010" t="s">
        <v>22</v>
      </c>
      <c r="J2010" t="s">
        <v>141</v>
      </c>
      <c r="K2010" t="s">
        <v>7585</v>
      </c>
      <c r="L2010" t="s">
        <v>7586</v>
      </c>
      <c r="M2010">
        <v>0.49972222199999999</v>
      </c>
      <c r="N2010">
        <v>0</v>
      </c>
      <c r="O2010">
        <v>2</v>
      </c>
      <c r="P2010">
        <v>0</v>
      </c>
      <c r="Q2010">
        <v>0</v>
      </c>
      <c r="R2010">
        <v>0</v>
      </c>
      <c r="S2010">
        <v>0.999444</v>
      </c>
      <c r="T2010">
        <v>0</v>
      </c>
      <c r="U2010">
        <v>0</v>
      </c>
    </row>
    <row r="2011" spans="1:21" x14ac:dyDescent="0.25">
      <c r="A2011" t="s">
        <v>7587</v>
      </c>
      <c r="B2011">
        <v>1</v>
      </c>
      <c r="C2011" t="s">
        <v>78</v>
      </c>
      <c r="D2011" t="s">
        <v>94</v>
      </c>
      <c r="E2011" t="s">
        <v>7588</v>
      </c>
      <c r="F2011" t="s">
        <v>5070</v>
      </c>
      <c r="G2011" t="s">
        <v>71</v>
      </c>
      <c r="H2011" t="s">
        <v>129</v>
      </c>
      <c r="I2011" t="s">
        <v>22</v>
      </c>
      <c r="J2011" t="s">
        <v>141</v>
      </c>
      <c r="K2011" t="s">
        <v>7589</v>
      </c>
      <c r="L2011" t="s">
        <v>7590</v>
      </c>
      <c r="M2011">
        <v>5.5708333330000004</v>
      </c>
      <c r="N2011">
        <v>0</v>
      </c>
      <c r="O2011">
        <v>1</v>
      </c>
      <c r="P2011">
        <v>0</v>
      </c>
      <c r="Q2011">
        <v>0</v>
      </c>
      <c r="R2011">
        <v>0</v>
      </c>
      <c r="S2011">
        <v>5.5708330000000004</v>
      </c>
      <c r="T2011">
        <v>0</v>
      </c>
      <c r="U2011">
        <v>0</v>
      </c>
    </row>
    <row r="2012" spans="1:21" x14ac:dyDescent="0.25">
      <c r="A2012" t="s">
        <v>7591</v>
      </c>
      <c r="B2012">
        <v>1</v>
      </c>
      <c r="C2012" t="s">
        <v>78</v>
      </c>
      <c r="D2012" t="s">
        <v>94</v>
      </c>
      <c r="E2012" t="s">
        <v>7592</v>
      </c>
      <c r="F2012" t="s">
        <v>5070</v>
      </c>
      <c r="G2012" t="s">
        <v>71</v>
      </c>
      <c r="H2012" t="s">
        <v>129</v>
      </c>
      <c r="I2012" t="s">
        <v>22</v>
      </c>
      <c r="J2012" t="s">
        <v>141</v>
      </c>
      <c r="K2012" t="s">
        <v>7593</v>
      </c>
      <c r="L2012" t="s">
        <v>7594</v>
      </c>
      <c r="M2012">
        <v>4.8658333330000003</v>
      </c>
      <c r="N2012">
        <v>0</v>
      </c>
      <c r="O2012">
        <v>0</v>
      </c>
      <c r="P2012">
        <v>0</v>
      </c>
      <c r="Q2012">
        <v>1</v>
      </c>
      <c r="R2012">
        <v>0</v>
      </c>
      <c r="S2012">
        <v>0</v>
      </c>
      <c r="T2012">
        <v>0</v>
      </c>
      <c r="U2012">
        <v>4.8658330000000003</v>
      </c>
    </row>
    <row r="2013" spans="1:21" x14ac:dyDescent="0.25">
      <c r="A2013" t="s">
        <v>7595</v>
      </c>
      <c r="B2013">
        <v>1</v>
      </c>
      <c r="C2013" t="s">
        <v>78</v>
      </c>
      <c r="D2013" t="s">
        <v>94</v>
      </c>
      <c r="E2013" t="s">
        <v>7596</v>
      </c>
      <c r="F2013" t="s">
        <v>4991</v>
      </c>
      <c r="G2013" t="s">
        <v>71</v>
      </c>
      <c r="H2013" t="s">
        <v>129</v>
      </c>
      <c r="I2013" t="s">
        <v>22</v>
      </c>
      <c r="J2013" t="s">
        <v>141</v>
      </c>
      <c r="K2013" t="s">
        <v>7597</v>
      </c>
      <c r="L2013" t="s">
        <v>7598</v>
      </c>
      <c r="M2013">
        <v>1.990277777</v>
      </c>
      <c r="N2013">
        <v>0</v>
      </c>
      <c r="O2013">
        <v>1</v>
      </c>
      <c r="P2013">
        <v>0</v>
      </c>
      <c r="Q2013">
        <v>0</v>
      </c>
      <c r="R2013">
        <v>0</v>
      </c>
      <c r="S2013">
        <v>1.990278</v>
      </c>
      <c r="T2013">
        <v>0</v>
      </c>
      <c r="U2013">
        <v>0</v>
      </c>
    </row>
    <row r="2014" spans="1:21" x14ac:dyDescent="0.25">
      <c r="A2014" t="s">
        <v>7599</v>
      </c>
      <c r="B2014">
        <v>1</v>
      </c>
      <c r="C2014" t="s">
        <v>78</v>
      </c>
      <c r="D2014" t="s">
        <v>94</v>
      </c>
      <c r="E2014" t="s">
        <v>7600</v>
      </c>
      <c r="F2014" t="s">
        <v>4991</v>
      </c>
      <c r="G2014" t="s">
        <v>71</v>
      </c>
      <c r="H2014" t="s">
        <v>129</v>
      </c>
      <c r="I2014" t="s">
        <v>22</v>
      </c>
      <c r="J2014" t="s">
        <v>141</v>
      </c>
      <c r="K2014" t="s">
        <v>7601</v>
      </c>
      <c r="L2014" t="s">
        <v>7602</v>
      </c>
      <c r="M2014">
        <v>2.5358333329999998</v>
      </c>
      <c r="N2014">
        <v>0</v>
      </c>
      <c r="O2014">
        <v>2</v>
      </c>
      <c r="P2014">
        <v>0</v>
      </c>
      <c r="Q2014">
        <v>0</v>
      </c>
      <c r="R2014">
        <v>0</v>
      </c>
      <c r="S2014">
        <v>5.0716669999999997</v>
      </c>
      <c r="T2014">
        <v>0</v>
      </c>
      <c r="U2014">
        <v>0</v>
      </c>
    </row>
    <row r="2015" spans="1:21" x14ac:dyDescent="0.25">
      <c r="A2015" t="s">
        <v>7603</v>
      </c>
      <c r="B2015">
        <v>1</v>
      </c>
      <c r="C2015" t="s">
        <v>78</v>
      </c>
      <c r="D2015" t="s">
        <v>91</v>
      </c>
      <c r="E2015" t="s">
        <v>7604</v>
      </c>
      <c r="F2015" t="s">
        <v>177</v>
      </c>
      <c r="G2015" t="s">
        <v>72</v>
      </c>
      <c r="H2015" t="s">
        <v>129</v>
      </c>
      <c r="I2015" t="s">
        <v>22</v>
      </c>
      <c r="J2015" t="s">
        <v>130</v>
      </c>
      <c r="K2015" t="s">
        <v>7605</v>
      </c>
      <c r="L2015" t="s">
        <v>7606</v>
      </c>
      <c r="M2015">
        <v>7.0663888879999996</v>
      </c>
      <c r="N2015">
        <v>25</v>
      </c>
      <c r="O2015">
        <v>4826</v>
      </c>
      <c r="P2015">
        <v>0</v>
      </c>
      <c r="Q2015">
        <v>0</v>
      </c>
      <c r="R2015">
        <v>176.65972199999999</v>
      </c>
      <c r="S2015">
        <v>34102.392773</v>
      </c>
      <c r="T2015">
        <v>0</v>
      </c>
      <c r="U2015">
        <v>0</v>
      </c>
    </row>
    <row r="2016" spans="1:21" x14ac:dyDescent="0.25">
      <c r="A2016" t="s">
        <v>7607</v>
      </c>
      <c r="B2016">
        <v>1</v>
      </c>
      <c r="C2016" t="s">
        <v>78</v>
      </c>
      <c r="D2016" t="s">
        <v>91</v>
      </c>
      <c r="E2016" t="s">
        <v>7608</v>
      </c>
      <c r="F2016" t="s">
        <v>4986</v>
      </c>
      <c r="G2016" t="s">
        <v>71</v>
      </c>
      <c r="H2016" t="s">
        <v>129</v>
      </c>
      <c r="I2016" t="s">
        <v>22</v>
      </c>
      <c r="J2016" t="s">
        <v>141</v>
      </c>
      <c r="K2016" t="s">
        <v>7609</v>
      </c>
      <c r="L2016" t="s">
        <v>7610</v>
      </c>
      <c r="M2016">
        <v>1.203333333</v>
      </c>
      <c r="N2016">
        <v>0</v>
      </c>
      <c r="O2016">
        <v>63</v>
      </c>
      <c r="P2016">
        <v>0</v>
      </c>
      <c r="Q2016">
        <v>0</v>
      </c>
      <c r="R2016">
        <v>0</v>
      </c>
      <c r="S2016">
        <v>75.81</v>
      </c>
      <c r="T2016">
        <v>0</v>
      </c>
      <c r="U2016">
        <v>0</v>
      </c>
    </row>
    <row r="2017" spans="1:21" x14ac:dyDescent="0.25">
      <c r="A2017" t="s">
        <v>7611</v>
      </c>
      <c r="B2017">
        <v>1</v>
      </c>
      <c r="C2017" t="s">
        <v>78</v>
      </c>
      <c r="D2017" t="s">
        <v>91</v>
      </c>
      <c r="E2017" t="s">
        <v>7612</v>
      </c>
      <c r="F2017" t="s">
        <v>3423</v>
      </c>
      <c r="G2017" t="s">
        <v>72</v>
      </c>
      <c r="H2017" t="s">
        <v>129</v>
      </c>
      <c r="I2017" t="s">
        <v>22</v>
      </c>
      <c r="J2017" t="s">
        <v>141</v>
      </c>
      <c r="K2017" t="s">
        <v>7613</v>
      </c>
      <c r="L2017" t="s">
        <v>7614</v>
      </c>
      <c r="M2017">
        <v>3.7722222219999999</v>
      </c>
      <c r="N2017">
        <v>6</v>
      </c>
      <c r="O2017">
        <v>119</v>
      </c>
      <c r="P2017">
        <v>1</v>
      </c>
      <c r="Q2017">
        <v>0</v>
      </c>
      <c r="R2017">
        <v>22.633333</v>
      </c>
      <c r="S2017">
        <v>448.89444400000002</v>
      </c>
      <c r="T2017">
        <v>3.7722220000000002</v>
      </c>
      <c r="U2017">
        <v>0</v>
      </c>
    </row>
    <row r="2018" spans="1:21" x14ac:dyDescent="0.25">
      <c r="A2018" t="s">
        <v>7615</v>
      </c>
      <c r="B2018">
        <v>1</v>
      </c>
      <c r="C2018" t="s">
        <v>78</v>
      </c>
      <c r="D2018" t="s">
        <v>94</v>
      </c>
      <c r="E2018" t="s">
        <v>7616</v>
      </c>
      <c r="F2018" t="s">
        <v>5070</v>
      </c>
      <c r="G2018" t="s">
        <v>71</v>
      </c>
      <c r="H2018" t="s">
        <v>129</v>
      </c>
      <c r="I2018" t="s">
        <v>22</v>
      </c>
      <c r="J2018" t="s">
        <v>141</v>
      </c>
      <c r="K2018" t="s">
        <v>7617</v>
      </c>
      <c r="L2018" t="s">
        <v>7618</v>
      </c>
      <c r="M2018">
        <v>1.738611111</v>
      </c>
      <c r="N2018">
        <v>0</v>
      </c>
      <c r="O2018">
        <v>1</v>
      </c>
      <c r="P2018">
        <v>0</v>
      </c>
      <c r="Q2018">
        <v>0</v>
      </c>
      <c r="R2018">
        <v>0</v>
      </c>
      <c r="S2018">
        <v>1.7386109999999999</v>
      </c>
      <c r="T2018">
        <v>0</v>
      </c>
      <c r="U2018">
        <v>0</v>
      </c>
    </row>
    <row r="2019" spans="1:21" x14ac:dyDescent="0.25">
      <c r="A2019" t="s">
        <v>7619</v>
      </c>
      <c r="B2019">
        <v>1</v>
      </c>
      <c r="C2019" t="s">
        <v>78</v>
      </c>
      <c r="D2019" t="s">
        <v>94</v>
      </c>
      <c r="E2019" t="s">
        <v>7620</v>
      </c>
      <c r="F2019" t="s">
        <v>4991</v>
      </c>
      <c r="G2019" t="s">
        <v>71</v>
      </c>
      <c r="H2019" t="s">
        <v>129</v>
      </c>
      <c r="I2019" t="s">
        <v>22</v>
      </c>
      <c r="J2019" t="s">
        <v>141</v>
      </c>
      <c r="K2019" t="s">
        <v>7621</v>
      </c>
      <c r="L2019" t="s">
        <v>7622</v>
      </c>
      <c r="M2019">
        <v>2.323611111</v>
      </c>
      <c r="N2019">
        <v>0</v>
      </c>
      <c r="O2019">
        <v>1</v>
      </c>
      <c r="P2019">
        <v>0</v>
      </c>
      <c r="Q2019">
        <v>0</v>
      </c>
      <c r="R2019">
        <v>0</v>
      </c>
      <c r="S2019">
        <v>2.3236110000000001</v>
      </c>
      <c r="T2019">
        <v>0</v>
      </c>
      <c r="U2019">
        <v>0</v>
      </c>
    </row>
    <row r="2020" spans="1:21" x14ac:dyDescent="0.25">
      <c r="A2020" t="s">
        <v>7623</v>
      </c>
      <c r="B2020">
        <v>1</v>
      </c>
      <c r="C2020" t="s">
        <v>78</v>
      </c>
      <c r="D2020" t="s">
        <v>81</v>
      </c>
      <c r="E2020" t="s">
        <v>7624</v>
      </c>
      <c r="F2020" t="s">
        <v>140</v>
      </c>
      <c r="G2020" t="s">
        <v>72</v>
      </c>
      <c r="H2020" t="s">
        <v>129</v>
      </c>
      <c r="I2020" t="s">
        <v>22</v>
      </c>
      <c r="J2020" t="s">
        <v>141</v>
      </c>
      <c r="K2020" t="s">
        <v>7625</v>
      </c>
      <c r="L2020" t="s">
        <v>7626</v>
      </c>
      <c r="M2020">
        <v>0.70499999999999996</v>
      </c>
      <c r="N2020">
        <v>22</v>
      </c>
      <c r="O2020">
        <v>9674</v>
      </c>
      <c r="P2020">
        <v>0</v>
      </c>
      <c r="Q2020">
        <v>0</v>
      </c>
      <c r="R2020">
        <v>15.51</v>
      </c>
      <c r="S2020">
        <v>6820.17</v>
      </c>
      <c r="T2020">
        <v>0</v>
      </c>
      <c r="U2020">
        <v>0</v>
      </c>
    </row>
    <row r="2021" spans="1:21" x14ac:dyDescent="0.25">
      <c r="A2021" t="s">
        <v>7627</v>
      </c>
      <c r="B2021">
        <v>1</v>
      </c>
      <c r="C2021" t="s">
        <v>78</v>
      </c>
      <c r="D2021" t="s">
        <v>89</v>
      </c>
      <c r="E2021" t="s">
        <v>2071</v>
      </c>
      <c r="F2021" t="s">
        <v>140</v>
      </c>
      <c r="G2021" t="s">
        <v>72</v>
      </c>
      <c r="H2021" t="s">
        <v>129</v>
      </c>
      <c r="I2021" t="s">
        <v>22</v>
      </c>
      <c r="J2021" t="s">
        <v>141</v>
      </c>
      <c r="K2021" t="s">
        <v>7628</v>
      </c>
      <c r="L2021" t="s">
        <v>7629</v>
      </c>
      <c r="M2021">
        <v>1.0166666660000001</v>
      </c>
      <c r="N2021">
        <v>2</v>
      </c>
      <c r="O2021">
        <v>43</v>
      </c>
      <c r="P2021">
        <v>1</v>
      </c>
      <c r="Q2021">
        <v>33</v>
      </c>
      <c r="R2021">
        <v>2.0333329999999998</v>
      </c>
      <c r="S2021">
        <v>43.716667000000001</v>
      </c>
      <c r="T2021">
        <v>1.016667</v>
      </c>
      <c r="U2021">
        <v>33.549999999999997</v>
      </c>
    </row>
    <row r="2022" spans="1:21" x14ac:dyDescent="0.25">
      <c r="A2022" t="s">
        <v>7630</v>
      </c>
      <c r="B2022">
        <v>1</v>
      </c>
      <c r="C2022" t="s">
        <v>78</v>
      </c>
      <c r="D2022" t="s">
        <v>89</v>
      </c>
      <c r="E2022" t="s">
        <v>7631</v>
      </c>
      <c r="F2022" t="s">
        <v>150</v>
      </c>
      <c r="G2022" t="s">
        <v>72</v>
      </c>
      <c r="H2022" t="s">
        <v>129</v>
      </c>
      <c r="I2022" t="s">
        <v>22</v>
      </c>
      <c r="J2022" t="s">
        <v>141</v>
      </c>
      <c r="K2022" t="s">
        <v>7632</v>
      </c>
      <c r="L2022" t="s">
        <v>7633</v>
      </c>
      <c r="M2022">
        <v>0.56527777700000004</v>
      </c>
      <c r="N2022">
        <v>0</v>
      </c>
      <c r="O2022">
        <v>0</v>
      </c>
      <c r="P2022">
        <v>0</v>
      </c>
      <c r="Q2022">
        <v>8</v>
      </c>
      <c r="R2022">
        <v>0</v>
      </c>
      <c r="S2022">
        <v>0</v>
      </c>
      <c r="T2022">
        <v>0</v>
      </c>
      <c r="U2022">
        <v>4.5222220000000002</v>
      </c>
    </row>
    <row r="2023" spans="1:21" x14ac:dyDescent="0.25">
      <c r="A2023" t="s">
        <v>7634</v>
      </c>
      <c r="B2023">
        <v>1</v>
      </c>
      <c r="C2023" t="s">
        <v>78</v>
      </c>
      <c r="D2023" t="s">
        <v>89</v>
      </c>
      <c r="E2023" t="s">
        <v>7635</v>
      </c>
      <c r="F2023" t="s">
        <v>4996</v>
      </c>
      <c r="G2023" t="s">
        <v>71</v>
      </c>
      <c r="H2023" t="s">
        <v>129</v>
      </c>
      <c r="I2023" t="s">
        <v>22</v>
      </c>
      <c r="J2023" t="s">
        <v>141</v>
      </c>
      <c r="K2023" t="s">
        <v>7636</v>
      </c>
      <c r="L2023" t="s">
        <v>7637</v>
      </c>
      <c r="M2023">
        <v>2.5175000000000001</v>
      </c>
      <c r="N2023">
        <v>0</v>
      </c>
      <c r="O2023">
        <v>36</v>
      </c>
      <c r="P2023">
        <v>0</v>
      </c>
      <c r="Q2023">
        <v>0</v>
      </c>
      <c r="R2023">
        <v>0</v>
      </c>
      <c r="S2023">
        <v>90.63</v>
      </c>
      <c r="T2023">
        <v>0</v>
      </c>
      <c r="U2023">
        <v>0</v>
      </c>
    </row>
    <row r="2024" spans="1:21" x14ac:dyDescent="0.25">
      <c r="A2024" t="s">
        <v>7638</v>
      </c>
      <c r="B2024">
        <v>1</v>
      </c>
      <c r="C2024" t="s">
        <v>78</v>
      </c>
      <c r="D2024" t="s">
        <v>89</v>
      </c>
      <c r="E2024" t="s">
        <v>7639</v>
      </c>
      <c r="F2024" t="s">
        <v>140</v>
      </c>
      <c r="G2024" t="s">
        <v>72</v>
      </c>
      <c r="H2024" t="s">
        <v>129</v>
      </c>
      <c r="I2024" t="s">
        <v>22</v>
      </c>
      <c r="J2024" t="s">
        <v>141</v>
      </c>
      <c r="K2024" t="s">
        <v>7640</v>
      </c>
      <c r="L2024" t="s">
        <v>7641</v>
      </c>
      <c r="M2024">
        <v>0.24083333300000001</v>
      </c>
      <c r="N2024">
        <v>1</v>
      </c>
      <c r="O2024">
        <v>5</v>
      </c>
      <c r="P2024">
        <v>0</v>
      </c>
      <c r="Q2024">
        <v>0</v>
      </c>
      <c r="R2024">
        <v>0.24083299999999999</v>
      </c>
      <c r="S2024">
        <v>1.204167</v>
      </c>
      <c r="T2024">
        <v>0</v>
      </c>
      <c r="U2024">
        <v>0</v>
      </c>
    </row>
    <row r="2025" spans="1:21" x14ac:dyDescent="0.25">
      <c r="A2025" t="s">
        <v>7642</v>
      </c>
      <c r="B2025">
        <v>1</v>
      </c>
      <c r="C2025" t="s">
        <v>78</v>
      </c>
      <c r="D2025" t="s">
        <v>89</v>
      </c>
      <c r="E2025" t="s">
        <v>7643</v>
      </c>
      <c r="F2025" t="s">
        <v>140</v>
      </c>
      <c r="G2025" t="s">
        <v>72</v>
      </c>
      <c r="H2025" t="s">
        <v>129</v>
      </c>
      <c r="I2025" t="s">
        <v>22</v>
      </c>
      <c r="J2025" t="s">
        <v>141</v>
      </c>
      <c r="K2025" t="s">
        <v>7644</v>
      </c>
      <c r="L2025" t="s">
        <v>7645</v>
      </c>
      <c r="M2025">
        <v>1.348333333</v>
      </c>
      <c r="N2025">
        <v>0</v>
      </c>
      <c r="O2025">
        <v>5</v>
      </c>
      <c r="P2025">
        <v>1</v>
      </c>
      <c r="Q2025">
        <v>11</v>
      </c>
      <c r="R2025">
        <v>0</v>
      </c>
      <c r="S2025">
        <v>6.7416669999999996</v>
      </c>
      <c r="T2025">
        <v>1.348333</v>
      </c>
      <c r="U2025">
        <v>14.831666999999999</v>
      </c>
    </row>
    <row r="2026" spans="1:21" x14ac:dyDescent="0.25">
      <c r="A2026" t="s">
        <v>7646</v>
      </c>
      <c r="B2026">
        <v>1</v>
      </c>
      <c r="C2026" t="s">
        <v>78</v>
      </c>
      <c r="D2026" t="s">
        <v>89</v>
      </c>
      <c r="E2026" t="s">
        <v>7647</v>
      </c>
      <c r="F2026" t="s">
        <v>140</v>
      </c>
      <c r="G2026" t="s">
        <v>72</v>
      </c>
      <c r="H2026" t="s">
        <v>129</v>
      </c>
      <c r="I2026" t="s">
        <v>22</v>
      </c>
      <c r="J2026" t="s">
        <v>141</v>
      </c>
      <c r="K2026" t="s">
        <v>7648</v>
      </c>
      <c r="L2026" t="s">
        <v>7649</v>
      </c>
      <c r="M2026">
        <v>7.4999999999999997E-2</v>
      </c>
      <c r="N2026">
        <v>49</v>
      </c>
      <c r="O2026">
        <v>10563</v>
      </c>
      <c r="P2026">
        <v>1</v>
      </c>
      <c r="Q2026">
        <v>20</v>
      </c>
      <c r="R2026">
        <v>3.6749999999999998</v>
      </c>
      <c r="S2026">
        <v>792.22500000000002</v>
      </c>
      <c r="T2026">
        <v>7.4999999999999997E-2</v>
      </c>
      <c r="U2026">
        <v>1.5</v>
      </c>
    </row>
    <row r="2027" spans="1:21" x14ac:dyDescent="0.25">
      <c r="A2027" t="s">
        <v>7650</v>
      </c>
      <c r="B2027">
        <v>1</v>
      </c>
      <c r="C2027" t="s">
        <v>78</v>
      </c>
      <c r="D2027" t="s">
        <v>89</v>
      </c>
      <c r="E2027" t="s">
        <v>2071</v>
      </c>
      <c r="F2027" t="s">
        <v>140</v>
      </c>
      <c r="G2027" t="s">
        <v>72</v>
      </c>
      <c r="H2027" t="s">
        <v>129</v>
      </c>
      <c r="I2027" t="s">
        <v>22</v>
      </c>
      <c r="J2027" t="s">
        <v>141</v>
      </c>
      <c r="K2027" t="s">
        <v>7651</v>
      </c>
      <c r="L2027" t="s">
        <v>7652</v>
      </c>
      <c r="M2027">
        <v>0.759444444</v>
      </c>
      <c r="N2027">
        <v>2</v>
      </c>
      <c r="O2027">
        <v>43</v>
      </c>
      <c r="P2027">
        <v>1</v>
      </c>
      <c r="Q2027">
        <v>33</v>
      </c>
      <c r="R2027">
        <v>1.5188889999999999</v>
      </c>
      <c r="S2027">
        <v>32.656111000000003</v>
      </c>
      <c r="T2027">
        <v>0.75944400000000001</v>
      </c>
      <c r="U2027">
        <v>25.061667</v>
      </c>
    </row>
    <row r="2028" spans="1:21" x14ac:dyDescent="0.25">
      <c r="A2028" t="s">
        <v>7653</v>
      </c>
      <c r="B2028">
        <v>1</v>
      </c>
      <c r="C2028" t="s">
        <v>78</v>
      </c>
      <c r="D2028" t="s">
        <v>89</v>
      </c>
      <c r="E2028" t="s">
        <v>7654</v>
      </c>
      <c r="F2028" t="s">
        <v>4991</v>
      </c>
      <c r="G2028" t="s">
        <v>71</v>
      </c>
      <c r="H2028" t="s">
        <v>129</v>
      </c>
      <c r="I2028" t="s">
        <v>22</v>
      </c>
      <c r="J2028" t="s">
        <v>141</v>
      </c>
      <c r="K2028" t="s">
        <v>7655</v>
      </c>
      <c r="L2028" t="s">
        <v>7656</v>
      </c>
      <c r="M2028">
        <v>1.0152777770000001</v>
      </c>
      <c r="N2028">
        <v>0</v>
      </c>
      <c r="O2028">
        <v>0</v>
      </c>
      <c r="P2028">
        <v>0</v>
      </c>
      <c r="Q2028">
        <v>1</v>
      </c>
      <c r="R2028">
        <v>0</v>
      </c>
      <c r="S2028">
        <v>0</v>
      </c>
      <c r="T2028">
        <v>0</v>
      </c>
      <c r="U2028">
        <v>1.0152779999999999</v>
      </c>
    </row>
    <row r="2029" spans="1:21" x14ac:dyDescent="0.25">
      <c r="A2029" t="s">
        <v>7657</v>
      </c>
      <c r="B2029">
        <v>1</v>
      </c>
      <c r="C2029" t="s">
        <v>78</v>
      </c>
      <c r="D2029" t="s">
        <v>104</v>
      </c>
      <c r="E2029" t="s">
        <v>7658</v>
      </c>
      <c r="F2029" t="s">
        <v>4986</v>
      </c>
      <c r="G2029" t="s">
        <v>71</v>
      </c>
      <c r="H2029" t="s">
        <v>129</v>
      </c>
      <c r="I2029" t="s">
        <v>22</v>
      </c>
      <c r="J2029" t="s">
        <v>141</v>
      </c>
      <c r="K2029" t="s">
        <v>7659</v>
      </c>
      <c r="L2029" t="s">
        <v>7660</v>
      </c>
      <c r="M2029">
        <v>3.2152777769999998</v>
      </c>
      <c r="N2029">
        <v>0</v>
      </c>
      <c r="O2029">
        <v>166</v>
      </c>
      <c r="P2029">
        <v>0</v>
      </c>
      <c r="Q2029">
        <v>0</v>
      </c>
      <c r="R2029">
        <v>0</v>
      </c>
      <c r="S2029">
        <v>533.73611100000005</v>
      </c>
      <c r="T2029">
        <v>0</v>
      </c>
      <c r="U2029">
        <v>0</v>
      </c>
    </row>
    <row r="2030" spans="1:21" x14ac:dyDescent="0.25">
      <c r="A2030" t="s">
        <v>7661</v>
      </c>
      <c r="B2030">
        <v>1</v>
      </c>
      <c r="C2030" t="s">
        <v>78</v>
      </c>
      <c r="D2030" t="s">
        <v>102</v>
      </c>
      <c r="E2030" t="s">
        <v>7662</v>
      </c>
      <c r="F2030" t="s">
        <v>140</v>
      </c>
      <c r="G2030" t="s">
        <v>72</v>
      </c>
      <c r="H2030" t="s">
        <v>129</v>
      </c>
      <c r="I2030" t="s">
        <v>22</v>
      </c>
      <c r="J2030" t="s">
        <v>141</v>
      </c>
      <c r="K2030" t="s">
        <v>7663</v>
      </c>
      <c r="L2030" t="s">
        <v>7664</v>
      </c>
      <c r="M2030">
        <v>0.45250000000000001</v>
      </c>
      <c r="N2030">
        <v>6</v>
      </c>
      <c r="O2030">
        <v>1628</v>
      </c>
      <c r="P2030">
        <v>0</v>
      </c>
      <c r="Q2030">
        <v>0</v>
      </c>
      <c r="R2030">
        <v>2.7149999999999999</v>
      </c>
      <c r="S2030">
        <v>736.67</v>
      </c>
      <c r="T2030">
        <v>0</v>
      </c>
      <c r="U2030">
        <v>0</v>
      </c>
    </row>
    <row r="2031" spans="1:21" x14ac:dyDescent="0.25">
      <c r="A2031" t="s">
        <v>7665</v>
      </c>
      <c r="B2031">
        <v>1</v>
      </c>
      <c r="C2031" t="s">
        <v>78</v>
      </c>
      <c r="D2031" t="s">
        <v>102</v>
      </c>
      <c r="E2031" t="s">
        <v>4138</v>
      </c>
      <c r="F2031" t="s">
        <v>140</v>
      </c>
      <c r="G2031" t="s">
        <v>72</v>
      </c>
      <c r="H2031" t="s">
        <v>129</v>
      </c>
      <c r="I2031" t="s">
        <v>22</v>
      </c>
      <c r="J2031" t="s">
        <v>141</v>
      </c>
      <c r="K2031" t="s">
        <v>7666</v>
      </c>
      <c r="L2031" t="s">
        <v>7667</v>
      </c>
      <c r="M2031">
        <v>0.29777777700000002</v>
      </c>
      <c r="N2031">
        <v>1</v>
      </c>
      <c r="O2031">
        <v>992</v>
      </c>
      <c r="P2031">
        <v>0</v>
      </c>
      <c r="Q2031">
        <v>0</v>
      </c>
      <c r="R2031">
        <v>0.29777799999999999</v>
      </c>
      <c r="S2031">
        <v>295.395555</v>
      </c>
      <c r="T2031">
        <v>0</v>
      </c>
      <c r="U2031">
        <v>0</v>
      </c>
    </row>
    <row r="2032" spans="1:21" x14ac:dyDescent="0.25">
      <c r="A2032" t="s">
        <v>7668</v>
      </c>
      <c r="B2032">
        <v>1</v>
      </c>
      <c r="C2032" t="s">
        <v>78</v>
      </c>
      <c r="D2032" t="s">
        <v>93</v>
      </c>
      <c r="E2032" t="s">
        <v>7669</v>
      </c>
      <c r="F2032" t="s">
        <v>5012</v>
      </c>
      <c r="G2032" t="s">
        <v>72</v>
      </c>
      <c r="H2032" t="s">
        <v>129</v>
      </c>
      <c r="I2032" t="s">
        <v>22</v>
      </c>
      <c r="J2032" t="s">
        <v>141</v>
      </c>
      <c r="K2032" t="s">
        <v>7670</v>
      </c>
      <c r="L2032" t="s">
        <v>7671</v>
      </c>
      <c r="M2032">
        <v>0.17472222200000001</v>
      </c>
      <c r="N2032">
        <v>1</v>
      </c>
      <c r="O2032">
        <v>118</v>
      </c>
      <c r="P2032">
        <v>0</v>
      </c>
      <c r="Q2032">
        <v>0</v>
      </c>
      <c r="R2032">
        <v>0.17472199999999999</v>
      </c>
      <c r="S2032">
        <v>20.617222000000002</v>
      </c>
      <c r="T2032">
        <v>0</v>
      </c>
      <c r="U2032">
        <v>0</v>
      </c>
    </row>
    <row r="2033" spans="1:21" x14ac:dyDescent="0.25">
      <c r="A2033" t="s">
        <v>7672</v>
      </c>
      <c r="B2033">
        <v>1</v>
      </c>
      <c r="C2033" t="s">
        <v>78</v>
      </c>
      <c r="D2033" t="s">
        <v>93</v>
      </c>
      <c r="E2033" t="s">
        <v>7669</v>
      </c>
      <c r="F2033" t="s">
        <v>5012</v>
      </c>
      <c r="G2033" t="s">
        <v>72</v>
      </c>
      <c r="H2033" t="s">
        <v>129</v>
      </c>
      <c r="I2033" t="s">
        <v>22</v>
      </c>
      <c r="J2033" t="s">
        <v>141</v>
      </c>
      <c r="K2033" t="s">
        <v>7673</v>
      </c>
      <c r="L2033" t="s">
        <v>7674</v>
      </c>
      <c r="M2033">
        <v>0.41055555500000002</v>
      </c>
      <c r="N2033">
        <v>1</v>
      </c>
      <c r="O2033">
        <v>118</v>
      </c>
      <c r="P2033">
        <v>0</v>
      </c>
      <c r="Q2033">
        <v>0</v>
      </c>
      <c r="R2033">
        <v>0.41055599999999998</v>
      </c>
      <c r="S2033">
        <v>48.445554999999999</v>
      </c>
      <c r="T2033">
        <v>0</v>
      </c>
      <c r="U2033">
        <v>0</v>
      </c>
    </row>
    <row r="2034" spans="1:21" x14ac:dyDescent="0.25">
      <c r="A2034" t="s">
        <v>7675</v>
      </c>
      <c r="B2034">
        <v>1</v>
      </c>
      <c r="C2034" t="s">
        <v>78</v>
      </c>
      <c r="D2034" t="s">
        <v>93</v>
      </c>
      <c r="E2034" t="s">
        <v>7676</v>
      </c>
      <c r="F2034" t="s">
        <v>140</v>
      </c>
      <c r="G2034" t="s">
        <v>72</v>
      </c>
      <c r="H2034" t="s">
        <v>129</v>
      </c>
      <c r="I2034" t="s">
        <v>22</v>
      </c>
      <c r="J2034" t="s">
        <v>141</v>
      </c>
      <c r="K2034" t="s">
        <v>7677</v>
      </c>
      <c r="L2034" t="s">
        <v>7678</v>
      </c>
      <c r="M2034">
        <v>0.181666666</v>
      </c>
      <c r="N2034">
        <v>5</v>
      </c>
      <c r="O2034">
        <v>282</v>
      </c>
      <c r="P2034">
        <v>68</v>
      </c>
      <c r="Q2034">
        <v>317</v>
      </c>
      <c r="R2034">
        <v>0.90833299999999995</v>
      </c>
      <c r="S2034">
        <v>51.23</v>
      </c>
      <c r="T2034">
        <v>12.353332999999999</v>
      </c>
      <c r="U2034">
        <v>57.588332999999999</v>
      </c>
    </row>
    <row r="2035" spans="1:21" x14ac:dyDescent="0.25">
      <c r="A2035" t="s">
        <v>7679</v>
      </c>
      <c r="B2035">
        <v>1</v>
      </c>
      <c r="C2035" t="s">
        <v>78</v>
      </c>
      <c r="D2035" t="s">
        <v>93</v>
      </c>
      <c r="E2035" t="s">
        <v>7680</v>
      </c>
      <c r="F2035" t="s">
        <v>5417</v>
      </c>
      <c r="G2035" t="s">
        <v>71</v>
      </c>
      <c r="H2035" t="s">
        <v>129</v>
      </c>
      <c r="I2035" t="s">
        <v>22</v>
      </c>
      <c r="J2035" t="s">
        <v>141</v>
      </c>
      <c r="K2035" t="s">
        <v>7681</v>
      </c>
      <c r="L2035" t="s">
        <v>7682</v>
      </c>
      <c r="M2035">
        <v>0.62222222199999999</v>
      </c>
      <c r="N2035">
        <v>0</v>
      </c>
      <c r="O2035">
        <v>10</v>
      </c>
      <c r="P2035">
        <v>0</v>
      </c>
      <c r="Q2035">
        <v>0</v>
      </c>
      <c r="R2035">
        <v>0</v>
      </c>
      <c r="S2035">
        <v>6.2222220000000004</v>
      </c>
      <c r="T2035">
        <v>0</v>
      </c>
      <c r="U2035">
        <v>0</v>
      </c>
    </row>
    <row r="2036" spans="1:21" x14ac:dyDescent="0.25">
      <c r="A2036" t="s">
        <v>7683</v>
      </c>
      <c r="B2036">
        <v>1</v>
      </c>
      <c r="C2036" t="s">
        <v>78</v>
      </c>
      <c r="D2036" t="s">
        <v>93</v>
      </c>
      <c r="E2036" t="s">
        <v>7684</v>
      </c>
      <c r="F2036" t="s">
        <v>7685</v>
      </c>
      <c r="G2036" t="s">
        <v>72</v>
      </c>
      <c r="H2036" t="s">
        <v>129</v>
      </c>
      <c r="I2036" t="s">
        <v>22</v>
      </c>
      <c r="J2036" t="s">
        <v>130</v>
      </c>
      <c r="K2036" t="s">
        <v>7686</v>
      </c>
      <c r="L2036" t="s">
        <v>7687</v>
      </c>
      <c r="M2036">
        <v>5.2943730550000003</v>
      </c>
      <c r="N2036">
        <v>3</v>
      </c>
      <c r="O2036">
        <v>62</v>
      </c>
      <c r="P2036">
        <v>0</v>
      </c>
      <c r="Q2036">
        <v>0</v>
      </c>
      <c r="R2036">
        <v>15.883119000000001</v>
      </c>
      <c r="S2036">
        <v>328.25112899999999</v>
      </c>
      <c r="T2036">
        <v>0</v>
      </c>
      <c r="U2036">
        <v>0</v>
      </c>
    </row>
    <row r="2037" spans="1:21" x14ac:dyDescent="0.25">
      <c r="A2037" t="s">
        <v>7688</v>
      </c>
      <c r="B2037">
        <v>1</v>
      </c>
      <c r="C2037" t="s">
        <v>78</v>
      </c>
      <c r="D2037" t="s">
        <v>94</v>
      </c>
      <c r="E2037" t="s">
        <v>7689</v>
      </c>
      <c r="F2037" t="s">
        <v>5070</v>
      </c>
      <c r="G2037" t="s">
        <v>71</v>
      </c>
      <c r="H2037" t="s">
        <v>129</v>
      </c>
      <c r="I2037" t="s">
        <v>22</v>
      </c>
      <c r="J2037" t="s">
        <v>141</v>
      </c>
      <c r="K2037" t="s">
        <v>7690</v>
      </c>
      <c r="L2037" t="s">
        <v>7691</v>
      </c>
      <c r="M2037">
        <v>1.6688888879999999</v>
      </c>
      <c r="N2037">
        <v>0</v>
      </c>
      <c r="O2037">
        <v>1</v>
      </c>
      <c r="P2037">
        <v>0</v>
      </c>
      <c r="Q2037">
        <v>0</v>
      </c>
      <c r="R2037">
        <v>0</v>
      </c>
      <c r="S2037">
        <v>1.6688890000000001</v>
      </c>
      <c r="T2037">
        <v>0</v>
      </c>
      <c r="U2037">
        <v>0</v>
      </c>
    </row>
    <row r="2038" spans="1:21" x14ac:dyDescent="0.25">
      <c r="A2038" t="s">
        <v>7692</v>
      </c>
      <c r="B2038">
        <v>1</v>
      </c>
      <c r="C2038" t="s">
        <v>78</v>
      </c>
      <c r="D2038" t="s">
        <v>94</v>
      </c>
      <c r="E2038" t="s">
        <v>7693</v>
      </c>
      <c r="F2038" t="s">
        <v>5842</v>
      </c>
      <c r="G2038" t="s">
        <v>71</v>
      </c>
      <c r="H2038" t="s">
        <v>129</v>
      </c>
      <c r="I2038" t="s">
        <v>22</v>
      </c>
      <c r="J2038" t="s">
        <v>141</v>
      </c>
      <c r="K2038" t="s">
        <v>7694</v>
      </c>
      <c r="L2038" t="s">
        <v>7695</v>
      </c>
      <c r="M2038">
        <v>1.4283333330000001</v>
      </c>
      <c r="N2038">
        <v>0</v>
      </c>
      <c r="O2038">
        <v>27</v>
      </c>
      <c r="P2038">
        <v>0</v>
      </c>
      <c r="Q2038">
        <v>0</v>
      </c>
      <c r="R2038">
        <v>0</v>
      </c>
      <c r="S2038">
        <v>38.564999999999998</v>
      </c>
      <c r="T2038">
        <v>0</v>
      </c>
      <c r="U2038">
        <v>0</v>
      </c>
    </row>
    <row r="2039" spans="1:21" x14ac:dyDescent="0.25">
      <c r="A2039" t="s">
        <v>7696</v>
      </c>
      <c r="B2039">
        <v>1</v>
      </c>
      <c r="C2039" t="s">
        <v>78</v>
      </c>
      <c r="D2039" t="s">
        <v>94</v>
      </c>
      <c r="E2039" t="s">
        <v>7697</v>
      </c>
      <c r="F2039" t="s">
        <v>5070</v>
      </c>
      <c r="G2039" t="s">
        <v>71</v>
      </c>
      <c r="H2039" t="s">
        <v>129</v>
      </c>
      <c r="I2039" t="s">
        <v>22</v>
      </c>
      <c r="J2039" t="s">
        <v>141</v>
      </c>
      <c r="K2039" t="s">
        <v>7698</v>
      </c>
      <c r="L2039" t="s">
        <v>7699</v>
      </c>
      <c r="M2039">
        <v>2.3630555549999999</v>
      </c>
      <c r="N2039">
        <v>0</v>
      </c>
      <c r="O2039">
        <v>1</v>
      </c>
      <c r="P2039">
        <v>0</v>
      </c>
      <c r="Q2039">
        <v>0</v>
      </c>
      <c r="R2039">
        <v>0</v>
      </c>
      <c r="S2039">
        <v>2.3630559999999998</v>
      </c>
      <c r="T2039">
        <v>0</v>
      </c>
      <c r="U2039">
        <v>0</v>
      </c>
    </row>
    <row r="2040" spans="1:21" x14ac:dyDescent="0.25">
      <c r="A2040" t="s">
        <v>7700</v>
      </c>
      <c r="B2040">
        <v>1</v>
      </c>
      <c r="C2040" t="s">
        <v>78</v>
      </c>
      <c r="D2040" t="s">
        <v>94</v>
      </c>
      <c r="E2040" t="s">
        <v>7701</v>
      </c>
      <c r="F2040" t="s">
        <v>4991</v>
      </c>
      <c r="G2040" t="s">
        <v>71</v>
      </c>
      <c r="H2040" t="s">
        <v>129</v>
      </c>
      <c r="I2040" t="s">
        <v>22</v>
      </c>
      <c r="J2040" t="s">
        <v>141</v>
      </c>
      <c r="K2040" t="s">
        <v>7702</v>
      </c>
      <c r="L2040" t="s">
        <v>7703</v>
      </c>
      <c r="M2040">
        <v>0.57638888799999999</v>
      </c>
      <c r="N2040">
        <v>0</v>
      </c>
      <c r="O2040">
        <v>6</v>
      </c>
      <c r="P2040">
        <v>0</v>
      </c>
      <c r="Q2040">
        <v>0</v>
      </c>
      <c r="R2040">
        <v>0</v>
      </c>
      <c r="S2040">
        <v>3.4583330000000001</v>
      </c>
      <c r="T2040">
        <v>0</v>
      </c>
      <c r="U2040">
        <v>0</v>
      </c>
    </row>
    <row r="2041" spans="1:21" x14ac:dyDescent="0.25">
      <c r="A2041" t="s">
        <v>7704</v>
      </c>
      <c r="B2041">
        <v>1</v>
      </c>
      <c r="C2041" t="s">
        <v>78</v>
      </c>
      <c r="D2041" t="s">
        <v>94</v>
      </c>
      <c r="E2041" t="s">
        <v>7705</v>
      </c>
      <c r="F2041" t="s">
        <v>7706</v>
      </c>
      <c r="G2041" t="s">
        <v>71</v>
      </c>
      <c r="H2041" t="s">
        <v>129</v>
      </c>
      <c r="I2041" t="s">
        <v>22</v>
      </c>
      <c r="J2041" t="s">
        <v>141</v>
      </c>
      <c r="K2041" t="s">
        <v>7707</v>
      </c>
      <c r="L2041" t="s">
        <v>7708</v>
      </c>
      <c r="M2041">
        <v>3.1019444439999999</v>
      </c>
      <c r="N2041">
        <v>1</v>
      </c>
      <c r="O2041">
        <v>253</v>
      </c>
      <c r="P2041">
        <v>0</v>
      </c>
      <c r="Q2041">
        <v>2</v>
      </c>
      <c r="R2041">
        <v>3.101944</v>
      </c>
      <c r="S2041">
        <v>784.79194399999994</v>
      </c>
      <c r="T2041">
        <v>0</v>
      </c>
      <c r="U2041">
        <v>6.2038890000000002</v>
      </c>
    </row>
    <row r="2042" spans="1:21" x14ac:dyDescent="0.25">
      <c r="A2042" t="s">
        <v>7709</v>
      </c>
      <c r="B2042">
        <v>1</v>
      </c>
      <c r="C2042" t="s">
        <v>78</v>
      </c>
      <c r="D2042" t="s">
        <v>90</v>
      </c>
      <c r="E2042" t="s">
        <v>7710</v>
      </c>
      <c r="F2042" t="s">
        <v>4996</v>
      </c>
      <c r="G2042" t="s">
        <v>71</v>
      </c>
      <c r="H2042" t="s">
        <v>129</v>
      </c>
      <c r="I2042" t="s">
        <v>22</v>
      </c>
      <c r="J2042" t="s">
        <v>141</v>
      </c>
      <c r="K2042" t="s">
        <v>7711</v>
      </c>
      <c r="L2042" t="s">
        <v>7712</v>
      </c>
      <c r="M2042">
        <v>0.48472222199999998</v>
      </c>
      <c r="N2042">
        <v>0</v>
      </c>
      <c r="O2042">
        <v>12</v>
      </c>
      <c r="P2042">
        <v>0</v>
      </c>
      <c r="Q2042">
        <v>0</v>
      </c>
      <c r="R2042">
        <v>0</v>
      </c>
      <c r="S2042">
        <v>5.8166669999999998</v>
      </c>
      <c r="T2042">
        <v>0</v>
      </c>
      <c r="U2042">
        <v>0</v>
      </c>
    </row>
    <row r="2043" spans="1:21" x14ac:dyDescent="0.25">
      <c r="A2043" t="s">
        <v>7713</v>
      </c>
      <c r="B2043">
        <v>1</v>
      </c>
      <c r="C2043" t="s">
        <v>78</v>
      </c>
      <c r="D2043" t="s">
        <v>90</v>
      </c>
      <c r="E2043" t="s">
        <v>7714</v>
      </c>
      <c r="F2043" t="s">
        <v>140</v>
      </c>
      <c r="G2043" t="s">
        <v>72</v>
      </c>
      <c r="H2043" t="s">
        <v>129</v>
      </c>
      <c r="I2043" t="s">
        <v>22</v>
      </c>
      <c r="J2043" t="s">
        <v>141</v>
      </c>
      <c r="K2043" t="s">
        <v>7715</v>
      </c>
      <c r="L2043" t="s">
        <v>7716</v>
      </c>
      <c r="M2043">
        <v>0.84333333300000002</v>
      </c>
      <c r="N2043">
        <v>0</v>
      </c>
      <c r="O2043">
        <v>0</v>
      </c>
      <c r="P2043">
        <v>10</v>
      </c>
      <c r="Q2043">
        <v>286</v>
      </c>
      <c r="R2043">
        <v>0</v>
      </c>
      <c r="S2043">
        <v>0</v>
      </c>
      <c r="T2043">
        <v>8.4333329999999993</v>
      </c>
      <c r="U2043">
        <v>241.193333</v>
      </c>
    </row>
    <row r="2044" spans="1:21" x14ac:dyDescent="0.25">
      <c r="A2044" t="s">
        <v>7717</v>
      </c>
      <c r="B2044">
        <v>1</v>
      </c>
      <c r="C2044" t="s">
        <v>78</v>
      </c>
      <c r="D2044" t="s">
        <v>82</v>
      </c>
      <c r="E2044" t="s">
        <v>7718</v>
      </c>
      <c r="F2044" t="s">
        <v>5829</v>
      </c>
      <c r="G2044" t="s">
        <v>72</v>
      </c>
      <c r="H2044" t="s">
        <v>129</v>
      </c>
      <c r="I2044" t="s">
        <v>22</v>
      </c>
      <c r="J2044" t="s">
        <v>141</v>
      </c>
      <c r="K2044" t="s">
        <v>7719</v>
      </c>
      <c r="L2044" t="s">
        <v>7720</v>
      </c>
      <c r="M2044">
        <v>0.15694444399999999</v>
      </c>
      <c r="N2044">
        <v>1</v>
      </c>
      <c r="O2044">
        <v>943</v>
      </c>
      <c r="P2044">
        <v>0</v>
      </c>
      <c r="Q2044">
        <v>0</v>
      </c>
      <c r="R2044">
        <v>0.156944</v>
      </c>
      <c r="S2044">
        <v>147.99861100000001</v>
      </c>
      <c r="T2044">
        <v>0</v>
      </c>
      <c r="U2044">
        <v>0</v>
      </c>
    </row>
    <row r="2045" spans="1:21" x14ac:dyDescent="0.25">
      <c r="A2045" t="s">
        <v>7721</v>
      </c>
      <c r="B2045">
        <v>1</v>
      </c>
      <c r="C2045" t="s">
        <v>78</v>
      </c>
      <c r="D2045" t="s">
        <v>82</v>
      </c>
      <c r="E2045" t="s">
        <v>7722</v>
      </c>
      <c r="F2045" t="s">
        <v>5626</v>
      </c>
      <c r="G2045" t="s">
        <v>71</v>
      </c>
      <c r="H2045" t="s">
        <v>129</v>
      </c>
      <c r="I2045" t="s">
        <v>22</v>
      </c>
      <c r="J2045" t="s">
        <v>141</v>
      </c>
      <c r="K2045" t="s">
        <v>7723</v>
      </c>
      <c r="L2045" t="s">
        <v>7724</v>
      </c>
      <c r="M2045">
        <v>0.759444444</v>
      </c>
      <c r="N2045">
        <v>0</v>
      </c>
      <c r="O2045">
        <v>204</v>
      </c>
      <c r="P2045">
        <v>0</v>
      </c>
      <c r="Q2045">
        <v>0</v>
      </c>
      <c r="R2045">
        <v>0</v>
      </c>
      <c r="S2045">
        <v>154.92666700000001</v>
      </c>
      <c r="T2045">
        <v>0</v>
      </c>
      <c r="U2045">
        <v>0</v>
      </c>
    </row>
    <row r="2046" spans="1:21" x14ac:dyDescent="0.25">
      <c r="A2046" t="s">
        <v>7725</v>
      </c>
      <c r="B2046">
        <v>1</v>
      </c>
      <c r="C2046" t="s">
        <v>78</v>
      </c>
      <c r="D2046" t="s">
        <v>82</v>
      </c>
      <c r="E2046" t="s">
        <v>7475</v>
      </c>
      <c r="F2046" t="s">
        <v>4996</v>
      </c>
      <c r="G2046" t="s">
        <v>71</v>
      </c>
      <c r="H2046" t="s">
        <v>129</v>
      </c>
      <c r="I2046" t="s">
        <v>22</v>
      </c>
      <c r="J2046" t="s">
        <v>141</v>
      </c>
      <c r="K2046" t="s">
        <v>7726</v>
      </c>
      <c r="L2046" t="s">
        <v>7727</v>
      </c>
      <c r="M2046">
        <v>1.6955555550000001</v>
      </c>
      <c r="N2046">
        <v>1</v>
      </c>
      <c r="O2046">
        <v>0</v>
      </c>
      <c r="P2046">
        <v>0</v>
      </c>
      <c r="Q2046">
        <v>0</v>
      </c>
      <c r="R2046">
        <v>1.6955560000000001</v>
      </c>
      <c r="S2046">
        <v>0</v>
      </c>
      <c r="T2046">
        <v>0</v>
      </c>
      <c r="U2046">
        <v>0</v>
      </c>
    </row>
    <row r="2047" spans="1:21" x14ac:dyDescent="0.25">
      <c r="A2047" t="s">
        <v>7728</v>
      </c>
      <c r="B2047">
        <v>1</v>
      </c>
      <c r="C2047" t="s">
        <v>78</v>
      </c>
      <c r="D2047" t="s">
        <v>82</v>
      </c>
      <c r="E2047" t="s">
        <v>7722</v>
      </c>
      <c r="F2047" t="s">
        <v>5626</v>
      </c>
      <c r="G2047" t="s">
        <v>71</v>
      </c>
      <c r="H2047" t="s">
        <v>129</v>
      </c>
      <c r="I2047" t="s">
        <v>22</v>
      </c>
      <c r="J2047" t="s">
        <v>141</v>
      </c>
      <c r="K2047" t="s">
        <v>7729</v>
      </c>
      <c r="L2047" t="s">
        <v>7730</v>
      </c>
      <c r="M2047">
        <v>1.403611111</v>
      </c>
      <c r="N2047">
        <v>0</v>
      </c>
      <c r="O2047">
        <v>204</v>
      </c>
      <c r="P2047">
        <v>0</v>
      </c>
      <c r="Q2047">
        <v>0</v>
      </c>
      <c r="R2047">
        <v>0</v>
      </c>
      <c r="S2047">
        <v>286.33666699999998</v>
      </c>
      <c r="T2047">
        <v>0</v>
      </c>
      <c r="U2047">
        <v>0</v>
      </c>
    </row>
    <row r="2048" spans="1:21" x14ac:dyDescent="0.25">
      <c r="A2048" t="s">
        <v>7731</v>
      </c>
      <c r="B2048">
        <v>1</v>
      </c>
      <c r="C2048" t="s">
        <v>78</v>
      </c>
      <c r="D2048" t="s">
        <v>94</v>
      </c>
      <c r="E2048" t="s">
        <v>7732</v>
      </c>
      <c r="F2048" t="s">
        <v>4991</v>
      </c>
      <c r="G2048" t="s">
        <v>71</v>
      </c>
      <c r="H2048" t="s">
        <v>129</v>
      </c>
      <c r="I2048" t="s">
        <v>22</v>
      </c>
      <c r="J2048" t="s">
        <v>141</v>
      </c>
      <c r="K2048" t="s">
        <v>7733</v>
      </c>
      <c r="L2048" t="s">
        <v>7734</v>
      </c>
      <c r="M2048">
        <v>2.3108333330000002</v>
      </c>
      <c r="N2048">
        <v>0</v>
      </c>
      <c r="O2048">
        <v>0</v>
      </c>
      <c r="P2048">
        <v>0</v>
      </c>
      <c r="Q2048">
        <v>1</v>
      </c>
      <c r="R2048">
        <v>0</v>
      </c>
      <c r="S2048">
        <v>0</v>
      </c>
      <c r="T2048">
        <v>0</v>
      </c>
      <c r="U2048">
        <v>2.3108330000000001</v>
      </c>
    </row>
    <row r="2049" spans="1:21" x14ac:dyDescent="0.25">
      <c r="A2049" t="s">
        <v>7735</v>
      </c>
      <c r="B2049">
        <v>1</v>
      </c>
      <c r="C2049" t="s">
        <v>78</v>
      </c>
      <c r="D2049" t="s">
        <v>94</v>
      </c>
      <c r="E2049" t="s">
        <v>7736</v>
      </c>
      <c r="F2049" t="s">
        <v>5417</v>
      </c>
      <c r="G2049" t="s">
        <v>71</v>
      </c>
      <c r="H2049" t="s">
        <v>129</v>
      </c>
      <c r="I2049" t="s">
        <v>22</v>
      </c>
      <c r="J2049" t="s">
        <v>141</v>
      </c>
      <c r="K2049" t="s">
        <v>7737</v>
      </c>
      <c r="L2049" t="s">
        <v>7738</v>
      </c>
      <c r="M2049">
        <v>10.6675</v>
      </c>
      <c r="N2049">
        <v>0</v>
      </c>
      <c r="O2049">
        <v>2</v>
      </c>
      <c r="P2049">
        <v>0</v>
      </c>
      <c r="Q2049">
        <v>0</v>
      </c>
      <c r="R2049">
        <v>0</v>
      </c>
      <c r="S2049">
        <v>21.335000000000001</v>
      </c>
      <c r="T2049">
        <v>0</v>
      </c>
      <c r="U2049">
        <v>0</v>
      </c>
    </row>
    <row r="2050" spans="1:21" x14ac:dyDescent="0.25">
      <c r="A2050" t="s">
        <v>7739</v>
      </c>
      <c r="B2050">
        <v>1</v>
      </c>
      <c r="C2050" t="s">
        <v>78</v>
      </c>
      <c r="D2050" t="s">
        <v>94</v>
      </c>
      <c r="E2050" t="s">
        <v>7693</v>
      </c>
      <c r="F2050" t="s">
        <v>5842</v>
      </c>
      <c r="G2050" t="s">
        <v>71</v>
      </c>
      <c r="H2050" t="s">
        <v>129</v>
      </c>
      <c r="I2050" t="s">
        <v>22</v>
      </c>
      <c r="J2050" t="s">
        <v>141</v>
      </c>
      <c r="K2050" t="s">
        <v>7740</v>
      </c>
      <c r="L2050" t="s">
        <v>7741</v>
      </c>
      <c r="M2050">
        <v>1.8530555550000001</v>
      </c>
      <c r="N2050">
        <v>0</v>
      </c>
      <c r="O2050">
        <v>27</v>
      </c>
      <c r="P2050">
        <v>0</v>
      </c>
      <c r="Q2050">
        <v>0</v>
      </c>
      <c r="R2050">
        <v>0</v>
      </c>
      <c r="S2050">
        <v>50.032499999999999</v>
      </c>
      <c r="T2050">
        <v>0</v>
      </c>
      <c r="U2050">
        <v>0</v>
      </c>
    </row>
    <row r="2051" spans="1:21" x14ac:dyDescent="0.25">
      <c r="A2051" t="s">
        <v>7742</v>
      </c>
      <c r="B2051">
        <v>1</v>
      </c>
      <c r="C2051" t="s">
        <v>78</v>
      </c>
      <c r="D2051" t="s">
        <v>80</v>
      </c>
      <c r="E2051" t="s">
        <v>7743</v>
      </c>
      <c r="F2051" t="s">
        <v>6456</v>
      </c>
      <c r="G2051" t="s">
        <v>72</v>
      </c>
      <c r="H2051" t="s">
        <v>129</v>
      </c>
      <c r="I2051" t="s">
        <v>22</v>
      </c>
      <c r="J2051" t="s">
        <v>141</v>
      </c>
      <c r="K2051" t="s">
        <v>7744</v>
      </c>
      <c r="L2051" t="s">
        <v>7745</v>
      </c>
      <c r="M2051">
        <v>5.9727777770000001</v>
      </c>
      <c r="N2051">
        <v>1</v>
      </c>
      <c r="O2051">
        <v>827</v>
      </c>
      <c r="P2051">
        <v>0</v>
      </c>
      <c r="Q2051">
        <v>0</v>
      </c>
      <c r="R2051">
        <v>5.9727779999999999</v>
      </c>
      <c r="S2051">
        <v>4939.4872219999997</v>
      </c>
      <c r="T2051">
        <v>0</v>
      </c>
      <c r="U2051">
        <v>0</v>
      </c>
    </row>
    <row r="2052" spans="1:21" x14ac:dyDescent="0.25">
      <c r="A2052" t="s">
        <v>7746</v>
      </c>
      <c r="B2052">
        <v>1</v>
      </c>
      <c r="C2052" t="s">
        <v>78</v>
      </c>
      <c r="D2052" t="s">
        <v>94</v>
      </c>
      <c r="E2052" t="s">
        <v>7747</v>
      </c>
      <c r="F2052" t="s">
        <v>5070</v>
      </c>
      <c r="G2052" t="s">
        <v>71</v>
      </c>
      <c r="H2052" t="s">
        <v>129</v>
      </c>
      <c r="I2052" t="s">
        <v>22</v>
      </c>
      <c r="J2052" t="s">
        <v>141</v>
      </c>
      <c r="K2052" t="s">
        <v>7748</v>
      </c>
      <c r="L2052" t="s">
        <v>7749</v>
      </c>
      <c r="M2052">
        <v>1.7638888880000001</v>
      </c>
      <c r="N2052">
        <v>0</v>
      </c>
      <c r="O2052">
        <v>0</v>
      </c>
      <c r="P2052">
        <v>0</v>
      </c>
      <c r="Q2052">
        <v>1</v>
      </c>
      <c r="R2052">
        <v>0</v>
      </c>
      <c r="S2052">
        <v>0</v>
      </c>
      <c r="T2052">
        <v>0</v>
      </c>
      <c r="U2052">
        <v>1.763889</v>
      </c>
    </row>
    <row r="2053" spans="1:21" x14ac:dyDescent="0.25">
      <c r="A2053" t="s">
        <v>7750</v>
      </c>
      <c r="B2053">
        <v>1</v>
      </c>
      <c r="C2053" t="s">
        <v>78</v>
      </c>
      <c r="D2053" t="s">
        <v>93</v>
      </c>
      <c r="E2053" t="s">
        <v>7669</v>
      </c>
      <c r="F2053" t="s">
        <v>5012</v>
      </c>
      <c r="G2053" t="s">
        <v>72</v>
      </c>
      <c r="H2053" t="s">
        <v>129</v>
      </c>
      <c r="I2053" t="s">
        <v>22</v>
      </c>
      <c r="J2053" t="s">
        <v>141</v>
      </c>
      <c r="K2053" t="s">
        <v>7751</v>
      </c>
      <c r="L2053" t="s">
        <v>7752</v>
      </c>
      <c r="M2053">
        <v>0.38861111100000001</v>
      </c>
      <c r="N2053">
        <v>1</v>
      </c>
      <c r="O2053">
        <v>118</v>
      </c>
      <c r="P2053">
        <v>0</v>
      </c>
      <c r="Q2053">
        <v>0</v>
      </c>
      <c r="R2053">
        <v>0.38861099999999998</v>
      </c>
      <c r="S2053">
        <v>45.856110999999999</v>
      </c>
      <c r="T2053">
        <v>0</v>
      </c>
      <c r="U2053">
        <v>0</v>
      </c>
    </row>
    <row r="2054" spans="1:21" x14ac:dyDescent="0.25">
      <c r="A2054" t="s">
        <v>7753</v>
      </c>
      <c r="B2054">
        <v>1</v>
      </c>
      <c r="C2054" t="s">
        <v>78</v>
      </c>
      <c r="D2054" t="s">
        <v>93</v>
      </c>
      <c r="E2054" t="s">
        <v>7754</v>
      </c>
      <c r="F2054" t="s">
        <v>7755</v>
      </c>
      <c r="G2054" t="s">
        <v>76</v>
      </c>
      <c r="H2054" t="s">
        <v>129</v>
      </c>
      <c r="I2054" t="s">
        <v>22</v>
      </c>
      <c r="J2054" t="s">
        <v>130</v>
      </c>
      <c r="K2054" t="s">
        <v>7756</v>
      </c>
      <c r="L2054" t="s">
        <v>7757</v>
      </c>
      <c r="M2054">
        <v>1.7002777769999999</v>
      </c>
      <c r="N2054">
        <v>1</v>
      </c>
      <c r="O2054">
        <v>0</v>
      </c>
      <c r="P2054">
        <v>0</v>
      </c>
      <c r="Q2054">
        <v>0</v>
      </c>
      <c r="R2054">
        <v>1.700278</v>
      </c>
      <c r="S2054">
        <v>0</v>
      </c>
      <c r="T2054">
        <v>0</v>
      </c>
      <c r="U2054">
        <v>0</v>
      </c>
    </row>
    <row r="2055" spans="1:21" x14ac:dyDescent="0.25">
      <c r="A2055" t="s">
        <v>7758</v>
      </c>
      <c r="B2055">
        <v>1</v>
      </c>
      <c r="C2055" t="s">
        <v>78</v>
      </c>
      <c r="D2055" t="s">
        <v>99</v>
      </c>
      <c r="E2055" t="s">
        <v>7759</v>
      </c>
      <c r="F2055" t="s">
        <v>5626</v>
      </c>
      <c r="G2055" t="s">
        <v>71</v>
      </c>
      <c r="H2055" t="s">
        <v>129</v>
      </c>
      <c r="I2055" t="s">
        <v>22</v>
      </c>
      <c r="J2055" t="s">
        <v>141</v>
      </c>
      <c r="K2055" t="s">
        <v>7760</v>
      </c>
      <c r="L2055" t="s">
        <v>7761</v>
      </c>
      <c r="M2055">
        <v>0.99277777700000003</v>
      </c>
      <c r="N2055">
        <v>0</v>
      </c>
      <c r="O2055">
        <v>60</v>
      </c>
      <c r="P2055">
        <v>0</v>
      </c>
      <c r="Q2055">
        <v>8</v>
      </c>
      <c r="R2055">
        <v>0</v>
      </c>
      <c r="S2055">
        <v>59.566667000000002</v>
      </c>
      <c r="T2055">
        <v>0</v>
      </c>
      <c r="U2055">
        <v>7.9422220000000001</v>
      </c>
    </row>
    <row r="2056" spans="1:21" x14ac:dyDescent="0.25">
      <c r="A2056" t="s">
        <v>7762</v>
      </c>
      <c r="B2056">
        <v>1</v>
      </c>
      <c r="C2056" t="s">
        <v>78</v>
      </c>
      <c r="D2056" t="s">
        <v>98</v>
      </c>
      <c r="E2056" t="s">
        <v>7763</v>
      </c>
      <c r="F2056" t="s">
        <v>177</v>
      </c>
      <c r="G2056" t="s">
        <v>72</v>
      </c>
      <c r="H2056" t="s">
        <v>129</v>
      </c>
      <c r="I2056" t="s">
        <v>22</v>
      </c>
      <c r="J2056" t="s">
        <v>130</v>
      </c>
      <c r="K2056" t="s">
        <v>7764</v>
      </c>
      <c r="L2056" t="s">
        <v>7765</v>
      </c>
      <c r="M2056">
        <v>2.1333333329999999</v>
      </c>
      <c r="N2056">
        <v>72</v>
      </c>
      <c r="O2056">
        <v>8476</v>
      </c>
      <c r="P2056">
        <v>0</v>
      </c>
      <c r="Q2056">
        <v>2</v>
      </c>
      <c r="R2056">
        <v>153.6</v>
      </c>
      <c r="S2056">
        <v>18082.133331000001</v>
      </c>
      <c r="T2056">
        <v>0</v>
      </c>
      <c r="U2056">
        <v>4.266667</v>
      </c>
    </row>
    <row r="2057" spans="1:21" x14ac:dyDescent="0.25">
      <c r="A2057" t="s">
        <v>7766</v>
      </c>
      <c r="B2057">
        <v>1</v>
      </c>
      <c r="C2057" t="s">
        <v>78</v>
      </c>
      <c r="D2057" t="s">
        <v>98</v>
      </c>
      <c r="E2057" t="s">
        <v>7767</v>
      </c>
      <c r="F2057" t="s">
        <v>177</v>
      </c>
      <c r="G2057" t="s">
        <v>72</v>
      </c>
      <c r="H2057" t="s">
        <v>129</v>
      </c>
      <c r="I2057" t="s">
        <v>22</v>
      </c>
      <c r="J2057" t="s">
        <v>130</v>
      </c>
      <c r="K2057" t="s">
        <v>7768</v>
      </c>
      <c r="L2057" t="s">
        <v>7769</v>
      </c>
      <c r="M2057">
        <v>7.6063888879999997</v>
      </c>
      <c r="N2057">
        <v>1</v>
      </c>
      <c r="O2057">
        <v>376</v>
      </c>
      <c r="P2057">
        <v>0</v>
      </c>
      <c r="Q2057">
        <v>0</v>
      </c>
      <c r="R2057">
        <v>7.6063890000000001</v>
      </c>
      <c r="S2057">
        <v>2860.0022220000001</v>
      </c>
      <c r="T2057">
        <v>0</v>
      </c>
      <c r="U2057">
        <v>0</v>
      </c>
    </row>
    <row r="2058" spans="1:21" x14ac:dyDescent="0.25">
      <c r="A2058" t="s">
        <v>7770</v>
      </c>
      <c r="B2058">
        <v>1</v>
      </c>
      <c r="C2058" t="s">
        <v>78</v>
      </c>
      <c r="D2058" t="s">
        <v>98</v>
      </c>
      <c r="E2058" t="s">
        <v>7767</v>
      </c>
      <c r="F2058" t="s">
        <v>140</v>
      </c>
      <c r="G2058" t="s">
        <v>72</v>
      </c>
      <c r="H2058" t="s">
        <v>129</v>
      </c>
      <c r="I2058" t="s">
        <v>22</v>
      </c>
      <c r="J2058" t="s">
        <v>141</v>
      </c>
      <c r="K2058" t="s">
        <v>7771</v>
      </c>
      <c r="L2058" t="s">
        <v>7772</v>
      </c>
      <c r="M2058">
        <v>0.33972222200000002</v>
      </c>
      <c r="N2058">
        <v>72</v>
      </c>
      <c r="O2058">
        <v>8462</v>
      </c>
      <c r="P2058">
        <v>0</v>
      </c>
      <c r="Q2058">
        <v>2</v>
      </c>
      <c r="R2058">
        <v>24.46</v>
      </c>
      <c r="S2058">
        <v>2874.7294430000002</v>
      </c>
      <c r="T2058">
        <v>0</v>
      </c>
      <c r="U2058">
        <v>0.67944400000000005</v>
      </c>
    </row>
    <row r="2059" spans="1:21" x14ac:dyDescent="0.25">
      <c r="A2059" t="s">
        <v>7773</v>
      </c>
      <c r="B2059">
        <v>1</v>
      </c>
      <c r="C2059" t="s">
        <v>78</v>
      </c>
      <c r="D2059" t="s">
        <v>98</v>
      </c>
      <c r="E2059" t="s">
        <v>7763</v>
      </c>
      <c r="F2059" t="s">
        <v>177</v>
      </c>
      <c r="G2059" t="s">
        <v>72</v>
      </c>
      <c r="H2059" t="s">
        <v>129</v>
      </c>
      <c r="I2059" t="s">
        <v>22</v>
      </c>
      <c r="J2059" t="s">
        <v>130</v>
      </c>
      <c r="K2059" t="s">
        <v>7774</v>
      </c>
      <c r="L2059" t="s">
        <v>7775</v>
      </c>
      <c r="M2059">
        <v>1.178055555</v>
      </c>
      <c r="N2059">
        <v>72</v>
      </c>
      <c r="O2059">
        <v>8462</v>
      </c>
      <c r="P2059">
        <v>0</v>
      </c>
      <c r="Q2059">
        <v>2</v>
      </c>
      <c r="R2059">
        <v>84.82</v>
      </c>
      <c r="S2059">
        <v>9968.7061059999996</v>
      </c>
      <c r="T2059">
        <v>0</v>
      </c>
      <c r="U2059">
        <v>2.3561109999999998</v>
      </c>
    </row>
    <row r="2060" spans="1:21" x14ac:dyDescent="0.25">
      <c r="A2060" t="s">
        <v>7776</v>
      </c>
      <c r="B2060">
        <v>1</v>
      </c>
      <c r="C2060" t="s">
        <v>78</v>
      </c>
      <c r="D2060" t="s">
        <v>98</v>
      </c>
      <c r="E2060" t="s">
        <v>7763</v>
      </c>
      <c r="F2060" t="s">
        <v>177</v>
      </c>
      <c r="G2060" t="s">
        <v>72</v>
      </c>
      <c r="H2060" t="s">
        <v>129</v>
      </c>
      <c r="I2060" t="s">
        <v>22</v>
      </c>
      <c r="J2060" t="s">
        <v>130</v>
      </c>
      <c r="K2060" t="s">
        <v>7777</v>
      </c>
      <c r="L2060" t="s">
        <v>7778</v>
      </c>
      <c r="M2060">
        <v>4.7552777769999999</v>
      </c>
      <c r="N2060">
        <v>72</v>
      </c>
      <c r="O2060">
        <v>8462</v>
      </c>
      <c r="P2060">
        <v>0</v>
      </c>
      <c r="Q2060">
        <v>2</v>
      </c>
      <c r="R2060">
        <v>342.38</v>
      </c>
      <c r="S2060">
        <v>40239.160549</v>
      </c>
      <c r="T2060">
        <v>0</v>
      </c>
      <c r="U2060">
        <v>9.5105559999999993</v>
      </c>
    </row>
    <row r="2061" spans="1:21" x14ac:dyDescent="0.25">
      <c r="A2061" t="s">
        <v>7779</v>
      </c>
      <c r="B2061">
        <v>1</v>
      </c>
      <c r="C2061" t="s">
        <v>78</v>
      </c>
      <c r="D2061" t="s">
        <v>98</v>
      </c>
      <c r="E2061" t="s">
        <v>7780</v>
      </c>
      <c r="F2061" t="s">
        <v>140</v>
      </c>
      <c r="G2061" t="s">
        <v>72</v>
      </c>
      <c r="H2061" t="s">
        <v>129</v>
      </c>
      <c r="I2061" t="s">
        <v>22</v>
      </c>
      <c r="J2061" t="s">
        <v>141</v>
      </c>
      <c r="K2061" t="s">
        <v>7781</v>
      </c>
      <c r="L2061" t="s">
        <v>7782</v>
      </c>
      <c r="M2061">
        <v>0.79861111100000004</v>
      </c>
      <c r="N2061">
        <v>94</v>
      </c>
      <c r="O2061">
        <v>11188</v>
      </c>
      <c r="P2061">
        <v>0</v>
      </c>
      <c r="Q2061">
        <v>12</v>
      </c>
      <c r="R2061">
        <v>75.069444000000004</v>
      </c>
      <c r="S2061">
        <v>8934.8611099999998</v>
      </c>
      <c r="T2061">
        <v>0</v>
      </c>
      <c r="U2061">
        <v>9.5833329999999997</v>
      </c>
    </row>
    <row r="2062" spans="1:21" x14ac:dyDescent="0.25">
      <c r="A2062" t="s">
        <v>7783</v>
      </c>
      <c r="B2062">
        <v>1</v>
      </c>
      <c r="C2062" t="s">
        <v>79</v>
      </c>
      <c r="D2062" t="s">
        <v>125</v>
      </c>
      <c r="E2062" t="s">
        <v>7784</v>
      </c>
      <c r="F2062" t="s">
        <v>5012</v>
      </c>
      <c r="G2062" t="s">
        <v>72</v>
      </c>
      <c r="H2062" t="s">
        <v>129</v>
      </c>
      <c r="I2062" t="s">
        <v>22</v>
      </c>
      <c r="J2062" t="s">
        <v>141</v>
      </c>
      <c r="K2062" t="s">
        <v>7785</v>
      </c>
      <c r="L2062" t="s">
        <v>7786</v>
      </c>
      <c r="M2062">
        <v>1.2791666660000001</v>
      </c>
      <c r="N2062">
        <v>0</v>
      </c>
      <c r="O2062">
        <v>0</v>
      </c>
      <c r="P2062">
        <v>2</v>
      </c>
      <c r="Q2062">
        <v>118</v>
      </c>
      <c r="R2062">
        <v>0</v>
      </c>
      <c r="S2062">
        <v>0</v>
      </c>
      <c r="T2062">
        <v>2.5583330000000002</v>
      </c>
      <c r="U2062">
        <v>150.941667</v>
      </c>
    </row>
    <row r="2063" spans="1:21" x14ac:dyDescent="0.25">
      <c r="A2063" t="s">
        <v>7787</v>
      </c>
      <c r="B2063">
        <v>1</v>
      </c>
      <c r="C2063" t="s">
        <v>79</v>
      </c>
      <c r="D2063" t="s">
        <v>125</v>
      </c>
      <c r="E2063" t="s">
        <v>7788</v>
      </c>
      <c r="F2063" t="s">
        <v>4991</v>
      </c>
      <c r="G2063" t="s">
        <v>71</v>
      </c>
      <c r="H2063" t="s">
        <v>129</v>
      </c>
      <c r="I2063" t="s">
        <v>22</v>
      </c>
      <c r="J2063" t="s">
        <v>141</v>
      </c>
      <c r="K2063" t="s">
        <v>7789</v>
      </c>
      <c r="L2063" t="s">
        <v>7790</v>
      </c>
      <c r="M2063">
        <v>3.5766666659999999</v>
      </c>
      <c r="N2063">
        <v>0</v>
      </c>
      <c r="O2063">
        <v>0</v>
      </c>
      <c r="P2063">
        <v>0</v>
      </c>
      <c r="Q2063">
        <v>1</v>
      </c>
      <c r="R2063">
        <v>0</v>
      </c>
      <c r="S2063">
        <v>0</v>
      </c>
      <c r="T2063">
        <v>0</v>
      </c>
      <c r="U2063">
        <v>3.576667</v>
      </c>
    </row>
    <row r="2064" spans="1:21" x14ac:dyDescent="0.25">
      <c r="A2064" t="s">
        <v>7791</v>
      </c>
      <c r="B2064">
        <v>1</v>
      </c>
      <c r="C2064" t="s">
        <v>79</v>
      </c>
      <c r="D2064" t="s">
        <v>125</v>
      </c>
      <c r="E2064" t="s">
        <v>7792</v>
      </c>
      <c r="F2064" t="s">
        <v>4991</v>
      </c>
      <c r="G2064" t="s">
        <v>71</v>
      </c>
      <c r="H2064" t="s">
        <v>129</v>
      </c>
      <c r="I2064" t="s">
        <v>22</v>
      </c>
      <c r="J2064" t="s">
        <v>141</v>
      </c>
      <c r="K2064" t="s">
        <v>7793</v>
      </c>
      <c r="L2064" t="s">
        <v>7794</v>
      </c>
      <c r="M2064">
        <v>0.97305555499999996</v>
      </c>
      <c r="N2064">
        <v>0</v>
      </c>
      <c r="O2064">
        <v>1</v>
      </c>
      <c r="P2064">
        <v>0</v>
      </c>
      <c r="Q2064">
        <v>0</v>
      </c>
      <c r="R2064">
        <v>0</v>
      </c>
      <c r="S2064">
        <v>0.97305600000000003</v>
      </c>
      <c r="T2064">
        <v>0</v>
      </c>
      <c r="U2064">
        <v>0</v>
      </c>
    </row>
    <row r="2065" spans="1:21" x14ac:dyDescent="0.25">
      <c r="A2065" t="s">
        <v>7795</v>
      </c>
      <c r="B2065">
        <v>1</v>
      </c>
      <c r="C2065" t="s">
        <v>78</v>
      </c>
      <c r="D2065" t="s">
        <v>94</v>
      </c>
      <c r="E2065" t="s">
        <v>7796</v>
      </c>
      <c r="F2065" t="s">
        <v>177</v>
      </c>
      <c r="G2065" t="s">
        <v>71</v>
      </c>
      <c r="H2065" t="s">
        <v>129</v>
      </c>
      <c r="I2065" t="s">
        <v>22</v>
      </c>
      <c r="J2065" t="s">
        <v>130</v>
      </c>
      <c r="K2065" t="s">
        <v>7797</v>
      </c>
      <c r="L2065" t="s">
        <v>7798</v>
      </c>
      <c r="M2065">
        <v>1.398497222</v>
      </c>
      <c r="N2065">
        <v>0</v>
      </c>
      <c r="O2065">
        <v>15</v>
      </c>
      <c r="P2065">
        <v>0</v>
      </c>
      <c r="Q2065">
        <v>0</v>
      </c>
      <c r="R2065">
        <v>0</v>
      </c>
      <c r="S2065">
        <v>20.977457999999999</v>
      </c>
      <c r="T2065">
        <v>0</v>
      </c>
      <c r="U2065">
        <v>0</v>
      </c>
    </row>
    <row r="2066" spans="1:21" x14ac:dyDescent="0.25">
      <c r="A2066" t="s">
        <v>7799</v>
      </c>
      <c r="B2066">
        <v>1</v>
      </c>
      <c r="C2066" t="s">
        <v>78</v>
      </c>
      <c r="D2066" t="s">
        <v>94</v>
      </c>
      <c r="E2066" t="s">
        <v>7800</v>
      </c>
      <c r="F2066" t="s">
        <v>6570</v>
      </c>
      <c r="G2066" t="s">
        <v>72</v>
      </c>
      <c r="H2066" t="s">
        <v>129</v>
      </c>
      <c r="I2066" t="s">
        <v>22</v>
      </c>
      <c r="J2066" t="s">
        <v>141</v>
      </c>
      <c r="K2066" t="s">
        <v>7801</v>
      </c>
      <c r="L2066" t="s">
        <v>7802</v>
      </c>
      <c r="M2066">
        <v>6.9141666659999999</v>
      </c>
      <c r="N2066">
        <v>0</v>
      </c>
      <c r="O2066">
        <v>11</v>
      </c>
      <c r="P2066">
        <v>1</v>
      </c>
      <c r="Q2066">
        <v>43</v>
      </c>
      <c r="R2066">
        <v>0</v>
      </c>
      <c r="S2066">
        <v>76.055833000000007</v>
      </c>
      <c r="T2066">
        <v>6.914167</v>
      </c>
      <c r="U2066">
        <v>297.309167</v>
      </c>
    </row>
    <row r="2067" spans="1:21" x14ac:dyDescent="0.25">
      <c r="A2067" t="s">
        <v>7803</v>
      </c>
      <c r="B2067">
        <v>1</v>
      </c>
      <c r="C2067" t="s">
        <v>79</v>
      </c>
      <c r="D2067" t="s">
        <v>122</v>
      </c>
      <c r="E2067" t="s">
        <v>7804</v>
      </c>
      <c r="F2067" t="s">
        <v>4991</v>
      </c>
      <c r="G2067" t="s">
        <v>71</v>
      </c>
      <c r="H2067" t="s">
        <v>129</v>
      </c>
      <c r="I2067" t="s">
        <v>22</v>
      </c>
      <c r="J2067" t="s">
        <v>141</v>
      </c>
      <c r="K2067" t="s">
        <v>7805</v>
      </c>
      <c r="L2067" t="s">
        <v>7806</v>
      </c>
      <c r="M2067">
        <v>1.2324999999999999</v>
      </c>
      <c r="N2067">
        <v>0</v>
      </c>
      <c r="O2067">
        <v>2</v>
      </c>
      <c r="P2067">
        <v>0</v>
      </c>
      <c r="Q2067">
        <v>0</v>
      </c>
      <c r="R2067">
        <v>0</v>
      </c>
      <c r="S2067">
        <v>2.4649999999999999</v>
      </c>
      <c r="T2067">
        <v>0</v>
      </c>
      <c r="U2067">
        <v>0</v>
      </c>
    </row>
    <row r="2068" spans="1:21" x14ac:dyDescent="0.25">
      <c r="A2068" t="s">
        <v>7807</v>
      </c>
      <c r="B2068">
        <v>1</v>
      </c>
      <c r="C2068" t="s">
        <v>79</v>
      </c>
      <c r="D2068" t="s">
        <v>122</v>
      </c>
      <c r="E2068" t="s">
        <v>7808</v>
      </c>
      <c r="F2068" t="s">
        <v>4986</v>
      </c>
      <c r="G2068" t="s">
        <v>71</v>
      </c>
      <c r="H2068" t="s">
        <v>129</v>
      </c>
      <c r="I2068" t="s">
        <v>22</v>
      </c>
      <c r="J2068" t="s">
        <v>141</v>
      </c>
      <c r="K2068" t="s">
        <v>7809</v>
      </c>
      <c r="L2068" t="s">
        <v>7810</v>
      </c>
      <c r="M2068">
        <v>1.2183333329999999</v>
      </c>
      <c r="N2068">
        <v>0</v>
      </c>
      <c r="O2068">
        <v>154</v>
      </c>
      <c r="P2068">
        <v>0</v>
      </c>
      <c r="Q2068">
        <v>0</v>
      </c>
      <c r="R2068">
        <v>0</v>
      </c>
      <c r="S2068">
        <v>187.623333</v>
      </c>
      <c r="T2068">
        <v>0</v>
      </c>
      <c r="U2068">
        <v>0</v>
      </c>
    </row>
    <row r="2069" spans="1:21" x14ac:dyDescent="0.25">
      <c r="A2069" t="s">
        <v>7811</v>
      </c>
      <c r="B2069">
        <v>1</v>
      </c>
      <c r="C2069" t="s">
        <v>79</v>
      </c>
      <c r="D2069" t="s">
        <v>122</v>
      </c>
      <c r="E2069" t="s">
        <v>7812</v>
      </c>
      <c r="F2069" t="s">
        <v>140</v>
      </c>
      <c r="G2069" t="s">
        <v>72</v>
      </c>
      <c r="H2069" t="s">
        <v>129</v>
      </c>
      <c r="I2069" t="s">
        <v>22</v>
      </c>
      <c r="J2069" t="s">
        <v>141</v>
      </c>
      <c r="K2069" t="s">
        <v>7813</v>
      </c>
      <c r="L2069" t="s">
        <v>7814</v>
      </c>
      <c r="M2069">
        <v>0.53722222200000003</v>
      </c>
      <c r="N2069">
        <v>0</v>
      </c>
      <c r="O2069">
        <v>0</v>
      </c>
      <c r="P2069">
        <v>1</v>
      </c>
      <c r="Q2069">
        <v>57</v>
      </c>
      <c r="R2069">
        <v>0</v>
      </c>
      <c r="S2069">
        <v>0</v>
      </c>
      <c r="T2069">
        <v>0.53722199999999998</v>
      </c>
      <c r="U2069">
        <v>30.621666999999999</v>
      </c>
    </row>
    <row r="2070" spans="1:21" x14ac:dyDescent="0.25">
      <c r="A2070" t="s">
        <v>7815</v>
      </c>
      <c r="B2070">
        <v>1</v>
      </c>
      <c r="C2070" t="s">
        <v>79</v>
      </c>
      <c r="D2070" t="s">
        <v>122</v>
      </c>
      <c r="E2070" t="s">
        <v>7816</v>
      </c>
      <c r="F2070" t="s">
        <v>2199</v>
      </c>
      <c r="G2070" t="s">
        <v>71</v>
      </c>
      <c r="H2070" t="s">
        <v>129</v>
      </c>
      <c r="I2070" t="s">
        <v>24</v>
      </c>
      <c r="J2070" t="s">
        <v>141</v>
      </c>
      <c r="K2070" t="s">
        <v>7817</v>
      </c>
      <c r="L2070" t="s">
        <v>7818</v>
      </c>
      <c r="M2070">
        <v>1.633888888</v>
      </c>
      <c r="N2070">
        <v>0</v>
      </c>
      <c r="O2070">
        <v>79</v>
      </c>
      <c r="P2070">
        <v>0</v>
      </c>
      <c r="Q2070">
        <v>0</v>
      </c>
      <c r="R2070">
        <v>0</v>
      </c>
      <c r="S2070">
        <v>129.07722200000001</v>
      </c>
      <c r="T2070">
        <v>0</v>
      </c>
      <c r="U2070">
        <v>0</v>
      </c>
    </row>
    <row r="2071" spans="1:21" x14ac:dyDescent="0.25">
      <c r="A2071" t="s">
        <v>7819</v>
      </c>
      <c r="B2071">
        <v>1</v>
      </c>
      <c r="C2071" t="s">
        <v>79</v>
      </c>
      <c r="D2071" t="s">
        <v>122</v>
      </c>
      <c r="E2071" t="s">
        <v>7820</v>
      </c>
      <c r="F2071" t="s">
        <v>154</v>
      </c>
      <c r="G2071" t="s">
        <v>72</v>
      </c>
      <c r="H2071" t="s">
        <v>129</v>
      </c>
      <c r="I2071" t="s">
        <v>22</v>
      </c>
      <c r="J2071" t="s">
        <v>141</v>
      </c>
      <c r="K2071" t="s">
        <v>7821</v>
      </c>
      <c r="L2071" t="s">
        <v>7822</v>
      </c>
      <c r="M2071">
        <v>0.17138888799999999</v>
      </c>
      <c r="N2071">
        <v>16</v>
      </c>
      <c r="O2071">
        <v>397</v>
      </c>
      <c r="P2071">
        <v>0</v>
      </c>
      <c r="Q2071">
        <v>8</v>
      </c>
      <c r="R2071">
        <v>2.7422219999999999</v>
      </c>
      <c r="S2071">
        <v>68.041388999999995</v>
      </c>
      <c r="T2071">
        <v>0</v>
      </c>
      <c r="U2071">
        <v>1.371111</v>
      </c>
    </row>
    <row r="2072" spans="1:21" x14ac:dyDescent="0.25">
      <c r="A2072" t="s">
        <v>7823</v>
      </c>
      <c r="B2072">
        <v>1</v>
      </c>
      <c r="C2072" t="s">
        <v>79</v>
      </c>
      <c r="D2072" t="s">
        <v>122</v>
      </c>
      <c r="E2072" t="s">
        <v>7824</v>
      </c>
      <c r="F2072" t="s">
        <v>140</v>
      </c>
      <c r="G2072" t="s">
        <v>72</v>
      </c>
      <c r="H2072" t="s">
        <v>168</v>
      </c>
      <c r="I2072" t="s">
        <v>22</v>
      </c>
      <c r="J2072" t="s">
        <v>141</v>
      </c>
      <c r="K2072" t="s">
        <v>7825</v>
      </c>
      <c r="L2072" t="s">
        <v>7826</v>
      </c>
      <c r="M2072">
        <v>2.8333332999999999E-2</v>
      </c>
      <c r="N2072">
        <v>24</v>
      </c>
      <c r="O2072">
        <v>3381</v>
      </c>
      <c r="P2072">
        <v>0</v>
      </c>
      <c r="Q2072">
        <v>5</v>
      </c>
      <c r="R2072">
        <v>0.68</v>
      </c>
      <c r="S2072">
        <v>95.794999000000004</v>
      </c>
      <c r="T2072">
        <v>0</v>
      </c>
      <c r="U2072">
        <v>0.14166699999999999</v>
      </c>
    </row>
    <row r="2073" spans="1:21" x14ac:dyDescent="0.25">
      <c r="A2073" t="s">
        <v>7827</v>
      </c>
      <c r="B2073">
        <v>1</v>
      </c>
      <c r="C2073" t="s">
        <v>79</v>
      </c>
      <c r="D2073" t="s">
        <v>122</v>
      </c>
      <c r="E2073" t="s">
        <v>7828</v>
      </c>
      <c r="F2073" t="s">
        <v>4986</v>
      </c>
      <c r="G2073" t="s">
        <v>71</v>
      </c>
      <c r="H2073" t="s">
        <v>129</v>
      </c>
      <c r="I2073" t="s">
        <v>22</v>
      </c>
      <c r="J2073" t="s">
        <v>141</v>
      </c>
      <c r="K2073" t="s">
        <v>7829</v>
      </c>
      <c r="L2073" t="s">
        <v>7830</v>
      </c>
      <c r="M2073">
        <v>1.0169444439999999</v>
      </c>
      <c r="N2073">
        <v>0</v>
      </c>
      <c r="O2073">
        <v>43</v>
      </c>
      <c r="P2073">
        <v>0</v>
      </c>
      <c r="Q2073">
        <v>0</v>
      </c>
      <c r="R2073">
        <v>0</v>
      </c>
      <c r="S2073">
        <v>43.728611000000001</v>
      </c>
      <c r="T2073">
        <v>0</v>
      </c>
      <c r="U2073">
        <v>0</v>
      </c>
    </row>
    <row r="2074" spans="1:21" x14ac:dyDescent="0.25">
      <c r="A2074" t="s">
        <v>7831</v>
      </c>
      <c r="B2074">
        <v>1</v>
      </c>
      <c r="C2074" t="s">
        <v>79</v>
      </c>
      <c r="D2074" t="s">
        <v>122</v>
      </c>
      <c r="E2074" t="s">
        <v>7832</v>
      </c>
      <c r="F2074" t="s">
        <v>140</v>
      </c>
      <c r="G2074" t="s">
        <v>72</v>
      </c>
      <c r="H2074" t="s">
        <v>129</v>
      </c>
      <c r="I2074" t="s">
        <v>22</v>
      </c>
      <c r="J2074" t="s">
        <v>141</v>
      </c>
      <c r="K2074" t="s">
        <v>7833</v>
      </c>
      <c r="L2074" t="s">
        <v>7834</v>
      </c>
      <c r="M2074">
        <v>0.54</v>
      </c>
      <c r="N2074">
        <v>0</v>
      </c>
      <c r="O2074">
        <v>0</v>
      </c>
      <c r="P2074">
        <v>13</v>
      </c>
      <c r="Q2074">
        <v>3</v>
      </c>
      <c r="R2074">
        <v>0</v>
      </c>
      <c r="S2074">
        <v>0</v>
      </c>
      <c r="T2074">
        <v>7.02</v>
      </c>
      <c r="U2074">
        <v>1.62</v>
      </c>
    </row>
    <row r="2075" spans="1:21" x14ac:dyDescent="0.25">
      <c r="A2075" t="s">
        <v>7835</v>
      </c>
      <c r="B2075">
        <v>1</v>
      </c>
      <c r="C2075" t="s">
        <v>79</v>
      </c>
      <c r="D2075" t="s">
        <v>122</v>
      </c>
      <c r="E2075" t="s">
        <v>7836</v>
      </c>
      <c r="F2075" t="s">
        <v>2199</v>
      </c>
      <c r="G2075" t="s">
        <v>71</v>
      </c>
      <c r="H2075" t="s">
        <v>129</v>
      </c>
      <c r="I2075" t="s">
        <v>22</v>
      </c>
      <c r="J2075" t="s">
        <v>141</v>
      </c>
      <c r="K2075" t="s">
        <v>222</v>
      </c>
      <c r="L2075" t="s">
        <v>7837</v>
      </c>
      <c r="M2075">
        <v>1.256388888</v>
      </c>
      <c r="N2075">
        <v>0</v>
      </c>
      <c r="O2075">
        <v>97</v>
      </c>
      <c r="P2075">
        <v>0</v>
      </c>
      <c r="Q2075">
        <v>0</v>
      </c>
      <c r="R2075">
        <v>0</v>
      </c>
      <c r="S2075">
        <v>121.869722</v>
      </c>
      <c r="T2075">
        <v>0</v>
      </c>
      <c r="U2075">
        <v>0</v>
      </c>
    </row>
    <row r="2076" spans="1:21" x14ac:dyDescent="0.25">
      <c r="A2076" t="s">
        <v>7838</v>
      </c>
      <c r="B2076">
        <v>1</v>
      </c>
      <c r="C2076" t="s">
        <v>78</v>
      </c>
      <c r="D2076" t="s">
        <v>103</v>
      </c>
      <c r="E2076" t="s">
        <v>7839</v>
      </c>
      <c r="F2076" t="s">
        <v>5070</v>
      </c>
      <c r="G2076" t="s">
        <v>71</v>
      </c>
      <c r="H2076" t="s">
        <v>129</v>
      </c>
      <c r="I2076" t="s">
        <v>22</v>
      </c>
      <c r="J2076" t="s">
        <v>141</v>
      </c>
      <c r="K2076" t="s">
        <v>7840</v>
      </c>
      <c r="L2076" t="s">
        <v>7841</v>
      </c>
      <c r="M2076">
        <v>6.3286111109999998</v>
      </c>
      <c r="N2076">
        <v>0</v>
      </c>
      <c r="O2076">
        <v>3</v>
      </c>
      <c r="P2076">
        <v>0</v>
      </c>
      <c r="Q2076">
        <v>0</v>
      </c>
      <c r="R2076">
        <v>0</v>
      </c>
      <c r="S2076">
        <v>18.985833</v>
      </c>
      <c r="T2076">
        <v>0</v>
      </c>
      <c r="U2076">
        <v>0</v>
      </c>
    </row>
    <row r="2077" spans="1:21" x14ac:dyDescent="0.25">
      <c r="A2077" t="s">
        <v>7842</v>
      </c>
      <c r="B2077">
        <v>1</v>
      </c>
      <c r="C2077" t="s">
        <v>78</v>
      </c>
      <c r="D2077" t="s">
        <v>103</v>
      </c>
      <c r="E2077" t="s">
        <v>7843</v>
      </c>
      <c r="F2077" t="s">
        <v>4996</v>
      </c>
      <c r="G2077" t="s">
        <v>71</v>
      </c>
      <c r="H2077" t="s">
        <v>129</v>
      </c>
      <c r="I2077" t="s">
        <v>22</v>
      </c>
      <c r="J2077" t="s">
        <v>141</v>
      </c>
      <c r="K2077" t="s">
        <v>7844</v>
      </c>
      <c r="L2077" t="s">
        <v>7845</v>
      </c>
      <c r="M2077">
        <v>2.5236111110000001</v>
      </c>
      <c r="N2077">
        <v>0</v>
      </c>
      <c r="O2077">
        <v>23</v>
      </c>
      <c r="P2077">
        <v>0</v>
      </c>
      <c r="Q2077">
        <v>0</v>
      </c>
      <c r="R2077">
        <v>0</v>
      </c>
      <c r="S2077">
        <v>58.043056</v>
      </c>
      <c r="T2077">
        <v>0</v>
      </c>
      <c r="U2077">
        <v>0</v>
      </c>
    </row>
    <row r="2078" spans="1:21" x14ac:dyDescent="0.25">
      <c r="A2078" t="s">
        <v>7846</v>
      </c>
      <c r="B2078">
        <v>1</v>
      </c>
      <c r="C2078" t="s">
        <v>78</v>
      </c>
      <c r="D2078" t="s">
        <v>103</v>
      </c>
      <c r="E2078" t="s">
        <v>7847</v>
      </c>
      <c r="F2078" t="s">
        <v>5012</v>
      </c>
      <c r="G2078" t="s">
        <v>72</v>
      </c>
      <c r="H2078" t="s">
        <v>129</v>
      </c>
      <c r="I2078" t="s">
        <v>22</v>
      </c>
      <c r="J2078" t="s">
        <v>141</v>
      </c>
      <c r="K2078" t="s">
        <v>7848</v>
      </c>
      <c r="L2078" t="s">
        <v>7849</v>
      </c>
      <c r="M2078">
        <v>3.85</v>
      </c>
      <c r="N2078">
        <v>0</v>
      </c>
      <c r="O2078">
        <v>199</v>
      </c>
      <c r="P2078">
        <v>0</v>
      </c>
      <c r="Q2078">
        <v>0</v>
      </c>
      <c r="R2078">
        <v>0</v>
      </c>
      <c r="S2078">
        <v>766.15</v>
      </c>
      <c r="T2078">
        <v>0</v>
      </c>
      <c r="U2078">
        <v>0</v>
      </c>
    </row>
    <row r="2079" spans="1:21" x14ac:dyDescent="0.25">
      <c r="A2079" t="s">
        <v>7850</v>
      </c>
      <c r="B2079">
        <v>1</v>
      </c>
      <c r="C2079" t="s">
        <v>78</v>
      </c>
      <c r="D2079" t="s">
        <v>103</v>
      </c>
      <c r="E2079" t="s">
        <v>7851</v>
      </c>
      <c r="F2079" t="s">
        <v>5070</v>
      </c>
      <c r="G2079" t="s">
        <v>71</v>
      </c>
      <c r="H2079" t="s">
        <v>129</v>
      </c>
      <c r="I2079" t="s">
        <v>22</v>
      </c>
      <c r="J2079" t="s">
        <v>141</v>
      </c>
      <c r="K2079" t="s">
        <v>7852</v>
      </c>
      <c r="L2079" t="s">
        <v>7853</v>
      </c>
      <c r="M2079">
        <v>2.1830555550000001</v>
      </c>
      <c r="N2079">
        <v>0</v>
      </c>
      <c r="O2079">
        <v>5</v>
      </c>
      <c r="P2079">
        <v>0</v>
      </c>
      <c r="Q2079">
        <v>0</v>
      </c>
      <c r="R2079">
        <v>0</v>
      </c>
      <c r="S2079">
        <v>10.915278000000001</v>
      </c>
      <c r="T2079">
        <v>0</v>
      </c>
      <c r="U2079">
        <v>0</v>
      </c>
    </row>
    <row r="2080" spans="1:21" x14ac:dyDescent="0.25">
      <c r="A2080" t="s">
        <v>7854</v>
      </c>
      <c r="B2080">
        <v>1</v>
      </c>
      <c r="C2080" t="s">
        <v>78</v>
      </c>
      <c r="D2080" t="s">
        <v>106</v>
      </c>
      <c r="E2080" t="s">
        <v>7855</v>
      </c>
      <c r="F2080" t="s">
        <v>4991</v>
      </c>
      <c r="G2080" t="s">
        <v>71</v>
      </c>
      <c r="H2080" t="s">
        <v>129</v>
      </c>
      <c r="I2080" t="s">
        <v>22</v>
      </c>
      <c r="J2080" t="s">
        <v>141</v>
      </c>
      <c r="K2080" t="s">
        <v>7856</v>
      </c>
      <c r="L2080" t="s">
        <v>7857</v>
      </c>
      <c r="M2080">
        <v>1.0652777769999999</v>
      </c>
      <c r="N2080">
        <v>0</v>
      </c>
      <c r="O2080">
        <v>1</v>
      </c>
      <c r="P2080">
        <v>0</v>
      </c>
      <c r="Q2080">
        <v>0</v>
      </c>
      <c r="R2080">
        <v>0</v>
      </c>
      <c r="S2080">
        <v>1.0652779999999999</v>
      </c>
      <c r="T2080">
        <v>0</v>
      </c>
      <c r="U2080">
        <v>0</v>
      </c>
    </row>
    <row r="2081" spans="1:21" x14ac:dyDescent="0.25">
      <c r="A2081" t="s">
        <v>7858</v>
      </c>
      <c r="B2081">
        <v>1</v>
      </c>
      <c r="C2081" t="s">
        <v>78</v>
      </c>
      <c r="D2081" t="s">
        <v>106</v>
      </c>
      <c r="E2081" t="s">
        <v>7859</v>
      </c>
      <c r="F2081" t="s">
        <v>140</v>
      </c>
      <c r="G2081" t="s">
        <v>72</v>
      </c>
      <c r="H2081" t="s">
        <v>129</v>
      </c>
      <c r="I2081" t="s">
        <v>22</v>
      </c>
      <c r="J2081" t="s">
        <v>141</v>
      </c>
      <c r="K2081" t="s">
        <v>7860</v>
      </c>
      <c r="L2081" t="s">
        <v>7861</v>
      </c>
      <c r="M2081">
        <v>0.20277777699999999</v>
      </c>
      <c r="N2081">
        <v>38</v>
      </c>
      <c r="O2081">
        <v>3014</v>
      </c>
      <c r="P2081">
        <v>0</v>
      </c>
      <c r="Q2081">
        <v>0</v>
      </c>
      <c r="R2081">
        <v>7.7055559999999996</v>
      </c>
      <c r="S2081">
        <v>611.17222000000004</v>
      </c>
      <c r="T2081">
        <v>0</v>
      </c>
      <c r="U2081">
        <v>0</v>
      </c>
    </row>
    <row r="2082" spans="1:21" x14ac:dyDescent="0.25">
      <c r="A2082" t="s">
        <v>7862</v>
      </c>
      <c r="B2082">
        <v>1</v>
      </c>
      <c r="C2082" t="s">
        <v>78</v>
      </c>
      <c r="D2082" t="s">
        <v>106</v>
      </c>
      <c r="E2082" t="s">
        <v>7863</v>
      </c>
      <c r="F2082" t="s">
        <v>140</v>
      </c>
      <c r="G2082" t="s">
        <v>72</v>
      </c>
      <c r="H2082" t="s">
        <v>129</v>
      </c>
      <c r="I2082" t="s">
        <v>22</v>
      </c>
      <c r="J2082" t="s">
        <v>141</v>
      </c>
      <c r="K2082" t="s">
        <v>7864</v>
      </c>
      <c r="L2082" t="s">
        <v>7865</v>
      </c>
      <c r="M2082">
        <v>0.75833333300000005</v>
      </c>
      <c r="N2082">
        <v>10</v>
      </c>
      <c r="O2082">
        <v>609</v>
      </c>
      <c r="P2082">
        <v>0</v>
      </c>
      <c r="Q2082">
        <v>0</v>
      </c>
      <c r="R2082">
        <v>7.5833329999999997</v>
      </c>
      <c r="S2082">
        <v>461.82499999999999</v>
      </c>
      <c r="T2082">
        <v>0</v>
      </c>
      <c r="U2082">
        <v>0</v>
      </c>
    </row>
    <row r="2083" spans="1:21" x14ac:dyDescent="0.25">
      <c r="A2083" t="s">
        <v>7866</v>
      </c>
      <c r="B2083">
        <v>1</v>
      </c>
      <c r="C2083" t="s">
        <v>78</v>
      </c>
      <c r="D2083" t="s">
        <v>106</v>
      </c>
      <c r="E2083" t="s">
        <v>7867</v>
      </c>
      <c r="F2083" t="s">
        <v>5417</v>
      </c>
      <c r="G2083" t="s">
        <v>71</v>
      </c>
      <c r="H2083" t="s">
        <v>129</v>
      </c>
      <c r="I2083" t="s">
        <v>22</v>
      </c>
      <c r="J2083" t="s">
        <v>141</v>
      </c>
      <c r="K2083" t="s">
        <v>7868</v>
      </c>
      <c r="L2083" t="s">
        <v>7869</v>
      </c>
      <c r="M2083">
        <v>1.3433333329999999</v>
      </c>
      <c r="N2083">
        <v>0</v>
      </c>
      <c r="O2083">
        <v>1</v>
      </c>
      <c r="P2083">
        <v>0</v>
      </c>
      <c r="Q2083">
        <v>0</v>
      </c>
      <c r="R2083">
        <v>0</v>
      </c>
      <c r="S2083">
        <v>1.3433330000000001</v>
      </c>
      <c r="T2083">
        <v>0</v>
      </c>
      <c r="U2083">
        <v>0</v>
      </c>
    </row>
    <row r="2084" spans="1:21" x14ac:dyDescent="0.25">
      <c r="A2084" t="s">
        <v>7870</v>
      </c>
      <c r="B2084">
        <v>1</v>
      </c>
      <c r="C2084" t="s">
        <v>78</v>
      </c>
      <c r="D2084" t="s">
        <v>106</v>
      </c>
      <c r="E2084" t="s">
        <v>7871</v>
      </c>
      <c r="F2084" t="s">
        <v>140</v>
      </c>
      <c r="G2084" t="s">
        <v>72</v>
      </c>
      <c r="H2084" t="s">
        <v>129</v>
      </c>
      <c r="I2084" t="s">
        <v>22</v>
      </c>
      <c r="J2084" t="s">
        <v>141</v>
      </c>
      <c r="K2084" t="s">
        <v>7872</v>
      </c>
      <c r="L2084" t="s">
        <v>7873</v>
      </c>
      <c r="M2084">
        <v>1.2894444439999999</v>
      </c>
      <c r="N2084">
        <v>8</v>
      </c>
      <c r="O2084">
        <v>1169</v>
      </c>
      <c r="P2084">
        <v>23</v>
      </c>
      <c r="Q2084">
        <v>7</v>
      </c>
      <c r="R2084">
        <v>10.315556000000001</v>
      </c>
      <c r="S2084">
        <v>1507.360555</v>
      </c>
      <c r="T2084">
        <v>29.657222000000001</v>
      </c>
      <c r="U2084">
        <v>9.0261110000000002</v>
      </c>
    </row>
    <row r="2085" spans="1:21" x14ac:dyDescent="0.25">
      <c r="A2085" t="s">
        <v>7874</v>
      </c>
      <c r="B2085">
        <v>1</v>
      </c>
      <c r="C2085" t="s">
        <v>78</v>
      </c>
      <c r="D2085" t="s">
        <v>106</v>
      </c>
      <c r="E2085" t="s">
        <v>7875</v>
      </c>
      <c r="F2085" t="s">
        <v>5417</v>
      </c>
      <c r="G2085" t="s">
        <v>71</v>
      </c>
      <c r="H2085" t="s">
        <v>129</v>
      </c>
      <c r="I2085" t="s">
        <v>22</v>
      </c>
      <c r="J2085" t="s">
        <v>141</v>
      </c>
      <c r="K2085" t="s">
        <v>7876</v>
      </c>
      <c r="L2085" t="s">
        <v>7877</v>
      </c>
      <c r="M2085">
        <v>3.278333333</v>
      </c>
      <c r="N2085">
        <v>0</v>
      </c>
      <c r="O2085">
        <v>1</v>
      </c>
      <c r="P2085">
        <v>0</v>
      </c>
      <c r="Q2085">
        <v>0</v>
      </c>
      <c r="R2085">
        <v>0</v>
      </c>
      <c r="S2085">
        <v>3.2783329999999999</v>
      </c>
      <c r="T2085">
        <v>0</v>
      </c>
      <c r="U2085">
        <v>0</v>
      </c>
    </row>
    <row r="2086" spans="1:21" x14ac:dyDescent="0.25">
      <c r="A2086" t="s">
        <v>7878</v>
      </c>
      <c r="B2086">
        <v>1</v>
      </c>
      <c r="C2086" t="s">
        <v>78</v>
      </c>
      <c r="D2086" t="s">
        <v>106</v>
      </c>
      <c r="E2086" t="s">
        <v>7859</v>
      </c>
      <c r="F2086" t="s">
        <v>140</v>
      </c>
      <c r="G2086" t="s">
        <v>72</v>
      </c>
      <c r="H2086" t="s">
        <v>129</v>
      </c>
      <c r="I2086" t="s">
        <v>22</v>
      </c>
      <c r="J2086" t="s">
        <v>141</v>
      </c>
      <c r="K2086" t="s">
        <v>7879</v>
      </c>
      <c r="L2086" t="s">
        <v>7880</v>
      </c>
      <c r="M2086">
        <v>0.47472222200000003</v>
      </c>
      <c r="N2086">
        <v>38</v>
      </c>
      <c r="O2086">
        <v>3152</v>
      </c>
      <c r="P2086">
        <v>0</v>
      </c>
      <c r="Q2086">
        <v>0</v>
      </c>
      <c r="R2086">
        <v>18.039444</v>
      </c>
      <c r="S2086">
        <v>1496.3244440000001</v>
      </c>
      <c r="T2086">
        <v>0</v>
      </c>
      <c r="U2086">
        <v>0</v>
      </c>
    </row>
    <row r="2087" spans="1:21" x14ac:dyDescent="0.25">
      <c r="A2087" t="s">
        <v>7881</v>
      </c>
      <c r="B2087">
        <v>1</v>
      </c>
      <c r="C2087" t="s">
        <v>78</v>
      </c>
      <c r="D2087" t="s">
        <v>106</v>
      </c>
      <c r="E2087" t="s">
        <v>7882</v>
      </c>
      <c r="F2087" t="s">
        <v>140</v>
      </c>
      <c r="G2087" t="s">
        <v>72</v>
      </c>
      <c r="H2087" t="s">
        <v>129</v>
      </c>
      <c r="I2087" t="s">
        <v>22</v>
      </c>
      <c r="J2087" t="s">
        <v>141</v>
      </c>
      <c r="K2087" t="s">
        <v>7883</v>
      </c>
      <c r="L2087" t="s">
        <v>7884</v>
      </c>
      <c r="M2087">
        <v>0.35527777700000002</v>
      </c>
      <c r="N2087">
        <v>67</v>
      </c>
      <c r="O2087">
        <v>5041</v>
      </c>
      <c r="P2087">
        <v>34</v>
      </c>
      <c r="Q2087">
        <v>10</v>
      </c>
      <c r="R2087">
        <v>23.803611</v>
      </c>
      <c r="S2087">
        <v>1790.9552739999999</v>
      </c>
      <c r="T2087">
        <v>12.079444000000001</v>
      </c>
      <c r="U2087">
        <v>3.552778</v>
      </c>
    </row>
    <row r="2088" spans="1:21" x14ac:dyDescent="0.25">
      <c r="A2088" t="s">
        <v>7885</v>
      </c>
      <c r="B2088">
        <v>1</v>
      </c>
      <c r="C2088" t="s">
        <v>78</v>
      </c>
      <c r="D2088" t="s">
        <v>106</v>
      </c>
      <c r="E2088" t="s">
        <v>7886</v>
      </c>
      <c r="F2088" t="s">
        <v>140</v>
      </c>
      <c r="G2088" t="s">
        <v>72</v>
      </c>
      <c r="H2088" t="s">
        <v>129</v>
      </c>
      <c r="I2088" t="s">
        <v>22</v>
      </c>
      <c r="J2088" t="s">
        <v>141</v>
      </c>
      <c r="K2088" t="s">
        <v>7887</v>
      </c>
      <c r="L2088" t="s">
        <v>7888</v>
      </c>
      <c r="M2088">
        <v>0.266944444</v>
      </c>
      <c r="N2088">
        <v>10</v>
      </c>
      <c r="O2088">
        <v>501</v>
      </c>
      <c r="P2088">
        <v>13</v>
      </c>
      <c r="Q2088">
        <v>6</v>
      </c>
      <c r="R2088">
        <v>2.6694439999999999</v>
      </c>
      <c r="S2088">
        <v>133.73916600000001</v>
      </c>
      <c r="T2088">
        <v>3.470278</v>
      </c>
      <c r="U2088">
        <v>1.601667</v>
      </c>
    </row>
    <row r="2089" spans="1:21" x14ac:dyDescent="0.25">
      <c r="A2089" t="s">
        <v>7889</v>
      </c>
      <c r="B2089">
        <v>1</v>
      </c>
      <c r="C2089" t="s">
        <v>78</v>
      </c>
      <c r="D2089" t="s">
        <v>106</v>
      </c>
      <c r="E2089" t="s">
        <v>7890</v>
      </c>
      <c r="F2089" t="s">
        <v>4991</v>
      </c>
      <c r="G2089" t="s">
        <v>71</v>
      </c>
      <c r="H2089" t="s">
        <v>129</v>
      </c>
      <c r="I2089" t="s">
        <v>22</v>
      </c>
      <c r="J2089" t="s">
        <v>141</v>
      </c>
      <c r="K2089" t="s">
        <v>7891</v>
      </c>
      <c r="L2089" t="s">
        <v>7892</v>
      </c>
      <c r="M2089">
        <v>1.040277777</v>
      </c>
      <c r="N2089">
        <v>0</v>
      </c>
      <c r="O2089">
        <v>1</v>
      </c>
      <c r="P2089">
        <v>0</v>
      </c>
      <c r="Q2089">
        <v>0</v>
      </c>
      <c r="R2089">
        <v>0</v>
      </c>
      <c r="S2089">
        <v>1.040278</v>
      </c>
      <c r="T2089">
        <v>0</v>
      </c>
      <c r="U2089">
        <v>0</v>
      </c>
    </row>
    <row r="2090" spans="1:21" x14ac:dyDescent="0.25">
      <c r="A2090" t="s">
        <v>7893</v>
      </c>
      <c r="B2090">
        <v>1</v>
      </c>
      <c r="C2090" t="s">
        <v>78</v>
      </c>
      <c r="D2090" t="s">
        <v>106</v>
      </c>
      <c r="E2090" t="s">
        <v>7894</v>
      </c>
      <c r="F2090" t="s">
        <v>4986</v>
      </c>
      <c r="G2090" t="s">
        <v>71</v>
      </c>
      <c r="H2090" t="s">
        <v>129</v>
      </c>
      <c r="I2090" t="s">
        <v>22</v>
      </c>
      <c r="J2090" t="s">
        <v>141</v>
      </c>
      <c r="K2090" t="s">
        <v>7895</v>
      </c>
      <c r="L2090" t="s">
        <v>7896</v>
      </c>
      <c r="M2090">
        <v>2.3033333329999999</v>
      </c>
      <c r="N2090">
        <v>0</v>
      </c>
      <c r="O2090">
        <v>2</v>
      </c>
      <c r="P2090">
        <v>0</v>
      </c>
      <c r="Q2090">
        <v>4</v>
      </c>
      <c r="R2090">
        <v>0</v>
      </c>
      <c r="S2090">
        <v>4.6066669999999998</v>
      </c>
      <c r="T2090">
        <v>0</v>
      </c>
      <c r="U2090">
        <v>9.2133330000000004</v>
      </c>
    </row>
    <row r="2091" spans="1:21" x14ac:dyDescent="0.25">
      <c r="A2091" t="s">
        <v>7897</v>
      </c>
      <c r="B2091">
        <v>1</v>
      </c>
      <c r="C2091" t="s">
        <v>78</v>
      </c>
      <c r="D2091" t="s">
        <v>106</v>
      </c>
      <c r="E2091" t="s">
        <v>7898</v>
      </c>
      <c r="F2091" t="s">
        <v>5012</v>
      </c>
      <c r="G2091" t="s">
        <v>72</v>
      </c>
      <c r="H2091" t="s">
        <v>129</v>
      </c>
      <c r="I2091" t="s">
        <v>22</v>
      </c>
      <c r="J2091" t="s">
        <v>141</v>
      </c>
      <c r="K2091" t="s">
        <v>7899</v>
      </c>
      <c r="L2091" t="s">
        <v>7900</v>
      </c>
      <c r="M2091">
        <v>0.27222222200000001</v>
      </c>
      <c r="N2091">
        <v>1</v>
      </c>
      <c r="O2091">
        <v>271</v>
      </c>
      <c r="P2091">
        <v>0</v>
      </c>
      <c r="Q2091">
        <v>2</v>
      </c>
      <c r="R2091">
        <v>0.27222200000000002</v>
      </c>
      <c r="S2091">
        <v>73.772221999999999</v>
      </c>
      <c r="T2091">
        <v>0</v>
      </c>
      <c r="U2091">
        <v>0.54444400000000004</v>
      </c>
    </row>
    <row r="2092" spans="1:21" x14ac:dyDescent="0.25">
      <c r="A2092" t="s">
        <v>7901</v>
      </c>
      <c r="B2092">
        <v>1</v>
      </c>
      <c r="C2092" t="s">
        <v>78</v>
      </c>
      <c r="D2092" t="s">
        <v>106</v>
      </c>
      <c r="E2092" t="s">
        <v>7902</v>
      </c>
      <c r="F2092" t="s">
        <v>4991</v>
      </c>
      <c r="G2092" t="s">
        <v>71</v>
      </c>
      <c r="H2092" t="s">
        <v>129</v>
      </c>
      <c r="I2092" t="s">
        <v>22</v>
      </c>
      <c r="J2092" t="s">
        <v>141</v>
      </c>
      <c r="K2092" t="s">
        <v>7903</v>
      </c>
      <c r="L2092" t="s">
        <v>7904</v>
      </c>
      <c r="M2092">
        <v>3.4275000000000002</v>
      </c>
      <c r="N2092">
        <v>0</v>
      </c>
      <c r="O2092">
        <v>7</v>
      </c>
      <c r="P2092">
        <v>0</v>
      </c>
      <c r="Q2092">
        <v>0</v>
      </c>
      <c r="R2092">
        <v>0</v>
      </c>
      <c r="S2092">
        <v>23.9925</v>
      </c>
      <c r="T2092">
        <v>0</v>
      </c>
      <c r="U2092">
        <v>0</v>
      </c>
    </row>
    <row r="2093" spans="1:21" x14ac:dyDescent="0.25">
      <c r="A2093" t="s">
        <v>7905</v>
      </c>
      <c r="B2093">
        <v>1</v>
      </c>
      <c r="C2093" t="s">
        <v>78</v>
      </c>
      <c r="D2093" t="s">
        <v>106</v>
      </c>
      <c r="E2093" t="s">
        <v>1187</v>
      </c>
      <c r="F2093" t="s">
        <v>128</v>
      </c>
      <c r="G2093" t="s">
        <v>72</v>
      </c>
      <c r="H2093" t="s">
        <v>129</v>
      </c>
      <c r="I2093" t="s">
        <v>22</v>
      </c>
      <c r="J2093" t="s">
        <v>130</v>
      </c>
      <c r="K2093" t="s">
        <v>7906</v>
      </c>
      <c r="L2093" t="s">
        <v>7907</v>
      </c>
      <c r="M2093">
        <v>2.4602777769999999</v>
      </c>
      <c r="N2093">
        <v>0</v>
      </c>
      <c r="O2093">
        <v>32</v>
      </c>
      <c r="P2093">
        <v>14</v>
      </c>
      <c r="Q2093">
        <v>16</v>
      </c>
      <c r="R2093">
        <v>0</v>
      </c>
      <c r="S2093">
        <v>78.728888999999995</v>
      </c>
      <c r="T2093">
        <v>34.443888999999999</v>
      </c>
      <c r="U2093">
        <v>39.364443999999999</v>
      </c>
    </row>
    <row r="2094" spans="1:21" x14ac:dyDescent="0.25">
      <c r="A2094" t="s">
        <v>7908</v>
      </c>
      <c r="B2094">
        <v>1</v>
      </c>
      <c r="C2094" t="s">
        <v>78</v>
      </c>
      <c r="D2094" t="s">
        <v>106</v>
      </c>
      <c r="E2094" t="s">
        <v>7898</v>
      </c>
      <c r="F2094" t="s">
        <v>128</v>
      </c>
      <c r="G2094" t="s">
        <v>72</v>
      </c>
      <c r="H2094" t="s">
        <v>129</v>
      </c>
      <c r="I2094" t="s">
        <v>22</v>
      </c>
      <c r="J2094" t="s">
        <v>130</v>
      </c>
      <c r="K2094" t="s">
        <v>7909</v>
      </c>
      <c r="L2094" t="s">
        <v>7910</v>
      </c>
      <c r="M2094">
        <v>7.8591666660000001</v>
      </c>
      <c r="N2094">
        <v>1</v>
      </c>
      <c r="O2094">
        <v>348</v>
      </c>
      <c r="P2094">
        <v>0</v>
      </c>
      <c r="Q2094">
        <v>2</v>
      </c>
      <c r="R2094">
        <v>7.8591670000000002</v>
      </c>
      <c r="S2094">
        <v>2734.99</v>
      </c>
      <c r="T2094">
        <v>0</v>
      </c>
      <c r="U2094">
        <v>15.718332999999999</v>
      </c>
    </row>
    <row r="2095" spans="1:21" x14ac:dyDescent="0.25">
      <c r="A2095" t="s">
        <v>7911</v>
      </c>
      <c r="B2095">
        <v>1</v>
      </c>
      <c r="C2095" t="s">
        <v>78</v>
      </c>
      <c r="D2095" t="s">
        <v>106</v>
      </c>
      <c r="E2095" t="s">
        <v>7859</v>
      </c>
      <c r="F2095" t="s">
        <v>128</v>
      </c>
      <c r="G2095" t="s">
        <v>72</v>
      </c>
      <c r="H2095" t="s">
        <v>129</v>
      </c>
      <c r="I2095" t="s">
        <v>22</v>
      </c>
      <c r="J2095" t="s">
        <v>130</v>
      </c>
      <c r="K2095" t="s">
        <v>7912</v>
      </c>
      <c r="L2095" t="s">
        <v>7913</v>
      </c>
      <c r="M2095">
        <v>0.8</v>
      </c>
      <c r="N2095">
        <v>38</v>
      </c>
      <c r="O2095">
        <v>3152</v>
      </c>
      <c r="P2095">
        <v>0</v>
      </c>
      <c r="Q2095">
        <v>0</v>
      </c>
      <c r="R2095">
        <v>30.4</v>
      </c>
      <c r="S2095">
        <v>2521.6</v>
      </c>
      <c r="T2095">
        <v>0</v>
      </c>
      <c r="U2095">
        <v>0</v>
      </c>
    </row>
    <row r="2096" spans="1:21" x14ac:dyDescent="0.25">
      <c r="A2096" t="s">
        <v>7914</v>
      </c>
      <c r="B2096">
        <v>1</v>
      </c>
      <c r="C2096" t="s">
        <v>78</v>
      </c>
      <c r="D2096" t="s">
        <v>106</v>
      </c>
      <c r="E2096" t="s">
        <v>7859</v>
      </c>
      <c r="F2096" t="s">
        <v>128</v>
      </c>
      <c r="G2096" t="s">
        <v>72</v>
      </c>
      <c r="H2096" t="s">
        <v>129</v>
      </c>
      <c r="I2096" t="s">
        <v>22</v>
      </c>
      <c r="J2096" t="s">
        <v>130</v>
      </c>
      <c r="K2096" t="s">
        <v>7915</v>
      </c>
      <c r="L2096" t="s">
        <v>7916</v>
      </c>
      <c r="M2096">
        <v>2.99</v>
      </c>
      <c r="N2096">
        <v>38</v>
      </c>
      <c r="O2096">
        <v>3152</v>
      </c>
      <c r="P2096">
        <v>0</v>
      </c>
      <c r="Q2096">
        <v>0</v>
      </c>
      <c r="R2096">
        <v>113.62</v>
      </c>
      <c r="S2096">
        <v>9424.48</v>
      </c>
      <c r="T2096">
        <v>0</v>
      </c>
      <c r="U2096">
        <v>0</v>
      </c>
    </row>
    <row r="2097" spans="1:21" x14ac:dyDescent="0.25">
      <c r="A2097" t="s">
        <v>7917</v>
      </c>
      <c r="B2097">
        <v>1</v>
      </c>
      <c r="C2097" t="s">
        <v>78</v>
      </c>
      <c r="D2097" t="s">
        <v>106</v>
      </c>
      <c r="E2097" t="s">
        <v>7918</v>
      </c>
      <c r="F2097" t="s">
        <v>4991</v>
      </c>
      <c r="G2097" t="s">
        <v>71</v>
      </c>
      <c r="H2097" t="s">
        <v>129</v>
      </c>
      <c r="I2097" t="s">
        <v>22</v>
      </c>
      <c r="J2097" t="s">
        <v>141</v>
      </c>
      <c r="K2097" t="s">
        <v>7919</v>
      </c>
      <c r="L2097" t="s">
        <v>7920</v>
      </c>
      <c r="M2097">
        <v>1.5963888879999999</v>
      </c>
      <c r="N2097">
        <v>0</v>
      </c>
      <c r="O2097">
        <v>1</v>
      </c>
      <c r="P2097">
        <v>0</v>
      </c>
      <c r="Q2097">
        <v>0</v>
      </c>
      <c r="R2097">
        <v>0</v>
      </c>
      <c r="S2097">
        <v>1.5963890000000001</v>
      </c>
      <c r="T2097">
        <v>0</v>
      </c>
      <c r="U2097">
        <v>0</v>
      </c>
    </row>
    <row r="2098" spans="1:21" x14ac:dyDescent="0.25">
      <c r="A2098" t="s">
        <v>7921</v>
      </c>
      <c r="B2098">
        <v>1</v>
      </c>
      <c r="C2098" t="s">
        <v>78</v>
      </c>
      <c r="D2098" t="s">
        <v>106</v>
      </c>
      <c r="E2098" t="s">
        <v>7886</v>
      </c>
      <c r="F2098" t="s">
        <v>177</v>
      </c>
      <c r="G2098" t="s">
        <v>72</v>
      </c>
      <c r="H2098" t="s">
        <v>129</v>
      </c>
      <c r="I2098" t="s">
        <v>22</v>
      </c>
      <c r="J2098" t="s">
        <v>130</v>
      </c>
      <c r="K2098" t="s">
        <v>7922</v>
      </c>
      <c r="L2098" t="s">
        <v>7923</v>
      </c>
      <c r="M2098">
        <v>8.1738888880000005</v>
      </c>
      <c r="N2098">
        <v>10</v>
      </c>
      <c r="O2098">
        <v>501</v>
      </c>
      <c r="P2098">
        <v>13</v>
      </c>
      <c r="Q2098">
        <v>6</v>
      </c>
      <c r="R2098">
        <v>81.738889</v>
      </c>
      <c r="S2098">
        <v>4095.1183329999999</v>
      </c>
      <c r="T2098">
        <v>106.26055599999999</v>
      </c>
      <c r="U2098">
        <v>49.043332999999997</v>
      </c>
    </row>
    <row r="2099" spans="1:21" x14ac:dyDescent="0.25">
      <c r="A2099" t="s">
        <v>7924</v>
      </c>
      <c r="B2099">
        <v>1</v>
      </c>
      <c r="C2099" t="s">
        <v>78</v>
      </c>
      <c r="D2099" t="s">
        <v>106</v>
      </c>
      <c r="E2099" t="s">
        <v>7925</v>
      </c>
      <c r="F2099" t="s">
        <v>140</v>
      </c>
      <c r="G2099" t="s">
        <v>72</v>
      </c>
      <c r="H2099" t="s">
        <v>129</v>
      </c>
      <c r="I2099" t="s">
        <v>22</v>
      </c>
      <c r="J2099" t="s">
        <v>141</v>
      </c>
      <c r="K2099" t="s">
        <v>7926</v>
      </c>
      <c r="L2099" t="s">
        <v>7927</v>
      </c>
      <c r="M2099">
        <v>0.81416666599999998</v>
      </c>
      <c r="N2099">
        <v>1</v>
      </c>
      <c r="O2099">
        <v>210</v>
      </c>
      <c r="P2099">
        <v>21</v>
      </c>
      <c r="Q2099">
        <v>4</v>
      </c>
      <c r="R2099">
        <v>0.81416699999999997</v>
      </c>
      <c r="S2099">
        <v>170.97499999999999</v>
      </c>
      <c r="T2099">
        <v>17.0975</v>
      </c>
      <c r="U2099">
        <v>3.2566670000000002</v>
      </c>
    </row>
    <row r="2100" spans="1:21" x14ac:dyDescent="0.25">
      <c r="A2100" t="s">
        <v>7928</v>
      </c>
      <c r="B2100">
        <v>1</v>
      </c>
      <c r="C2100" t="s">
        <v>78</v>
      </c>
      <c r="D2100" t="s">
        <v>106</v>
      </c>
      <c r="E2100" t="s">
        <v>7929</v>
      </c>
      <c r="F2100" t="s">
        <v>4991</v>
      </c>
      <c r="G2100" t="s">
        <v>71</v>
      </c>
      <c r="H2100" t="s">
        <v>129</v>
      </c>
      <c r="I2100" t="s">
        <v>22</v>
      </c>
      <c r="J2100" t="s">
        <v>141</v>
      </c>
      <c r="K2100" t="s">
        <v>7930</v>
      </c>
      <c r="L2100" t="s">
        <v>7931</v>
      </c>
      <c r="M2100">
        <v>1.1291666659999999</v>
      </c>
      <c r="N2100">
        <v>0</v>
      </c>
      <c r="O2100">
        <v>1</v>
      </c>
      <c r="P2100">
        <v>0</v>
      </c>
      <c r="Q2100">
        <v>0</v>
      </c>
      <c r="R2100">
        <v>0</v>
      </c>
      <c r="S2100">
        <v>1.129167</v>
      </c>
      <c r="T2100">
        <v>0</v>
      </c>
      <c r="U2100">
        <v>0</v>
      </c>
    </row>
    <row r="2101" spans="1:21" x14ac:dyDescent="0.25">
      <c r="A2101" t="s">
        <v>7932</v>
      </c>
      <c r="B2101">
        <v>1</v>
      </c>
      <c r="C2101" t="s">
        <v>78</v>
      </c>
      <c r="D2101" t="s">
        <v>106</v>
      </c>
      <c r="E2101" t="s">
        <v>7933</v>
      </c>
      <c r="F2101" t="s">
        <v>5070</v>
      </c>
      <c r="G2101" t="s">
        <v>71</v>
      </c>
      <c r="H2101" t="s">
        <v>129</v>
      </c>
      <c r="I2101" t="s">
        <v>22</v>
      </c>
      <c r="J2101" t="s">
        <v>141</v>
      </c>
      <c r="K2101" t="s">
        <v>7934</v>
      </c>
      <c r="L2101" t="s">
        <v>7935</v>
      </c>
      <c r="M2101">
        <v>4.2130555550000004</v>
      </c>
      <c r="N2101">
        <v>0</v>
      </c>
      <c r="O2101">
        <v>1</v>
      </c>
      <c r="P2101">
        <v>0</v>
      </c>
      <c r="Q2101">
        <v>0</v>
      </c>
      <c r="R2101">
        <v>0</v>
      </c>
      <c r="S2101">
        <v>4.2130559999999999</v>
      </c>
      <c r="T2101">
        <v>0</v>
      </c>
      <c r="U2101">
        <v>0</v>
      </c>
    </row>
    <row r="2102" spans="1:21" x14ac:dyDescent="0.25">
      <c r="A2102" t="s">
        <v>7936</v>
      </c>
      <c r="B2102">
        <v>1</v>
      </c>
      <c r="C2102" t="s">
        <v>78</v>
      </c>
      <c r="D2102" t="s">
        <v>106</v>
      </c>
      <c r="E2102" t="s">
        <v>7937</v>
      </c>
      <c r="F2102" t="s">
        <v>4991</v>
      </c>
      <c r="G2102" t="s">
        <v>71</v>
      </c>
      <c r="H2102" t="s">
        <v>129</v>
      </c>
      <c r="I2102" t="s">
        <v>22</v>
      </c>
      <c r="J2102" t="s">
        <v>141</v>
      </c>
      <c r="K2102" t="s">
        <v>7938</v>
      </c>
      <c r="L2102" t="s">
        <v>7939</v>
      </c>
      <c r="M2102">
        <v>1.2975000000000001</v>
      </c>
      <c r="N2102">
        <v>0</v>
      </c>
      <c r="O2102">
        <v>7</v>
      </c>
      <c r="P2102">
        <v>0</v>
      </c>
      <c r="Q2102">
        <v>0</v>
      </c>
      <c r="R2102">
        <v>0</v>
      </c>
      <c r="S2102">
        <v>9.0824999999999996</v>
      </c>
      <c r="T2102">
        <v>0</v>
      </c>
      <c r="U2102">
        <v>0</v>
      </c>
    </row>
    <row r="2103" spans="1:21" x14ac:dyDescent="0.25">
      <c r="A2103" t="s">
        <v>7940</v>
      </c>
      <c r="B2103">
        <v>1</v>
      </c>
      <c r="C2103" t="s">
        <v>78</v>
      </c>
      <c r="D2103" t="s">
        <v>106</v>
      </c>
      <c r="E2103" t="s">
        <v>7941</v>
      </c>
      <c r="F2103" t="s">
        <v>5417</v>
      </c>
      <c r="G2103" t="s">
        <v>71</v>
      </c>
      <c r="H2103" t="s">
        <v>129</v>
      </c>
      <c r="I2103" t="s">
        <v>22</v>
      </c>
      <c r="J2103" t="s">
        <v>141</v>
      </c>
      <c r="K2103" t="s">
        <v>7942</v>
      </c>
      <c r="L2103" t="s">
        <v>7943</v>
      </c>
      <c r="M2103">
        <v>1.7375</v>
      </c>
      <c r="N2103">
        <v>0</v>
      </c>
      <c r="O2103">
        <v>6</v>
      </c>
      <c r="P2103">
        <v>0</v>
      </c>
      <c r="Q2103">
        <v>0</v>
      </c>
      <c r="R2103">
        <v>0</v>
      </c>
      <c r="S2103">
        <v>10.425000000000001</v>
      </c>
      <c r="T2103">
        <v>0</v>
      </c>
      <c r="U2103">
        <v>0</v>
      </c>
    </row>
    <row r="2104" spans="1:21" x14ac:dyDescent="0.25">
      <c r="A2104" t="s">
        <v>7944</v>
      </c>
      <c r="B2104">
        <v>1</v>
      </c>
      <c r="C2104" t="s">
        <v>78</v>
      </c>
      <c r="D2104" t="s">
        <v>106</v>
      </c>
      <c r="E2104" t="s">
        <v>7886</v>
      </c>
      <c r="F2104" t="s">
        <v>128</v>
      </c>
      <c r="G2104" t="s">
        <v>72</v>
      </c>
      <c r="H2104" t="s">
        <v>129</v>
      </c>
      <c r="I2104" t="s">
        <v>22</v>
      </c>
      <c r="J2104" t="s">
        <v>130</v>
      </c>
      <c r="K2104" t="s">
        <v>7945</v>
      </c>
      <c r="L2104" t="s">
        <v>7946</v>
      </c>
      <c r="M2104">
        <v>7.6338888880000004</v>
      </c>
      <c r="N2104">
        <v>10</v>
      </c>
      <c r="O2104">
        <v>501</v>
      </c>
      <c r="P2104">
        <v>13</v>
      </c>
      <c r="Q2104">
        <v>6</v>
      </c>
      <c r="R2104">
        <v>76.338888999999995</v>
      </c>
      <c r="S2104">
        <v>3824.5783329999999</v>
      </c>
      <c r="T2104">
        <v>99.240555999999998</v>
      </c>
      <c r="U2104">
        <v>45.803333000000002</v>
      </c>
    </row>
    <row r="2105" spans="1:21" x14ac:dyDescent="0.25">
      <c r="A2105" t="s">
        <v>7947</v>
      </c>
      <c r="B2105">
        <v>1</v>
      </c>
      <c r="C2105" t="s">
        <v>78</v>
      </c>
      <c r="D2105" t="s">
        <v>95</v>
      </c>
      <c r="E2105" t="s">
        <v>7948</v>
      </c>
      <c r="F2105" t="s">
        <v>4991</v>
      </c>
      <c r="G2105" t="s">
        <v>71</v>
      </c>
      <c r="H2105" t="s">
        <v>129</v>
      </c>
      <c r="I2105" t="s">
        <v>22</v>
      </c>
      <c r="J2105" t="s">
        <v>141</v>
      </c>
      <c r="K2105" t="s">
        <v>7949</v>
      </c>
      <c r="L2105" t="s">
        <v>7950</v>
      </c>
      <c r="M2105">
        <v>1.653611111</v>
      </c>
      <c r="N2105">
        <v>0</v>
      </c>
      <c r="O2105">
        <v>3</v>
      </c>
      <c r="P2105">
        <v>0</v>
      </c>
      <c r="Q2105">
        <v>0</v>
      </c>
      <c r="R2105">
        <v>0</v>
      </c>
      <c r="S2105">
        <v>4.960833</v>
      </c>
      <c r="T2105">
        <v>0</v>
      </c>
      <c r="U2105">
        <v>0</v>
      </c>
    </row>
    <row r="2106" spans="1:21" x14ac:dyDescent="0.25">
      <c r="A2106" t="s">
        <v>7951</v>
      </c>
      <c r="B2106">
        <v>1</v>
      </c>
      <c r="C2106" t="s">
        <v>78</v>
      </c>
      <c r="D2106" t="s">
        <v>95</v>
      </c>
      <c r="E2106" t="s">
        <v>7952</v>
      </c>
      <c r="F2106" t="s">
        <v>4991</v>
      </c>
      <c r="G2106" t="s">
        <v>71</v>
      </c>
      <c r="H2106" t="s">
        <v>129</v>
      </c>
      <c r="I2106" t="s">
        <v>22</v>
      </c>
      <c r="J2106" t="s">
        <v>141</v>
      </c>
      <c r="K2106" t="s">
        <v>7953</v>
      </c>
      <c r="L2106" t="s">
        <v>7954</v>
      </c>
      <c r="M2106">
        <v>2.1597222220000001</v>
      </c>
      <c r="N2106">
        <v>1</v>
      </c>
      <c r="O2106">
        <v>0</v>
      </c>
      <c r="P2106">
        <v>0</v>
      </c>
      <c r="Q2106">
        <v>0</v>
      </c>
      <c r="R2106">
        <v>2.1597219999999999</v>
      </c>
      <c r="S2106">
        <v>0</v>
      </c>
      <c r="T2106">
        <v>0</v>
      </c>
      <c r="U2106">
        <v>0</v>
      </c>
    </row>
    <row r="2107" spans="1:21" x14ac:dyDescent="0.25">
      <c r="A2107" t="s">
        <v>7955</v>
      </c>
      <c r="B2107">
        <v>1</v>
      </c>
      <c r="C2107" t="s">
        <v>78</v>
      </c>
      <c r="D2107" t="s">
        <v>95</v>
      </c>
      <c r="E2107" t="s">
        <v>7049</v>
      </c>
      <c r="F2107" t="s">
        <v>140</v>
      </c>
      <c r="G2107" t="s">
        <v>72</v>
      </c>
      <c r="H2107" t="s">
        <v>129</v>
      </c>
      <c r="I2107" t="s">
        <v>22</v>
      </c>
      <c r="J2107" t="s">
        <v>141</v>
      </c>
      <c r="K2107" t="s">
        <v>7956</v>
      </c>
      <c r="L2107" t="s">
        <v>7957</v>
      </c>
      <c r="M2107">
        <v>1.1602777769999999</v>
      </c>
      <c r="N2107">
        <v>49</v>
      </c>
      <c r="O2107">
        <v>3389</v>
      </c>
      <c r="P2107">
        <v>2</v>
      </c>
      <c r="Q2107">
        <v>80</v>
      </c>
      <c r="R2107">
        <v>56.853611000000001</v>
      </c>
      <c r="S2107">
        <v>3932.1813860000002</v>
      </c>
      <c r="T2107">
        <v>2.3205559999999998</v>
      </c>
      <c r="U2107">
        <v>92.822221999999996</v>
      </c>
    </row>
    <row r="2108" spans="1:21" x14ac:dyDescent="0.25">
      <c r="A2108" t="s">
        <v>7958</v>
      </c>
      <c r="B2108">
        <v>1</v>
      </c>
      <c r="C2108" t="s">
        <v>78</v>
      </c>
      <c r="D2108" t="s">
        <v>81</v>
      </c>
      <c r="E2108" t="s">
        <v>7959</v>
      </c>
      <c r="F2108" t="s">
        <v>4986</v>
      </c>
      <c r="G2108" t="s">
        <v>71</v>
      </c>
      <c r="H2108" t="s">
        <v>129</v>
      </c>
      <c r="I2108" t="s">
        <v>22</v>
      </c>
      <c r="J2108" t="s">
        <v>141</v>
      </c>
      <c r="K2108" t="s">
        <v>7960</v>
      </c>
      <c r="L2108" t="s">
        <v>7961</v>
      </c>
      <c r="M2108">
        <v>3.6883333330000001</v>
      </c>
      <c r="N2108">
        <v>0</v>
      </c>
      <c r="O2108">
        <v>42</v>
      </c>
      <c r="P2108">
        <v>0</v>
      </c>
      <c r="Q2108">
        <v>0</v>
      </c>
      <c r="R2108">
        <v>0</v>
      </c>
      <c r="S2108">
        <v>154.91</v>
      </c>
      <c r="T2108">
        <v>0</v>
      </c>
      <c r="U2108">
        <v>0</v>
      </c>
    </row>
    <row r="2109" spans="1:21" x14ac:dyDescent="0.25">
      <c r="A2109" t="s">
        <v>7962</v>
      </c>
      <c r="B2109">
        <v>1</v>
      </c>
      <c r="C2109" t="s">
        <v>78</v>
      </c>
      <c r="D2109" t="s">
        <v>81</v>
      </c>
      <c r="E2109" t="s">
        <v>7963</v>
      </c>
      <c r="F2109" t="s">
        <v>5417</v>
      </c>
      <c r="G2109" t="s">
        <v>71</v>
      </c>
      <c r="H2109" t="s">
        <v>129</v>
      </c>
      <c r="I2109" t="s">
        <v>22</v>
      </c>
      <c r="J2109" t="s">
        <v>141</v>
      </c>
      <c r="K2109" t="s">
        <v>7964</v>
      </c>
      <c r="L2109" t="s">
        <v>7965</v>
      </c>
      <c r="M2109">
        <v>1.1627777770000001</v>
      </c>
      <c r="N2109">
        <v>0</v>
      </c>
      <c r="O2109">
        <v>1</v>
      </c>
      <c r="P2109">
        <v>0</v>
      </c>
      <c r="Q2109">
        <v>0</v>
      </c>
      <c r="R2109">
        <v>0</v>
      </c>
      <c r="S2109">
        <v>1.1627780000000001</v>
      </c>
      <c r="T2109">
        <v>0</v>
      </c>
      <c r="U2109">
        <v>0</v>
      </c>
    </row>
    <row r="2110" spans="1:21" x14ac:dyDescent="0.25">
      <c r="A2110" t="s">
        <v>7966</v>
      </c>
      <c r="B2110">
        <v>1</v>
      </c>
      <c r="C2110" t="s">
        <v>79</v>
      </c>
      <c r="D2110" t="s">
        <v>109</v>
      </c>
      <c r="E2110" t="s">
        <v>7967</v>
      </c>
      <c r="F2110" t="s">
        <v>4991</v>
      </c>
      <c r="G2110" t="s">
        <v>71</v>
      </c>
      <c r="H2110" t="s">
        <v>129</v>
      </c>
      <c r="I2110" t="s">
        <v>22</v>
      </c>
      <c r="J2110" t="s">
        <v>141</v>
      </c>
      <c r="K2110" t="s">
        <v>7968</v>
      </c>
      <c r="L2110" t="s">
        <v>7969</v>
      </c>
      <c r="M2110">
        <v>2.2763888880000001</v>
      </c>
      <c r="N2110">
        <v>0</v>
      </c>
      <c r="O2110">
        <v>1</v>
      </c>
      <c r="P2110">
        <v>0</v>
      </c>
      <c r="Q2110">
        <v>0</v>
      </c>
      <c r="R2110">
        <v>0</v>
      </c>
      <c r="S2110">
        <v>2.276389</v>
      </c>
      <c r="T2110">
        <v>0</v>
      </c>
      <c r="U2110">
        <v>0</v>
      </c>
    </row>
    <row r="2111" spans="1:21" x14ac:dyDescent="0.25">
      <c r="A2111" t="s">
        <v>7970</v>
      </c>
      <c r="B2111">
        <v>1</v>
      </c>
      <c r="C2111" t="s">
        <v>78</v>
      </c>
      <c r="D2111" t="s">
        <v>106</v>
      </c>
      <c r="E2111" t="s">
        <v>7971</v>
      </c>
      <c r="F2111" t="s">
        <v>4991</v>
      </c>
      <c r="G2111" t="s">
        <v>71</v>
      </c>
      <c r="H2111" t="s">
        <v>129</v>
      </c>
      <c r="I2111" t="s">
        <v>22</v>
      </c>
      <c r="J2111" t="s">
        <v>141</v>
      </c>
      <c r="K2111" t="s">
        <v>7972</v>
      </c>
      <c r="L2111" t="s">
        <v>7973</v>
      </c>
      <c r="M2111">
        <v>0.53861111100000003</v>
      </c>
      <c r="N2111">
        <v>0</v>
      </c>
      <c r="O2111">
        <v>1</v>
      </c>
      <c r="P2111">
        <v>0</v>
      </c>
      <c r="Q2111">
        <v>0</v>
      </c>
      <c r="R2111">
        <v>0</v>
      </c>
      <c r="S2111">
        <v>0.53861099999999995</v>
      </c>
      <c r="T2111">
        <v>0</v>
      </c>
      <c r="U2111">
        <v>0</v>
      </c>
    </row>
    <row r="2112" spans="1:21" x14ac:dyDescent="0.25">
      <c r="A2112" t="s">
        <v>7974</v>
      </c>
      <c r="B2112">
        <v>1</v>
      </c>
      <c r="C2112" t="s">
        <v>79</v>
      </c>
      <c r="D2112" t="s">
        <v>120</v>
      </c>
      <c r="E2112" t="s">
        <v>7975</v>
      </c>
      <c r="F2112" t="s">
        <v>140</v>
      </c>
      <c r="G2112" t="s">
        <v>72</v>
      </c>
      <c r="H2112" t="s">
        <v>129</v>
      </c>
      <c r="I2112" t="s">
        <v>22</v>
      </c>
      <c r="J2112" t="s">
        <v>141</v>
      </c>
      <c r="K2112" t="s">
        <v>7976</v>
      </c>
      <c r="L2112" t="s">
        <v>7977</v>
      </c>
      <c r="M2112">
        <v>0.71972222200000002</v>
      </c>
      <c r="N2112">
        <v>7</v>
      </c>
      <c r="O2112">
        <v>140</v>
      </c>
      <c r="P2112">
        <v>0</v>
      </c>
      <c r="Q2112">
        <v>0</v>
      </c>
      <c r="R2112">
        <v>5.0380560000000001</v>
      </c>
      <c r="S2112">
        <v>100.761111</v>
      </c>
      <c r="T2112">
        <v>0</v>
      </c>
      <c r="U2112">
        <v>0</v>
      </c>
    </row>
    <row r="2113" spans="1:21" x14ac:dyDescent="0.25">
      <c r="A2113" t="s">
        <v>7978</v>
      </c>
      <c r="B2113">
        <v>1</v>
      </c>
      <c r="C2113" t="s">
        <v>79</v>
      </c>
      <c r="D2113" t="s">
        <v>120</v>
      </c>
      <c r="E2113" t="s">
        <v>3742</v>
      </c>
      <c r="F2113" t="s">
        <v>128</v>
      </c>
      <c r="G2113" t="s">
        <v>72</v>
      </c>
      <c r="H2113" t="s">
        <v>129</v>
      </c>
      <c r="I2113" t="s">
        <v>22</v>
      </c>
      <c r="J2113" t="s">
        <v>130</v>
      </c>
      <c r="K2113" t="s">
        <v>7979</v>
      </c>
      <c r="L2113" t="s">
        <v>7980</v>
      </c>
      <c r="M2113">
        <v>0.37240638799999998</v>
      </c>
      <c r="N2113">
        <v>11</v>
      </c>
      <c r="O2113">
        <v>7</v>
      </c>
      <c r="P2113">
        <v>0</v>
      </c>
      <c r="Q2113">
        <v>0</v>
      </c>
      <c r="R2113">
        <v>4.0964700000000001</v>
      </c>
      <c r="S2113">
        <v>2.6068449999999999</v>
      </c>
      <c r="T2113">
        <v>0</v>
      </c>
      <c r="U2113">
        <v>0</v>
      </c>
    </row>
    <row r="2114" spans="1:21" x14ac:dyDescent="0.25">
      <c r="A2114" t="s">
        <v>7981</v>
      </c>
      <c r="B2114">
        <v>1</v>
      </c>
      <c r="C2114" t="s">
        <v>78</v>
      </c>
      <c r="D2114" t="s">
        <v>87</v>
      </c>
      <c r="E2114" t="s">
        <v>7982</v>
      </c>
      <c r="F2114" t="s">
        <v>6772</v>
      </c>
      <c r="G2114" t="s">
        <v>72</v>
      </c>
      <c r="H2114" t="s">
        <v>129</v>
      </c>
      <c r="I2114" t="s">
        <v>26</v>
      </c>
      <c r="J2114" t="s">
        <v>141</v>
      </c>
      <c r="K2114" t="s">
        <v>7983</v>
      </c>
      <c r="L2114" t="s">
        <v>7984</v>
      </c>
      <c r="M2114">
        <v>1.7113888880000001</v>
      </c>
      <c r="N2114">
        <v>2</v>
      </c>
      <c r="O2114">
        <v>201</v>
      </c>
      <c r="P2114">
        <v>3</v>
      </c>
      <c r="Q2114">
        <v>0</v>
      </c>
      <c r="R2114">
        <v>3.4227780000000001</v>
      </c>
      <c r="S2114">
        <v>343.98916600000001</v>
      </c>
      <c r="T2114">
        <v>5.1341669999999997</v>
      </c>
      <c r="U2114">
        <v>0</v>
      </c>
    </row>
    <row r="2115" spans="1:21" x14ac:dyDescent="0.25">
      <c r="A2115" t="s">
        <v>7985</v>
      </c>
      <c r="B2115">
        <v>1</v>
      </c>
      <c r="C2115" t="s">
        <v>78</v>
      </c>
      <c r="D2115" t="s">
        <v>103</v>
      </c>
      <c r="E2115" t="s">
        <v>7986</v>
      </c>
      <c r="F2115" t="s">
        <v>140</v>
      </c>
      <c r="G2115" t="s">
        <v>72</v>
      </c>
      <c r="H2115" t="s">
        <v>129</v>
      </c>
      <c r="I2115" t="s">
        <v>22</v>
      </c>
      <c r="J2115" t="s">
        <v>141</v>
      </c>
      <c r="K2115" t="s">
        <v>7987</v>
      </c>
      <c r="L2115" t="s">
        <v>2860</v>
      </c>
      <c r="M2115">
        <v>0.46972222200000002</v>
      </c>
      <c r="N2115">
        <v>0</v>
      </c>
      <c r="O2115">
        <v>0</v>
      </c>
      <c r="P2115">
        <v>1</v>
      </c>
      <c r="Q2115">
        <v>9</v>
      </c>
      <c r="R2115">
        <v>0</v>
      </c>
      <c r="S2115">
        <v>0</v>
      </c>
      <c r="T2115">
        <v>0.46972199999999997</v>
      </c>
      <c r="U2115">
        <v>4.2275</v>
      </c>
    </row>
    <row r="2116" spans="1:21" x14ac:dyDescent="0.25">
      <c r="A2116" t="s">
        <v>7988</v>
      </c>
      <c r="B2116">
        <v>1</v>
      </c>
      <c r="C2116" t="s">
        <v>78</v>
      </c>
      <c r="D2116" t="s">
        <v>81</v>
      </c>
      <c r="E2116" t="s">
        <v>7989</v>
      </c>
      <c r="F2116" t="s">
        <v>5070</v>
      </c>
      <c r="G2116" t="s">
        <v>71</v>
      </c>
      <c r="H2116" t="s">
        <v>129</v>
      </c>
      <c r="I2116" t="s">
        <v>22</v>
      </c>
      <c r="J2116" t="s">
        <v>141</v>
      </c>
      <c r="K2116" t="s">
        <v>7990</v>
      </c>
      <c r="L2116" t="s">
        <v>7991</v>
      </c>
      <c r="M2116">
        <v>2.863888888</v>
      </c>
      <c r="N2116">
        <v>0</v>
      </c>
      <c r="O2116">
        <v>32</v>
      </c>
      <c r="P2116">
        <v>0</v>
      </c>
      <c r="Q2116">
        <v>0</v>
      </c>
      <c r="R2116">
        <v>0</v>
      </c>
      <c r="S2116">
        <v>91.644443999999993</v>
      </c>
      <c r="T2116">
        <v>0</v>
      </c>
      <c r="U2116">
        <v>0</v>
      </c>
    </row>
    <row r="2117" spans="1:21" x14ac:dyDescent="0.25">
      <c r="A2117" t="s">
        <v>7992</v>
      </c>
      <c r="B2117">
        <v>1</v>
      </c>
      <c r="C2117" t="s">
        <v>78</v>
      </c>
      <c r="D2117" t="s">
        <v>102</v>
      </c>
      <c r="E2117" t="s">
        <v>7993</v>
      </c>
      <c r="F2117" t="s">
        <v>177</v>
      </c>
      <c r="G2117" t="s">
        <v>71</v>
      </c>
      <c r="H2117" t="s">
        <v>129</v>
      </c>
      <c r="I2117" t="s">
        <v>22</v>
      </c>
      <c r="J2117" t="s">
        <v>130</v>
      </c>
      <c r="K2117" t="s">
        <v>7994</v>
      </c>
      <c r="L2117" t="s">
        <v>7995</v>
      </c>
      <c r="M2117">
        <v>1.5049999999999999</v>
      </c>
      <c r="N2117">
        <v>0</v>
      </c>
      <c r="O2117">
        <v>67</v>
      </c>
      <c r="P2117">
        <v>0</v>
      </c>
      <c r="Q2117">
        <v>0</v>
      </c>
      <c r="R2117">
        <v>0</v>
      </c>
      <c r="S2117">
        <v>100.83499999999999</v>
      </c>
      <c r="T2117">
        <v>0</v>
      </c>
      <c r="U2117">
        <v>0</v>
      </c>
    </row>
    <row r="2118" spans="1:21" x14ac:dyDescent="0.25">
      <c r="A2118" t="s">
        <v>7996</v>
      </c>
      <c r="B2118">
        <v>1</v>
      </c>
      <c r="C2118" t="s">
        <v>78</v>
      </c>
      <c r="D2118" t="s">
        <v>89</v>
      </c>
      <c r="E2118" t="s">
        <v>7997</v>
      </c>
      <c r="F2118" t="s">
        <v>5012</v>
      </c>
      <c r="G2118" t="s">
        <v>72</v>
      </c>
      <c r="H2118" t="s">
        <v>129</v>
      </c>
      <c r="I2118" t="s">
        <v>22</v>
      </c>
      <c r="J2118" t="s">
        <v>141</v>
      </c>
      <c r="K2118" t="s">
        <v>7998</v>
      </c>
      <c r="L2118" t="s">
        <v>7999</v>
      </c>
      <c r="M2118">
        <v>0.961388888</v>
      </c>
      <c r="N2118">
        <v>2</v>
      </c>
      <c r="O2118">
        <v>1</v>
      </c>
      <c r="P2118">
        <v>0</v>
      </c>
      <c r="Q2118">
        <v>0</v>
      </c>
      <c r="R2118">
        <v>1.9227780000000001</v>
      </c>
      <c r="S2118">
        <v>0.96138900000000005</v>
      </c>
      <c r="T2118">
        <v>0</v>
      </c>
      <c r="U2118">
        <v>0</v>
      </c>
    </row>
    <row r="2119" spans="1:21" x14ac:dyDescent="0.25">
      <c r="A2119" t="s">
        <v>8000</v>
      </c>
      <c r="B2119">
        <v>1</v>
      </c>
      <c r="C2119" t="s">
        <v>78</v>
      </c>
      <c r="D2119" t="s">
        <v>94</v>
      </c>
      <c r="E2119" t="s">
        <v>7592</v>
      </c>
      <c r="F2119" t="s">
        <v>4991</v>
      </c>
      <c r="G2119" t="s">
        <v>71</v>
      </c>
      <c r="H2119" t="s">
        <v>129</v>
      </c>
      <c r="I2119" t="s">
        <v>22</v>
      </c>
      <c r="J2119" t="s">
        <v>141</v>
      </c>
      <c r="K2119" t="s">
        <v>8001</v>
      </c>
      <c r="L2119" t="s">
        <v>8002</v>
      </c>
      <c r="M2119">
        <v>2.8288888879999998</v>
      </c>
      <c r="N2119">
        <v>0</v>
      </c>
      <c r="O2119">
        <v>0</v>
      </c>
      <c r="P2119">
        <v>0</v>
      </c>
      <c r="Q2119">
        <v>1</v>
      </c>
      <c r="R2119">
        <v>0</v>
      </c>
      <c r="S2119">
        <v>0</v>
      </c>
      <c r="T2119">
        <v>0</v>
      </c>
      <c r="U2119">
        <v>2.8288890000000002</v>
      </c>
    </row>
    <row r="2120" spans="1:21" x14ac:dyDescent="0.25">
      <c r="A2120" t="s">
        <v>8003</v>
      </c>
      <c r="B2120">
        <v>1</v>
      </c>
      <c r="C2120" t="s">
        <v>78</v>
      </c>
      <c r="D2120" t="s">
        <v>98</v>
      </c>
      <c r="E2120" t="s">
        <v>8004</v>
      </c>
      <c r="F2120" t="s">
        <v>140</v>
      </c>
      <c r="G2120" t="s">
        <v>72</v>
      </c>
      <c r="H2120" t="s">
        <v>129</v>
      </c>
      <c r="I2120" t="s">
        <v>22</v>
      </c>
      <c r="J2120" t="s">
        <v>141</v>
      </c>
      <c r="K2120" t="s">
        <v>8005</v>
      </c>
      <c r="L2120" t="s">
        <v>8006</v>
      </c>
      <c r="M2120">
        <v>0.48</v>
      </c>
      <c r="N2120">
        <v>14</v>
      </c>
      <c r="O2120">
        <v>1548</v>
      </c>
      <c r="P2120">
        <v>0</v>
      </c>
      <c r="Q2120">
        <v>0</v>
      </c>
      <c r="R2120">
        <v>6.72</v>
      </c>
      <c r="S2120">
        <v>743.04</v>
      </c>
      <c r="T2120">
        <v>0</v>
      </c>
      <c r="U2120">
        <v>0</v>
      </c>
    </row>
    <row r="2121" spans="1:21" x14ac:dyDescent="0.25">
      <c r="A2121" t="s">
        <v>8007</v>
      </c>
      <c r="B2121">
        <v>1</v>
      </c>
      <c r="C2121" t="s">
        <v>78</v>
      </c>
      <c r="D2121" t="s">
        <v>98</v>
      </c>
      <c r="E2121" t="s">
        <v>7767</v>
      </c>
      <c r="F2121" t="s">
        <v>177</v>
      </c>
      <c r="G2121" t="s">
        <v>72</v>
      </c>
      <c r="H2121" t="s">
        <v>129</v>
      </c>
      <c r="I2121" t="s">
        <v>22</v>
      </c>
      <c r="J2121" t="s">
        <v>130</v>
      </c>
      <c r="K2121" t="s">
        <v>8008</v>
      </c>
      <c r="L2121" t="s">
        <v>8009</v>
      </c>
      <c r="M2121">
        <v>1.486388888</v>
      </c>
      <c r="N2121">
        <v>1</v>
      </c>
      <c r="O2121">
        <v>376</v>
      </c>
      <c r="P2121">
        <v>0</v>
      </c>
      <c r="Q2121">
        <v>0</v>
      </c>
      <c r="R2121">
        <v>1.486389</v>
      </c>
      <c r="S2121">
        <v>558.88222199999996</v>
      </c>
      <c r="T2121">
        <v>0</v>
      </c>
      <c r="U2121">
        <v>0</v>
      </c>
    </row>
    <row r="2122" spans="1:21" x14ac:dyDescent="0.25">
      <c r="A2122" t="s">
        <v>8010</v>
      </c>
      <c r="B2122">
        <v>1</v>
      </c>
      <c r="C2122" t="s">
        <v>78</v>
      </c>
      <c r="D2122" t="s">
        <v>102</v>
      </c>
      <c r="E2122" t="s">
        <v>8011</v>
      </c>
      <c r="F2122" t="s">
        <v>5012</v>
      </c>
      <c r="G2122" t="s">
        <v>72</v>
      </c>
      <c r="H2122" t="s">
        <v>129</v>
      </c>
      <c r="I2122" t="s">
        <v>22</v>
      </c>
      <c r="J2122" t="s">
        <v>141</v>
      </c>
      <c r="K2122" t="s">
        <v>8012</v>
      </c>
      <c r="L2122" t="s">
        <v>8013</v>
      </c>
      <c r="M2122">
        <v>1.068333333</v>
      </c>
      <c r="N2122">
        <v>0</v>
      </c>
      <c r="O2122">
        <v>0</v>
      </c>
      <c r="P2122">
        <v>0</v>
      </c>
      <c r="Q2122">
        <v>19</v>
      </c>
      <c r="R2122">
        <v>0</v>
      </c>
      <c r="S2122">
        <v>0</v>
      </c>
      <c r="T2122">
        <v>0</v>
      </c>
      <c r="U2122">
        <v>20.298333</v>
      </c>
    </row>
    <row r="2123" spans="1:21" x14ac:dyDescent="0.25">
      <c r="A2123" t="s">
        <v>8014</v>
      </c>
      <c r="B2123">
        <v>1</v>
      </c>
      <c r="C2123" t="s">
        <v>78</v>
      </c>
      <c r="D2123" t="s">
        <v>99</v>
      </c>
      <c r="E2123" t="s">
        <v>7759</v>
      </c>
      <c r="F2123" t="s">
        <v>5748</v>
      </c>
      <c r="G2123" t="s">
        <v>71</v>
      </c>
      <c r="H2123" t="s">
        <v>129</v>
      </c>
      <c r="I2123" t="s">
        <v>22</v>
      </c>
      <c r="J2123" t="s">
        <v>141</v>
      </c>
      <c r="K2123" t="s">
        <v>8015</v>
      </c>
      <c r="L2123" t="s">
        <v>8016</v>
      </c>
      <c r="M2123">
        <v>0.47305555500000002</v>
      </c>
      <c r="N2123">
        <v>0</v>
      </c>
      <c r="O2123">
        <v>60</v>
      </c>
      <c r="P2123">
        <v>0</v>
      </c>
      <c r="Q2123">
        <v>8</v>
      </c>
      <c r="R2123">
        <v>0</v>
      </c>
      <c r="S2123">
        <v>28.383333</v>
      </c>
      <c r="T2123">
        <v>0</v>
      </c>
      <c r="U2123">
        <v>3.7844440000000001</v>
      </c>
    </row>
    <row r="2124" spans="1:21" x14ac:dyDescent="0.25">
      <c r="A2124" t="s">
        <v>8017</v>
      </c>
      <c r="B2124">
        <v>1</v>
      </c>
      <c r="C2124" t="s">
        <v>78</v>
      </c>
      <c r="D2124" t="s">
        <v>80</v>
      </c>
      <c r="E2124" t="s">
        <v>8018</v>
      </c>
      <c r="F2124" t="s">
        <v>5029</v>
      </c>
      <c r="G2124" t="s">
        <v>71</v>
      </c>
      <c r="H2124" t="s">
        <v>129</v>
      </c>
      <c r="I2124" t="s">
        <v>22</v>
      </c>
      <c r="J2124" t="s">
        <v>141</v>
      </c>
      <c r="K2124" t="s">
        <v>8019</v>
      </c>
      <c r="L2124" t="s">
        <v>8020</v>
      </c>
      <c r="M2124">
        <v>0.51749999999999996</v>
      </c>
      <c r="N2124">
        <v>1</v>
      </c>
      <c r="O2124">
        <v>1040</v>
      </c>
      <c r="P2124">
        <v>0</v>
      </c>
      <c r="Q2124">
        <v>0</v>
      </c>
      <c r="R2124">
        <v>0.51749999999999996</v>
      </c>
      <c r="S2124">
        <v>538.20000000000005</v>
      </c>
      <c r="T2124">
        <v>0</v>
      </c>
      <c r="U2124">
        <v>0</v>
      </c>
    </row>
    <row r="2125" spans="1:21" x14ac:dyDescent="0.25">
      <c r="A2125" t="s">
        <v>8021</v>
      </c>
      <c r="B2125">
        <v>1</v>
      </c>
      <c r="C2125" t="s">
        <v>78</v>
      </c>
      <c r="D2125" t="s">
        <v>80</v>
      </c>
      <c r="E2125" t="s">
        <v>8022</v>
      </c>
      <c r="F2125" t="s">
        <v>5417</v>
      </c>
      <c r="G2125" t="s">
        <v>71</v>
      </c>
      <c r="H2125" t="s">
        <v>129</v>
      </c>
      <c r="I2125" t="s">
        <v>22</v>
      </c>
      <c r="J2125" t="s">
        <v>141</v>
      </c>
      <c r="K2125" t="s">
        <v>8023</v>
      </c>
      <c r="L2125" t="s">
        <v>8024</v>
      </c>
      <c r="M2125">
        <v>1.2849999999999999</v>
      </c>
      <c r="N2125">
        <v>0</v>
      </c>
      <c r="O2125">
        <v>1</v>
      </c>
      <c r="P2125">
        <v>0</v>
      </c>
      <c r="Q2125">
        <v>0</v>
      </c>
      <c r="R2125">
        <v>0</v>
      </c>
      <c r="S2125">
        <v>1.2849999999999999</v>
      </c>
      <c r="T2125">
        <v>0</v>
      </c>
      <c r="U2125">
        <v>0</v>
      </c>
    </row>
    <row r="2126" spans="1:21" x14ac:dyDescent="0.25">
      <c r="A2126" t="s">
        <v>8025</v>
      </c>
      <c r="B2126">
        <v>1</v>
      </c>
      <c r="C2126" t="s">
        <v>78</v>
      </c>
      <c r="D2126" t="s">
        <v>91</v>
      </c>
      <c r="E2126" t="s">
        <v>8026</v>
      </c>
      <c r="F2126" t="s">
        <v>177</v>
      </c>
      <c r="G2126" t="s">
        <v>72</v>
      </c>
      <c r="H2126" t="s">
        <v>129</v>
      </c>
      <c r="I2126" t="s">
        <v>22</v>
      </c>
      <c r="J2126" t="s">
        <v>130</v>
      </c>
      <c r="K2126" t="s">
        <v>8027</v>
      </c>
      <c r="L2126" t="s">
        <v>8028</v>
      </c>
      <c r="M2126">
        <v>0.55027777700000002</v>
      </c>
      <c r="N2126">
        <v>1</v>
      </c>
      <c r="O2126">
        <v>332</v>
      </c>
      <c r="P2126">
        <v>0</v>
      </c>
      <c r="Q2126">
        <v>0</v>
      </c>
      <c r="R2126">
        <v>0.55027800000000004</v>
      </c>
      <c r="S2126">
        <v>182.69222199999999</v>
      </c>
      <c r="T2126">
        <v>0</v>
      </c>
      <c r="U2126">
        <v>0</v>
      </c>
    </row>
    <row r="2127" spans="1:21" x14ac:dyDescent="0.25">
      <c r="A2127" t="s">
        <v>8029</v>
      </c>
      <c r="B2127">
        <v>1</v>
      </c>
      <c r="C2127" t="s">
        <v>78</v>
      </c>
      <c r="D2127" t="s">
        <v>98</v>
      </c>
      <c r="E2127" t="s">
        <v>7767</v>
      </c>
      <c r="F2127" t="s">
        <v>177</v>
      </c>
      <c r="G2127" t="s">
        <v>72</v>
      </c>
      <c r="H2127" t="s">
        <v>129</v>
      </c>
      <c r="I2127" t="s">
        <v>22</v>
      </c>
      <c r="J2127" t="s">
        <v>130</v>
      </c>
      <c r="K2127" t="s">
        <v>8030</v>
      </c>
      <c r="L2127" t="s">
        <v>8031</v>
      </c>
      <c r="M2127">
        <v>5.4063888880000004</v>
      </c>
      <c r="N2127">
        <v>70</v>
      </c>
      <c r="O2127">
        <v>8100</v>
      </c>
      <c r="P2127">
        <v>0</v>
      </c>
      <c r="Q2127">
        <v>2</v>
      </c>
      <c r="R2127">
        <v>378.44722200000001</v>
      </c>
      <c r="S2127">
        <v>43791.749992999998</v>
      </c>
      <c r="T2127">
        <v>0</v>
      </c>
      <c r="U2127">
        <v>10.812778</v>
      </c>
    </row>
    <row r="2128" spans="1:21" x14ac:dyDescent="0.25">
      <c r="A2128" t="s">
        <v>8032</v>
      </c>
      <c r="B2128">
        <v>1</v>
      </c>
      <c r="C2128" t="s">
        <v>78</v>
      </c>
      <c r="D2128" t="s">
        <v>95</v>
      </c>
      <c r="E2128" t="s">
        <v>8033</v>
      </c>
      <c r="F2128" t="s">
        <v>140</v>
      </c>
      <c r="G2128" t="s">
        <v>72</v>
      </c>
      <c r="H2128" t="s">
        <v>129</v>
      </c>
      <c r="I2128" t="s">
        <v>22</v>
      </c>
      <c r="J2128" t="s">
        <v>141</v>
      </c>
      <c r="K2128" t="s">
        <v>8034</v>
      </c>
      <c r="L2128" t="s">
        <v>8035</v>
      </c>
      <c r="M2128">
        <v>1.957777777</v>
      </c>
      <c r="N2128">
        <v>0</v>
      </c>
      <c r="O2128">
        <v>0</v>
      </c>
      <c r="P2128">
        <v>73</v>
      </c>
      <c r="Q2128">
        <v>1469</v>
      </c>
      <c r="R2128">
        <v>0</v>
      </c>
      <c r="S2128">
        <v>0</v>
      </c>
      <c r="T2128">
        <v>142.917778</v>
      </c>
      <c r="U2128">
        <v>2875.9755540000001</v>
      </c>
    </row>
    <row r="2129" spans="1:21" x14ac:dyDescent="0.25">
      <c r="A2129" t="s">
        <v>8036</v>
      </c>
      <c r="B2129">
        <v>1</v>
      </c>
      <c r="C2129" t="s">
        <v>78</v>
      </c>
      <c r="D2129" t="s">
        <v>95</v>
      </c>
      <c r="E2129" t="s">
        <v>8037</v>
      </c>
      <c r="F2129" t="s">
        <v>140</v>
      </c>
      <c r="G2129" t="s">
        <v>72</v>
      </c>
      <c r="H2129" t="s">
        <v>129</v>
      </c>
      <c r="I2129" t="s">
        <v>22</v>
      </c>
      <c r="J2129" t="s">
        <v>141</v>
      </c>
      <c r="K2129" t="s">
        <v>8038</v>
      </c>
      <c r="L2129" t="s">
        <v>8039</v>
      </c>
      <c r="M2129">
        <v>1.231666666</v>
      </c>
      <c r="N2129">
        <v>2</v>
      </c>
      <c r="O2129">
        <v>0</v>
      </c>
      <c r="P2129">
        <v>32</v>
      </c>
      <c r="Q2129">
        <v>3992</v>
      </c>
      <c r="R2129">
        <v>2.463333</v>
      </c>
      <c r="S2129">
        <v>0</v>
      </c>
      <c r="T2129">
        <v>39.413333000000002</v>
      </c>
      <c r="U2129">
        <v>4916.8133310000003</v>
      </c>
    </row>
    <row r="2130" spans="1:21" x14ac:dyDescent="0.25">
      <c r="A2130" t="s">
        <v>8040</v>
      </c>
      <c r="B2130">
        <v>1</v>
      </c>
      <c r="C2130" t="s">
        <v>78</v>
      </c>
      <c r="D2130" t="s">
        <v>95</v>
      </c>
      <c r="E2130" t="s">
        <v>8041</v>
      </c>
      <c r="F2130" t="s">
        <v>4991</v>
      </c>
      <c r="G2130" t="s">
        <v>71</v>
      </c>
      <c r="H2130" t="s">
        <v>129</v>
      </c>
      <c r="I2130" t="s">
        <v>22</v>
      </c>
      <c r="J2130" t="s">
        <v>141</v>
      </c>
      <c r="K2130" t="s">
        <v>8042</v>
      </c>
      <c r="L2130" t="s">
        <v>8043</v>
      </c>
      <c r="M2130">
        <v>2.0388888879999998</v>
      </c>
      <c r="N2130">
        <v>0</v>
      </c>
      <c r="O2130">
        <v>0</v>
      </c>
      <c r="P2130">
        <v>0</v>
      </c>
      <c r="Q2130">
        <v>1</v>
      </c>
      <c r="R2130">
        <v>0</v>
      </c>
      <c r="S2130">
        <v>0</v>
      </c>
      <c r="T2130">
        <v>0</v>
      </c>
      <c r="U2130">
        <v>2.0388890000000002</v>
      </c>
    </row>
    <row r="2131" spans="1:21" x14ac:dyDescent="0.25">
      <c r="A2131" t="s">
        <v>8044</v>
      </c>
      <c r="B2131">
        <v>1</v>
      </c>
      <c r="C2131" t="s">
        <v>78</v>
      </c>
      <c r="D2131" t="s">
        <v>94</v>
      </c>
      <c r="E2131" t="s">
        <v>8045</v>
      </c>
      <c r="F2131" t="s">
        <v>5070</v>
      </c>
      <c r="G2131" t="s">
        <v>71</v>
      </c>
      <c r="H2131" t="s">
        <v>129</v>
      </c>
      <c r="I2131" t="s">
        <v>22</v>
      </c>
      <c r="J2131" t="s">
        <v>141</v>
      </c>
      <c r="K2131" t="s">
        <v>8046</v>
      </c>
      <c r="L2131" t="s">
        <v>8047</v>
      </c>
      <c r="M2131">
        <v>2.187777777</v>
      </c>
      <c r="N2131">
        <v>0</v>
      </c>
      <c r="O2131">
        <v>1</v>
      </c>
      <c r="P2131">
        <v>0</v>
      </c>
      <c r="Q2131">
        <v>0</v>
      </c>
      <c r="R2131">
        <v>0</v>
      </c>
      <c r="S2131">
        <v>2.1877779999999998</v>
      </c>
      <c r="T2131">
        <v>0</v>
      </c>
      <c r="U2131">
        <v>0</v>
      </c>
    </row>
    <row r="2132" spans="1:21" x14ac:dyDescent="0.25">
      <c r="A2132" t="s">
        <v>8048</v>
      </c>
      <c r="B2132">
        <v>1</v>
      </c>
      <c r="C2132" t="s">
        <v>78</v>
      </c>
      <c r="D2132" t="s">
        <v>85</v>
      </c>
      <c r="E2132" t="s">
        <v>8049</v>
      </c>
      <c r="F2132" t="s">
        <v>4991</v>
      </c>
      <c r="G2132" t="s">
        <v>71</v>
      </c>
      <c r="H2132" t="s">
        <v>129</v>
      </c>
      <c r="I2132" t="s">
        <v>22</v>
      </c>
      <c r="J2132" t="s">
        <v>141</v>
      </c>
      <c r="K2132" t="s">
        <v>8050</v>
      </c>
      <c r="L2132" t="s">
        <v>8051</v>
      </c>
      <c r="M2132">
        <v>2.5505555549999999</v>
      </c>
      <c r="N2132">
        <v>0</v>
      </c>
      <c r="O2132">
        <v>1</v>
      </c>
      <c r="P2132">
        <v>0</v>
      </c>
      <c r="Q2132">
        <v>0</v>
      </c>
      <c r="R2132">
        <v>0</v>
      </c>
      <c r="S2132">
        <v>2.5505559999999998</v>
      </c>
      <c r="T2132">
        <v>0</v>
      </c>
      <c r="U2132">
        <v>0</v>
      </c>
    </row>
    <row r="2133" spans="1:21" x14ac:dyDescent="0.25">
      <c r="A2133" t="s">
        <v>8052</v>
      </c>
      <c r="B2133">
        <v>1</v>
      </c>
      <c r="C2133" t="s">
        <v>78</v>
      </c>
      <c r="D2133" t="s">
        <v>95</v>
      </c>
      <c r="E2133" t="s">
        <v>8053</v>
      </c>
      <c r="F2133" t="s">
        <v>5070</v>
      </c>
      <c r="G2133" t="s">
        <v>71</v>
      </c>
      <c r="H2133" t="s">
        <v>129</v>
      </c>
      <c r="I2133" t="s">
        <v>22</v>
      </c>
      <c r="J2133" t="s">
        <v>141</v>
      </c>
      <c r="K2133" t="s">
        <v>8054</v>
      </c>
      <c r="L2133" t="s">
        <v>8055</v>
      </c>
      <c r="M2133">
        <v>3.3741666659999998</v>
      </c>
      <c r="N2133">
        <v>0</v>
      </c>
      <c r="O2133">
        <v>0</v>
      </c>
      <c r="P2133">
        <v>0</v>
      </c>
      <c r="Q2133">
        <v>1</v>
      </c>
      <c r="R2133">
        <v>0</v>
      </c>
      <c r="S2133">
        <v>0</v>
      </c>
      <c r="T2133">
        <v>0</v>
      </c>
      <c r="U2133">
        <v>3.3741669999999999</v>
      </c>
    </row>
    <row r="2134" spans="1:21" x14ac:dyDescent="0.25">
      <c r="A2134" t="s">
        <v>8056</v>
      </c>
      <c r="B2134">
        <v>1</v>
      </c>
      <c r="C2134" t="s">
        <v>78</v>
      </c>
      <c r="D2134" t="s">
        <v>95</v>
      </c>
      <c r="E2134" t="s">
        <v>8053</v>
      </c>
      <c r="F2134" t="s">
        <v>5070</v>
      </c>
      <c r="G2134" t="s">
        <v>71</v>
      </c>
      <c r="H2134" t="s">
        <v>129</v>
      </c>
      <c r="I2134" t="s">
        <v>22</v>
      </c>
      <c r="J2134" t="s">
        <v>141</v>
      </c>
      <c r="K2134" t="s">
        <v>8057</v>
      </c>
      <c r="L2134" t="s">
        <v>8058</v>
      </c>
      <c r="M2134">
        <v>5.2675000000000001</v>
      </c>
      <c r="N2134">
        <v>0</v>
      </c>
      <c r="O2134">
        <v>0</v>
      </c>
      <c r="P2134">
        <v>0</v>
      </c>
      <c r="Q2134">
        <v>1</v>
      </c>
      <c r="R2134">
        <v>0</v>
      </c>
      <c r="S2134">
        <v>0</v>
      </c>
      <c r="T2134">
        <v>0</v>
      </c>
      <c r="U2134">
        <v>5.2675000000000001</v>
      </c>
    </row>
    <row r="2135" spans="1:21" x14ac:dyDescent="0.25">
      <c r="A2135" t="s">
        <v>8059</v>
      </c>
      <c r="B2135">
        <v>1</v>
      </c>
      <c r="C2135" t="s">
        <v>79</v>
      </c>
      <c r="D2135" t="s">
        <v>125</v>
      </c>
      <c r="E2135" t="s">
        <v>8060</v>
      </c>
      <c r="F2135" t="s">
        <v>5626</v>
      </c>
      <c r="G2135" t="s">
        <v>71</v>
      </c>
      <c r="H2135" t="s">
        <v>129</v>
      </c>
      <c r="I2135" t="s">
        <v>22</v>
      </c>
      <c r="J2135" t="s">
        <v>141</v>
      </c>
      <c r="K2135" t="s">
        <v>8061</v>
      </c>
      <c r="L2135" t="s">
        <v>8062</v>
      </c>
      <c r="M2135">
        <v>1.283055555</v>
      </c>
      <c r="N2135">
        <v>0</v>
      </c>
      <c r="O2135">
        <v>105</v>
      </c>
      <c r="P2135">
        <v>0</v>
      </c>
      <c r="Q2135">
        <v>0</v>
      </c>
      <c r="R2135">
        <v>0</v>
      </c>
      <c r="S2135">
        <v>134.720833</v>
      </c>
      <c r="T2135">
        <v>0</v>
      </c>
      <c r="U2135">
        <v>0</v>
      </c>
    </row>
    <row r="2136" spans="1:21" x14ac:dyDescent="0.25">
      <c r="A2136" t="s">
        <v>8063</v>
      </c>
      <c r="B2136">
        <v>1</v>
      </c>
      <c r="C2136" t="s">
        <v>79</v>
      </c>
      <c r="D2136" t="s">
        <v>125</v>
      </c>
      <c r="E2136" t="s">
        <v>8064</v>
      </c>
      <c r="F2136" t="s">
        <v>5829</v>
      </c>
      <c r="G2136" t="s">
        <v>72</v>
      </c>
      <c r="H2136" t="s">
        <v>129</v>
      </c>
      <c r="I2136" t="s">
        <v>22</v>
      </c>
      <c r="J2136" t="s">
        <v>141</v>
      </c>
      <c r="K2136" t="s">
        <v>8065</v>
      </c>
      <c r="L2136" t="s">
        <v>8066</v>
      </c>
      <c r="M2136">
        <v>0.34194444400000001</v>
      </c>
      <c r="N2136">
        <v>1</v>
      </c>
      <c r="O2136">
        <v>398</v>
      </c>
      <c r="P2136">
        <v>0</v>
      </c>
      <c r="Q2136">
        <v>0</v>
      </c>
      <c r="R2136">
        <v>0.34194400000000003</v>
      </c>
      <c r="S2136">
        <v>136.09388899999999</v>
      </c>
      <c r="T2136">
        <v>0</v>
      </c>
      <c r="U2136">
        <v>0</v>
      </c>
    </row>
    <row r="2137" spans="1:21" x14ac:dyDescent="0.25">
      <c r="A2137" t="s">
        <v>8067</v>
      </c>
      <c r="B2137">
        <v>1</v>
      </c>
      <c r="C2137" t="s">
        <v>79</v>
      </c>
      <c r="D2137" t="s">
        <v>124</v>
      </c>
      <c r="E2137" t="s">
        <v>8068</v>
      </c>
      <c r="F2137" t="s">
        <v>4991</v>
      </c>
      <c r="G2137" t="s">
        <v>71</v>
      </c>
      <c r="H2137" t="s">
        <v>129</v>
      </c>
      <c r="I2137" t="s">
        <v>22</v>
      </c>
      <c r="J2137" t="s">
        <v>141</v>
      </c>
      <c r="K2137" t="s">
        <v>8069</v>
      </c>
      <c r="L2137" t="s">
        <v>8070</v>
      </c>
      <c r="M2137">
        <v>0.83555555500000001</v>
      </c>
      <c r="N2137">
        <v>0</v>
      </c>
      <c r="O2137">
        <v>3</v>
      </c>
      <c r="P2137">
        <v>0</v>
      </c>
      <c r="Q2137">
        <v>0</v>
      </c>
      <c r="R2137">
        <v>0</v>
      </c>
      <c r="S2137">
        <v>2.5066670000000002</v>
      </c>
      <c r="T2137">
        <v>0</v>
      </c>
      <c r="U2137">
        <v>0</v>
      </c>
    </row>
    <row r="2138" spans="1:21" x14ac:dyDescent="0.25">
      <c r="A2138" t="s">
        <v>8071</v>
      </c>
      <c r="B2138">
        <v>1</v>
      </c>
      <c r="C2138" t="s">
        <v>78</v>
      </c>
      <c r="D2138" t="s">
        <v>85</v>
      </c>
      <c r="E2138" t="s">
        <v>8072</v>
      </c>
      <c r="F2138" t="s">
        <v>5417</v>
      </c>
      <c r="G2138" t="s">
        <v>71</v>
      </c>
      <c r="H2138" t="s">
        <v>129</v>
      </c>
      <c r="I2138" t="s">
        <v>22</v>
      </c>
      <c r="J2138" t="s">
        <v>141</v>
      </c>
      <c r="K2138" t="s">
        <v>8073</v>
      </c>
      <c r="L2138" t="s">
        <v>8074</v>
      </c>
      <c r="M2138">
        <v>0.47555555500000002</v>
      </c>
      <c r="N2138">
        <v>0</v>
      </c>
      <c r="O2138">
        <v>5</v>
      </c>
      <c r="P2138">
        <v>0</v>
      </c>
      <c r="Q2138">
        <v>0</v>
      </c>
      <c r="R2138">
        <v>0</v>
      </c>
      <c r="S2138">
        <v>2.3777780000000002</v>
      </c>
      <c r="T2138">
        <v>0</v>
      </c>
      <c r="U2138">
        <v>0</v>
      </c>
    </row>
    <row r="2139" spans="1:21" x14ac:dyDescent="0.25">
      <c r="A2139" t="s">
        <v>8075</v>
      </c>
      <c r="B2139">
        <v>1</v>
      </c>
      <c r="C2139" t="s">
        <v>78</v>
      </c>
      <c r="D2139" t="s">
        <v>85</v>
      </c>
      <c r="E2139" t="s">
        <v>8076</v>
      </c>
      <c r="F2139" t="s">
        <v>4991</v>
      </c>
      <c r="G2139" t="s">
        <v>71</v>
      </c>
      <c r="H2139" t="s">
        <v>129</v>
      </c>
      <c r="I2139" t="s">
        <v>22</v>
      </c>
      <c r="J2139" t="s">
        <v>141</v>
      </c>
      <c r="K2139" t="s">
        <v>8077</v>
      </c>
      <c r="L2139" t="s">
        <v>8078</v>
      </c>
      <c r="M2139">
        <v>1.7055555549999999</v>
      </c>
      <c r="N2139">
        <v>0</v>
      </c>
      <c r="O2139">
        <v>3</v>
      </c>
      <c r="P2139">
        <v>0</v>
      </c>
      <c r="Q2139">
        <v>0</v>
      </c>
      <c r="R2139">
        <v>0</v>
      </c>
      <c r="S2139">
        <v>5.1166669999999996</v>
      </c>
      <c r="T2139">
        <v>0</v>
      </c>
      <c r="U2139">
        <v>0</v>
      </c>
    </row>
    <row r="2140" spans="1:21" x14ac:dyDescent="0.25">
      <c r="A2140" t="s">
        <v>8079</v>
      </c>
      <c r="B2140">
        <v>1</v>
      </c>
      <c r="C2140" t="s">
        <v>78</v>
      </c>
      <c r="D2140" t="s">
        <v>106</v>
      </c>
      <c r="E2140" t="s">
        <v>8080</v>
      </c>
      <c r="F2140" t="s">
        <v>140</v>
      </c>
      <c r="G2140" t="s">
        <v>72</v>
      </c>
      <c r="H2140" t="s">
        <v>129</v>
      </c>
      <c r="I2140" t="s">
        <v>22</v>
      </c>
      <c r="J2140" t="s">
        <v>141</v>
      </c>
      <c r="K2140" t="s">
        <v>8081</v>
      </c>
      <c r="L2140" t="s">
        <v>8082</v>
      </c>
      <c r="M2140">
        <v>0.84166666599999995</v>
      </c>
      <c r="N2140">
        <v>1</v>
      </c>
      <c r="O2140">
        <v>731</v>
      </c>
      <c r="P2140">
        <v>0</v>
      </c>
      <c r="Q2140">
        <v>0</v>
      </c>
      <c r="R2140">
        <v>0.84166700000000005</v>
      </c>
      <c r="S2140">
        <v>615.25833299999999</v>
      </c>
      <c r="T2140">
        <v>0</v>
      </c>
      <c r="U2140">
        <v>0</v>
      </c>
    </row>
    <row r="2141" spans="1:21" x14ac:dyDescent="0.25">
      <c r="A2141" t="s">
        <v>8083</v>
      </c>
      <c r="B2141">
        <v>1</v>
      </c>
      <c r="C2141" t="s">
        <v>78</v>
      </c>
      <c r="D2141" t="s">
        <v>102</v>
      </c>
      <c r="E2141" t="s">
        <v>8084</v>
      </c>
      <c r="F2141" t="s">
        <v>140</v>
      </c>
      <c r="G2141" t="s">
        <v>72</v>
      </c>
      <c r="H2141" t="s">
        <v>129</v>
      </c>
      <c r="I2141" t="s">
        <v>22</v>
      </c>
      <c r="J2141" t="s">
        <v>141</v>
      </c>
      <c r="K2141" t="s">
        <v>8085</v>
      </c>
      <c r="L2141" t="s">
        <v>8086</v>
      </c>
      <c r="M2141">
        <v>2.5077777769999998</v>
      </c>
      <c r="N2141">
        <v>8</v>
      </c>
      <c r="O2141">
        <v>445</v>
      </c>
      <c r="P2141">
        <v>0</v>
      </c>
      <c r="Q2141">
        <v>0</v>
      </c>
      <c r="R2141">
        <v>20.062221999999998</v>
      </c>
      <c r="S2141">
        <v>1115.9611110000001</v>
      </c>
      <c r="T2141">
        <v>0</v>
      </c>
      <c r="U2141">
        <v>0</v>
      </c>
    </row>
    <row r="2142" spans="1:21" x14ac:dyDescent="0.25">
      <c r="A2142" t="s">
        <v>8087</v>
      </c>
      <c r="B2142">
        <v>1</v>
      </c>
      <c r="C2142" t="s">
        <v>78</v>
      </c>
      <c r="D2142" t="s">
        <v>102</v>
      </c>
      <c r="E2142" t="s">
        <v>6978</v>
      </c>
      <c r="F2142" t="s">
        <v>140</v>
      </c>
      <c r="G2142" t="s">
        <v>72</v>
      </c>
      <c r="H2142" t="s">
        <v>129</v>
      </c>
      <c r="I2142" t="s">
        <v>22</v>
      </c>
      <c r="J2142" t="s">
        <v>141</v>
      </c>
      <c r="K2142" t="s">
        <v>8088</v>
      </c>
      <c r="L2142" t="s">
        <v>8089</v>
      </c>
      <c r="M2142">
        <v>0.67027777700000002</v>
      </c>
      <c r="N2142">
        <v>39</v>
      </c>
      <c r="O2142">
        <v>33</v>
      </c>
      <c r="P2142">
        <v>0</v>
      </c>
      <c r="Q2142">
        <v>1</v>
      </c>
      <c r="R2142">
        <v>26.140833000000001</v>
      </c>
      <c r="S2142">
        <v>22.119167000000001</v>
      </c>
      <c r="T2142">
        <v>0</v>
      </c>
      <c r="U2142">
        <v>0.67027800000000004</v>
      </c>
    </row>
    <row r="2143" spans="1:21" x14ac:dyDescent="0.25">
      <c r="A2143" t="s">
        <v>8090</v>
      </c>
      <c r="B2143">
        <v>1</v>
      </c>
      <c r="C2143" t="s">
        <v>78</v>
      </c>
      <c r="D2143" t="s">
        <v>102</v>
      </c>
      <c r="E2143" t="s">
        <v>2060</v>
      </c>
      <c r="F2143" t="s">
        <v>154</v>
      </c>
      <c r="G2143" t="s">
        <v>72</v>
      </c>
      <c r="H2143" t="s">
        <v>129</v>
      </c>
      <c r="I2143" t="s">
        <v>22</v>
      </c>
      <c r="J2143" t="s">
        <v>141</v>
      </c>
      <c r="K2143" t="s">
        <v>8091</v>
      </c>
      <c r="L2143" t="s">
        <v>8092</v>
      </c>
      <c r="M2143">
        <v>0.31694444399999999</v>
      </c>
      <c r="N2143">
        <v>0</v>
      </c>
      <c r="O2143">
        <v>0</v>
      </c>
      <c r="P2143">
        <v>16</v>
      </c>
      <c r="Q2143">
        <v>66</v>
      </c>
      <c r="R2143">
        <v>0</v>
      </c>
      <c r="S2143">
        <v>0</v>
      </c>
      <c r="T2143">
        <v>5.0711110000000001</v>
      </c>
      <c r="U2143">
        <v>20.918333000000001</v>
      </c>
    </row>
    <row r="2144" spans="1:21" x14ac:dyDescent="0.25">
      <c r="A2144" t="s">
        <v>8093</v>
      </c>
      <c r="B2144">
        <v>1</v>
      </c>
      <c r="C2144" t="s">
        <v>78</v>
      </c>
      <c r="D2144" t="s">
        <v>97</v>
      </c>
      <c r="E2144" t="s">
        <v>8094</v>
      </c>
      <c r="F2144" t="s">
        <v>5070</v>
      </c>
      <c r="G2144" t="s">
        <v>71</v>
      </c>
      <c r="H2144" t="s">
        <v>129</v>
      </c>
      <c r="I2144" t="s">
        <v>22</v>
      </c>
      <c r="J2144" t="s">
        <v>141</v>
      </c>
      <c r="K2144" t="s">
        <v>8095</v>
      </c>
      <c r="L2144" t="s">
        <v>8096</v>
      </c>
      <c r="M2144">
        <v>11.667777777</v>
      </c>
      <c r="N2144">
        <v>0</v>
      </c>
      <c r="O2144">
        <v>1</v>
      </c>
      <c r="P2144">
        <v>0</v>
      </c>
      <c r="Q2144">
        <v>0</v>
      </c>
      <c r="R2144">
        <v>0</v>
      </c>
      <c r="S2144">
        <v>11.667778</v>
      </c>
      <c r="T2144">
        <v>0</v>
      </c>
      <c r="U2144">
        <v>0</v>
      </c>
    </row>
    <row r="2145" spans="1:21" x14ac:dyDescent="0.25">
      <c r="A2145" t="s">
        <v>8097</v>
      </c>
      <c r="B2145">
        <v>1</v>
      </c>
      <c r="C2145" t="s">
        <v>78</v>
      </c>
      <c r="D2145" t="s">
        <v>97</v>
      </c>
      <c r="E2145" t="s">
        <v>8098</v>
      </c>
      <c r="F2145" t="s">
        <v>5070</v>
      </c>
      <c r="G2145" t="s">
        <v>71</v>
      </c>
      <c r="H2145" t="s">
        <v>129</v>
      </c>
      <c r="I2145" t="s">
        <v>22</v>
      </c>
      <c r="J2145" t="s">
        <v>141</v>
      </c>
      <c r="K2145" t="s">
        <v>8099</v>
      </c>
      <c r="L2145" t="s">
        <v>8100</v>
      </c>
      <c r="M2145">
        <v>5.3086111110000003</v>
      </c>
      <c r="N2145">
        <v>0</v>
      </c>
      <c r="O2145">
        <v>2</v>
      </c>
      <c r="P2145">
        <v>0</v>
      </c>
      <c r="Q2145">
        <v>0</v>
      </c>
      <c r="R2145">
        <v>0</v>
      </c>
      <c r="S2145">
        <v>10.617222</v>
      </c>
      <c r="T2145">
        <v>0</v>
      </c>
      <c r="U2145">
        <v>0</v>
      </c>
    </row>
    <row r="2146" spans="1:21" x14ac:dyDescent="0.25">
      <c r="A2146" t="s">
        <v>8101</v>
      </c>
      <c r="B2146">
        <v>1</v>
      </c>
      <c r="C2146" t="s">
        <v>78</v>
      </c>
      <c r="D2146" t="s">
        <v>97</v>
      </c>
      <c r="E2146" t="s">
        <v>8102</v>
      </c>
      <c r="F2146" t="s">
        <v>4991</v>
      </c>
      <c r="G2146" t="s">
        <v>71</v>
      </c>
      <c r="H2146" t="s">
        <v>129</v>
      </c>
      <c r="I2146" t="s">
        <v>22</v>
      </c>
      <c r="J2146" t="s">
        <v>141</v>
      </c>
      <c r="K2146" t="s">
        <v>8103</v>
      </c>
      <c r="L2146" t="s">
        <v>8104</v>
      </c>
      <c r="M2146">
        <v>2.94</v>
      </c>
      <c r="N2146">
        <v>0</v>
      </c>
      <c r="O2146">
        <v>1</v>
      </c>
      <c r="P2146">
        <v>0</v>
      </c>
      <c r="Q2146">
        <v>0</v>
      </c>
      <c r="R2146">
        <v>0</v>
      </c>
      <c r="S2146">
        <v>2.94</v>
      </c>
      <c r="T2146">
        <v>0</v>
      </c>
      <c r="U2146">
        <v>0</v>
      </c>
    </row>
    <row r="2147" spans="1:21" x14ac:dyDescent="0.25">
      <c r="A2147" t="s">
        <v>8105</v>
      </c>
      <c r="B2147">
        <v>1</v>
      </c>
      <c r="C2147" t="s">
        <v>78</v>
      </c>
      <c r="D2147" t="s">
        <v>97</v>
      </c>
      <c r="E2147" t="s">
        <v>8106</v>
      </c>
      <c r="F2147" t="s">
        <v>4991</v>
      </c>
      <c r="G2147" t="s">
        <v>71</v>
      </c>
      <c r="H2147" t="s">
        <v>129</v>
      </c>
      <c r="I2147" t="s">
        <v>22</v>
      </c>
      <c r="J2147" t="s">
        <v>141</v>
      </c>
      <c r="K2147" t="s">
        <v>8107</v>
      </c>
      <c r="L2147" t="s">
        <v>8108</v>
      </c>
      <c r="M2147">
        <v>5.4177777770000004</v>
      </c>
      <c r="N2147">
        <v>0</v>
      </c>
      <c r="O2147">
        <v>1</v>
      </c>
      <c r="P2147">
        <v>0</v>
      </c>
      <c r="Q2147">
        <v>0</v>
      </c>
      <c r="R2147">
        <v>0</v>
      </c>
      <c r="S2147">
        <v>5.4177780000000002</v>
      </c>
      <c r="T2147">
        <v>0</v>
      </c>
      <c r="U2147">
        <v>0</v>
      </c>
    </row>
    <row r="2148" spans="1:21" x14ac:dyDescent="0.25">
      <c r="A2148" t="s">
        <v>8109</v>
      </c>
      <c r="B2148">
        <v>1</v>
      </c>
      <c r="C2148" t="s">
        <v>78</v>
      </c>
      <c r="D2148" t="s">
        <v>96</v>
      </c>
      <c r="E2148" t="s">
        <v>8110</v>
      </c>
      <c r="F2148" t="s">
        <v>4991</v>
      </c>
      <c r="G2148" t="s">
        <v>71</v>
      </c>
      <c r="H2148" t="s">
        <v>129</v>
      </c>
      <c r="I2148" t="s">
        <v>22</v>
      </c>
      <c r="J2148" t="s">
        <v>141</v>
      </c>
      <c r="K2148" t="s">
        <v>8111</v>
      </c>
      <c r="L2148" t="s">
        <v>8112</v>
      </c>
      <c r="M2148">
        <v>4.0863888880000001</v>
      </c>
      <c r="N2148">
        <v>0</v>
      </c>
      <c r="O2148">
        <v>1</v>
      </c>
      <c r="P2148">
        <v>0</v>
      </c>
      <c r="Q2148">
        <v>0</v>
      </c>
      <c r="R2148">
        <v>0</v>
      </c>
      <c r="S2148">
        <v>4.0863889999999996</v>
      </c>
      <c r="T2148">
        <v>0</v>
      </c>
      <c r="U2148">
        <v>0</v>
      </c>
    </row>
    <row r="2149" spans="1:21" x14ac:dyDescent="0.25">
      <c r="A2149" t="s">
        <v>8113</v>
      </c>
      <c r="B2149">
        <v>1</v>
      </c>
      <c r="C2149" t="s">
        <v>78</v>
      </c>
      <c r="D2149" t="s">
        <v>87</v>
      </c>
      <c r="E2149" t="s">
        <v>8114</v>
      </c>
      <c r="F2149" t="s">
        <v>4991</v>
      </c>
      <c r="G2149" t="s">
        <v>71</v>
      </c>
      <c r="H2149" t="s">
        <v>129</v>
      </c>
      <c r="I2149" t="s">
        <v>22</v>
      </c>
      <c r="J2149" t="s">
        <v>141</v>
      </c>
      <c r="K2149" t="s">
        <v>8115</v>
      </c>
      <c r="L2149" t="s">
        <v>8116</v>
      </c>
      <c r="M2149">
        <v>1.3038888879999999</v>
      </c>
      <c r="N2149">
        <v>0</v>
      </c>
      <c r="O2149">
        <v>2</v>
      </c>
      <c r="P2149">
        <v>0</v>
      </c>
      <c r="Q2149">
        <v>0</v>
      </c>
      <c r="R2149">
        <v>0</v>
      </c>
      <c r="S2149">
        <v>2.6077780000000002</v>
      </c>
      <c r="T2149">
        <v>0</v>
      </c>
      <c r="U2149">
        <v>0</v>
      </c>
    </row>
    <row r="2150" spans="1:21" x14ac:dyDescent="0.25">
      <c r="A2150" t="s">
        <v>8117</v>
      </c>
      <c r="B2150">
        <v>1</v>
      </c>
      <c r="C2150" t="s">
        <v>79</v>
      </c>
      <c r="D2150" t="s">
        <v>115</v>
      </c>
      <c r="E2150" t="s">
        <v>8118</v>
      </c>
      <c r="F2150" t="s">
        <v>4991</v>
      </c>
      <c r="G2150" t="s">
        <v>71</v>
      </c>
      <c r="H2150" t="s">
        <v>129</v>
      </c>
      <c r="I2150" t="s">
        <v>22</v>
      </c>
      <c r="J2150" t="s">
        <v>141</v>
      </c>
      <c r="K2150" t="s">
        <v>8119</v>
      </c>
      <c r="L2150" t="s">
        <v>8120</v>
      </c>
      <c r="M2150">
        <v>1.5758333330000001</v>
      </c>
      <c r="N2150">
        <v>1</v>
      </c>
      <c r="O2150">
        <v>0</v>
      </c>
      <c r="P2150">
        <v>0</v>
      </c>
      <c r="Q2150">
        <v>0</v>
      </c>
      <c r="R2150">
        <v>1.575833</v>
      </c>
      <c r="S2150">
        <v>0</v>
      </c>
      <c r="T2150">
        <v>0</v>
      </c>
      <c r="U2150">
        <v>0</v>
      </c>
    </row>
    <row r="2151" spans="1:21" x14ac:dyDescent="0.25">
      <c r="A2151" t="s">
        <v>8121</v>
      </c>
      <c r="B2151">
        <v>1</v>
      </c>
      <c r="C2151" t="s">
        <v>78</v>
      </c>
      <c r="D2151" t="s">
        <v>103</v>
      </c>
      <c r="E2151" t="s">
        <v>8122</v>
      </c>
      <c r="F2151" t="s">
        <v>5012</v>
      </c>
      <c r="G2151" t="s">
        <v>72</v>
      </c>
      <c r="H2151" t="s">
        <v>129</v>
      </c>
      <c r="I2151" t="s">
        <v>22</v>
      </c>
      <c r="J2151" t="s">
        <v>141</v>
      </c>
      <c r="K2151" t="s">
        <v>8123</v>
      </c>
      <c r="L2151" t="s">
        <v>8124</v>
      </c>
      <c r="M2151">
        <v>0.84750000000000003</v>
      </c>
      <c r="N2151">
        <v>0</v>
      </c>
      <c r="O2151">
        <v>0</v>
      </c>
      <c r="P2151">
        <v>16</v>
      </c>
      <c r="Q2151">
        <v>0</v>
      </c>
      <c r="R2151">
        <v>0</v>
      </c>
      <c r="S2151">
        <v>0</v>
      </c>
      <c r="T2151">
        <v>13.56</v>
      </c>
      <c r="U2151">
        <v>0</v>
      </c>
    </row>
    <row r="2152" spans="1:21" x14ac:dyDescent="0.25">
      <c r="A2152" t="s">
        <v>8125</v>
      </c>
      <c r="B2152">
        <v>1</v>
      </c>
      <c r="C2152" t="s">
        <v>79</v>
      </c>
      <c r="D2152" t="s">
        <v>120</v>
      </c>
      <c r="E2152" t="s">
        <v>8126</v>
      </c>
      <c r="F2152" t="s">
        <v>5029</v>
      </c>
      <c r="G2152" t="s">
        <v>71</v>
      </c>
      <c r="H2152" t="s">
        <v>129</v>
      </c>
      <c r="I2152" t="s">
        <v>22</v>
      </c>
      <c r="J2152" t="s">
        <v>141</v>
      </c>
      <c r="K2152" t="s">
        <v>8127</v>
      </c>
      <c r="L2152" t="s">
        <v>8128</v>
      </c>
      <c r="M2152">
        <v>0.35194444400000002</v>
      </c>
      <c r="N2152">
        <v>0</v>
      </c>
      <c r="O2152">
        <v>515</v>
      </c>
      <c r="P2152">
        <v>0</v>
      </c>
      <c r="Q2152">
        <v>0</v>
      </c>
      <c r="R2152">
        <v>0</v>
      </c>
      <c r="S2152">
        <v>181.25138899999999</v>
      </c>
      <c r="T2152">
        <v>0</v>
      </c>
      <c r="U2152">
        <v>0</v>
      </c>
    </row>
    <row r="2153" spans="1:21" x14ac:dyDescent="0.25">
      <c r="A2153" t="s">
        <v>8129</v>
      </c>
      <c r="B2153">
        <v>1</v>
      </c>
      <c r="C2153" t="s">
        <v>79</v>
      </c>
      <c r="D2153" t="s">
        <v>120</v>
      </c>
      <c r="E2153" t="s">
        <v>7001</v>
      </c>
      <c r="F2153" t="s">
        <v>140</v>
      </c>
      <c r="G2153" t="s">
        <v>72</v>
      </c>
      <c r="H2153" t="s">
        <v>129</v>
      </c>
      <c r="I2153" t="s">
        <v>22</v>
      </c>
      <c r="J2153" t="s">
        <v>141</v>
      </c>
      <c r="K2153" t="s">
        <v>8130</v>
      </c>
      <c r="L2153" t="s">
        <v>8131</v>
      </c>
      <c r="M2153">
        <v>0.91749999999999998</v>
      </c>
      <c r="N2153">
        <v>7</v>
      </c>
      <c r="O2153">
        <v>8</v>
      </c>
      <c r="P2153">
        <v>0</v>
      </c>
      <c r="Q2153">
        <v>0</v>
      </c>
      <c r="R2153">
        <v>6.4225000000000003</v>
      </c>
      <c r="S2153">
        <v>7.34</v>
      </c>
      <c r="T2153">
        <v>0</v>
      </c>
      <c r="U2153">
        <v>0</v>
      </c>
    </row>
    <row r="2154" spans="1:21" x14ac:dyDescent="0.25">
      <c r="A2154" t="s">
        <v>8132</v>
      </c>
      <c r="B2154">
        <v>1</v>
      </c>
      <c r="C2154" t="s">
        <v>79</v>
      </c>
      <c r="D2154" t="s">
        <v>120</v>
      </c>
      <c r="E2154" t="s">
        <v>8133</v>
      </c>
      <c r="F2154" t="s">
        <v>6456</v>
      </c>
      <c r="G2154" t="s">
        <v>72</v>
      </c>
      <c r="H2154" t="s">
        <v>129</v>
      </c>
      <c r="I2154" t="s">
        <v>22</v>
      </c>
      <c r="J2154" t="s">
        <v>141</v>
      </c>
      <c r="K2154" t="s">
        <v>8134</v>
      </c>
      <c r="L2154" t="s">
        <v>8135</v>
      </c>
      <c r="M2154">
        <v>12.029722222</v>
      </c>
      <c r="N2154">
        <v>1</v>
      </c>
      <c r="O2154">
        <v>0</v>
      </c>
      <c r="P2154">
        <v>0</v>
      </c>
      <c r="Q2154">
        <v>0</v>
      </c>
      <c r="R2154">
        <v>12.029722</v>
      </c>
      <c r="S2154">
        <v>0</v>
      </c>
      <c r="T2154">
        <v>0</v>
      </c>
      <c r="U2154">
        <v>0</v>
      </c>
    </row>
    <row r="2155" spans="1:21" x14ac:dyDescent="0.25">
      <c r="A2155" t="s">
        <v>8136</v>
      </c>
      <c r="B2155">
        <v>1</v>
      </c>
      <c r="C2155" t="s">
        <v>79</v>
      </c>
      <c r="D2155" t="s">
        <v>114</v>
      </c>
      <c r="E2155" t="s">
        <v>8137</v>
      </c>
      <c r="F2155" t="s">
        <v>128</v>
      </c>
      <c r="G2155" t="s">
        <v>72</v>
      </c>
      <c r="H2155" t="s">
        <v>129</v>
      </c>
      <c r="I2155" t="s">
        <v>22</v>
      </c>
      <c r="J2155" t="s">
        <v>130</v>
      </c>
      <c r="K2155" t="s">
        <v>8138</v>
      </c>
      <c r="L2155" t="s">
        <v>8139</v>
      </c>
      <c r="M2155">
        <v>0.53278499999999995</v>
      </c>
      <c r="N2155">
        <v>2</v>
      </c>
      <c r="O2155">
        <v>89</v>
      </c>
      <c r="P2155">
        <v>0</v>
      </c>
      <c r="Q2155">
        <v>0</v>
      </c>
      <c r="R2155">
        <v>1.0655699999999999</v>
      </c>
      <c r="S2155">
        <v>47.417864999999999</v>
      </c>
      <c r="T2155">
        <v>0</v>
      </c>
      <c r="U2155">
        <v>0</v>
      </c>
    </row>
    <row r="2156" spans="1:21" x14ac:dyDescent="0.25">
      <c r="A2156" t="s">
        <v>8140</v>
      </c>
      <c r="B2156">
        <v>1</v>
      </c>
      <c r="C2156" t="s">
        <v>78</v>
      </c>
      <c r="D2156" t="s">
        <v>102</v>
      </c>
      <c r="E2156" t="s">
        <v>8084</v>
      </c>
      <c r="F2156" t="s">
        <v>140</v>
      </c>
      <c r="G2156" t="s">
        <v>72</v>
      </c>
      <c r="H2156" t="s">
        <v>129</v>
      </c>
      <c r="I2156" t="s">
        <v>22</v>
      </c>
      <c r="J2156" t="s">
        <v>141</v>
      </c>
      <c r="K2156" t="s">
        <v>8141</v>
      </c>
      <c r="L2156" t="s">
        <v>8142</v>
      </c>
      <c r="M2156">
        <v>0.68944444400000005</v>
      </c>
      <c r="N2156">
        <v>8</v>
      </c>
      <c r="O2156">
        <v>445</v>
      </c>
      <c r="P2156">
        <v>0</v>
      </c>
      <c r="Q2156">
        <v>0</v>
      </c>
      <c r="R2156">
        <v>5.5155560000000001</v>
      </c>
      <c r="S2156">
        <v>306.80277799999999</v>
      </c>
      <c r="T2156">
        <v>0</v>
      </c>
      <c r="U2156">
        <v>0</v>
      </c>
    </row>
    <row r="2157" spans="1:21" x14ac:dyDescent="0.25">
      <c r="A2157" t="s">
        <v>8143</v>
      </c>
      <c r="B2157">
        <v>1</v>
      </c>
      <c r="C2157" t="s">
        <v>78</v>
      </c>
      <c r="D2157" t="s">
        <v>102</v>
      </c>
      <c r="E2157" t="s">
        <v>6978</v>
      </c>
      <c r="F2157" t="s">
        <v>140</v>
      </c>
      <c r="G2157" t="s">
        <v>72</v>
      </c>
      <c r="H2157" t="s">
        <v>129</v>
      </c>
      <c r="I2157" t="s">
        <v>22</v>
      </c>
      <c r="J2157" t="s">
        <v>141</v>
      </c>
      <c r="K2157" t="s">
        <v>8144</v>
      </c>
      <c r="L2157" t="s">
        <v>8145</v>
      </c>
      <c r="M2157">
        <v>0.39111111100000001</v>
      </c>
      <c r="N2157">
        <v>39</v>
      </c>
      <c r="O2157">
        <v>53</v>
      </c>
      <c r="P2157">
        <v>0</v>
      </c>
      <c r="Q2157">
        <v>21</v>
      </c>
      <c r="R2157">
        <v>15.253333</v>
      </c>
      <c r="S2157">
        <v>20.728888999999999</v>
      </c>
      <c r="T2157">
        <v>0</v>
      </c>
      <c r="U2157">
        <v>8.2133330000000004</v>
      </c>
    </row>
    <row r="2158" spans="1:21" x14ac:dyDescent="0.25">
      <c r="A2158" t="s">
        <v>8146</v>
      </c>
      <c r="B2158">
        <v>1</v>
      </c>
      <c r="C2158" t="s">
        <v>78</v>
      </c>
      <c r="D2158" t="s">
        <v>81</v>
      </c>
      <c r="E2158" t="s">
        <v>8147</v>
      </c>
      <c r="F2158" t="s">
        <v>140</v>
      </c>
      <c r="G2158" t="s">
        <v>72</v>
      </c>
      <c r="H2158" t="s">
        <v>129</v>
      </c>
      <c r="I2158" t="s">
        <v>22</v>
      </c>
      <c r="J2158" t="s">
        <v>141</v>
      </c>
      <c r="K2158" t="s">
        <v>8148</v>
      </c>
      <c r="L2158" t="s">
        <v>8149</v>
      </c>
      <c r="M2158">
        <v>0.77722222200000002</v>
      </c>
      <c r="N2158">
        <v>0</v>
      </c>
      <c r="O2158">
        <v>224</v>
      </c>
      <c r="P2158">
        <v>28</v>
      </c>
      <c r="Q2158">
        <v>427</v>
      </c>
      <c r="R2158">
        <v>0</v>
      </c>
      <c r="S2158">
        <v>174.09777800000001</v>
      </c>
      <c r="T2158">
        <v>21.762222000000001</v>
      </c>
      <c r="U2158">
        <v>331.87388900000002</v>
      </c>
    </row>
    <row r="2159" spans="1:21" x14ac:dyDescent="0.25">
      <c r="A2159" t="s">
        <v>8150</v>
      </c>
      <c r="B2159">
        <v>1</v>
      </c>
      <c r="C2159" t="s">
        <v>78</v>
      </c>
      <c r="D2159" t="s">
        <v>81</v>
      </c>
      <c r="E2159" t="s">
        <v>8151</v>
      </c>
      <c r="F2159" t="s">
        <v>140</v>
      </c>
      <c r="G2159" t="s">
        <v>72</v>
      </c>
      <c r="H2159" t="s">
        <v>129</v>
      </c>
      <c r="I2159" t="s">
        <v>22</v>
      </c>
      <c r="J2159" t="s">
        <v>141</v>
      </c>
      <c r="K2159" t="s">
        <v>8152</v>
      </c>
      <c r="L2159" t="s">
        <v>8153</v>
      </c>
      <c r="M2159">
        <v>0.712777777</v>
      </c>
      <c r="N2159">
        <v>0</v>
      </c>
      <c r="O2159">
        <v>223</v>
      </c>
      <c r="P2159">
        <v>28</v>
      </c>
      <c r="Q2159">
        <v>427</v>
      </c>
      <c r="R2159">
        <v>0</v>
      </c>
      <c r="S2159">
        <v>158.949444</v>
      </c>
      <c r="T2159">
        <v>19.957778000000001</v>
      </c>
      <c r="U2159">
        <v>304.356111</v>
      </c>
    </row>
    <row r="2160" spans="1:21" x14ac:dyDescent="0.25">
      <c r="A2160" t="s">
        <v>8154</v>
      </c>
      <c r="B2160">
        <v>1</v>
      </c>
      <c r="C2160" t="s">
        <v>78</v>
      </c>
      <c r="D2160" t="s">
        <v>93</v>
      </c>
      <c r="E2160" t="s">
        <v>8155</v>
      </c>
      <c r="F2160" t="s">
        <v>4991</v>
      </c>
      <c r="G2160" t="s">
        <v>71</v>
      </c>
      <c r="H2160" t="s">
        <v>129</v>
      </c>
      <c r="I2160" t="s">
        <v>22</v>
      </c>
      <c r="J2160" t="s">
        <v>141</v>
      </c>
      <c r="K2160" t="s">
        <v>8156</v>
      </c>
      <c r="L2160" t="s">
        <v>8157</v>
      </c>
      <c r="M2160">
        <v>0.47861111099999998</v>
      </c>
      <c r="N2160">
        <v>0</v>
      </c>
      <c r="O2160">
        <v>2</v>
      </c>
      <c r="P2160">
        <v>0</v>
      </c>
      <c r="Q2160">
        <v>0</v>
      </c>
      <c r="R2160">
        <v>0</v>
      </c>
      <c r="S2160">
        <v>0.95722200000000002</v>
      </c>
      <c r="T2160">
        <v>0</v>
      </c>
      <c r="U2160">
        <v>0</v>
      </c>
    </row>
    <row r="2161" spans="1:21" x14ac:dyDescent="0.25">
      <c r="A2161" t="s">
        <v>8158</v>
      </c>
      <c r="B2161">
        <v>1</v>
      </c>
      <c r="C2161" t="s">
        <v>78</v>
      </c>
      <c r="D2161" t="s">
        <v>93</v>
      </c>
      <c r="E2161" t="s">
        <v>8159</v>
      </c>
      <c r="F2161" t="s">
        <v>5417</v>
      </c>
      <c r="G2161" t="s">
        <v>71</v>
      </c>
      <c r="H2161" t="s">
        <v>129</v>
      </c>
      <c r="I2161" t="s">
        <v>22</v>
      </c>
      <c r="J2161" t="s">
        <v>141</v>
      </c>
      <c r="K2161" t="s">
        <v>8160</v>
      </c>
      <c r="L2161" t="s">
        <v>8161</v>
      </c>
      <c r="M2161">
        <v>0.76055555500000005</v>
      </c>
      <c r="N2161">
        <v>0</v>
      </c>
      <c r="O2161">
        <v>10</v>
      </c>
      <c r="P2161">
        <v>0</v>
      </c>
      <c r="Q2161">
        <v>0</v>
      </c>
      <c r="R2161">
        <v>0</v>
      </c>
      <c r="S2161">
        <v>7.605556</v>
      </c>
      <c r="T2161">
        <v>0</v>
      </c>
      <c r="U2161">
        <v>0</v>
      </c>
    </row>
    <row r="2162" spans="1:21" x14ac:dyDescent="0.25">
      <c r="A2162" t="s">
        <v>8162</v>
      </c>
      <c r="B2162">
        <v>1</v>
      </c>
      <c r="C2162" t="s">
        <v>78</v>
      </c>
      <c r="D2162" t="s">
        <v>237</v>
      </c>
      <c r="E2162" t="s">
        <v>1083</v>
      </c>
      <c r="F2162" t="s">
        <v>177</v>
      </c>
      <c r="G2162" t="s">
        <v>71</v>
      </c>
      <c r="H2162" t="s">
        <v>129</v>
      </c>
      <c r="I2162" t="s">
        <v>22</v>
      </c>
      <c r="J2162" t="s">
        <v>130</v>
      </c>
      <c r="K2162" t="s">
        <v>8163</v>
      </c>
      <c r="L2162" t="s">
        <v>8164</v>
      </c>
      <c r="M2162">
        <v>8.4733583330000002</v>
      </c>
      <c r="N2162">
        <v>0</v>
      </c>
      <c r="O2162">
        <v>160</v>
      </c>
      <c r="P2162">
        <v>0</v>
      </c>
      <c r="Q2162">
        <v>0</v>
      </c>
      <c r="R2162">
        <v>0</v>
      </c>
      <c r="S2162">
        <v>1355.737333</v>
      </c>
      <c r="T2162">
        <v>0</v>
      </c>
      <c r="U2162">
        <v>0</v>
      </c>
    </row>
    <row r="2163" spans="1:21" x14ac:dyDescent="0.25">
      <c r="A2163" t="s">
        <v>8165</v>
      </c>
      <c r="B2163">
        <v>1</v>
      </c>
      <c r="C2163" t="s">
        <v>78</v>
      </c>
      <c r="D2163" t="s">
        <v>237</v>
      </c>
      <c r="E2163" t="s">
        <v>1083</v>
      </c>
      <c r="F2163" t="s">
        <v>177</v>
      </c>
      <c r="G2163" t="s">
        <v>71</v>
      </c>
      <c r="H2163" t="s">
        <v>129</v>
      </c>
      <c r="I2163" t="s">
        <v>22</v>
      </c>
      <c r="J2163" t="s">
        <v>130</v>
      </c>
      <c r="K2163" t="s">
        <v>8166</v>
      </c>
      <c r="L2163" t="s">
        <v>8167</v>
      </c>
      <c r="M2163">
        <v>8.0333333329999999</v>
      </c>
      <c r="N2163">
        <v>0</v>
      </c>
      <c r="O2163">
        <v>160</v>
      </c>
      <c r="P2163">
        <v>0</v>
      </c>
      <c r="Q2163">
        <v>0</v>
      </c>
      <c r="R2163">
        <v>0</v>
      </c>
      <c r="S2163">
        <v>1285.333333</v>
      </c>
      <c r="T2163">
        <v>0</v>
      </c>
      <c r="U2163">
        <v>0</v>
      </c>
    </row>
    <row r="2164" spans="1:21" x14ac:dyDescent="0.25">
      <c r="A2164" t="s">
        <v>8168</v>
      </c>
      <c r="B2164">
        <v>1</v>
      </c>
      <c r="C2164" t="s">
        <v>78</v>
      </c>
      <c r="D2164" t="s">
        <v>102</v>
      </c>
      <c r="E2164" t="s">
        <v>7662</v>
      </c>
      <c r="F2164" t="s">
        <v>140</v>
      </c>
      <c r="G2164" t="s">
        <v>72</v>
      </c>
      <c r="H2164" t="s">
        <v>129</v>
      </c>
      <c r="I2164" t="s">
        <v>22</v>
      </c>
      <c r="J2164" t="s">
        <v>141</v>
      </c>
      <c r="K2164" t="s">
        <v>8169</v>
      </c>
      <c r="L2164" t="s">
        <v>8170</v>
      </c>
      <c r="M2164">
        <v>1.556944444</v>
      </c>
      <c r="N2164">
        <v>6</v>
      </c>
      <c r="O2164">
        <v>1628</v>
      </c>
      <c r="P2164">
        <v>0</v>
      </c>
      <c r="Q2164">
        <v>0</v>
      </c>
      <c r="R2164">
        <v>9.3416669999999993</v>
      </c>
      <c r="S2164">
        <v>2534.705555</v>
      </c>
      <c r="T2164">
        <v>0</v>
      </c>
      <c r="U2164">
        <v>0</v>
      </c>
    </row>
    <row r="2165" spans="1:21" x14ac:dyDescent="0.25">
      <c r="A2165" t="s">
        <v>8171</v>
      </c>
      <c r="B2165">
        <v>1</v>
      </c>
      <c r="C2165" t="s">
        <v>78</v>
      </c>
      <c r="D2165" t="s">
        <v>98</v>
      </c>
      <c r="E2165" t="s">
        <v>7767</v>
      </c>
      <c r="F2165" t="s">
        <v>177</v>
      </c>
      <c r="G2165" t="s">
        <v>72</v>
      </c>
      <c r="H2165" t="s">
        <v>129</v>
      </c>
      <c r="I2165" t="s">
        <v>22</v>
      </c>
      <c r="J2165" t="s">
        <v>130</v>
      </c>
      <c r="K2165" t="s">
        <v>8172</v>
      </c>
      <c r="L2165" t="s">
        <v>8173</v>
      </c>
      <c r="M2165">
        <v>4.7619444440000001</v>
      </c>
      <c r="N2165">
        <v>1</v>
      </c>
      <c r="O2165">
        <v>223</v>
      </c>
      <c r="P2165">
        <v>0</v>
      </c>
      <c r="Q2165">
        <v>0</v>
      </c>
      <c r="R2165">
        <v>4.7619439999999997</v>
      </c>
      <c r="S2165">
        <v>1061.9136109999999</v>
      </c>
      <c r="T2165">
        <v>0</v>
      </c>
      <c r="U2165">
        <v>0</v>
      </c>
    </row>
    <row r="2166" spans="1:21" x14ac:dyDescent="0.25">
      <c r="A2166" t="s">
        <v>8174</v>
      </c>
      <c r="B2166">
        <v>1</v>
      </c>
      <c r="C2166" t="s">
        <v>78</v>
      </c>
      <c r="D2166" t="s">
        <v>82</v>
      </c>
      <c r="E2166" t="s">
        <v>8175</v>
      </c>
      <c r="F2166" t="s">
        <v>128</v>
      </c>
      <c r="G2166" t="s">
        <v>71</v>
      </c>
      <c r="H2166" t="s">
        <v>129</v>
      </c>
      <c r="I2166" t="s">
        <v>22</v>
      </c>
      <c r="J2166" t="s">
        <v>130</v>
      </c>
      <c r="K2166" t="s">
        <v>8176</v>
      </c>
      <c r="L2166" t="s">
        <v>8177</v>
      </c>
      <c r="M2166">
        <v>0.69956111099999996</v>
      </c>
      <c r="N2166">
        <v>1</v>
      </c>
      <c r="O2166">
        <v>578</v>
      </c>
      <c r="P2166">
        <v>0</v>
      </c>
      <c r="Q2166">
        <v>0</v>
      </c>
      <c r="R2166">
        <v>0.69956099999999999</v>
      </c>
      <c r="S2166">
        <v>404.34632199999999</v>
      </c>
      <c r="T2166">
        <v>0</v>
      </c>
      <c r="U2166">
        <v>0</v>
      </c>
    </row>
    <row r="2167" spans="1:21" x14ac:dyDescent="0.25">
      <c r="A2167" t="s">
        <v>8178</v>
      </c>
      <c r="B2167">
        <v>1</v>
      </c>
      <c r="C2167" t="s">
        <v>78</v>
      </c>
      <c r="D2167" t="s">
        <v>93</v>
      </c>
      <c r="E2167" t="s">
        <v>8179</v>
      </c>
      <c r="F2167" t="s">
        <v>2199</v>
      </c>
      <c r="G2167" t="s">
        <v>71</v>
      </c>
      <c r="H2167" t="s">
        <v>129</v>
      </c>
      <c r="I2167" t="s">
        <v>22</v>
      </c>
      <c r="J2167" t="s">
        <v>141</v>
      </c>
      <c r="K2167" t="s">
        <v>8180</v>
      </c>
      <c r="L2167" t="s">
        <v>8181</v>
      </c>
      <c r="M2167">
        <v>2.699166666</v>
      </c>
      <c r="N2167">
        <v>0</v>
      </c>
      <c r="O2167">
        <v>68</v>
      </c>
      <c r="P2167">
        <v>0</v>
      </c>
      <c r="Q2167">
        <v>0</v>
      </c>
      <c r="R2167">
        <v>0</v>
      </c>
      <c r="S2167">
        <v>183.54333299999999</v>
      </c>
      <c r="T2167">
        <v>0</v>
      </c>
      <c r="U2167">
        <v>0</v>
      </c>
    </row>
    <row r="2168" spans="1:21" x14ac:dyDescent="0.25">
      <c r="A2168" t="s">
        <v>8182</v>
      </c>
      <c r="B2168">
        <v>1</v>
      </c>
      <c r="C2168" t="s">
        <v>78</v>
      </c>
      <c r="D2168" t="s">
        <v>82</v>
      </c>
      <c r="E2168" t="s">
        <v>8183</v>
      </c>
      <c r="F2168" t="s">
        <v>128</v>
      </c>
      <c r="G2168" t="s">
        <v>72</v>
      </c>
      <c r="H2168" t="s">
        <v>129</v>
      </c>
      <c r="I2168" t="s">
        <v>22</v>
      </c>
      <c r="J2168" t="s">
        <v>130</v>
      </c>
      <c r="K2168" t="s">
        <v>8184</v>
      </c>
      <c r="L2168" t="s">
        <v>8185</v>
      </c>
      <c r="M2168">
        <v>2.895277777</v>
      </c>
      <c r="N2168">
        <v>0</v>
      </c>
      <c r="O2168">
        <v>0</v>
      </c>
      <c r="P2168">
        <v>6</v>
      </c>
      <c r="Q2168">
        <v>62</v>
      </c>
      <c r="R2168">
        <v>0</v>
      </c>
      <c r="S2168">
        <v>0</v>
      </c>
      <c r="T2168">
        <v>17.371666999999999</v>
      </c>
      <c r="U2168">
        <v>179.50722200000001</v>
      </c>
    </row>
    <row r="2169" spans="1:21" x14ac:dyDescent="0.25">
      <c r="A2169" t="s">
        <v>8186</v>
      </c>
      <c r="B2169">
        <v>1</v>
      </c>
      <c r="C2169" t="s">
        <v>78</v>
      </c>
      <c r="D2169" t="s">
        <v>82</v>
      </c>
      <c r="E2169" t="s">
        <v>8187</v>
      </c>
      <c r="F2169" t="s">
        <v>177</v>
      </c>
      <c r="G2169" t="s">
        <v>71</v>
      </c>
      <c r="H2169" t="s">
        <v>129</v>
      </c>
      <c r="I2169" t="s">
        <v>22</v>
      </c>
      <c r="J2169" t="s">
        <v>130</v>
      </c>
      <c r="K2169" t="s">
        <v>8188</v>
      </c>
      <c r="L2169" t="s">
        <v>8189</v>
      </c>
      <c r="M2169">
        <v>2.951944444</v>
      </c>
      <c r="N2169">
        <v>1</v>
      </c>
      <c r="O2169">
        <v>734</v>
      </c>
      <c r="P2169">
        <v>0</v>
      </c>
      <c r="Q2169">
        <v>0</v>
      </c>
      <c r="R2169">
        <v>2.9519440000000001</v>
      </c>
      <c r="S2169">
        <v>2166.727222</v>
      </c>
      <c r="T2169">
        <v>0</v>
      </c>
      <c r="U2169">
        <v>0</v>
      </c>
    </row>
    <row r="2170" spans="1:21" x14ac:dyDescent="0.25">
      <c r="A2170" t="s">
        <v>8190</v>
      </c>
      <c r="B2170">
        <v>1</v>
      </c>
      <c r="C2170" t="s">
        <v>78</v>
      </c>
      <c r="D2170" t="s">
        <v>81</v>
      </c>
      <c r="E2170" t="s">
        <v>8191</v>
      </c>
      <c r="F2170" t="s">
        <v>140</v>
      </c>
      <c r="G2170" t="s">
        <v>72</v>
      </c>
      <c r="H2170" t="s">
        <v>129</v>
      </c>
      <c r="I2170" t="s">
        <v>22</v>
      </c>
      <c r="J2170" t="s">
        <v>141</v>
      </c>
      <c r="K2170" t="s">
        <v>8192</v>
      </c>
      <c r="L2170" t="s">
        <v>8193</v>
      </c>
      <c r="M2170">
        <v>1.3561111109999999</v>
      </c>
      <c r="N2170">
        <v>1</v>
      </c>
      <c r="O2170">
        <v>98</v>
      </c>
      <c r="P2170">
        <v>0</v>
      </c>
      <c r="Q2170">
        <v>0</v>
      </c>
      <c r="R2170">
        <v>1.3561110000000001</v>
      </c>
      <c r="S2170">
        <v>132.898889</v>
      </c>
      <c r="T2170">
        <v>0</v>
      </c>
      <c r="U2170">
        <v>0</v>
      </c>
    </row>
    <row r="2171" spans="1:21" x14ac:dyDescent="0.25">
      <c r="A2171" t="s">
        <v>8194</v>
      </c>
      <c r="B2171">
        <v>1</v>
      </c>
      <c r="C2171" t="s">
        <v>78</v>
      </c>
      <c r="D2171" t="s">
        <v>94</v>
      </c>
      <c r="E2171" t="s">
        <v>8195</v>
      </c>
      <c r="F2171" t="s">
        <v>4991</v>
      </c>
      <c r="G2171" t="s">
        <v>71</v>
      </c>
      <c r="H2171" t="s">
        <v>129</v>
      </c>
      <c r="I2171" t="s">
        <v>22</v>
      </c>
      <c r="J2171" t="s">
        <v>141</v>
      </c>
      <c r="K2171" t="s">
        <v>8196</v>
      </c>
      <c r="L2171" t="s">
        <v>8197</v>
      </c>
      <c r="M2171">
        <v>11.496944444</v>
      </c>
      <c r="N2171">
        <v>0</v>
      </c>
      <c r="O2171">
        <v>7</v>
      </c>
      <c r="P2171">
        <v>0</v>
      </c>
      <c r="Q2171">
        <v>0</v>
      </c>
      <c r="R2171">
        <v>0</v>
      </c>
      <c r="S2171">
        <v>80.478611000000001</v>
      </c>
      <c r="T2171">
        <v>0</v>
      </c>
      <c r="U2171">
        <v>0</v>
      </c>
    </row>
    <row r="2172" spans="1:21" x14ac:dyDescent="0.25">
      <c r="A2172" t="s">
        <v>8198</v>
      </c>
      <c r="B2172">
        <v>1</v>
      </c>
      <c r="C2172" t="s">
        <v>78</v>
      </c>
      <c r="D2172" t="s">
        <v>95</v>
      </c>
      <c r="E2172" t="s">
        <v>8199</v>
      </c>
      <c r="F2172" t="s">
        <v>4991</v>
      </c>
      <c r="G2172" t="s">
        <v>71</v>
      </c>
      <c r="H2172" t="s">
        <v>129</v>
      </c>
      <c r="I2172" t="s">
        <v>22</v>
      </c>
      <c r="J2172" t="s">
        <v>141</v>
      </c>
      <c r="K2172" t="s">
        <v>8200</v>
      </c>
      <c r="L2172" t="s">
        <v>8201</v>
      </c>
      <c r="M2172">
        <v>4.2491666659999998</v>
      </c>
      <c r="N2172">
        <v>0</v>
      </c>
      <c r="O2172">
        <v>0</v>
      </c>
      <c r="P2172">
        <v>0</v>
      </c>
      <c r="Q2172">
        <v>1</v>
      </c>
      <c r="R2172">
        <v>0</v>
      </c>
      <c r="S2172">
        <v>0</v>
      </c>
      <c r="T2172">
        <v>0</v>
      </c>
      <c r="U2172">
        <v>4.2491669999999999</v>
      </c>
    </row>
    <row r="2173" spans="1:21" x14ac:dyDescent="0.25">
      <c r="A2173" t="s">
        <v>8202</v>
      </c>
      <c r="B2173">
        <v>1</v>
      </c>
      <c r="C2173" t="s">
        <v>78</v>
      </c>
      <c r="D2173" t="s">
        <v>99</v>
      </c>
      <c r="E2173" t="s">
        <v>8203</v>
      </c>
      <c r="F2173" t="s">
        <v>5070</v>
      </c>
      <c r="G2173" t="s">
        <v>71</v>
      </c>
      <c r="H2173" t="s">
        <v>129</v>
      </c>
      <c r="I2173" t="s">
        <v>22</v>
      </c>
      <c r="J2173" t="s">
        <v>141</v>
      </c>
      <c r="K2173" t="s">
        <v>8204</v>
      </c>
      <c r="L2173" t="s">
        <v>8205</v>
      </c>
      <c r="M2173">
        <v>6.0791666659999999</v>
      </c>
      <c r="N2173">
        <v>0</v>
      </c>
      <c r="O2173">
        <v>1</v>
      </c>
      <c r="P2173">
        <v>0</v>
      </c>
      <c r="Q2173">
        <v>0</v>
      </c>
      <c r="R2173">
        <v>0</v>
      </c>
      <c r="S2173">
        <v>6.079167</v>
      </c>
      <c r="T2173">
        <v>0</v>
      </c>
      <c r="U2173">
        <v>0</v>
      </c>
    </row>
    <row r="2174" spans="1:21" x14ac:dyDescent="0.25">
      <c r="A2174" t="s">
        <v>8206</v>
      </c>
      <c r="B2174">
        <v>1</v>
      </c>
      <c r="C2174" t="s">
        <v>78</v>
      </c>
      <c r="D2174" t="s">
        <v>106</v>
      </c>
      <c r="E2174" t="s">
        <v>8207</v>
      </c>
      <c r="F2174" t="s">
        <v>5218</v>
      </c>
      <c r="G2174" t="s">
        <v>71</v>
      </c>
      <c r="H2174" t="s">
        <v>129</v>
      </c>
      <c r="I2174" t="s">
        <v>22</v>
      </c>
      <c r="J2174" t="s">
        <v>141</v>
      </c>
      <c r="K2174" t="s">
        <v>8208</v>
      </c>
      <c r="L2174" t="s">
        <v>8209</v>
      </c>
      <c r="M2174">
        <v>1.798611111</v>
      </c>
      <c r="N2174">
        <v>0</v>
      </c>
      <c r="O2174">
        <v>29</v>
      </c>
      <c r="P2174">
        <v>0</v>
      </c>
      <c r="Q2174">
        <v>0</v>
      </c>
      <c r="R2174">
        <v>0</v>
      </c>
      <c r="S2174">
        <v>52.159722000000002</v>
      </c>
      <c r="T2174">
        <v>0</v>
      </c>
      <c r="U2174">
        <v>0</v>
      </c>
    </row>
    <row r="2175" spans="1:21" x14ac:dyDescent="0.25">
      <c r="A2175" t="s">
        <v>8210</v>
      </c>
      <c r="B2175">
        <v>1</v>
      </c>
      <c r="C2175" t="s">
        <v>78</v>
      </c>
      <c r="D2175" t="s">
        <v>106</v>
      </c>
      <c r="E2175" t="s">
        <v>8211</v>
      </c>
      <c r="F2175" t="s">
        <v>140</v>
      </c>
      <c r="G2175" t="s">
        <v>72</v>
      </c>
      <c r="H2175" t="s">
        <v>129</v>
      </c>
      <c r="I2175" t="s">
        <v>22</v>
      </c>
      <c r="J2175" t="s">
        <v>141</v>
      </c>
      <c r="K2175" t="s">
        <v>8212</v>
      </c>
      <c r="L2175" t="s">
        <v>8213</v>
      </c>
      <c r="M2175">
        <v>0.569722222</v>
      </c>
      <c r="N2175">
        <v>32</v>
      </c>
      <c r="O2175">
        <v>2213</v>
      </c>
      <c r="P2175">
        <v>0</v>
      </c>
      <c r="Q2175">
        <v>0</v>
      </c>
      <c r="R2175">
        <v>18.231110999999999</v>
      </c>
      <c r="S2175">
        <v>1260.7952769999999</v>
      </c>
      <c r="T2175">
        <v>0</v>
      </c>
      <c r="U2175">
        <v>0</v>
      </c>
    </row>
    <row r="2176" spans="1:21" x14ac:dyDescent="0.25">
      <c r="A2176" t="s">
        <v>8214</v>
      </c>
      <c r="B2176">
        <v>1</v>
      </c>
      <c r="C2176" t="s">
        <v>78</v>
      </c>
      <c r="D2176" t="s">
        <v>106</v>
      </c>
      <c r="E2176" t="s">
        <v>8215</v>
      </c>
      <c r="F2176" t="s">
        <v>5029</v>
      </c>
      <c r="G2176" t="s">
        <v>71</v>
      </c>
      <c r="H2176" t="s">
        <v>129</v>
      </c>
      <c r="I2176" t="s">
        <v>22</v>
      </c>
      <c r="J2176" t="s">
        <v>141</v>
      </c>
      <c r="K2176" t="s">
        <v>8216</v>
      </c>
      <c r="L2176" t="s">
        <v>8217</v>
      </c>
      <c r="M2176">
        <v>0.67722222200000004</v>
      </c>
      <c r="N2176">
        <v>0</v>
      </c>
      <c r="O2176">
        <v>121</v>
      </c>
      <c r="P2176">
        <v>0</v>
      </c>
      <c r="Q2176">
        <v>0</v>
      </c>
      <c r="R2176">
        <v>0</v>
      </c>
      <c r="S2176">
        <v>81.943888999999999</v>
      </c>
      <c r="T2176">
        <v>0</v>
      </c>
      <c r="U2176">
        <v>0</v>
      </c>
    </row>
    <row r="2177" spans="1:21" x14ac:dyDescent="0.25">
      <c r="A2177" t="s">
        <v>8218</v>
      </c>
      <c r="B2177">
        <v>1</v>
      </c>
      <c r="C2177" t="s">
        <v>78</v>
      </c>
      <c r="D2177" t="s">
        <v>94</v>
      </c>
      <c r="E2177" t="s">
        <v>8219</v>
      </c>
      <c r="F2177" t="s">
        <v>4991</v>
      </c>
      <c r="G2177" t="s">
        <v>71</v>
      </c>
      <c r="H2177" t="s">
        <v>129</v>
      </c>
      <c r="I2177" t="s">
        <v>22</v>
      </c>
      <c r="J2177" t="s">
        <v>141</v>
      </c>
      <c r="K2177" t="s">
        <v>8220</v>
      </c>
      <c r="L2177" t="s">
        <v>8221</v>
      </c>
      <c r="M2177">
        <v>4.4413888879999996</v>
      </c>
      <c r="N2177">
        <v>0</v>
      </c>
      <c r="O2177">
        <v>5</v>
      </c>
      <c r="P2177">
        <v>0</v>
      </c>
      <c r="Q2177">
        <v>0</v>
      </c>
      <c r="R2177">
        <v>0</v>
      </c>
      <c r="S2177">
        <v>22.206944</v>
      </c>
      <c r="T2177">
        <v>0</v>
      </c>
      <c r="U2177">
        <v>0</v>
      </c>
    </row>
    <row r="2178" spans="1:21" x14ac:dyDescent="0.25">
      <c r="A2178" t="s">
        <v>8222</v>
      </c>
      <c r="B2178">
        <v>1</v>
      </c>
      <c r="C2178" t="s">
        <v>78</v>
      </c>
      <c r="D2178" t="s">
        <v>94</v>
      </c>
      <c r="E2178" t="s">
        <v>8223</v>
      </c>
      <c r="F2178" t="s">
        <v>5829</v>
      </c>
      <c r="G2178" t="s">
        <v>72</v>
      </c>
      <c r="H2178" t="s">
        <v>168</v>
      </c>
      <c r="I2178" t="s">
        <v>22</v>
      </c>
      <c r="J2178" t="s">
        <v>141</v>
      </c>
      <c r="K2178" t="s">
        <v>8224</v>
      </c>
      <c r="L2178" t="s">
        <v>8225</v>
      </c>
      <c r="M2178">
        <v>3.8055554999999998E-2</v>
      </c>
      <c r="N2178">
        <v>2</v>
      </c>
      <c r="O2178">
        <v>721</v>
      </c>
      <c r="P2178">
        <v>0</v>
      </c>
      <c r="Q2178">
        <v>1</v>
      </c>
      <c r="R2178">
        <v>7.6110999999999998E-2</v>
      </c>
      <c r="S2178">
        <v>27.438054999999999</v>
      </c>
      <c r="T2178">
        <v>0</v>
      </c>
      <c r="U2178">
        <v>3.8056E-2</v>
      </c>
    </row>
    <row r="2179" spans="1:21" x14ac:dyDescent="0.25">
      <c r="A2179" t="s">
        <v>8226</v>
      </c>
      <c r="B2179">
        <v>1</v>
      </c>
      <c r="C2179" t="s">
        <v>78</v>
      </c>
      <c r="D2179" t="s">
        <v>81</v>
      </c>
      <c r="E2179" t="s">
        <v>8227</v>
      </c>
      <c r="F2179" t="s">
        <v>140</v>
      </c>
      <c r="G2179" t="s">
        <v>72</v>
      </c>
      <c r="H2179" t="s">
        <v>129</v>
      </c>
      <c r="I2179" t="s">
        <v>22</v>
      </c>
      <c r="J2179" t="s">
        <v>141</v>
      </c>
      <c r="K2179" t="s">
        <v>8228</v>
      </c>
      <c r="L2179" t="s">
        <v>8229</v>
      </c>
      <c r="M2179">
        <v>0.231944444</v>
      </c>
      <c r="N2179">
        <v>11</v>
      </c>
      <c r="O2179">
        <v>316</v>
      </c>
      <c r="P2179">
        <v>30</v>
      </c>
      <c r="Q2179">
        <v>427</v>
      </c>
      <c r="R2179">
        <v>2.5513889999999999</v>
      </c>
      <c r="S2179">
        <v>73.294443999999999</v>
      </c>
      <c r="T2179">
        <v>6.9583329999999997</v>
      </c>
      <c r="U2179">
        <v>99.040278000000001</v>
      </c>
    </row>
    <row r="2180" spans="1:21" x14ac:dyDescent="0.25">
      <c r="A2180" t="s">
        <v>8230</v>
      </c>
      <c r="B2180">
        <v>1</v>
      </c>
      <c r="C2180" t="s">
        <v>78</v>
      </c>
      <c r="D2180" t="s">
        <v>81</v>
      </c>
      <c r="E2180" t="s">
        <v>8231</v>
      </c>
      <c r="F2180" t="s">
        <v>6772</v>
      </c>
      <c r="G2180" t="s">
        <v>72</v>
      </c>
      <c r="H2180" t="s">
        <v>129</v>
      </c>
      <c r="I2180" t="s">
        <v>26</v>
      </c>
      <c r="J2180" t="s">
        <v>141</v>
      </c>
      <c r="K2180" t="s">
        <v>8232</v>
      </c>
      <c r="L2180" t="s">
        <v>8233</v>
      </c>
      <c r="M2180">
        <v>0.74416666600000003</v>
      </c>
      <c r="N2180">
        <v>5</v>
      </c>
      <c r="O2180">
        <v>1778</v>
      </c>
      <c r="P2180">
        <v>15</v>
      </c>
      <c r="Q2180">
        <v>0</v>
      </c>
      <c r="R2180">
        <v>3.7208329999999998</v>
      </c>
      <c r="S2180">
        <v>1323.128332</v>
      </c>
      <c r="T2180">
        <v>11.1625</v>
      </c>
      <c r="U2180">
        <v>0</v>
      </c>
    </row>
    <row r="2181" spans="1:21" x14ac:dyDescent="0.25">
      <c r="A2181" t="s">
        <v>8234</v>
      </c>
      <c r="B2181">
        <v>1</v>
      </c>
      <c r="C2181" t="s">
        <v>78</v>
      </c>
      <c r="D2181" t="s">
        <v>81</v>
      </c>
      <c r="E2181" t="s">
        <v>8231</v>
      </c>
      <c r="F2181" t="s">
        <v>140</v>
      </c>
      <c r="G2181" t="s">
        <v>72</v>
      </c>
      <c r="H2181" t="s">
        <v>129</v>
      </c>
      <c r="I2181" t="s">
        <v>22</v>
      </c>
      <c r="J2181" t="s">
        <v>141</v>
      </c>
      <c r="K2181" t="s">
        <v>8235</v>
      </c>
      <c r="L2181" t="s">
        <v>8236</v>
      </c>
      <c r="M2181">
        <v>1.4186111109999999</v>
      </c>
      <c r="N2181">
        <v>5</v>
      </c>
      <c r="O2181">
        <v>1764</v>
      </c>
      <c r="P2181">
        <v>15</v>
      </c>
      <c r="Q2181">
        <v>0</v>
      </c>
      <c r="R2181">
        <v>7.0930559999999998</v>
      </c>
      <c r="S2181">
        <v>2502.4299999999998</v>
      </c>
      <c r="T2181">
        <v>21.279167000000001</v>
      </c>
      <c r="U2181">
        <v>0</v>
      </c>
    </row>
    <row r="2182" spans="1:21" x14ac:dyDescent="0.25">
      <c r="A2182" t="s">
        <v>8237</v>
      </c>
      <c r="B2182">
        <v>1</v>
      </c>
      <c r="C2182" t="s">
        <v>78</v>
      </c>
      <c r="D2182" t="s">
        <v>97</v>
      </c>
      <c r="E2182" t="s">
        <v>8238</v>
      </c>
      <c r="F2182" t="s">
        <v>4991</v>
      </c>
      <c r="G2182" t="s">
        <v>71</v>
      </c>
      <c r="H2182" t="s">
        <v>129</v>
      </c>
      <c r="I2182" t="s">
        <v>22</v>
      </c>
      <c r="J2182" t="s">
        <v>141</v>
      </c>
      <c r="K2182" t="s">
        <v>8239</v>
      </c>
      <c r="L2182" t="s">
        <v>8240</v>
      </c>
      <c r="M2182">
        <v>6.0330555549999998</v>
      </c>
      <c r="N2182">
        <v>0</v>
      </c>
      <c r="O2182">
        <v>4</v>
      </c>
      <c r="P2182">
        <v>0</v>
      </c>
      <c r="Q2182">
        <v>0</v>
      </c>
      <c r="R2182">
        <v>0</v>
      </c>
      <c r="S2182">
        <v>24.132221999999999</v>
      </c>
      <c r="T2182">
        <v>0</v>
      </c>
      <c r="U2182">
        <v>0</v>
      </c>
    </row>
    <row r="2183" spans="1:21" x14ac:dyDescent="0.25">
      <c r="A2183" t="s">
        <v>8241</v>
      </c>
      <c r="B2183">
        <v>1</v>
      </c>
      <c r="C2183" t="s">
        <v>78</v>
      </c>
      <c r="D2183" t="s">
        <v>98</v>
      </c>
      <c r="E2183" t="s">
        <v>8242</v>
      </c>
      <c r="F2183" t="s">
        <v>4991</v>
      </c>
      <c r="G2183" t="s">
        <v>71</v>
      </c>
      <c r="H2183" t="s">
        <v>129</v>
      </c>
      <c r="I2183" t="s">
        <v>22</v>
      </c>
      <c r="J2183" t="s">
        <v>141</v>
      </c>
      <c r="K2183" t="s">
        <v>8243</v>
      </c>
      <c r="L2183" t="s">
        <v>8244</v>
      </c>
      <c r="M2183">
        <v>4.2019444439999996</v>
      </c>
      <c r="N2183">
        <v>0</v>
      </c>
      <c r="O2183">
        <v>4</v>
      </c>
      <c r="P2183">
        <v>0</v>
      </c>
      <c r="Q2183">
        <v>0</v>
      </c>
      <c r="R2183">
        <v>0</v>
      </c>
      <c r="S2183">
        <v>16.807777999999999</v>
      </c>
      <c r="T2183">
        <v>0</v>
      </c>
      <c r="U2183">
        <v>0</v>
      </c>
    </row>
    <row r="2184" spans="1:21" x14ac:dyDescent="0.25">
      <c r="A2184" t="s">
        <v>8245</v>
      </c>
      <c r="B2184">
        <v>1</v>
      </c>
      <c r="C2184" t="s">
        <v>78</v>
      </c>
      <c r="D2184" t="s">
        <v>98</v>
      </c>
      <c r="E2184" t="s">
        <v>8246</v>
      </c>
      <c r="F2184" t="s">
        <v>5842</v>
      </c>
      <c r="G2184" t="s">
        <v>71</v>
      </c>
      <c r="H2184" t="s">
        <v>129</v>
      </c>
      <c r="I2184" t="s">
        <v>22</v>
      </c>
      <c r="J2184" t="s">
        <v>141</v>
      </c>
      <c r="K2184" t="s">
        <v>8247</v>
      </c>
      <c r="L2184" t="s">
        <v>8248</v>
      </c>
      <c r="M2184">
        <v>1.216388888</v>
      </c>
      <c r="N2184">
        <v>0</v>
      </c>
      <c r="O2184">
        <v>66</v>
      </c>
      <c r="P2184">
        <v>0</v>
      </c>
      <c r="Q2184">
        <v>0</v>
      </c>
      <c r="R2184">
        <v>0</v>
      </c>
      <c r="S2184">
        <v>80.281666999999999</v>
      </c>
      <c r="T2184">
        <v>0</v>
      </c>
      <c r="U2184">
        <v>0</v>
      </c>
    </row>
    <row r="2185" spans="1:21" x14ac:dyDescent="0.25">
      <c r="A2185" t="s">
        <v>8249</v>
      </c>
      <c r="B2185">
        <v>1</v>
      </c>
      <c r="C2185" t="s">
        <v>78</v>
      </c>
      <c r="D2185" t="s">
        <v>87</v>
      </c>
      <c r="E2185" t="s">
        <v>3213</v>
      </c>
      <c r="F2185" t="s">
        <v>140</v>
      </c>
      <c r="G2185" t="s">
        <v>72</v>
      </c>
      <c r="H2185" t="s">
        <v>129</v>
      </c>
      <c r="I2185" t="s">
        <v>22</v>
      </c>
      <c r="J2185" t="s">
        <v>141</v>
      </c>
      <c r="K2185" t="s">
        <v>8250</v>
      </c>
      <c r="L2185" t="s">
        <v>8251</v>
      </c>
      <c r="M2185">
        <v>0.69166666600000004</v>
      </c>
      <c r="N2185">
        <v>19</v>
      </c>
      <c r="O2185">
        <v>669</v>
      </c>
      <c r="P2185">
        <v>22</v>
      </c>
      <c r="Q2185">
        <v>415</v>
      </c>
      <c r="R2185">
        <v>13.141667</v>
      </c>
      <c r="S2185">
        <v>462.72500000000002</v>
      </c>
      <c r="T2185">
        <v>15.216666999999999</v>
      </c>
      <c r="U2185">
        <v>287.04166600000002</v>
      </c>
    </row>
    <row r="2186" spans="1:21" x14ac:dyDescent="0.25">
      <c r="A2186" t="s">
        <v>8252</v>
      </c>
      <c r="B2186">
        <v>1</v>
      </c>
      <c r="C2186" t="s">
        <v>78</v>
      </c>
      <c r="D2186" t="s">
        <v>87</v>
      </c>
      <c r="E2186" t="s">
        <v>3213</v>
      </c>
      <c r="F2186" t="s">
        <v>140</v>
      </c>
      <c r="G2186" t="s">
        <v>72</v>
      </c>
      <c r="H2186" t="s">
        <v>129</v>
      </c>
      <c r="I2186" t="s">
        <v>22</v>
      </c>
      <c r="J2186" t="s">
        <v>141</v>
      </c>
      <c r="K2186" t="s">
        <v>8253</v>
      </c>
      <c r="L2186" t="s">
        <v>8254</v>
      </c>
      <c r="M2186">
        <v>1.4386111109999999</v>
      </c>
      <c r="N2186">
        <v>19</v>
      </c>
      <c r="O2186">
        <v>693</v>
      </c>
      <c r="P2186">
        <v>22</v>
      </c>
      <c r="Q2186">
        <v>416</v>
      </c>
      <c r="R2186">
        <v>27.333611000000001</v>
      </c>
      <c r="S2186">
        <v>996.95749999999998</v>
      </c>
      <c r="T2186">
        <v>31.649443999999999</v>
      </c>
      <c r="U2186">
        <v>598.462222</v>
      </c>
    </row>
    <row r="2187" spans="1:21" x14ac:dyDescent="0.25">
      <c r="A2187" t="s">
        <v>8255</v>
      </c>
      <c r="B2187">
        <v>1</v>
      </c>
      <c r="C2187" t="s">
        <v>79</v>
      </c>
      <c r="D2187" t="s">
        <v>113</v>
      </c>
      <c r="E2187" t="s">
        <v>8256</v>
      </c>
      <c r="F2187" t="s">
        <v>4986</v>
      </c>
      <c r="G2187" t="s">
        <v>71</v>
      </c>
      <c r="H2187" t="s">
        <v>129</v>
      </c>
      <c r="I2187" t="s">
        <v>22</v>
      </c>
      <c r="J2187" t="s">
        <v>141</v>
      </c>
      <c r="K2187" t="s">
        <v>8257</v>
      </c>
      <c r="L2187" t="s">
        <v>8258</v>
      </c>
      <c r="M2187">
        <v>7.2427777769999997</v>
      </c>
      <c r="N2187">
        <v>0</v>
      </c>
      <c r="O2187">
        <v>44</v>
      </c>
      <c r="P2187">
        <v>0</v>
      </c>
      <c r="Q2187">
        <v>0</v>
      </c>
      <c r="R2187">
        <v>0</v>
      </c>
      <c r="S2187">
        <v>318.68222200000002</v>
      </c>
      <c r="T2187">
        <v>0</v>
      </c>
      <c r="U2187">
        <v>0</v>
      </c>
    </row>
    <row r="2188" spans="1:21" x14ac:dyDescent="0.25">
      <c r="A2188" t="s">
        <v>8259</v>
      </c>
      <c r="B2188">
        <v>1</v>
      </c>
      <c r="C2188" t="s">
        <v>79</v>
      </c>
      <c r="D2188" t="s">
        <v>113</v>
      </c>
      <c r="E2188" t="s">
        <v>3957</v>
      </c>
      <c r="F2188" t="s">
        <v>177</v>
      </c>
      <c r="G2188" t="s">
        <v>72</v>
      </c>
      <c r="H2188" t="s">
        <v>129</v>
      </c>
      <c r="I2188" t="s">
        <v>22</v>
      </c>
      <c r="J2188" t="s">
        <v>130</v>
      </c>
      <c r="K2188" t="s">
        <v>8260</v>
      </c>
      <c r="L2188" t="s">
        <v>8261</v>
      </c>
      <c r="M2188">
        <v>4.6416666659999999</v>
      </c>
      <c r="N2188">
        <v>80</v>
      </c>
      <c r="O2188">
        <v>16438</v>
      </c>
      <c r="P2188">
        <v>679</v>
      </c>
      <c r="Q2188">
        <v>109</v>
      </c>
      <c r="R2188">
        <v>371.33333299999998</v>
      </c>
      <c r="S2188">
        <v>76299.716656000004</v>
      </c>
      <c r="T2188">
        <v>3151.6916660000002</v>
      </c>
      <c r="U2188">
        <v>505.941667</v>
      </c>
    </row>
    <row r="2189" spans="1:21" x14ac:dyDescent="0.25">
      <c r="A2189" t="s">
        <v>8262</v>
      </c>
      <c r="B2189">
        <v>1</v>
      </c>
      <c r="C2189" t="s">
        <v>79</v>
      </c>
      <c r="D2189" t="s">
        <v>113</v>
      </c>
      <c r="E2189" t="s">
        <v>8263</v>
      </c>
      <c r="F2189" t="s">
        <v>154</v>
      </c>
      <c r="G2189" t="s">
        <v>72</v>
      </c>
      <c r="H2189" t="s">
        <v>129</v>
      </c>
      <c r="I2189" t="s">
        <v>22</v>
      </c>
      <c r="J2189" t="s">
        <v>130</v>
      </c>
      <c r="K2189" t="s">
        <v>8264</v>
      </c>
      <c r="L2189" t="s">
        <v>8265</v>
      </c>
      <c r="M2189">
        <v>0.12111111099999999</v>
      </c>
      <c r="N2189">
        <v>11</v>
      </c>
      <c r="O2189">
        <v>5317</v>
      </c>
      <c r="P2189">
        <v>677</v>
      </c>
      <c r="Q2189">
        <v>107</v>
      </c>
      <c r="R2189">
        <v>1.332222</v>
      </c>
      <c r="S2189">
        <v>643.94777699999997</v>
      </c>
      <c r="T2189">
        <v>81.992221999999998</v>
      </c>
      <c r="U2189">
        <v>12.958888999999999</v>
      </c>
    </row>
    <row r="2190" spans="1:21" x14ac:dyDescent="0.25">
      <c r="A2190" t="s">
        <v>8266</v>
      </c>
      <c r="B2190">
        <v>1</v>
      </c>
      <c r="C2190" t="s">
        <v>79</v>
      </c>
      <c r="D2190" t="s">
        <v>113</v>
      </c>
      <c r="E2190" t="s">
        <v>8263</v>
      </c>
      <c r="F2190" t="s">
        <v>140</v>
      </c>
      <c r="G2190" t="s">
        <v>72</v>
      </c>
      <c r="H2190" t="s">
        <v>129</v>
      </c>
      <c r="I2190" t="s">
        <v>22</v>
      </c>
      <c r="J2190" t="s">
        <v>141</v>
      </c>
      <c r="K2190" t="s">
        <v>8267</v>
      </c>
      <c r="L2190" t="s">
        <v>8268</v>
      </c>
      <c r="M2190">
        <v>0.62472222200000005</v>
      </c>
      <c r="N2190">
        <v>11</v>
      </c>
      <c r="O2190">
        <v>5318</v>
      </c>
      <c r="P2190">
        <v>676</v>
      </c>
      <c r="Q2190">
        <v>105</v>
      </c>
      <c r="R2190">
        <v>6.8719440000000001</v>
      </c>
      <c r="S2190">
        <v>3322.2727770000001</v>
      </c>
      <c r="T2190">
        <v>422.31222200000002</v>
      </c>
      <c r="U2190">
        <v>65.595832999999999</v>
      </c>
    </row>
    <row r="2191" spans="1:21" x14ac:dyDescent="0.25">
      <c r="A2191" t="s">
        <v>8269</v>
      </c>
      <c r="B2191">
        <v>1</v>
      </c>
      <c r="C2191" t="s">
        <v>79</v>
      </c>
      <c r="D2191" t="s">
        <v>113</v>
      </c>
      <c r="E2191" t="s">
        <v>8270</v>
      </c>
      <c r="F2191" t="s">
        <v>4986</v>
      </c>
      <c r="G2191" t="s">
        <v>71</v>
      </c>
      <c r="H2191" t="s">
        <v>129</v>
      </c>
      <c r="I2191" t="s">
        <v>22</v>
      </c>
      <c r="J2191" t="s">
        <v>141</v>
      </c>
      <c r="K2191" t="s">
        <v>8271</v>
      </c>
      <c r="L2191" t="s">
        <v>8272</v>
      </c>
      <c r="M2191">
        <v>0.52444444400000001</v>
      </c>
      <c r="N2191">
        <v>0</v>
      </c>
      <c r="O2191">
        <v>61</v>
      </c>
      <c r="P2191">
        <v>0</v>
      </c>
      <c r="Q2191">
        <v>0</v>
      </c>
      <c r="R2191">
        <v>0</v>
      </c>
      <c r="S2191">
        <v>31.991111</v>
      </c>
      <c r="T2191">
        <v>0</v>
      </c>
      <c r="U2191">
        <v>0</v>
      </c>
    </row>
    <row r="2192" spans="1:21" x14ac:dyDescent="0.25">
      <c r="A2192" t="s">
        <v>8273</v>
      </c>
      <c r="B2192">
        <v>1</v>
      </c>
      <c r="C2192" t="s">
        <v>79</v>
      </c>
      <c r="D2192" t="s">
        <v>113</v>
      </c>
      <c r="E2192" t="s">
        <v>8270</v>
      </c>
      <c r="F2192" t="s">
        <v>4986</v>
      </c>
      <c r="G2192" t="s">
        <v>71</v>
      </c>
      <c r="H2192" t="s">
        <v>129</v>
      </c>
      <c r="I2192" t="s">
        <v>22</v>
      </c>
      <c r="J2192" t="s">
        <v>141</v>
      </c>
      <c r="K2192" t="s">
        <v>8274</v>
      </c>
      <c r="L2192" t="s">
        <v>8275</v>
      </c>
      <c r="M2192">
        <v>0.40222222200000002</v>
      </c>
      <c r="N2192">
        <v>0</v>
      </c>
      <c r="O2192">
        <v>61</v>
      </c>
      <c r="P2192">
        <v>0</v>
      </c>
      <c r="Q2192">
        <v>0</v>
      </c>
      <c r="R2192">
        <v>0</v>
      </c>
      <c r="S2192">
        <v>24.535556</v>
      </c>
      <c r="T2192">
        <v>0</v>
      </c>
      <c r="U2192">
        <v>0</v>
      </c>
    </row>
    <row r="2193" spans="1:21" x14ac:dyDescent="0.25">
      <c r="A2193" t="s">
        <v>8276</v>
      </c>
      <c r="B2193">
        <v>1</v>
      </c>
      <c r="C2193" t="s">
        <v>79</v>
      </c>
      <c r="D2193" t="s">
        <v>113</v>
      </c>
      <c r="E2193" t="s">
        <v>8270</v>
      </c>
      <c r="F2193" t="s">
        <v>4986</v>
      </c>
      <c r="G2193" t="s">
        <v>71</v>
      </c>
      <c r="H2193" t="s">
        <v>129</v>
      </c>
      <c r="I2193" t="s">
        <v>22</v>
      </c>
      <c r="J2193" t="s">
        <v>141</v>
      </c>
      <c r="K2193" t="s">
        <v>8277</v>
      </c>
      <c r="L2193" t="s">
        <v>8278</v>
      </c>
      <c r="M2193">
        <v>0.90111111099999996</v>
      </c>
      <c r="N2193">
        <v>0</v>
      </c>
      <c r="O2193">
        <v>61</v>
      </c>
      <c r="P2193">
        <v>0</v>
      </c>
      <c r="Q2193">
        <v>0</v>
      </c>
      <c r="R2193">
        <v>0</v>
      </c>
      <c r="S2193">
        <v>54.967778000000003</v>
      </c>
      <c r="T2193">
        <v>0</v>
      </c>
      <c r="U2193">
        <v>0</v>
      </c>
    </row>
    <row r="2194" spans="1:21" x14ac:dyDescent="0.25">
      <c r="A2194" t="s">
        <v>8279</v>
      </c>
      <c r="B2194">
        <v>1</v>
      </c>
      <c r="C2194" t="s">
        <v>79</v>
      </c>
      <c r="D2194" t="s">
        <v>113</v>
      </c>
      <c r="E2194" t="s">
        <v>8270</v>
      </c>
      <c r="F2194" t="s">
        <v>4986</v>
      </c>
      <c r="G2194" t="s">
        <v>71</v>
      </c>
      <c r="H2194" t="s">
        <v>129</v>
      </c>
      <c r="I2194" t="s">
        <v>22</v>
      </c>
      <c r="J2194" t="s">
        <v>141</v>
      </c>
      <c r="K2194" t="s">
        <v>8280</v>
      </c>
      <c r="L2194" t="s">
        <v>8281</v>
      </c>
      <c r="M2194">
        <v>1.9513888880000001</v>
      </c>
      <c r="N2194">
        <v>0</v>
      </c>
      <c r="O2194">
        <v>61</v>
      </c>
      <c r="P2194">
        <v>0</v>
      </c>
      <c r="Q2194">
        <v>0</v>
      </c>
      <c r="R2194">
        <v>0</v>
      </c>
      <c r="S2194">
        <v>119.034722</v>
      </c>
      <c r="T2194">
        <v>0</v>
      </c>
      <c r="U2194">
        <v>0</v>
      </c>
    </row>
    <row r="2195" spans="1:21" x14ac:dyDescent="0.25">
      <c r="A2195" t="s">
        <v>8282</v>
      </c>
      <c r="B2195">
        <v>1</v>
      </c>
      <c r="C2195" t="s">
        <v>79</v>
      </c>
      <c r="D2195" t="s">
        <v>113</v>
      </c>
      <c r="E2195" t="s">
        <v>8283</v>
      </c>
      <c r="F2195" t="s">
        <v>140</v>
      </c>
      <c r="G2195" t="s">
        <v>72</v>
      </c>
      <c r="H2195" t="s">
        <v>129</v>
      </c>
      <c r="I2195" t="s">
        <v>22</v>
      </c>
      <c r="J2195" t="s">
        <v>141</v>
      </c>
      <c r="K2195" t="s">
        <v>8284</v>
      </c>
      <c r="L2195" t="s">
        <v>8285</v>
      </c>
      <c r="M2195">
        <v>0.42527777700000002</v>
      </c>
      <c r="N2195">
        <v>2</v>
      </c>
      <c r="O2195">
        <v>128</v>
      </c>
      <c r="P2195">
        <v>0</v>
      </c>
      <c r="Q2195">
        <v>0</v>
      </c>
      <c r="R2195">
        <v>0.85055599999999998</v>
      </c>
      <c r="S2195">
        <v>54.435555000000001</v>
      </c>
      <c r="T2195">
        <v>0</v>
      </c>
      <c r="U2195">
        <v>0</v>
      </c>
    </row>
    <row r="2196" spans="1:21" x14ac:dyDescent="0.25">
      <c r="A2196" t="s">
        <v>8286</v>
      </c>
      <c r="B2196">
        <v>1</v>
      </c>
      <c r="C2196" t="s">
        <v>79</v>
      </c>
      <c r="D2196" t="s">
        <v>113</v>
      </c>
      <c r="E2196" t="s">
        <v>8283</v>
      </c>
      <c r="F2196" t="s">
        <v>140</v>
      </c>
      <c r="G2196" t="s">
        <v>72</v>
      </c>
      <c r="H2196" t="s">
        <v>129</v>
      </c>
      <c r="I2196" t="s">
        <v>22</v>
      </c>
      <c r="J2196" t="s">
        <v>141</v>
      </c>
      <c r="K2196" t="s">
        <v>8287</v>
      </c>
      <c r="L2196" t="s">
        <v>8288</v>
      </c>
      <c r="M2196">
        <v>0.13388888800000001</v>
      </c>
      <c r="N2196">
        <v>23</v>
      </c>
      <c r="O2196">
        <v>3484</v>
      </c>
      <c r="P2196">
        <v>0</v>
      </c>
      <c r="Q2196">
        <v>0</v>
      </c>
      <c r="R2196">
        <v>3.0794440000000001</v>
      </c>
      <c r="S2196">
        <v>466.468886</v>
      </c>
      <c r="T2196">
        <v>0</v>
      </c>
      <c r="U2196">
        <v>0</v>
      </c>
    </row>
    <row r="2197" spans="1:21" x14ac:dyDescent="0.25">
      <c r="A2197" t="s">
        <v>8289</v>
      </c>
      <c r="B2197">
        <v>1</v>
      </c>
      <c r="C2197" t="s">
        <v>78</v>
      </c>
      <c r="D2197" t="s">
        <v>90</v>
      </c>
      <c r="E2197" t="s">
        <v>8290</v>
      </c>
      <c r="F2197" t="s">
        <v>5012</v>
      </c>
      <c r="G2197" t="s">
        <v>72</v>
      </c>
      <c r="H2197" t="s">
        <v>129</v>
      </c>
      <c r="I2197" t="s">
        <v>22</v>
      </c>
      <c r="J2197" t="s">
        <v>141</v>
      </c>
      <c r="K2197" t="s">
        <v>8291</v>
      </c>
      <c r="L2197" t="s">
        <v>8292</v>
      </c>
      <c r="M2197">
        <v>4.0416666660000002</v>
      </c>
      <c r="N2197">
        <v>0</v>
      </c>
      <c r="O2197">
        <v>0</v>
      </c>
      <c r="P2197">
        <v>1</v>
      </c>
      <c r="Q2197">
        <v>285</v>
      </c>
      <c r="R2197">
        <v>0</v>
      </c>
      <c r="S2197">
        <v>0</v>
      </c>
      <c r="T2197">
        <v>4.0416670000000003</v>
      </c>
      <c r="U2197">
        <v>1151.875</v>
      </c>
    </row>
    <row r="2198" spans="1:21" x14ac:dyDescent="0.25">
      <c r="A2198" t="s">
        <v>8293</v>
      </c>
      <c r="B2198">
        <v>1</v>
      </c>
      <c r="C2198" t="s">
        <v>78</v>
      </c>
      <c r="D2198" t="s">
        <v>91</v>
      </c>
      <c r="E2198" t="s">
        <v>8294</v>
      </c>
      <c r="F2198" t="s">
        <v>140</v>
      </c>
      <c r="G2198" t="s">
        <v>72</v>
      </c>
      <c r="H2198" t="s">
        <v>129</v>
      </c>
      <c r="I2198" t="s">
        <v>22</v>
      </c>
      <c r="J2198" t="s">
        <v>141</v>
      </c>
      <c r="K2198" t="s">
        <v>8295</v>
      </c>
      <c r="L2198" t="s">
        <v>4619</v>
      </c>
      <c r="M2198">
        <v>7.7499999999999999E-2</v>
      </c>
      <c r="N2198">
        <v>0</v>
      </c>
      <c r="O2198">
        <v>0</v>
      </c>
      <c r="P2198">
        <v>1</v>
      </c>
      <c r="Q2198">
        <v>41</v>
      </c>
      <c r="R2198">
        <v>0</v>
      </c>
      <c r="S2198">
        <v>0</v>
      </c>
      <c r="T2198">
        <v>7.7499999999999999E-2</v>
      </c>
      <c r="U2198">
        <v>3.1775000000000002</v>
      </c>
    </row>
    <row r="2199" spans="1:21" x14ac:dyDescent="0.25">
      <c r="A2199" t="s">
        <v>8296</v>
      </c>
      <c r="B2199">
        <v>1</v>
      </c>
      <c r="C2199" t="s">
        <v>78</v>
      </c>
      <c r="D2199" t="s">
        <v>86</v>
      </c>
      <c r="E2199" t="s">
        <v>8297</v>
      </c>
      <c r="F2199" t="s">
        <v>140</v>
      </c>
      <c r="G2199" t="s">
        <v>72</v>
      </c>
      <c r="H2199" t="s">
        <v>129</v>
      </c>
      <c r="I2199" t="s">
        <v>22</v>
      </c>
      <c r="J2199" t="s">
        <v>141</v>
      </c>
      <c r="K2199" t="s">
        <v>8298</v>
      </c>
      <c r="L2199" t="s">
        <v>8299</v>
      </c>
      <c r="M2199">
        <v>1.133611111</v>
      </c>
      <c r="N2199">
        <v>0</v>
      </c>
      <c r="O2199">
        <v>0</v>
      </c>
      <c r="P2199">
        <v>1</v>
      </c>
      <c r="Q2199">
        <v>0</v>
      </c>
      <c r="R2199">
        <v>0</v>
      </c>
      <c r="S2199">
        <v>0</v>
      </c>
      <c r="T2199">
        <v>1.1336109999999999</v>
      </c>
      <c r="U2199">
        <v>0</v>
      </c>
    </row>
    <row r="2200" spans="1:21" x14ac:dyDescent="0.25">
      <c r="A2200" t="s">
        <v>8300</v>
      </c>
      <c r="B2200">
        <v>1</v>
      </c>
      <c r="C2200" t="s">
        <v>78</v>
      </c>
      <c r="D2200" t="s">
        <v>98</v>
      </c>
      <c r="E2200" t="s">
        <v>8301</v>
      </c>
      <c r="F2200" t="s">
        <v>140</v>
      </c>
      <c r="G2200" t="s">
        <v>72</v>
      </c>
      <c r="H2200" t="s">
        <v>129</v>
      </c>
      <c r="I2200" t="s">
        <v>22</v>
      </c>
      <c r="J2200" t="s">
        <v>141</v>
      </c>
      <c r="K2200" t="s">
        <v>8302</v>
      </c>
      <c r="L2200" t="s">
        <v>8303</v>
      </c>
      <c r="M2200">
        <v>2.0452777769999999</v>
      </c>
      <c r="N2200">
        <v>13</v>
      </c>
      <c r="O2200">
        <v>261</v>
      </c>
      <c r="P2200">
        <v>9</v>
      </c>
      <c r="Q2200">
        <v>19</v>
      </c>
      <c r="R2200">
        <v>26.588611</v>
      </c>
      <c r="S2200">
        <v>533.8175</v>
      </c>
      <c r="T2200">
        <v>18.407499999999999</v>
      </c>
      <c r="U2200">
        <v>38.860278000000001</v>
      </c>
    </row>
    <row r="2201" spans="1:21" x14ac:dyDescent="0.25">
      <c r="A2201" t="s">
        <v>8304</v>
      </c>
      <c r="B2201">
        <v>1</v>
      </c>
      <c r="C2201" t="s">
        <v>78</v>
      </c>
      <c r="D2201" t="s">
        <v>98</v>
      </c>
      <c r="E2201" t="s">
        <v>7534</v>
      </c>
      <c r="F2201" t="s">
        <v>154</v>
      </c>
      <c r="G2201" t="s">
        <v>72</v>
      </c>
      <c r="H2201" t="s">
        <v>129</v>
      </c>
      <c r="I2201" t="s">
        <v>22</v>
      </c>
      <c r="J2201" t="s">
        <v>141</v>
      </c>
      <c r="K2201" t="s">
        <v>8305</v>
      </c>
      <c r="L2201" t="s">
        <v>8306</v>
      </c>
      <c r="M2201">
        <v>0.18</v>
      </c>
      <c r="N2201">
        <v>1</v>
      </c>
      <c r="O2201">
        <v>188</v>
      </c>
      <c r="P2201">
        <v>0</v>
      </c>
      <c r="Q2201">
        <v>0</v>
      </c>
      <c r="R2201">
        <v>0.18</v>
      </c>
      <c r="S2201">
        <v>33.840000000000003</v>
      </c>
      <c r="T2201">
        <v>0</v>
      </c>
      <c r="U2201">
        <v>0</v>
      </c>
    </row>
    <row r="2202" spans="1:21" x14ac:dyDescent="0.25">
      <c r="A2202" t="s">
        <v>8307</v>
      </c>
      <c r="B2202">
        <v>1</v>
      </c>
      <c r="C2202" t="s">
        <v>78</v>
      </c>
      <c r="D2202" t="s">
        <v>91</v>
      </c>
      <c r="E2202" t="s">
        <v>8308</v>
      </c>
      <c r="F2202" t="s">
        <v>4986</v>
      </c>
      <c r="G2202" t="s">
        <v>71</v>
      </c>
      <c r="H2202" t="s">
        <v>129</v>
      </c>
      <c r="I2202" t="s">
        <v>22</v>
      </c>
      <c r="J2202" t="s">
        <v>141</v>
      </c>
      <c r="K2202" t="s">
        <v>8309</v>
      </c>
      <c r="L2202" t="s">
        <v>8310</v>
      </c>
      <c r="M2202">
        <v>1.1044444440000001</v>
      </c>
      <c r="N2202">
        <v>2</v>
      </c>
      <c r="O2202">
        <v>569</v>
      </c>
      <c r="P2202">
        <v>0</v>
      </c>
      <c r="Q2202">
        <v>0</v>
      </c>
      <c r="R2202">
        <v>2.2088890000000001</v>
      </c>
      <c r="S2202">
        <v>628.42888900000003</v>
      </c>
      <c r="T2202">
        <v>0</v>
      </c>
      <c r="U2202">
        <v>0</v>
      </c>
    </row>
    <row r="2203" spans="1:21" x14ac:dyDescent="0.25">
      <c r="A2203" t="s">
        <v>8311</v>
      </c>
      <c r="B2203">
        <v>1</v>
      </c>
      <c r="C2203" t="s">
        <v>78</v>
      </c>
      <c r="D2203" t="s">
        <v>82</v>
      </c>
      <c r="E2203" t="s">
        <v>8312</v>
      </c>
      <c r="F2203" t="s">
        <v>140</v>
      </c>
      <c r="G2203" t="s">
        <v>72</v>
      </c>
      <c r="H2203" t="s">
        <v>129</v>
      </c>
      <c r="I2203" t="s">
        <v>22</v>
      </c>
      <c r="J2203" t="s">
        <v>141</v>
      </c>
      <c r="K2203" t="s">
        <v>8313</v>
      </c>
      <c r="L2203" t="s">
        <v>8314</v>
      </c>
      <c r="M2203">
        <v>0.27305555500000001</v>
      </c>
      <c r="N2203">
        <v>12</v>
      </c>
      <c r="O2203">
        <v>246</v>
      </c>
      <c r="P2203">
        <v>0</v>
      </c>
      <c r="Q2203">
        <v>0</v>
      </c>
      <c r="R2203">
        <v>3.2766670000000002</v>
      </c>
      <c r="S2203">
        <v>67.171666999999999</v>
      </c>
      <c r="T2203">
        <v>0</v>
      </c>
      <c r="U2203">
        <v>0</v>
      </c>
    </row>
    <row r="2204" spans="1:21" x14ac:dyDescent="0.25">
      <c r="A2204" t="s">
        <v>8315</v>
      </c>
      <c r="B2204">
        <v>1</v>
      </c>
      <c r="C2204" t="s">
        <v>78</v>
      </c>
      <c r="D2204" t="s">
        <v>82</v>
      </c>
      <c r="E2204" t="s">
        <v>4878</v>
      </c>
      <c r="F2204" t="s">
        <v>140</v>
      </c>
      <c r="G2204" t="s">
        <v>72</v>
      </c>
      <c r="H2204" t="s">
        <v>129</v>
      </c>
      <c r="I2204" t="s">
        <v>22</v>
      </c>
      <c r="J2204" t="s">
        <v>141</v>
      </c>
      <c r="K2204" t="s">
        <v>8316</v>
      </c>
      <c r="L2204" t="s">
        <v>8317</v>
      </c>
      <c r="M2204">
        <v>0.957777777</v>
      </c>
      <c r="N2204">
        <v>2</v>
      </c>
      <c r="O2204">
        <v>287</v>
      </c>
      <c r="P2204">
        <v>0</v>
      </c>
      <c r="Q2204">
        <v>17</v>
      </c>
      <c r="R2204">
        <v>1.915556</v>
      </c>
      <c r="S2204">
        <v>274.88222200000001</v>
      </c>
      <c r="T2204">
        <v>0</v>
      </c>
      <c r="U2204">
        <v>16.282222000000001</v>
      </c>
    </row>
    <row r="2205" spans="1:21" x14ac:dyDescent="0.25">
      <c r="A2205" t="s">
        <v>8318</v>
      </c>
      <c r="B2205">
        <v>1</v>
      </c>
      <c r="C2205" t="s">
        <v>78</v>
      </c>
      <c r="D2205" t="s">
        <v>102</v>
      </c>
      <c r="E2205" t="s">
        <v>8319</v>
      </c>
      <c r="F2205" t="s">
        <v>8320</v>
      </c>
      <c r="G2205" t="s">
        <v>72</v>
      </c>
      <c r="H2205" t="s">
        <v>129</v>
      </c>
      <c r="I2205" t="s">
        <v>22</v>
      </c>
      <c r="J2205" t="s">
        <v>141</v>
      </c>
      <c r="K2205" t="s">
        <v>8321</v>
      </c>
      <c r="L2205" t="s">
        <v>8322</v>
      </c>
      <c r="M2205">
        <v>2.2450000000000001</v>
      </c>
      <c r="N2205">
        <v>0</v>
      </c>
      <c r="O2205">
        <v>8</v>
      </c>
      <c r="P2205">
        <v>2</v>
      </c>
      <c r="Q2205">
        <v>34</v>
      </c>
      <c r="R2205">
        <v>0</v>
      </c>
      <c r="S2205">
        <v>17.96</v>
      </c>
      <c r="T2205">
        <v>4.49</v>
      </c>
      <c r="U2205">
        <v>76.33</v>
      </c>
    </row>
    <row r="2206" spans="1:21" x14ac:dyDescent="0.25">
      <c r="A2206" t="s">
        <v>8323</v>
      </c>
      <c r="B2206">
        <v>1</v>
      </c>
      <c r="C2206" t="s">
        <v>78</v>
      </c>
      <c r="D2206" t="s">
        <v>102</v>
      </c>
      <c r="E2206" t="s">
        <v>8324</v>
      </c>
      <c r="F2206" t="s">
        <v>4986</v>
      </c>
      <c r="G2206" t="s">
        <v>71</v>
      </c>
      <c r="H2206" t="s">
        <v>129</v>
      </c>
      <c r="I2206" t="s">
        <v>22</v>
      </c>
      <c r="J2206" t="s">
        <v>141</v>
      </c>
      <c r="K2206" t="s">
        <v>8325</v>
      </c>
      <c r="L2206" t="s">
        <v>8326</v>
      </c>
      <c r="M2206">
        <v>1.531111111</v>
      </c>
      <c r="N2206">
        <v>0</v>
      </c>
      <c r="O2206">
        <v>36</v>
      </c>
      <c r="P2206">
        <v>0</v>
      </c>
      <c r="Q2206">
        <v>0</v>
      </c>
      <c r="R2206">
        <v>0</v>
      </c>
      <c r="S2206">
        <v>55.12</v>
      </c>
      <c r="T2206">
        <v>0</v>
      </c>
      <c r="U2206">
        <v>0</v>
      </c>
    </row>
    <row r="2207" spans="1:21" x14ac:dyDescent="0.25">
      <c r="A2207" t="s">
        <v>8327</v>
      </c>
      <c r="B2207">
        <v>1</v>
      </c>
      <c r="C2207" t="s">
        <v>78</v>
      </c>
      <c r="D2207" t="s">
        <v>94</v>
      </c>
      <c r="E2207" t="s">
        <v>342</v>
      </c>
      <c r="F2207" t="s">
        <v>177</v>
      </c>
      <c r="G2207" t="s">
        <v>72</v>
      </c>
      <c r="H2207" t="s">
        <v>129</v>
      </c>
      <c r="I2207" t="s">
        <v>22</v>
      </c>
      <c r="J2207" t="s">
        <v>130</v>
      </c>
      <c r="K2207" t="s">
        <v>8328</v>
      </c>
      <c r="L2207" t="s">
        <v>8329</v>
      </c>
      <c r="M2207">
        <v>4.949098888</v>
      </c>
      <c r="N2207">
        <v>2</v>
      </c>
      <c r="O2207">
        <v>0</v>
      </c>
      <c r="P2207">
        <v>4</v>
      </c>
      <c r="Q2207">
        <v>0</v>
      </c>
      <c r="R2207">
        <v>9.8981980000000007</v>
      </c>
      <c r="S2207">
        <v>0</v>
      </c>
      <c r="T2207">
        <v>19.796396000000001</v>
      </c>
      <c r="U2207">
        <v>0</v>
      </c>
    </row>
    <row r="2208" spans="1:21" x14ac:dyDescent="0.25">
      <c r="A2208" t="s">
        <v>8330</v>
      </c>
      <c r="B2208">
        <v>1</v>
      </c>
      <c r="C2208" t="s">
        <v>79</v>
      </c>
      <c r="D2208" t="s">
        <v>115</v>
      </c>
      <c r="E2208" t="s">
        <v>8331</v>
      </c>
      <c r="F2208" t="s">
        <v>140</v>
      </c>
      <c r="G2208" t="s">
        <v>72</v>
      </c>
      <c r="H2208" t="s">
        <v>129</v>
      </c>
      <c r="I2208" t="s">
        <v>22</v>
      </c>
      <c r="J2208" t="s">
        <v>141</v>
      </c>
      <c r="K2208" t="s">
        <v>8332</v>
      </c>
      <c r="L2208" t="s">
        <v>8333</v>
      </c>
      <c r="M2208">
        <v>0.85722222199999998</v>
      </c>
      <c r="N2208">
        <v>25</v>
      </c>
      <c r="O2208">
        <v>482</v>
      </c>
      <c r="P2208">
        <v>0</v>
      </c>
      <c r="Q2208">
        <v>0</v>
      </c>
      <c r="R2208">
        <v>21.430555999999999</v>
      </c>
      <c r="S2208">
        <v>413.18111099999999</v>
      </c>
      <c r="T2208">
        <v>0</v>
      </c>
      <c r="U2208">
        <v>0</v>
      </c>
    </row>
    <row r="2209" spans="1:21" x14ac:dyDescent="0.25">
      <c r="A2209" t="s">
        <v>8334</v>
      </c>
      <c r="B2209">
        <v>1</v>
      </c>
      <c r="C2209" t="s">
        <v>79</v>
      </c>
      <c r="D2209" t="s">
        <v>115</v>
      </c>
      <c r="E2209" t="s">
        <v>8335</v>
      </c>
      <c r="F2209" t="s">
        <v>4991</v>
      </c>
      <c r="G2209" t="s">
        <v>71</v>
      </c>
      <c r="H2209" t="s">
        <v>129</v>
      </c>
      <c r="I2209" t="s">
        <v>22</v>
      </c>
      <c r="J2209" t="s">
        <v>141</v>
      </c>
      <c r="K2209" t="s">
        <v>8336</v>
      </c>
      <c r="L2209" t="s">
        <v>8337</v>
      </c>
      <c r="M2209">
        <v>2.119444444</v>
      </c>
      <c r="N2209">
        <v>0</v>
      </c>
      <c r="O2209">
        <v>1</v>
      </c>
      <c r="P2209">
        <v>0</v>
      </c>
      <c r="Q2209">
        <v>0</v>
      </c>
      <c r="R2209">
        <v>0</v>
      </c>
      <c r="S2209">
        <v>2.1194440000000001</v>
      </c>
      <c r="T2209">
        <v>0</v>
      </c>
      <c r="U2209">
        <v>0</v>
      </c>
    </row>
    <row r="2210" spans="1:21" x14ac:dyDescent="0.25">
      <c r="A2210" t="s">
        <v>8338</v>
      </c>
      <c r="B2210">
        <v>1</v>
      </c>
      <c r="C2210" t="s">
        <v>79</v>
      </c>
      <c r="D2210" t="s">
        <v>115</v>
      </c>
      <c r="E2210" t="s">
        <v>8339</v>
      </c>
      <c r="F2210" t="s">
        <v>140</v>
      </c>
      <c r="G2210" t="s">
        <v>72</v>
      </c>
      <c r="H2210" t="s">
        <v>129</v>
      </c>
      <c r="I2210" t="s">
        <v>22</v>
      </c>
      <c r="J2210" t="s">
        <v>141</v>
      </c>
      <c r="K2210" t="s">
        <v>8340</v>
      </c>
      <c r="L2210" t="s">
        <v>8341</v>
      </c>
      <c r="M2210">
        <v>0.56000000000000005</v>
      </c>
      <c r="N2210">
        <v>28</v>
      </c>
      <c r="O2210">
        <v>23</v>
      </c>
      <c r="P2210">
        <v>0</v>
      </c>
      <c r="Q2210">
        <v>1</v>
      </c>
      <c r="R2210">
        <v>15.68</v>
      </c>
      <c r="S2210">
        <v>12.88</v>
      </c>
      <c r="T2210">
        <v>0</v>
      </c>
      <c r="U2210">
        <v>0.56000000000000005</v>
      </c>
    </row>
    <row r="2211" spans="1:21" x14ac:dyDescent="0.25">
      <c r="A2211" t="s">
        <v>8342</v>
      </c>
      <c r="B2211">
        <v>1</v>
      </c>
      <c r="C2211" t="s">
        <v>78</v>
      </c>
      <c r="D2211" t="s">
        <v>82</v>
      </c>
      <c r="E2211" t="s">
        <v>8343</v>
      </c>
      <c r="F2211" t="s">
        <v>154</v>
      </c>
      <c r="G2211" t="s">
        <v>72</v>
      </c>
      <c r="H2211" t="s">
        <v>129</v>
      </c>
      <c r="I2211" t="s">
        <v>22</v>
      </c>
      <c r="J2211" t="s">
        <v>141</v>
      </c>
      <c r="K2211" t="s">
        <v>8344</v>
      </c>
      <c r="L2211" t="s">
        <v>8345</v>
      </c>
      <c r="M2211">
        <v>6.1388888000000003E-2</v>
      </c>
      <c r="N2211">
        <v>0</v>
      </c>
      <c r="O2211">
        <v>0</v>
      </c>
      <c r="P2211">
        <v>1</v>
      </c>
      <c r="Q2211">
        <v>97</v>
      </c>
      <c r="R2211">
        <v>0</v>
      </c>
      <c r="S2211">
        <v>0</v>
      </c>
      <c r="T2211">
        <v>6.1388999999999999E-2</v>
      </c>
      <c r="U2211">
        <v>5.9547220000000003</v>
      </c>
    </row>
    <row r="2212" spans="1:21" x14ac:dyDescent="0.25">
      <c r="A2212" t="s">
        <v>8346</v>
      </c>
      <c r="B2212">
        <v>1</v>
      </c>
      <c r="C2212" t="s">
        <v>78</v>
      </c>
      <c r="D2212" t="s">
        <v>82</v>
      </c>
      <c r="E2212" t="s">
        <v>8347</v>
      </c>
      <c r="F2212" t="s">
        <v>4986</v>
      </c>
      <c r="G2212" t="s">
        <v>71</v>
      </c>
      <c r="H2212" t="s">
        <v>129</v>
      </c>
      <c r="I2212" t="s">
        <v>22</v>
      </c>
      <c r="J2212" t="s">
        <v>141</v>
      </c>
      <c r="K2212" t="s">
        <v>8348</v>
      </c>
      <c r="L2212" t="s">
        <v>8349</v>
      </c>
      <c r="M2212">
        <v>1</v>
      </c>
      <c r="N2212">
        <v>0</v>
      </c>
      <c r="O2212">
        <v>0</v>
      </c>
      <c r="P2212">
        <v>0</v>
      </c>
      <c r="Q2212">
        <v>30</v>
      </c>
      <c r="R2212">
        <v>0</v>
      </c>
      <c r="S2212">
        <v>0</v>
      </c>
      <c r="T2212">
        <v>0</v>
      </c>
      <c r="U2212">
        <v>30</v>
      </c>
    </row>
    <row r="2213" spans="1:21" x14ac:dyDescent="0.25">
      <c r="A2213" t="s">
        <v>8350</v>
      </c>
      <c r="B2213">
        <v>1</v>
      </c>
      <c r="C2213" t="s">
        <v>78</v>
      </c>
      <c r="D2213" t="s">
        <v>82</v>
      </c>
      <c r="E2213" t="s">
        <v>8351</v>
      </c>
      <c r="F2213" t="s">
        <v>4991</v>
      </c>
      <c r="G2213" t="s">
        <v>71</v>
      </c>
      <c r="H2213" t="s">
        <v>129</v>
      </c>
      <c r="I2213" t="s">
        <v>22</v>
      </c>
      <c r="J2213" t="s">
        <v>141</v>
      </c>
      <c r="K2213" t="s">
        <v>8352</v>
      </c>
      <c r="L2213" t="s">
        <v>8353</v>
      </c>
      <c r="M2213">
        <v>1.903611111</v>
      </c>
      <c r="N2213">
        <v>0</v>
      </c>
      <c r="O2213">
        <v>0</v>
      </c>
      <c r="P2213">
        <v>0</v>
      </c>
      <c r="Q2213">
        <v>2</v>
      </c>
      <c r="R2213">
        <v>0</v>
      </c>
      <c r="S2213">
        <v>0</v>
      </c>
      <c r="T2213">
        <v>0</v>
      </c>
      <c r="U2213">
        <v>3.8072219999999999</v>
      </c>
    </row>
    <row r="2214" spans="1:21" x14ac:dyDescent="0.25">
      <c r="A2214" t="s">
        <v>8354</v>
      </c>
      <c r="B2214">
        <v>1</v>
      </c>
      <c r="C2214" t="s">
        <v>78</v>
      </c>
      <c r="D2214" t="s">
        <v>95</v>
      </c>
      <c r="E2214" t="s">
        <v>8355</v>
      </c>
      <c r="F2214" t="s">
        <v>4991</v>
      </c>
      <c r="G2214" t="s">
        <v>71</v>
      </c>
      <c r="H2214" t="s">
        <v>129</v>
      </c>
      <c r="I2214" t="s">
        <v>22</v>
      </c>
      <c r="J2214" t="s">
        <v>141</v>
      </c>
      <c r="K2214" t="s">
        <v>8356</v>
      </c>
      <c r="L2214" t="s">
        <v>8357</v>
      </c>
      <c r="M2214">
        <v>1.1827777770000001</v>
      </c>
      <c r="N2214">
        <v>0</v>
      </c>
      <c r="O2214">
        <v>0</v>
      </c>
      <c r="P2214">
        <v>0</v>
      </c>
      <c r="Q2214">
        <v>1</v>
      </c>
      <c r="R2214">
        <v>0</v>
      </c>
      <c r="S2214">
        <v>0</v>
      </c>
      <c r="T2214">
        <v>0</v>
      </c>
      <c r="U2214">
        <v>1.1827780000000001</v>
      </c>
    </row>
    <row r="2215" spans="1:21" x14ac:dyDescent="0.25">
      <c r="A2215" t="s">
        <v>8358</v>
      </c>
      <c r="B2215">
        <v>1</v>
      </c>
      <c r="C2215" t="s">
        <v>78</v>
      </c>
      <c r="D2215" t="s">
        <v>80</v>
      </c>
      <c r="E2215" t="s">
        <v>8359</v>
      </c>
      <c r="F2215" t="s">
        <v>6772</v>
      </c>
      <c r="G2215" t="s">
        <v>71</v>
      </c>
      <c r="H2215" t="s">
        <v>129</v>
      </c>
      <c r="I2215" t="s">
        <v>22</v>
      </c>
      <c r="J2215" t="s">
        <v>141</v>
      </c>
      <c r="K2215" t="s">
        <v>8360</v>
      </c>
      <c r="L2215" t="s">
        <v>8361</v>
      </c>
      <c r="M2215">
        <v>0.77277777700000005</v>
      </c>
      <c r="N2215">
        <v>0</v>
      </c>
      <c r="O2215">
        <v>4</v>
      </c>
      <c r="P2215">
        <v>0</v>
      </c>
      <c r="Q2215">
        <v>0</v>
      </c>
      <c r="R2215">
        <v>0</v>
      </c>
      <c r="S2215">
        <v>3.0911110000000002</v>
      </c>
      <c r="T2215">
        <v>0</v>
      </c>
      <c r="U2215">
        <v>0</v>
      </c>
    </row>
    <row r="2216" spans="1:21" x14ac:dyDescent="0.25">
      <c r="A2216" t="s">
        <v>8362</v>
      </c>
      <c r="B2216">
        <v>1</v>
      </c>
      <c r="C2216" t="s">
        <v>78</v>
      </c>
      <c r="D2216" t="s">
        <v>80</v>
      </c>
      <c r="E2216" t="s">
        <v>8363</v>
      </c>
      <c r="F2216" t="s">
        <v>128</v>
      </c>
      <c r="G2216" t="s">
        <v>71</v>
      </c>
      <c r="H2216" t="s">
        <v>129</v>
      </c>
      <c r="I2216" t="s">
        <v>22</v>
      </c>
      <c r="J2216" t="s">
        <v>130</v>
      </c>
      <c r="K2216" t="s">
        <v>8364</v>
      </c>
      <c r="L2216" t="s">
        <v>8365</v>
      </c>
      <c r="M2216">
        <v>2.4335174999999998</v>
      </c>
      <c r="N2216">
        <v>1</v>
      </c>
      <c r="O2216">
        <v>631</v>
      </c>
      <c r="P2216">
        <v>0</v>
      </c>
      <c r="Q2216">
        <v>0</v>
      </c>
      <c r="R2216">
        <v>2.4335179999999998</v>
      </c>
      <c r="S2216">
        <v>1535.5495430000001</v>
      </c>
      <c r="T2216">
        <v>0</v>
      </c>
      <c r="U2216">
        <v>0</v>
      </c>
    </row>
    <row r="2217" spans="1:21" x14ac:dyDescent="0.25">
      <c r="A2217" t="s">
        <v>8366</v>
      </c>
      <c r="B2217">
        <v>1</v>
      </c>
      <c r="C2217" t="s">
        <v>78</v>
      </c>
      <c r="D2217" t="s">
        <v>91</v>
      </c>
      <c r="E2217" t="s">
        <v>8367</v>
      </c>
      <c r="F2217" t="s">
        <v>140</v>
      </c>
      <c r="G2217" t="s">
        <v>72</v>
      </c>
      <c r="H2217" t="s">
        <v>129</v>
      </c>
      <c r="I2217" t="s">
        <v>22</v>
      </c>
      <c r="J2217" t="s">
        <v>141</v>
      </c>
      <c r="K2217" t="s">
        <v>8368</v>
      </c>
      <c r="L2217" t="s">
        <v>8369</v>
      </c>
      <c r="M2217">
        <v>0.52277777700000005</v>
      </c>
      <c r="N2217">
        <v>6</v>
      </c>
      <c r="O2217">
        <v>119</v>
      </c>
      <c r="P2217">
        <v>1</v>
      </c>
      <c r="Q2217">
        <v>0</v>
      </c>
      <c r="R2217">
        <v>3.1366670000000001</v>
      </c>
      <c r="S2217">
        <v>62.210554999999999</v>
      </c>
      <c r="T2217">
        <v>0.52277799999999996</v>
      </c>
      <c r="U2217">
        <v>0</v>
      </c>
    </row>
    <row r="2218" spans="1:21" x14ac:dyDescent="0.25">
      <c r="A2218" t="s">
        <v>8370</v>
      </c>
      <c r="B2218">
        <v>1</v>
      </c>
      <c r="C2218" t="s">
        <v>79</v>
      </c>
      <c r="D2218" t="s">
        <v>115</v>
      </c>
      <c r="E2218" t="s">
        <v>3666</v>
      </c>
      <c r="F2218" t="s">
        <v>128</v>
      </c>
      <c r="G2218" t="s">
        <v>72</v>
      </c>
      <c r="H2218" t="s">
        <v>129</v>
      </c>
      <c r="I2218" t="s">
        <v>22</v>
      </c>
      <c r="J2218" t="s">
        <v>130</v>
      </c>
      <c r="K2218" t="s">
        <v>8371</v>
      </c>
      <c r="L2218" t="s">
        <v>8372</v>
      </c>
      <c r="M2218">
        <v>6.2474999999999996</v>
      </c>
      <c r="N2218">
        <v>1</v>
      </c>
      <c r="O2218">
        <v>170</v>
      </c>
      <c r="P2218">
        <v>0</v>
      </c>
      <c r="Q2218">
        <v>0</v>
      </c>
      <c r="R2218">
        <v>6.2474999999999996</v>
      </c>
      <c r="S2218">
        <v>1062.075</v>
      </c>
      <c r="T2218">
        <v>0</v>
      </c>
      <c r="U2218">
        <v>0</v>
      </c>
    </row>
    <row r="2219" spans="1:21" x14ac:dyDescent="0.25">
      <c r="A2219" t="s">
        <v>8373</v>
      </c>
      <c r="B2219">
        <v>1</v>
      </c>
      <c r="C2219" t="s">
        <v>79</v>
      </c>
      <c r="D2219" t="s">
        <v>115</v>
      </c>
      <c r="E2219" t="s">
        <v>5007</v>
      </c>
      <c r="F2219" t="s">
        <v>140</v>
      </c>
      <c r="G2219" t="s">
        <v>72</v>
      </c>
      <c r="H2219" t="s">
        <v>129</v>
      </c>
      <c r="I2219" t="s">
        <v>22</v>
      </c>
      <c r="J2219" t="s">
        <v>141</v>
      </c>
      <c r="K2219" t="s">
        <v>8374</v>
      </c>
      <c r="L2219" t="s">
        <v>8375</v>
      </c>
      <c r="M2219">
        <v>0.75416666600000004</v>
      </c>
      <c r="N2219">
        <v>4</v>
      </c>
      <c r="O2219">
        <v>290</v>
      </c>
      <c r="P2219">
        <v>0</v>
      </c>
      <c r="Q2219">
        <v>5</v>
      </c>
      <c r="R2219">
        <v>3.016667</v>
      </c>
      <c r="S2219">
        <v>218.70833300000001</v>
      </c>
      <c r="T2219">
        <v>0</v>
      </c>
      <c r="U2219">
        <v>3.7708330000000001</v>
      </c>
    </row>
    <row r="2220" spans="1:21" x14ac:dyDescent="0.25">
      <c r="A2220" t="s">
        <v>8376</v>
      </c>
      <c r="B2220">
        <v>1</v>
      </c>
      <c r="C2220" t="s">
        <v>79</v>
      </c>
      <c r="D2220" t="s">
        <v>115</v>
      </c>
      <c r="E2220" t="s">
        <v>8377</v>
      </c>
      <c r="F2220" t="s">
        <v>5110</v>
      </c>
      <c r="G2220" t="s">
        <v>72</v>
      </c>
      <c r="H2220" t="s">
        <v>129</v>
      </c>
      <c r="I2220" t="s">
        <v>24</v>
      </c>
      <c r="J2220" t="s">
        <v>141</v>
      </c>
      <c r="K2220" t="s">
        <v>8378</v>
      </c>
      <c r="L2220" t="s">
        <v>8379</v>
      </c>
      <c r="M2220">
        <v>1.626944444</v>
      </c>
      <c r="N2220">
        <v>11</v>
      </c>
      <c r="O2220">
        <v>829</v>
      </c>
      <c r="P2220">
        <v>4</v>
      </c>
      <c r="Q2220">
        <v>80</v>
      </c>
      <c r="R2220">
        <v>17.896388999999999</v>
      </c>
      <c r="S2220">
        <v>1348.736944</v>
      </c>
      <c r="T2220">
        <v>6.5077780000000001</v>
      </c>
      <c r="U2220">
        <v>130.15555599999999</v>
      </c>
    </row>
    <row r="2221" spans="1:21" x14ac:dyDescent="0.25">
      <c r="A2221" t="s">
        <v>8380</v>
      </c>
      <c r="B2221">
        <v>1</v>
      </c>
      <c r="C2221" t="s">
        <v>78</v>
      </c>
      <c r="D2221" t="s">
        <v>99</v>
      </c>
      <c r="E2221" t="s">
        <v>8381</v>
      </c>
      <c r="F2221" t="s">
        <v>2199</v>
      </c>
      <c r="G2221" t="s">
        <v>71</v>
      </c>
      <c r="H2221" t="s">
        <v>129</v>
      </c>
      <c r="I2221" t="s">
        <v>24</v>
      </c>
      <c r="J2221" t="s">
        <v>141</v>
      </c>
      <c r="K2221" t="s">
        <v>8382</v>
      </c>
      <c r="L2221" t="s">
        <v>8383</v>
      </c>
      <c r="M2221">
        <v>4.7847222220000001</v>
      </c>
      <c r="N2221">
        <v>0</v>
      </c>
      <c r="O2221">
        <v>1</v>
      </c>
      <c r="P2221">
        <v>0</v>
      </c>
      <c r="Q2221">
        <v>0</v>
      </c>
      <c r="R2221">
        <v>0</v>
      </c>
      <c r="S2221">
        <v>4.7847220000000004</v>
      </c>
      <c r="T2221">
        <v>0</v>
      </c>
      <c r="U2221">
        <v>0</v>
      </c>
    </row>
    <row r="2222" spans="1:21" x14ac:dyDescent="0.25">
      <c r="A2222" t="s">
        <v>8384</v>
      </c>
      <c r="B2222">
        <v>1</v>
      </c>
      <c r="C2222" t="s">
        <v>79</v>
      </c>
      <c r="D2222" t="s">
        <v>122</v>
      </c>
      <c r="E2222" t="s">
        <v>8385</v>
      </c>
      <c r="F2222" t="s">
        <v>4991</v>
      </c>
      <c r="G2222" t="s">
        <v>71</v>
      </c>
      <c r="H2222" t="s">
        <v>129</v>
      </c>
      <c r="I2222" t="s">
        <v>22</v>
      </c>
      <c r="J2222" t="s">
        <v>141</v>
      </c>
      <c r="K2222" t="s">
        <v>8386</v>
      </c>
      <c r="L2222" t="s">
        <v>8387</v>
      </c>
      <c r="M2222">
        <v>0.70083333299999995</v>
      </c>
      <c r="N2222">
        <v>0</v>
      </c>
      <c r="O2222">
        <v>1</v>
      </c>
      <c r="P2222">
        <v>0</v>
      </c>
      <c r="Q2222">
        <v>0</v>
      </c>
      <c r="R2222">
        <v>0</v>
      </c>
      <c r="S2222">
        <v>0.70083300000000004</v>
      </c>
      <c r="T2222">
        <v>0</v>
      </c>
      <c r="U2222">
        <v>0</v>
      </c>
    </row>
    <row r="2223" spans="1:21" x14ac:dyDescent="0.25">
      <c r="A2223" t="s">
        <v>8388</v>
      </c>
      <c r="B2223">
        <v>1</v>
      </c>
      <c r="C2223" t="s">
        <v>79</v>
      </c>
      <c r="D2223" t="s">
        <v>122</v>
      </c>
      <c r="E2223" t="s">
        <v>8389</v>
      </c>
      <c r="F2223" t="s">
        <v>140</v>
      </c>
      <c r="G2223" t="s">
        <v>72</v>
      </c>
      <c r="H2223" t="s">
        <v>129</v>
      </c>
      <c r="I2223" t="s">
        <v>22</v>
      </c>
      <c r="J2223" t="s">
        <v>141</v>
      </c>
      <c r="K2223" t="s">
        <v>8390</v>
      </c>
      <c r="L2223" t="s">
        <v>8391</v>
      </c>
      <c r="M2223">
        <v>8.1666665999999999E-2</v>
      </c>
      <c r="N2223">
        <v>6</v>
      </c>
      <c r="O2223">
        <v>323</v>
      </c>
      <c r="P2223">
        <v>152</v>
      </c>
      <c r="Q2223">
        <v>668</v>
      </c>
      <c r="R2223">
        <v>0.49</v>
      </c>
      <c r="S2223">
        <v>26.378333000000001</v>
      </c>
      <c r="T2223">
        <v>12.413333</v>
      </c>
      <c r="U2223">
        <v>54.553333000000002</v>
      </c>
    </row>
    <row r="2224" spans="1:21" x14ac:dyDescent="0.25">
      <c r="A2224" t="s">
        <v>8392</v>
      </c>
      <c r="B2224">
        <v>1</v>
      </c>
      <c r="C2224" t="s">
        <v>79</v>
      </c>
      <c r="D2224" t="s">
        <v>109</v>
      </c>
      <c r="E2224" t="s">
        <v>8393</v>
      </c>
      <c r="F2224" t="s">
        <v>5012</v>
      </c>
      <c r="G2224" t="s">
        <v>72</v>
      </c>
      <c r="H2224" t="s">
        <v>129</v>
      </c>
      <c r="I2224" t="s">
        <v>22</v>
      </c>
      <c r="J2224" t="s">
        <v>141</v>
      </c>
      <c r="K2224" t="s">
        <v>8394</v>
      </c>
      <c r="L2224" t="s">
        <v>8395</v>
      </c>
      <c r="M2224">
        <v>3.3944444439999999</v>
      </c>
      <c r="N2224">
        <v>0</v>
      </c>
      <c r="O2224">
        <v>0</v>
      </c>
      <c r="P2224">
        <v>0</v>
      </c>
      <c r="Q2224">
        <v>1</v>
      </c>
      <c r="R2224">
        <v>0</v>
      </c>
      <c r="S2224">
        <v>0</v>
      </c>
      <c r="T2224">
        <v>0</v>
      </c>
      <c r="U2224">
        <v>3.394444</v>
      </c>
    </row>
    <row r="2225" spans="1:21" x14ac:dyDescent="0.25">
      <c r="A2225" t="s">
        <v>8396</v>
      </c>
      <c r="B2225">
        <v>1</v>
      </c>
      <c r="C2225" t="s">
        <v>79</v>
      </c>
      <c r="D2225" t="s">
        <v>109</v>
      </c>
      <c r="E2225" t="s">
        <v>8397</v>
      </c>
      <c r="F2225" t="s">
        <v>6612</v>
      </c>
      <c r="G2225" t="s">
        <v>72</v>
      </c>
      <c r="H2225" t="s">
        <v>129</v>
      </c>
      <c r="I2225" t="s">
        <v>22</v>
      </c>
      <c r="J2225" t="s">
        <v>141</v>
      </c>
      <c r="K2225" t="s">
        <v>8398</v>
      </c>
      <c r="L2225" t="s">
        <v>8399</v>
      </c>
      <c r="M2225">
        <v>0.95944444399999995</v>
      </c>
      <c r="N2225">
        <v>35</v>
      </c>
      <c r="O2225">
        <v>2010</v>
      </c>
      <c r="P2225">
        <v>666</v>
      </c>
      <c r="Q2225">
        <v>1905</v>
      </c>
      <c r="R2225">
        <v>33.580556000000001</v>
      </c>
      <c r="S2225">
        <v>1928.483332</v>
      </c>
      <c r="T2225">
        <v>638.99</v>
      </c>
      <c r="U2225">
        <v>1827.7416659999999</v>
      </c>
    </row>
    <row r="2226" spans="1:21" x14ac:dyDescent="0.25">
      <c r="A2226" t="s">
        <v>8400</v>
      </c>
      <c r="B2226">
        <v>1</v>
      </c>
      <c r="C2226" t="s">
        <v>78</v>
      </c>
      <c r="D2226" t="s">
        <v>106</v>
      </c>
      <c r="E2226" t="s">
        <v>7894</v>
      </c>
      <c r="F2226" t="s">
        <v>5470</v>
      </c>
      <c r="G2226" t="s">
        <v>71</v>
      </c>
      <c r="H2226" t="s">
        <v>129</v>
      </c>
      <c r="I2226" t="s">
        <v>22</v>
      </c>
      <c r="J2226" t="s">
        <v>141</v>
      </c>
      <c r="K2226" t="s">
        <v>8401</v>
      </c>
      <c r="L2226" t="s">
        <v>8402</v>
      </c>
      <c r="M2226">
        <v>1.544166666</v>
      </c>
      <c r="N2226">
        <v>0</v>
      </c>
      <c r="O2226">
        <v>2</v>
      </c>
      <c r="P2226">
        <v>0</v>
      </c>
      <c r="Q2226">
        <v>4</v>
      </c>
      <c r="R2226">
        <v>0</v>
      </c>
      <c r="S2226">
        <v>3.088333</v>
      </c>
      <c r="T2226">
        <v>0</v>
      </c>
      <c r="U2226">
        <v>6.1766670000000001</v>
      </c>
    </row>
    <row r="2227" spans="1:21" x14ac:dyDescent="0.25">
      <c r="A2227" t="s">
        <v>8403</v>
      </c>
      <c r="B2227">
        <v>1</v>
      </c>
      <c r="C2227" t="s">
        <v>78</v>
      </c>
      <c r="D2227" t="s">
        <v>106</v>
      </c>
      <c r="E2227" t="s">
        <v>8404</v>
      </c>
      <c r="F2227" t="s">
        <v>5218</v>
      </c>
      <c r="G2227" t="s">
        <v>71</v>
      </c>
      <c r="H2227" t="s">
        <v>129</v>
      </c>
      <c r="I2227" t="s">
        <v>22</v>
      </c>
      <c r="J2227" t="s">
        <v>141</v>
      </c>
      <c r="K2227" t="s">
        <v>8208</v>
      </c>
      <c r="L2227" t="s">
        <v>8405</v>
      </c>
      <c r="M2227">
        <v>1.3219444440000001</v>
      </c>
      <c r="N2227">
        <v>0</v>
      </c>
      <c r="O2227">
        <v>47</v>
      </c>
      <c r="P2227">
        <v>0</v>
      </c>
      <c r="Q2227">
        <v>0</v>
      </c>
      <c r="R2227">
        <v>0</v>
      </c>
      <c r="S2227">
        <v>62.131388999999999</v>
      </c>
      <c r="T2227">
        <v>0</v>
      </c>
      <c r="U2227">
        <v>0</v>
      </c>
    </row>
    <row r="2228" spans="1:21" x14ac:dyDescent="0.25">
      <c r="A2228" t="s">
        <v>8406</v>
      </c>
      <c r="B2228">
        <v>1</v>
      </c>
      <c r="C2228" t="s">
        <v>78</v>
      </c>
      <c r="D2228" t="s">
        <v>106</v>
      </c>
      <c r="E2228" t="s">
        <v>1187</v>
      </c>
      <c r="F2228" t="s">
        <v>177</v>
      </c>
      <c r="G2228" t="s">
        <v>72</v>
      </c>
      <c r="H2228" t="s">
        <v>129</v>
      </c>
      <c r="I2228" t="s">
        <v>22</v>
      </c>
      <c r="J2228" t="s">
        <v>130</v>
      </c>
      <c r="K2228" t="s">
        <v>8407</v>
      </c>
      <c r="L2228" t="s">
        <v>8408</v>
      </c>
      <c r="M2228">
        <v>3.561446111</v>
      </c>
      <c r="N2228">
        <v>0</v>
      </c>
      <c r="O2228">
        <v>32</v>
      </c>
      <c r="P2228">
        <v>14</v>
      </c>
      <c r="Q2228">
        <v>16</v>
      </c>
      <c r="R2228">
        <v>0</v>
      </c>
      <c r="S2228">
        <v>113.96627599999999</v>
      </c>
      <c r="T2228">
        <v>49.860245999999997</v>
      </c>
      <c r="U2228">
        <v>56.983137999999997</v>
      </c>
    </row>
    <row r="2229" spans="1:21" x14ac:dyDescent="0.25">
      <c r="A2229" t="s">
        <v>8409</v>
      </c>
      <c r="B2229">
        <v>1</v>
      </c>
      <c r="C2229" t="s">
        <v>78</v>
      </c>
      <c r="D2229" t="s">
        <v>106</v>
      </c>
      <c r="E2229" t="s">
        <v>7925</v>
      </c>
      <c r="F2229" t="s">
        <v>140</v>
      </c>
      <c r="G2229" t="s">
        <v>72</v>
      </c>
      <c r="H2229" t="s">
        <v>129</v>
      </c>
      <c r="I2229" t="s">
        <v>22</v>
      </c>
      <c r="J2229" t="s">
        <v>141</v>
      </c>
      <c r="K2229" t="s">
        <v>8410</v>
      </c>
      <c r="L2229" t="s">
        <v>8411</v>
      </c>
      <c r="M2229">
        <v>0.66388888800000001</v>
      </c>
      <c r="N2229">
        <v>1</v>
      </c>
      <c r="O2229">
        <v>210</v>
      </c>
      <c r="P2229">
        <v>21</v>
      </c>
      <c r="Q2229">
        <v>4</v>
      </c>
      <c r="R2229">
        <v>0.66388899999999995</v>
      </c>
      <c r="S2229">
        <v>139.41666599999999</v>
      </c>
      <c r="T2229">
        <v>13.941667000000001</v>
      </c>
      <c r="U2229">
        <v>2.6555559999999998</v>
      </c>
    </row>
    <row r="2230" spans="1:21" x14ac:dyDescent="0.25">
      <c r="A2230" t="s">
        <v>8412</v>
      </c>
      <c r="B2230">
        <v>1</v>
      </c>
      <c r="C2230" t="s">
        <v>78</v>
      </c>
      <c r="D2230" t="s">
        <v>102</v>
      </c>
      <c r="E2230" t="s">
        <v>2035</v>
      </c>
      <c r="F2230" t="s">
        <v>5972</v>
      </c>
      <c r="G2230" t="s">
        <v>72</v>
      </c>
      <c r="H2230" t="s">
        <v>129</v>
      </c>
      <c r="I2230" t="s">
        <v>22</v>
      </c>
      <c r="J2230" t="s">
        <v>141</v>
      </c>
      <c r="K2230" t="s">
        <v>8413</v>
      </c>
      <c r="L2230" t="s">
        <v>8414</v>
      </c>
      <c r="M2230">
        <v>3.1980555549999998</v>
      </c>
      <c r="N2230">
        <v>0</v>
      </c>
      <c r="O2230">
        <v>0</v>
      </c>
      <c r="P2230">
        <v>16</v>
      </c>
      <c r="Q2230">
        <v>66</v>
      </c>
      <c r="R2230">
        <v>0</v>
      </c>
      <c r="S2230">
        <v>0</v>
      </c>
      <c r="T2230">
        <v>51.168889</v>
      </c>
      <c r="U2230">
        <v>211.07166699999999</v>
      </c>
    </row>
    <row r="2231" spans="1:21" x14ac:dyDescent="0.25">
      <c r="A2231" t="s">
        <v>8415</v>
      </c>
      <c r="B2231">
        <v>1</v>
      </c>
      <c r="C2231" t="s">
        <v>78</v>
      </c>
      <c r="D2231" t="s">
        <v>102</v>
      </c>
      <c r="E2231" t="s">
        <v>8084</v>
      </c>
      <c r="F2231" t="s">
        <v>140</v>
      </c>
      <c r="G2231" t="s">
        <v>72</v>
      </c>
      <c r="H2231" t="s">
        <v>129</v>
      </c>
      <c r="I2231" t="s">
        <v>22</v>
      </c>
      <c r="J2231" t="s">
        <v>141</v>
      </c>
      <c r="K2231" t="s">
        <v>8416</v>
      </c>
      <c r="L2231" t="s">
        <v>8417</v>
      </c>
      <c r="M2231">
        <v>0.60055555500000002</v>
      </c>
      <c r="N2231">
        <v>8</v>
      </c>
      <c r="O2231">
        <v>445</v>
      </c>
      <c r="P2231">
        <v>0</v>
      </c>
      <c r="Q2231">
        <v>0</v>
      </c>
      <c r="R2231">
        <v>4.8044440000000002</v>
      </c>
      <c r="S2231">
        <v>267.24722200000002</v>
      </c>
      <c r="T2231">
        <v>0</v>
      </c>
      <c r="U2231">
        <v>0</v>
      </c>
    </row>
    <row r="2232" spans="1:21" x14ac:dyDescent="0.25">
      <c r="A2232" t="s">
        <v>8418</v>
      </c>
      <c r="B2232">
        <v>1</v>
      </c>
      <c r="C2232" t="s">
        <v>78</v>
      </c>
      <c r="D2232" t="s">
        <v>102</v>
      </c>
      <c r="E2232" t="s">
        <v>8084</v>
      </c>
      <c r="F2232" t="s">
        <v>140</v>
      </c>
      <c r="G2232" t="s">
        <v>72</v>
      </c>
      <c r="H2232" t="s">
        <v>129</v>
      </c>
      <c r="I2232" t="s">
        <v>22</v>
      </c>
      <c r="J2232" t="s">
        <v>141</v>
      </c>
      <c r="K2232" t="s">
        <v>8419</v>
      </c>
      <c r="L2232" t="s">
        <v>8420</v>
      </c>
      <c r="M2232">
        <v>0.104166666</v>
      </c>
      <c r="N2232">
        <v>8</v>
      </c>
      <c r="O2232">
        <v>445</v>
      </c>
      <c r="P2232">
        <v>0</v>
      </c>
      <c r="Q2232">
        <v>0</v>
      </c>
      <c r="R2232">
        <v>0.83333299999999999</v>
      </c>
      <c r="S2232">
        <v>46.354165999999999</v>
      </c>
      <c r="T2232">
        <v>0</v>
      </c>
      <c r="U2232">
        <v>0</v>
      </c>
    </row>
    <row r="2233" spans="1:21" x14ac:dyDescent="0.25">
      <c r="A2233" t="s">
        <v>8421</v>
      </c>
      <c r="B2233">
        <v>1</v>
      </c>
      <c r="C2233" t="s">
        <v>78</v>
      </c>
      <c r="D2233" t="s">
        <v>97</v>
      </c>
      <c r="E2233" t="s">
        <v>8422</v>
      </c>
      <c r="F2233" t="s">
        <v>6823</v>
      </c>
      <c r="G2233" t="s">
        <v>71</v>
      </c>
      <c r="H2233" t="s">
        <v>129</v>
      </c>
      <c r="I2233" t="s">
        <v>22</v>
      </c>
      <c r="J2233" t="s">
        <v>141</v>
      </c>
      <c r="K2233" t="s">
        <v>8423</v>
      </c>
      <c r="L2233" t="s">
        <v>8424</v>
      </c>
      <c r="M2233">
        <v>6.9916666660000004</v>
      </c>
      <c r="N2233">
        <v>0</v>
      </c>
      <c r="O2233">
        <v>49</v>
      </c>
      <c r="P2233">
        <v>0</v>
      </c>
      <c r="Q2233">
        <v>0</v>
      </c>
      <c r="R2233">
        <v>0</v>
      </c>
      <c r="S2233">
        <v>342.59166699999997</v>
      </c>
      <c r="T2233">
        <v>0</v>
      </c>
      <c r="U2233">
        <v>0</v>
      </c>
    </row>
    <row r="2234" spans="1:21" x14ac:dyDescent="0.25">
      <c r="A2234" t="s">
        <v>8425</v>
      </c>
      <c r="B2234">
        <v>1</v>
      </c>
      <c r="C2234" t="s">
        <v>79</v>
      </c>
      <c r="D2234" t="s">
        <v>115</v>
      </c>
      <c r="E2234" t="s">
        <v>8426</v>
      </c>
      <c r="F2234" t="s">
        <v>5417</v>
      </c>
      <c r="G2234" t="s">
        <v>71</v>
      </c>
      <c r="H2234" t="s">
        <v>129</v>
      </c>
      <c r="I2234" t="s">
        <v>22</v>
      </c>
      <c r="J2234" t="s">
        <v>141</v>
      </c>
      <c r="K2234" t="s">
        <v>8427</v>
      </c>
      <c r="L2234" t="s">
        <v>8428</v>
      </c>
      <c r="M2234">
        <v>0.4375</v>
      </c>
      <c r="N2234">
        <v>0</v>
      </c>
      <c r="O2234">
        <v>7</v>
      </c>
      <c r="P2234">
        <v>0</v>
      </c>
      <c r="Q2234">
        <v>0</v>
      </c>
      <c r="R2234">
        <v>0</v>
      </c>
      <c r="S2234">
        <v>3.0625</v>
      </c>
      <c r="T2234">
        <v>0</v>
      </c>
      <c r="U2234">
        <v>0</v>
      </c>
    </row>
    <row r="2235" spans="1:21" x14ac:dyDescent="0.25">
      <c r="A2235" t="s">
        <v>8429</v>
      </c>
      <c r="B2235">
        <v>1</v>
      </c>
      <c r="C2235" t="s">
        <v>79</v>
      </c>
      <c r="D2235" t="s">
        <v>120</v>
      </c>
      <c r="E2235" t="s">
        <v>8430</v>
      </c>
      <c r="F2235" t="s">
        <v>4991</v>
      </c>
      <c r="G2235" t="s">
        <v>71</v>
      </c>
      <c r="H2235" t="s">
        <v>129</v>
      </c>
      <c r="I2235" t="s">
        <v>22</v>
      </c>
      <c r="J2235" t="s">
        <v>141</v>
      </c>
      <c r="K2235" t="s">
        <v>8431</v>
      </c>
      <c r="L2235" t="s">
        <v>8432</v>
      </c>
      <c r="M2235">
        <v>0.89388888799999999</v>
      </c>
      <c r="N2235">
        <v>0</v>
      </c>
      <c r="O2235">
        <v>4</v>
      </c>
      <c r="P2235">
        <v>0</v>
      </c>
      <c r="Q2235">
        <v>0</v>
      </c>
      <c r="R2235">
        <v>0</v>
      </c>
      <c r="S2235">
        <v>3.5755560000000002</v>
      </c>
      <c r="T2235">
        <v>0</v>
      </c>
      <c r="U2235">
        <v>0</v>
      </c>
    </row>
    <row r="2236" spans="1:21" x14ac:dyDescent="0.25">
      <c r="A2236" t="s">
        <v>8433</v>
      </c>
      <c r="B2236">
        <v>1</v>
      </c>
      <c r="C2236" t="s">
        <v>79</v>
      </c>
      <c r="D2236" t="s">
        <v>120</v>
      </c>
      <c r="E2236" t="s">
        <v>8434</v>
      </c>
      <c r="F2236" t="s">
        <v>4986</v>
      </c>
      <c r="G2236" t="s">
        <v>71</v>
      </c>
      <c r="H2236" t="s">
        <v>129</v>
      </c>
      <c r="I2236" t="s">
        <v>22</v>
      </c>
      <c r="J2236" t="s">
        <v>141</v>
      </c>
      <c r="K2236" t="s">
        <v>8435</v>
      </c>
      <c r="L2236" t="s">
        <v>8436</v>
      </c>
      <c r="M2236">
        <v>0.42555555499999997</v>
      </c>
      <c r="N2236">
        <v>0</v>
      </c>
      <c r="O2236">
        <v>4</v>
      </c>
      <c r="P2236">
        <v>0</v>
      </c>
      <c r="Q2236">
        <v>0</v>
      </c>
      <c r="R2236">
        <v>0</v>
      </c>
      <c r="S2236">
        <v>1.7022219999999999</v>
      </c>
      <c r="T2236">
        <v>0</v>
      </c>
      <c r="U2236">
        <v>0</v>
      </c>
    </row>
    <row r="2237" spans="1:21" x14ac:dyDescent="0.25">
      <c r="A2237" t="s">
        <v>8437</v>
      </c>
      <c r="B2237">
        <v>1</v>
      </c>
      <c r="C2237" t="s">
        <v>78</v>
      </c>
      <c r="D2237" t="s">
        <v>90</v>
      </c>
      <c r="E2237" t="s">
        <v>8438</v>
      </c>
      <c r="F2237" t="s">
        <v>4991</v>
      </c>
      <c r="G2237" t="s">
        <v>71</v>
      </c>
      <c r="H2237" t="s">
        <v>129</v>
      </c>
      <c r="I2237" t="s">
        <v>22</v>
      </c>
      <c r="J2237" t="s">
        <v>141</v>
      </c>
      <c r="K2237" t="s">
        <v>8439</v>
      </c>
      <c r="L2237" t="s">
        <v>8440</v>
      </c>
      <c r="M2237">
        <v>0.45722222200000001</v>
      </c>
      <c r="N2237">
        <v>0</v>
      </c>
      <c r="O2237">
        <v>0</v>
      </c>
      <c r="P2237">
        <v>1</v>
      </c>
      <c r="Q2237">
        <v>0</v>
      </c>
      <c r="R2237">
        <v>0</v>
      </c>
      <c r="S2237">
        <v>0</v>
      </c>
      <c r="T2237">
        <v>0.45722200000000002</v>
      </c>
      <c r="U2237">
        <v>0</v>
      </c>
    </row>
    <row r="2238" spans="1:21" x14ac:dyDescent="0.25">
      <c r="A2238" t="s">
        <v>8441</v>
      </c>
      <c r="B2238">
        <v>1</v>
      </c>
      <c r="C2238" t="s">
        <v>78</v>
      </c>
      <c r="D2238" t="s">
        <v>98</v>
      </c>
      <c r="E2238" t="s">
        <v>8442</v>
      </c>
      <c r="F2238" t="s">
        <v>5012</v>
      </c>
      <c r="G2238" t="s">
        <v>72</v>
      </c>
      <c r="H2238" t="s">
        <v>129</v>
      </c>
      <c r="I2238" t="s">
        <v>22</v>
      </c>
      <c r="J2238" t="s">
        <v>141</v>
      </c>
      <c r="K2238" t="s">
        <v>8443</v>
      </c>
      <c r="L2238" t="s">
        <v>8444</v>
      </c>
      <c r="M2238">
        <v>3.5866666660000002</v>
      </c>
      <c r="N2238">
        <v>1</v>
      </c>
      <c r="O2238">
        <v>116</v>
      </c>
      <c r="P2238">
        <v>0</v>
      </c>
      <c r="Q2238">
        <v>0</v>
      </c>
      <c r="R2238">
        <v>3.5866669999999998</v>
      </c>
      <c r="S2238">
        <v>416.05333300000001</v>
      </c>
      <c r="T2238">
        <v>0</v>
      </c>
      <c r="U2238">
        <v>0</v>
      </c>
    </row>
    <row r="2239" spans="1:21" x14ac:dyDescent="0.25">
      <c r="A2239" t="s">
        <v>8445</v>
      </c>
      <c r="B2239">
        <v>1</v>
      </c>
      <c r="C2239" t="s">
        <v>79</v>
      </c>
      <c r="D2239" t="s">
        <v>115</v>
      </c>
      <c r="E2239" t="s">
        <v>8446</v>
      </c>
      <c r="F2239" t="s">
        <v>4991</v>
      </c>
      <c r="G2239" t="s">
        <v>71</v>
      </c>
      <c r="H2239" t="s">
        <v>129</v>
      </c>
      <c r="I2239" t="s">
        <v>22</v>
      </c>
      <c r="J2239" t="s">
        <v>141</v>
      </c>
      <c r="K2239" t="s">
        <v>8447</v>
      </c>
      <c r="L2239" t="s">
        <v>8448</v>
      </c>
      <c r="M2239">
        <v>0.96555555500000001</v>
      </c>
      <c r="N2239">
        <v>0</v>
      </c>
      <c r="O2239">
        <v>1</v>
      </c>
      <c r="P2239">
        <v>0</v>
      </c>
      <c r="Q2239">
        <v>0</v>
      </c>
      <c r="R2239">
        <v>0</v>
      </c>
      <c r="S2239">
        <v>0.96555599999999997</v>
      </c>
      <c r="T2239">
        <v>0</v>
      </c>
      <c r="U2239">
        <v>0</v>
      </c>
    </row>
    <row r="2240" spans="1:21" x14ac:dyDescent="0.25">
      <c r="A2240" t="s">
        <v>8449</v>
      </c>
      <c r="B2240">
        <v>1</v>
      </c>
      <c r="C2240" t="s">
        <v>78</v>
      </c>
      <c r="D2240" t="s">
        <v>98</v>
      </c>
      <c r="E2240" t="s">
        <v>8450</v>
      </c>
      <c r="F2240" t="s">
        <v>4991</v>
      </c>
      <c r="G2240" t="s">
        <v>71</v>
      </c>
      <c r="H2240" t="s">
        <v>129</v>
      </c>
      <c r="I2240" t="s">
        <v>22</v>
      </c>
      <c r="J2240" t="s">
        <v>141</v>
      </c>
      <c r="K2240" t="s">
        <v>8451</v>
      </c>
      <c r="L2240" t="s">
        <v>8452</v>
      </c>
      <c r="M2240">
        <v>1.198611111</v>
      </c>
      <c r="N2240">
        <v>0</v>
      </c>
      <c r="O2240">
        <v>1</v>
      </c>
      <c r="P2240">
        <v>0</v>
      </c>
      <c r="Q2240">
        <v>0</v>
      </c>
      <c r="R2240">
        <v>0</v>
      </c>
      <c r="S2240">
        <v>1.1986110000000001</v>
      </c>
      <c r="T2240">
        <v>0</v>
      </c>
      <c r="U2240">
        <v>0</v>
      </c>
    </row>
    <row r="2241" spans="1:21" x14ac:dyDescent="0.25">
      <c r="A2241" t="s">
        <v>8453</v>
      </c>
      <c r="B2241">
        <v>1</v>
      </c>
      <c r="C2241" t="s">
        <v>78</v>
      </c>
      <c r="D2241" t="s">
        <v>104</v>
      </c>
      <c r="E2241" t="s">
        <v>8454</v>
      </c>
      <c r="F2241" t="s">
        <v>4996</v>
      </c>
      <c r="G2241" t="s">
        <v>71</v>
      </c>
      <c r="H2241" t="s">
        <v>129</v>
      </c>
      <c r="I2241" t="s">
        <v>22</v>
      </c>
      <c r="J2241" t="s">
        <v>141</v>
      </c>
      <c r="K2241" t="s">
        <v>8455</v>
      </c>
      <c r="L2241" t="s">
        <v>8456</v>
      </c>
      <c r="M2241">
        <v>2.0527777770000002</v>
      </c>
      <c r="N2241">
        <v>0</v>
      </c>
      <c r="O2241">
        <v>9</v>
      </c>
      <c r="P2241">
        <v>0</v>
      </c>
      <c r="Q2241">
        <v>0</v>
      </c>
      <c r="R2241">
        <v>0</v>
      </c>
      <c r="S2241">
        <v>18.475000000000001</v>
      </c>
      <c r="T2241">
        <v>0</v>
      </c>
      <c r="U2241">
        <v>0</v>
      </c>
    </row>
    <row r="2242" spans="1:21" x14ac:dyDescent="0.25">
      <c r="A2242" t="s">
        <v>8457</v>
      </c>
      <c r="B2242">
        <v>1</v>
      </c>
      <c r="C2242" t="s">
        <v>78</v>
      </c>
      <c r="D2242" t="s">
        <v>102</v>
      </c>
      <c r="E2242" t="s">
        <v>8458</v>
      </c>
      <c r="F2242" t="s">
        <v>177</v>
      </c>
      <c r="G2242" t="s">
        <v>71</v>
      </c>
      <c r="H2242" t="s">
        <v>129</v>
      </c>
      <c r="I2242" t="s">
        <v>22</v>
      </c>
      <c r="J2242" t="s">
        <v>130</v>
      </c>
      <c r="K2242" t="s">
        <v>8459</v>
      </c>
      <c r="L2242" t="s">
        <v>8460</v>
      </c>
      <c r="M2242">
        <v>2.945531388</v>
      </c>
      <c r="N2242">
        <v>2</v>
      </c>
      <c r="O2242">
        <v>531</v>
      </c>
      <c r="P2242">
        <v>0</v>
      </c>
      <c r="Q2242">
        <v>0</v>
      </c>
      <c r="R2242">
        <v>5.8910629999999999</v>
      </c>
      <c r="S2242">
        <v>1564.0771669999999</v>
      </c>
      <c r="T2242">
        <v>0</v>
      </c>
      <c r="U2242">
        <v>0</v>
      </c>
    </row>
    <row r="2243" spans="1:21" x14ac:dyDescent="0.25">
      <c r="A2243" t="s">
        <v>8461</v>
      </c>
      <c r="B2243">
        <v>1</v>
      </c>
      <c r="C2243" t="s">
        <v>78</v>
      </c>
      <c r="D2243" t="s">
        <v>106</v>
      </c>
      <c r="E2243" t="s">
        <v>8462</v>
      </c>
      <c r="F2243" t="s">
        <v>140</v>
      </c>
      <c r="G2243" t="s">
        <v>72</v>
      </c>
      <c r="H2243" t="s">
        <v>129</v>
      </c>
      <c r="I2243" t="s">
        <v>22</v>
      </c>
      <c r="J2243" t="s">
        <v>141</v>
      </c>
      <c r="K2243" t="s">
        <v>8463</v>
      </c>
      <c r="L2243" t="s">
        <v>8464</v>
      </c>
      <c r="M2243">
        <v>0.45527777699999999</v>
      </c>
      <c r="N2243">
        <v>0</v>
      </c>
      <c r="O2243">
        <v>49</v>
      </c>
      <c r="P2243">
        <v>10</v>
      </c>
      <c r="Q2243">
        <v>11</v>
      </c>
      <c r="R2243">
        <v>0</v>
      </c>
      <c r="S2243">
        <v>22.308610999999999</v>
      </c>
      <c r="T2243">
        <v>4.552778</v>
      </c>
      <c r="U2243">
        <v>5.0080559999999998</v>
      </c>
    </row>
    <row r="2244" spans="1:21" x14ac:dyDescent="0.25">
      <c r="A2244" t="s">
        <v>8465</v>
      </c>
      <c r="B2244">
        <v>1</v>
      </c>
      <c r="C2244" t="s">
        <v>78</v>
      </c>
      <c r="D2244" t="s">
        <v>106</v>
      </c>
      <c r="E2244" t="s">
        <v>8466</v>
      </c>
      <c r="F2244" t="s">
        <v>128</v>
      </c>
      <c r="G2244" t="s">
        <v>72</v>
      </c>
      <c r="H2244" t="s">
        <v>129</v>
      </c>
      <c r="I2244" t="s">
        <v>22</v>
      </c>
      <c r="J2244" t="s">
        <v>130</v>
      </c>
      <c r="K2244" t="s">
        <v>8467</v>
      </c>
      <c r="L2244" t="s">
        <v>8468</v>
      </c>
      <c r="M2244">
        <v>0.569722222</v>
      </c>
      <c r="N2244">
        <v>75</v>
      </c>
      <c r="O2244">
        <v>6158</v>
      </c>
      <c r="P2244">
        <v>8</v>
      </c>
      <c r="Q2244">
        <v>1</v>
      </c>
      <c r="R2244">
        <v>42.729166999999997</v>
      </c>
      <c r="S2244">
        <v>3508.3494430000001</v>
      </c>
      <c r="T2244">
        <v>4.5577779999999999</v>
      </c>
      <c r="U2244">
        <v>0.56972199999999995</v>
      </c>
    </row>
    <row r="2245" spans="1:21" x14ac:dyDescent="0.25">
      <c r="A2245" t="s">
        <v>8469</v>
      </c>
      <c r="B2245">
        <v>1</v>
      </c>
      <c r="C2245" t="s">
        <v>78</v>
      </c>
      <c r="D2245" t="s">
        <v>106</v>
      </c>
      <c r="E2245" t="s">
        <v>8470</v>
      </c>
      <c r="F2245" t="s">
        <v>140</v>
      </c>
      <c r="G2245" t="s">
        <v>72</v>
      </c>
      <c r="H2245" t="s">
        <v>129</v>
      </c>
      <c r="I2245" t="s">
        <v>22</v>
      </c>
      <c r="J2245" t="s">
        <v>141</v>
      </c>
      <c r="K2245" t="s">
        <v>8471</v>
      </c>
      <c r="L2245" t="s">
        <v>8472</v>
      </c>
      <c r="M2245">
        <v>0.57999999999999996</v>
      </c>
      <c r="N2245">
        <v>0</v>
      </c>
      <c r="O2245">
        <v>300</v>
      </c>
      <c r="P2245">
        <v>41</v>
      </c>
      <c r="Q2245">
        <v>12</v>
      </c>
      <c r="R2245">
        <v>0</v>
      </c>
      <c r="S2245">
        <v>174</v>
      </c>
      <c r="T2245">
        <v>23.78</v>
      </c>
      <c r="U2245">
        <v>6.96</v>
      </c>
    </row>
    <row r="2246" spans="1:21" x14ac:dyDescent="0.25">
      <c r="A2246" t="s">
        <v>8473</v>
      </c>
      <c r="B2246">
        <v>1</v>
      </c>
      <c r="C2246" t="s">
        <v>78</v>
      </c>
      <c r="D2246" t="s">
        <v>106</v>
      </c>
      <c r="E2246" t="s">
        <v>8474</v>
      </c>
      <c r="F2246" t="s">
        <v>140</v>
      </c>
      <c r="G2246" t="s">
        <v>72</v>
      </c>
      <c r="H2246" t="s">
        <v>129</v>
      </c>
      <c r="I2246" t="s">
        <v>22</v>
      </c>
      <c r="J2246" t="s">
        <v>141</v>
      </c>
      <c r="K2246" t="s">
        <v>8475</v>
      </c>
      <c r="L2246" t="s">
        <v>8476</v>
      </c>
      <c r="M2246">
        <v>0.29694444399999997</v>
      </c>
      <c r="N2246">
        <v>168</v>
      </c>
      <c r="O2246">
        <v>23148</v>
      </c>
      <c r="P2246">
        <v>454</v>
      </c>
      <c r="Q2246">
        <v>561</v>
      </c>
      <c r="R2246">
        <v>49.886667000000003</v>
      </c>
      <c r="S2246">
        <v>6873.6699900000003</v>
      </c>
      <c r="T2246">
        <v>134.81277800000001</v>
      </c>
      <c r="U2246">
        <v>166.58583300000001</v>
      </c>
    </row>
    <row r="2247" spans="1:21" x14ac:dyDescent="0.25">
      <c r="A2247" t="s">
        <v>8477</v>
      </c>
      <c r="B2247">
        <v>1</v>
      </c>
      <c r="C2247" t="s">
        <v>78</v>
      </c>
      <c r="D2247" t="s">
        <v>94</v>
      </c>
      <c r="E2247" t="s">
        <v>8478</v>
      </c>
      <c r="F2247" t="s">
        <v>4991</v>
      </c>
      <c r="G2247" t="s">
        <v>71</v>
      </c>
      <c r="H2247" t="s">
        <v>129</v>
      </c>
      <c r="I2247" t="s">
        <v>22</v>
      </c>
      <c r="J2247" t="s">
        <v>141</v>
      </c>
      <c r="K2247" t="s">
        <v>8479</v>
      </c>
      <c r="L2247" t="s">
        <v>8480</v>
      </c>
      <c r="M2247">
        <v>0.59638888800000001</v>
      </c>
      <c r="N2247">
        <v>0</v>
      </c>
      <c r="O2247">
        <v>1</v>
      </c>
      <c r="P2247">
        <v>0</v>
      </c>
      <c r="Q2247">
        <v>0</v>
      </c>
      <c r="R2247">
        <v>0</v>
      </c>
      <c r="S2247">
        <v>0.59638899999999995</v>
      </c>
      <c r="T2247">
        <v>0</v>
      </c>
      <c r="U2247">
        <v>0</v>
      </c>
    </row>
    <row r="2248" spans="1:21" x14ac:dyDescent="0.25">
      <c r="A2248" t="s">
        <v>8481</v>
      </c>
      <c r="B2248">
        <v>1</v>
      </c>
      <c r="C2248" t="s">
        <v>78</v>
      </c>
      <c r="D2248" t="s">
        <v>104</v>
      </c>
      <c r="E2248" t="s">
        <v>8482</v>
      </c>
      <c r="F2248" t="s">
        <v>4986</v>
      </c>
      <c r="G2248" t="s">
        <v>71</v>
      </c>
      <c r="H2248" t="s">
        <v>129</v>
      </c>
      <c r="I2248" t="s">
        <v>22</v>
      </c>
      <c r="J2248" t="s">
        <v>141</v>
      </c>
      <c r="K2248" t="s">
        <v>8483</v>
      </c>
      <c r="L2248" t="s">
        <v>8484</v>
      </c>
      <c r="M2248">
        <v>0.60055555500000002</v>
      </c>
      <c r="N2248">
        <v>0</v>
      </c>
      <c r="O2248">
        <v>196</v>
      </c>
      <c r="P2248">
        <v>0</v>
      </c>
      <c r="Q2248">
        <v>0</v>
      </c>
      <c r="R2248">
        <v>0</v>
      </c>
      <c r="S2248">
        <v>117.708889</v>
      </c>
      <c r="T2248">
        <v>0</v>
      </c>
      <c r="U2248">
        <v>0</v>
      </c>
    </row>
    <row r="2249" spans="1:21" x14ac:dyDescent="0.25">
      <c r="A2249" t="s">
        <v>8485</v>
      </c>
      <c r="B2249">
        <v>1</v>
      </c>
      <c r="C2249" t="s">
        <v>78</v>
      </c>
      <c r="D2249" t="s">
        <v>97</v>
      </c>
      <c r="E2249" t="s">
        <v>8486</v>
      </c>
      <c r="F2249" t="s">
        <v>4991</v>
      </c>
      <c r="G2249" t="s">
        <v>71</v>
      </c>
      <c r="H2249" t="s">
        <v>129</v>
      </c>
      <c r="I2249" t="s">
        <v>22</v>
      </c>
      <c r="J2249" t="s">
        <v>141</v>
      </c>
      <c r="K2249" t="s">
        <v>8487</v>
      </c>
      <c r="L2249" t="s">
        <v>8488</v>
      </c>
      <c r="M2249">
        <v>1.1372222219999999</v>
      </c>
      <c r="N2249">
        <v>0</v>
      </c>
      <c r="O2249">
        <v>1</v>
      </c>
      <c r="P2249">
        <v>0</v>
      </c>
      <c r="Q2249">
        <v>0</v>
      </c>
      <c r="R2249">
        <v>0</v>
      </c>
      <c r="S2249">
        <v>1.137222</v>
      </c>
      <c r="T2249">
        <v>0</v>
      </c>
      <c r="U2249">
        <v>0</v>
      </c>
    </row>
    <row r="2250" spans="1:21" x14ac:dyDescent="0.25">
      <c r="A2250" t="s">
        <v>8489</v>
      </c>
      <c r="B2250">
        <v>1</v>
      </c>
      <c r="C2250" t="s">
        <v>78</v>
      </c>
      <c r="D2250" t="s">
        <v>97</v>
      </c>
      <c r="E2250" t="s">
        <v>8490</v>
      </c>
      <c r="F2250" t="s">
        <v>4991</v>
      </c>
      <c r="G2250" t="s">
        <v>71</v>
      </c>
      <c r="H2250" t="s">
        <v>129</v>
      </c>
      <c r="I2250" t="s">
        <v>22</v>
      </c>
      <c r="J2250" t="s">
        <v>141</v>
      </c>
      <c r="K2250" t="s">
        <v>8491</v>
      </c>
      <c r="L2250" t="s">
        <v>8492</v>
      </c>
      <c r="M2250">
        <v>0.93444444400000004</v>
      </c>
      <c r="N2250">
        <v>0</v>
      </c>
      <c r="O2250">
        <v>1</v>
      </c>
      <c r="P2250">
        <v>0</v>
      </c>
      <c r="Q2250">
        <v>0</v>
      </c>
      <c r="R2250">
        <v>0</v>
      </c>
      <c r="S2250">
        <v>0.93444400000000005</v>
      </c>
      <c r="T2250">
        <v>0</v>
      </c>
      <c r="U2250">
        <v>0</v>
      </c>
    </row>
    <row r="2251" spans="1:21" x14ac:dyDescent="0.25">
      <c r="A2251" t="s">
        <v>8493</v>
      </c>
      <c r="B2251">
        <v>1</v>
      </c>
      <c r="C2251" t="s">
        <v>78</v>
      </c>
      <c r="D2251" t="s">
        <v>97</v>
      </c>
      <c r="E2251" t="s">
        <v>8494</v>
      </c>
      <c r="F2251" t="s">
        <v>4991</v>
      </c>
      <c r="G2251" t="s">
        <v>71</v>
      </c>
      <c r="H2251" t="s">
        <v>129</v>
      </c>
      <c r="I2251" t="s">
        <v>22</v>
      </c>
      <c r="J2251" t="s">
        <v>141</v>
      </c>
      <c r="K2251" t="s">
        <v>8495</v>
      </c>
      <c r="L2251" t="s">
        <v>8496</v>
      </c>
      <c r="M2251">
        <v>5.6358333329999999</v>
      </c>
      <c r="N2251">
        <v>0</v>
      </c>
      <c r="O2251">
        <v>1</v>
      </c>
      <c r="P2251">
        <v>0</v>
      </c>
      <c r="Q2251">
        <v>0</v>
      </c>
      <c r="R2251">
        <v>0</v>
      </c>
      <c r="S2251">
        <v>5.6358329999999999</v>
      </c>
      <c r="T2251">
        <v>0</v>
      </c>
      <c r="U2251">
        <v>0</v>
      </c>
    </row>
    <row r="2252" spans="1:21" x14ac:dyDescent="0.25">
      <c r="A2252" t="s">
        <v>8497</v>
      </c>
      <c r="B2252">
        <v>1</v>
      </c>
      <c r="C2252" t="s">
        <v>78</v>
      </c>
      <c r="D2252" t="s">
        <v>98</v>
      </c>
      <c r="E2252" t="s">
        <v>8498</v>
      </c>
      <c r="F2252" t="s">
        <v>5417</v>
      </c>
      <c r="G2252" t="s">
        <v>71</v>
      </c>
      <c r="H2252" t="s">
        <v>129</v>
      </c>
      <c r="I2252" t="s">
        <v>22</v>
      </c>
      <c r="J2252" t="s">
        <v>141</v>
      </c>
      <c r="K2252" t="s">
        <v>8499</v>
      </c>
      <c r="L2252" t="s">
        <v>8500</v>
      </c>
      <c r="M2252">
        <v>1.360833333</v>
      </c>
      <c r="N2252">
        <v>0</v>
      </c>
      <c r="O2252">
        <v>1</v>
      </c>
      <c r="P2252">
        <v>0</v>
      </c>
      <c r="Q2252">
        <v>0</v>
      </c>
      <c r="R2252">
        <v>0</v>
      </c>
      <c r="S2252">
        <v>1.360833</v>
      </c>
      <c r="T2252">
        <v>0</v>
      </c>
      <c r="U2252">
        <v>0</v>
      </c>
    </row>
    <row r="2253" spans="1:21" x14ac:dyDescent="0.25">
      <c r="A2253" t="s">
        <v>8501</v>
      </c>
      <c r="B2253">
        <v>1</v>
      </c>
      <c r="C2253" t="s">
        <v>79</v>
      </c>
      <c r="D2253" t="s">
        <v>113</v>
      </c>
      <c r="E2253" t="s">
        <v>8283</v>
      </c>
      <c r="F2253" t="s">
        <v>154</v>
      </c>
      <c r="G2253" t="s">
        <v>72</v>
      </c>
      <c r="H2253" t="s">
        <v>129</v>
      </c>
      <c r="I2253" t="s">
        <v>22</v>
      </c>
      <c r="J2253" t="s">
        <v>130</v>
      </c>
      <c r="K2253" t="s">
        <v>8502</v>
      </c>
      <c r="L2253" t="s">
        <v>7093</v>
      </c>
      <c r="M2253">
        <v>0.35</v>
      </c>
      <c r="N2253">
        <v>23</v>
      </c>
      <c r="O2253">
        <v>3484</v>
      </c>
      <c r="P2253">
        <v>0</v>
      </c>
      <c r="Q2253">
        <v>0</v>
      </c>
      <c r="R2253">
        <v>8.0500000000000007</v>
      </c>
      <c r="S2253">
        <v>1219.4000000000001</v>
      </c>
      <c r="T2253">
        <v>0</v>
      </c>
      <c r="U2253">
        <v>0</v>
      </c>
    </row>
    <row r="2254" spans="1:21" x14ac:dyDescent="0.25">
      <c r="A2254" t="s">
        <v>8503</v>
      </c>
      <c r="B2254">
        <v>1</v>
      </c>
      <c r="C2254" t="s">
        <v>79</v>
      </c>
      <c r="D2254" t="s">
        <v>113</v>
      </c>
      <c r="E2254" t="s">
        <v>8504</v>
      </c>
      <c r="F2254" t="s">
        <v>177</v>
      </c>
      <c r="G2254" t="s">
        <v>72</v>
      </c>
      <c r="H2254" t="s">
        <v>129</v>
      </c>
      <c r="I2254" t="s">
        <v>22</v>
      </c>
      <c r="J2254" t="s">
        <v>130</v>
      </c>
      <c r="K2254" t="s">
        <v>8505</v>
      </c>
      <c r="L2254" t="s">
        <v>8506</v>
      </c>
      <c r="M2254">
        <v>4.3472730549999996</v>
      </c>
      <c r="N2254">
        <v>80</v>
      </c>
      <c r="O2254">
        <v>16401</v>
      </c>
      <c r="P2254">
        <v>679</v>
      </c>
      <c r="Q2254">
        <v>109</v>
      </c>
      <c r="R2254">
        <v>347.78184399999998</v>
      </c>
      <c r="S2254">
        <v>71299.625375000003</v>
      </c>
      <c r="T2254">
        <v>2951.7984040000001</v>
      </c>
      <c r="U2254">
        <v>473.85276299999998</v>
      </c>
    </row>
    <row r="2255" spans="1:21" x14ac:dyDescent="0.25">
      <c r="A2255" t="s">
        <v>8507</v>
      </c>
      <c r="B2255">
        <v>1</v>
      </c>
      <c r="C2255" t="s">
        <v>79</v>
      </c>
      <c r="D2255" t="s">
        <v>113</v>
      </c>
      <c r="E2255" t="s">
        <v>8256</v>
      </c>
      <c r="F2255" t="s">
        <v>4986</v>
      </c>
      <c r="G2255" t="s">
        <v>71</v>
      </c>
      <c r="H2255" t="s">
        <v>129</v>
      </c>
      <c r="I2255" t="s">
        <v>22</v>
      </c>
      <c r="J2255" t="s">
        <v>141</v>
      </c>
      <c r="K2255" t="s">
        <v>8508</v>
      </c>
      <c r="L2255" t="s">
        <v>8509</v>
      </c>
      <c r="M2255">
        <v>2.048333333</v>
      </c>
      <c r="N2255">
        <v>0</v>
      </c>
      <c r="O2255">
        <v>44</v>
      </c>
      <c r="P2255">
        <v>0</v>
      </c>
      <c r="Q2255">
        <v>0</v>
      </c>
      <c r="R2255">
        <v>0</v>
      </c>
      <c r="S2255">
        <v>90.126666999999998</v>
      </c>
      <c r="T2255">
        <v>0</v>
      </c>
      <c r="U2255">
        <v>0</v>
      </c>
    </row>
    <row r="2256" spans="1:21" x14ac:dyDescent="0.25">
      <c r="A2256" t="s">
        <v>8510</v>
      </c>
      <c r="B2256">
        <v>1</v>
      </c>
      <c r="C2256" t="s">
        <v>79</v>
      </c>
      <c r="D2256" t="s">
        <v>115</v>
      </c>
      <c r="E2256" t="s">
        <v>8511</v>
      </c>
      <c r="F2256" t="s">
        <v>140</v>
      </c>
      <c r="G2256" t="s">
        <v>72</v>
      </c>
      <c r="H2256" t="s">
        <v>129</v>
      </c>
      <c r="I2256" t="s">
        <v>22</v>
      </c>
      <c r="J2256" t="s">
        <v>141</v>
      </c>
      <c r="K2256" t="s">
        <v>8512</v>
      </c>
      <c r="L2256" t="s">
        <v>8513</v>
      </c>
      <c r="M2256">
        <v>0.185277777</v>
      </c>
      <c r="N2256">
        <v>6</v>
      </c>
      <c r="O2256">
        <v>1695</v>
      </c>
      <c r="P2256">
        <v>1</v>
      </c>
      <c r="Q2256">
        <v>5</v>
      </c>
      <c r="R2256">
        <v>1.111667</v>
      </c>
      <c r="S2256">
        <v>314.04583200000002</v>
      </c>
      <c r="T2256">
        <v>0.185278</v>
      </c>
      <c r="U2256">
        <v>0.92638900000000002</v>
      </c>
    </row>
    <row r="2257" spans="1:21" x14ac:dyDescent="0.25">
      <c r="A2257" t="s">
        <v>8514</v>
      </c>
      <c r="B2257">
        <v>1</v>
      </c>
      <c r="C2257" t="s">
        <v>79</v>
      </c>
      <c r="D2257" t="s">
        <v>115</v>
      </c>
      <c r="E2257" t="s">
        <v>8515</v>
      </c>
      <c r="F2257" t="s">
        <v>4991</v>
      </c>
      <c r="G2257" t="s">
        <v>71</v>
      </c>
      <c r="H2257" t="s">
        <v>129</v>
      </c>
      <c r="I2257" t="s">
        <v>22</v>
      </c>
      <c r="J2257" t="s">
        <v>141</v>
      </c>
      <c r="K2257" t="s">
        <v>8516</v>
      </c>
      <c r="L2257" t="s">
        <v>8517</v>
      </c>
      <c r="M2257">
        <v>0.53083333300000002</v>
      </c>
      <c r="N2257">
        <v>0</v>
      </c>
      <c r="O2257">
        <v>11</v>
      </c>
      <c r="P2257">
        <v>0</v>
      </c>
      <c r="Q2257">
        <v>0</v>
      </c>
      <c r="R2257">
        <v>0</v>
      </c>
      <c r="S2257">
        <v>5.8391669999999998</v>
      </c>
      <c r="T2257">
        <v>0</v>
      </c>
      <c r="U2257">
        <v>0</v>
      </c>
    </row>
    <row r="2258" spans="1:21" x14ac:dyDescent="0.25">
      <c r="A2258" t="s">
        <v>8518</v>
      </c>
      <c r="B2258">
        <v>1</v>
      </c>
      <c r="C2258" t="s">
        <v>78</v>
      </c>
      <c r="D2258" t="s">
        <v>102</v>
      </c>
      <c r="E2258" t="s">
        <v>8519</v>
      </c>
      <c r="F2258" t="s">
        <v>4986</v>
      </c>
      <c r="G2258" t="s">
        <v>71</v>
      </c>
      <c r="H2258" t="s">
        <v>129</v>
      </c>
      <c r="I2258" t="s">
        <v>22</v>
      </c>
      <c r="J2258" t="s">
        <v>141</v>
      </c>
      <c r="K2258" t="s">
        <v>8520</v>
      </c>
      <c r="L2258" t="s">
        <v>8521</v>
      </c>
      <c r="M2258">
        <v>1.41</v>
      </c>
      <c r="N2258">
        <v>0</v>
      </c>
      <c r="O2258">
        <v>71</v>
      </c>
      <c r="P2258">
        <v>0</v>
      </c>
      <c r="Q2258">
        <v>0</v>
      </c>
      <c r="R2258">
        <v>0</v>
      </c>
      <c r="S2258">
        <v>100.11</v>
      </c>
      <c r="T2258">
        <v>0</v>
      </c>
      <c r="U2258">
        <v>0</v>
      </c>
    </row>
    <row r="2259" spans="1:21" x14ac:dyDescent="0.25">
      <c r="A2259" t="s">
        <v>8522</v>
      </c>
      <c r="B2259">
        <v>1</v>
      </c>
      <c r="C2259" t="s">
        <v>78</v>
      </c>
      <c r="D2259" t="s">
        <v>102</v>
      </c>
      <c r="E2259" t="s">
        <v>8523</v>
      </c>
      <c r="F2259" t="s">
        <v>4991</v>
      </c>
      <c r="G2259" t="s">
        <v>71</v>
      </c>
      <c r="H2259" t="s">
        <v>129</v>
      </c>
      <c r="I2259" t="s">
        <v>22</v>
      </c>
      <c r="J2259" t="s">
        <v>141</v>
      </c>
      <c r="K2259" t="s">
        <v>8524</v>
      </c>
      <c r="L2259" t="s">
        <v>8525</v>
      </c>
      <c r="M2259">
        <v>2.3138888880000001</v>
      </c>
      <c r="N2259">
        <v>0</v>
      </c>
      <c r="O2259">
        <v>9</v>
      </c>
      <c r="P2259">
        <v>0</v>
      </c>
      <c r="Q2259">
        <v>0</v>
      </c>
      <c r="R2259">
        <v>0</v>
      </c>
      <c r="S2259">
        <v>20.824999999999999</v>
      </c>
      <c r="T2259">
        <v>0</v>
      </c>
      <c r="U2259">
        <v>0</v>
      </c>
    </row>
    <row r="2260" spans="1:21" x14ac:dyDescent="0.25">
      <c r="A2260" t="s">
        <v>8526</v>
      </c>
      <c r="B2260">
        <v>1</v>
      </c>
      <c r="C2260" t="s">
        <v>78</v>
      </c>
      <c r="D2260" t="s">
        <v>85</v>
      </c>
      <c r="E2260" t="s">
        <v>8527</v>
      </c>
      <c r="F2260" t="s">
        <v>177</v>
      </c>
      <c r="G2260" t="s">
        <v>71</v>
      </c>
      <c r="H2260" t="s">
        <v>129</v>
      </c>
      <c r="I2260" t="s">
        <v>22</v>
      </c>
      <c r="J2260" t="s">
        <v>130</v>
      </c>
      <c r="K2260" t="s">
        <v>8528</v>
      </c>
      <c r="L2260" t="s">
        <v>8529</v>
      </c>
      <c r="M2260">
        <v>1.608055555</v>
      </c>
      <c r="N2260">
        <v>0</v>
      </c>
      <c r="O2260">
        <v>75</v>
      </c>
      <c r="P2260">
        <v>0</v>
      </c>
      <c r="Q2260">
        <v>0</v>
      </c>
      <c r="R2260">
        <v>0</v>
      </c>
      <c r="S2260">
        <v>120.604167</v>
      </c>
      <c r="T2260">
        <v>0</v>
      </c>
      <c r="U2260">
        <v>0</v>
      </c>
    </row>
    <row r="2261" spans="1:21" x14ac:dyDescent="0.25">
      <c r="A2261" t="s">
        <v>8530</v>
      </c>
      <c r="B2261">
        <v>1</v>
      </c>
      <c r="C2261" t="s">
        <v>78</v>
      </c>
      <c r="D2261" t="s">
        <v>85</v>
      </c>
      <c r="E2261" t="s">
        <v>8531</v>
      </c>
      <c r="F2261" t="s">
        <v>177</v>
      </c>
      <c r="G2261" t="s">
        <v>71</v>
      </c>
      <c r="H2261" t="s">
        <v>129</v>
      </c>
      <c r="I2261" t="s">
        <v>22</v>
      </c>
      <c r="J2261" t="s">
        <v>130</v>
      </c>
      <c r="K2261" t="s">
        <v>8532</v>
      </c>
      <c r="L2261" t="s">
        <v>8533</v>
      </c>
      <c r="M2261">
        <v>3.6550861110000001</v>
      </c>
      <c r="N2261">
        <v>0</v>
      </c>
      <c r="O2261">
        <v>73</v>
      </c>
      <c r="P2261">
        <v>0</v>
      </c>
      <c r="Q2261">
        <v>0</v>
      </c>
      <c r="R2261">
        <v>0</v>
      </c>
      <c r="S2261">
        <v>266.82128599999999</v>
      </c>
      <c r="T2261">
        <v>0</v>
      </c>
      <c r="U2261">
        <v>0</v>
      </c>
    </row>
    <row r="2262" spans="1:21" x14ac:dyDescent="0.25">
      <c r="A2262" t="s">
        <v>8534</v>
      </c>
      <c r="B2262">
        <v>1</v>
      </c>
      <c r="C2262" t="s">
        <v>78</v>
      </c>
      <c r="D2262" t="s">
        <v>85</v>
      </c>
      <c r="E2262" t="s">
        <v>8535</v>
      </c>
      <c r="F2262" t="s">
        <v>177</v>
      </c>
      <c r="G2262" t="s">
        <v>71</v>
      </c>
      <c r="H2262" t="s">
        <v>129</v>
      </c>
      <c r="I2262" t="s">
        <v>22</v>
      </c>
      <c r="J2262" t="s">
        <v>130</v>
      </c>
      <c r="K2262" t="s">
        <v>8536</v>
      </c>
      <c r="L2262" t="s">
        <v>8537</v>
      </c>
      <c r="M2262">
        <v>2.7169683330000001</v>
      </c>
      <c r="N2262">
        <v>0</v>
      </c>
      <c r="O2262">
        <v>91</v>
      </c>
      <c r="P2262">
        <v>0</v>
      </c>
      <c r="Q2262">
        <v>0</v>
      </c>
      <c r="R2262">
        <v>0</v>
      </c>
      <c r="S2262">
        <v>247.24411799999999</v>
      </c>
      <c r="T2262">
        <v>0</v>
      </c>
      <c r="U2262">
        <v>0</v>
      </c>
    </row>
    <row r="2263" spans="1:21" x14ac:dyDescent="0.25">
      <c r="A2263" t="s">
        <v>8538</v>
      </c>
      <c r="B2263">
        <v>1</v>
      </c>
      <c r="C2263" t="s">
        <v>78</v>
      </c>
      <c r="D2263" t="s">
        <v>95</v>
      </c>
      <c r="E2263" t="s">
        <v>8539</v>
      </c>
      <c r="F2263" t="s">
        <v>6570</v>
      </c>
      <c r="G2263" t="s">
        <v>72</v>
      </c>
      <c r="H2263" t="s">
        <v>129</v>
      </c>
      <c r="I2263" t="s">
        <v>22</v>
      </c>
      <c r="J2263" t="s">
        <v>141</v>
      </c>
      <c r="K2263" t="s">
        <v>8540</v>
      </c>
      <c r="L2263" t="s">
        <v>8541</v>
      </c>
      <c r="M2263">
        <v>0.86277777700000002</v>
      </c>
      <c r="N2263">
        <v>0</v>
      </c>
      <c r="O2263">
        <v>0</v>
      </c>
      <c r="P2263">
        <v>0</v>
      </c>
      <c r="Q2263">
        <v>146</v>
      </c>
      <c r="R2263">
        <v>0</v>
      </c>
      <c r="S2263">
        <v>0</v>
      </c>
      <c r="T2263">
        <v>0</v>
      </c>
      <c r="U2263">
        <v>125.96555499999999</v>
      </c>
    </row>
    <row r="2264" spans="1:21" x14ac:dyDescent="0.25">
      <c r="A2264" t="s">
        <v>8542</v>
      </c>
      <c r="B2264">
        <v>1</v>
      </c>
      <c r="C2264" t="s">
        <v>78</v>
      </c>
      <c r="D2264" t="s">
        <v>90</v>
      </c>
      <c r="E2264" t="s">
        <v>8543</v>
      </c>
      <c r="F2264" t="s">
        <v>4996</v>
      </c>
      <c r="G2264" t="s">
        <v>71</v>
      </c>
      <c r="H2264" t="s">
        <v>129</v>
      </c>
      <c r="I2264" t="s">
        <v>22</v>
      </c>
      <c r="J2264" t="s">
        <v>141</v>
      </c>
      <c r="K2264" t="s">
        <v>8544</v>
      </c>
      <c r="L2264" t="s">
        <v>8545</v>
      </c>
      <c r="M2264">
        <v>3.1008333330000002</v>
      </c>
      <c r="N2264">
        <v>0</v>
      </c>
      <c r="O2264">
        <v>95</v>
      </c>
      <c r="P2264">
        <v>0</v>
      </c>
      <c r="Q2264">
        <v>0</v>
      </c>
      <c r="R2264">
        <v>0</v>
      </c>
      <c r="S2264">
        <v>294.57916699999998</v>
      </c>
      <c r="T2264">
        <v>0</v>
      </c>
      <c r="U2264">
        <v>0</v>
      </c>
    </row>
    <row r="2265" spans="1:21" x14ac:dyDescent="0.25">
      <c r="A2265" t="s">
        <v>8546</v>
      </c>
      <c r="B2265">
        <v>1</v>
      </c>
      <c r="C2265" t="s">
        <v>78</v>
      </c>
      <c r="D2265" t="s">
        <v>85</v>
      </c>
      <c r="E2265" t="s">
        <v>8527</v>
      </c>
      <c r="F2265" t="s">
        <v>177</v>
      </c>
      <c r="G2265" t="s">
        <v>71</v>
      </c>
      <c r="H2265" t="s">
        <v>129</v>
      </c>
      <c r="I2265" t="s">
        <v>22</v>
      </c>
      <c r="J2265" t="s">
        <v>130</v>
      </c>
      <c r="K2265" t="s">
        <v>8547</v>
      </c>
      <c r="L2265" t="s">
        <v>8548</v>
      </c>
      <c r="M2265">
        <v>4.7491666659999998</v>
      </c>
      <c r="N2265">
        <v>0</v>
      </c>
      <c r="O2265">
        <v>75</v>
      </c>
      <c r="P2265">
        <v>0</v>
      </c>
      <c r="Q2265">
        <v>0</v>
      </c>
      <c r="R2265">
        <v>0</v>
      </c>
      <c r="S2265">
        <v>356.1875</v>
      </c>
      <c r="T2265">
        <v>0</v>
      </c>
      <c r="U2265">
        <v>0</v>
      </c>
    </row>
    <row r="2266" spans="1:21" x14ac:dyDescent="0.25">
      <c r="A2266" t="s">
        <v>8549</v>
      </c>
      <c r="B2266">
        <v>1</v>
      </c>
      <c r="C2266" t="s">
        <v>78</v>
      </c>
      <c r="D2266" t="s">
        <v>85</v>
      </c>
      <c r="E2266" t="s">
        <v>8550</v>
      </c>
      <c r="F2266" t="s">
        <v>128</v>
      </c>
      <c r="G2266" t="s">
        <v>71</v>
      </c>
      <c r="H2266" t="s">
        <v>129</v>
      </c>
      <c r="I2266" t="s">
        <v>22</v>
      </c>
      <c r="J2266" t="s">
        <v>130</v>
      </c>
      <c r="K2266" t="s">
        <v>8551</v>
      </c>
      <c r="L2266" t="s">
        <v>8552</v>
      </c>
      <c r="M2266">
        <v>4.2324999999999999</v>
      </c>
      <c r="N2266">
        <v>0</v>
      </c>
      <c r="O2266">
        <v>165</v>
      </c>
      <c r="P2266">
        <v>0</v>
      </c>
      <c r="Q2266">
        <v>0</v>
      </c>
      <c r="R2266">
        <v>0</v>
      </c>
      <c r="S2266">
        <v>698.36249999999995</v>
      </c>
      <c r="T2266">
        <v>0</v>
      </c>
      <c r="U2266">
        <v>0</v>
      </c>
    </row>
    <row r="2267" spans="1:21" x14ac:dyDescent="0.25">
      <c r="A2267" t="s">
        <v>8553</v>
      </c>
      <c r="B2267">
        <v>1</v>
      </c>
      <c r="C2267" t="s">
        <v>78</v>
      </c>
      <c r="D2267" t="s">
        <v>80</v>
      </c>
      <c r="E2267" t="s">
        <v>8554</v>
      </c>
      <c r="F2267" t="s">
        <v>5748</v>
      </c>
      <c r="G2267" t="s">
        <v>71</v>
      </c>
      <c r="H2267" t="s">
        <v>129</v>
      </c>
      <c r="I2267" t="s">
        <v>22</v>
      </c>
      <c r="J2267" t="s">
        <v>141</v>
      </c>
      <c r="K2267" t="s">
        <v>8555</v>
      </c>
      <c r="L2267" t="s">
        <v>8556</v>
      </c>
      <c r="M2267">
        <v>0.29361111099999998</v>
      </c>
      <c r="N2267">
        <v>2</v>
      </c>
      <c r="O2267">
        <v>1134</v>
      </c>
      <c r="P2267">
        <v>0</v>
      </c>
      <c r="Q2267">
        <v>0</v>
      </c>
      <c r="R2267">
        <v>0.58722200000000002</v>
      </c>
      <c r="S2267">
        <v>332.95499999999998</v>
      </c>
      <c r="T2267">
        <v>0</v>
      </c>
      <c r="U2267">
        <v>0</v>
      </c>
    </row>
    <row r="2268" spans="1:21" x14ac:dyDescent="0.25">
      <c r="A2268" t="s">
        <v>8557</v>
      </c>
      <c r="B2268">
        <v>1</v>
      </c>
      <c r="C2268" t="s">
        <v>78</v>
      </c>
      <c r="D2268" t="s">
        <v>80</v>
      </c>
      <c r="E2268" t="s">
        <v>8554</v>
      </c>
      <c r="F2268" t="s">
        <v>177</v>
      </c>
      <c r="G2268" t="s">
        <v>71</v>
      </c>
      <c r="H2268" t="s">
        <v>129</v>
      </c>
      <c r="I2268" t="s">
        <v>22</v>
      </c>
      <c r="J2268" t="s">
        <v>130</v>
      </c>
      <c r="K2268" t="s">
        <v>8558</v>
      </c>
      <c r="L2268" t="s">
        <v>8559</v>
      </c>
      <c r="M2268">
        <v>0.161111111</v>
      </c>
      <c r="N2268">
        <v>2</v>
      </c>
      <c r="O2268">
        <v>1134</v>
      </c>
      <c r="P2268">
        <v>0</v>
      </c>
      <c r="Q2268">
        <v>0</v>
      </c>
      <c r="R2268">
        <v>0.32222200000000001</v>
      </c>
      <c r="S2268">
        <v>182.7</v>
      </c>
      <c r="T2268">
        <v>0</v>
      </c>
      <c r="U2268">
        <v>0</v>
      </c>
    </row>
    <row r="2269" spans="1:21" x14ac:dyDescent="0.25">
      <c r="A2269" t="s">
        <v>8560</v>
      </c>
      <c r="B2269">
        <v>1</v>
      </c>
      <c r="C2269" t="s">
        <v>78</v>
      </c>
      <c r="D2269" t="s">
        <v>82</v>
      </c>
      <c r="E2269" t="s">
        <v>8561</v>
      </c>
      <c r="F2269" t="s">
        <v>5177</v>
      </c>
      <c r="G2269" t="s">
        <v>72</v>
      </c>
      <c r="H2269" t="s">
        <v>129</v>
      </c>
      <c r="I2269" t="s">
        <v>22</v>
      </c>
      <c r="J2269" t="s">
        <v>141</v>
      </c>
      <c r="K2269" t="s">
        <v>8562</v>
      </c>
      <c r="L2269" t="s">
        <v>8563</v>
      </c>
      <c r="M2269">
        <v>1.369444444</v>
      </c>
      <c r="N2269">
        <v>27</v>
      </c>
      <c r="O2269">
        <v>1322</v>
      </c>
      <c r="P2269">
        <v>46</v>
      </c>
      <c r="Q2269">
        <v>573</v>
      </c>
      <c r="R2269">
        <v>36.975000000000001</v>
      </c>
      <c r="S2269">
        <v>1810.405555</v>
      </c>
      <c r="T2269">
        <v>62.994444000000001</v>
      </c>
      <c r="U2269">
        <v>784.69166600000005</v>
      </c>
    </row>
    <row r="2270" spans="1:21" x14ac:dyDescent="0.25">
      <c r="A2270" t="s">
        <v>8564</v>
      </c>
      <c r="B2270">
        <v>1</v>
      </c>
      <c r="C2270" t="s">
        <v>79</v>
      </c>
      <c r="D2270" t="s">
        <v>115</v>
      </c>
      <c r="E2270" t="s">
        <v>8565</v>
      </c>
      <c r="F2270" t="s">
        <v>140</v>
      </c>
      <c r="G2270" t="s">
        <v>72</v>
      </c>
      <c r="H2270" t="s">
        <v>129</v>
      </c>
      <c r="I2270" t="s">
        <v>22</v>
      </c>
      <c r="J2270" t="s">
        <v>141</v>
      </c>
      <c r="K2270" t="s">
        <v>8566</v>
      </c>
      <c r="L2270" t="s">
        <v>8567</v>
      </c>
      <c r="M2270">
        <v>0.241388888</v>
      </c>
      <c r="N2270">
        <v>19</v>
      </c>
      <c r="O2270">
        <v>1995</v>
      </c>
      <c r="P2270">
        <v>4</v>
      </c>
      <c r="Q2270">
        <v>91</v>
      </c>
      <c r="R2270">
        <v>4.5863889999999996</v>
      </c>
      <c r="S2270">
        <v>481.570832</v>
      </c>
      <c r="T2270">
        <v>0.96555599999999997</v>
      </c>
      <c r="U2270">
        <v>21.966388999999999</v>
      </c>
    </row>
    <row r="2271" spans="1:21" x14ac:dyDescent="0.25">
      <c r="A2271" t="s">
        <v>8568</v>
      </c>
      <c r="B2271">
        <v>1</v>
      </c>
      <c r="C2271" t="s">
        <v>79</v>
      </c>
      <c r="D2271" t="s">
        <v>115</v>
      </c>
      <c r="E2271" t="s">
        <v>3670</v>
      </c>
      <c r="F2271" t="s">
        <v>140</v>
      </c>
      <c r="G2271" t="s">
        <v>72</v>
      </c>
      <c r="H2271" t="s">
        <v>129</v>
      </c>
      <c r="I2271" t="s">
        <v>22</v>
      </c>
      <c r="J2271" t="s">
        <v>141</v>
      </c>
      <c r="K2271" t="s">
        <v>8569</v>
      </c>
      <c r="L2271" t="s">
        <v>8570</v>
      </c>
      <c r="M2271">
        <v>0.22138888800000001</v>
      </c>
      <c r="N2271">
        <v>19</v>
      </c>
      <c r="O2271">
        <v>1996</v>
      </c>
      <c r="P2271">
        <v>4</v>
      </c>
      <c r="Q2271">
        <v>77</v>
      </c>
      <c r="R2271">
        <v>4.2063889999999997</v>
      </c>
      <c r="S2271">
        <v>441.89222000000001</v>
      </c>
      <c r="T2271">
        <v>0.88555600000000001</v>
      </c>
      <c r="U2271">
        <v>17.046944</v>
      </c>
    </row>
    <row r="2272" spans="1:21" x14ac:dyDescent="0.25">
      <c r="A2272" t="s">
        <v>8571</v>
      </c>
      <c r="B2272">
        <v>1</v>
      </c>
      <c r="C2272" t="s">
        <v>79</v>
      </c>
      <c r="D2272" t="s">
        <v>115</v>
      </c>
      <c r="E2272" t="s">
        <v>3666</v>
      </c>
      <c r="F2272" t="s">
        <v>140</v>
      </c>
      <c r="G2272" t="s">
        <v>72</v>
      </c>
      <c r="H2272" t="s">
        <v>129</v>
      </c>
      <c r="I2272" t="s">
        <v>22</v>
      </c>
      <c r="J2272" t="s">
        <v>141</v>
      </c>
      <c r="K2272" t="s">
        <v>8572</v>
      </c>
      <c r="L2272" t="s">
        <v>8573</v>
      </c>
      <c r="M2272">
        <v>0.637222222</v>
      </c>
      <c r="N2272">
        <v>0</v>
      </c>
      <c r="O2272">
        <v>0</v>
      </c>
      <c r="P2272">
        <v>1</v>
      </c>
      <c r="Q2272">
        <v>12</v>
      </c>
      <c r="R2272">
        <v>0</v>
      </c>
      <c r="S2272">
        <v>0</v>
      </c>
      <c r="T2272">
        <v>0.63722199999999996</v>
      </c>
      <c r="U2272">
        <v>7.6466669999999999</v>
      </c>
    </row>
    <row r="2273" spans="1:21" x14ac:dyDescent="0.25">
      <c r="A2273" t="s">
        <v>8574</v>
      </c>
      <c r="B2273">
        <v>1</v>
      </c>
      <c r="C2273" t="s">
        <v>79</v>
      </c>
      <c r="D2273" t="s">
        <v>122</v>
      </c>
      <c r="E2273" t="s">
        <v>8575</v>
      </c>
      <c r="F2273" t="s">
        <v>177</v>
      </c>
      <c r="G2273" t="s">
        <v>72</v>
      </c>
      <c r="H2273" t="s">
        <v>129</v>
      </c>
      <c r="I2273" t="s">
        <v>22</v>
      </c>
      <c r="J2273" t="s">
        <v>130</v>
      </c>
      <c r="K2273" t="s">
        <v>8576</v>
      </c>
      <c r="L2273" t="s">
        <v>8577</v>
      </c>
      <c r="M2273">
        <v>2.11</v>
      </c>
      <c r="N2273">
        <v>0</v>
      </c>
      <c r="O2273">
        <v>0</v>
      </c>
      <c r="P2273">
        <v>30</v>
      </c>
      <c r="Q2273">
        <v>0</v>
      </c>
      <c r="R2273">
        <v>0</v>
      </c>
      <c r="S2273">
        <v>0</v>
      </c>
      <c r="T2273">
        <v>63.3</v>
      </c>
      <c r="U2273">
        <v>0</v>
      </c>
    </row>
    <row r="2274" spans="1:21" x14ac:dyDescent="0.25">
      <c r="A2274" t="s">
        <v>8578</v>
      </c>
      <c r="B2274">
        <v>1</v>
      </c>
      <c r="C2274" t="s">
        <v>78</v>
      </c>
      <c r="D2274" t="s">
        <v>102</v>
      </c>
      <c r="E2274" t="s">
        <v>8579</v>
      </c>
      <c r="F2274" t="s">
        <v>5012</v>
      </c>
      <c r="G2274" t="s">
        <v>72</v>
      </c>
      <c r="H2274" t="s">
        <v>129</v>
      </c>
      <c r="I2274" t="s">
        <v>22</v>
      </c>
      <c r="J2274" t="s">
        <v>141</v>
      </c>
      <c r="K2274" t="s">
        <v>8580</v>
      </c>
      <c r="L2274" t="s">
        <v>8581</v>
      </c>
      <c r="M2274">
        <v>1.544166666</v>
      </c>
      <c r="N2274">
        <v>1</v>
      </c>
      <c r="O2274">
        <v>37</v>
      </c>
      <c r="P2274">
        <v>0</v>
      </c>
      <c r="Q2274">
        <v>21</v>
      </c>
      <c r="R2274">
        <v>1.5441670000000001</v>
      </c>
      <c r="S2274">
        <v>57.134166999999998</v>
      </c>
      <c r="T2274">
        <v>0</v>
      </c>
      <c r="U2274">
        <v>32.427500000000002</v>
      </c>
    </row>
    <row r="2275" spans="1:21" x14ac:dyDescent="0.25">
      <c r="A2275" t="s">
        <v>8582</v>
      </c>
      <c r="B2275">
        <v>1</v>
      </c>
      <c r="C2275" t="s">
        <v>78</v>
      </c>
      <c r="D2275" t="s">
        <v>102</v>
      </c>
      <c r="E2275" t="s">
        <v>8583</v>
      </c>
      <c r="F2275" t="s">
        <v>140</v>
      </c>
      <c r="G2275" t="s">
        <v>72</v>
      </c>
      <c r="H2275" t="s">
        <v>129</v>
      </c>
      <c r="I2275" t="s">
        <v>22</v>
      </c>
      <c r="J2275" t="s">
        <v>141</v>
      </c>
      <c r="K2275" t="s">
        <v>8584</v>
      </c>
      <c r="L2275" t="s">
        <v>8585</v>
      </c>
      <c r="M2275">
        <v>0.378611111</v>
      </c>
      <c r="N2275">
        <v>3</v>
      </c>
      <c r="O2275">
        <v>48</v>
      </c>
      <c r="P2275">
        <v>0</v>
      </c>
      <c r="Q2275">
        <v>21</v>
      </c>
      <c r="R2275">
        <v>1.1358330000000001</v>
      </c>
      <c r="S2275">
        <v>18.173333</v>
      </c>
      <c r="T2275">
        <v>0</v>
      </c>
      <c r="U2275">
        <v>7.9508330000000003</v>
      </c>
    </row>
    <row r="2276" spans="1:21" x14ac:dyDescent="0.25">
      <c r="A2276" t="s">
        <v>8586</v>
      </c>
      <c r="B2276">
        <v>1</v>
      </c>
      <c r="C2276" t="s">
        <v>79</v>
      </c>
      <c r="D2276" t="s">
        <v>115</v>
      </c>
      <c r="E2276" t="s">
        <v>8587</v>
      </c>
      <c r="F2276" t="s">
        <v>5417</v>
      </c>
      <c r="G2276" t="s">
        <v>71</v>
      </c>
      <c r="H2276" t="s">
        <v>129</v>
      </c>
      <c r="I2276" t="s">
        <v>22</v>
      </c>
      <c r="J2276" t="s">
        <v>141</v>
      </c>
      <c r="K2276" t="s">
        <v>8588</v>
      </c>
      <c r="L2276" t="s">
        <v>8589</v>
      </c>
      <c r="M2276">
        <v>0.66472222199999997</v>
      </c>
      <c r="N2276">
        <v>0</v>
      </c>
      <c r="O2276">
        <v>1</v>
      </c>
      <c r="P2276">
        <v>0</v>
      </c>
      <c r="Q2276">
        <v>0</v>
      </c>
      <c r="R2276">
        <v>0</v>
      </c>
      <c r="S2276">
        <v>0.66472200000000004</v>
      </c>
      <c r="T2276">
        <v>0</v>
      </c>
      <c r="U2276">
        <v>0</v>
      </c>
    </row>
    <row r="2277" spans="1:21" x14ac:dyDescent="0.25">
      <c r="A2277" t="s">
        <v>8590</v>
      </c>
      <c r="B2277">
        <v>1</v>
      </c>
      <c r="C2277" t="s">
        <v>79</v>
      </c>
      <c r="D2277" t="s">
        <v>120</v>
      </c>
      <c r="E2277" t="s">
        <v>8591</v>
      </c>
      <c r="F2277" t="s">
        <v>5626</v>
      </c>
      <c r="G2277" t="s">
        <v>71</v>
      </c>
      <c r="H2277" t="s">
        <v>129</v>
      </c>
      <c r="I2277" t="s">
        <v>22</v>
      </c>
      <c r="J2277" t="s">
        <v>141</v>
      </c>
      <c r="K2277" t="s">
        <v>8592</v>
      </c>
      <c r="L2277" t="s">
        <v>8593</v>
      </c>
      <c r="M2277">
        <v>0.89500000000000002</v>
      </c>
      <c r="N2277">
        <v>0</v>
      </c>
      <c r="O2277">
        <v>204</v>
      </c>
      <c r="P2277">
        <v>0</v>
      </c>
      <c r="Q2277">
        <v>0</v>
      </c>
      <c r="R2277">
        <v>0</v>
      </c>
      <c r="S2277">
        <v>182.58</v>
      </c>
      <c r="T2277">
        <v>0</v>
      </c>
      <c r="U2277">
        <v>0</v>
      </c>
    </row>
    <row r="2278" spans="1:21" x14ac:dyDescent="0.25">
      <c r="A2278" t="s">
        <v>8594</v>
      </c>
      <c r="B2278">
        <v>1</v>
      </c>
      <c r="C2278" t="s">
        <v>78</v>
      </c>
      <c r="D2278" t="s">
        <v>82</v>
      </c>
      <c r="E2278" t="s">
        <v>8183</v>
      </c>
      <c r="F2278" t="s">
        <v>140</v>
      </c>
      <c r="G2278" t="s">
        <v>72</v>
      </c>
      <c r="H2278" t="s">
        <v>129</v>
      </c>
      <c r="I2278" t="s">
        <v>22</v>
      </c>
      <c r="J2278" t="s">
        <v>141</v>
      </c>
      <c r="K2278" t="s">
        <v>8595</v>
      </c>
      <c r="L2278" t="s">
        <v>8596</v>
      </c>
      <c r="M2278">
        <v>0.28388888800000001</v>
      </c>
      <c r="N2278">
        <v>0</v>
      </c>
      <c r="O2278">
        <v>0</v>
      </c>
      <c r="P2278">
        <v>6</v>
      </c>
      <c r="Q2278">
        <v>62</v>
      </c>
      <c r="R2278">
        <v>0</v>
      </c>
      <c r="S2278">
        <v>0</v>
      </c>
      <c r="T2278">
        <v>1.703333</v>
      </c>
      <c r="U2278">
        <v>17.601111</v>
      </c>
    </row>
    <row r="2279" spans="1:21" x14ac:dyDescent="0.25">
      <c r="A2279" t="s">
        <v>8597</v>
      </c>
      <c r="B2279">
        <v>1</v>
      </c>
      <c r="C2279" t="s">
        <v>78</v>
      </c>
      <c r="D2279" t="s">
        <v>94</v>
      </c>
      <c r="E2279" t="s">
        <v>8598</v>
      </c>
      <c r="F2279" t="s">
        <v>5070</v>
      </c>
      <c r="G2279" t="s">
        <v>71</v>
      </c>
      <c r="H2279" t="s">
        <v>129</v>
      </c>
      <c r="I2279" t="s">
        <v>22</v>
      </c>
      <c r="J2279" t="s">
        <v>141</v>
      </c>
      <c r="K2279" t="s">
        <v>8599</v>
      </c>
      <c r="L2279" t="s">
        <v>8600</v>
      </c>
      <c r="M2279">
        <v>5.4330555550000001</v>
      </c>
      <c r="N2279">
        <v>0</v>
      </c>
      <c r="O2279">
        <v>1</v>
      </c>
      <c r="P2279">
        <v>0</v>
      </c>
      <c r="Q2279">
        <v>0</v>
      </c>
      <c r="R2279">
        <v>0</v>
      </c>
      <c r="S2279">
        <v>5.4330559999999997</v>
      </c>
      <c r="T2279">
        <v>0</v>
      </c>
      <c r="U2279">
        <v>0</v>
      </c>
    </row>
    <row r="2280" spans="1:21" x14ac:dyDescent="0.25">
      <c r="A2280" t="s">
        <v>8601</v>
      </c>
      <c r="B2280">
        <v>1</v>
      </c>
      <c r="C2280" t="s">
        <v>78</v>
      </c>
      <c r="D2280" t="s">
        <v>85</v>
      </c>
      <c r="E2280" t="s">
        <v>8602</v>
      </c>
      <c r="F2280" t="s">
        <v>4991</v>
      </c>
      <c r="G2280" t="s">
        <v>71</v>
      </c>
      <c r="H2280" t="s">
        <v>129</v>
      </c>
      <c r="I2280" t="s">
        <v>22</v>
      </c>
      <c r="J2280" t="s">
        <v>141</v>
      </c>
      <c r="K2280" t="s">
        <v>8603</v>
      </c>
      <c r="L2280" t="s">
        <v>8604</v>
      </c>
      <c r="M2280">
        <v>0.31166666599999998</v>
      </c>
      <c r="N2280">
        <v>0</v>
      </c>
      <c r="O2280">
        <v>1</v>
      </c>
      <c r="P2280">
        <v>0</v>
      </c>
      <c r="Q2280">
        <v>0</v>
      </c>
      <c r="R2280">
        <v>0</v>
      </c>
      <c r="S2280">
        <v>0.31166700000000003</v>
      </c>
      <c r="T2280">
        <v>0</v>
      </c>
      <c r="U2280">
        <v>0</v>
      </c>
    </row>
    <row r="2281" spans="1:21" x14ac:dyDescent="0.25">
      <c r="A2281" t="s">
        <v>8605</v>
      </c>
      <c r="B2281">
        <v>1</v>
      </c>
      <c r="C2281" t="s">
        <v>78</v>
      </c>
      <c r="D2281" t="s">
        <v>93</v>
      </c>
      <c r="E2281" t="s">
        <v>8606</v>
      </c>
      <c r="F2281" t="s">
        <v>140</v>
      </c>
      <c r="G2281" t="s">
        <v>72</v>
      </c>
      <c r="H2281" t="s">
        <v>168</v>
      </c>
      <c r="I2281" t="s">
        <v>22</v>
      </c>
      <c r="J2281" t="s">
        <v>141</v>
      </c>
      <c r="K2281" t="s">
        <v>8607</v>
      </c>
      <c r="L2281" t="s">
        <v>8608</v>
      </c>
      <c r="M2281">
        <v>3.9166666000000003E-2</v>
      </c>
      <c r="N2281">
        <v>0</v>
      </c>
      <c r="O2281">
        <v>0</v>
      </c>
      <c r="P2281">
        <v>1</v>
      </c>
      <c r="Q2281">
        <v>88</v>
      </c>
      <c r="R2281">
        <v>0</v>
      </c>
      <c r="S2281">
        <v>0</v>
      </c>
      <c r="T2281">
        <v>3.9167E-2</v>
      </c>
      <c r="U2281">
        <v>3.4466670000000001</v>
      </c>
    </row>
    <row r="2282" spans="1:21" x14ac:dyDescent="0.25">
      <c r="A2282" t="s">
        <v>8609</v>
      </c>
      <c r="B2282">
        <v>1</v>
      </c>
      <c r="C2282" t="s">
        <v>78</v>
      </c>
      <c r="D2282" t="s">
        <v>93</v>
      </c>
      <c r="E2282" t="s">
        <v>8610</v>
      </c>
      <c r="F2282" t="s">
        <v>140</v>
      </c>
      <c r="G2282" t="s">
        <v>72</v>
      </c>
      <c r="H2282" t="s">
        <v>129</v>
      </c>
      <c r="I2282" t="s">
        <v>22</v>
      </c>
      <c r="J2282" t="s">
        <v>141</v>
      </c>
      <c r="K2282" t="s">
        <v>8611</v>
      </c>
      <c r="L2282" t="s">
        <v>8612</v>
      </c>
      <c r="M2282">
        <v>0.48805555499999997</v>
      </c>
      <c r="N2282">
        <v>0</v>
      </c>
      <c r="O2282">
        <v>0</v>
      </c>
      <c r="P2282">
        <v>40</v>
      </c>
      <c r="Q2282">
        <v>197</v>
      </c>
      <c r="R2282">
        <v>0</v>
      </c>
      <c r="S2282">
        <v>0</v>
      </c>
      <c r="T2282">
        <v>19.522221999999999</v>
      </c>
      <c r="U2282">
        <v>96.146944000000005</v>
      </c>
    </row>
    <row r="2283" spans="1:21" x14ac:dyDescent="0.25">
      <c r="A2283" t="s">
        <v>8613</v>
      </c>
      <c r="B2283">
        <v>1</v>
      </c>
      <c r="C2283" t="s">
        <v>78</v>
      </c>
      <c r="D2283" t="s">
        <v>93</v>
      </c>
      <c r="E2283" t="s">
        <v>4719</v>
      </c>
      <c r="F2283" t="s">
        <v>140</v>
      </c>
      <c r="G2283" t="s">
        <v>72</v>
      </c>
      <c r="H2283" t="s">
        <v>129</v>
      </c>
      <c r="I2283" t="s">
        <v>22</v>
      </c>
      <c r="J2283" t="s">
        <v>141</v>
      </c>
      <c r="K2283" t="s">
        <v>8614</v>
      </c>
      <c r="L2283" t="s">
        <v>8615</v>
      </c>
      <c r="M2283">
        <v>0.47555555500000002</v>
      </c>
      <c r="N2283">
        <v>9</v>
      </c>
      <c r="O2283">
        <v>1208</v>
      </c>
      <c r="P2283">
        <v>81</v>
      </c>
      <c r="Q2283">
        <v>1186</v>
      </c>
      <c r="R2283">
        <v>4.28</v>
      </c>
      <c r="S2283">
        <v>574.47110999999995</v>
      </c>
      <c r="T2283">
        <v>38.520000000000003</v>
      </c>
      <c r="U2283">
        <v>564.00888799999996</v>
      </c>
    </row>
    <row r="2284" spans="1:21" x14ac:dyDescent="0.25">
      <c r="A2284" t="s">
        <v>8616</v>
      </c>
      <c r="B2284">
        <v>1</v>
      </c>
      <c r="C2284" t="s">
        <v>78</v>
      </c>
      <c r="D2284" t="s">
        <v>93</v>
      </c>
      <c r="E2284" t="s">
        <v>8617</v>
      </c>
      <c r="F2284" t="s">
        <v>5748</v>
      </c>
      <c r="G2284" t="s">
        <v>71</v>
      </c>
      <c r="H2284" t="s">
        <v>129</v>
      </c>
      <c r="I2284" t="s">
        <v>22</v>
      </c>
      <c r="J2284" t="s">
        <v>141</v>
      </c>
      <c r="K2284" t="s">
        <v>8618</v>
      </c>
      <c r="L2284" t="s">
        <v>8619</v>
      </c>
      <c r="M2284">
        <v>0.34749999999999998</v>
      </c>
      <c r="N2284">
        <v>0</v>
      </c>
      <c r="O2284">
        <v>97</v>
      </c>
      <c r="P2284">
        <v>0</v>
      </c>
      <c r="Q2284">
        <v>18</v>
      </c>
      <c r="R2284">
        <v>0</v>
      </c>
      <c r="S2284">
        <v>33.707500000000003</v>
      </c>
      <c r="T2284">
        <v>0</v>
      </c>
      <c r="U2284">
        <v>6.2549999999999999</v>
      </c>
    </row>
    <row r="2285" spans="1:21" x14ac:dyDescent="0.25">
      <c r="A2285" t="s">
        <v>8620</v>
      </c>
      <c r="B2285">
        <v>1</v>
      </c>
      <c r="C2285" t="s">
        <v>78</v>
      </c>
      <c r="D2285" t="s">
        <v>93</v>
      </c>
      <c r="E2285" t="s">
        <v>8606</v>
      </c>
      <c r="F2285" t="s">
        <v>140</v>
      </c>
      <c r="G2285" t="s">
        <v>72</v>
      </c>
      <c r="H2285" t="s">
        <v>129</v>
      </c>
      <c r="I2285" t="s">
        <v>22</v>
      </c>
      <c r="J2285" t="s">
        <v>141</v>
      </c>
      <c r="K2285" t="s">
        <v>8621</v>
      </c>
      <c r="L2285" t="s">
        <v>8622</v>
      </c>
      <c r="M2285">
        <v>0.238055555</v>
      </c>
      <c r="N2285">
        <v>9</v>
      </c>
      <c r="O2285">
        <v>1195</v>
      </c>
      <c r="P2285">
        <v>81</v>
      </c>
      <c r="Q2285">
        <v>1186</v>
      </c>
      <c r="R2285">
        <v>2.1425000000000001</v>
      </c>
      <c r="S2285">
        <v>284.47638799999999</v>
      </c>
      <c r="T2285">
        <v>19.282499999999999</v>
      </c>
      <c r="U2285">
        <v>282.333888</v>
      </c>
    </row>
    <row r="2286" spans="1:21" x14ac:dyDescent="0.25">
      <c r="A2286" t="s">
        <v>8623</v>
      </c>
      <c r="B2286">
        <v>1</v>
      </c>
      <c r="C2286" t="s">
        <v>78</v>
      </c>
      <c r="D2286" t="s">
        <v>93</v>
      </c>
      <c r="E2286" t="s">
        <v>8610</v>
      </c>
      <c r="F2286" t="s">
        <v>140</v>
      </c>
      <c r="G2286" t="s">
        <v>72</v>
      </c>
      <c r="H2286" t="s">
        <v>129</v>
      </c>
      <c r="I2286" t="s">
        <v>22</v>
      </c>
      <c r="J2286" t="s">
        <v>141</v>
      </c>
      <c r="K2286" t="s">
        <v>8624</v>
      </c>
      <c r="L2286" t="s">
        <v>8625</v>
      </c>
      <c r="M2286">
        <v>5.8055555000000002E-2</v>
      </c>
      <c r="N2286">
        <v>0</v>
      </c>
      <c r="O2286">
        <v>0</v>
      </c>
      <c r="P2286">
        <v>40</v>
      </c>
      <c r="Q2286">
        <v>197</v>
      </c>
      <c r="R2286">
        <v>0</v>
      </c>
      <c r="S2286">
        <v>0</v>
      </c>
      <c r="T2286">
        <v>2.322222</v>
      </c>
      <c r="U2286">
        <v>11.436944</v>
      </c>
    </row>
    <row r="2287" spans="1:21" x14ac:dyDescent="0.25">
      <c r="A2287" t="s">
        <v>8626</v>
      </c>
      <c r="B2287">
        <v>1</v>
      </c>
      <c r="C2287" t="s">
        <v>78</v>
      </c>
      <c r="D2287" t="s">
        <v>93</v>
      </c>
      <c r="E2287" t="s">
        <v>8627</v>
      </c>
      <c r="F2287" t="s">
        <v>140</v>
      </c>
      <c r="G2287" t="s">
        <v>72</v>
      </c>
      <c r="H2287" t="s">
        <v>168</v>
      </c>
      <c r="I2287" t="s">
        <v>22</v>
      </c>
      <c r="J2287" t="s">
        <v>141</v>
      </c>
      <c r="K2287" t="s">
        <v>8628</v>
      </c>
      <c r="L2287" t="s">
        <v>8629</v>
      </c>
      <c r="M2287">
        <v>3.5555555000000003E-2</v>
      </c>
      <c r="N2287">
        <v>32</v>
      </c>
      <c r="O2287">
        <v>3860</v>
      </c>
      <c r="P2287">
        <v>87</v>
      </c>
      <c r="Q2287">
        <v>1271</v>
      </c>
      <c r="R2287">
        <v>1.137778</v>
      </c>
      <c r="S2287">
        <v>137.24444199999999</v>
      </c>
      <c r="T2287">
        <v>3.0933329999999999</v>
      </c>
      <c r="U2287">
        <v>45.191110000000002</v>
      </c>
    </row>
    <row r="2288" spans="1:21" x14ac:dyDescent="0.25">
      <c r="A2288" t="s">
        <v>8630</v>
      </c>
      <c r="B2288">
        <v>1</v>
      </c>
      <c r="C2288" t="s">
        <v>78</v>
      </c>
      <c r="D2288" t="s">
        <v>93</v>
      </c>
      <c r="E2288" t="s">
        <v>8610</v>
      </c>
      <c r="F2288" t="s">
        <v>140</v>
      </c>
      <c r="G2288" t="s">
        <v>72</v>
      </c>
      <c r="H2288" t="s">
        <v>129</v>
      </c>
      <c r="I2288" t="s">
        <v>22</v>
      </c>
      <c r="J2288" t="s">
        <v>141</v>
      </c>
      <c r="K2288" t="s">
        <v>8631</v>
      </c>
      <c r="L2288" t="s">
        <v>8632</v>
      </c>
      <c r="M2288">
        <v>1.593611111</v>
      </c>
      <c r="N2288">
        <v>0</v>
      </c>
      <c r="O2288">
        <v>0</v>
      </c>
      <c r="P2288">
        <v>40</v>
      </c>
      <c r="Q2288">
        <v>197</v>
      </c>
      <c r="R2288">
        <v>0</v>
      </c>
      <c r="S2288">
        <v>0</v>
      </c>
      <c r="T2288">
        <v>63.744444000000001</v>
      </c>
      <c r="U2288">
        <v>313.94138900000002</v>
      </c>
    </row>
    <row r="2289" spans="1:21" x14ac:dyDescent="0.25">
      <c r="A2289" t="s">
        <v>8633</v>
      </c>
      <c r="B2289">
        <v>1</v>
      </c>
      <c r="C2289" t="s">
        <v>78</v>
      </c>
      <c r="D2289" t="s">
        <v>93</v>
      </c>
      <c r="E2289" t="s">
        <v>8634</v>
      </c>
      <c r="F2289" t="s">
        <v>5177</v>
      </c>
      <c r="G2289" t="s">
        <v>72</v>
      </c>
      <c r="H2289" t="s">
        <v>129</v>
      </c>
      <c r="I2289" t="s">
        <v>22</v>
      </c>
      <c r="J2289" t="s">
        <v>141</v>
      </c>
      <c r="K2289" t="s">
        <v>8635</v>
      </c>
      <c r="L2289" t="s">
        <v>8636</v>
      </c>
      <c r="M2289">
        <v>0.63638888800000004</v>
      </c>
      <c r="N2289">
        <v>0</v>
      </c>
      <c r="O2289">
        <v>0</v>
      </c>
      <c r="P2289">
        <v>40</v>
      </c>
      <c r="Q2289">
        <v>197</v>
      </c>
      <c r="R2289">
        <v>0</v>
      </c>
      <c r="S2289">
        <v>0</v>
      </c>
      <c r="T2289">
        <v>25.455556000000001</v>
      </c>
      <c r="U2289">
        <v>125.368611</v>
      </c>
    </row>
    <row r="2290" spans="1:21" x14ac:dyDescent="0.25">
      <c r="A2290" t="s">
        <v>8637</v>
      </c>
      <c r="B2290">
        <v>1</v>
      </c>
      <c r="C2290" t="s">
        <v>78</v>
      </c>
      <c r="D2290" t="s">
        <v>93</v>
      </c>
      <c r="E2290" t="s">
        <v>8638</v>
      </c>
      <c r="F2290" t="s">
        <v>140</v>
      </c>
      <c r="G2290" t="s">
        <v>72</v>
      </c>
      <c r="H2290" t="s">
        <v>129</v>
      </c>
      <c r="I2290" t="s">
        <v>22</v>
      </c>
      <c r="J2290" t="s">
        <v>141</v>
      </c>
      <c r="K2290" t="s">
        <v>8639</v>
      </c>
      <c r="L2290" t="s">
        <v>8640</v>
      </c>
      <c r="M2290">
        <v>0.56166666600000004</v>
      </c>
      <c r="N2290">
        <v>2</v>
      </c>
      <c r="O2290">
        <v>271</v>
      </c>
      <c r="P2290">
        <v>0</v>
      </c>
      <c r="Q2290">
        <v>0</v>
      </c>
      <c r="R2290">
        <v>1.1233329999999999</v>
      </c>
      <c r="S2290">
        <v>152.21166600000001</v>
      </c>
      <c r="T2290">
        <v>0</v>
      </c>
      <c r="U2290">
        <v>0</v>
      </c>
    </row>
    <row r="2291" spans="1:21" x14ac:dyDescent="0.25">
      <c r="A2291" t="s">
        <v>8641</v>
      </c>
      <c r="B2291">
        <v>1</v>
      </c>
      <c r="C2291" t="s">
        <v>78</v>
      </c>
      <c r="D2291" t="s">
        <v>93</v>
      </c>
      <c r="E2291" t="s">
        <v>4719</v>
      </c>
      <c r="F2291" t="s">
        <v>140</v>
      </c>
      <c r="G2291" t="s">
        <v>72</v>
      </c>
      <c r="H2291" t="s">
        <v>129</v>
      </c>
      <c r="I2291" t="s">
        <v>22</v>
      </c>
      <c r="J2291" t="s">
        <v>141</v>
      </c>
      <c r="K2291" t="s">
        <v>8642</v>
      </c>
      <c r="L2291" t="s">
        <v>8643</v>
      </c>
      <c r="M2291">
        <v>0.49944444399999999</v>
      </c>
      <c r="N2291">
        <v>9</v>
      </c>
      <c r="O2291">
        <v>1208</v>
      </c>
      <c r="P2291">
        <v>81</v>
      </c>
      <c r="Q2291">
        <v>1186</v>
      </c>
      <c r="R2291">
        <v>4.4950000000000001</v>
      </c>
      <c r="S2291">
        <v>603.32888800000001</v>
      </c>
      <c r="T2291">
        <v>40.454999999999998</v>
      </c>
      <c r="U2291">
        <v>592.34111099999996</v>
      </c>
    </row>
    <row r="2292" spans="1:21" x14ac:dyDescent="0.25">
      <c r="A2292" t="s">
        <v>8644</v>
      </c>
      <c r="B2292">
        <v>1</v>
      </c>
      <c r="C2292" t="s">
        <v>78</v>
      </c>
      <c r="D2292" t="s">
        <v>93</v>
      </c>
      <c r="E2292" t="s">
        <v>4732</v>
      </c>
      <c r="F2292" t="s">
        <v>140</v>
      </c>
      <c r="G2292" t="s">
        <v>72</v>
      </c>
      <c r="H2292" t="s">
        <v>129</v>
      </c>
      <c r="I2292" t="s">
        <v>22</v>
      </c>
      <c r="J2292" t="s">
        <v>141</v>
      </c>
      <c r="K2292" t="s">
        <v>8645</v>
      </c>
      <c r="L2292" t="s">
        <v>8646</v>
      </c>
      <c r="M2292">
        <v>0.14611111099999999</v>
      </c>
      <c r="N2292">
        <v>0</v>
      </c>
      <c r="O2292">
        <v>0</v>
      </c>
      <c r="P2292">
        <v>2</v>
      </c>
      <c r="Q2292">
        <v>95</v>
      </c>
      <c r="R2292">
        <v>0</v>
      </c>
      <c r="S2292">
        <v>0</v>
      </c>
      <c r="T2292">
        <v>0.29222199999999998</v>
      </c>
      <c r="U2292">
        <v>13.880556</v>
      </c>
    </row>
    <row r="2293" spans="1:21" x14ac:dyDescent="0.25">
      <c r="A2293" t="s">
        <v>8647</v>
      </c>
      <c r="B2293">
        <v>1</v>
      </c>
      <c r="C2293" t="s">
        <v>78</v>
      </c>
      <c r="D2293" t="s">
        <v>93</v>
      </c>
      <c r="E2293" t="s">
        <v>4719</v>
      </c>
      <c r="F2293" t="s">
        <v>140</v>
      </c>
      <c r="G2293" t="s">
        <v>72</v>
      </c>
      <c r="H2293" t="s">
        <v>129</v>
      </c>
      <c r="I2293" t="s">
        <v>22</v>
      </c>
      <c r="J2293" t="s">
        <v>141</v>
      </c>
      <c r="K2293" t="s">
        <v>8648</v>
      </c>
      <c r="L2293" t="s">
        <v>8649</v>
      </c>
      <c r="M2293">
        <v>6.9444443999999994E-2</v>
      </c>
      <c r="N2293">
        <v>9</v>
      </c>
      <c r="O2293">
        <v>1208</v>
      </c>
      <c r="P2293">
        <v>81</v>
      </c>
      <c r="Q2293">
        <v>1186</v>
      </c>
      <c r="R2293">
        <v>0.625</v>
      </c>
      <c r="S2293">
        <v>83.888887999999994</v>
      </c>
      <c r="T2293">
        <v>5.625</v>
      </c>
      <c r="U2293">
        <v>82.361110999999994</v>
      </c>
    </row>
    <row r="2294" spans="1:21" x14ac:dyDescent="0.25">
      <c r="A2294" t="s">
        <v>8650</v>
      </c>
      <c r="B2294">
        <v>1</v>
      </c>
      <c r="C2294" t="s">
        <v>78</v>
      </c>
      <c r="D2294" t="s">
        <v>93</v>
      </c>
      <c r="E2294" t="s">
        <v>8651</v>
      </c>
      <c r="F2294" t="s">
        <v>4991</v>
      </c>
      <c r="G2294" t="s">
        <v>71</v>
      </c>
      <c r="H2294" t="s">
        <v>129</v>
      </c>
      <c r="I2294" t="s">
        <v>22</v>
      </c>
      <c r="J2294" t="s">
        <v>141</v>
      </c>
      <c r="K2294" t="s">
        <v>8652</v>
      </c>
      <c r="L2294" t="s">
        <v>8653</v>
      </c>
      <c r="M2294">
        <v>1.0161111110000001</v>
      </c>
      <c r="N2294">
        <v>0</v>
      </c>
      <c r="O2294">
        <v>1</v>
      </c>
      <c r="P2294">
        <v>0</v>
      </c>
      <c r="Q2294">
        <v>0</v>
      </c>
      <c r="R2294">
        <v>0</v>
      </c>
      <c r="S2294">
        <v>1.016111</v>
      </c>
      <c r="T2294">
        <v>0</v>
      </c>
      <c r="U2294">
        <v>0</v>
      </c>
    </row>
    <row r="2295" spans="1:21" x14ac:dyDescent="0.25">
      <c r="A2295" t="s">
        <v>8654</v>
      </c>
      <c r="B2295">
        <v>1</v>
      </c>
      <c r="C2295" t="s">
        <v>78</v>
      </c>
      <c r="D2295" t="s">
        <v>93</v>
      </c>
      <c r="E2295" t="s">
        <v>8655</v>
      </c>
      <c r="F2295" t="s">
        <v>3423</v>
      </c>
      <c r="G2295" t="s">
        <v>72</v>
      </c>
      <c r="H2295" t="s">
        <v>129</v>
      </c>
      <c r="I2295" t="s">
        <v>22</v>
      </c>
      <c r="J2295" t="s">
        <v>141</v>
      </c>
      <c r="K2295" t="s">
        <v>8656</v>
      </c>
      <c r="L2295" t="s">
        <v>8657</v>
      </c>
      <c r="M2295">
        <v>0.15166666600000001</v>
      </c>
      <c r="N2295">
        <v>0</v>
      </c>
      <c r="O2295">
        <v>0</v>
      </c>
      <c r="P2295">
        <v>3</v>
      </c>
      <c r="Q2295">
        <v>0</v>
      </c>
      <c r="R2295">
        <v>0</v>
      </c>
      <c r="S2295">
        <v>0</v>
      </c>
      <c r="T2295">
        <v>0.45500000000000002</v>
      </c>
      <c r="U2295">
        <v>0</v>
      </c>
    </row>
    <row r="2296" spans="1:21" x14ac:dyDescent="0.25">
      <c r="A2296" t="s">
        <v>8658</v>
      </c>
      <c r="B2296">
        <v>1</v>
      </c>
      <c r="C2296" t="s">
        <v>78</v>
      </c>
      <c r="D2296" t="s">
        <v>104</v>
      </c>
      <c r="E2296" t="s">
        <v>8659</v>
      </c>
      <c r="F2296" t="s">
        <v>2199</v>
      </c>
      <c r="G2296" t="s">
        <v>71</v>
      </c>
      <c r="H2296" t="s">
        <v>129</v>
      </c>
      <c r="I2296" t="s">
        <v>22</v>
      </c>
      <c r="J2296" t="s">
        <v>141</v>
      </c>
      <c r="K2296" t="s">
        <v>8660</v>
      </c>
      <c r="L2296" t="s">
        <v>8661</v>
      </c>
      <c r="M2296">
        <v>1.9544444439999999</v>
      </c>
      <c r="N2296">
        <v>0</v>
      </c>
      <c r="O2296">
        <v>9</v>
      </c>
      <c r="P2296">
        <v>0</v>
      </c>
      <c r="Q2296">
        <v>0</v>
      </c>
      <c r="R2296">
        <v>0</v>
      </c>
      <c r="S2296">
        <v>17.59</v>
      </c>
      <c r="T2296">
        <v>0</v>
      </c>
      <c r="U2296">
        <v>0</v>
      </c>
    </row>
    <row r="2297" spans="1:21" x14ac:dyDescent="0.25">
      <c r="A2297" t="s">
        <v>8662</v>
      </c>
      <c r="B2297">
        <v>1</v>
      </c>
      <c r="C2297" t="s">
        <v>78</v>
      </c>
      <c r="D2297" t="s">
        <v>94</v>
      </c>
      <c r="E2297" t="s">
        <v>8663</v>
      </c>
      <c r="F2297" t="s">
        <v>4991</v>
      </c>
      <c r="G2297" t="s">
        <v>71</v>
      </c>
      <c r="H2297" t="s">
        <v>129</v>
      </c>
      <c r="I2297" t="s">
        <v>22</v>
      </c>
      <c r="J2297" t="s">
        <v>141</v>
      </c>
      <c r="K2297" t="s">
        <v>8664</v>
      </c>
      <c r="L2297" t="s">
        <v>8665</v>
      </c>
      <c r="M2297">
        <v>2.3955555550000001</v>
      </c>
      <c r="N2297">
        <v>0</v>
      </c>
      <c r="O2297">
        <v>1</v>
      </c>
      <c r="P2297">
        <v>0</v>
      </c>
      <c r="Q2297">
        <v>0</v>
      </c>
      <c r="R2297">
        <v>0</v>
      </c>
      <c r="S2297">
        <v>2.395556</v>
      </c>
      <c r="T2297">
        <v>0</v>
      </c>
      <c r="U2297">
        <v>0</v>
      </c>
    </row>
    <row r="2298" spans="1:21" x14ac:dyDescent="0.25">
      <c r="A2298" t="s">
        <v>8666</v>
      </c>
      <c r="B2298">
        <v>1</v>
      </c>
      <c r="C2298" t="s">
        <v>79</v>
      </c>
      <c r="D2298" t="s">
        <v>115</v>
      </c>
      <c r="E2298" t="s">
        <v>8667</v>
      </c>
      <c r="F2298" t="s">
        <v>4986</v>
      </c>
      <c r="G2298" t="s">
        <v>71</v>
      </c>
      <c r="H2298" t="s">
        <v>129</v>
      </c>
      <c r="I2298" t="s">
        <v>22</v>
      </c>
      <c r="J2298" t="s">
        <v>141</v>
      </c>
      <c r="K2298" t="s">
        <v>8668</v>
      </c>
      <c r="L2298" t="s">
        <v>8669</v>
      </c>
      <c r="M2298">
        <v>0.66944444400000003</v>
      </c>
      <c r="N2298">
        <v>0</v>
      </c>
      <c r="O2298">
        <v>82</v>
      </c>
      <c r="P2298">
        <v>0</v>
      </c>
      <c r="Q2298">
        <v>0</v>
      </c>
      <c r="R2298">
        <v>0</v>
      </c>
      <c r="S2298">
        <v>54.894444</v>
      </c>
      <c r="T2298">
        <v>0</v>
      </c>
      <c r="U2298">
        <v>0</v>
      </c>
    </row>
    <row r="2299" spans="1:21" x14ac:dyDescent="0.25">
      <c r="A2299" t="s">
        <v>8670</v>
      </c>
      <c r="B2299">
        <v>1</v>
      </c>
      <c r="C2299" t="s">
        <v>78</v>
      </c>
      <c r="D2299" t="s">
        <v>90</v>
      </c>
      <c r="E2299" t="s">
        <v>8671</v>
      </c>
      <c r="F2299" t="s">
        <v>5070</v>
      </c>
      <c r="G2299" t="s">
        <v>71</v>
      </c>
      <c r="H2299" t="s">
        <v>129</v>
      </c>
      <c r="I2299" t="s">
        <v>22</v>
      </c>
      <c r="J2299" t="s">
        <v>141</v>
      </c>
      <c r="K2299" t="s">
        <v>8672</v>
      </c>
      <c r="L2299" t="s">
        <v>8673</v>
      </c>
      <c r="M2299">
        <v>10.738055555000001</v>
      </c>
      <c r="N2299">
        <v>0</v>
      </c>
      <c r="O2299">
        <v>1</v>
      </c>
      <c r="P2299">
        <v>0</v>
      </c>
      <c r="Q2299">
        <v>0</v>
      </c>
      <c r="R2299">
        <v>0</v>
      </c>
      <c r="S2299">
        <v>10.738056</v>
      </c>
      <c r="T2299">
        <v>0</v>
      </c>
      <c r="U2299">
        <v>0</v>
      </c>
    </row>
    <row r="2300" spans="1:21" x14ac:dyDescent="0.25">
      <c r="A2300" t="s">
        <v>8674</v>
      </c>
      <c r="B2300">
        <v>1</v>
      </c>
      <c r="C2300" t="s">
        <v>78</v>
      </c>
      <c r="D2300" t="s">
        <v>94</v>
      </c>
      <c r="E2300" t="s">
        <v>8675</v>
      </c>
      <c r="F2300" t="s">
        <v>5070</v>
      </c>
      <c r="G2300" t="s">
        <v>71</v>
      </c>
      <c r="H2300" t="s">
        <v>129</v>
      </c>
      <c r="I2300" t="s">
        <v>22</v>
      </c>
      <c r="J2300" t="s">
        <v>141</v>
      </c>
      <c r="K2300" t="s">
        <v>8676</v>
      </c>
      <c r="L2300" t="s">
        <v>8677</v>
      </c>
      <c r="M2300">
        <v>1.852222222</v>
      </c>
      <c r="N2300">
        <v>0</v>
      </c>
      <c r="O2300">
        <v>1</v>
      </c>
      <c r="P2300">
        <v>0</v>
      </c>
      <c r="Q2300">
        <v>0</v>
      </c>
      <c r="R2300">
        <v>0</v>
      </c>
      <c r="S2300">
        <v>1.852222</v>
      </c>
      <c r="T2300">
        <v>0</v>
      </c>
      <c r="U2300">
        <v>0</v>
      </c>
    </row>
    <row r="2301" spans="1:21" x14ac:dyDescent="0.25">
      <c r="A2301" t="s">
        <v>8678</v>
      </c>
      <c r="B2301">
        <v>1</v>
      </c>
      <c r="C2301" t="s">
        <v>78</v>
      </c>
      <c r="D2301" t="s">
        <v>94</v>
      </c>
      <c r="E2301" t="s">
        <v>8679</v>
      </c>
      <c r="F2301" t="s">
        <v>4991</v>
      </c>
      <c r="G2301" t="s">
        <v>71</v>
      </c>
      <c r="H2301" t="s">
        <v>129</v>
      </c>
      <c r="I2301" t="s">
        <v>22</v>
      </c>
      <c r="J2301" t="s">
        <v>141</v>
      </c>
      <c r="K2301" t="s">
        <v>8680</v>
      </c>
      <c r="L2301" t="s">
        <v>8681</v>
      </c>
      <c r="M2301">
        <v>1.393611111</v>
      </c>
      <c r="N2301">
        <v>0</v>
      </c>
      <c r="O2301">
        <v>1</v>
      </c>
      <c r="P2301">
        <v>0</v>
      </c>
      <c r="Q2301">
        <v>0</v>
      </c>
      <c r="R2301">
        <v>0</v>
      </c>
      <c r="S2301">
        <v>1.3936109999999999</v>
      </c>
      <c r="T2301">
        <v>0</v>
      </c>
      <c r="U2301">
        <v>0</v>
      </c>
    </row>
    <row r="2302" spans="1:21" x14ac:dyDescent="0.25">
      <c r="A2302" t="s">
        <v>8682</v>
      </c>
      <c r="B2302">
        <v>1</v>
      </c>
      <c r="C2302" t="s">
        <v>78</v>
      </c>
      <c r="D2302" t="s">
        <v>94</v>
      </c>
      <c r="E2302" t="s">
        <v>8683</v>
      </c>
      <c r="F2302" t="s">
        <v>4991</v>
      </c>
      <c r="G2302" t="s">
        <v>71</v>
      </c>
      <c r="H2302" t="s">
        <v>129</v>
      </c>
      <c r="I2302" t="s">
        <v>22</v>
      </c>
      <c r="J2302" t="s">
        <v>141</v>
      </c>
      <c r="K2302" t="s">
        <v>8684</v>
      </c>
      <c r="L2302" t="s">
        <v>8685</v>
      </c>
      <c r="M2302">
        <v>6.9675000000000002</v>
      </c>
      <c r="N2302">
        <v>0</v>
      </c>
      <c r="O2302">
        <v>2</v>
      </c>
      <c r="P2302">
        <v>0</v>
      </c>
      <c r="Q2302">
        <v>0</v>
      </c>
      <c r="R2302">
        <v>0</v>
      </c>
      <c r="S2302">
        <v>13.935</v>
      </c>
      <c r="T2302">
        <v>0</v>
      </c>
      <c r="U2302">
        <v>0</v>
      </c>
    </row>
    <row r="2303" spans="1:21" x14ac:dyDescent="0.25">
      <c r="A2303" t="s">
        <v>8686</v>
      </c>
      <c r="B2303">
        <v>1</v>
      </c>
      <c r="C2303" t="s">
        <v>79</v>
      </c>
      <c r="D2303" t="s">
        <v>115</v>
      </c>
      <c r="E2303" t="s">
        <v>8687</v>
      </c>
      <c r="F2303" t="s">
        <v>4991</v>
      </c>
      <c r="G2303" t="s">
        <v>71</v>
      </c>
      <c r="H2303" t="s">
        <v>129</v>
      </c>
      <c r="I2303" t="s">
        <v>22</v>
      </c>
      <c r="J2303" t="s">
        <v>141</v>
      </c>
      <c r="K2303" t="s">
        <v>8688</v>
      </c>
      <c r="L2303" t="s">
        <v>8689</v>
      </c>
      <c r="M2303">
        <v>0.83083333299999995</v>
      </c>
      <c r="N2303">
        <v>0</v>
      </c>
      <c r="O2303">
        <v>1</v>
      </c>
      <c r="P2303">
        <v>0</v>
      </c>
      <c r="Q2303">
        <v>0</v>
      </c>
      <c r="R2303">
        <v>0</v>
      </c>
      <c r="S2303">
        <v>0.83083300000000004</v>
      </c>
      <c r="T2303">
        <v>0</v>
      </c>
      <c r="U2303">
        <v>0</v>
      </c>
    </row>
    <row r="2304" spans="1:21" x14ac:dyDescent="0.25">
      <c r="A2304" t="s">
        <v>8690</v>
      </c>
      <c r="B2304">
        <v>1</v>
      </c>
      <c r="C2304" t="s">
        <v>79</v>
      </c>
      <c r="D2304" t="s">
        <v>115</v>
      </c>
      <c r="E2304" t="s">
        <v>8691</v>
      </c>
      <c r="F2304" t="s">
        <v>4991</v>
      </c>
      <c r="G2304" t="s">
        <v>71</v>
      </c>
      <c r="H2304" t="s">
        <v>129</v>
      </c>
      <c r="I2304" t="s">
        <v>22</v>
      </c>
      <c r="J2304" t="s">
        <v>141</v>
      </c>
      <c r="K2304" t="s">
        <v>8692</v>
      </c>
      <c r="L2304" t="s">
        <v>8693</v>
      </c>
      <c r="M2304">
        <v>0.170833333</v>
      </c>
      <c r="N2304">
        <v>0</v>
      </c>
      <c r="O2304">
        <v>1</v>
      </c>
      <c r="P2304">
        <v>0</v>
      </c>
      <c r="Q2304">
        <v>0</v>
      </c>
      <c r="R2304">
        <v>0</v>
      </c>
      <c r="S2304">
        <v>0.17083300000000001</v>
      </c>
      <c r="T2304">
        <v>0</v>
      </c>
      <c r="U2304">
        <v>0</v>
      </c>
    </row>
    <row r="2305" spans="1:21" x14ac:dyDescent="0.25">
      <c r="A2305" t="s">
        <v>8694</v>
      </c>
      <c r="B2305">
        <v>1</v>
      </c>
      <c r="C2305" t="s">
        <v>78</v>
      </c>
      <c r="D2305" t="s">
        <v>98</v>
      </c>
      <c r="E2305" t="s">
        <v>8695</v>
      </c>
      <c r="F2305" t="s">
        <v>5417</v>
      </c>
      <c r="G2305" t="s">
        <v>71</v>
      </c>
      <c r="H2305" t="s">
        <v>129</v>
      </c>
      <c r="I2305" t="s">
        <v>22</v>
      </c>
      <c r="J2305" t="s">
        <v>141</v>
      </c>
      <c r="K2305" t="s">
        <v>8696</v>
      </c>
      <c r="L2305" t="s">
        <v>8697</v>
      </c>
      <c r="M2305">
        <v>0.74333333300000004</v>
      </c>
      <c r="N2305">
        <v>0</v>
      </c>
      <c r="O2305">
        <v>11</v>
      </c>
      <c r="P2305">
        <v>0</v>
      </c>
      <c r="Q2305">
        <v>0</v>
      </c>
      <c r="R2305">
        <v>0</v>
      </c>
      <c r="S2305">
        <v>8.1766670000000001</v>
      </c>
      <c r="T2305">
        <v>0</v>
      </c>
      <c r="U2305">
        <v>0</v>
      </c>
    </row>
    <row r="2306" spans="1:21" x14ac:dyDescent="0.25">
      <c r="A2306" t="s">
        <v>8698</v>
      </c>
      <c r="B2306">
        <v>1</v>
      </c>
      <c r="C2306" t="s">
        <v>79</v>
      </c>
      <c r="D2306" t="s">
        <v>115</v>
      </c>
      <c r="E2306" t="s">
        <v>8699</v>
      </c>
      <c r="F2306" t="s">
        <v>4991</v>
      </c>
      <c r="G2306" t="s">
        <v>71</v>
      </c>
      <c r="H2306" t="s">
        <v>129</v>
      </c>
      <c r="I2306" t="s">
        <v>22</v>
      </c>
      <c r="J2306" t="s">
        <v>141</v>
      </c>
      <c r="K2306" t="s">
        <v>8700</v>
      </c>
      <c r="L2306" t="s">
        <v>8701</v>
      </c>
      <c r="M2306">
        <v>0.48333333299999998</v>
      </c>
      <c r="N2306">
        <v>0</v>
      </c>
      <c r="O2306">
        <v>6</v>
      </c>
      <c r="P2306">
        <v>0</v>
      </c>
      <c r="Q2306">
        <v>0</v>
      </c>
      <c r="R2306">
        <v>0</v>
      </c>
      <c r="S2306">
        <v>2.9</v>
      </c>
      <c r="T2306">
        <v>0</v>
      </c>
      <c r="U2306">
        <v>0</v>
      </c>
    </row>
    <row r="2307" spans="1:21" x14ac:dyDescent="0.25">
      <c r="A2307" t="s">
        <v>8702</v>
      </c>
      <c r="B2307">
        <v>1</v>
      </c>
      <c r="C2307" t="s">
        <v>78</v>
      </c>
      <c r="D2307" t="s">
        <v>86</v>
      </c>
      <c r="E2307" t="s">
        <v>6884</v>
      </c>
      <c r="F2307" t="s">
        <v>140</v>
      </c>
      <c r="G2307" t="s">
        <v>72</v>
      </c>
      <c r="H2307" t="s">
        <v>129</v>
      </c>
      <c r="I2307" t="s">
        <v>22</v>
      </c>
      <c r="J2307" t="s">
        <v>141</v>
      </c>
      <c r="K2307" t="s">
        <v>8703</v>
      </c>
      <c r="L2307" t="s">
        <v>8704</v>
      </c>
      <c r="M2307">
        <v>0.52138888800000005</v>
      </c>
      <c r="N2307">
        <v>2</v>
      </c>
      <c r="O2307">
        <v>0</v>
      </c>
      <c r="P2307">
        <v>0</v>
      </c>
      <c r="Q2307">
        <v>0</v>
      </c>
      <c r="R2307">
        <v>1.042778</v>
      </c>
      <c r="S2307">
        <v>0</v>
      </c>
      <c r="T2307">
        <v>0</v>
      </c>
      <c r="U2307">
        <v>0</v>
      </c>
    </row>
    <row r="2308" spans="1:21" x14ac:dyDescent="0.25">
      <c r="A2308" t="s">
        <v>8705</v>
      </c>
      <c r="B2308">
        <v>1</v>
      </c>
      <c r="C2308" t="s">
        <v>78</v>
      </c>
      <c r="D2308" t="s">
        <v>86</v>
      </c>
      <c r="E2308" t="s">
        <v>6880</v>
      </c>
      <c r="F2308" t="s">
        <v>140</v>
      </c>
      <c r="G2308" t="s">
        <v>72</v>
      </c>
      <c r="H2308" t="s">
        <v>129</v>
      </c>
      <c r="I2308" t="s">
        <v>22</v>
      </c>
      <c r="J2308" t="s">
        <v>141</v>
      </c>
      <c r="K2308" t="s">
        <v>8706</v>
      </c>
      <c r="L2308" t="s">
        <v>8707</v>
      </c>
      <c r="M2308">
        <v>1.3633333329999999</v>
      </c>
      <c r="N2308">
        <v>5</v>
      </c>
      <c r="O2308">
        <v>0</v>
      </c>
      <c r="P2308">
        <v>0</v>
      </c>
      <c r="Q2308">
        <v>0</v>
      </c>
      <c r="R2308">
        <v>6.8166669999999998</v>
      </c>
      <c r="S2308">
        <v>0</v>
      </c>
      <c r="T2308">
        <v>0</v>
      </c>
      <c r="U2308">
        <v>0</v>
      </c>
    </row>
    <row r="2309" spans="1:21" x14ac:dyDescent="0.25">
      <c r="A2309" t="s">
        <v>8708</v>
      </c>
      <c r="B2309">
        <v>1</v>
      </c>
      <c r="C2309" t="s">
        <v>78</v>
      </c>
      <c r="D2309" t="s">
        <v>91</v>
      </c>
      <c r="E2309" t="s">
        <v>5669</v>
      </c>
      <c r="F2309" t="s">
        <v>135</v>
      </c>
      <c r="G2309" t="s">
        <v>72</v>
      </c>
      <c r="H2309" t="s">
        <v>129</v>
      </c>
      <c r="I2309" t="s">
        <v>22</v>
      </c>
      <c r="J2309" t="s">
        <v>130</v>
      </c>
      <c r="K2309" t="s">
        <v>8709</v>
      </c>
      <c r="L2309" t="s">
        <v>8710</v>
      </c>
      <c r="M2309">
        <v>0.69527777700000004</v>
      </c>
      <c r="N2309">
        <v>0</v>
      </c>
      <c r="O2309">
        <v>0</v>
      </c>
      <c r="P2309">
        <v>1</v>
      </c>
      <c r="Q2309">
        <v>76</v>
      </c>
      <c r="R2309">
        <v>0</v>
      </c>
      <c r="S2309">
        <v>0</v>
      </c>
      <c r="T2309">
        <v>0.69527799999999995</v>
      </c>
      <c r="U2309">
        <v>52.841110999999998</v>
      </c>
    </row>
    <row r="2310" spans="1:21" x14ac:dyDescent="0.25">
      <c r="A2310" t="s">
        <v>8711</v>
      </c>
      <c r="B2310">
        <v>1</v>
      </c>
      <c r="C2310" t="s">
        <v>78</v>
      </c>
      <c r="D2310" t="s">
        <v>88</v>
      </c>
      <c r="E2310" t="s">
        <v>8712</v>
      </c>
      <c r="F2310" t="s">
        <v>6832</v>
      </c>
      <c r="G2310" t="s">
        <v>71</v>
      </c>
      <c r="H2310" t="s">
        <v>129</v>
      </c>
      <c r="I2310" t="s">
        <v>22</v>
      </c>
      <c r="J2310" t="s">
        <v>141</v>
      </c>
      <c r="K2310" t="s">
        <v>8713</v>
      </c>
      <c r="L2310" t="s">
        <v>8714</v>
      </c>
      <c r="M2310">
        <v>4.4400000000000004</v>
      </c>
      <c r="N2310">
        <v>0</v>
      </c>
      <c r="O2310">
        <v>4</v>
      </c>
      <c r="P2310">
        <v>0</v>
      </c>
      <c r="Q2310">
        <v>0</v>
      </c>
      <c r="R2310">
        <v>0</v>
      </c>
      <c r="S2310">
        <v>17.760000000000002</v>
      </c>
      <c r="T2310">
        <v>0</v>
      </c>
      <c r="U2310">
        <v>0</v>
      </c>
    </row>
    <row r="2311" spans="1:21" x14ac:dyDescent="0.25">
      <c r="A2311" t="s">
        <v>8715</v>
      </c>
      <c r="B2311">
        <v>1</v>
      </c>
      <c r="C2311" t="s">
        <v>78</v>
      </c>
      <c r="D2311" t="s">
        <v>80</v>
      </c>
      <c r="E2311" t="s">
        <v>8716</v>
      </c>
      <c r="F2311" t="s">
        <v>2199</v>
      </c>
      <c r="G2311" t="s">
        <v>71</v>
      </c>
      <c r="H2311" t="s">
        <v>129</v>
      </c>
      <c r="I2311" t="s">
        <v>22</v>
      </c>
      <c r="J2311" t="s">
        <v>141</v>
      </c>
      <c r="K2311" t="s">
        <v>8717</v>
      </c>
      <c r="L2311" t="s">
        <v>8718</v>
      </c>
      <c r="M2311">
        <v>2.3163888880000001</v>
      </c>
      <c r="N2311">
        <v>0</v>
      </c>
      <c r="O2311">
        <v>40</v>
      </c>
      <c r="P2311">
        <v>0</v>
      </c>
      <c r="Q2311">
        <v>0</v>
      </c>
      <c r="R2311">
        <v>0</v>
      </c>
      <c r="S2311">
        <v>92.655556000000004</v>
      </c>
      <c r="T2311">
        <v>0</v>
      </c>
      <c r="U2311">
        <v>0</v>
      </c>
    </row>
    <row r="2312" spans="1:21" x14ac:dyDescent="0.25">
      <c r="A2312" t="s">
        <v>8719</v>
      </c>
      <c r="B2312">
        <v>1</v>
      </c>
      <c r="C2312" t="s">
        <v>78</v>
      </c>
      <c r="D2312" t="s">
        <v>103</v>
      </c>
      <c r="E2312" t="s">
        <v>8720</v>
      </c>
      <c r="F2312" t="s">
        <v>4991</v>
      </c>
      <c r="G2312" t="s">
        <v>71</v>
      </c>
      <c r="H2312" t="s">
        <v>129</v>
      </c>
      <c r="I2312" t="s">
        <v>22</v>
      </c>
      <c r="J2312" t="s">
        <v>141</v>
      </c>
      <c r="K2312" t="s">
        <v>8721</v>
      </c>
      <c r="L2312" t="s">
        <v>8722</v>
      </c>
      <c r="M2312">
        <v>2.1466666659999998</v>
      </c>
      <c r="N2312">
        <v>0</v>
      </c>
      <c r="O2312">
        <v>0</v>
      </c>
      <c r="P2312">
        <v>0</v>
      </c>
      <c r="Q2312">
        <v>1</v>
      </c>
      <c r="R2312">
        <v>0</v>
      </c>
      <c r="S2312">
        <v>0</v>
      </c>
      <c r="T2312">
        <v>0</v>
      </c>
      <c r="U2312">
        <v>2.1466669999999999</v>
      </c>
    </row>
    <row r="2313" spans="1:21" x14ac:dyDescent="0.25">
      <c r="A2313" t="s">
        <v>8723</v>
      </c>
      <c r="B2313">
        <v>1</v>
      </c>
      <c r="C2313" t="s">
        <v>78</v>
      </c>
      <c r="D2313" t="s">
        <v>94</v>
      </c>
      <c r="E2313" t="s">
        <v>8724</v>
      </c>
      <c r="F2313" t="s">
        <v>4991</v>
      </c>
      <c r="G2313" t="s">
        <v>71</v>
      </c>
      <c r="H2313" t="s">
        <v>129</v>
      </c>
      <c r="I2313" t="s">
        <v>22</v>
      </c>
      <c r="J2313" t="s">
        <v>141</v>
      </c>
      <c r="K2313" t="s">
        <v>8725</v>
      </c>
      <c r="L2313" t="s">
        <v>8726</v>
      </c>
      <c r="M2313">
        <v>2.4702777770000002</v>
      </c>
      <c r="N2313">
        <v>0</v>
      </c>
      <c r="O2313">
        <v>7</v>
      </c>
      <c r="P2313">
        <v>0</v>
      </c>
      <c r="Q2313">
        <v>0</v>
      </c>
      <c r="R2313">
        <v>0</v>
      </c>
      <c r="S2313">
        <v>17.291944000000001</v>
      </c>
      <c r="T2313">
        <v>0</v>
      </c>
      <c r="U2313">
        <v>0</v>
      </c>
    </row>
    <row r="2314" spans="1:21" x14ac:dyDescent="0.25">
      <c r="A2314" t="s">
        <v>8727</v>
      </c>
      <c r="B2314">
        <v>1</v>
      </c>
      <c r="C2314" t="s">
        <v>78</v>
      </c>
      <c r="D2314" t="s">
        <v>94</v>
      </c>
      <c r="E2314" t="s">
        <v>8728</v>
      </c>
      <c r="F2314" t="s">
        <v>4991</v>
      </c>
      <c r="G2314" t="s">
        <v>71</v>
      </c>
      <c r="H2314" t="s">
        <v>129</v>
      </c>
      <c r="I2314" t="s">
        <v>22</v>
      </c>
      <c r="J2314" t="s">
        <v>141</v>
      </c>
      <c r="K2314" t="s">
        <v>8729</v>
      </c>
      <c r="L2314" t="s">
        <v>8730</v>
      </c>
      <c r="M2314">
        <v>0.68500000000000005</v>
      </c>
      <c r="N2314">
        <v>0</v>
      </c>
      <c r="O2314">
        <v>1</v>
      </c>
      <c r="P2314">
        <v>0</v>
      </c>
      <c r="Q2314">
        <v>0</v>
      </c>
      <c r="R2314">
        <v>0</v>
      </c>
      <c r="S2314">
        <v>0.68500000000000005</v>
      </c>
      <c r="T2314">
        <v>0</v>
      </c>
      <c r="U2314">
        <v>0</v>
      </c>
    </row>
    <row r="2315" spans="1:21" x14ac:dyDescent="0.25">
      <c r="A2315" t="s">
        <v>8731</v>
      </c>
      <c r="B2315">
        <v>1</v>
      </c>
      <c r="C2315" t="s">
        <v>78</v>
      </c>
      <c r="D2315" t="s">
        <v>80</v>
      </c>
      <c r="E2315" t="s">
        <v>8732</v>
      </c>
      <c r="F2315" t="s">
        <v>4986</v>
      </c>
      <c r="G2315" t="s">
        <v>71</v>
      </c>
      <c r="H2315" t="s">
        <v>129</v>
      </c>
      <c r="I2315" t="s">
        <v>22</v>
      </c>
      <c r="J2315" t="s">
        <v>141</v>
      </c>
      <c r="K2315" t="s">
        <v>8733</v>
      </c>
      <c r="L2315" t="s">
        <v>8734</v>
      </c>
      <c r="M2315">
        <v>0.89055555500000005</v>
      </c>
      <c r="N2315">
        <v>0</v>
      </c>
      <c r="O2315">
        <v>109</v>
      </c>
      <c r="P2315">
        <v>0</v>
      </c>
      <c r="Q2315">
        <v>0</v>
      </c>
      <c r="R2315">
        <v>0</v>
      </c>
      <c r="S2315">
        <v>97.070554999999999</v>
      </c>
      <c r="T2315">
        <v>0</v>
      </c>
      <c r="U2315">
        <v>0</v>
      </c>
    </row>
    <row r="2316" spans="1:21" x14ac:dyDescent="0.25">
      <c r="A2316" t="s">
        <v>8735</v>
      </c>
      <c r="B2316">
        <v>1</v>
      </c>
      <c r="C2316" t="s">
        <v>78</v>
      </c>
      <c r="D2316" t="s">
        <v>106</v>
      </c>
      <c r="E2316" t="s">
        <v>8736</v>
      </c>
      <c r="F2316" t="s">
        <v>4986</v>
      </c>
      <c r="G2316" t="s">
        <v>71</v>
      </c>
      <c r="H2316" t="s">
        <v>129</v>
      </c>
      <c r="I2316" t="s">
        <v>22</v>
      </c>
      <c r="J2316" t="s">
        <v>141</v>
      </c>
      <c r="K2316" t="s">
        <v>8737</v>
      </c>
      <c r="L2316" t="s">
        <v>8738</v>
      </c>
      <c r="M2316">
        <v>1.842222222</v>
      </c>
      <c r="N2316">
        <v>0</v>
      </c>
      <c r="O2316">
        <v>60</v>
      </c>
      <c r="P2316">
        <v>0</v>
      </c>
      <c r="Q2316">
        <v>0</v>
      </c>
      <c r="R2316">
        <v>0</v>
      </c>
      <c r="S2316">
        <v>110.533333</v>
      </c>
      <c r="T2316">
        <v>0</v>
      </c>
      <c r="U2316">
        <v>0</v>
      </c>
    </row>
    <row r="2317" spans="1:21" x14ac:dyDescent="0.25">
      <c r="A2317" t="s">
        <v>8739</v>
      </c>
      <c r="B2317">
        <v>1</v>
      </c>
      <c r="C2317" t="s">
        <v>78</v>
      </c>
      <c r="D2317" t="s">
        <v>86</v>
      </c>
      <c r="E2317" t="s">
        <v>8740</v>
      </c>
      <c r="F2317" t="s">
        <v>177</v>
      </c>
      <c r="G2317" t="s">
        <v>72</v>
      </c>
      <c r="H2317" t="s">
        <v>129</v>
      </c>
      <c r="I2317" t="s">
        <v>22</v>
      </c>
      <c r="J2317" t="s">
        <v>130</v>
      </c>
      <c r="K2317" t="s">
        <v>8741</v>
      </c>
      <c r="L2317" t="s">
        <v>8742</v>
      </c>
      <c r="M2317">
        <v>4.2041666659999999</v>
      </c>
      <c r="N2317">
        <v>1</v>
      </c>
      <c r="O2317">
        <v>0</v>
      </c>
      <c r="P2317">
        <v>0</v>
      </c>
      <c r="Q2317">
        <v>0</v>
      </c>
      <c r="R2317">
        <v>4.204167</v>
      </c>
      <c r="S2317">
        <v>0</v>
      </c>
      <c r="T2317">
        <v>0</v>
      </c>
      <c r="U2317">
        <v>0</v>
      </c>
    </row>
    <row r="2318" spans="1:21" x14ac:dyDescent="0.25">
      <c r="A2318" t="s">
        <v>8743</v>
      </c>
      <c r="B2318">
        <v>1</v>
      </c>
      <c r="C2318" t="s">
        <v>78</v>
      </c>
      <c r="D2318" t="s">
        <v>86</v>
      </c>
      <c r="E2318" t="s">
        <v>6836</v>
      </c>
      <c r="F2318" t="s">
        <v>140</v>
      </c>
      <c r="G2318" t="s">
        <v>72</v>
      </c>
      <c r="H2318" t="s">
        <v>129</v>
      </c>
      <c r="I2318" t="s">
        <v>22</v>
      </c>
      <c r="J2318" t="s">
        <v>141</v>
      </c>
      <c r="K2318" t="s">
        <v>8744</v>
      </c>
      <c r="L2318" t="s">
        <v>8745</v>
      </c>
      <c r="M2318">
        <v>0.67694444399999998</v>
      </c>
      <c r="N2318">
        <v>3</v>
      </c>
      <c r="O2318">
        <v>0</v>
      </c>
      <c r="P2318">
        <v>0</v>
      </c>
      <c r="Q2318">
        <v>0</v>
      </c>
      <c r="R2318">
        <v>2.0308329999999999</v>
      </c>
      <c r="S2318">
        <v>0</v>
      </c>
      <c r="T2318">
        <v>0</v>
      </c>
      <c r="U2318">
        <v>0</v>
      </c>
    </row>
    <row r="2319" spans="1:21" x14ac:dyDescent="0.25">
      <c r="A2319" t="s">
        <v>8746</v>
      </c>
      <c r="B2319">
        <v>1</v>
      </c>
      <c r="C2319" t="s">
        <v>79</v>
      </c>
      <c r="D2319" t="s">
        <v>113</v>
      </c>
      <c r="E2319" t="s">
        <v>8747</v>
      </c>
      <c r="F2319" t="s">
        <v>140</v>
      </c>
      <c r="G2319" t="s">
        <v>72</v>
      </c>
      <c r="H2319" t="s">
        <v>129</v>
      </c>
      <c r="I2319" t="s">
        <v>22</v>
      </c>
      <c r="J2319" t="s">
        <v>141</v>
      </c>
      <c r="K2319" t="s">
        <v>8748</v>
      </c>
      <c r="L2319" t="s">
        <v>8749</v>
      </c>
      <c r="M2319">
        <v>0.13250000000000001</v>
      </c>
      <c r="N2319">
        <v>2</v>
      </c>
      <c r="O2319">
        <v>277</v>
      </c>
      <c r="P2319">
        <v>0</v>
      </c>
      <c r="Q2319">
        <v>0</v>
      </c>
      <c r="R2319">
        <v>0.26500000000000001</v>
      </c>
      <c r="S2319">
        <v>36.702500000000001</v>
      </c>
      <c r="T2319">
        <v>0</v>
      </c>
      <c r="U2319">
        <v>0</v>
      </c>
    </row>
    <row r="2320" spans="1:21" x14ac:dyDescent="0.25">
      <c r="A2320" t="s">
        <v>8750</v>
      </c>
      <c r="B2320">
        <v>1</v>
      </c>
      <c r="C2320" t="s">
        <v>79</v>
      </c>
      <c r="D2320" t="s">
        <v>115</v>
      </c>
      <c r="E2320" t="s">
        <v>8751</v>
      </c>
      <c r="F2320" t="s">
        <v>140</v>
      </c>
      <c r="G2320" t="s">
        <v>72</v>
      </c>
      <c r="H2320" t="s">
        <v>129</v>
      </c>
      <c r="I2320" t="s">
        <v>22</v>
      </c>
      <c r="J2320" t="s">
        <v>141</v>
      </c>
      <c r="K2320" t="s">
        <v>8752</v>
      </c>
      <c r="L2320" t="s">
        <v>8753</v>
      </c>
      <c r="M2320">
        <v>0.64944444400000001</v>
      </c>
      <c r="N2320">
        <v>1</v>
      </c>
      <c r="O2320">
        <v>125</v>
      </c>
      <c r="P2320">
        <v>0</v>
      </c>
      <c r="Q2320">
        <v>0</v>
      </c>
      <c r="R2320">
        <v>0.64944400000000002</v>
      </c>
      <c r="S2320">
        <v>81.180555999999996</v>
      </c>
      <c r="T2320">
        <v>0</v>
      </c>
      <c r="U2320">
        <v>0</v>
      </c>
    </row>
    <row r="2321" spans="1:21" x14ac:dyDescent="0.25">
      <c r="A2321" t="s">
        <v>8754</v>
      </c>
      <c r="B2321">
        <v>1</v>
      </c>
      <c r="C2321" t="s">
        <v>79</v>
      </c>
      <c r="D2321" t="s">
        <v>124</v>
      </c>
      <c r="E2321" t="s">
        <v>8755</v>
      </c>
      <c r="F2321" t="s">
        <v>5513</v>
      </c>
      <c r="G2321" t="s">
        <v>71</v>
      </c>
      <c r="H2321" t="s">
        <v>129</v>
      </c>
      <c r="I2321" t="s">
        <v>22</v>
      </c>
      <c r="J2321" t="s">
        <v>141</v>
      </c>
      <c r="K2321" t="s">
        <v>8756</v>
      </c>
      <c r="L2321" t="s">
        <v>8757</v>
      </c>
      <c r="M2321">
        <v>2.1358333329999999</v>
      </c>
      <c r="N2321">
        <v>0</v>
      </c>
      <c r="O2321">
        <v>9</v>
      </c>
      <c r="P2321">
        <v>0</v>
      </c>
      <c r="Q2321">
        <v>0</v>
      </c>
      <c r="R2321">
        <v>0</v>
      </c>
      <c r="S2321">
        <v>19.2225</v>
      </c>
      <c r="T2321">
        <v>0</v>
      </c>
      <c r="U2321">
        <v>0</v>
      </c>
    </row>
    <row r="2322" spans="1:21" x14ac:dyDescent="0.25">
      <c r="A2322" t="s">
        <v>8758</v>
      </c>
      <c r="B2322">
        <v>1</v>
      </c>
      <c r="C2322" t="s">
        <v>78</v>
      </c>
      <c r="D2322" t="s">
        <v>91</v>
      </c>
      <c r="E2322" t="s">
        <v>8759</v>
      </c>
      <c r="F2322" t="s">
        <v>128</v>
      </c>
      <c r="G2322" t="s">
        <v>71</v>
      </c>
      <c r="H2322" t="s">
        <v>129</v>
      </c>
      <c r="I2322" t="s">
        <v>22</v>
      </c>
      <c r="J2322" t="s">
        <v>130</v>
      </c>
      <c r="K2322" t="s">
        <v>8760</v>
      </c>
      <c r="L2322" t="s">
        <v>8761</v>
      </c>
      <c r="M2322">
        <v>6.3158333329999996</v>
      </c>
      <c r="N2322">
        <v>0</v>
      </c>
      <c r="O2322">
        <v>6</v>
      </c>
      <c r="P2322">
        <v>0</v>
      </c>
      <c r="Q2322">
        <v>0</v>
      </c>
      <c r="R2322">
        <v>0</v>
      </c>
      <c r="S2322">
        <v>37.895000000000003</v>
      </c>
      <c r="T2322">
        <v>0</v>
      </c>
      <c r="U2322">
        <v>0</v>
      </c>
    </row>
    <row r="2323" spans="1:21" x14ac:dyDescent="0.25">
      <c r="A2323" t="s">
        <v>8762</v>
      </c>
      <c r="B2323">
        <v>1</v>
      </c>
      <c r="C2323" t="s">
        <v>78</v>
      </c>
      <c r="D2323" t="s">
        <v>85</v>
      </c>
      <c r="E2323" t="s">
        <v>8763</v>
      </c>
      <c r="F2323" t="s">
        <v>177</v>
      </c>
      <c r="G2323" t="s">
        <v>71</v>
      </c>
      <c r="H2323" t="s">
        <v>129</v>
      </c>
      <c r="I2323" t="s">
        <v>22</v>
      </c>
      <c r="J2323" t="s">
        <v>130</v>
      </c>
      <c r="K2323" t="s">
        <v>5152</v>
      </c>
      <c r="L2323" t="s">
        <v>8764</v>
      </c>
      <c r="M2323">
        <v>8.9919444439999996</v>
      </c>
      <c r="N2323">
        <v>1</v>
      </c>
      <c r="O2323">
        <v>12</v>
      </c>
      <c r="P2323">
        <v>0</v>
      </c>
      <c r="Q2323">
        <v>0</v>
      </c>
      <c r="R2323">
        <v>8.9919440000000002</v>
      </c>
      <c r="S2323">
        <v>107.903333</v>
      </c>
      <c r="T2323">
        <v>0</v>
      </c>
      <c r="U2323">
        <v>0</v>
      </c>
    </row>
    <row r="2324" spans="1:21" x14ac:dyDescent="0.25">
      <c r="A2324" t="s">
        <v>8765</v>
      </c>
      <c r="B2324">
        <v>1</v>
      </c>
      <c r="C2324" t="s">
        <v>78</v>
      </c>
      <c r="D2324" t="s">
        <v>85</v>
      </c>
      <c r="E2324" t="s">
        <v>8766</v>
      </c>
      <c r="F2324" t="s">
        <v>177</v>
      </c>
      <c r="G2324" t="s">
        <v>71</v>
      </c>
      <c r="H2324" t="s">
        <v>129</v>
      </c>
      <c r="I2324" t="s">
        <v>22</v>
      </c>
      <c r="J2324" t="s">
        <v>130</v>
      </c>
      <c r="K2324" t="s">
        <v>8767</v>
      </c>
      <c r="L2324" t="s">
        <v>8768</v>
      </c>
      <c r="M2324">
        <v>7.4225000000000003</v>
      </c>
      <c r="N2324">
        <v>1</v>
      </c>
      <c r="O2324">
        <v>87</v>
      </c>
      <c r="P2324">
        <v>0</v>
      </c>
      <c r="Q2324">
        <v>0</v>
      </c>
      <c r="R2324">
        <v>7.4225000000000003</v>
      </c>
      <c r="S2324">
        <v>645.75750000000005</v>
      </c>
      <c r="T2324">
        <v>0</v>
      </c>
      <c r="U2324">
        <v>0</v>
      </c>
    </row>
    <row r="2325" spans="1:21" x14ac:dyDescent="0.25">
      <c r="A2325" t="s">
        <v>8769</v>
      </c>
      <c r="B2325">
        <v>1</v>
      </c>
      <c r="C2325" t="s">
        <v>78</v>
      </c>
      <c r="D2325" t="s">
        <v>90</v>
      </c>
      <c r="E2325" t="s">
        <v>8770</v>
      </c>
      <c r="F2325" t="s">
        <v>2199</v>
      </c>
      <c r="G2325" t="s">
        <v>71</v>
      </c>
      <c r="H2325" t="s">
        <v>129</v>
      </c>
      <c r="I2325" t="s">
        <v>24</v>
      </c>
      <c r="J2325" t="s">
        <v>141</v>
      </c>
      <c r="K2325" t="s">
        <v>8771</v>
      </c>
      <c r="L2325" t="s">
        <v>8772</v>
      </c>
      <c r="M2325">
        <v>7.0338888879999999</v>
      </c>
      <c r="N2325">
        <v>0</v>
      </c>
      <c r="O2325">
        <v>1</v>
      </c>
      <c r="P2325">
        <v>0</v>
      </c>
      <c r="Q2325">
        <v>0</v>
      </c>
      <c r="R2325">
        <v>0</v>
      </c>
      <c r="S2325">
        <v>7.0338890000000003</v>
      </c>
      <c r="T2325">
        <v>0</v>
      </c>
      <c r="U2325">
        <v>0</v>
      </c>
    </row>
    <row r="2326" spans="1:21" x14ac:dyDescent="0.25">
      <c r="A2326" t="s">
        <v>8773</v>
      </c>
      <c r="B2326">
        <v>1</v>
      </c>
      <c r="C2326" t="s">
        <v>78</v>
      </c>
      <c r="D2326" t="s">
        <v>90</v>
      </c>
      <c r="E2326" t="s">
        <v>8774</v>
      </c>
      <c r="F2326" t="s">
        <v>140</v>
      </c>
      <c r="G2326" t="s">
        <v>72</v>
      </c>
      <c r="H2326" t="s">
        <v>129</v>
      </c>
      <c r="I2326" t="s">
        <v>22</v>
      </c>
      <c r="J2326" t="s">
        <v>141</v>
      </c>
      <c r="K2326" t="s">
        <v>8775</v>
      </c>
      <c r="L2326" t="s">
        <v>8776</v>
      </c>
      <c r="M2326">
        <v>0.50916666600000005</v>
      </c>
      <c r="N2326">
        <v>0</v>
      </c>
      <c r="O2326">
        <v>0</v>
      </c>
      <c r="P2326">
        <v>10</v>
      </c>
      <c r="Q2326">
        <v>286</v>
      </c>
      <c r="R2326">
        <v>0</v>
      </c>
      <c r="S2326">
        <v>0</v>
      </c>
      <c r="T2326">
        <v>5.0916670000000002</v>
      </c>
      <c r="U2326">
        <v>145.621666</v>
      </c>
    </row>
    <row r="2327" spans="1:21" x14ac:dyDescent="0.25">
      <c r="A2327" t="s">
        <v>8777</v>
      </c>
      <c r="B2327">
        <v>1</v>
      </c>
      <c r="C2327" t="s">
        <v>78</v>
      </c>
      <c r="D2327" t="s">
        <v>90</v>
      </c>
      <c r="E2327" t="s">
        <v>8778</v>
      </c>
      <c r="F2327" t="s">
        <v>140</v>
      </c>
      <c r="G2327" t="s">
        <v>72</v>
      </c>
      <c r="H2327" t="s">
        <v>129</v>
      </c>
      <c r="I2327" t="s">
        <v>22</v>
      </c>
      <c r="J2327" t="s">
        <v>141</v>
      </c>
      <c r="K2327" t="s">
        <v>8779</v>
      </c>
      <c r="L2327" t="s">
        <v>8780</v>
      </c>
      <c r="M2327">
        <v>0.16972222200000001</v>
      </c>
      <c r="N2327">
        <v>85</v>
      </c>
      <c r="O2327">
        <v>7743</v>
      </c>
      <c r="P2327">
        <v>24</v>
      </c>
      <c r="Q2327">
        <v>629</v>
      </c>
      <c r="R2327">
        <v>14.426389</v>
      </c>
      <c r="S2327">
        <v>1314.159165</v>
      </c>
      <c r="T2327">
        <v>4.0733329999999999</v>
      </c>
      <c r="U2327">
        <v>106.755278</v>
      </c>
    </row>
    <row r="2328" spans="1:21" x14ac:dyDescent="0.25">
      <c r="A2328" t="s">
        <v>8781</v>
      </c>
      <c r="B2328">
        <v>1</v>
      </c>
      <c r="C2328" t="s">
        <v>78</v>
      </c>
      <c r="D2328" t="s">
        <v>90</v>
      </c>
      <c r="E2328" t="s">
        <v>8782</v>
      </c>
      <c r="F2328" t="s">
        <v>140</v>
      </c>
      <c r="G2328" t="s">
        <v>72</v>
      </c>
      <c r="H2328" t="s">
        <v>129</v>
      </c>
      <c r="I2328" t="s">
        <v>22</v>
      </c>
      <c r="J2328" t="s">
        <v>141</v>
      </c>
      <c r="K2328" t="s">
        <v>8783</v>
      </c>
      <c r="L2328" t="s">
        <v>8784</v>
      </c>
      <c r="M2328">
        <v>0.80555555499999998</v>
      </c>
      <c r="N2328">
        <v>81</v>
      </c>
      <c r="O2328">
        <v>6630</v>
      </c>
      <c r="P2328">
        <v>24</v>
      </c>
      <c r="Q2328">
        <v>604</v>
      </c>
      <c r="R2328">
        <v>65.25</v>
      </c>
      <c r="S2328">
        <v>5340.8333300000004</v>
      </c>
      <c r="T2328">
        <v>19.333333</v>
      </c>
      <c r="U2328">
        <v>486.55555500000003</v>
      </c>
    </row>
    <row r="2329" spans="1:21" x14ac:dyDescent="0.25">
      <c r="A2329" t="s">
        <v>8785</v>
      </c>
      <c r="B2329">
        <v>1</v>
      </c>
      <c r="C2329" t="s">
        <v>78</v>
      </c>
      <c r="D2329" t="s">
        <v>90</v>
      </c>
      <c r="E2329" t="s">
        <v>8786</v>
      </c>
      <c r="F2329" t="s">
        <v>177</v>
      </c>
      <c r="G2329" t="s">
        <v>71</v>
      </c>
      <c r="H2329" t="s">
        <v>129</v>
      </c>
      <c r="I2329" t="s">
        <v>22</v>
      </c>
      <c r="J2329" t="s">
        <v>130</v>
      </c>
      <c r="K2329" t="s">
        <v>8787</v>
      </c>
      <c r="L2329" t="s">
        <v>8788</v>
      </c>
      <c r="M2329">
        <v>7.1713888880000001</v>
      </c>
      <c r="N2329">
        <v>0</v>
      </c>
      <c r="O2329">
        <v>76</v>
      </c>
      <c r="P2329">
        <v>0</v>
      </c>
      <c r="Q2329">
        <v>4</v>
      </c>
      <c r="R2329">
        <v>0</v>
      </c>
      <c r="S2329">
        <v>545.02555500000005</v>
      </c>
      <c r="T2329">
        <v>0</v>
      </c>
      <c r="U2329">
        <v>28.685555999999998</v>
      </c>
    </row>
    <row r="2330" spans="1:21" x14ac:dyDescent="0.25">
      <c r="A2330" t="s">
        <v>8789</v>
      </c>
      <c r="B2330">
        <v>1</v>
      </c>
      <c r="C2330" t="s">
        <v>78</v>
      </c>
      <c r="D2330" t="s">
        <v>90</v>
      </c>
      <c r="E2330" t="s">
        <v>8790</v>
      </c>
      <c r="F2330" t="s">
        <v>2199</v>
      </c>
      <c r="G2330" t="s">
        <v>71</v>
      </c>
      <c r="H2330" t="s">
        <v>129</v>
      </c>
      <c r="I2330" t="s">
        <v>22</v>
      </c>
      <c r="J2330" t="s">
        <v>141</v>
      </c>
      <c r="K2330" t="s">
        <v>8791</v>
      </c>
      <c r="L2330" t="s">
        <v>8792</v>
      </c>
      <c r="M2330">
        <v>5.1786111110000004</v>
      </c>
      <c r="N2330">
        <v>0</v>
      </c>
      <c r="O2330">
        <v>1</v>
      </c>
      <c r="P2330">
        <v>0</v>
      </c>
      <c r="Q2330">
        <v>0</v>
      </c>
      <c r="R2330">
        <v>0</v>
      </c>
      <c r="S2330">
        <v>5.1786110000000001</v>
      </c>
      <c r="T2330">
        <v>0</v>
      </c>
      <c r="U2330">
        <v>0</v>
      </c>
    </row>
    <row r="2331" spans="1:21" x14ac:dyDescent="0.25">
      <c r="A2331" t="s">
        <v>8793</v>
      </c>
      <c r="B2331">
        <v>1</v>
      </c>
      <c r="C2331" t="s">
        <v>78</v>
      </c>
      <c r="D2331" t="s">
        <v>90</v>
      </c>
      <c r="E2331" t="s">
        <v>8794</v>
      </c>
      <c r="F2331" t="s">
        <v>140</v>
      </c>
      <c r="G2331" t="s">
        <v>72</v>
      </c>
      <c r="H2331" t="s">
        <v>129</v>
      </c>
      <c r="I2331" t="s">
        <v>22</v>
      </c>
      <c r="J2331" t="s">
        <v>141</v>
      </c>
      <c r="K2331" t="s">
        <v>8795</v>
      </c>
      <c r="L2331" t="s">
        <v>8796</v>
      </c>
      <c r="M2331">
        <v>0.322222222</v>
      </c>
      <c r="N2331">
        <v>0</v>
      </c>
      <c r="O2331">
        <v>0</v>
      </c>
      <c r="P2331">
        <v>0</v>
      </c>
      <c r="Q2331">
        <v>39</v>
      </c>
      <c r="R2331">
        <v>0</v>
      </c>
      <c r="S2331">
        <v>0</v>
      </c>
      <c r="T2331">
        <v>0</v>
      </c>
      <c r="U2331">
        <v>12.566667000000001</v>
      </c>
    </row>
    <row r="2332" spans="1:21" x14ac:dyDescent="0.25">
      <c r="A2332" t="s">
        <v>8797</v>
      </c>
      <c r="B2332">
        <v>1</v>
      </c>
      <c r="C2332" t="s">
        <v>78</v>
      </c>
      <c r="D2332" t="s">
        <v>90</v>
      </c>
      <c r="E2332" t="s">
        <v>1026</v>
      </c>
      <c r="F2332" t="s">
        <v>140</v>
      </c>
      <c r="G2332" t="s">
        <v>72</v>
      </c>
      <c r="H2332" t="s">
        <v>129</v>
      </c>
      <c r="I2332" t="s">
        <v>22</v>
      </c>
      <c r="J2332" t="s">
        <v>141</v>
      </c>
      <c r="K2332" t="s">
        <v>8798</v>
      </c>
      <c r="L2332" t="s">
        <v>8799</v>
      </c>
      <c r="M2332">
        <v>4.2577777770000003</v>
      </c>
      <c r="N2332">
        <v>0</v>
      </c>
      <c r="O2332">
        <v>0</v>
      </c>
      <c r="P2332">
        <v>12</v>
      </c>
      <c r="Q2332">
        <v>106</v>
      </c>
      <c r="R2332">
        <v>0</v>
      </c>
      <c r="S2332">
        <v>0</v>
      </c>
      <c r="T2332">
        <v>51.093333000000001</v>
      </c>
      <c r="U2332">
        <v>451.32444400000003</v>
      </c>
    </row>
    <row r="2333" spans="1:21" x14ac:dyDescent="0.25">
      <c r="A2333" t="s">
        <v>8800</v>
      </c>
      <c r="B2333">
        <v>1</v>
      </c>
      <c r="C2333" t="s">
        <v>78</v>
      </c>
      <c r="D2333" t="s">
        <v>90</v>
      </c>
      <c r="E2333" t="s">
        <v>1034</v>
      </c>
      <c r="F2333" t="s">
        <v>140</v>
      </c>
      <c r="G2333" t="s">
        <v>72</v>
      </c>
      <c r="H2333" t="s">
        <v>168</v>
      </c>
      <c r="I2333" t="s">
        <v>22</v>
      </c>
      <c r="J2333" t="s">
        <v>141</v>
      </c>
      <c r="K2333" t="s">
        <v>8801</v>
      </c>
      <c r="L2333" t="s">
        <v>8802</v>
      </c>
      <c r="M2333">
        <v>2.4444443999999999E-2</v>
      </c>
      <c r="N2333">
        <v>9</v>
      </c>
      <c r="O2333">
        <v>1230</v>
      </c>
      <c r="P2333">
        <v>0</v>
      </c>
      <c r="Q2333">
        <v>0</v>
      </c>
      <c r="R2333">
        <v>0.22</v>
      </c>
      <c r="S2333">
        <v>30.066666000000001</v>
      </c>
      <c r="T2333">
        <v>0</v>
      </c>
      <c r="U2333">
        <v>0</v>
      </c>
    </row>
    <row r="2334" spans="1:21" x14ac:dyDescent="0.25">
      <c r="A2334" t="s">
        <v>8803</v>
      </c>
      <c r="B2334">
        <v>1</v>
      </c>
      <c r="C2334" t="s">
        <v>78</v>
      </c>
      <c r="D2334" t="s">
        <v>90</v>
      </c>
      <c r="E2334" t="s">
        <v>1038</v>
      </c>
      <c r="F2334" t="s">
        <v>140</v>
      </c>
      <c r="G2334" t="s">
        <v>72</v>
      </c>
      <c r="H2334" t="s">
        <v>129</v>
      </c>
      <c r="I2334" t="s">
        <v>22</v>
      </c>
      <c r="J2334" t="s">
        <v>141</v>
      </c>
      <c r="K2334" t="s">
        <v>8804</v>
      </c>
      <c r="L2334" t="s">
        <v>8805</v>
      </c>
      <c r="M2334">
        <v>0.181666666</v>
      </c>
      <c r="N2334">
        <v>0</v>
      </c>
      <c r="O2334">
        <v>1</v>
      </c>
      <c r="P2334">
        <v>1</v>
      </c>
      <c r="Q2334">
        <v>1</v>
      </c>
      <c r="R2334">
        <v>0</v>
      </c>
      <c r="S2334">
        <v>0.181667</v>
      </c>
      <c r="T2334">
        <v>0.181667</v>
      </c>
      <c r="U2334">
        <v>0.181667</v>
      </c>
    </row>
    <row r="2335" spans="1:21" x14ac:dyDescent="0.25">
      <c r="A2335" t="s">
        <v>8806</v>
      </c>
      <c r="B2335">
        <v>1</v>
      </c>
      <c r="C2335" t="s">
        <v>78</v>
      </c>
      <c r="D2335" t="s">
        <v>90</v>
      </c>
      <c r="E2335" t="s">
        <v>8807</v>
      </c>
      <c r="F2335" t="s">
        <v>154</v>
      </c>
      <c r="G2335" t="s">
        <v>72</v>
      </c>
      <c r="H2335" t="s">
        <v>129</v>
      </c>
      <c r="I2335" t="s">
        <v>22</v>
      </c>
      <c r="J2335" t="s">
        <v>141</v>
      </c>
      <c r="K2335" t="s">
        <v>8808</v>
      </c>
      <c r="L2335" t="s">
        <v>8809</v>
      </c>
      <c r="M2335">
        <v>0.48916666600000003</v>
      </c>
      <c r="N2335">
        <v>10</v>
      </c>
      <c r="O2335">
        <v>2858</v>
      </c>
      <c r="P2335">
        <v>0</v>
      </c>
      <c r="Q2335">
        <v>0</v>
      </c>
      <c r="R2335">
        <v>4.891667</v>
      </c>
      <c r="S2335">
        <v>1398.038331</v>
      </c>
      <c r="T2335">
        <v>0</v>
      </c>
      <c r="U2335">
        <v>0</v>
      </c>
    </row>
    <row r="2336" spans="1:21" x14ac:dyDescent="0.25">
      <c r="A2336" t="s">
        <v>8810</v>
      </c>
      <c r="B2336">
        <v>1</v>
      </c>
      <c r="C2336" t="s">
        <v>78</v>
      </c>
      <c r="D2336" t="s">
        <v>90</v>
      </c>
      <c r="E2336" t="s">
        <v>8811</v>
      </c>
      <c r="F2336" t="s">
        <v>128</v>
      </c>
      <c r="G2336" t="s">
        <v>71</v>
      </c>
      <c r="H2336" t="s">
        <v>129</v>
      </c>
      <c r="I2336" t="s">
        <v>22</v>
      </c>
      <c r="J2336" t="s">
        <v>130</v>
      </c>
      <c r="K2336" t="s">
        <v>8812</v>
      </c>
      <c r="L2336" t="s">
        <v>8813</v>
      </c>
      <c r="M2336">
        <v>2.7086361110000001</v>
      </c>
      <c r="N2336">
        <v>0</v>
      </c>
      <c r="O2336">
        <v>0</v>
      </c>
      <c r="P2336">
        <v>0</v>
      </c>
      <c r="Q2336">
        <v>16</v>
      </c>
      <c r="R2336">
        <v>0</v>
      </c>
      <c r="S2336">
        <v>0</v>
      </c>
      <c r="T2336">
        <v>0</v>
      </c>
      <c r="U2336">
        <v>43.338177999999999</v>
      </c>
    </row>
    <row r="2337" spans="1:21" x14ac:dyDescent="0.25">
      <c r="A2337" t="s">
        <v>8814</v>
      </c>
      <c r="B2337">
        <v>1</v>
      </c>
      <c r="C2337" t="s">
        <v>78</v>
      </c>
      <c r="D2337" t="s">
        <v>90</v>
      </c>
      <c r="E2337" t="s">
        <v>8815</v>
      </c>
      <c r="F2337" t="s">
        <v>4991</v>
      </c>
      <c r="G2337" t="s">
        <v>71</v>
      </c>
      <c r="H2337" t="s">
        <v>129</v>
      </c>
      <c r="I2337" t="s">
        <v>22</v>
      </c>
      <c r="J2337" t="s">
        <v>141</v>
      </c>
      <c r="K2337" t="s">
        <v>8816</v>
      </c>
      <c r="L2337" t="s">
        <v>8817</v>
      </c>
      <c r="M2337">
        <v>2.4783333330000001</v>
      </c>
      <c r="N2337">
        <v>0</v>
      </c>
      <c r="O2337">
        <v>0</v>
      </c>
      <c r="P2337">
        <v>0</v>
      </c>
      <c r="Q2337">
        <v>2</v>
      </c>
      <c r="R2337">
        <v>0</v>
      </c>
      <c r="S2337">
        <v>0</v>
      </c>
      <c r="T2337">
        <v>0</v>
      </c>
      <c r="U2337">
        <v>4.9566670000000004</v>
      </c>
    </row>
    <row r="2338" spans="1:21" x14ac:dyDescent="0.25">
      <c r="A2338" t="s">
        <v>8818</v>
      </c>
      <c r="B2338">
        <v>1</v>
      </c>
      <c r="C2338" t="s">
        <v>78</v>
      </c>
      <c r="D2338" t="s">
        <v>90</v>
      </c>
      <c r="E2338" t="s">
        <v>8819</v>
      </c>
      <c r="F2338" t="s">
        <v>128</v>
      </c>
      <c r="G2338" t="s">
        <v>72</v>
      </c>
      <c r="H2338" t="s">
        <v>129</v>
      </c>
      <c r="I2338" t="s">
        <v>22</v>
      </c>
      <c r="J2338" t="s">
        <v>130</v>
      </c>
      <c r="K2338" t="s">
        <v>8820</v>
      </c>
      <c r="L2338" t="s">
        <v>8821</v>
      </c>
      <c r="M2338">
        <v>0.15</v>
      </c>
      <c r="N2338">
        <v>17</v>
      </c>
      <c r="O2338">
        <v>3164</v>
      </c>
      <c r="P2338">
        <v>2</v>
      </c>
      <c r="Q2338">
        <v>29</v>
      </c>
      <c r="R2338">
        <v>2.5499999999999998</v>
      </c>
      <c r="S2338">
        <v>474.6</v>
      </c>
      <c r="T2338">
        <v>0.3</v>
      </c>
      <c r="U2338">
        <v>4.3499999999999996</v>
      </c>
    </row>
    <row r="2339" spans="1:21" x14ac:dyDescent="0.25">
      <c r="A2339" t="s">
        <v>8822</v>
      </c>
      <c r="B2339">
        <v>1</v>
      </c>
      <c r="C2339" t="s">
        <v>78</v>
      </c>
      <c r="D2339" t="s">
        <v>90</v>
      </c>
      <c r="E2339" t="s">
        <v>1026</v>
      </c>
      <c r="F2339" t="s">
        <v>140</v>
      </c>
      <c r="G2339" t="s">
        <v>72</v>
      </c>
      <c r="H2339" t="s">
        <v>129</v>
      </c>
      <c r="I2339" t="s">
        <v>22</v>
      </c>
      <c r="J2339" t="s">
        <v>141</v>
      </c>
      <c r="K2339" t="s">
        <v>8823</v>
      </c>
      <c r="L2339" t="s">
        <v>8824</v>
      </c>
      <c r="M2339">
        <v>0.74083333299999998</v>
      </c>
      <c r="N2339">
        <v>0</v>
      </c>
      <c r="O2339">
        <v>0</v>
      </c>
      <c r="P2339">
        <v>12</v>
      </c>
      <c r="Q2339">
        <v>106</v>
      </c>
      <c r="R2339">
        <v>0</v>
      </c>
      <c r="S2339">
        <v>0</v>
      </c>
      <c r="T2339">
        <v>8.89</v>
      </c>
      <c r="U2339">
        <v>78.528333000000003</v>
      </c>
    </row>
    <row r="2340" spans="1:21" x14ac:dyDescent="0.25">
      <c r="A2340" t="s">
        <v>8825</v>
      </c>
      <c r="B2340">
        <v>1</v>
      </c>
      <c r="C2340" t="s">
        <v>78</v>
      </c>
      <c r="D2340" t="s">
        <v>90</v>
      </c>
      <c r="E2340" t="s">
        <v>8826</v>
      </c>
      <c r="F2340" t="s">
        <v>5070</v>
      </c>
      <c r="G2340" t="s">
        <v>71</v>
      </c>
      <c r="H2340" t="s">
        <v>129</v>
      </c>
      <c r="I2340" t="s">
        <v>22</v>
      </c>
      <c r="J2340" t="s">
        <v>141</v>
      </c>
      <c r="K2340" t="s">
        <v>8827</v>
      </c>
      <c r="L2340" t="s">
        <v>8828</v>
      </c>
      <c r="M2340">
        <v>10.013611110999999</v>
      </c>
      <c r="N2340">
        <v>0</v>
      </c>
      <c r="O2340">
        <v>11</v>
      </c>
      <c r="P2340">
        <v>0</v>
      </c>
      <c r="Q2340">
        <v>0</v>
      </c>
      <c r="R2340">
        <v>0</v>
      </c>
      <c r="S2340">
        <v>110.149722</v>
      </c>
      <c r="T2340">
        <v>0</v>
      </c>
      <c r="U2340">
        <v>0</v>
      </c>
    </row>
    <row r="2341" spans="1:21" x14ac:dyDescent="0.25">
      <c r="A2341" t="s">
        <v>8829</v>
      </c>
      <c r="B2341">
        <v>1</v>
      </c>
      <c r="C2341" t="s">
        <v>78</v>
      </c>
      <c r="D2341" t="s">
        <v>90</v>
      </c>
      <c r="E2341" t="s">
        <v>8830</v>
      </c>
      <c r="F2341" t="s">
        <v>4986</v>
      </c>
      <c r="G2341" t="s">
        <v>71</v>
      </c>
      <c r="H2341" t="s">
        <v>129</v>
      </c>
      <c r="I2341" t="s">
        <v>22</v>
      </c>
      <c r="J2341" t="s">
        <v>141</v>
      </c>
      <c r="K2341" t="s">
        <v>8831</v>
      </c>
      <c r="L2341" t="s">
        <v>8832</v>
      </c>
      <c r="M2341">
        <v>0.58138888799999999</v>
      </c>
      <c r="N2341">
        <v>0</v>
      </c>
      <c r="O2341">
        <v>185</v>
      </c>
      <c r="P2341">
        <v>0</v>
      </c>
      <c r="Q2341">
        <v>0</v>
      </c>
      <c r="R2341">
        <v>0</v>
      </c>
      <c r="S2341">
        <v>107.556944</v>
      </c>
      <c r="T2341">
        <v>0</v>
      </c>
      <c r="U2341">
        <v>0</v>
      </c>
    </row>
    <row r="2342" spans="1:21" x14ac:dyDescent="0.25">
      <c r="A2342" t="s">
        <v>8833</v>
      </c>
      <c r="B2342">
        <v>1</v>
      </c>
      <c r="C2342" t="s">
        <v>78</v>
      </c>
      <c r="D2342" t="s">
        <v>99</v>
      </c>
      <c r="E2342" t="s">
        <v>8834</v>
      </c>
      <c r="F2342" t="s">
        <v>5012</v>
      </c>
      <c r="G2342" t="s">
        <v>72</v>
      </c>
      <c r="H2342" t="s">
        <v>129</v>
      </c>
      <c r="I2342" t="s">
        <v>22</v>
      </c>
      <c r="J2342" t="s">
        <v>141</v>
      </c>
      <c r="K2342" t="s">
        <v>8835</v>
      </c>
      <c r="L2342" t="s">
        <v>8836</v>
      </c>
      <c r="M2342">
        <v>1.3677777769999999</v>
      </c>
      <c r="N2342">
        <v>1</v>
      </c>
      <c r="O2342">
        <v>98</v>
      </c>
      <c r="P2342">
        <v>0</v>
      </c>
      <c r="Q2342">
        <v>12</v>
      </c>
      <c r="R2342">
        <v>1.3677779999999999</v>
      </c>
      <c r="S2342">
        <v>134.04222200000001</v>
      </c>
      <c r="T2342">
        <v>0</v>
      </c>
      <c r="U2342">
        <v>16.413333000000002</v>
      </c>
    </row>
    <row r="2343" spans="1:21" x14ac:dyDescent="0.25">
      <c r="A2343" t="s">
        <v>8837</v>
      </c>
      <c r="B2343">
        <v>1</v>
      </c>
      <c r="C2343" t="s">
        <v>78</v>
      </c>
      <c r="D2343" t="s">
        <v>99</v>
      </c>
      <c r="E2343" t="s">
        <v>8834</v>
      </c>
      <c r="F2343" t="s">
        <v>5012</v>
      </c>
      <c r="G2343" t="s">
        <v>72</v>
      </c>
      <c r="H2343" t="s">
        <v>129</v>
      </c>
      <c r="I2343" t="s">
        <v>22</v>
      </c>
      <c r="J2343" t="s">
        <v>141</v>
      </c>
      <c r="K2343" t="s">
        <v>8838</v>
      </c>
      <c r="L2343" t="s">
        <v>8839</v>
      </c>
      <c r="M2343">
        <v>1.260277777</v>
      </c>
      <c r="N2343">
        <v>1</v>
      </c>
      <c r="O2343">
        <v>98</v>
      </c>
      <c r="P2343">
        <v>0</v>
      </c>
      <c r="Q2343">
        <v>12</v>
      </c>
      <c r="R2343">
        <v>1.260278</v>
      </c>
      <c r="S2343">
        <v>123.507222</v>
      </c>
      <c r="T2343">
        <v>0</v>
      </c>
      <c r="U2343">
        <v>15.123333000000001</v>
      </c>
    </row>
    <row r="2344" spans="1:21" x14ac:dyDescent="0.25">
      <c r="A2344" t="s">
        <v>8840</v>
      </c>
      <c r="B2344">
        <v>1</v>
      </c>
      <c r="C2344" t="s">
        <v>78</v>
      </c>
      <c r="D2344" t="s">
        <v>99</v>
      </c>
      <c r="E2344" t="s">
        <v>8841</v>
      </c>
      <c r="F2344" t="s">
        <v>5012</v>
      </c>
      <c r="G2344" t="s">
        <v>72</v>
      </c>
      <c r="H2344" t="s">
        <v>129</v>
      </c>
      <c r="I2344" t="s">
        <v>22</v>
      </c>
      <c r="J2344" t="s">
        <v>141</v>
      </c>
      <c r="K2344" t="s">
        <v>8842</v>
      </c>
      <c r="L2344" t="s">
        <v>8843</v>
      </c>
      <c r="M2344">
        <v>1.2555555549999999</v>
      </c>
      <c r="N2344">
        <v>0</v>
      </c>
      <c r="O2344">
        <v>0</v>
      </c>
      <c r="P2344">
        <v>26</v>
      </c>
      <c r="Q2344">
        <v>0</v>
      </c>
      <c r="R2344">
        <v>0</v>
      </c>
      <c r="S2344">
        <v>0</v>
      </c>
      <c r="T2344">
        <v>32.644444</v>
      </c>
      <c r="U2344">
        <v>0</v>
      </c>
    </row>
    <row r="2345" spans="1:21" x14ac:dyDescent="0.25">
      <c r="A2345" t="s">
        <v>8844</v>
      </c>
      <c r="B2345">
        <v>1</v>
      </c>
      <c r="C2345" t="s">
        <v>78</v>
      </c>
      <c r="D2345" t="s">
        <v>82</v>
      </c>
      <c r="E2345" t="s">
        <v>8845</v>
      </c>
      <c r="F2345" t="s">
        <v>128</v>
      </c>
      <c r="G2345" t="s">
        <v>71</v>
      </c>
      <c r="H2345" t="s">
        <v>129</v>
      </c>
      <c r="I2345" t="s">
        <v>22</v>
      </c>
      <c r="J2345" t="s">
        <v>130</v>
      </c>
      <c r="K2345" t="s">
        <v>8846</v>
      </c>
      <c r="L2345" t="s">
        <v>8847</v>
      </c>
      <c r="M2345">
        <v>1.728888888</v>
      </c>
      <c r="N2345">
        <v>1</v>
      </c>
      <c r="O2345">
        <v>894</v>
      </c>
      <c r="P2345">
        <v>0</v>
      </c>
      <c r="Q2345">
        <v>0</v>
      </c>
      <c r="R2345">
        <v>1.7288889999999999</v>
      </c>
      <c r="S2345">
        <v>1545.6266659999999</v>
      </c>
      <c r="T2345">
        <v>0</v>
      </c>
      <c r="U2345">
        <v>0</v>
      </c>
    </row>
    <row r="2346" spans="1:21" x14ac:dyDescent="0.25">
      <c r="A2346" t="s">
        <v>8848</v>
      </c>
      <c r="B2346">
        <v>1</v>
      </c>
      <c r="C2346" t="s">
        <v>78</v>
      </c>
      <c r="D2346" t="s">
        <v>82</v>
      </c>
      <c r="E2346" t="s">
        <v>8849</v>
      </c>
      <c r="F2346" t="s">
        <v>154</v>
      </c>
      <c r="G2346" t="s">
        <v>72</v>
      </c>
      <c r="H2346" t="s">
        <v>129</v>
      </c>
      <c r="I2346" t="s">
        <v>22</v>
      </c>
      <c r="J2346" t="s">
        <v>141</v>
      </c>
      <c r="K2346" t="s">
        <v>8850</v>
      </c>
      <c r="L2346" t="s">
        <v>8851</v>
      </c>
      <c r="M2346">
        <v>7.8055554999999999E-2</v>
      </c>
      <c r="N2346">
        <v>5</v>
      </c>
      <c r="O2346">
        <v>1377</v>
      </c>
      <c r="P2346">
        <v>0</v>
      </c>
      <c r="Q2346">
        <v>0</v>
      </c>
      <c r="R2346">
        <v>0.39027800000000001</v>
      </c>
      <c r="S2346">
        <v>107.482499</v>
      </c>
      <c r="T2346">
        <v>0</v>
      </c>
      <c r="U2346">
        <v>0</v>
      </c>
    </row>
    <row r="2347" spans="1:21" x14ac:dyDescent="0.25">
      <c r="A2347" t="s">
        <v>8852</v>
      </c>
      <c r="B2347">
        <v>1</v>
      </c>
      <c r="C2347" t="s">
        <v>79</v>
      </c>
      <c r="D2347" t="s">
        <v>109</v>
      </c>
      <c r="E2347" t="s">
        <v>8853</v>
      </c>
      <c r="F2347" t="s">
        <v>140</v>
      </c>
      <c r="G2347" t="s">
        <v>72</v>
      </c>
      <c r="H2347" t="s">
        <v>129</v>
      </c>
      <c r="I2347" t="s">
        <v>22</v>
      </c>
      <c r="J2347" t="s">
        <v>141</v>
      </c>
      <c r="K2347" t="s">
        <v>8854</v>
      </c>
      <c r="L2347" t="s">
        <v>8855</v>
      </c>
      <c r="M2347">
        <v>1.423333333</v>
      </c>
      <c r="N2347">
        <v>0</v>
      </c>
      <c r="O2347">
        <v>0</v>
      </c>
      <c r="P2347">
        <v>1</v>
      </c>
      <c r="Q2347">
        <v>7</v>
      </c>
      <c r="R2347">
        <v>0</v>
      </c>
      <c r="S2347">
        <v>0</v>
      </c>
      <c r="T2347">
        <v>1.423333</v>
      </c>
      <c r="U2347">
        <v>9.9633330000000004</v>
      </c>
    </row>
    <row r="2348" spans="1:21" x14ac:dyDescent="0.25">
      <c r="A2348" t="s">
        <v>8856</v>
      </c>
      <c r="B2348">
        <v>1</v>
      </c>
      <c r="C2348" t="s">
        <v>79</v>
      </c>
      <c r="D2348" t="s">
        <v>109</v>
      </c>
      <c r="E2348" t="s">
        <v>8857</v>
      </c>
      <c r="F2348" t="s">
        <v>4991</v>
      </c>
      <c r="G2348" t="s">
        <v>71</v>
      </c>
      <c r="H2348" t="s">
        <v>129</v>
      </c>
      <c r="I2348" t="s">
        <v>22</v>
      </c>
      <c r="J2348" t="s">
        <v>141</v>
      </c>
      <c r="K2348" t="s">
        <v>8858</v>
      </c>
      <c r="L2348" t="s">
        <v>8859</v>
      </c>
      <c r="M2348">
        <v>0.95444444399999995</v>
      </c>
      <c r="N2348">
        <v>0</v>
      </c>
      <c r="O2348">
        <v>2</v>
      </c>
      <c r="P2348">
        <v>0</v>
      </c>
      <c r="Q2348">
        <v>0</v>
      </c>
      <c r="R2348">
        <v>0</v>
      </c>
      <c r="S2348">
        <v>1.9088890000000001</v>
      </c>
      <c r="T2348">
        <v>0</v>
      </c>
      <c r="U2348">
        <v>0</v>
      </c>
    </row>
    <row r="2349" spans="1:21" x14ac:dyDescent="0.25">
      <c r="A2349" t="s">
        <v>8860</v>
      </c>
      <c r="B2349">
        <v>1</v>
      </c>
      <c r="C2349" t="s">
        <v>79</v>
      </c>
      <c r="D2349" t="s">
        <v>109</v>
      </c>
      <c r="E2349" t="s">
        <v>8861</v>
      </c>
      <c r="F2349" t="s">
        <v>4991</v>
      </c>
      <c r="G2349" t="s">
        <v>71</v>
      </c>
      <c r="H2349" t="s">
        <v>129</v>
      </c>
      <c r="I2349" t="s">
        <v>22</v>
      </c>
      <c r="J2349" t="s">
        <v>141</v>
      </c>
      <c r="K2349" t="s">
        <v>8862</v>
      </c>
      <c r="L2349" t="s">
        <v>8863</v>
      </c>
      <c r="M2349">
        <v>0.92638888799999997</v>
      </c>
      <c r="N2349">
        <v>0</v>
      </c>
      <c r="O2349">
        <v>1</v>
      </c>
      <c r="P2349">
        <v>0</v>
      </c>
      <c r="Q2349">
        <v>0</v>
      </c>
      <c r="R2349">
        <v>0</v>
      </c>
      <c r="S2349">
        <v>0.92638900000000002</v>
      </c>
      <c r="T2349">
        <v>0</v>
      </c>
      <c r="U2349">
        <v>0</v>
      </c>
    </row>
    <row r="2350" spans="1:21" x14ac:dyDescent="0.25">
      <c r="A2350" t="s">
        <v>8864</v>
      </c>
      <c r="B2350">
        <v>1</v>
      </c>
      <c r="C2350" t="s">
        <v>79</v>
      </c>
      <c r="D2350" t="s">
        <v>109</v>
      </c>
      <c r="E2350" t="s">
        <v>8865</v>
      </c>
      <c r="F2350" t="s">
        <v>5977</v>
      </c>
      <c r="G2350" t="s">
        <v>71</v>
      </c>
      <c r="H2350" t="s">
        <v>129</v>
      </c>
      <c r="I2350" t="s">
        <v>22</v>
      </c>
      <c r="J2350" t="s">
        <v>141</v>
      </c>
      <c r="K2350" t="s">
        <v>8866</v>
      </c>
      <c r="L2350" t="s">
        <v>8867</v>
      </c>
      <c r="M2350">
        <v>2.352777777</v>
      </c>
      <c r="N2350">
        <v>0</v>
      </c>
      <c r="O2350">
        <v>0</v>
      </c>
      <c r="P2350">
        <v>0</v>
      </c>
      <c r="Q2350">
        <v>8</v>
      </c>
      <c r="R2350">
        <v>0</v>
      </c>
      <c r="S2350">
        <v>0</v>
      </c>
      <c r="T2350">
        <v>0</v>
      </c>
      <c r="U2350">
        <v>18.822222</v>
      </c>
    </row>
    <row r="2351" spans="1:21" x14ac:dyDescent="0.25">
      <c r="A2351" t="s">
        <v>8868</v>
      </c>
      <c r="B2351">
        <v>1</v>
      </c>
      <c r="C2351" t="s">
        <v>79</v>
      </c>
      <c r="D2351" t="s">
        <v>109</v>
      </c>
      <c r="E2351" t="s">
        <v>8869</v>
      </c>
      <c r="F2351" t="s">
        <v>5470</v>
      </c>
      <c r="G2351" t="s">
        <v>71</v>
      </c>
      <c r="H2351" t="s">
        <v>129</v>
      </c>
      <c r="I2351" t="s">
        <v>22</v>
      </c>
      <c r="J2351" t="s">
        <v>141</v>
      </c>
      <c r="K2351" t="s">
        <v>8870</v>
      </c>
      <c r="L2351" t="s">
        <v>8871</v>
      </c>
      <c r="M2351">
        <v>2.2852777770000001</v>
      </c>
      <c r="N2351">
        <v>0</v>
      </c>
      <c r="O2351">
        <v>2</v>
      </c>
      <c r="P2351">
        <v>0</v>
      </c>
      <c r="Q2351">
        <v>3</v>
      </c>
      <c r="R2351">
        <v>0</v>
      </c>
      <c r="S2351">
        <v>4.5705559999999998</v>
      </c>
      <c r="T2351">
        <v>0</v>
      </c>
      <c r="U2351">
        <v>6.8558329999999996</v>
      </c>
    </row>
    <row r="2352" spans="1:21" x14ac:dyDescent="0.25">
      <c r="A2352" t="s">
        <v>8872</v>
      </c>
      <c r="B2352">
        <v>1</v>
      </c>
      <c r="C2352" t="s">
        <v>79</v>
      </c>
      <c r="D2352" t="s">
        <v>109</v>
      </c>
      <c r="E2352" t="s">
        <v>8873</v>
      </c>
      <c r="F2352" t="s">
        <v>4991</v>
      </c>
      <c r="G2352" t="s">
        <v>71</v>
      </c>
      <c r="H2352" t="s">
        <v>129</v>
      </c>
      <c r="I2352" t="s">
        <v>22</v>
      </c>
      <c r="J2352" t="s">
        <v>141</v>
      </c>
      <c r="K2352" t="s">
        <v>8874</v>
      </c>
      <c r="L2352" t="s">
        <v>8875</v>
      </c>
      <c r="M2352">
        <v>1.6597222220000001</v>
      </c>
      <c r="N2352">
        <v>0</v>
      </c>
      <c r="O2352">
        <v>1</v>
      </c>
      <c r="P2352">
        <v>0</v>
      </c>
      <c r="Q2352">
        <v>0</v>
      </c>
      <c r="R2352">
        <v>0</v>
      </c>
      <c r="S2352">
        <v>1.6597219999999999</v>
      </c>
      <c r="T2352">
        <v>0</v>
      </c>
      <c r="U2352">
        <v>0</v>
      </c>
    </row>
    <row r="2353" spans="1:21" x14ac:dyDescent="0.25">
      <c r="A2353" t="s">
        <v>8876</v>
      </c>
      <c r="B2353">
        <v>1</v>
      </c>
      <c r="C2353" t="s">
        <v>78</v>
      </c>
      <c r="D2353" t="s">
        <v>103</v>
      </c>
      <c r="E2353" t="s">
        <v>8877</v>
      </c>
      <c r="F2353" t="s">
        <v>128</v>
      </c>
      <c r="G2353" t="s">
        <v>71</v>
      </c>
      <c r="H2353" t="s">
        <v>129</v>
      </c>
      <c r="I2353" t="s">
        <v>22</v>
      </c>
      <c r="J2353" t="s">
        <v>130</v>
      </c>
      <c r="K2353" t="s">
        <v>8878</v>
      </c>
      <c r="L2353" t="s">
        <v>8879</v>
      </c>
      <c r="M2353">
        <v>6.255833333</v>
      </c>
      <c r="N2353">
        <v>0</v>
      </c>
      <c r="O2353">
        <v>0</v>
      </c>
      <c r="P2353">
        <v>1</v>
      </c>
      <c r="Q2353">
        <v>12</v>
      </c>
      <c r="R2353">
        <v>0</v>
      </c>
      <c r="S2353">
        <v>0</v>
      </c>
      <c r="T2353">
        <v>6.255833</v>
      </c>
      <c r="U2353">
        <v>75.069999999999993</v>
      </c>
    </row>
    <row r="2354" spans="1:21" x14ac:dyDescent="0.25">
      <c r="A2354" t="s">
        <v>8880</v>
      </c>
      <c r="B2354">
        <v>1</v>
      </c>
      <c r="C2354" t="s">
        <v>78</v>
      </c>
      <c r="D2354" t="s">
        <v>106</v>
      </c>
      <c r="E2354" t="s">
        <v>8881</v>
      </c>
      <c r="F2354" t="s">
        <v>2199</v>
      </c>
      <c r="G2354" t="s">
        <v>71</v>
      </c>
      <c r="H2354" t="s">
        <v>129</v>
      </c>
      <c r="I2354" t="s">
        <v>22</v>
      </c>
      <c r="J2354" t="s">
        <v>141</v>
      </c>
      <c r="K2354" t="s">
        <v>8882</v>
      </c>
      <c r="L2354" t="s">
        <v>8883</v>
      </c>
      <c r="M2354">
        <v>1.0055555549999999</v>
      </c>
      <c r="N2354">
        <v>0</v>
      </c>
      <c r="O2354">
        <v>2</v>
      </c>
      <c r="P2354">
        <v>0</v>
      </c>
      <c r="Q2354">
        <v>0</v>
      </c>
      <c r="R2354">
        <v>0</v>
      </c>
      <c r="S2354">
        <v>2.0111110000000001</v>
      </c>
      <c r="T2354">
        <v>0</v>
      </c>
      <c r="U2354">
        <v>0</v>
      </c>
    </row>
    <row r="2355" spans="1:21" x14ac:dyDescent="0.25">
      <c r="A2355" t="s">
        <v>8884</v>
      </c>
      <c r="B2355">
        <v>1</v>
      </c>
      <c r="C2355" t="s">
        <v>78</v>
      </c>
      <c r="D2355" t="s">
        <v>90</v>
      </c>
      <c r="E2355" t="s">
        <v>8885</v>
      </c>
      <c r="F2355" t="s">
        <v>5417</v>
      </c>
      <c r="G2355" t="s">
        <v>71</v>
      </c>
      <c r="H2355" t="s">
        <v>129</v>
      </c>
      <c r="I2355" t="s">
        <v>22</v>
      </c>
      <c r="J2355" t="s">
        <v>141</v>
      </c>
      <c r="K2355" t="s">
        <v>8886</v>
      </c>
      <c r="L2355" t="s">
        <v>8887</v>
      </c>
      <c r="M2355">
        <v>3.8283333329999998</v>
      </c>
      <c r="N2355">
        <v>0</v>
      </c>
      <c r="O2355">
        <v>6</v>
      </c>
      <c r="P2355">
        <v>0</v>
      </c>
      <c r="Q2355">
        <v>0</v>
      </c>
      <c r="R2355">
        <v>0</v>
      </c>
      <c r="S2355">
        <v>22.97</v>
      </c>
      <c r="T2355">
        <v>0</v>
      </c>
      <c r="U2355">
        <v>0</v>
      </c>
    </row>
    <row r="2356" spans="1:21" x14ac:dyDescent="0.25">
      <c r="A2356" t="s">
        <v>8888</v>
      </c>
      <c r="B2356">
        <v>1</v>
      </c>
      <c r="C2356" t="s">
        <v>78</v>
      </c>
      <c r="D2356" t="s">
        <v>90</v>
      </c>
      <c r="E2356" t="s">
        <v>8889</v>
      </c>
      <c r="F2356" t="s">
        <v>5842</v>
      </c>
      <c r="G2356" t="s">
        <v>71</v>
      </c>
      <c r="H2356" t="s">
        <v>129</v>
      </c>
      <c r="I2356" t="s">
        <v>22</v>
      </c>
      <c r="J2356" t="s">
        <v>141</v>
      </c>
      <c r="K2356" t="s">
        <v>8890</v>
      </c>
      <c r="L2356" t="s">
        <v>8891</v>
      </c>
      <c r="M2356">
        <v>1.7794444439999999</v>
      </c>
      <c r="N2356">
        <v>0</v>
      </c>
      <c r="O2356">
        <v>36</v>
      </c>
      <c r="P2356">
        <v>0</v>
      </c>
      <c r="Q2356">
        <v>0</v>
      </c>
      <c r="R2356">
        <v>0</v>
      </c>
      <c r="S2356">
        <v>64.06</v>
      </c>
      <c r="T2356">
        <v>0</v>
      </c>
      <c r="U2356">
        <v>0</v>
      </c>
    </row>
    <row r="2357" spans="1:21" x14ac:dyDescent="0.25">
      <c r="A2357" t="s">
        <v>8892</v>
      </c>
      <c r="B2357">
        <v>1</v>
      </c>
      <c r="C2357" t="s">
        <v>78</v>
      </c>
      <c r="D2357" t="s">
        <v>91</v>
      </c>
      <c r="E2357" t="s">
        <v>8893</v>
      </c>
      <c r="F2357" t="s">
        <v>5070</v>
      </c>
      <c r="G2357" t="s">
        <v>71</v>
      </c>
      <c r="H2357" t="s">
        <v>129</v>
      </c>
      <c r="I2357" t="s">
        <v>22</v>
      </c>
      <c r="J2357" t="s">
        <v>141</v>
      </c>
      <c r="K2357" t="s">
        <v>8894</v>
      </c>
      <c r="L2357" t="s">
        <v>8895</v>
      </c>
      <c r="M2357">
        <v>2.5922222220000002</v>
      </c>
      <c r="N2357">
        <v>0</v>
      </c>
      <c r="O2357">
        <v>1</v>
      </c>
      <c r="P2357">
        <v>0</v>
      </c>
      <c r="Q2357">
        <v>0</v>
      </c>
      <c r="R2357">
        <v>0</v>
      </c>
      <c r="S2357">
        <v>2.592222</v>
      </c>
      <c r="T2357">
        <v>0</v>
      </c>
      <c r="U2357">
        <v>0</v>
      </c>
    </row>
    <row r="2358" spans="1:21" x14ac:dyDescent="0.25">
      <c r="A2358" t="s">
        <v>8896</v>
      </c>
      <c r="B2358">
        <v>1</v>
      </c>
      <c r="C2358" t="s">
        <v>78</v>
      </c>
      <c r="D2358" t="s">
        <v>92</v>
      </c>
      <c r="E2358" t="s">
        <v>8897</v>
      </c>
      <c r="F2358" t="s">
        <v>4991</v>
      </c>
      <c r="G2358" t="s">
        <v>71</v>
      </c>
      <c r="H2358" t="s">
        <v>129</v>
      </c>
      <c r="I2358" t="s">
        <v>22</v>
      </c>
      <c r="J2358" t="s">
        <v>141</v>
      </c>
      <c r="K2358" t="s">
        <v>8898</v>
      </c>
      <c r="L2358" t="s">
        <v>8899</v>
      </c>
      <c r="M2358">
        <v>23.780555554999999</v>
      </c>
      <c r="N2358">
        <v>0</v>
      </c>
      <c r="O2358">
        <v>0</v>
      </c>
      <c r="P2358">
        <v>0</v>
      </c>
      <c r="Q2358">
        <v>2</v>
      </c>
      <c r="R2358">
        <v>0</v>
      </c>
      <c r="S2358">
        <v>0</v>
      </c>
      <c r="T2358">
        <v>0</v>
      </c>
      <c r="U2358">
        <v>47.561110999999997</v>
      </c>
    </row>
    <row r="2359" spans="1:21" x14ac:dyDescent="0.25">
      <c r="A2359" t="s">
        <v>8900</v>
      </c>
      <c r="B2359">
        <v>1</v>
      </c>
      <c r="C2359" t="s">
        <v>78</v>
      </c>
      <c r="D2359" t="s">
        <v>92</v>
      </c>
      <c r="E2359" t="s">
        <v>1698</v>
      </c>
      <c r="F2359" t="s">
        <v>140</v>
      </c>
      <c r="G2359" t="s">
        <v>72</v>
      </c>
      <c r="H2359" t="s">
        <v>129</v>
      </c>
      <c r="I2359" t="s">
        <v>22</v>
      </c>
      <c r="J2359" t="s">
        <v>141</v>
      </c>
      <c r="K2359" t="s">
        <v>8901</v>
      </c>
      <c r="L2359" t="s">
        <v>8902</v>
      </c>
      <c r="M2359">
        <v>0.277777777</v>
      </c>
      <c r="N2359">
        <v>0</v>
      </c>
      <c r="O2359">
        <v>0</v>
      </c>
      <c r="P2359">
        <v>30</v>
      </c>
      <c r="Q2359">
        <v>581</v>
      </c>
      <c r="R2359">
        <v>0</v>
      </c>
      <c r="S2359">
        <v>0</v>
      </c>
      <c r="T2359">
        <v>8.3333329999999997</v>
      </c>
      <c r="U2359">
        <v>161.38888800000001</v>
      </c>
    </row>
    <row r="2360" spans="1:21" x14ac:dyDescent="0.25">
      <c r="A2360" t="s">
        <v>8903</v>
      </c>
      <c r="B2360">
        <v>1</v>
      </c>
      <c r="C2360" t="s">
        <v>78</v>
      </c>
      <c r="D2360" t="s">
        <v>106</v>
      </c>
      <c r="E2360" t="s">
        <v>8904</v>
      </c>
      <c r="F2360" t="s">
        <v>4991</v>
      </c>
      <c r="G2360" t="s">
        <v>71</v>
      </c>
      <c r="H2360" t="s">
        <v>129</v>
      </c>
      <c r="I2360" t="s">
        <v>22</v>
      </c>
      <c r="J2360" t="s">
        <v>141</v>
      </c>
      <c r="K2360" t="s">
        <v>8905</v>
      </c>
      <c r="L2360" t="s">
        <v>8906</v>
      </c>
      <c r="M2360">
        <v>2.76</v>
      </c>
      <c r="N2360">
        <v>0</v>
      </c>
      <c r="O2360">
        <v>1</v>
      </c>
      <c r="P2360">
        <v>0</v>
      </c>
      <c r="Q2360">
        <v>0</v>
      </c>
      <c r="R2360">
        <v>0</v>
      </c>
      <c r="S2360">
        <v>2.76</v>
      </c>
      <c r="T2360">
        <v>0</v>
      </c>
      <c r="U2360">
        <v>0</v>
      </c>
    </row>
    <row r="2361" spans="1:21" x14ac:dyDescent="0.25">
      <c r="A2361" t="s">
        <v>8907</v>
      </c>
      <c r="B2361">
        <v>1</v>
      </c>
      <c r="C2361" t="s">
        <v>78</v>
      </c>
      <c r="D2361" t="s">
        <v>106</v>
      </c>
      <c r="E2361" t="s">
        <v>2133</v>
      </c>
      <c r="F2361" t="s">
        <v>135</v>
      </c>
      <c r="G2361" t="s">
        <v>72</v>
      </c>
      <c r="H2361" t="s">
        <v>129</v>
      </c>
      <c r="I2361" t="s">
        <v>22</v>
      </c>
      <c r="J2361" t="s">
        <v>130</v>
      </c>
      <c r="K2361" t="s">
        <v>8908</v>
      </c>
      <c r="L2361" t="s">
        <v>8909</v>
      </c>
      <c r="M2361">
        <v>3.335</v>
      </c>
      <c r="N2361">
        <v>97</v>
      </c>
      <c r="O2361">
        <v>12135</v>
      </c>
      <c r="P2361">
        <v>8</v>
      </c>
      <c r="Q2361">
        <v>0</v>
      </c>
      <c r="R2361">
        <v>323.495</v>
      </c>
      <c r="S2361">
        <v>40470.224999999999</v>
      </c>
      <c r="T2361">
        <v>26.68</v>
      </c>
      <c r="U2361">
        <v>0</v>
      </c>
    </row>
    <row r="2362" spans="1:21" x14ac:dyDescent="0.25">
      <c r="A2362" t="s">
        <v>8910</v>
      </c>
      <c r="B2362">
        <v>1</v>
      </c>
      <c r="C2362" t="s">
        <v>78</v>
      </c>
      <c r="D2362" t="s">
        <v>106</v>
      </c>
      <c r="E2362" t="s">
        <v>8911</v>
      </c>
      <c r="F2362" t="s">
        <v>4986</v>
      </c>
      <c r="G2362" t="s">
        <v>71</v>
      </c>
      <c r="H2362" t="s">
        <v>129</v>
      </c>
      <c r="I2362" t="s">
        <v>22</v>
      </c>
      <c r="J2362" t="s">
        <v>141</v>
      </c>
      <c r="K2362" t="s">
        <v>8912</v>
      </c>
      <c r="L2362" t="s">
        <v>8913</v>
      </c>
      <c r="M2362">
        <v>2.346666666</v>
      </c>
      <c r="N2362">
        <v>0</v>
      </c>
      <c r="O2362">
        <v>74</v>
      </c>
      <c r="P2362">
        <v>0</v>
      </c>
      <c r="Q2362">
        <v>0</v>
      </c>
      <c r="R2362">
        <v>0</v>
      </c>
      <c r="S2362">
        <v>173.653333</v>
      </c>
      <c r="T2362">
        <v>0</v>
      </c>
      <c r="U2362">
        <v>0</v>
      </c>
    </row>
    <row r="2363" spans="1:21" x14ac:dyDescent="0.25">
      <c r="A2363" t="s">
        <v>8914</v>
      </c>
      <c r="B2363">
        <v>1</v>
      </c>
      <c r="C2363" t="s">
        <v>79</v>
      </c>
      <c r="D2363" t="s">
        <v>109</v>
      </c>
      <c r="E2363" t="s">
        <v>8915</v>
      </c>
      <c r="F2363" t="s">
        <v>5417</v>
      </c>
      <c r="G2363" t="s">
        <v>71</v>
      </c>
      <c r="H2363" t="s">
        <v>129</v>
      </c>
      <c r="I2363" t="s">
        <v>22</v>
      </c>
      <c r="J2363" t="s">
        <v>141</v>
      </c>
      <c r="K2363" t="s">
        <v>8916</v>
      </c>
      <c r="L2363" t="s">
        <v>8917</v>
      </c>
      <c r="M2363">
        <v>0.97194444400000002</v>
      </c>
      <c r="N2363">
        <v>0</v>
      </c>
      <c r="O2363">
        <v>2</v>
      </c>
      <c r="P2363">
        <v>0</v>
      </c>
      <c r="Q2363">
        <v>0</v>
      </c>
      <c r="R2363">
        <v>0</v>
      </c>
      <c r="S2363">
        <v>1.943889</v>
      </c>
      <c r="T2363">
        <v>0</v>
      </c>
      <c r="U2363">
        <v>0</v>
      </c>
    </row>
    <row r="2364" spans="1:21" x14ac:dyDescent="0.25">
      <c r="A2364" t="s">
        <v>8918</v>
      </c>
      <c r="B2364">
        <v>1</v>
      </c>
      <c r="C2364" t="s">
        <v>79</v>
      </c>
      <c r="D2364" t="s">
        <v>124</v>
      </c>
      <c r="E2364" t="s">
        <v>6831</v>
      </c>
      <c r="F2364" t="s">
        <v>4986</v>
      </c>
      <c r="G2364" t="s">
        <v>71</v>
      </c>
      <c r="H2364" t="s">
        <v>129</v>
      </c>
      <c r="I2364" t="s">
        <v>22</v>
      </c>
      <c r="J2364" t="s">
        <v>141</v>
      </c>
      <c r="K2364" t="s">
        <v>8919</v>
      </c>
      <c r="L2364" t="s">
        <v>8920</v>
      </c>
      <c r="M2364">
        <v>2.1702777769999999</v>
      </c>
      <c r="N2364">
        <v>0</v>
      </c>
      <c r="O2364">
        <v>30</v>
      </c>
      <c r="P2364">
        <v>0</v>
      </c>
      <c r="Q2364">
        <v>0</v>
      </c>
      <c r="R2364">
        <v>0</v>
      </c>
      <c r="S2364">
        <v>65.108333000000002</v>
      </c>
      <c r="T2364">
        <v>0</v>
      </c>
      <c r="U2364">
        <v>0</v>
      </c>
    </row>
    <row r="2365" spans="1:21" x14ac:dyDescent="0.25">
      <c r="A2365" t="s">
        <v>8921</v>
      </c>
      <c r="B2365">
        <v>1</v>
      </c>
      <c r="C2365" t="s">
        <v>79</v>
      </c>
      <c r="D2365" t="s">
        <v>124</v>
      </c>
      <c r="E2365" t="s">
        <v>8922</v>
      </c>
      <c r="F2365" t="s">
        <v>4991</v>
      </c>
      <c r="G2365" t="s">
        <v>71</v>
      </c>
      <c r="H2365" t="s">
        <v>129</v>
      </c>
      <c r="I2365" t="s">
        <v>22</v>
      </c>
      <c r="J2365" t="s">
        <v>141</v>
      </c>
      <c r="K2365" t="s">
        <v>8923</v>
      </c>
      <c r="L2365" t="s">
        <v>8924</v>
      </c>
      <c r="M2365">
        <v>8.9555555550000001</v>
      </c>
      <c r="N2365">
        <v>0</v>
      </c>
      <c r="O2365">
        <v>1</v>
      </c>
      <c r="P2365">
        <v>0</v>
      </c>
      <c r="Q2365">
        <v>0</v>
      </c>
      <c r="R2365">
        <v>0</v>
      </c>
      <c r="S2365">
        <v>8.9555559999999996</v>
      </c>
      <c r="T2365">
        <v>0</v>
      </c>
      <c r="U2365">
        <v>0</v>
      </c>
    </row>
    <row r="2366" spans="1:21" x14ac:dyDescent="0.25">
      <c r="A2366" t="s">
        <v>8925</v>
      </c>
      <c r="B2366">
        <v>1</v>
      </c>
      <c r="C2366" t="s">
        <v>79</v>
      </c>
      <c r="D2366" t="s">
        <v>124</v>
      </c>
      <c r="E2366" t="s">
        <v>8926</v>
      </c>
      <c r="F2366" t="s">
        <v>140</v>
      </c>
      <c r="G2366" t="s">
        <v>72</v>
      </c>
      <c r="H2366" t="s">
        <v>129</v>
      </c>
      <c r="I2366" t="s">
        <v>22</v>
      </c>
      <c r="J2366" t="s">
        <v>141</v>
      </c>
      <c r="K2366" t="s">
        <v>8927</v>
      </c>
      <c r="L2366" t="s">
        <v>8928</v>
      </c>
      <c r="M2366">
        <v>0.164444444</v>
      </c>
      <c r="N2366">
        <v>5</v>
      </c>
      <c r="O2366">
        <v>421</v>
      </c>
      <c r="P2366">
        <v>4</v>
      </c>
      <c r="Q2366">
        <v>46</v>
      </c>
      <c r="R2366">
        <v>0.82222200000000001</v>
      </c>
      <c r="S2366">
        <v>69.231110999999999</v>
      </c>
      <c r="T2366">
        <v>0.65777799999999997</v>
      </c>
      <c r="U2366">
        <v>7.5644439999999999</v>
      </c>
    </row>
    <row r="2367" spans="1:21" x14ac:dyDescent="0.25">
      <c r="A2367" t="s">
        <v>8929</v>
      </c>
      <c r="B2367">
        <v>1</v>
      </c>
      <c r="C2367" t="s">
        <v>79</v>
      </c>
      <c r="D2367" t="s">
        <v>124</v>
      </c>
      <c r="E2367" t="s">
        <v>8930</v>
      </c>
      <c r="F2367" t="s">
        <v>6612</v>
      </c>
      <c r="G2367" t="s">
        <v>72</v>
      </c>
      <c r="H2367" t="s">
        <v>129</v>
      </c>
      <c r="I2367" t="s">
        <v>22</v>
      </c>
      <c r="J2367" t="s">
        <v>141</v>
      </c>
      <c r="K2367" t="s">
        <v>8931</v>
      </c>
      <c r="L2367" t="s">
        <v>8932</v>
      </c>
      <c r="M2367">
        <v>24.376666665999998</v>
      </c>
      <c r="N2367">
        <v>0</v>
      </c>
      <c r="O2367">
        <v>0</v>
      </c>
      <c r="P2367">
        <v>6</v>
      </c>
      <c r="Q2367">
        <v>0</v>
      </c>
      <c r="R2367">
        <v>0</v>
      </c>
      <c r="S2367">
        <v>0</v>
      </c>
      <c r="T2367">
        <v>146.26</v>
      </c>
      <c r="U2367">
        <v>0</v>
      </c>
    </row>
    <row r="2368" spans="1:21" x14ac:dyDescent="0.25">
      <c r="A2368" t="s">
        <v>8933</v>
      </c>
      <c r="B2368">
        <v>1</v>
      </c>
      <c r="C2368" t="s">
        <v>79</v>
      </c>
      <c r="D2368" t="s">
        <v>124</v>
      </c>
      <c r="E2368" t="s">
        <v>8934</v>
      </c>
      <c r="F2368" t="s">
        <v>4986</v>
      </c>
      <c r="G2368" t="s">
        <v>71</v>
      </c>
      <c r="H2368" t="s">
        <v>129</v>
      </c>
      <c r="I2368" t="s">
        <v>22</v>
      </c>
      <c r="J2368" t="s">
        <v>141</v>
      </c>
      <c r="K2368" t="s">
        <v>8935</v>
      </c>
      <c r="L2368" t="s">
        <v>8936</v>
      </c>
      <c r="M2368">
        <v>1.7236111110000001</v>
      </c>
      <c r="N2368">
        <v>0</v>
      </c>
      <c r="O2368">
        <v>36</v>
      </c>
      <c r="P2368">
        <v>0</v>
      </c>
      <c r="Q2368">
        <v>1</v>
      </c>
      <c r="R2368">
        <v>0</v>
      </c>
      <c r="S2368">
        <v>62.05</v>
      </c>
      <c r="T2368">
        <v>0</v>
      </c>
      <c r="U2368">
        <v>1.723611</v>
      </c>
    </row>
    <row r="2369" spans="1:21" x14ac:dyDescent="0.25">
      <c r="A2369" t="s">
        <v>8937</v>
      </c>
      <c r="B2369">
        <v>1</v>
      </c>
      <c r="C2369" t="s">
        <v>79</v>
      </c>
      <c r="D2369" t="s">
        <v>124</v>
      </c>
      <c r="E2369" t="s">
        <v>8938</v>
      </c>
      <c r="F2369" t="s">
        <v>5012</v>
      </c>
      <c r="G2369" t="s">
        <v>72</v>
      </c>
      <c r="H2369" t="s">
        <v>129</v>
      </c>
      <c r="I2369" t="s">
        <v>22</v>
      </c>
      <c r="J2369" t="s">
        <v>141</v>
      </c>
      <c r="K2369" t="s">
        <v>8939</v>
      </c>
      <c r="L2369" t="s">
        <v>8940</v>
      </c>
      <c r="M2369">
        <v>2.8194444440000002</v>
      </c>
      <c r="N2369">
        <v>1</v>
      </c>
      <c r="O2369">
        <v>61</v>
      </c>
      <c r="P2369">
        <v>0</v>
      </c>
      <c r="Q2369">
        <v>0</v>
      </c>
      <c r="R2369">
        <v>2.8194439999999998</v>
      </c>
      <c r="S2369">
        <v>171.98611099999999</v>
      </c>
      <c r="T2369">
        <v>0</v>
      </c>
      <c r="U2369">
        <v>0</v>
      </c>
    </row>
    <row r="2370" spans="1:21" x14ac:dyDescent="0.25">
      <c r="A2370" t="s">
        <v>8941</v>
      </c>
      <c r="B2370">
        <v>1</v>
      </c>
      <c r="C2370" t="s">
        <v>79</v>
      </c>
      <c r="D2370" t="s">
        <v>124</v>
      </c>
      <c r="E2370" t="s">
        <v>6277</v>
      </c>
      <c r="F2370" t="s">
        <v>140</v>
      </c>
      <c r="G2370" t="s">
        <v>72</v>
      </c>
      <c r="H2370" t="s">
        <v>129</v>
      </c>
      <c r="I2370" t="s">
        <v>22</v>
      </c>
      <c r="J2370" t="s">
        <v>141</v>
      </c>
      <c r="K2370" t="s">
        <v>8942</v>
      </c>
      <c r="L2370" t="s">
        <v>8943</v>
      </c>
      <c r="M2370">
        <v>0.61444444399999998</v>
      </c>
      <c r="N2370">
        <v>9</v>
      </c>
      <c r="O2370">
        <v>579</v>
      </c>
      <c r="P2370">
        <v>109</v>
      </c>
      <c r="Q2370">
        <v>69</v>
      </c>
      <c r="R2370">
        <v>5.53</v>
      </c>
      <c r="S2370">
        <v>355.76333299999999</v>
      </c>
      <c r="T2370">
        <v>66.974444000000005</v>
      </c>
      <c r="U2370">
        <v>42.396667000000001</v>
      </c>
    </row>
    <row r="2371" spans="1:21" x14ac:dyDescent="0.25">
      <c r="A2371" t="s">
        <v>8944</v>
      </c>
      <c r="B2371">
        <v>1</v>
      </c>
      <c r="C2371" t="s">
        <v>78</v>
      </c>
      <c r="D2371" t="s">
        <v>90</v>
      </c>
      <c r="E2371" t="s">
        <v>8945</v>
      </c>
      <c r="F2371" t="s">
        <v>5070</v>
      </c>
      <c r="G2371" t="s">
        <v>71</v>
      </c>
      <c r="H2371" t="s">
        <v>129</v>
      </c>
      <c r="I2371" t="s">
        <v>22</v>
      </c>
      <c r="J2371" t="s">
        <v>141</v>
      </c>
      <c r="K2371" t="s">
        <v>8946</v>
      </c>
      <c r="L2371" t="s">
        <v>8947</v>
      </c>
      <c r="M2371">
        <v>1.5069444439999999</v>
      </c>
      <c r="N2371">
        <v>0</v>
      </c>
      <c r="O2371">
        <v>1</v>
      </c>
      <c r="P2371">
        <v>0</v>
      </c>
      <c r="Q2371">
        <v>0</v>
      </c>
      <c r="R2371">
        <v>0</v>
      </c>
      <c r="S2371">
        <v>1.5069440000000001</v>
      </c>
      <c r="T2371">
        <v>0</v>
      </c>
      <c r="U2371">
        <v>0</v>
      </c>
    </row>
    <row r="2372" spans="1:21" x14ac:dyDescent="0.25">
      <c r="A2372" t="s">
        <v>8948</v>
      </c>
      <c r="B2372">
        <v>1</v>
      </c>
      <c r="C2372" t="s">
        <v>78</v>
      </c>
      <c r="D2372" t="s">
        <v>90</v>
      </c>
      <c r="E2372" t="s">
        <v>8949</v>
      </c>
      <c r="F2372" t="s">
        <v>4991</v>
      </c>
      <c r="G2372" t="s">
        <v>71</v>
      </c>
      <c r="H2372" t="s">
        <v>129</v>
      </c>
      <c r="I2372" t="s">
        <v>22</v>
      </c>
      <c r="J2372" t="s">
        <v>141</v>
      </c>
      <c r="K2372" t="s">
        <v>8950</v>
      </c>
      <c r="L2372" t="s">
        <v>8951</v>
      </c>
      <c r="M2372">
        <v>1.0900000000000001</v>
      </c>
      <c r="N2372">
        <v>0</v>
      </c>
      <c r="O2372">
        <v>1</v>
      </c>
      <c r="P2372">
        <v>0</v>
      </c>
      <c r="Q2372">
        <v>0</v>
      </c>
      <c r="R2372">
        <v>0</v>
      </c>
      <c r="S2372">
        <v>1.0900000000000001</v>
      </c>
      <c r="T2372">
        <v>0</v>
      </c>
      <c r="U2372">
        <v>0</v>
      </c>
    </row>
    <row r="2373" spans="1:21" x14ac:dyDescent="0.25">
      <c r="A2373" t="s">
        <v>8952</v>
      </c>
      <c r="B2373">
        <v>1</v>
      </c>
      <c r="C2373" t="s">
        <v>78</v>
      </c>
      <c r="D2373" t="s">
        <v>90</v>
      </c>
      <c r="E2373" t="s">
        <v>8953</v>
      </c>
      <c r="F2373" t="s">
        <v>4991</v>
      </c>
      <c r="G2373" t="s">
        <v>71</v>
      </c>
      <c r="H2373" t="s">
        <v>129</v>
      </c>
      <c r="I2373" t="s">
        <v>22</v>
      </c>
      <c r="J2373" t="s">
        <v>141</v>
      </c>
      <c r="K2373" t="s">
        <v>8954</v>
      </c>
      <c r="L2373" t="s">
        <v>8955</v>
      </c>
      <c r="M2373">
        <v>0.68333333299999999</v>
      </c>
      <c r="N2373">
        <v>0</v>
      </c>
      <c r="O2373">
        <v>0</v>
      </c>
      <c r="P2373">
        <v>1</v>
      </c>
      <c r="Q2373">
        <v>0</v>
      </c>
      <c r="R2373">
        <v>0</v>
      </c>
      <c r="S2373">
        <v>0</v>
      </c>
      <c r="T2373">
        <v>0.68333299999999997</v>
      </c>
      <c r="U2373">
        <v>0</v>
      </c>
    </row>
    <row r="2374" spans="1:21" x14ac:dyDescent="0.25">
      <c r="A2374" t="s">
        <v>8956</v>
      </c>
      <c r="B2374">
        <v>1</v>
      </c>
      <c r="C2374" t="s">
        <v>78</v>
      </c>
      <c r="D2374" t="s">
        <v>90</v>
      </c>
      <c r="E2374" t="s">
        <v>8957</v>
      </c>
      <c r="F2374" t="s">
        <v>140</v>
      </c>
      <c r="G2374" t="s">
        <v>72</v>
      </c>
      <c r="H2374" t="s">
        <v>129</v>
      </c>
      <c r="I2374" t="s">
        <v>22</v>
      </c>
      <c r="J2374" t="s">
        <v>141</v>
      </c>
      <c r="K2374" t="s">
        <v>8958</v>
      </c>
      <c r="L2374" t="s">
        <v>8959</v>
      </c>
      <c r="M2374">
        <v>0.91083333300000002</v>
      </c>
      <c r="N2374">
        <v>18</v>
      </c>
      <c r="O2374">
        <v>378</v>
      </c>
      <c r="P2374">
        <v>4</v>
      </c>
      <c r="Q2374">
        <v>0</v>
      </c>
      <c r="R2374">
        <v>16.395</v>
      </c>
      <c r="S2374">
        <v>344.29500000000002</v>
      </c>
      <c r="T2374">
        <v>3.6433330000000002</v>
      </c>
      <c r="U2374">
        <v>0</v>
      </c>
    </row>
    <row r="2375" spans="1:21" x14ac:dyDescent="0.25">
      <c r="A2375" t="s">
        <v>8960</v>
      </c>
      <c r="B2375">
        <v>1</v>
      </c>
      <c r="C2375" t="s">
        <v>78</v>
      </c>
      <c r="D2375" t="s">
        <v>103</v>
      </c>
      <c r="E2375" t="s">
        <v>8961</v>
      </c>
      <c r="F2375" t="s">
        <v>5012</v>
      </c>
      <c r="G2375" t="s">
        <v>72</v>
      </c>
      <c r="H2375" t="s">
        <v>129</v>
      </c>
      <c r="I2375" t="s">
        <v>22</v>
      </c>
      <c r="J2375" t="s">
        <v>141</v>
      </c>
      <c r="K2375" t="s">
        <v>8962</v>
      </c>
      <c r="L2375" t="s">
        <v>8963</v>
      </c>
      <c r="M2375">
        <v>1.9455555550000001</v>
      </c>
      <c r="N2375">
        <v>0</v>
      </c>
      <c r="O2375">
        <v>0</v>
      </c>
      <c r="P2375">
        <v>1</v>
      </c>
      <c r="Q2375">
        <v>52</v>
      </c>
      <c r="R2375">
        <v>0</v>
      </c>
      <c r="S2375">
        <v>0</v>
      </c>
      <c r="T2375">
        <v>1.9455560000000001</v>
      </c>
      <c r="U2375">
        <v>101.16888899999999</v>
      </c>
    </row>
    <row r="2376" spans="1:21" x14ac:dyDescent="0.25">
      <c r="A2376" t="s">
        <v>8964</v>
      </c>
      <c r="B2376">
        <v>1</v>
      </c>
      <c r="C2376" t="s">
        <v>78</v>
      </c>
      <c r="D2376" t="s">
        <v>88</v>
      </c>
      <c r="E2376" t="s">
        <v>8965</v>
      </c>
      <c r="F2376" t="s">
        <v>5325</v>
      </c>
      <c r="G2376" t="s">
        <v>71</v>
      </c>
      <c r="H2376" t="s">
        <v>129</v>
      </c>
      <c r="I2376" t="s">
        <v>22</v>
      </c>
      <c r="J2376" t="s">
        <v>141</v>
      </c>
      <c r="K2376" t="s">
        <v>8966</v>
      </c>
      <c r="L2376" t="s">
        <v>8967</v>
      </c>
      <c r="M2376">
        <v>3.0972222220000001</v>
      </c>
      <c r="N2376">
        <v>1</v>
      </c>
      <c r="O2376">
        <v>792</v>
      </c>
      <c r="P2376">
        <v>0</v>
      </c>
      <c r="Q2376">
        <v>0</v>
      </c>
      <c r="R2376">
        <v>3.0972219999999999</v>
      </c>
      <c r="S2376">
        <v>2453</v>
      </c>
      <c r="T2376">
        <v>0</v>
      </c>
      <c r="U2376">
        <v>0</v>
      </c>
    </row>
    <row r="2377" spans="1:21" x14ac:dyDescent="0.25">
      <c r="A2377" t="s">
        <v>8968</v>
      </c>
      <c r="B2377">
        <v>1</v>
      </c>
      <c r="C2377" t="s">
        <v>79</v>
      </c>
      <c r="D2377" t="s">
        <v>109</v>
      </c>
      <c r="E2377" t="s">
        <v>8969</v>
      </c>
      <c r="F2377" t="s">
        <v>5012</v>
      </c>
      <c r="G2377" t="s">
        <v>72</v>
      </c>
      <c r="H2377" t="s">
        <v>129</v>
      </c>
      <c r="I2377" t="s">
        <v>22</v>
      </c>
      <c r="J2377" t="s">
        <v>141</v>
      </c>
      <c r="K2377" t="s">
        <v>8970</v>
      </c>
      <c r="L2377" t="s">
        <v>8971</v>
      </c>
      <c r="M2377">
        <v>4.0461111110000001</v>
      </c>
      <c r="N2377">
        <v>1</v>
      </c>
      <c r="O2377">
        <v>155</v>
      </c>
      <c r="P2377">
        <v>0</v>
      </c>
      <c r="Q2377">
        <v>0</v>
      </c>
      <c r="R2377">
        <v>4.0461109999999998</v>
      </c>
      <c r="S2377">
        <v>627.14722200000006</v>
      </c>
      <c r="T2377">
        <v>0</v>
      </c>
      <c r="U2377">
        <v>0</v>
      </c>
    </row>
    <row r="2378" spans="1:21" x14ac:dyDescent="0.25">
      <c r="A2378" t="s">
        <v>8972</v>
      </c>
      <c r="B2378">
        <v>1</v>
      </c>
      <c r="C2378" t="s">
        <v>78</v>
      </c>
      <c r="D2378" t="s">
        <v>87</v>
      </c>
      <c r="E2378" t="s">
        <v>8973</v>
      </c>
      <c r="F2378" t="s">
        <v>2199</v>
      </c>
      <c r="G2378" t="s">
        <v>71</v>
      </c>
      <c r="H2378" t="s">
        <v>129</v>
      </c>
      <c r="I2378" t="s">
        <v>24</v>
      </c>
      <c r="J2378" t="s">
        <v>141</v>
      </c>
      <c r="K2378" t="s">
        <v>8974</v>
      </c>
      <c r="L2378" t="s">
        <v>8975</v>
      </c>
      <c r="M2378">
        <v>1.929444444</v>
      </c>
      <c r="N2378">
        <v>0</v>
      </c>
      <c r="O2378">
        <v>3</v>
      </c>
      <c r="P2378">
        <v>0</v>
      </c>
      <c r="Q2378">
        <v>0</v>
      </c>
      <c r="R2378">
        <v>0</v>
      </c>
      <c r="S2378">
        <v>5.7883329999999997</v>
      </c>
      <c r="T2378">
        <v>0</v>
      </c>
      <c r="U2378">
        <v>0</v>
      </c>
    </row>
    <row r="2379" spans="1:21" x14ac:dyDescent="0.25">
      <c r="A2379" t="s">
        <v>8976</v>
      </c>
      <c r="B2379">
        <v>1</v>
      </c>
      <c r="C2379" t="s">
        <v>78</v>
      </c>
      <c r="D2379" t="s">
        <v>82</v>
      </c>
      <c r="E2379" t="s">
        <v>8977</v>
      </c>
      <c r="F2379" t="s">
        <v>5029</v>
      </c>
      <c r="G2379" t="s">
        <v>71</v>
      </c>
      <c r="H2379" t="s">
        <v>129</v>
      </c>
      <c r="I2379" t="s">
        <v>22</v>
      </c>
      <c r="J2379" t="s">
        <v>141</v>
      </c>
      <c r="K2379" t="s">
        <v>8978</v>
      </c>
      <c r="L2379" t="s">
        <v>8979</v>
      </c>
      <c r="M2379">
        <v>0.775277777</v>
      </c>
      <c r="N2379">
        <v>1</v>
      </c>
      <c r="O2379">
        <v>548</v>
      </c>
      <c r="P2379">
        <v>0</v>
      </c>
      <c r="Q2379">
        <v>0</v>
      </c>
      <c r="R2379">
        <v>0.77527800000000002</v>
      </c>
      <c r="S2379">
        <v>424.85222199999998</v>
      </c>
      <c r="T2379">
        <v>0</v>
      </c>
      <c r="U2379">
        <v>0</v>
      </c>
    </row>
    <row r="2380" spans="1:21" x14ac:dyDescent="0.25">
      <c r="A2380" t="s">
        <v>8980</v>
      </c>
      <c r="B2380">
        <v>1</v>
      </c>
      <c r="C2380" t="s">
        <v>78</v>
      </c>
      <c r="D2380" t="s">
        <v>93</v>
      </c>
      <c r="E2380" t="s">
        <v>8981</v>
      </c>
      <c r="F2380" t="s">
        <v>2199</v>
      </c>
      <c r="G2380" t="s">
        <v>71</v>
      </c>
      <c r="H2380" t="s">
        <v>129</v>
      </c>
      <c r="I2380" t="s">
        <v>24</v>
      </c>
      <c r="J2380" t="s">
        <v>141</v>
      </c>
      <c r="K2380" t="s">
        <v>8982</v>
      </c>
      <c r="L2380" t="s">
        <v>8983</v>
      </c>
      <c r="M2380">
        <v>1.8955555550000001</v>
      </c>
      <c r="N2380">
        <v>0</v>
      </c>
      <c r="O2380">
        <v>1</v>
      </c>
      <c r="P2380">
        <v>0</v>
      </c>
      <c r="Q2380">
        <v>0</v>
      </c>
      <c r="R2380">
        <v>0</v>
      </c>
      <c r="S2380">
        <v>1.895556</v>
      </c>
      <c r="T2380">
        <v>0</v>
      </c>
      <c r="U2380">
        <v>0</v>
      </c>
    </row>
    <row r="2381" spans="1:21" x14ac:dyDescent="0.25">
      <c r="A2381" t="s">
        <v>8984</v>
      </c>
      <c r="B2381">
        <v>1</v>
      </c>
      <c r="C2381" t="s">
        <v>78</v>
      </c>
      <c r="D2381" t="s">
        <v>95</v>
      </c>
      <c r="E2381" t="s">
        <v>8985</v>
      </c>
      <c r="F2381" t="s">
        <v>5470</v>
      </c>
      <c r="G2381" t="s">
        <v>71</v>
      </c>
      <c r="H2381" t="s">
        <v>129</v>
      </c>
      <c r="I2381" t="s">
        <v>22</v>
      </c>
      <c r="J2381" t="s">
        <v>141</v>
      </c>
      <c r="K2381" t="s">
        <v>8986</v>
      </c>
      <c r="L2381" t="s">
        <v>8987</v>
      </c>
      <c r="M2381">
        <v>0.53305555500000001</v>
      </c>
      <c r="N2381">
        <v>0</v>
      </c>
      <c r="O2381">
        <v>0</v>
      </c>
      <c r="P2381">
        <v>1</v>
      </c>
      <c r="Q2381">
        <v>149</v>
      </c>
      <c r="R2381">
        <v>0</v>
      </c>
      <c r="S2381">
        <v>0</v>
      </c>
      <c r="T2381">
        <v>0.53305599999999997</v>
      </c>
      <c r="U2381">
        <v>79.425278000000006</v>
      </c>
    </row>
    <row r="2382" spans="1:21" x14ac:dyDescent="0.25">
      <c r="A2382" t="s">
        <v>8988</v>
      </c>
      <c r="B2382">
        <v>1</v>
      </c>
      <c r="C2382" t="s">
        <v>78</v>
      </c>
      <c r="D2382" t="s">
        <v>99</v>
      </c>
      <c r="E2382" t="s">
        <v>8989</v>
      </c>
      <c r="F2382" t="s">
        <v>140</v>
      </c>
      <c r="G2382" t="s">
        <v>72</v>
      </c>
      <c r="H2382" t="s">
        <v>129</v>
      </c>
      <c r="I2382" t="s">
        <v>22</v>
      </c>
      <c r="J2382" t="s">
        <v>141</v>
      </c>
      <c r="K2382" t="s">
        <v>8990</v>
      </c>
      <c r="L2382" t="s">
        <v>8991</v>
      </c>
      <c r="M2382">
        <v>0.68861111100000005</v>
      </c>
      <c r="N2382">
        <v>15</v>
      </c>
      <c r="O2382">
        <v>1315</v>
      </c>
      <c r="P2382">
        <v>1</v>
      </c>
      <c r="Q2382">
        <v>35</v>
      </c>
      <c r="R2382">
        <v>10.329167</v>
      </c>
      <c r="S2382">
        <v>905.52361099999996</v>
      </c>
      <c r="T2382">
        <v>0.68861099999999997</v>
      </c>
      <c r="U2382">
        <v>24.101389000000001</v>
      </c>
    </row>
    <row r="2383" spans="1:21" x14ac:dyDescent="0.25">
      <c r="A2383" t="s">
        <v>8992</v>
      </c>
      <c r="B2383">
        <v>1</v>
      </c>
      <c r="C2383" t="s">
        <v>78</v>
      </c>
      <c r="D2383" t="s">
        <v>99</v>
      </c>
      <c r="E2383" t="s">
        <v>8993</v>
      </c>
      <c r="F2383" t="s">
        <v>4991</v>
      </c>
      <c r="G2383" t="s">
        <v>71</v>
      </c>
      <c r="H2383" t="s">
        <v>129</v>
      </c>
      <c r="I2383" t="s">
        <v>22</v>
      </c>
      <c r="J2383" t="s">
        <v>141</v>
      </c>
      <c r="K2383" t="s">
        <v>8994</v>
      </c>
      <c r="L2383" t="s">
        <v>8995</v>
      </c>
      <c r="M2383">
        <v>4.1161111110000004</v>
      </c>
      <c r="N2383">
        <v>0</v>
      </c>
      <c r="O2383">
        <v>1</v>
      </c>
      <c r="P2383">
        <v>0</v>
      </c>
      <c r="Q2383">
        <v>0</v>
      </c>
      <c r="R2383">
        <v>0</v>
      </c>
      <c r="S2383">
        <v>4.1161110000000001</v>
      </c>
      <c r="T2383">
        <v>0</v>
      </c>
      <c r="U2383">
        <v>0</v>
      </c>
    </row>
    <row r="2384" spans="1:21" x14ac:dyDescent="0.25">
      <c r="A2384" t="s">
        <v>8996</v>
      </c>
      <c r="B2384">
        <v>1</v>
      </c>
      <c r="C2384" t="s">
        <v>78</v>
      </c>
      <c r="D2384" t="s">
        <v>99</v>
      </c>
      <c r="E2384" t="s">
        <v>8997</v>
      </c>
      <c r="F2384" t="s">
        <v>4991</v>
      </c>
      <c r="G2384" t="s">
        <v>71</v>
      </c>
      <c r="H2384" t="s">
        <v>129</v>
      </c>
      <c r="I2384" t="s">
        <v>22</v>
      </c>
      <c r="J2384" t="s">
        <v>141</v>
      </c>
      <c r="K2384" t="s">
        <v>8998</v>
      </c>
      <c r="L2384" t="s">
        <v>8999</v>
      </c>
      <c r="M2384">
        <v>7.301666666</v>
      </c>
      <c r="N2384">
        <v>0</v>
      </c>
      <c r="O2384">
        <v>1</v>
      </c>
      <c r="P2384">
        <v>0</v>
      </c>
      <c r="Q2384">
        <v>0</v>
      </c>
      <c r="R2384">
        <v>0</v>
      </c>
      <c r="S2384">
        <v>7.3016670000000001</v>
      </c>
      <c r="T2384">
        <v>0</v>
      </c>
      <c r="U2384">
        <v>0</v>
      </c>
    </row>
    <row r="2385" spans="1:21" x14ac:dyDescent="0.25">
      <c r="A2385" t="s">
        <v>9000</v>
      </c>
      <c r="B2385">
        <v>1</v>
      </c>
      <c r="C2385" t="s">
        <v>78</v>
      </c>
      <c r="D2385" t="s">
        <v>99</v>
      </c>
      <c r="E2385" t="s">
        <v>9001</v>
      </c>
      <c r="F2385" t="s">
        <v>6570</v>
      </c>
      <c r="G2385" t="s">
        <v>72</v>
      </c>
      <c r="H2385" t="s">
        <v>129</v>
      </c>
      <c r="I2385" t="s">
        <v>22</v>
      </c>
      <c r="J2385" t="s">
        <v>141</v>
      </c>
      <c r="K2385" t="s">
        <v>9002</v>
      </c>
      <c r="L2385" t="s">
        <v>9003</v>
      </c>
      <c r="M2385">
        <v>0.561111111</v>
      </c>
      <c r="N2385">
        <v>1</v>
      </c>
      <c r="O2385">
        <v>70</v>
      </c>
      <c r="P2385">
        <v>0</v>
      </c>
      <c r="Q2385">
        <v>0</v>
      </c>
      <c r="R2385">
        <v>0.56111100000000003</v>
      </c>
      <c r="S2385">
        <v>39.277777999999998</v>
      </c>
      <c r="T2385">
        <v>0</v>
      </c>
      <c r="U2385">
        <v>0</v>
      </c>
    </row>
    <row r="2386" spans="1:21" x14ac:dyDescent="0.25">
      <c r="A2386" t="s">
        <v>9004</v>
      </c>
      <c r="B2386">
        <v>1</v>
      </c>
      <c r="C2386" t="s">
        <v>78</v>
      </c>
      <c r="D2386" t="s">
        <v>99</v>
      </c>
      <c r="E2386" t="s">
        <v>8989</v>
      </c>
      <c r="F2386" t="s">
        <v>140</v>
      </c>
      <c r="G2386" t="s">
        <v>72</v>
      </c>
      <c r="H2386" t="s">
        <v>129</v>
      </c>
      <c r="I2386" t="s">
        <v>22</v>
      </c>
      <c r="J2386" t="s">
        <v>141</v>
      </c>
      <c r="K2386" t="s">
        <v>9005</v>
      </c>
      <c r="L2386" t="s">
        <v>9006</v>
      </c>
      <c r="M2386">
        <v>0.60055555500000002</v>
      </c>
      <c r="N2386">
        <v>15</v>
      </c>
      <c r="O2386">
        <v>1315</v>
      </c>
      <c r="P2386">
        <v>1</v>
      </c>
      <c r="Q2386">
        <v>35</v>
      </c>
      <c r="R2386">
        <v>9.0083330000000004</v>
      </c>
      <c r="S2386">
        <v>789.73055499999998</v>
      </c>
      <c r="T2386">
        <v>0.60055599999999998</v>
      </c>
      <c r="U2386">
        <v>21.019444</v>
      </c>
    </row>
    <row r="2387" spans="1:21" x14ac:dyDescent="0.25">
      <c r="A2387" t="s">
        <v>9007</v>
      </c>
      <c r="B2387">
        <v>1</v>
      </c>
      <c r="C2387" t="s">
        <v>78</v>
      </c>
      <c r="D2387" t="s">
        <v>99</v>
      </c>
      <c r="E2387" t="s">
        <v>9008</v>
      </c>
      <c r="F2387" t="s">
        <v>4991</v>
      </c>
      <c r="G2387" t="s">
        <v>71</v>
      </c>
      <c r="H2387" t="s">
        <v>129</v>
      </c>
      <c r="I2387" t="s">
        <v>22</v>
      </c>
      <c r="J2387" t="s">
        <v>141</v>
      </c>
      <c r="K2387" t="s">
        <v>9009</v>
      </c>
      <c r="L2387" t="s">
        <v>9010</v>
      </c>
      <c r="M2387">
        <v>2.6074999999999999</v>
      </c>
      <c r="N2387">
        <v>0</v>
      </c>
      <c r="O2387">
        <v>1</v>
      </c>
      <c r="P2387">
        <v>0</v>
      </c>
      <c r="Q2387">
        <v>0</v>
      </c>
      <c r="R2387">
        <v>0</v>
      </c>
      <c r="S2387">
        <v>2.6074999999999999</v>
      </c>
      <c r="T2387">
        <v>0</v>
      </c>
      <c r="U2387">
        <v>0</v>
      </c>
    </row>
    <row r="2388" spans="1:21" x14ac:dyDescent="0.25">
      <c r="A2388" t="s">
        <v>9011</v>
      </c>
      <c r="B2388">
        <v>1</v>
      </c>
      <c r="C2388" t="s">
        <v>78</v>
      </c>
      <c r="D2388" t="s">
        <v>99</v>
      </c>
      <c r="E2388" t="s">
        <v>9012</v>
      </c>
      <c r="F2388" t="s">
        <v>5748</v>
      </c>
      <c r="G2388" t="s">
        <v>71</v>
      </c>
      <c r="H2388" t="s">
        <v>129</v>
      </c>
      <c r="I2388" t="s">
        <v>22</v>
      </c>
      <c r="J2388" t="s">
        <v>141</v>
      </c>
      <c r="K2388" t="s">
        <v>9013</v>
      </c>
      <c r="L2388" t="s">
        <v>9014</v>
      </c>
      <c r="M2388">
        <v>0.52444444400000001</v>
      </c>
      <c r="N2388">
        <v>0</v>
      </c>
      <c r="O2388">
        <v>37</v>
      </c>
      <c r="P2388">
        <v>0</v>
      </c>
      <c r="Q2388">
        <v>0</v>
      </c>
      <c r="R2388">
        <v>0</v>
      </c>
      <c r="S2388">
        <v>19.404444000000002</v>
      </c>
      <c r="T2388">
        <v>0</v>
      </c>
      <c r="U2388">
        <v>0</v>
      </c>
    </row>
    <row r="2389" spans="1:21" x14ac:dyDescent="0.25">
      <c r="A2389" t="s">
        <v>9015</v>
      </c>
      <c r="B2389">
        <v>1</v>
      </c>
      <c r="C2389" t="s">
        <v>78</v>
      </c>
      <c r="D2389" t="s">
        <v>99</v>
      </c>
      <c r="E2389" t="s">
        <v>9016</v>
      </c>
      <c r="F2389" t="s">
        <v>128</v>
      </c>
      <c r="G2389" t="s">
        <v>72</v>
      </c>
      <c r="H2389" t="s">
        <v>129</v>
      </c>
      <c r="I2389" t="s">
        <v>22</v>
      </c>
      <c r="J2389" t="s">
        <v>130</v>
      </c>
      <c r="K2389" t="s">
        <v>9017</v>
      </c>
      <c r="L2389" t="s">
        <v>9018</v>
      </c>
      <c r="M2389">
        <v>2.7450000000000001</v>
      </c>
      <c r="N2389">
        <v>21</v>
      </c>
      <c r="O2389">
        <v>2024</v>
      </c>
      <c r="P2389">
        <v>12</v>
      </c>
      <c r="Q2389">
        <v>514</v>
      </c>
      <c r="R2389">
        <v>57.645000000000003</v>
      </c>
      <c r="S2389">
        <v>5555.88</v>
      </c>
      <c r="T2389">
        <v>32.94</v>
      </c>
      <c r="U2389">
        <v>1410.93</v>
      </c>
    </row>
    <row r="2390" spans="1:21" x14ac:dyDescent="0.25">
      <c r="A2390" t="s">
        <v>9019</v>
      </c>
      <c r="B2390">
        <v>1</v>
      </c>
      <c r="C2390" t="s">
        <v>78</v>
      </c>
      <c r="D2390" t="s">
        <v>85</v>
      </c>
      <c r="E2390" t="s">
        <v>1710</v>
      </c>
      <c r="F2390" t="s">
        <v>140</v>
      </c>
      <c r="G2390" t="s">
        <v>72</v>
      </c>
      <c r="H2390" t="s">
        <v>129</v>
      </c>
      <c r="I2390" t="s">
        <v>22</v>
      </c>
      <c r="J2390" t="s">
        <v>141</v>
      </c>
      <c r="K2390" t="s">
        <v>9020</v>
      </c>
      <c r="L2390" t="s">
        <v>9021</v>
      </c>
      <c r="M2390">
        <v>5.3888888000000003E-2</v>
      </c>
      <c r="N2390">
        <v>15</v>
      </c>
      <c r="O2390">
        <v>99</v>
      </c>
      <c r="P2390">
        <v>3</v>
      </c>
      <c r="Q2390">
        <v>0</v>
      </c>
      <c r="R2390">
        <v>0.80833299999999997</v>
      </c>
      <c r="S2390">
        <v>5.335</v>
      </c>
      <c r="T2390">
        <v>0.16166700000000001</v>
      </c>
      <c r="U2390">
        <v>0</v>
      </c>
    </row>
    <row r="2391" spans="1:21" x14ac:dyDescent="0.25">
      <c r="A2391" t="s">
        <v>9022</v>
      </c>
      <c r="B2391">
        <v>1</v>
      </c>
      <c r="C2391" t="s">
        <v>78</v>
      </c>
      <c r="D2391" t="s">
        <v>85</v>
      </c>
      <c r="E2391" t="s">
        <v>9023</v>
      </c>
      <c r="F2391" t="s">
        <v>140</v>
      </c>
      <c r="G2391" t="s">
        <v>72</v>
      </c>
      <c r="H2391" t="s">
        <v>129</v>
      </c>
      <c r="I2391" t="s">
        <v>22</v>
      </c>
      <c r="J2391" t="s">
        <v>141</v>
      </c>
      <c r="K2391" t="s">
        <v>9024</v>
      </c>
      <c r="L2391" t="s">
        <v>9025</v>
      </c>
      <c r="M2391">
        <v>1.0919444439999999</v>
      </c>
      <c r="N2391">
        <v>6</v>
      </c>
      <c r="O2391">
        <v>99</v>
      </c>
      <c r="P2391">
        <v>3</v>
      </c>
      <c r="Q2391">
        <v>0</v>
      </c>
      <c r="R2391">
        <v>6.5516670000000001</v>
      </c>
      <c r="S2391">
        <v>108.10250000000001</v>
      </c>
      <c r="T2391">
        <v>3.275833</v>
      </c>
      <c r="U2391">
        <v>0</v>
      </c>
    </row>
    <row r="2392" spans="1:21" x14ac:dyDescent="0.25">
      <c r="A2392" t="s">
        <v>9026</v>
      </c>
      <c r="B2392">
        <v>1</v>
      </c>
      <c r="C2392" t="s">
        <v>78</v>
      </c>
      <c r="D2392" t="s">
        <v>98</v>
      </c>
      <c r="E2392" t="s">
        <v>9027</v>
      </c>
      <c r="F2392" t="s">
        <v>5748</v>
      </c>
      <c r="G2392" t="s">
        <v>71</v>
      </c>
      <c r="H2392" t="s">
        <v>129</v>
      </c>
      <c r="I2392" t="s">
        <v>22</v>
      </c>
      <c r="J2392" t="s">
        <v>141</v>
      </c>
      <c r="K2392" t="s">
        <v>9028</v>
      </c>
      <c r="L2392" t="s">
        <v>9029</v>
      </c>
      <c r="M2392">
        <v>0.46611111100000002</v>
      </c>
      <c r="N2392">
        <v>0</v>
      </c>
      <c r="O2392">
        <v>6</v>
      </c>
      <c r="P2392">
        <v>0</v>
      </c>
      <c r="Q2392">
        <v>0</v>
      </c>
      <c r="R2392">
        <v>0</v>
      </c>
      <c r="S2392">
        <v>2.7966669999999998</v>
      </c>
      <c r="T2392">
        <v>0</v>
      </c>
      <c r="U2392">
        <v>0</v>
      </c>
    </row>
    <row r="2393" spans="1:21" x14ac:dyDescent="0.25">
      <c r="A2393" t="s">
        <v>9030</v>
      </c>
      <c r="B2393">
        <v>1</v>
      </c>
      <c r="C2393" t="s">
        <v>78</v>
      </c>
      <c r="D2393" t="s">
        <v>98</v>
      </c>
      <c r="E2393" t="s">
        <v>9031</v>
      </c>
      <c r="F2393" t="s">
        <v>5012</v>
      </c>
      <c r="G2393" t="s">
        <v>72</v>
      </c>
      <c r="H2393" t="s">
        <v>129</v>
      </c>
      <c r="I2393" t="s">
        <v>22</v>
      </c>
      <c r="J2393" t="s">
        <v>141</v>
      </c>
      <c r="K2393" t="s">
        <v>9032</v>
      </c>
      <c r="L2393" t="s">
        <v>9033</v>
      </c>
      <c r="M2393">
        <v>1.040277777</v>
      </c>
      <c r="N2393">
        <v>15</v>
      </c>
      <c r="O2393">
        <v>1241</v>
      </c>
      <c r="P2393">
        <v>16</v>
      </c>
      <c r="Q2393">
        <v>36</v>
      </c>
      <c r="R2393">
        <v>15.604167</v>
      </c>
      <c r="S2393">
        <v>1290.984721</v>
      </c>
      <c r="T2393">
        <v>16.644444</v>
      </c>
      <c r="U2393">
        <v>37.450000000000003</v>
      </c>
    </row>
    <row r="2394" spans="1:21" x14ac:dyDescent="0.25">
      <c r="A2394" t="s">
        <v>9034</v>
      </c>
      <c r="B2394">
        <v>1</v>
      </c>
      <c r="C2394" t="s">
        <v>78</v>
      </c>
      <c r="D2394" t="s">
        <v>98</v>
      </c>
      <c r="E2394" t="s">
        <v>9035</v>
      </c>
      <c r="F2394" t="s">
        <v>140</v>
      </c>
      <c r="G2394" t="s">
        <v>72</v>
      </c>
      <c r="H2394" t="s">
        <v>129</v>
      </c>
      <c r="I2394" t="s">
        <v>22</v>
      </c>
      <c r="J2394" t="s">
        <v>141</v>
      </c>
      <c r="K2394" t="s">
        <v>9036</v>
      </c>
      <c r="L2394" t="s">
        <v>9037</v>
      </c>
      <c r="M2394">
        <v>0.74333333300000004</v>
      </c>
      <c r="N2394">
        <v>1</v>
      </c>
      <c r="O2394">
        <v>245</v>
      </c>
      <c r="P2394">
        <v>0</v>
      </c>
      <c r="Q2394">
        <v>4</v>
      </c>
      <c r="R2394">
        <v>0.74333300000000002</v>
      </c>
      <c r="S2394">
        <v>182.11666700000001</v>
      </c>
      <c r="T2394">
        <v>0</v>
      </c>
      <c r="U2394">
        <v>2.9733329999999998</v>
      </c>
    </row>
    <row r="2395" spans="1:21" x14ac:dyDescent="0.25">
      <c r="A2395" t="s">
        <v>9038</v>
      </c>
      <c r="B2395">
        <v>1</v>
      </c>
      <c r="C2395" t="s">
        <v>78</v>
      </c>
      <c r="D2395" t="s">
        <v>98</v>
      </c>
      <c r="E2395" t="s">
        <v>9039</v>
      </c>
      <c r="F2395" t="s">
        <v>140</v>
      </c>
      <c r="G2395" t="s">
        <v>72</v>
      </c>
      <c r="H2395" t="s">
        <v>129</v>
      </c>
      <c r="I2395" t="s">
        <v>22</v>
      </c>
      <c r="J2395" t="s">
        <v>141</v>
      </c>
      <c r="K2395" t="s">
        <v>9040</v>
      </c>
      <c r="L2395" t="s">
        <v>9041</v>
      </c>
      <c r="M2395">
        <v>0.78749999999999998</v>
      </c>
      <c r="N2395">
        <v>7</v>
      </c>
      <c r="O2395">
        <v>1585</v>
      </c>
      <c r="P2395">
        <v>0</v>
      </c>
      <c r="Q2395">
        <v>9</v>
      </c>
      <c r="R2395">
        <v>5.5125000000000002</v>
      </c>
      <c r="S2395">
        <v>1248.1875</v>
      </c>
      <c r="T2395">
        <v>0</v>
      </c>
      <c r="U2395">
        <v>7.0875000000000004</v>
      </c>
    </row>
    <row r="2396" spans="1:21" x14ac:dyDescent="0.25">
      <c r="A2396" t="s">
        <v>9042</v>
      </c>
      <c r="B2396">
        <v>1</v>
      </c>
      <c r="C2396" t="s">
        <v>78</v>
      </c>
      <c r="D2396" t="s">
        <v>98</v>
      </c>
      <c r="E2396" t="s">
        <v>9035</v>
      </c>
      <c r="F2396" t="s">
        <v>140</v>
      </c>
      <c r="G2396" t="s">
        <v>72</v>
      </c>
      <c r="H2396" t="s">
        <v>129</v>
      </c>
      <c r="I2396" t="s">
        <v>22</v>
      </c>
      <c r="J2396" t="s">
        <v>141</v>
      </c>
      <c r="K2396" t="s">
        <v>9043</v>
      </c>
      <c r="L2396" t="s">
        <v>9044</v>
      </c>
      <c r="M2396">
        <v>0.33222222200000001</v>
      </c>
      <c r="N2396">
        <v>7</v>
      </c>
      <c r="O2396">
        <v>1585</v>
      </c>
      <c r="P2396">
        <v>0</v>
      </c>
      <c r="Q2396">
        <v>9</v>
      </c>
      <c r="R2396">
        <v>2.3255560000000002</v>
      </c>
      <c r="S2396">
        <v>526.57222200000001</v>
      </c>
      <c r="T2396">
        <v>0</v>
      </c>
      <c r="U2396">
        <v>2.99</v>
      </c>
    </row>
    <row r="2397" spans="1:21" x14ac:dyDescent="0.25">
      <c r="A2397" t="s">
        <v>9045</v>
      </c>
      <c r="B2397">
        <v>1</v>
      </c>
      <c r="C2397" t="s">
        <v>78</v>
      </c>
      <c r="D2397" t="s">
        <v>98</v>
      </c>
      <c r="E2397" t="s">
        <v>9046</v>
      </c>
      <c r="F2397" t="s">
        <v>7275</v>
      </c>
      <c r="G2397" t="s">
        <v>71</v>
      </c>
      <c r="H2397" t="s">
        <v>129</v>
      </c>
      <c r="I2397" t="s">
        <v>22</v>
      </c>
      <c r="J2397" t="s">
        <v>141</v>
      </c>
      <c r="K2397" t="s">
        <v>9047</v>
      </c>
      <c r="L2397" t="s">
        <v>9048</v>
      </c>
      <c r="M2397">
        <v>0.25027777699999998</v>
      </c>
      <c r="N2397">
        <v>1</v>
      </c>
      <c r="O2397">
        <v>177</v>
      </c>
      <c r="P2397">
        <v>0</v>
      </c>
      <c r="Q2397">
        <v>0</v>
      </c>
      <c r="R2397">
        <v>0.250278</v>
      </c>
      <c r="S2397">
        <v>44.299166999999997</v>
      </c>
      <c r="T2397">
        <v>0</v>
      </c>
      <c r="U2397">
        <v>0</v>
      </c>
    </row>
    <row r="2398" spans="1:21" x14ac:dyDescent="0.25">
      <c r="A2398" t="s">
        <v>9049</v>
      </c>
      <c r="B2398">
        <v>1</v>
      </c>
      <c r="C2398" t="s">
        <v>78</v>
      </c>
      <c r="D2398" t="s">
        <v>82</v>
      </c>
      <c r="E2398" t="s">
        <v>9050</v>
      </c>
      <c r="F2398" t="s">
        <v>5470</v>
      </c>
      <c r="G2398" t="s">
        <v>71</v>
      </c>
      <c r="H2398" t="s">
        <v>129</v>
      </c>
      <c r="I2398" t="s">
        <v>22</v>
      </c>
      <c r="J2398" t="s">
        <v>141</v>
      </c>
      <c r="K2398" t="s">
        <v>9051</v>
      </c>
      <c r="L2398" t="s">
        <v>9052</v>
      </c>
      <c r="M2398">
        <v>5.2088888879999997</v>
      </c>
      <c r="N2398">
        <v>1</v>
      </c>
      <c r="O2398">
        <v>0</v>
      </c>
      <c r="P2398">
        <v>0</v>
      </c>
      <c r="Q2398">
        <v>0</v>
      </c>
      <c r="R2398">
        <v>5.2088890000000001</v>
      </c>
      <c r="S2398">
        <v>0</v>
      </c>
      <c r="T2398">
        <v>0</v>
      </c>
      <c r="U2398">
        <v>0</v>
      </c>
    </row>
    <row r="2399" spans="1:21" x14ac:dyDescent="0.25">
      <c r="A2399" t="s">
        <v>9053</v>
      </c>
      <c r="B2399">
        <v>1</v>
      </c>
      <c r="C2399" t="s">
        <v>78</v>
      </c>
      <c r="D2399" t="s">
        <v>82</v>
      </c>
      <c r="E2399" t="s">
        <v>9054</v>
      </c>
      <c r="F2399" t="s">
        <v>140</v>
      </c>
      <c r="G2399" t="s">
        <v>72</v>
      </c>
      <c r="H2399" t="s">
        <v>129</v>
      </c>
      <c r="I2399" t="s">
        <v>22</v>
      </c>
      <c r="J2399" t="s">
        <v>141</v>
      </c>
      <c r="K2399" t="s">
        <v>9055</v>
      </c>
      <c r="L2399" t="s">
        <v>9056</v>
      </c>
      <c r="M2399">
        <v>3.8766666660000002</v>
      </c>
      <c r="N2399">
        <v>1</v>
      </c>
      <c r="O2399">
        <v>0</v>
      </c>
      <c r="P2399">
        <v>0</v>
      </c>
      <c r="Q2399">
        <v>0</v>
      </c>
      <c r="R2399">
        <v>3.8766669999999999</v>
      </c>
      <c r="S2399">
        <v>0</v>
      </c>
      <c r="T2399">
        <v>0</v>
      </c>
      <c r="U2399">
        <v>0</v>
      </c>
    </row>
    <row r="2400" spans="1:21" x14ac:dyDescent="0.25">
      <c r="A2400" t="s">
        <v>9057</v>
      </c>
      <c r="B2400">
        <v>1</v>
      </c>
      <c r="C2400" t="s">
        <v>78</v>
      </c>
      <c r="D2400" t="s">
        <v>82</v>
      </c>
      <c r="E2400" t="s">
        <v>9058</v>
      </c>
      <c r="F2400" t="s">
        <v>5538</v>
      </c>
      <c r="G2400" t="s">
        <v>72</v>
      </c>
      <c r="H2400" t="s">
        <v>129</v>
      </c>
      <c r="I2400" t="s">
        <v>22</v>
      </c>
      <c r="J2400" t="s">
        <v>141</v>
      </c>
      <c r="K2400" t="s">
        <v>9059</v>
      </c>
      <c r="L2400" t="s">
        <v>9060</v>
      </c>
      <c r="M2400">
        <v>1.3177777770000001</v>
      </c>
      <c r="N2400">
        <v>1</v>
      </c>
      <c r="O2400">
        <v>0</v>
      </c>
      <c r="P2400">
        <v>0</v>
      </c>
      <c r="Q2400">
        <v>0</v>
      </c>
      <c r="R2400">
        <v>1.3177779999999999</v>
      </c>
      <c r="S2400">
        <v>0</v>
      </c>
      <c r="T2400">
        <v>0</v>
      </c>
      <c r="U2400">
        <v>0</v>
      </c>
    </row>
    <row r="2401" spans="1:21" x14ac:dyDescent="0.25">
      <c r="A2401" t="s">
        <v>9061</v>
      </c>
      <c r="B2401">
        <v>1</v>
      </c>
      <c r="C2401" t="s">
        <v>78</v>
      </c>
      <c r="D2401" t="s">
        <v>99</v>
      </c>
      <c r="E2401" t="s">
        <v>9062</v>
      </c>
      <c r="F2401" t="s">
        <v>140</v>
      </c>
      <c r="G2401" t="s">
        <v>72</v>
      </c>
      <c r="H2401" t="s">
        <v>129</v>
      </c>
      <c r="I2401" t="s">
        <v>22</v>
      </c>
      <c r="J2401" t="s">
        <v>141</v>
      </c>
      <c r="K2401" t="s">
        <v>9063</v>
      </c>
      <c r="L2401" t="s">
        <v>9064</v>
      </c>
      <c r="M2401">
        <v>1.320277777</v>
      </c>
      <c r="N2401">
        <v>4</v>
      </c>
      <c r="O2401">
        <v>710</v>
      </c>
      <c r="P2401">
        <v>0</v>
      </c>
      <c r="Q2401">
        <v>0</v>
      </c>
      <c r="R2401">
        <v>5.2811110000000001</v>
      </c>
      <c r="S2401">
        <v>937.39722200000006</v>
      </c>
      <c r="T2401">
        <v>0</v>
      </c>
      <c r="U2401">
        <v>0</v>
      </c>
    </row>
    <row r="2402" spans="1:21" x14ac:dyDescent="0.25">
      <c r="A2402" t="s">
        <v>9065</v>
      </c>
      <c r="B2402">
        <v>1</v>
      </c>
      <c r="C2402" t="s">
        <v>78</v>
      </c>
      <c r="D2402" t="s">
        <v>98</v>
      </c>
      <c r="E2402" t="s">
        <v>7534</v>
      </c>
      <c r="F2402" t="s">
        <v>140</v>
      </c>
      <c r="G2402" t="s">
        <v>72</v>
      </c>
      <c r="H2402" t="s">
        <v>129</v>
      </c>
      <c r="I2402" t="s">
        <v>22</v>
      </c>
      <c r="J2402" t="s">
        <v>141</v>
      </c>
      <c r="K2402" t="s">
        <v>9066</v>
      </c>
      <c r="L2402" t="s">
        <v>9067</v>
      </c>
      <c r="M2402">
        <v>0.48694444399999998</v>
      </c>
      <c r="N2402">
        <v>13</v>
      </c>
      <c r="O2402">
        <v>875</v>
      </c>
      <c r="P2402">
        <v>16</v>
      </c>
      <c r="Q2402">
        <v>36</v>
      </c>
      <c r="R2402">
        <v>6.3302779999999998</v>
      </c>
      <c r="S2402">
        <v>426.07638900000001</v>
      </c>
      <c r="T2402">
        <v>7.7911109999999999</v>
      </c>
      <c r="U2402">
        <v>17.53</v>
      </c>
    </row>
    <row r="2403" spans="1:21" x14ac:dyDescent="0.25">
      <c r="A2403" t="s">
        <v>9068</v>
      </c>
      <c r="B2403">
        <v>1</v>
      </c>
      <c r="C2403" t="s">
        <v>78</v>
      </c>
      <c r="D2403" t="s">
        <v>82</v>
      </c>
      <c r="E2403" t="s">
        <v>9069</v>
      </c>
      <c r="F2403" t="s">
        <v>154</v>
      </c>
      <c r="G2403" t="s">
        <v>72</v>
      </c>
      <c r="H2403" t="s">
        <v>129</v>
      </c>
      <c r="I2403" t="s">
        <v>22</v>
      </c>
      <c r="J2403" t="s">
        <v>130</v>
      </c>
      <c r="K2403" t="s">
        <v>9070</v>
      </c>
      <c r="L2403" t="s">
        <v>9071</v>
      </c>
      <c r="M2403">
        <v>0.35916666600000002</v>
      </c>
      <c r="N2403">
        <v>10</v>
      </c>
      <c r="O2403">
        <v>4136</v>
      </c>
      <c r="P2403">
        <v>0</v>
      </c>
      <c r="Q2403">
        <v>0</v>
      </c>
      <c r="R2403">
        <v>3.5916670000000002</v>
      </c>
      <c r="S2403">
        <v>1485.5133310000001</v>
      </c>
      <c r="T2403">
        <v>0</v>
      </c>
      <c r="U2403">
        <v>0</v>
      </c>
    </row>
    <row r="2404" spans="1:21" x14ac:dyDescent="0.25">
      <c r="A2404" t="s">
        <v>9072</v>
      </c>
      <c r="B2404">
        <v>1</v>
      </c>
      <c r="C2404" t="s">
        <v>79</v>
      </c>
      <c r="D2404" t="s">
        <v>120</v>
      </c>
      <c r="E2404" t="s">
        <v>9073</v>
      </c>
      <c r="F2404" t="s">
        <v>4996</v>
      </c>
      <c r="G2404" t="s">
        <v>71</v>
      </c>
      <c r="H2404" t="s">
        <v>129</v>
      </c>
      <c r="I2404" t="s">
        <v>22</v>
      </c>
      <c r="J2404" t="s">
        <v>141</v>
      </c>
      <c r="K2404" t="s">
        <v>9074</v>
      </c>
      <c r="L2404" t="s">
        <v>9075</v>
      </c>
      <c r="M2404">
        <v>0.998611111</v>
      </c>
      <c r="N2404">
        <v>0</v>
      </c>
      <c r="O2404">
        <v>123</v>
      </c>
      <c r="P2404">
        <v>0</v>
      </c>
      <c r="Q2404">
        <v>0</v>
      </c>
      <c r="R2404">
        <v>0</v>
      </c>
      <c r="S2404">
        <v>122.829167</v>
      </c>
      <c r="T2404">
        <v>0</v>
      </c>
      <c r="U2404">
        <v>0</v>
      </c>
    </row>
    <row r="2405" spans="1:21" x14ac:dyDescent="0.25">
      <c r="A2405" t="s">
        <v>9076</v>
      </c>
      <c r="B2405">
        <v>1</v>
      </c>
      <c r="C2405" t="s">
        <v>79</v>
      </c>
      <c r="D2405" t="s">
        <v>120</v>
      </c>
      <c r="E2405" t="s">
        <v>9077</v>
      </c>
      <c r="F2405" t="s">
        <v>128</v>
      </c>
      <c r="G2405" t="s">
        <v>72</v>
      </c>
      <c r="H2405" t="s">
        <v>129</v>
      </c>
      <c r="I2405" t="s">
        <v>22</v>
      </c>
      <c r="J2405" t="s">
        <v>130</v>
      </c>
      <c r="K2405" t="s">
        <v>9078</v>
      </c>
      <c r="L2405" t="s">
        <v>9079</v>
      </c>
      <c r="M2405">
        <v>0.221369444</v>
      </c>
      <c r="N2405">
        <v>171</v>
      </c>
      <c r="O2405">
        <v>22560</v>
      </c>
      <c r="P2405">
        <v>20</v>
      </c>
      <c r="Q2405">
        <v>14</v>
      </c>
      <c r="R2405">
        <v>37.854174999999998</v>
      </c>
      <c r="S2405">
        <v>4994.0946569999996</v>
      </c>
      <c r="T2405">
        <v>4.4273889999999998</v>
      </c>
      <c r="U2405">
        <v>3.0991719999999998</v>
      </c>
    </row>
    <row r="2406" spans="1:21" x14ac:dyDescent="0.25">
      <c r="A2406" t="s">
        <v>9080</v>
      </c>
      <c r="B2406">
        <v>1</v>
      </c>
      <c r="C2406" t="s">
        <v>79</v>
      </c>
      <c r="D2406" t="s">
        <v>120</v>
      </c>
      <c r="E2406" t="s">
        <v>9081</v>
      </c>
      <c r="F2406" t="s">
        <v>140</v>
      </c>
      <c r="G2406" t="s">
        <v>72</v>
      </c>
      <c r="H2406" t="s">
        <v>129</v>
      </c>
      <c r="I2406" t="s">
        <v>22</v>
      </c>
      <c r="J2406" t="s">
        <v>141</v>
      </c>
      <c r="K2406" t="s">
        <v>9082</v>
      </c>
      <c r="L2406" t="s">
        <v>9083</v>
      </c>
      <c r="M2406">
        <v>0.53722222200000003</v>
      </c>
      <c r="N2406">
        <v>62</v>
      </c>
      <c r="O2406">
        <v>2624</v>
      </c>
      <c r="P2406">
        <v>7</v>
      </c>
      <c r="Q2406">
        <v>14</v>
      </c>
      <c r="R2406">
        <v>33.307777999999999</v>
      </c>
      <c r="S2406">
        <v>1409.6711110000001</v>
      </c>
      <c r="T2406">
        <v>3.7605559999999998</v>
      </c>
      <c r="U2406">
        <v>7.5211110000000003</v>
      </c>
    </row>
    <row r="2407" spans="1:21" x14ac:dyDescent="0.25">
      <c r="A2407" t="s">
        <v>9084</v>
      </c>
      <c r="B2407">
        <v>1</v>
      </c>
      <c r="C2407" t="s">
        <v>79</v>
      </c>
      <c r="D2407" t="s">
        <v>120</v>
      </c>
      <c r="E2407" t="s">
        <v>9077</v>
      </c>
      <c r="F2407" t="s">
        <v>128</v>
      </c>
      <c r="G2407" t="s">
        <v>72</v>
      </c>
      <c r="H2407" t="s">
        <v>129</v>
      </c>
      <c r="I2407" t="s">
        <v>22</v>
      </c>
      <c r="J2407" t="s">
        <v>130</v>
      </c>
      <c r="K2407" t="s">
        <v>9085</v>
      </c>
      <c r="L2407" t="s">
        <v>9086</v>
      </c>
      <c r="M2407">
        <v>0.101388888</v>
      </c>
      <c r="N2407">
        <v>191</v>
      </c>
      <c r="O2407">
        <v>28751</v>
      </c>
      <c r="P2407">
        <v>20</v>
      </c>
      <c r="Q2407">
        <v>14</v>
      </c>
      <c r="R2407">
        <v>19.365278</v>
      </c>
      <c r="S2407">
        <v>2915.031919</v>
      </c>
      <c r="T2407">
        <v>2.0277780000000001</v>
      </c>
      <c r="U2407">
        <v>1.4194439999999999</v>
      </c>
    </row>
    <row r="2408" spans="1:21" x14ac:dyDescent="0.25">
      <c r="A2408" t="s">
        <v>9087</v>
      </c>
      <c r="B2408">
        <v>1</v>
      </c>
      <c r="C2408" t="s">
        <v>79</v>
      </c>
      <c r="D2408" t="s">
        <v>120</v>
      </c>
      <c r="E2408" t="s">
        <v>9088</v>
      </c>
      <c r="F2408" t="s">
        <v>128</v>
      </c>
      <c r="G2408" t="s">
        <v>72</v>
      </c>
      <c r="H2408" t="s">
        <v>129</v>
      </c>
      <c r="I2408" t="s">
        <v>22</v>
      </c>
      <c r="J2408" t="s">
        <v>130</v>
      </c>
      <c r="K2408" t="s">
        <v>9089</v>
      </c>
      <c r="L2408" t="s">
        <v>9090</v>
      </c>
      <c r="M2408">
        <v>0.125172222</v>
      </c>
      <c r="N2408">
        <v>191</v>
      </c>
      <c r="O2408">
        <v>28751</v>
      </c>
      <c r="P2408">
        <v>20</v>
      </c>
      <c r="Q2408">
        <v>14</v>
      </c>
      <c r="R2408">
        <v>23.907893999999999</v>
      </c>
      <c r="S2408">
        <v>3598.8265550000001</v>
      </c>
      <c r="T2408">
        <v>2.503444</v>
      </c>
      <c r="U2408">
        <v>1.7524109999999999</v>
      </c>
    </row>
    <row r="2409" spans="1:21" x14ac:dyDescent="0.25">
      <c r="A2409" t="s">
        <v>9091</v>
      </c>
      <c r="B2409">
        <v>1</v>
      </c>
      <c r="C2409" t="s">
        <v>79</v>
      </c>
      <c r="D2409" t="s">
        <v>120</v>
      </c>
      <c r="E2409" t="s">
        <v>9092</v>
      </c>
      <c r="F2409" t="s">
        <v>4991</v>
      </c>
      <c r="G2409" t="s">
        <v>71</v>
      </c>
      <c r="H2409" t="s">
        <v>129</v>
      </c>
      <c r="I2409" t="s">
        <v>22</v>
      </c>
      <c r="J2409" t="s">
        <v>141</v>
      </c>
      <c r="K2409" t="s">
        <v>9093</v>
      </c>
      <c r="L2409" t="s">
        <v>9094</v>
      </c>
      <c r="M2409">
        <v>1.769722222</v>
      </c>
      <c r="N2409">
        <v>0</v>
      </c>
      <c r="O2409">
        <v>1</v>
      </c>
      <c r="P2409">
        <v>0</v>
      </c>
      <c r="Q2409">
        <v>0</v>
      </c>
      <c r="R2409">
        <v>0</v>
      </c>
      <c r="S2409">
        <v>1.769722</v>
      </c>
      <c r="T2409">
        <v>0</v>
      </c>
      <c r="U2409">
        <v>0</v>
      </c>
    </row>
    <row r="2410" spans="1:21" x14ac:dyDescent="0.25">
      <c r="A2410" t="s">
        <v>9095</v>
      </c>
      <c r="B2410">
        <v>1</v>
      </c>
      <c r="C2410" t="s">
        <v>79</v>
      </c>
      <c r="D2410" t="s">
        <v>120</v>
      </c>
      <c r="E2410" t="s">
        <v>9096</v>
      </c>
      <c r="F2410" t="s">
        <v>5029</v>
      </c>
      <c r="G2410" t="s">
        <v>71</v>
      </c>
      <c r="H2410" t="s">
        <v>129</v>
      </c>
      <c r="I2410" t="s">
        <v>22</v>
      </c>
      <c r="J2410" t="s">
        <v>141</v>
      </c>
      <c r="K2410" t="s">
        <v>9097</v>
      </c>
      <c r="L2410" t="s">
        <v>9098</v>
      </c>
      <c r="M2410">
        <v>2.2888888879999998</v>
      </c>
      <c r="N2410">
        <v>0</v>
      </c>
      <c r="O2410">
        <v>141</v>
      </c>
      <c r="P2410">
        <v>0</v>
      </c>
      <c r="Q2410">
        <v>0</v>
      </c>
      <c r="R2410">
        <v>0</v>
      </c>
      <c r="S2410">
        <v>322.73333300000002</v>
      </c>
      <c r="T2410">
        <v>0</v>
      </c>
      <c r="U2410">
        <v>0</v>
      </c>
    </row>
    <row r="2411" spans="1:21" x14ac:dyDescent="0.25">
      <c r="A2411" t="s">
        <v>9099</v>
      </c>
      <c r="B2411">
        <v>1</v>
      </c>
      <c r="C2411" t="s">
        <v>79</v>
      </c>
      <c r="D2411" t="s">
        <v>120</v>
      </c>
      <c r="E2411" t="s">
        <v>9100</v>
      </c>
      <c r="F2411" t="s">
        <v>177</v>
      </c>
      <c r="G2411" t="s">
        <v>71</v>
      </c>
      <c r="H2411" t="s">
        <v>129</v>
      </c>
      <c r="I2411" t="s">
        <v>22</v>
      </c>
      <c r="J2411" t="s">
        <v>130</v>
      </c>
      <c r="K2411" t="s">
        <v>9101</v>
      </c>
      <c r="L2411" t="s">
        <v>9102</v>
      </c>
      <c r="M2411">
        <v>1.031666666</v>
      </c>
      <c r="N2411">
        <v>1</v>
      </c>
      <c r="O2411">
        <v>157</v>
      </c>
      <c r="P2411">
        <v>0</v>
      </c>
      <c r="Q2411">
        <v>0</v>
      </c>
      <c r="R2411">
        <v>1.0316669999999999</v>
      </c>
      <c r="S2411">
        <v>161.971667</v>
      </c>
      <c r="T2411">
        <v>0</v>
      </c>
      <c r="U2411">
        <v>0</v>
      </c>
    </row>
    <row r="2412" spans="1:21" x14ac:dyDescent="0.25">
      <c r="A2412" t="s">
        <v>9103</v>
      </c>
      <c r="B2412">
        <v>1</v>
      </c>
      <c r="C2412" t="s">
        <v>78</v>
      </c>
      <c r="D2412" t="s">
        <v>87</v>
      </c>
      <c r="E2412" t="s">
        <v>7982</v>
      </c>
      <c r="F2412" t="s">
        <v>128</v>
      </c>
      <c r="G2412" t="s">
        <v>72</v>
      </c>
      <c r="H2412" t="s">
        <v>129</v>
      </c>
      <c r="I2412" t="s">
        <v>22</v>
      </c>
      <c r="J2412" t="s">
        <v>130</v>
      </c>
      <c r="K2412" t="s">
        <v>9104</v>
      </c>
      <c r="L2412" t="s">
        <v>4403</v>
      </c>
      <c r="M2412">
        <v>4.4011111109999996</v>
      </c>
      <c r="N2412">
        <v>2</v>
      </c>
      <c r="O2412">
        <v>201</v>
      </c>
      <c r="P2412">
        <v>3</v>
      </c>
      <c r="Q2412">
        <v>0</v>
      </c>
      <c r="R2412">
        <v>8.8022220000000004</v>
      </c>
      <c r="S2412">
        <v>884.623333</v>
      </c>
      <c r="T2412">
        <v>13.203333000000001</v>
      </c>
      <c r="U2412">
        <v>0</v>
      </c>
    </row>
    <row r="2413" spans="1:21" x14ac:dyDescent="0.25">
      <c r="A2413" t="s">
        <v>9105</v>
      </c>
      <c r="B2413">
        <v>1</v>
      </c>
      <c r="C2413" t="s">
        <v>78</v>
      </c>
      <c r="D2413" t="s">
        <v>93</v>
      </c>
      <c r="E2413" t="s">
        <v>9106</v>
      </c>
      <c r="F2413" t="s">
        <v>4986</v>
      </c>
      <c r="G2413" t="s">
        <v>71</v>
      </c>
      <c r="H2413" t="s">
        <v>129</v>
      </c>
      <c r="I2413" t="s">
        <v>22</v>
      </c>
      <c r="J2413" t="s">
        <v>141</v>
      </c>
      <c r="K2413" t="s">
        <v>9107</v>
      </c>
      <c r="L2413" t="s">
        <v>9108</v>
      </c>
      <c r="M2413">
        <v>1.903611111</v>
      </c>
      <c r="N2413">
        <v>0</v>
      </c>
      <c r="O2413">
        <v>0</v>
      </c>
      <c r="P2413">
        <v>0</v>
      </c>
      <c r="Q2413">
        <v>138</v>
      </c>
      <c r="R2413">
        <v>0</v>
      </c>
      <c r="S2413">
        <v>0</v>
      </c>
      <c r="T2413">
        <v>0</v>
      </c>
      <c r="U2413">
        <v>262.69833299999999</v>
      </c>
    </row>
    <row r="2414" spans="1:21" x14ac:dyDescent="0.25">
      <c r="A2414" t="s">
        <v>9109</v>
      </c>
      <c r="B2414">
        <v>1</v>
      </c>
      <c r="C2414" t="s">
        <v>78</v>
      </c>
      <c r="D2414" t="s">
        <v>93</v>
      </c>
      <c r="E2414" t="s">
        <v>9110</v>
      </c>
      <c r="F2414" t="s">
        <v>5748</v>
      </c>
      <c r="G2414" t="s">
        <v>71</v>
      </c>
      <c r="H2414" t="s">
        <v>129</v>
      </c>
      <c r="I2414" t="s">
        <v>22</v>
      </c>
      <c r="J2414" t="s">
        <v>141</v>
      </c>
      <c r="K2414" t="s">
        <v>9111</v>
      </c>
      <c r="L2414" t="s">
        <v>9112</v>
      </c>
      <c r="M2414">
        <v>0.12833333299999999</v>
      </c>
      <c r="N2414">
        <v>0</v>
      </c>
      <c r="O2414">
        <v>52</v>
      </c>
      <c r="P2414">
        <v>0</v>
      </c>
      <c r="Q2414">
        <v>0</v>
      </c>
      <c r="R2414">
        <v>0</v>
      </c>
      <c r="S2414">
        <v>6.6733330000000004</v>
      </c>
      <c r="T2414">
        <v>0</v>
      </c>
      <c r="U2414">
        <v>0</v>
      </c>
    </row>
    <row r="2415" spans="1:21" x14ac:dyDescent="0.25">
      <c r="A2415" t="s">
        <v>9113</v>
      </c>
      <c r="B2415">
        <v>1</v>
      </c>
      <c r="C2415" t="s">
        <v>78</v>
      </c>
      <c r="D2415" t="s">
        <v>93</v>
      </c>
      <c r="E2415" t="s">
        <v>8606</v>
      </c>
      <c r="F2415" t="s">
        <v>140</v>
      </c>
      <c r="G2415" t="s">
        <v>72</v>
      </c>
      <c r="H2415" t="s">
        <v>129</v>
      </c>
      <c r="I2415" t="s">
        <v>22</v>
      </c>
      <c r="J2415" t="s">
        <v>141</v>
      </c>
      <c r="K2415" t="s">
        <v>9114</v>
      </c>
      <c r="L2415" t="s">
        <v>9115</v>
      </c>
      <c r="M2415">
        <v>0.11333333299999999</v>
      </c>
      <c r="N2415">
        <v>9</v>
      </c>
      <c r="O2415">
        <v>1208</v>
      </c>
      <c r="P2415">
        <v>81</v>
      </c>
      <c r="Q2415">
        <v>1186</v>
      </c>
      <c r="R2415">
        <v>1.02</v>
      </c>
      <c r="S2415">
        <v>136.906666</v>
      </c>
      <c r="T2415">
        <v>9.18</v>
      </c>
      <c r="U2415">
        <v>134.41333299999999</v>
      </c>
    </row>
    <row r="2416" spans="1:21" x14ac:dyDescent="0.25">
      <c r="A2416" t="s">
        <v>9116</v>
      </c>
      <c r="B2416">
        <v>1</v>
      </c>
      <c r="C2416" t="s">
        <v>78</v>
      </c>
      <c r="D2416" t="s">
        <v>93</v>
      </c>
      <c r="E2416" t="s">
        <v>9117</v>
      </c>
      <c r="F2416" t="s">
        <v>5012</v>
      </c>
      <c r="G2416" t="s">
        <v>72</v>
      </c>
      <c r="H2416" t="s">
        <v>129</v>
      </c>
      <c r="I2416" t="s">
        <v>22</v>
      </c>
      <c r="J2416" t="s">
        <v>141</v>
      </c>
      <c r="K2416" t="s">
        <v>9118</v>
      </c>
      <c r="L2416" t="s">
        <v>9119</v>
      </c>
      <c r="M2416">
        <v>8.3333332999999996E-2</v>
      </c>
      <c r="N2416">
        <v>0</v>
      </c>
      <c r="O2416">
        <v>0</v>
      </c>
      <c r="P2416">
        <v>1</v>
      </c>
      <c r="Q2416">
        <v>78</v>
      </c>
      <c r="R2416">
        <v>0</v>
      </c>
      <c r="S2416">
        <v>0</v>
      </c>
      <c r="T2416">
        <v>8.3333000000000004E-2</v>
      </c>
      <c r="U2416">
        <v>6.5</v>
      </c>
    </row>
    <row r="2417" spans="1:21" x14ac:dyDescent="0.25">
      <c r="A2417" t="s">
        <v>9120</v>
      </c>
      <c r="B2417">
        <v>1</v>
      </c>
      <c r="C2417" t="s">
        <v>78</v>
      </c>
      <c r="D2417" t="s">
        <v>93</v>
      </c>
      <c r="E2417" t="s">
        <v>9121</v>
      </c>
      <c r="F2417" t="s">
        <v>5012</v>
      </c>
      <c r="G2417" t="s">
        <v>72</v>
      </c>
      <c r="H2417" t="s">
        <v>129</v>
      </c>
      <c r="I2417" t="s">
        <v>22</v>
      </c>
      <c r="J2417" t="s">
        <v>141</v>
      </c>
      <c r="K2417" t="s">
        <v>9122</v>
      </c>
      <c r="L2417" t="s">
        <v>9123</v>
      </c>
      <c r="M2417">
        <v>0.22777777699999999</v>
      </c>
      <c r="N2417">
        <v>0</v>
      </c>
      <c r="O2417">
        <v>0</v>
      </c>
      <c r="P2417">
        <v>1</v>
      </c>
      <c r="Q2417">
        <v>198</v>
      </c>
      <c r="R2417">
        <v>0</v>
      </c>
      <c r="S2417">
        <v>0</v>
      </c>
      <c r="T2417">
        <v>0.22777800000000001</v>
      </c>
      <c r="U2417">
        <v>45.1</v>
      </c>
    </row>
    <row r="2418" spans="1:21" x14ac:dyDescent="0.25">
      <c r="A2418" t="s">
        <v>9124</v>
      </c>
      <c r="B2418">
        <v>1</v>
      </c>
      <c r="C2418" t="s">
        <v>78</v>
      </c>
      <c r="D2418" t="s">
        <v>93</v>
      </c>
      <c r="E2418" t="s">
        <v>8617</v>
      </c>
      <c r="F2418" t="s">
        <v>4986</v>
      </c>
      <c r="G2418" t="s">
        <v>71</v>
      </c>
      <c r="H2418" t="s">
        <v>129</v>
      </c>
      <c r="I2418" t="s">
        <v>22</v>
      </c>
      <c r="J2418" t="s">
        <v>141</v>
      </c>
      <c r="K2418" t="s">
        <v>9125</v>
      </c>
      <c r="L2418" t="s">
        <v>9126</v>
      </c>
      <c r="M2418">
        <v>0.46750000000000003</v>
      </c>
      <c r="N2418">
        <v>0</v>
      </c>
      <c r="O2418">
        <v>98</v>
      </c>
      <c r="P2418">
        <v>0</v>
      </c>
      <c r="Q2418">
        <v>18</v>
      </c>
      <c r="R2418">
        <v>0</v>
      </c>
      <c r="S2418">
        <v>45.814999999999998</v>
      </c>
      <c r="T2418">
        <v>0</v>
      </c>
      <c r="U2418">
        <v>8.4149999999999991</v>
      </c>
    </row>
    <row r="2419" spans="1:21" x14ac:dyDescent="0.25">
      <c r="A2419" t="s">
        <v>9127</v>
      </c>
      <c r="B2419">
        <v>1</v>
      </c>
      <c r="C2419" t="s">
        <v>78</v>
      </c>
      <c r="D2419" t="s">
        <v>99</v>
      </c>
      <c r="E2419" t="s">
        <v>9128</v>
      </c>
      <c r="F2419" t="s">
        <v>4991</v>
      </c>
      <c r="G2419" t="s">
        <v>71</v>
      </c>
      <c r="H2419" t="s">
        <v>129</v>
      </c>
      <c r="I2419" t="s">
        <v>22</v>
      </c>
      <c r="J2419" t="s">
        <v>141</v>
      </c>
      <c r="K2419" t="s">
        <v>9129</v>
      </c>
      <c r="L2419" t="s">
        <v>9130</v>
      </c>
      <c r="M2419">
        <v>72.923055555000005</v>
      </c>
      <c r="N2419">
        <v>0</v>
      </c>
      <c r="O2419">
        <v>0</v>
      </c>
      <c r="P2419">
        <v>0</v>
      </c>
      <c r="Q2419">
        <v>1</v>
      </c>
      <c r="R2419">
        <v>0</v>
      </c>
      <c r="S2419">
        <v>0</v>
      </c>
      <c r="T2419">
        <v>0</v>
      </c>
      <c r="U2419">
        <v>72.923056000000003</v>
      </c>
    </row>
    <row r="2420" spans="1:21" x14ac:dyDescent="0.25">
      <c r="A2420" t="s">
        <v>9131</v>
      </c>
      <c r="B2420">
        <v>1</v>
      </c>
      <c r="C2420" t="s">
        <v>78</v>
      </c>
      <c r="D2420" t="s">
        <v>94</v>
      </c>
      <c r="E2420" t="s">
        <v>9132</v>
      </c>
      <c r="F2420" t="s">
        <v>4991</v>
      </c>
      <c r="G2420" t="s">
        <v>71</v>
      </c>
      <c r="H2420" t="s">
        <v>129</v>
      </c>
      <c r="I2420" t="s">
        <v>22</v>
      </c>
      <c r="J2420" t="s">
        <v>141</v>
      </c>
      <c r="K2420" t="s">
        <v>9133</v>
      </c>
      <c r="L2420" t="s">
        <v>9134</v>
      </c>
      <c r="M2420">
        <v>10.496388888</v>
      </c>
      <c r="N2420">
        <v>0</v>
      </c>
      <c r="O2420">
        <v>1</v>
      </c>
      <c r="P2420">
        <v>0</v>
      </c>
      <c r="Q2420">
        <v>0</v>
      </c>
      <c r="R2420">
        <v>0</v>
      </c>
      <c r="S2420">
        <v>10.496389000000001</v>
      </c>
      <c r="T2420">
        <v>0</v>
      </c>
      <c r="U2420">
        <v>0</v>
      </c>
    </row>
    <row r="2421" spans="1:21" x14ac:dyDescent="0.25">
      <c r="A2421" t="s">
        <v>9135</v>
      </c>
      <c r="B2421">
        <v>1</v>
      </c>
      <c r="C2421" t="s">
        <v>78</v>
      </c>
      <c r="D2421" t="s">
        <v>94</v>
      </c>
      <c r="E2421" t="s">
        <v>9136</v>
      </c>
      <c r="F2421" t="s">
        <v>4991</v>
      </c>
      <c r="G2421" t="s">
        <v>71</v>
      </c>
      <c r="H2421" t="s">
        <v>129</v>
      </c>
      <c r="I2421" t="s">
        <v>22</v>
      </c>
      <c r="J2421" t="s">
        <v>141</v>
      </c>
      <c r="K2421" t="s">
        <v>9137</v>
      </c>
      <c r="L2421" t="s">
        <v>9138</v>
      </c>
      <c r="M2421">
        <v>4.5475000000000003</v>
      </c>
      <c r="N2421">
        <v>0</v>
      </c>
      <c r="O2421">
        <v>1</v>
      </c>
      <c r="P2421">
        <v>0</v>
      </c>
      <c r="Q2421">
        <v>0</v>
      </c>
      <c r="R2421">
        <v>0</v>
      </c>
      <c r="S2421">
        <v>4.5475000000000003</v>
      </c>
      <c r="T2421">
        <v>0</v>
      </c>
      <c r="U2421">
        <v>0</v>
      </c>
    </row>
    <row r="2422" spans="1:21" x14ac:dyDescent="0.25">
      <c r="A2422" t="s">
        <v>9139</v>
      </c>
      <c r="B2422">
        <v>1</v>
      </c>
      <c r="C2422" t="s">
        <v>78</v>
      </c>
      <c r="D2422" t="s">
        <v>91</v>
      </c>
      <c r="E2422" t="s">
        <v>9140</v>
      </c>
      <c r="F2422" t="s">
        <v>4991</v>
      </c>
      <c r="G2422" t="s">
        <v>71</v>
      </c>
      <c r="H2422" t="s">
        <v>129</v>
      </c>
      <c r="I2422" t="s">
        <v>22</v>
      </c>
      <c r="J2422" t="s">
        <v>141</v>
      </c>
      <c r="K2422" t="s">
        <v>9141</v>
      </c>
      <c r="L2422" t="s">
        <v>9142</v>
      </c>
      <c r="M2422">
        <v>1.499166666</v>
      </c>
      <c r="N2422">
        <v>0</v>
      </c>
      <c r="O2422">
        <v>0</v>
      </c>
      <c r="P2422">
        <v>0</v>
      </c>
      <c r="Q2422">
        <v>1</v>
      </c>
      <c r="R2422">
        <v>0</v>
      </c>
      <c r="S2422">
        <v>0</v>
      </c>
      <c r="T2422">
        <v>0</v>
      </c>
      <c r="U2422">
        <v>1.4991669999999999</v>
      </c>
    </row>
    <row r="2423" spans="1:21" x14ac:dyDescent="0.25">
      <c r="A2423" t="s">
        <v>9143</v>
      </c>
      <c r="B2423">
        <v>1</v>
      </c>
      <c r="C2423" t="s">
        <v>78</v>
      </c>
      <c r="D2423" t="s">
        <v>106</v>
      </c>
      <c r="E2423" t="s">
        <v>9144</v>
      </c>
      <c r="F2423" t="s">
        <v>5012</v>
      </c>
      <c r="G2423" t="s">
        <v>72</v>
      </c>
      <c r="H2423" t="s">
        <v>129</v>
      </c>
      <c r="I2423" t="s">
        <v>22</v>
      </c>
      <c r="J2423" t="s">
        <v>141</v>
      </c>
      <c r="K2423" t="s">
        <v>9145</v>
      </c>
      <c r="L2423" t="s">
        <v>9146</v>
      </c>
      <c r="M2423">
        <v>1.393888888</v>
      </c>
      <c r="N2423">
        <v>0</v>
      </c>
      <c r="O2423">
        <v>3</v>
      </c>
      <c r="P2423">
        <v>0</v>
      </c>
      <c r="Q2423">
        <v>0</v>
      </c>
      <c r="R2423">
        <v>0</v>
      </c>
      <c r="S2423">
        <v>4.181667</v>
      </c>
      <c r="T2423">
        <v>0</v>
      </c>
      <c r="U2423">
        <v>0</v>
      </c>
    </row>
    <row r="2424" spans="1:21" x14ac:dyDescent="0.25">
      <c r="A2424" t="s">
        <v>9147</v>
      </c>
      <c r="B2424">
        <v>1</v>
      </c>
      <c r="C2424" t="s">
        <v>78</v>
      </c>
      <c r="D2424" t="s">
        <v>106</v>
      </c>
      <c r="E2424" t="s">
        <v>9148</v>
      </c>
      <c r="F2424" t="s">
        <v>5070</v>
      </c>
      <c r="G2424" t="s">
        <v>71</v>
      </c>
      <c r="H2424" t="s">
        <v>129</v>
      </c>
      <c r="I2424" t="s">
        <v>22</v>
      </c>
      <c r="J2424" t="s">
        <v>141</v>
      </c>
      <c r="K2424" t="s">
        <v>9149</v>
      </c>
      <c r="L2424" t="s">
        <v>9150</v>
      </c>
      <c r="M2424">
        <v>1.7891666660000001</v>
      </c>
      <c r="N2424">
        <v>0</v>
      </c>
      <c r="O2424">
        <v>1</v>
      </c>
      <c r="P2424">
        <v>0</v>
      </c>
      <c r="Q2424">
        <v>0</v>
      </c>
      <c r="R2424">
        <v>0</v>
      </c>
      <c r="S2424">
        <v>1.789167</v>
      </c>
      <c r="T2424">
        <v>0</v>
      </c>
      <c r="U2424">
        <v>0</v>
      </c>
    </row>
    <row r="2425" spans="1:21" x14ac:dyDescent="0.25">
      <c r="A2425" t="s">
        <v>9151</v>
      </c>
      <c r="B2425">
        <v>1</v>
      </c>
      <c r="C2425" t="s">
        <v>78</v>
      </c>
      <c r="D2425" t="s">
        <v>82</v>
      </c>
      <c r="E2425" t="s">
        <v>9152</v>
      </c>
      <c r="F2425" t="s">
        <v>5470</v>
      </c>
      <c r="G2425" t="s">
        <v>71</v>
      </c>
      <c r="H2425" t="s">
        <v>129</v>
      </c>
      <c r="I2425" t="s">
        <v>22</v>
      </c>
      <c r="J2425" t="s">
        <v>141</v>
      </c>
      <c r="K2425" t="s">
        <v>9153</v>
      </c>
      <c r="L2425" t="s">
        <v>9154</v>
      </c>
      <c r="M2425">
        <v>0.28499999999999998</v>
      </c>
      <c r="N2425">
        <v>1</v>
      </c>
      <c r="O2425">
        <v>463</v>
      </c>
      <c r="P2425">
        <v>0</v>
      </c>
      <c r="Q2425">
        <v>0</v>
      </c>
      <c r="R2425">
        <v>0.28499999999999998</v>
      </c>
      <c r="S2425">
        <v>131.95500000000001</v>
      </c>
      <c r="T2425">
        <v>0</v>
      </c>
      <c r="U2425">
        <v>0</v>
      </c>
    </row>
    <row r="2426" spans="1:21" x14ac:dyDescent="0.25">
      <c r="A2426" t="s">
        <v>9155</v>
      </c>
      <c r="B2426">
        <v>1</v>
      </c>
      <c r="C2426" t="s">
        <v>78</v>
      </c>
      <c r="D2426" t="s">
        <v>82</v>
      </c>
      <c r="E2426" t="s">
        <v>9156</v>
      </c>
      <c r="F2426" t="s">
        <v>2199</v>
      </c>
      <c r="G2426" t="s">
        <v>71</v>
      </c>
      <c r="H2426" t="s">
        <v>129</v>
      </c>
      <c r="I2426" t="s">
        <v>22</v>
      </c>
      <c r="J2426" t="s">
        <v>141</v>
      </c>
      <c r="K2426" t="s">
        <v>9157</v>
      </c>
      <c r="L2426" t="s">
        <v>9158</v>
      </c>
      <c r="M2426">
        <v>2.690833333</v>
      </c>
      <c r="N2426">
        <v>0</v>
      </c>
      <c r="O2426">
        <v>6</v>
      </c>
      <c r="P2426">
        <v>0</v>
      </c>
      <c r="Q2426">
        <v>0</v>
      </c>
      <c r="R2426">
        <v>0</v>
      </c>
      <c r="S2426">
        <v>16.145</v>
      </c>
      <c r="T2426">
        <v>0</v>
      </c>
      <c r="U2426">
        <v>0</v>
      </c>
    </row>
    <row r="2427" spans="1:21" x14ac:dyDescent="0.25">
      <c r="A2427" t="s">
        <v>9159</v>
      </c>
      <c r="B2427">
        <v>1</v>
      </c>
      <c r="C2427" t="s">
        <v>78</v>
      </c>
      <c r="D2427" t="s">
        <v>94</v>
      </c>
      <c r="E2427" t="s">
        <v>9160</v>
      </c>
      <c r="F2427" t="s">
        <v>5070</v>
      </c>
      <c r="G2427" t="s">
        <v>71</v>
      </c>
      <c r="H2427" t="s">
        <v>129</v>
      </c>
      <c r="I2427" t="s">
        <v>22</v>
      </c>
      <c r="J2427" t="s">
        <v>141</v>
      </c>
      <c r="K2427" t="s">
        <v>9161</v>
      </c>
      <c r="L2427" t="s">
        <v>9162</v>
      </c>
      <c r="M2427">
        <v>2.2736111110000001</v>
      </c>
      <c r="N2427">
        <v>0</v>
      </c>
      <c r="O2427">
        <v>2</v>
      </c>
      <c r="P2427">
        <v>0</v>
      </c>
      <c r="Q2427">
        <v>0</v>
      </c>
      <c r="R2427">
        <v>0</v>
      </c>
      <c r="S2427">
        <v>4.5472219999999997</v>
      </c>
      <c r="T2427">
        <v>0</v>
      </c>
      <c r="U2427">
        <v>0</v>
      </c>
    </row>
    <row r="2428" spans="1:21" x14ac:dyDescent="0.25">
      <c r="A2428" t="s">
        <v>9163</v>
      </c>
      <c r="B2428">
        <v>1</v>
      </c>
      <c r="C2428" t="s">
        <v>78</v>
      </c>
      <c r="D2428" t="s">
        <v>85</v>
      </c>
      <c r="E2428" t="s">
        <v>9164</v>
      </c>
      <c r="F2428" t="s">
        <v>140</v>
      </c>
      <c r="G2428" t="s">
        <v>72</v>
      </c>
      <c r="H2428" t="s">
        <v>129</v>
      </c>
      <c r="I2428" t="s">
        <v>22</v>
      </c>
      <c r="J2428" t="s">
        <v>141</v>
      </c>
      <c r="K2428" t="s">
        <v>9165</v>
      </c>
      <c r="L2428" t="s">
        <v>9166</v>
      </c>
      <c r="M2428">
        <v>0.74527777699999997</v>
      </c>
      <c r="N2428">
        <v>9</v>
      </c>
      <c r="O2428">
        <v>0</v>
      </c>
      <c r="P2428">
        <v>0</v>
      </c>
      <c r="Q2428">
        <v>0</v>
      </c>
      <c r="R2428">
        <v>6.7074999999999996</v>
      </c>
      <c r="S2428">
        <v>0</v>
      </c>
      <c r="T2428">
        <v>0</v>
      </c>
      <c r="U2428">
        <v>0</v>
      </c>
    </row>
    <row r="2429" spans="1:21" x14ac:dyDescent="0.25">
      <c r="A2429" t="s">
        <v>9167</v>
      </c>
      <c r="B2429">
        <v>1</v>
      </c>
      <c r="C2429" t="s">
        <v>78</v>
      </c>
      <c r="D2429" t="s">
        <v>81</v>
      </c>
      <c r="E2429" t="s">
        <v>9168</v>
      </c>
      <c r="F2429" t="s">
        <v>140</v>
      </c>
      <c r="G2429" t="s">
        <v>72</v>
      </c>
      <c r="H2429" t="s">
        <v>129</v>
      </c>
      <c r="I2429" t="s">
        <v>22</v>
      </c>
      <c r="J2429" t="s">
        <v>141</v>
      </c>
      <c r="K2429" t="s">
        <v>9169</v>
      </c>
      <c r="L2429" t="s">
        <v>9170</v>
      </c>
      <c r="M2429">
        <v>0.1275</v>
      </c>
      <c r="N2429">
        <v>1</v>
      </c>
      <c r="O2429">
        <v>353</v>
      </c>
      <c r="P2429">
        <v>0</v>
      </c>
      <c r="Q2429">
        <v>0</v>
      </c>
      <c r="R2429">
        <v>0.1275</v>
      </c>
      <c r="S2429">
        <v>45.0075</v>
      </c>
      <c r="T2429">
        <v>0</v>
      </c>
      <c r="U2429">
        <v>0</v>
      </c>
    </row>
    <row r="2430" spans="1:21" x14ac:dyDescent="0.25">
      <c r="A2430" t="s">
        <v>9171</v>
      </c>
      <c r="B2430">
        <v>1</v>
      </c>
      <c r="C2430" t="s">
        <v>78</v>
      </c>
      <c r="D2430" t="s">
        <v>81</v>
      </c>
      <c r="E2430" t="s">
        <v>9172</v>
      </c>
      <c r="F2430" t="s">
        <v>5417</v>
      </c>
      <c r="G2430" t="s">
        <v>71</v>
      </c>
      <c r="H2430" t="s">
        <v>129</v>
      </c>
      <c r="I2430" t="s">
        <v>22</v>
      </c>
      <c r="J2430" t="s">
        <v>141</v>
      </c>
      <c r="K2430" t="s">
        <v>9173</v>
      </c>
      <c r="L2430" t="s">
        <v>9174</v>
      </c>
      <c r="M2430">
        <v>1.1486111109999999</v>
      </c>
      <c r="N2430">
        <v>0</v>
      </c>
      <c r="O2430">
        <v>1</v>
      </c>
      <c r="P2430">
        <v>0</v>
      </c>
      <c r="Q2430">
        <v>0</v>
      </c>
      <c r="R2430">
        <v>0</v>
      </c>
      <c r="S2430">
        <v>1.148611</v>
      </c>
      <c r="T2430">
        <v>0</v>
      </c>
      <c r="U2430">
        <v>0</v>
      </c>
    </row>
    <row r="2431" spans="1:21" x14ac:dyDescent="0.25">
      <c r="A2431" t="s">
        <v>9175</v>
      </c>
      <c r="B2431">
        <v>1</v>
      </c>
      <c r="C2431" t="s">
        <v>78</v>
      </c>
      <c r="D2431" t="s">
        <v>81</v>
      </c>
      <c r="E2431" t="s">
        <v>9176</v>
      </c>
      <c r="F2431" t="s">
        <v>5417</v>
      </c>
      <c r="G2431" t="s">
        <v>71</v>
      </c>
      <c r="H2431" t="s">
        <v>129</v>
      </c>
      <c r="I2431" t="s">
        <v>22</v>
      </c>
      <c r="J2431" t="s">
        <v>141</v>
      </c>
      <c r="K2431" t="s">
        <v>9177</v>
      </c>
      <c r="L2431" t="s">
        <v>9178</v>
      </c>
      <c r="M2431">
        <v>1.3888888880000001</v>
      </c>
      <c r="N2431">
        <v>0</v>
      </c>
      <c r="O2431">
        <v>1</v>
      </c>
      <c r="P2431">
        <v>0</v>
      </c>
      <c r="Q2431">
        <v>0</v>
      </c>
      <c r="R2431">
        <v>0</v>
      </c>
      <c r="S2431">
        <v>1.388889</v>
      </c>
      <c r="T2431">
        <v>0</v>
      </c>
      <c r="U2431">
        <v>0</v>
      </c>
    </row>
    <row r="2432" spans="1:21" x14ac:dyDescent="0.25">
      <c r="A2432" t="s">
        <v>9179</v>
      </c>
      <c r="B2432">
        <v>1</v>
      </c>
      <c r="C2432" t="s">
        <v>79</v>
      </c>
      <c r="D2432" t="s">
        <v>122</v>
      </c>
      <c r="E2432" t="s">
        <v>9180</v>
      </c>
      <c r="F2432" t="s">
        <v>4986</v>
      </c>
      <c r="G2432" t="s">
        <v>71</v>
      </c>
      <c r="H2432" t="s">
        <v>129</v>
      </c>
      <c r="I2432" t="s">
        <v>22</v>
      </c>
      <c r="J2432" t="s">
        <v>141</v>
      </c>
      <c r="K2432" t="s">
        <v>9181</v>
      </c>
      <c r="L2432" t="s">
        <v>9182</v>
      </c>
      <c r="M2432">
        <v>0.75611111099999995</v>
      </c>
      <c r="N2432">
        <v>0</v>
      </c>
      <c r="O2432">
        <v>62</v>
      </c>
      <c r="P2432">
        <v>0</v>
      </c>
      <c r="Q2432">
        <v>0</v>
      </c>
      <c r="R2432">
        <v>0</v>
      </c>
      <c r="S2432">
        <v>46.878889000000001</v>
      </c>
      <c r="T2432">
        <v>0</v>
      </c>
      <c r="U2432">
        <v>0</v>
      </c>
    </row>
    <row r="2433" spans="1:21" x14ac:dyDescent="0.25">
      <c r="A2433" t="s">
        <v>9183</v>
      </c>
      <c r="B2433">
        <v>1</v>
      </c>
      <c r="C2433" t="s">
        <v>79</v>
      </c>
      <c r="D2433" t="s">
        <v>122</v>
      </c>
      <c r="E2433" t="s">
        <v>9180</v>
      </c>
      <c r="F2433" t="s">
        <v>4986</v>
      </c>
      <c r="G2433" t="s">
        <v>71</v>
      </c>
      <c r="H2433" t="s">
        <v>129</v>
      </c>
      <c r="I2433" t="s">
        <v>22</v>
      </c>
      <c r="J2433" t="s">
        <v>141</v>
      </c>
      <c r="K2433" t="s">
        <v>9184</v>
      </c>
      <c r="L2433" t="s">
        <v>9185</v>
      </c>
      <c r="M2433">
        <v>0.76277777700000005</v>
      </c>
      <c r="N2433">
        <v>0</v>
      </c>
      <c r="O2433">
        <v>62</v>
      </c>
      <c r="P2433">
        <v>0</v>
      </c>
      <c r="Q2433">
        <v>0</v>
      </c>
      <c r="R2433">
        <v>0</v>
      </c>
      <c r="S2433">
        <v>47.292222000000002</v>
      </c>
      <c r="T2433">
        <v>0</v>
      </c>
      <c r="U2433">
        <v>0</v>
      </c>
    </row>
    <row r="2434" spans="1:21" x14ac:dyDescent="0.25">
      <c r="A2434" t="s">
        <v>9186</v>
      </c>
      <c r="B2434">
        <v>1</v>
      </c>
      <c r="C2434" t="s">
        <v>78</v>
      </c>
      <c r="D2434" t="s">
        <v>102</v>
      </c>
      <c r="E2434" t="s">
        <v>8583</v>
      </c>
      <c r="F2434" t="s">
        <v>140</v>
      </c>
      <c r="G2434" t="s">
        <v>72</v>
      </c>
      <c r="H2434" t="s">
        <v>129</v>
      </c>
      <c r="I2434" t="s">
        <v>22</v>
      </c>
      <c r="J2434" t="s">
        <v>141</v>
      </c>
      <c r="K2434" t="s">
        <v>9187</v>
      </c>
      <c r="L2434" t="s">
        <v>9188</v>
      </c>
      <c r="M2434">
        <v>1.1405555549999999</v>
      </c>
      <c r="N2434">
        <v>3</v>
      </c>
      <c r="O2434">
        <v>48</v>
      </c>
      <c r="P2434">
        <v>0</v>
      </c>
      <c r="Q2434">
        <v>21</v>
      </c>
      <c r="R2434">
        <v>3.4216669999999998</v>
      </c>
      <c r="S2434">
        <v>54.746667000000002</v>
      </c>
      <c r="T2434">
        <v>0</v>
      </c>
      <c r="U2434">
        <v>23.951667</v>
      </c>
    </row>
    <row r="2435" spans="1:21" x14ac:dyDescent="0.25">
      <c r="A2435" t="s">
        <v>9189</v>
      </c>
      <c r="B2435">
        <v>1</v>
      </c>
      <c r="C2435" t="s">
        <v>78</v>
      </c>
      <c r="D2435" t="s">
        <v>102</v>
      </c>
      <c r="E2435" t="s">
        <v>9190</v>
      </c>
      <c r="F2435" t="s">
        <v>4991</v>
      </c>
      <c r="G2435" t="s">
        <v>71</v>
      </c>
      <c r="H2435" t="s">
        <v>129</v>
      </c>
      <c r="I2435" t="s">
        <v>22</v>
      </c>
      <c r="J2435" t="s">
        <v>141</v>
      </c>
      <c r="K2435" t="s">
        <v>9191</v>
      </c>
      <c r="L2435" t="s">
        <v>9192</v>
      </c>
      <c r="M2435">
        <v>0.92472222199999998</v>
      </c>
      <c r="N2435">
        <v>0</v>
      </c>
      <c r="O2435">
        <v>4</v>
      </c>
      <c r="P2435">
        <v>0</v>
      </c>
      <c r="Q2435">
        <v>0</v>
      </c>
      <c r="R2435">
        <v>0</v>
      </c>
      <c r="S2435">
        <v>3.6988889999999999</v>
      </c>
      <c r="T2435">
        <v>0</v>
      </c>
      <c r="U2435">
        <v>0</v>
      </c>
    </row>
    <row r="2436" spans="1:21" x14ac:dyDescent="0.25">
      <c r="A2436" t="s">
        <v>9193</v>
      </c>
      <c r="B2436">
        <v>1</v>
      </c>
      <c r="C2436" t="s">
        <v>79</v>
      </c>
      <c r="D2436" t="s">
        <v>113</v>
      </c>
      <c r="E2436" t="s">
        <v>9194</v>
      </c>
      <c r="F2436" t="s">
        <v>5070</v>
      </c>
      <c r="G2436" t="s">
        <v>71</v>
      </c>
      <c r="H2436" t="s">
        <v>129</v>
      </c>
      <c r="I2436" t="s">
        <v>22</v>
      </c>
      <c r="J2436" t="s">
        <v>141</v>
      </c>
      <c r="K2436" t="s">
        <v>9195</v>
      </c>
      <c r="L2436" t="s">
        <v>9196</v>
      </c>
      <c r="M2436">
        <v>0.84611111100000003</v>
      </c>
      <c r="N2436">
        <v>0</v>
      </c>
      <c r="O2436">
        <v>5</v>
      </c>
      <c r="P2436">
        <v>0</v>
      </c>
      <c r="Q2436">
        <v>0</v>
      </c>
      <c r="R2436">
        <v>0</v>
      </c>
      <c r="S2436">
        <v>4.230556</v>
      </c>
      <c r="T2436">
        <v>0</v>
      </c>
      <c r="U2436">
        <v>0</v>
      </c>
    </row>
    <row r="2437" spans="1:21" x14ac:dyDescent="0.25">
      <c r="A2437" t="s">
        <v>9197</v>
      </c>
      <c r="B2437">
        <v>1</v>
      </c>
      <c r="C2437" t="s">
        <v>79</v>
      </c>
      <c r="D2437" t="s">
        <v>113</v>
      </c>
      <c r="E2437" t="s">
        <v>9198</v>
      </c>
      <c r="F2437" t="s">
        <v>4991</v>
      </c>
      <c r="G2437" t="s">
        <v>71</v>
      </c>
      <c r="H2437" t="s">
        <v>129</v>
      </c>
      <c r="I2437" t="s">
        <v>22</v>
      </c>
      <c r="J2437" t="s">
        <v>141</v>
      </c>
      <c r="K2437" t="s">
        <v>9199</v>
      </c>
      <c r="L2437" t="s">
        <v>9200</v>
      </c>
      <c r="M2437">
        <v>0.54388888800000001</v>
      </c>
      <c r="N2437">
        <v>0</v>
      </c>
      <c r="O2437">
        <v>3</v>
      </c>
      <c r="P2437">
        <v>0</v>
      </c>
      <c r="Q2437">
        <v>0</v>
      </c>
      <c r="R2437">
        <v>0</v>
      </c>
      <c r="S2437">
        <v>1.631667</v>
      </c>
      <c r="T2437">
        <v>0</v>
      </c>
      <c r="U2437">
        <v>0</v>
      </c>
    </row>
    <row r="2438" spans="1:21" x14ac:dyDescent="0.25">
      <c r="A2438" t="s">
        <v>9201</v>
      </c>
      <c r="B2438">
        <v>1</v>
      </c>
      <c r="C2438" t="s">
        <v>79</v>
      </c>
      <c r="D2438" t="s">
        <v>113</v>
      </c>
      <c r="E2438" t="s">
        <v>9202</v>
      </c>
      <c r="F2438" t="s">
        <v>4991</v>
      </c>
      <c r="G2438" t="s">
        <v>71</v>
      </c>
      <c r="H2438" t="s">
        <v>129</v>
      </c>
      <c r="I2438" t="s">
        <v>22</v>
      </c>
      <c r="J2438" t="s">
        <v>141</v>
      </c>
      <c r="K2438" t="s">
        <v>9203</v>
      </c>
      <c r="L2438" t="s">
        <v>9204</v>
      </c>
      <c r="M2438">
        <v>3.426388888</v>
      </c>
      <c r="N2438">
        <v>0</v>
      </c>
      <c r="O2438">
        <v>6</v>
      </c>
      <c r="P2438">
        <v>0</v>
      </c>
      <c r="Q2438">
        <v>0</v>
      </c>
      <c r="R2438">
        <v>0</v>
      </c>
      <c r="S2438">
        <v>20.558333000000001</v>
      </c>
      <c r="T2438">
        <v>0</v>
      </c>
      <c r="U2438">
        <v>0</v>
      </c>
    </row>
    <row r="2439" spans="1:21" x14ac:dyDescent="0.25">
      <c r="A2439" t="s">
        <v>9205</v>
      </c>
      <c r="B2439">
        <v>1</v>
      </c>
      <c r="C2439" t="s">
        <v>78</v>
      </c>
      <c r="D2439" t="s">
        <v>93</v>
      </c>
      <c r="E2439" t="s">
        <v>9206</v>
      </c>
      <c r="F2439" t="s">
        <v>6310</v>
      </c>
      <c r="G2439" t="s">
        <v>71</v>
      </c>
      <c r="H2439" t="s">
        <v>129</v>
      </c>
      <c r="I2439" t="s">
        <v>22</v>
      </c>
      <c r="J2439" t="s">
        <v>141</v>
      </c>
      <c r="K2439" t="s">
        <v>9207</v>
      </c>
      <c r="L2439" t="s">
        <v>9208</v>
      </c>
      <c r="M2439">
        <v>1.0986111110000001</v>
      </c>
      <c r="N2439">
        <v>0</v>
      </c>
      <c r="O2439">
        <v>4</v>
      </c>
      <c r="P2439">
        <v>0</v>
      </c>
      <c r="Q2439">
        <v>0</v>
      </c>
      <c r="R2439">
        <v>0</v>
      </c>
      <c r="S2439">
        <v>4.394444</v>
      </c>
      <c r="T2439">
        <v>0</v>
      </c>
      <c r="U2439">
        <v>0</v>
      </c>
    </row>
    <row r="2440" spans="1:21" x14ac:dyDescent="0.25">
      <c r="A2440" t="s">
        <v>9209</v>
      </c>
      <c r="B2440">
        <v>1</v>
      </c>
      <c r="C2440" t="s">
        <v>78</v>
      </c>
      <c r="D2440" t="s">
        <v>93</v>
      </c>
      <c r="E2440" t="s">
        <v>9210</v>
      </c>
      <c r="F2440" t="s">
        <v>140</v>
      </c>
      <c r="G2440" t="s">
        <v>72</v>
      </c>
      <c r="H2440" t="s">
        <v>129</v>
      </c>
      <c r="I2440" t="s">
        <v>22</v>
      </c>
      <c r="J2440" t="s">
        <v>141</v>
      </c>
      <c r="K2440" t="s">
        <v>9211</v>
      </c>
      <c r="L2440" t="s">
        <v>9212</v>
      </c>
      <c r="M2440">
        <v>0.51194444400000005</v>
      </c>
      <c r="N2440">
        <v>0</v>
      </c>
      <c r="O2440">
        <v>0</v>
      </c>
      <c r="P2440">
        <v>22</v>
      </c>
      <c r="Q2440">
        <v>794</v>
      </c>
      <c r="R2440">
        <v>0</v>
      </c>
      <c r="S2440">
        <v>0</v>
      </c>
      <c r="T2440">
        <v>11.262778000000001</v>
      </c>
      <c r="U2440">
        <v>406.48388899999998</v>
      </c>
    </row>
    <row r="2441" spans="1:21" x14ac:dyDescent="0.25">
      <c r="A2441" t="s">
        <v>9213</v>
      </c>
      <c r="B2441">
        <v>1</v>
      </c>
      <c r="C2441" t="s">
        <v>78</v>
      </c>
      <c r="D2441" t="s">
        <v>93</v>
      </c>
      <c r="E2441" t="s">
        <v>9210</v>
      </c>
      <c r="F2441" t="s">
        <v>140</v>
      </c>
      <c r="G2441" t="s">
        <v>72</v>
      </c>
      <c r="H2441" t="s">
        <v>129</v>
      </c>
      <c r="I2441" t="s">
        <v>22</v>
      </c>
      <c r="J2441" t="s">
        <v>141</v>
      </c>
      <c r="K2441" t="s">
        <v>9214</v>
      </c>
      <c r="L2441" t="s">
        <v>9215</v>
      </c>
      <c r="M2441">
        <v>0.24722222199999999</v>
      </c>
      <c r="N2441">
        <v>0</v>
      </c>
      <c r="O2441">
        <v>0</v>
      </c>
      <c r="P2441">
        <v>22</v>
      </c>
      <c r="Q2441">
        <v>794</v>
      </c>
      <c r="R2441">
        <v>0</v>
      </c>
      <c r="S2441">
        <v>0</v>
      </c>
      <c r="T2441">
        <v>5.4388889999999996</v>
      </c>
      <c r="U2441">
        <v>196.294444</v>
      </c>
    </row>
    <row r="2442" spans="1:21" x14ac:dyDescent="0.25">
      <c r="A2442" t="s">
        <v>9216</v>
      </c>
      <c r="B2442">
        <v>1</v>
      </c>
      <c r="C2442" t="s">
        <v>78</v>
      </c>
      <c r="D2442" t="s">
        <v>93</v>
      </c>
      <c r="E2442" t="s">
        <v>9217</v>
      </c>
      <c r="F2442" t="s">
        <v>4996</v>
      </c>
      <c r="G2442" t="s">
        <v>71</v>
      </c>
      <c r="H2442" t="s">
        <v>129</v>
      </c>
      <c r="I2442" t="s">
        <v>22</v>
      </c>
      <c r="J2442" t="s">
        <v>141</v>
      </c>
      <c r="K2442" t="s">
        <v>9218</v>
      </c>
      <c r="L2442" t="s">
        <v>9219</v>
      </c>
      <c r="M2442">
        <v>0.24444444400000001</v>
      </c>
      <c r="N2442">
        <v>0</v>
      </c>
      <c r="O2442">
        <v>105</v>
      </c>
      <c r="P2442">
        <v>0</v>
      </c>
      <c r="Q2442">
        <v>0</v>
      </c>
      <c r="R2442">
        <v>0</v>
      </c>
      <c r="S2442">
        <v>25.666667</v>
      </c>
      <c r="T2442">
        <v>0</v>
      </c>
      <c r="U2442">
        <v>0</v>
      </c>
    </row>
    <row r="2443" spans="1:21" x14ac:dyDescent="0.25">
      <c r="A2443" t="s">
        <v>9220</v>
      </c>
      <c r="B2443">
        <v>1</v>
      </c>
      <c r="C2443" t="s">
        <v>78</v>
      </c>
      <c r="D2443" t="s">
        <v>93</v>
      </c>
      <c r="E2443" t="s">
        <v>9221</v>
      </c>
      <c r="F2443" t="s">
        <v>140</v>
      </c>
      <c r="G2443" t="s">
        <v>72</v>
      </c>
      <c r="H2443" t="s">
        <v>129</v>
      </c>
      <c r="I2443" t="s">
        <v>22</v>
      </c>
      <c r="J2443" t="s">
        <v>141</v>
      </c>
      <c r="K2443" t="s">
        <v>9222</v>
      </c>
      <c r="L2443" t="s">
        <v>9223</v>
      </c>
      <c r="M2443">
        <v>0.48277777700000002</v>
      </c>
      <c r="N2443">
        <v>0</v>
      </c>
      <c r="O2443">
        <v>0</v>
      </c>
      <c r="P2443">
        <v>22</v>
      </c>
      <c r="Q2443">
        <v>795</v>
      </c>
      <c r="R2443">
        <v>0</v>
      </c>
      <c r="S2443">
        <v>0</v>
      </c>
      <c r="T2443">
        <v>10.621111000000001</v>
      </c>
      <c r="U2443">
        <v>383.808333</v>
      </c>
    </row>
    <row r="2444" spans="1:21" x14ac:dyDescent="0.25">
      <c r="A2444" t="s">
        <v>9224</v>
      </c>
      <c r="B2444">
        <v>1</v>
      </c>
      <c r="C2444" t="s">
        <v>78</v>
      </c>
      <c r="D2444" t="s">
        <v>93</v>
      </c>
      <c r="E2444" t="s">
        <v>9210</v>
      </c>
      <c r="F2444" t="s">
        <v>140</v>
      </c>
      <c r="G2444" t="s">
        <v>72</v>
      </c>
      <c r="H2444" t="s">
        <v>129</v>
      </c>
      <c r="I2444" t="s">
        <v>22</v>
      </c>
      <c r="J2444" t="s">
        <v>141</v>
      </c>
      <c r="K2444" t="s">
        <v>9225</v>
      </c>
      <c r="L2444" t="s">
        <v>8780</v>
      </c>
      <c r="M2444">
        <v>0.44638888799999998</v>
      </c>
      <c r="N2444">
        <v>0</v>
      </c>
      <c r="O2444">
        <v>0</v>
      </c>
      <c r="P2444">
        <v>1</v>
      </c>
      <c r="Q2444">
        <v>145</v>
      </c>
      <c r="R2444">
        <v>0</v>
      </c>
      <c r="S2444">
        <v>0</v>
      </c>
      <c r="T2444">
        <v>0.44638899999999998</v>
      </c>
      <c r="U2444">
        <v>64.726388999999998</v>
      </c>
    </row>
    <row r="2445" spans="1:21" x14ac:dyDescent="0.25">
      <c r="A2445" t="s">
        <v>9226</v>
      </c>
      <c r="B2445">
        <v>1</v>
      </c>
      <c r="C2445" t="s">
        <v>78</v>
      </c>
      <c r="D2445" t="s">
        <v>93</v>
      </c>
      <c r="E2445" t="s">
        <v>9210</v>
      </c>
      <c r="F2445" t="s">
        <v>140</v>
      </c>
      <c r="G2445" t="s">
        <v>72</v>
      </c>
      <c r="H2445" t="s">
        <v>129</v>
      </c>
      <c r="I2445" t="s">
        <v>22</v>
      </c>
      <c r="J2445" t="s">
        <v>141</v>
      </c>
      <c r="K2445" t="s">
        <v>9227</v>
      </c>
      <c r="L2445" t="s">
        <v>9228</v>
      </c>
      <c r="M2445">
        <v>0.35833333299999998</v>
      </c>
      <c r="N2445">
        <v>0</v>
      </c>
      <c r="O2445">
        <v>0</v>
      </c>
      <c r="P2445">
        <v>22</v>
      </c>
      <c r="Q2445">
        <v>794</v>
      </c>
      <c r="R2445">
        <v>0</v>
      </c>
      <c r="S2445">
        <v>0</v>
      </c>
      <c r="T2445">
        <v>7.8833330000000004</v>
      </c>
      <c r="U2445">
        <v>284.51666599999999</v>
      </c>
    </row>
    <row r="2446" spans="1:21" x14ac:dyDescent="0.25">
      <c r="A2446" t="s">
        <v>9229</v>
      </c>
      <c r="B2446">
        <v>1</v>
      </c>
      <c r="C2446" t="s">
        <v>78</v>
      </c>
      <c r="D2446" t="s">
        <v>93</v>
      </c>
      <c r="E2446" t="s">
        <v>9210</v>
      </c>
      <c r="F2446" t="s">
        <v>140</v>
      </c>
      <c r="G2446" t="s">
        <v>72</v>
      </c>
      <c r="H2446" t="s">
        <v>129</v>
      </c>
      <c r="I2446" t="s">
        <v>22</v>
      </c>
      <c r="J2446" t="s">
        <v>141</v>
      </c>
      <c r="K2446" t="s">
        <v>9230</v>
      </c>
      <c r="L2446" t="s">
        <v>9231</v>
      </c>
      <c r="M2446">
        <v>0.75</v>
      </c>
      <c r="N2446">
        <v>0</v>
      </c>
      <c r="O2446">
        <v>0</v>
      </c>
      <c r="P2446">
        <v>22</v>
      </c>
      <c r="Q2446">
        <v>794</v>
      </c>
      <c r="R2446">
        <v>0</v>
      </c>
      <c r="S2446">
        <v>0</v>
      </c>
      <c r="T2446">
        <v>16.5</v>
      </c>
      <c r="U2446">
        <v>595.5</v>
      </c>
    </row>
    <row r="2447" spans="1:21" x14ac:dyDescent="0.25">
      <c r="A2447" t="s">
        <v>9232</v>
      </c>
      <c r="B2447">
        <v>1</v>
      </c>
      <c r="C2447" t="s">
        <v>78</v>
      </c>
      <c r="D2447" t="s">
        <v>87</v>
      </c>
      <c r="E2447" t="s">
        <v>9233</v>
      </c>
      <c r="F2447" t="s">
        <v>128</v>
      </c>
      <c r="G2447" t="s">
        <v>72</v>
      </c>
      <c r="H2447" t="s">
        <v>129</v>
      </c>
      <c r="I2447" t="s">
        <v>22</v>
      </c>
      <c r="J2447" t="s">
        <v>130</v>
      </c>
      <c r="K2447" t="s">
        <v>9234</v>
      </c>
      <c r="L2447" t="s">
        <v>9235</v>
      </c>
      <c r="M2447">
        <v>1.2507694439999999</v>
      </c>
      <c r="N2447">
        <v>7</v>
      </c>
      <c r="O2447">
        <v>506</v>
      </c>
      <c r="P2447">
        <v>5</v>
      </c>
      <c r="Q2447">
        <v>65</v>
      </c>
      <c r="R2447">
        <v>8.7553859999999997</v>
      </c>
      <c r="S2447">
        <v>632.88933899999995</v>
      </c>
      <c r="T2447">
        <v>6.2538470000000004</v>
      </c>
      <c r="U2447">
        <v>81.300014000000004</v>
      </c>
    </row>
    <row r="2448" spans="1:21" x14ac:dyDescent="0.25">
      <c r="A2448" t="s">
        <v>9236</v>
      </c>
      <c r="B2448">
        <v>1</v>
      </c>
      <c r="C2448" t="s">
        <v>78</v>
      </c>
      <c r="D2448" t="s">
        <v>87</v>
      </c>
      <c r="E2448" t="s">
        <v>9233</v>
      </c>
      <c r="F2448" t="s">
        <v>128</v>
      </c>
      <c r="G2448" t="s">
        <v>72</v>
      </c>
      <c r="H2448" t="s">
        <v>129</v>
      </c>
      <c r="I2448" t="s">
        <v>22</v>
      </c>
      <c r="J2448" t="s">
        <v>130</v>
      </c>
      <c r="K2448" t="s">
        <v>9237</v>
      </c>
      <c r="L2448" t="s">
        <v>9238</v>
      </c>
      <c r="M2448">
        <v>1.156666666</v>
      </c>
      <c r="N2448">
        <v>7</v>
      </c>
      <c r="O2448">
        <v>506</v>
      </c>
      <c r="P2448">
        <v>5</v>
      </c>
      <c r="Q2448">
        <v>65</v>
      </c>
      <c r="R2448">
        <v>8.0966670000000001</v>
      </c>
      <c r="S2448">
        <v>585.27333299999998</v>
      </c>
      <c r="T2448">
        <v>5.7833329999999998</v>
      </c>
      <c r="U2448">
        <v>75.183333000000005</v>
      </c>
    </row>
    <row r="2449" spans="1:21" x14ac:dyDescent="0.25">
      <c r="A2449" t="s">
        <v>9239</v>
      </c>
      <c r="B2449">
        <v>1</v>
      </c>
      <c r="C2449" t="s">
        <v>78</v>
      </c>
      <c r="D2449" t="s">
        <v>81</v>
      </c>
      <c r="E2449" t="s">
        <v>9240</v>
      </c>
      <c r="F2449" t="s">
        <v>140</v>
      </c>
      <c r="G2449" t="s">
        <v>72</v>
      </c>
      <c r="H2449" t="s">
        <v>129</v>
      </c>
      <c r="I2449" t="s">
        <v>22</v>
      </c>
      <c r="J2449" t="s">
        <v>141</v>
      </c>
      <c r="K2449" t="s">
        <v>9241</v>
      </c>
      <c r="L2449" t="s">
        <v>9242</v>
      </c>
      <c r="M2449">
        <v>0.450555555</v>
      </c>
      <c r="N2449">
        <v>1</v>
      </c>
      <c r="O2449">
        <v>739</v>
      </c>
      <c r="P2449">
        <v>0</v>
      </c>
      <c r="Q2449">
        <v>0</v>
      </c>
      <c r="R2449">
        <v>0.45055600000000001</v>
      </c>
      <c r="S2449">
        <v>332.960555</v>
      </c>
      <c r="T2449">
        <v>0</v>
      </c>
      <c r="U2449">
        <v>0</v>
      </c>
    </row>
    <row r="2450" spans="1:21" x14ac:dyDescent="0.25">
      <c r="A2450" t="s">
        <v>9243</v>
      </c>
      <c r="B2450">
        <v>1</v>
      </c>
      <c r="C2450" t="s">
        <v>78</v>
      </c>
      <c r="D2450" t="s">
        <v>81</v>
      </c>
      <c r="E2450" t="s">
        <v>9244</v>
      </c>
      <c r="F2450" t="s">
        <v>5012</v>
      </c>
      <c r="G2450" t="s">
        <v>72</v>
      </c>
      <c r="H2450" t="s">
        <v>129</v>
      </c>
      <c r="I2450" t="s">
        <v>22</v>
      </c>
      <c r="J2450" t="s">
        <v>141</v>
      </c>
      <c r="K2450" t="s">
        <v>9245</v>
      </c>
      <c r="L2450" t="s">
        <v>9246</v>
      </c>
      <c r="M2450">
        <v>2.9908333329999999</v>
      </c>
      <c r="N2450">
        <v>0</v>
      </c>
      <c r="O2450">
        <v>0</v>
      </c>
      <c r="P2450">
        <v>1</v>
      </c>
      <c r="Q2450">
        <v>0</v>
      </c>
      <c r="R2450">
        <v>0</v>
      </c>
      <c r="S2450">
        <v>0</v>
      </c>
      <c r="T2450">
        <v>2.9908329999999999</v>
      </c>
      <c r="U2450">
        <v>0</v>
      </c>
    </row>
    <row r="2451" spans="1:21" x14ac:dyDescent="0.25">
      <c r="A2451" t="s">
        <v>9247</v>
      </c>
      <c r="B2451">
        <v>1</v>
      </c>
      <c r="C2451" t="s">
        <v>78</v>
      </c>
      <c r="D2451" t="s">
        <v>81</v>
      </c>
      <c r="E2451" t="s">
        <v>9248</v>
      </c>
      <c r="F2451" t="s">
        <v>140</v>
      </c>
      <c r="G2451" t="s">
        <v>72</v>
      </c>
      <c r="H2451" t="s">
        <v>129</v>
      </c>
      <c r="I2451" t="s">
        <v>22</v>
      </c>
      <c r="J2451" t="s">
        <v>141</v>
      </c>
      <c r="K2451" t="s">
        <v>9249</v>
      </c>
      <c r="L2451" t="s">
        <v>9250</v>
      </c>
      <c r="M2451">
        <v>0.13416666599999999</v>
      </c>
      <c r="N2451">
        <v>50</v>
      </c>
      <c r="O2451">
        <v>14025</v>
      </c>
      <c r="P2451">
        <v>0</v>
      </c>
      <c r="Q2451">
        <v>0</v>
      </c>
      <c r="R2451">
        <v>6.7083329999999997</v>
      </c>
      <c r="S2451">
        <v>1881.6874909999999</v>
      </c>
      <c r="T2451">
        <v>0</v>
      </c>
      <c r="U2451">
        <v>0</v>
      </c>
    </row>
    <row r="2452" spans="1:21" x14ac:dyDescent="0.25">
      <c r="A2452" t="s">
        <v>9251</v>
      </c>
      <c r="B2452">
        <v>1</v>
      </c>
      <c r="C2452" t="s">
        <v>78</v>
      </c>
      <c r="D2452" t="s">
        <v>94</v>
      </c>
      <c r="E2452" t="s">
        <v>7373</v>
      </c>
      <c r="F2452" t="s">
        <v>4991</v>
      </c>
      <c r="G2452" t="s">
        <v>71</v>
      </c>
      <c r="H2452" t="s">
        <v>129</v>
      </c>
      <c r="I2452" t="s">
        <v>22</v>
      </c>
      <c r="J2452" t="s">
        <v>141</v>
      </c>
      <c r="K2452" t="s">
        <v>9252</v>
      </c>
      <c r="L2452" t="s">
        <v>9253</v>
      </c>
      <c r="M2452">
        <v>4.4511111110000003</v>
      </c>
      <c r="N2452">
        <v>0</v>
      </c>
      <c r="O2452">
        <v>1</v>
      </c>
      <c r="P2452">
        <v>0</v>
      </c>
      <c r="Q2452">
        <v>0</v>
      </c>
      <c r="R2452">
        <v>0</v>
      </c>
      <c r="S2452">
        <v>4.451111</v>
      </c>
      <c r="T2452">
        <v>0</v>
      </c>
      <c r="U2452">
        <v>0</v>
      </c>
    </row>
    <row r="2453" spans="1:21" x14ac:dyDescent="0.25">
      <c r="A2453" t="s">
        <v>9254</v>
      </c>
      <c r="B2453">
        <v>1</v>
      </c>
      <c r="C2453" t="s">
        <v>78</v>
      </c>
      <c r="D2453" t="s">
        <v>94</v>
      </c>
      <c r="E2453" t="s">
        <v>9255</v>
      </c>
      <c r="F2453" t="s">
        <v>4991</v>
      </c>
      <c r="G2453" t="s">
        <v>71</v>
      </c>
      <c r="H2453" t="s">
        <v>129</v>
      </c>
      <c r="I2453" t="s">
        <v>22</v>
      </c>
      <c r="J2453" t="s">
        <v>141</v>
      </c>
      <c r="K2453" t="s">
        <v>9256</v>
      </c>
      <c r="L2453" t="s">
        <v>9257</v>
      </c>
      <c r="M2453">
        <v>1.0266666659999999</v>
      </c>
      <c r="N2453">
        <v>0</v>
      </c>
      <c r="O2453">
        <v>1</v>
      </c>
      <c r="P2453">
        <v>0</v>
      </c>
      <c r="Q2453">
        <v>0</v>
      </c>
      <c r="R2453">
        <v>0</v>
      </c>
      <c r="S2453">
        <v>1.026667</v>
      </c>
      <c r="T2453">
        <v>0</v>
      </c>
      <c r="U2453">
        <v>0</v>
      </c>
    </row>
    <row r="2454" spans="1:21" x14ac:dyDescent="0.25">
      <c r="A2454" t="s">
        <v>9258</v>
      </c>
      <c r="B2454">
        <v>1</v>
      </c>
      <c r="C2454" t="s">
        <v>78</v>
      </c>
      <c r="D2454" t="s">
        <v>94</v>
      </c>
      <c r="E2454" t="s">
        <v>7373</v>
      </c>
      <c r="F2454" t="s">
        <v>5417</v>
      </c>
      <c r="G2454" t="s">
        <v>71</v>
      </c>
      <c r="H2454" t="s">
        <v>129</v>
      </c>
      <c r="I2454" t="s">
        <v>22</v>
      </c>
      <c r="J2454" t="s">
        <v>141</v>
      </c>
      <c r="K2454" t="s">
        <v>9259</v>
      </c>
      <c r="L2454" t="s">
        <v>9260</v>
      </c>
      <c r="M2454">
        <v>3.8472222220000001</v>
      </c>
      <c r="N2454">
        <v>0</v>
      </c>
      <c r="O2454">
        <v>1</v>
      </c>
      <c r="P2454">
        <v>0</v>
      </c>
      <c r="Q2454">
        <v>0</v>
      </c>
      <c r="R2454">
        <v>0</v>
      </c>
      <c r="S2454">
        <v>3.8472219999999999</v>
      </c>
      <c r="T2454">
        <v>0</v>
      </c>
      <c r="U2454">
        <v>0</v>
      </c>
    </row>
    <row r="2455" spans="1:21" x14ac:dyDescent="0.25">
      <c r="A2455" t="s">
        <v>9261</v>
      </c>
      <c r="B2455">
        <v>1</v>
      </c>
      <c r="C2455" t="s">
        <v>78</v>
      </c>
      <c r="D2455" t="s">
        <v>80</v>
      </c>
      <c r="E2455" t="s">
        <v>9262</v>
      </c>
      <c r="F2455" t="s">
        <v>4991</v>
      </c>
      <c r="G2455" t="s">
        <v>71</v>
      </c>
      <c r="H2455" t="s">
        <v>129</v>
      </c>
      <c r="I2455" t="s">
        <v>22</v>
      </c>
      <c r="J2455" t="s">
        <v>141</v>
      </c>
      <c r="K2455" t="s">
        <v>9263</v>
      </c>
      <c r="L2455" t="s">
        <v>9264</v>
      </c>
      <c r="M2455">
        <v>2.2394444440000001</v>
      </c>
      <c r="N2455">
        <v>0</v>
      </c>
      <c r="O2455">
        <v>1</v>
      </c>
      <c r="P2455">
        <v>0</v>
      </c>
      <c r="Q2455">
        <v>0</v>
      </c>
      <c r="R2455">
        <v>0</v>
      </c>
      <c r="S2455">
        <v>2.2394440000000002</v>
      </c>
      <c r="T2455">
        <v>0</v>
      </c>
      <c r="U2455">
        <v>0</v>
      </c>
    </row>
    <row r="2456" spans="1:21" x14ac:dyDescent="0.25">
      <c r="A2456" t="s">
        <v>9265</v>
      </c>
      <c r="B2456">
        <v>1</v>
      </c>
      <c r="C2456" t="s">
        <v>78</v>
      </c>
      <c r="D2456" t="s">
        <v>80</v>
      </c>
      <c r="E2456" t="s">
        <v>9266</v>
      </c>
      <c r="F2456" t="s">
        <v>4991</v>
      </c>
      <c r="G2456" t="s">
        <v>71</v>
      </c>
      <c r="H2456" t="s">
        <v>129</v>
      </c>
      <c r="I2456" t="s">
        <v>22</v>
      </c>
      <c r="J2456" t="s">
        <v>141</v>
      </c>
      <c r="K2456" t="s">
        <v>9267</v>
      </c>
      <c r="L2456" t="s">
        <v>9268</v>
      </c>
      <c r="M2456">
        <v>1.2524999999999999</v>
      </c>
      <c r="N2456">
        <v>0</v>
      </c>
      <c r="O2456">
        <v>1</v>
      </c>
      <c r="P2456">
        <v>0</v>
      </c>
      <c r="Q2456">
        <v>0</v>
      </c>
      <c r="R2456">
        <v>0</v>
      </c>
      <c r="S2456">
        <v>1.2524999999999999</v>
      </c>
      <c r="T2456">
        <v>0</v>
      </c>
      <c r="U2456">
        <v>0</v>
      </c>
    </row>
    <row r="2457" spans="1:21" x14ac:dyDescent="0.25">
      <c r="A2457" t="s">
        <v>9269</v>
      </c>
      <c r="B2457">
        <v>1</v>
      </c>
      <c r="C2457" t="s">
        <v>78</v>
      </c>
      <c r="D2457" t="s">
        <v>93</v>
      </c>
      <c r="E2457" t="s">
        <v>9106</v>
      </c>
      <c r="F2457" t="s">
        <v>4986</v>
      </c>
      <c r="G2457" t="s">
        <v>71</v>
      </c>
      <c r="H2457" t="s">
        <v>129</v>
      </c>
      <c r="I2457" t="s">
        <v>22</v>
      </c>
      <c r="J2457" t="s">
        <v>141</v>
      </c>
      <c r="K2457" t="s">
        <v>9270</v>
      </c>
      <c r="L2457" t="s">
        <v>9271</v>
      </c>
      <c r="M2457">
        <v>0.53027777700000001</v>
      </c>
      <c r="N2457">
        <v>0</v>
      </c>
      <c r="O2457">
        <v>0</v>
      </c>
      <c r="P2457">
        <v>0</v>
      </c>
      <c r="Q2457">
        <v>138</v>
      </c>
      <c r="R2457">
        <v>0</v>
      </c>
      <c r="S2457">
        <v>0</v>
      </c>
      <c r="T2457">
        <v>0</v>
      </c>
      <c r="U2457">
        <v>73.178332999999995</v>
      </c>
    </row>
    <row r="2458" spans="1:21" x14ac:dyDescent="0.25">
      <c r="A2458" t="s">
        <v>9272</v>
      </c>
      <c r="B2458">
        <v>1</v>
      </c>
      <c r="C2458" t="s">
        <v>78</v>
      </c>
      <c r="D2458" t="s">
        <v>85</v>
      </c>
      <c r="E2458" t="s">
        <v>9273</v>
      </c>
      <c r="F2458" t="s">
        <v>5218</v>
      </c>
      <c r="G2458" t="s">
        <v>71</v>
      </c>
      <c r="H2458" t="s">
        <v>129</v>
      </c>
      <c r="I2458" t="s">
        <v>22</v>
      </c>
      <c r="J2458" t="s">
        <v>141</v>
      </c>
      <c r="K2458" t="s">
        <v>9274</v>
      </c>
      <c r="L2458" t="s">
        <v>9275</v>
      </c>
      <c r="M2458">
        <v>0.97138888800000001</v>
      </c>
      <c r="N2458">
        <v>0</v>
      </c>
      <c r="O2458">
        <v>44</v>
      </c>
      <c r="P2458">
        <v>0</v>
      </c>
      <c r="Q2458">
        <v>0</v>
      </c>
      <c r="R2458">
        <v>0</v>
      </c>
      <c r="S2458">
        <v>42.741110999999997</v>
      </c>
      <c r="T2458">
        <v>0</v>
      </c>
      <c r="U2458">
        <v>0</v>
      </c>
    </row>
    <row r="2459" spans="1:21" x14ac:dyDescent="0.25">
      <c r="A2459" t="s">
        <v>9276</v>
      </c>
      <c r="B2459">
        <v>1</v>
      </c>
      <c r="C2459" t="s">
        <v>78</v>
      </c>
      <c r="D2459" t="s">
        <v>104</v>
      </c>
      <c r="E2459" t="s">
        <v>9277</v>
      </c>
      <c r="F2459" t="s">
        <v>5748</v>
      </c>
      <c r="G2459" t="s">
        <v>71</v>
      </c>
      <c r="H2459" t="s">
        <v>129</v>
      </c>
      <c r="I2459" t="s">
        <v>22</v>
      </c>
      <c r="J2459" t="s">
        <v>141</v>
      </c>
      <c r="K2459" t="s">
        <v>9278</v>
      </c>
      <c r="L2459" t="s">
        <v>9279</v>
      </c>
      <c r="M2459">
        <v>0.26361111100000001</v>
      </c>
      <c r="N2459">
        <v>0</v>
      </c>
      <c r="O2459">
        <v>0</v>
      </c>
      <c r="P2459">
        <v>0</v>
      </c>
      <c r="Q2459">
        <v>2</v>
      </c>
      <c r="R2459">
        <v>0</v>
      </c>
      <c r="S2459">
        <v>0</v>
      </c>
      <c r="T2459">
        <v>0</v>
      </c>
      <c r="U2459">
        <v>0.52722199999999997</v>
      </c>
    </row>
    <row r="2460" spans="1:21" x14ac:dyDescent="0.25">
      <c r="A2460" t="s">
        <v>9280</v>
      </c>
      <c r="B2460">
        <v>1</v>
      </c>
      <c r="C2460" t="s">
        <v>78</v>
      </c>
      <c r="D2460" t="s">
        <v>87</v>
      </c>
      <c r="E2460" t="s">
        <v>9281</v>
      </c>
      <c r="F2460" t="s">
        <v>5842</v>
      </c>
      <c r="G2460" t="s">
        <v>71</v>
      </c>
      <c r="H2460" t="s">
        <v>129</v>
      </c>
      <c r="I2460" t="s">
        <v>22</v>
      </c>
      <c r="J2460" t="s">
        <v>141</v>
      </c>
      <c r="K2460" t="s">
        <v>9282</v>
      </c>
      <c r="L2460" t="s">
        <v>9283</v>
      </c>
      <c r="M2460">
        <v>1.730555555</v>
      </c>
      <c r="N2460">
        <v>0</v>
      </c>
      <c r="O2460">
        <v>41</v>
      </c>
      <c r="P2460">
        <v>0</v>
      </c>
      <c r="Q2460">
        <v>0</v>
      </c>
      <c r="R2460">
        <v>0</v>
      </c>
      <c r="S2460">
        <v>70.952777999999995</v>
      </c>
      <c r="T2460">
        <v>0</v>
      </c>
      <c r="U2460">
        <v>0</v>
      </c>
    </row>
    <row r="2461" spans="1:21" x14ac:dyDescent="0.25">
      <c r="A2461" t="s">
        <v>9284</v>
      </c>
      <c r="B2461">
        <v>1</v>
      </c>
      <c r="C2461" t="s">
        <v>78</v>
      </c>
      <c r="D2461" t="s">
        <v>93</v>
      </c>
      <c r="E2461" t="s">
        <v>9110</v>
      </c>
      <c r="F2461" t="s">
        <v>5748</v>
      </c>
      <c r="G2461" t="s">
        <v>71</v>
      </c>
      <c r="H2461" t="s">
        <v>129</v>
      </c>
      <c r="I2461" t="s">
        <v>22</v>
      </c>
      <c r="J2461" t="s">
        <v>141</v>
      </c>
      <c r="K2461" t="s">
        <v>9285</v>
      </c>
      <c r="L2461" t="s">
        <v>9286</v>
      </c>
      <c r="M2461">
        <v>0.32416666599999999</v>
      </c>
      <c r="N2461">
        <v>0</v>
      </c>
      <c r="O2461">
        <v>52</v>
      </c>
      <c r="P2461">
        <v>0</v>
      </c>
      <c r="Q2461">
        <v>0</v>
      </c>
      <c r="R2461">
        <v>0</v>
      </c>
      <c r="S2461">
        <v>16.856667000000002</v>
      </c>
      <c r="T2461">
        <v>0</v>
      </c>
      <c r="U2461">
        <v>0</v>
      </c>
    </row>
    <row r="2462" spans="1:21" x14ac:dyDescent="0.25">
      <c r="A2462" t="s">
        <v>9287</v>
      </c>
      <c r="B2462">
        <v>1</v>
      </c>
      <c r="C2462" t="s">
        <v>78</v>
      </c>
      <c r="D2462" t="s">
        <v>95</v>
      </c>
      <c r="E2462" t="s">
        <v>9288</v>
      </c>
      <c r="F2462" t="s">
        <v>4991</v>
      </c>
      <c r="G2462" t="s">
        <v>71</v>
      </c>
      <c r="H2462" t="s">
        <v>129</v>
      </c>
      <c r="I2462" t="s">
        <v>22</v>
      </c>
      <c r="J2462" t="s">
        <v>141</v>
      </c>
      <c r="K2462" t="s">
        <v>9289</v>
      </c>
      <c r="L2462" t="s">
        <v>9290</v>
      </c>
      <c r="M2462">
        <v>3.6391666659999999</v>
      </c>
      <c r="N2462">
        <v>0</v>
      </c>
      <c r="O2462">
        <v>0</v>
      </c>
      <c r="P2462">
        <v>0</v>
      </c>
      <c r="Q2462">
        <v>2</v>
      </c>
      <c r="R2462">
        <v>0</v>
      </c>
      <c r="S2462">
        <v>0</v>
      </c>
      <c r="T2462">
        <v>0</v>
      </c>
      <c r="U2462">
        <v>7.2783329999999999</v>
      </c>
    </row>
    <row r="2463" spans="1:21" x14ac:dyDescent="0.25">
      <c r="A2463" t="s">
        <v>9291</v>
      </c>
      <c r="B2463">
        <v>1</v>
      </c>
      <c r="C2463" t="s">
        <v>78</v>
      </c>
      <c r="D2463" t="s">
        <v>87</v>
      </c>
      <c r="E2463" t="s">
        <v>9233</v>
      </c>
      <c r="F2463" t="s">
        <v>3531</v>
      </c>
      <c r="G2463" t="s">
        <v>72</v>
      </c>
      <c r="H2463" t="s">
        <v>129</v>
      </c>
      <c r="I2463" t="s">
        <v>22</v>
      </c>
      <c r="J2463" t="s">
        <v>141</v>
      </c>
      <c r="K2463" t="s">
        <v>9292</v>
      </c>
      <c r="L2463" t="s">
        <v>9293</v>
      </c>
      <c r="M2463">
        <v>0.34305555500000001</v>
      </c>
      <c r="N2463">
        <v>7</v>
      </c>
      <c r="O2463">
        <v>506</v>
      </c>
      <c r="P2463">
        <v>5</v>
      </c>
      <c r="Q2463">
        <v>65</v>
      </c>
      <c r="R2463">
        <v>2.401389</v>
      </c>
      <c r="S2463">
        <v>173.58611099999999</v>
      </c>
      <c r="T2463">
        <v>1.7152780000000001</v>
      </c>
      <c r="U2463">
        <v>22.298611000000001</v>
      </c>
    </row>
    <row r="2464" spans="1:21" x14ac:dyDescent="0.25">
      <c r="A2464" t="s">
        <v>9294</v>
      </c>
      <c r="B2464">
        <v>1</v>
      </c>
      <c r="C2464" t="s">
        <v>78</v>
      </c>
      <c r="D2464" t="s">
        <v>87</v>
      </c>
      <c r="E2464" t="s">
        <v>9295</v>
      </c>
      <c r="F2464" t="s">
        <v>140</v>
      </c>
      <c r="G2464" t="s">
        <v>72</v>
      </c>
      <c r="H2464" t="s">
        <v>129</v>
      </c>
      <c r="I2464" t="s">
        <v>22</v>
      </c>
      <c r="J2464" t="s">
        <v>141</v>
      </c>
      <c r="K2464" t="s">
        <v>9296</v>
      </c>
      <c r="L2464" t="s">
        <v>9297</v>
      </c>
      <c r="M2464">
        <v>5.4166666000000002E-2</v>
      </c>
      <c r="N2464">
        <v>5</v>
      </c>
      <c r="O2464">
        <v>457</v>
      </c>
      <c r="P2464">
        <v>5</v>
      </c>
      <c r="Q2464">
        <v>65</v>
      </c>
      <c r="R2464">
        <v>0.27083299999999999</v>
      </c>
      <c r="S2464">
        <v>24.754166000000001</v>
      </c>
      <c r="T2464">
        <v>0.27083299999999999</v>
      </c>
      <c r="U2464">
        <v>3.5208330000000001</v>
      </c>
    </row>
    <row r="2465" spans="1:21" x14ac:dyDescent="0.25">
      <c r="A2465" t="s">
        <v>9298</v>
      </c>
      <c r="B2465">
        <v>1</v>
      </c>
      <c r="C2465" t="s">
        <v>78</v>
      </c>
      <c r="D2465" t="s">
        <v>103</v>
      </c>
      <c r="E2465" t="s">
        <v>9299</v>
      </c>
      <c r="F2465" t="s">
        <v>6570</v>
      </c>
      <c r="G2465" t="s">
        <v>72</v>
      </c>
      <c r="H2465" t="s">
        <v>129</v>
      </c>
      <c r="I2465" t="s">
        <v>22</v>
      </c>
      <c r="J2465" t="s">
        <v>141</v>
      </c>
      <c r="K2465" t="s">
        <v>9300</v>
      </c>
      <c r="L2465" t="s">
        <v>9301</v>
      </c>
      <c r="M2465">
        <v>2.3336111110000002</v>
      </c>
      <c r="N2465">
        <v>1</v>
      </c>
      <c r="O2465">
        <v>4</v>
      </c>
      <c r="P2465">
        <v>0</v>
      </c>
      <c r="Q2465">
        <v>10</v>
      </c>
      <c r="R2465">
        <v>2.3336109999999999</v>
      </c>
      <c r="S2465">
        <v>9.3344439999999995</v>
      </c>
      <c r="T2465">
        <v>0</v>
      </c>
      <c r="U2465">
        <v>23.336110999999999</v>
      </c>
    </row>
    <row r="2466" spans="1:21" x14ac:dyDescent="0.25">
      <c r="A2466" t="s">
        <v>9302</v>
      </c>
      <c r="B2466">
        <v>1</v>
      </c>
      <c r="C2466" t="s">
        <v>78</v>
      </c>
      <c r="D2466" t="s">
        <v>99</v>
      </c>
      <c r="E2466" t="s">
        <v>9303</v>
      </c>
      <c r="F2466" t="s">
        <v>4991</v>
      </c>
      <c r="G2466" t="s">
        <v>71</v>
      </c>
      <c r="H2466" t="s">
        <v>129</v>
      </c>
      <c r="I2466" t="s">
        <v>22</v>
      </c>
      <c r="J2466" t="s">
        <v>141</v>
      </c>
      <c r="K2466" t="s">
        <v>9304</v>
      </c>
      <c r="L2466" t="s">
        <v>9305</v>
      </c>
      <c r="M2466">
        <v>1.8991666659999999</v>
      </c>
      <c r="N2466">
        <v>0</v>
      </c>
      <c r="O2466">
        <v>5</v>
      </c>
      <c r="P2466">
        <v>0</v>
      </c>
      <c r="Q2466">
        <v>0</v>
      </c>
      <c r="R2466">
        <v>0</v>
      </c>
      <c r="S2466">
        <v>9.4958329999999993</v>
      </c>
      <c r="T2466">
        <v>0</v>
      </c>
      <c r="U2466">
        <v>0</v>
      </c>
    </row>
    <row r="2467" spans="1:21" x14ac:dyDescent="0.25">
      <c r="A2467" t="s">
        <v>9306</v>
      </c>
      <c r="B2467">
        <v>1</v>
      </c>
      <c r="C2467" t="s">
        <v>78</v>
      </c>
      <c r="D2467" t="s">
        <v>94</v>
      </c>
      <c r="E2467" t="s">
        <v>9307</v>
      </c>
      <c r="F2467" t="s">
        <v>5070</v>
      </c>
      <c r="G2467" t="s">
        <v>71</v>
      </c>
      <c r="H2467" t="s">
        <v>129</v>
      </c>
      <c r="I2467" t="s">
        <v>22</v>
      </c>
      <c r="J2467" t="s">
        <v>141</v>
      </c>
      <c r="K2467" t="s">
        <v>9308</v>
      </c>
      <c r="L2467" t="s">
        <v>9309</v>
      </c>
      <c r="M2467">
        <v>7.8674999999999997</v>
      </c>
      <c r="N2467">
        <v>0</v>
      </c>
      <c r="O2467">
        <v>2</v>
      </c>
      <c r="P2467">
        <v>0</v>
      </c>
      <c r="Q2467">
        <v>0</v>
      </c>
      <c r="R2467">
        <v>0</v>
      </c>
      <c r="S2467">
        <v>15.734999999999999</v>
      </c>
      <c r="T2467">
        <v>0</v>
      </c>
      <c r="U2467">
        <v>0</v>
      </c>
    </row>
    <row r="2468" spans="1:21" x14ac:dyDescent="0.25">
      <c r="A2468" t="s">
        <v>9310</v>
      </c>
      <c r="B2468">
        <v>1</v>
      </c>
      <c r="C2468" t="s">
        <v>79</v>
      </c>
      <c r="D2468" t="s">
        <v>114</v>
      </c>
      <c r="E2468" t="s">
        <v>3872</v>
      </c>
      <c r="F2468" t="s">
        <v>5012</v>
      </c>
      <c r="G2468" t="s">
        <v>72</v>
      </c>
      <c r="H2468" t="s">
        <v>129</v>
      </c>
      <c r="I2468" t="s">
        <v>22</v>
      </c>
      <c r="J2468" t="s">
        <v>141</v>
      </c>
      <c r="K2468" t="s">
        <v>9311</v>
      </c>
      <c r="L2468" t="s">
        <v>9312</v>
      </c>
      <c r="M2468">
        <v>0.45138888799999999</v>
      </c>
      <c r="N2468">
        <v>7</v>
      </c>
      <c r="O2468">
        <v>206</v>
      </c>
      <c r="P2468">
        <v>4</v>
      </c>
      <c r="Q2468">
        <v>27</v>
      </c>
      <c r="R2468">
        <v>3.1597219999999999</v>
      </c>
      <c r="S2468">
        <v>92.986110999999994</v>
      </c>
      <c r="T2468">
        <v>1.8055559999999999</v>
      </c>
      <c r="U2468">
        <v>12.1875</v>
      </c>
    </row>
    <row r="2469" spans="1:21" x14ac:dyDescent="0.25">
      <c r="A2469" t="s">
        <v>9313</v>
      </c>
      <c r="B2469">
        <v>1</v>
      </c>
      <c r="C2469" t="s">
        <v>79</v>
      </c>
      <c r="D2469" t="s">
        <v>114</v>
      </c>
      <c r="E2469" t="s">
        <v>9314</v>
      </c>
      <c r="F2469" t="s">
        <v>140</v>
      </c>
      <c r="G2469" t="s">
        <v>72</v>
      </c>
      <c r="H2469" t="s">
        <v>168</v>
      </c>
      <c r="I2469" t="s">
        <v>22</v>
      </c>
      <c r="J2469" t="s">
        <v>141</v>
      </c>
      <c r="K2469" t="s">
        <v>9315</v>
      </c>
      <c r="L2469" t="s">
        <v>9316</v>
      </c>
      <c r="M2469">
        <v>3.7499999999999999E-2</v>
      </c>
      <c r="N2469">
        <v>12</v>
      </c>
      <c r="O2469">
        <v>376</v>
      </c>
      <c r="P2469">
        <v>0</v>
      </c>
      <c r="Q2469">
        <v>13</v>
      </c>
      <c r="R2469">
        <v>0.45</v>
      </c>
      <c r="S2469">
        <v>14.1</v>
      </c>
      <c r="T2469">
        <v>0</v>
      </c>
      <c r="U2469">
        <v>0.48749999999999999</v>
      </c>
    </row>
    <row r="2470" spans="1:21" x14ac:dyDescent="0.25">
      <c r="A2470" t="s">
        <v>9317</v>
      </c>
      <c r="B2470">
        <v>1</v>
      </c>
      <c r="C2470" t="s">
        <v>79</v>
      </c>
      <c r="D2470" t="s">
        <v>114</v>
      </c>
      <c r="E2470" t="s">
        <v>9318</v>
      </c>
      <c r="F2470" t="s">
        <v>5012</v>
      </c>
      <c r="G2470" t="s">
        <v>72</v>
      </c>
      <c r="H2470" t="s">
        <v>129</v>
      </c>
      <c r="I2470" t="s">
        <v>22</v>
      </c>
      <c r="J2470" t="s">
        <v>141</v>
      </c>
      <c r="K2470" t="s">
        <v>9319</v>
      </c>
      <c r="L2470" t="s">
        <v>9320</v>
      </c>
      <c r="M2470">
        <v>1.328333333</v>
      </c>
      <c r="N2470">
        <v>0</v>
      </c>
      <c r="O2470">
        <v>33</v>
      </c>
      <c r="P2470">
        <v>1</v>
      </c>
      <c r="Q2470">
        <v>25</v>
      </c>
      <c r="R2470">
        <v>0</v>
      </c>
      <c r="S2470">
        <v>43.835000000000001</v>
      </c>
      <c r="T2470">
        <v>1.328333</v>
      </c>
      <c r="U2470">
        <v>33.208333000000003</v>
      </c>
    </row>
    <row r="2471" spans="1:21" x14ac:dyDescent="0.25">
      <c r="A2471" t="s">
        <v>9321</v>
      </c>
      <c r="B2471">
        <v>1</v>
      </c>
      <c r="C2471" t="s">
        <v>79</v>
      </c>
      <c r="D2471" t="s">
        <v>114</v>
      </c>
      <c r="E2471" t="s">
        <v>9322</v>
      </c>
      <c r="F2471" t="s">
        <v>140</v>
      </c>
      <c r="G2471" t="s">
        <v>72</v>
      </c>
      <c r="H2471" t="s">
        <v>129</v>
      </c>
      <c r="I2471" t="s">
        <v>22</v>
      </c>
      <c r="J2471" t="s">
        <v>141</v>
      </c>
      <c r="K2471" t="s">
        <v>9323</v>
      </c>
      <c r="L2471" t="s">
        <v>9324</v>
      </c>
      <c r="M2471">
        <v>0.30777777699999997</v>
      </c>
      <c r="N2471">
        <v>21</v>
      </c>
      <c r="O2471">
        <v>836</v>
      </c>
      <c r="P2471">
        <v>4</v>
      </c>
      <c r="Q2471">
        <v>47</v>
      </c>
      <c r="R2471">
        <v>6.4633330000000004</v>
      </c>
      <c r="S2471">
        <v>257.30222199999997</v>
      </c>
      <c r="T2471">
        <v>1.2311110000000001</v>
      </c>
      <c r="U2471">
        <v>14.465555999999999</v>
      </c>
    </row>
    <row r="2472" spans="1:21" x14ac:dyDescent="0.25">
      <c r="A2472" t="s">
        <v>9325</v>
      </c>
      <c r="B2472">
        <v>1</v>
      </c>
      <c r="C2472" t="s">
        <v>79</v>
      </c>
      <c r="D2472" t="s">
        <v>114</v>
      </c>
      <c r="E2472" t="s">
        <v>3872</v>
      </c>
      <c r="F2472" t="s">
        <v>5012</v>
      </c>
      <c r="G2472" t="s">
        <v>72</v>
      </c>
      <c r="H2472" t="s">
        <v>129</v>
      </c>
      <c r="I2472" t="s">
        <v>22</v>
      </c>
      <c r="J2472" t="s">
        <v>141</v>
      </c>
      <c r="K2472" t="s">
        <v>9326</v>
      </c>
      <c r="L2472" t="s">
        <v>9327</v>
      </c>
      <c r="M2472">
        <v>0.60305555499999997</v>
      </c>
      <c r="N2472">
        <v>7</v>
      </c>
      <c r="O2472">
        <v>206</v>
      </c>
      <c r="P2472">
        <v>4</v>
      </c>
      <c r="Q2472">
        <v>27</v>
      </c>
      <c r="R2472">
        <v>4.2213890000000003</v>
      </c>
      <c r="S2472">
        <v>124.229444</v>
      </c>
      <c r="T2472">
        <v>2.4122219999999999</v>
      </c>
      <c r="U2472">
        <v>16.282499999999999</v>
      </c>
    </row>
    <row r="2473" spans="1:21" x14ac:dyDescent="0.25">
      <c r="A2473" t="s">
        <v>9328</v>
      </c>
      <c r="B2473">
        <v>1</v>
      </c>
      <c r="C2473" t="s">
        <v>78</v>
      </c>
      <c r="D2473" t="s">
        <v>82</v>
      </c>
      <c r="E2473" t="s">
        <v>9329</v>
      </c>
      <c r="F2473" t="s">
        <v>4986</v>
      </c>
      <c r="G2473" t="s">
        <v>71</v>
      </c>
      <c r="H2473" t="s">
        <v>129</v>
      </c>
      <c r="I2473" t="s">
        <v>22</v>
      </c>
      <c r="J2473" t="s">
        <v>141</v>
      </c>
      <c r="K2473" t="s">
        <v>9330</v>
      </c>
      <c r="L2473" t="s">
        <v>9331</v>
      </c>
      <c r="M2473">
        <v>2.3394444440000002</v>
      </c>
      <c r="N2473">
        <v>0</v>
      </c>
      <c r="O2473">
        <v>133</v>
      </c>
      <c r="P2473">
        <v>0</v>
      </c>
      <c r="Q2473">
        <v>0</v>
      </c>
      <c r="R2473">
        <v>0</v>
      </c>
      <c r="S2473">
        <v>311.14611100000002</v>
      </c>
      <c r="T2473">
        <v>0</v>
      </c>
      <c r="U2473">
        <v>0</v>
      </c>
    </row>
    <row r="2474" spans="1:21" x14ac:dyDescent="0.25">
      <c r="A2474" t="s">
        <v>9332</v>
      </c>
      <c r="B2474">
        <v>1</v>
      </c>
      <c r="C2474" t="s">
        <v>78</v>
      </c>
      <c r="D2474" t="s">
        <v>81</v>
      </c>
      <c r="E2474" t="s">
        <v>9333</v>
      </c>
      <c r="F2474" t="s">
        <v>5470</v>
      </c>
      <c r="G2474" t="s">
        <v>71</v>
      </c>
      <c r="H2474" t="s">
        <v>129</v>
      </c>
      <c r="I2474" t="s">
        <v>22</v>
      </c>
      <c r="J2474" t="s">
        <v>141</v>
      </c>
      <c r="K2474" t="s">
        <v>9334</v>
      </c>
      <c r="L2474" t="s">
        <v>9335</v>
      </c>
      <c r="M2474">
        <v>0.23222222200000001</v>
      </c>
      <c r="N2474">
        <v>1</v>
      </c>
      <c r="O2474">
        <v>637</v>
      </c>
      <c r="P2474">
        <v>0</v>
      </c>
      <c r="Q2474">
        <v>0</v>
      </c>
      <c r="R2474">
        <v>0.23222200000000001</v>
      </c>
      <c r="S2474">
        <v>147.925555</v>
      </c>
      <c r="T2474">
        <v>0</v>
      </c>
      <c r="U2474">
        <v>0</v>
      </c>
    </row>
    <row r="2475" spans="1:21" x14ac:dyDescent="0.25">
      <c r="A2475" t="s">
        <v>9336</v>
      </c>
      <c r="B2475">
        <v>1</v>
      </c>
      <c r="C2475" t="s">
        <v>78</v>
      </c>
      <c r="D2475" t="s">
        <v>81</v>
      </c>
      <c r="E2475" t="s">
        <v>9337</v>
      </c>
      <c r="F2475" t="s">
        <v>5626</v>
      </c>
      <c r="G2475" t="s">
        <v>71</v>
      </c>
      <c r="H2475" t="s">
        <v>129</v>
      </c>
      <c r="I2475" t="s">
        <v>22</v>
      </c>
      <c r="J2475" t="s">
        <v>141</v>
      </c>
      <c r="K2475" t="s">
        <v>9338</v>
      </c>
      <c r="L2475" t="s">
        <v>9339</v>
      </c>
      <c r="M2475">
        <v>1.1330555550000001</v>
      </c>
      <c r="N2475">
        <v>0</v>
      </c>
      <c r="O2475">
        <v>199</v>
      </c>
      <c r="P2475">
        <v>0</v>
      </c>
      <c r="Q2475">
        <v>0</v>
      </c>
      <c r="R2475">
        <v>0</v>
      </c>
      <c r="S2475">
        <v>225.47805500000001</v>
      </c>
      <c r="T2475">
        <v>0</v>
      </c>
      <c r="U2475">
        <v>0</v>
      </c>
    </row>
    <row r="2476" spans="1:21" x14ac:dyDescent="0.25">
      <c r="A2476" t="s">
        <v>9340</v>
      </c>
      <c r="B2476">
        <v>1</v>
      </c>
      <c r="C2476" t="s">
        <v>78</v>
      </c>
      <c r="D2476" t="s">
        <v>81</v>
      </c>
      <c r="E2476" t="s">
        <v>9341</v>
      </c>
      <c r="F2476" t="s">
        <v>4991</v>
      </c>
      <c r="G2476" t="s">
        <v>71</v>
      </c>
      <c r="H2476" t="s">
        <v>129</v>
      </c>
      <c r="I2476" t="s">
        <v>22</v>
      </c>
      <c r="J2476" t="s">
        <v>141</v>
      </c>
      <c r="K2476" t="s">
        <v>9342</v>
      </c>
      <c r="L2476" t="s">
        <v>9343</v>
      </c>
      <c r="M2476">
        <v>2.1891666660000002</v>
      </c>
      <c r="N2476">
        <v>0</v>
      </c>
      <c r="O2476">
        <v>2</v>
      </c>
      <c r="P2476">
        <v>0</v>
      </c>
      <c r="Q2476">
        <v>0</v>
      </c>
      <c r="R2476">
        <v>0</v>
      </c>
      <c r="S2476">
        <v>4.3783329999999996</v>
      </c>
      <c r="T2476">
        <v>0</v>
      </c>
      <c r="U2476">
        <v>0</v>
      </c>
    </row>
    <row r="2477" spans="1:21" x14ac:dyDescent="0.25">
      <c r="A2477" t="s">
        <v>9344</v>
      </c>
      <c r="B2477">
        <v>1</v>
      </c>
      <c r="C2477" t="s">
        <v>78</v>
      </c>
      <c r="D2477" t="s">
        <v>80</v>
      </c>
      <c r="E2477" t="s">
        <v>9345</v>
      </c>
      <c r="F2477" t="s">
        <v>4991</v>
      </c>
      <c r="G2477" t="s">
        <v>71</v>
      </c>
      <c r="H2477" t="s">
        <v>129</v>
      </c>
      <c r="I2477" t="s">
        <v>22</v>
      </c>
      <c r="J2477" t="s">
        <v>141</v>
      </c>
      <c r="K2477" t="s">
        <v>9346</v>
      </c>
      <c r="L2477" t="s">
        <v>9347</v>
      </c>
      <c r="M2477">
        <v>1.0833333329999999</v>
      </c>
      <c r="N2477">
        <v>0</v>
      </c>
      <c r="O2477">
        <v>10</v>
      </c>
      <c r="P2477">
        <v>0</v>
      </c>
      <c r="Q2477">
        <v>0</v>
      </c>
      <c r="R2477">
        <v>0</v>
      </c>
      <c r="S2477">
        <v>10.833333</v>
      </c>
      <c r="T2477">
        <v>0</v>
      </c>
      <c r="U2477">
        <v>0</v>
      </c>
    </row>
    <row r="2478" spans="1:21" x14ac:dyDescent="0.25">
      <c r="A2478" t="s">
        <v>9348</v>
      </c>
      <c r="B2478">
        <v>1</v>
      </c>
      <c r="C2478" t="s">
        <v>79</v>
      </c>
      <c r="D2478" t="s">
        <v>115</v>
      </c>
      <c r="E2478" t="s">
        <v>9349</v>
      </c>
      <c r="F2478" t="s">
        <v>177</v>
      </c>
      <c r="G2478" t="s">
        <v>71</v>
      </c>
      <c r="H2478" t="s">
        <v>129</v>
      </c>
      <c r="I2478" t="s">
        <v>22</v>
      </c>
      <c r="J2478" t="s">
        <v>130</v>
      </c>
      <c r="K2478" t="s">
        <v>9350</v>
      </c>
      <c r="L2478" t="s">
        <v>9351</v>
      </c>
      <c r="M2478">
        <v>8.3922055550000003</v>
      </c>
      <c r="N2478">
        <v>0</v>
      </c>
      <c r="O2478">
        <v>207</v>
      </c>
      <c r="P2478">
        <v>0</v>
      </c>
      <c r="Q2478">
        <v>0</v>
      </c>
      <c r="R2478">
        <v>0</v>
      </c>
      <c r="S2478">
        <v>1737.1865499999999</v>
      </c>
      <c r="T2478">
        <v>0</v>
      </c>
      <c r="U2478">
        <v>0</v>
      </c>
    </row>
    <row r="2479" spans="1:21" x14ac:dyDescent="0.25">
      <c r="A2479" t="s">
        <v>9352</v>
      </c>
      <c r="B2479">
        <v>1</v>
      </c>
      <c r="C2479" t="s">
        <v>78</v>
      </c>
      <c r="D2479" t="s">
        <v>98</v>
      </c>
      <c r="E2479" t="s">
        <v>9353</v>
      </c>
      <c r="F2479" t="s">
        <v>5417</v>
      </c>
      <c r="G2479" t="s">
        <v>71</v>
      </c>
      <c r="H2479" t="s">
        <v>129</v>
      </c>
      <c r="I2479" t="s">
        <v>22</v>
      </c>
      <c r="J2479" t="s">
        <v>141</v>
      </c>
      <c r="K2479" t="s">
        <v>9354</v>
      </c>
      <c r="L2479" t="s">
        <v>9355</v>
      </c>
      <c r="M2479">
        <v>2.3766666660000002</v>
      </c>
      <c r="N2479">
        <v>0</v>
      </c>
      <c r="O2479">
        <v>1</v>
      </c>
      <c r="P2479">
        <v>0</v>
      </c>
      <c r="Q2479">
        <v>0</v>
      </c>
      <c r="R2479">
        <v>0</v>
      </c>
      <c r="S2479">
        <v>2.3766669999999999</v>
      </c>
      <c r="T2479">
        <v>0</v>
      </c>
      <c r="U2479">
        <v>0</v>
      </c>
    </row>
    <row r="2480" spans="1:21" x14ac:dyDescent="0.25">
      <c r="A2480" t="s">
        <v>9356</v>
      </c>
      <c r="B2480">
        <v>1</v>
      </c>
      <c r="C2480" t="s">
        <v>79</v>
      </c>
      <c r="D2480" t="s">
        <v>115</v>
      </c>
      <c r="E2480" t="s">
        <v>9357</v>
      </c>
      <c r="F2480" t="s">
        <v>5417</v>
      </c>
      <c r="G2480" t="s">
        <v>71</v>
      </c>
      <c r="H2480" t="s">
        <v>129</v>
      </c>
      <c r="I2480" t="s">
        <v>22</v>
      </c>
      <c r="J2480" t="s">
        <v>141</v>
      </c>
      <c r="K2480" t="s">
        <v>9358</v>
      </c>
      <c r="L2480" t="s">
        <v>9359</v>
      </c>
      <c r="M2480">
        <v>0.74666666599999998</v>
      </c>
      <c r="N2480">
        <v>0</v>
      </c>
      <c r="O2480">
        <v>2</v>
      </c>
      <c r="P2480">
        <v>0</v>
      </c>
      <c r="Q2480">
        <v>0</v>
      </c>
      <c r="R2480">
        <v>0</v>
      </c>
      <c r="S2480">
        <v>1.493333</v>
      </c>
      <c r="T2480">
        <v>0</v>
      </c>
      <c r="U2480">
        <v>0</v>
      </c>
    </row>
    <row r="2481" spans="1:21" x14ac:dyDescent="0.25">
      <c r="A2481" t="s">
        <v>9360</v>
      </c>
      <c r="B2481">
        <v>1</v>
      </c>
      <c r="C2481" t="s">
        <v>79</v>
      </c>
      <c r="D2481" t="s">
        <v>115</v>
      </c>
      <c r="E2481" t="s">
        <v>9361</v>
      </c>
      <c r="F2481" t="s">
        <v>5842</v>
      </c>
      <c r="G2481" t="s">
        <v>71</v>
      </c>
      <c r="H2481" t="s">
        <v>129</v>
      </c>
      <c r="I2481" t="s">
        <v>22</v>
      </c>
      <c r="J2481" t="s">
        <v>141</v>
      </c>
      <c r="K2481" t="s">
        <v>9362</v>
      </c>
      <c r="L2481" t="s">
        <v>9363</v>
      </c>
      <c r="M2481">
        <v>1.0708333329999999</v>
      </c>
      <c r="N2481">
        <v>0</v>
      </c>
      <c r="O2481">
        <v>135</v>
      </c>
      <c r="P2481">
        <v>0</v>
      </c>
      <c r="Q2481">
        <v>0</v>
      </c>
      <c r="R2481">
        <v>0</v>
      </c>
      <c r="S2481">
        <v>144.5625</v>
      </c>
      <c r="T2481">
        <v>0</v>
      </c>
      <c r="U2481">
        <v>0</v>
      </c>
    </row>
    <row r="2482" spans="1:21" x14ac:dyDescent="0.25">
      <c r="A2482" t="s">
        <v>9364</v>
      </c>
      <c r="B2482">
        <v>1</v>
      </c>
      <c r="C2482" t="s">
        <v>79</v>
      </c>
      <c r="D2482" t="s">
        <v>115</v>
      </c>
      <c r="E2482" t="s">
        <v>9361</v>
      </c>
      <c r="F2482" t="s">
        <v>177</v>
      </c>
      <c r="G2482" t="s">
        <v>71</v>
      </c>
      <c r="H2482" t="s">
        <v>129</v>
      </c>
      <c r="I2482" t="s">
        <v>22</v>
      </c>
      <c r="J2482" t="s">
        <v>130</v>
      </c>
      <c r="K2482" t="s">
        <v>9365</v>
      </c>
      <c r="L2482" t="s">
        <v>9366</v>
      </c>
      <c r="M2482">
        <v>6.9102174999999999</v>
      </c>
      <c r="N2482">
        <v>0</v>
      </c>
      <c r="O2482">
        <v>135</v>
      </c>
      <c r="P2482">
        <v>0</v>
      </c>
      <c r="Q2482">
        <v>0</v>
      </c>
      <c r="R2482">
        <v>0</v>
      </c>
      <c r="S2482">
        <v>932.87936300000001</v>
      </c>
      <c r="T2482">
        <v>0</v>
      </c>
      <c r="U2482">
        <v>0</v>
      </c>
    </row>
    <row r="2483" spans="1:21" x14ac:dyDescent="0.25">
      <c r="A2483" t="s">
        <v>9367</v>
      </c>
      <c r="B2483">
        <v>1</v>
      </c>
      <c r="C2483" t="s">
        <v>79</v>
      </c>
      <c r="D2483" t="s">
        <v>115</v>
      </c>
      <c r="E2483" t="s">
        <v>9368</v>
      </c>
      <c r="F2483" t="s">
        <v>177</v>
      </c>
      <c r="G2483" t="s">
        <v>71</v>
      </c>
      <c r="H2483" t="s">
        <v>129</v>
      </c>
      <c r="I2483" t="s">
        <v>22</v>
      </c>
      <c r="J2483" t="s">
        <v>130</v>
      </c>
      <c r="K2483" t="s">
        <v>9369</v>
      </c>
      <c r="L2483" t="s">
        <v>9370</v>
      </c>
      <c r="M2483">
        <v>6.8895794439999998</v>
      </c>
      <c r="N2483">
        <v>0</v>
      </c>
      <c r="O2483">
        <v>107</v>
      </c>
      <c r="P2483">
        <v>0</v>
      </c>
      <c r="Q2483">
        <v>0</v>
      </c>
      <c r="R2483">
        <v>0</v>
      </c>
      <c r="S2483">
        <v>737.18500100000006</v>
      </c>
      <c r="T2483">
        <v>0</v>
      </c>
      <c r="U2483">
        <v>0</v>
      </c>
    </row>
    <row r="2484" spans="1:21" x14ac:dyDescent="0.25">
      <c r="A2484" t="s">
        <v>9371</v>
      </c>
      <c r="B2484">
        <v>1</v>
      </c>
      <c r="C2484" t="s">
        <v>79</v>
      </c>
      <c r="D2484" t="s">
        <v>115</v>
      </c>
      <c r="E2484" t="s">
        <v>9372</v>
      </c>
      <c r="F2484" t="s">
        <v>9373</v>
      </c>
      <c r="G2484" t="s">
        <v>71</v>
      </c>
      <c r="H2484" t="s">
        <v>129</v>
      </c>
      <c r="I2484" t="s">
        <v>22</v>
      </c>
      <c r="J2484" t="s">
        <v>141</v>
      </c>
      <c r="K2484" t="s">
        <v>9374</v>
      </c>
      <c r="L2484" t="s">
        <v>9375</v>
      </c>
      <c r="M2484">
        <v>2.0044444440000002</v>
      </c>
      <c r="N2484">
        <v>0</v>
      </c>
      <c r="O2484">
        <v>97</v>
      </c>
      <c r="P2484">
        <v>0</v>
      </c>
      <c r="Q2484">
        <v>0</v>
      </c>
      <c r="R2484">
        <v>0</v>
      </c>
      <c r="S2484">
        <v>194.43111099999999</v>
      </c>
      <c r="T2484">
        <v>0</v>
      </c>
      <c r="U2484">
        <v>0</v>
      </c>
    </row>
    <row r="2485" spans="1:21" x14ac:dyDescent="0.25">
      <c r="A2485" t="s">
        <v>9376</v>
      </c>
      <c r="B2485">
        <v>1</v>
      </c>
      <c r="C2485" t="s">
        <v>79</v>
      </c>
      <c r="D2485" t="s">
        <v>115</v>
      </c>
      <c r="E2485" t="s">
        <v>9377</v>
      </c>
      <c r="F2485" t="s">
        <v>140</v>
      </c>
      <c r="G2485" t="s">
        <v>72</v>
      </c>
      <c r="H2485" t="s">
        <v>129</v>
      </c>
      <c r="I2485" t="s">
        <v>22</v>
      </c>
      <c r="J2485" t="s">
        <v>141</v>
      </c>
      <c r="K2485" t="s">
        <v>9378</v>
      </c>
      <c r="L2485" t="s">
        <v>9379</v>
      </c>
      <c r="M2485">
        <v>0.13194444399999999</v>
      </c>
      <c r="N2485">
        <v>8</v>
      </c>
      <c r="O2485">
        <v>1490</v>
      </c>
      <c r="P2485">
        <v>0</v>
      </c>
      <c r="Q2485">
        <v>0</v>
      </c>
      <c r="R2485">
        <v>1.0555559999999999</v>
      </c>
      <c r="S2485">
        <v>196.59722199999999</v>
      </c>
      <c r="T2485">
        <v>0</v>
      </c>
      <c r="U2485">
        <v>0</v>
      </c>
    </row>
    <row r="2486" spans="1:21" x14ac:dyDescent="0.25">
      <c r="A2486" t="s">
        <v>9380</v>
      </c>
      <c r="B2486">
        <v>1</v>
      </c>
      <c r="C2486" t="s">
        <v>78</v>
      </c>
      <c r="D2486" t="s">
        <v>85</v>
      </c>
      <c r="E2486" t="s">
        <v>9381</v>
      </c>
      <c r="F2486" t="s">
        <v>5417</v>
      </c>
      <c r="G2486" t="s">
        <v>71</v>
      </c>
      <c r="H2486" t="s">
        <v>129</v>
      </c>
      <c r="I2486" t="s">
        <v>22</v>
      </c>
      <c r="J2486" t="s">
        <v>141</v>
      </c>
      <c r="K2486" t="s">
        <v>9382</v>
      </c>
      <c r="L2486" t="s">
        <v>9383</v>
      </c>
      <c r="M2486">
        <v>2.2886111109999998</v>
      </c>
      <c r="N2486">
        <v>0</v>
      </c>
      <c r="O2486">
        <v>1</v>
      </c>
      <c r="P2486">
        <v>0</v>
      </c>
      <c r="Q2486">
        <v>0</v>
      </c>
      <c r="R2486">
        <v>0</v>
      </c>
      <c r="S2486">
        <v>2.288611</v>
      </c>
      <c r="T2486">
        <v>0</v>
      </c>
      <c r="U2486">
        <v>0</v>
      </c>
    </row>
    <row r="2487" spans="1:21" x14ac:dyDescent="0.25">
      <c r="A2487" t="s">
        <v>9384</v>
      </c>
      <c r="B2487">
        <v>1</v>
      </c>
      <c r="C2487" t="s">
        <v>79</v>
      </c>
      <c r="D2487" t="s">
        <v>109</v>
      </c>
      <c r="E2487" t="s">
        <v>9385</v>
      </c>
      <c r="F2487" t="s">
        <v>140</v>
      </c>
      <c r="G2487" t="s">
        <v>72</v>
      </c>
      <c r="H2487" t="s">
        <v>168</v>
      </c>
      <c r="I2487" t="s">
        <v>22</v>
      </c>
      <c r="J2487" t="s">
        <v>141</v>
      </c>
      <c r="K2487" t="s">
        <v>9386</v>
      </c>
      <c r="L2487" t="s">
        <v>9387</v>
      </c>
      <c r="M2487">
        <v>8.3333330000000001E-3</v>
      </c>
      <c r="N2487">
        <v>6</v>
      </c>
      <c r="O2487">
        <v>590</v>
      </c>
      <c r="P2487">
        <v>0</v>
      </c>
      <c r="Q2487">
        <v>22</v>
      </c>
      <c r="R2487">
        <v>0.05</v>
      </c>
      <c r="S2487">
        <v>4.9166660000000002</v>
      </c>
      <c r="T2487">
        <v>0</v>
      </c>
      <c r="U2487">
        <v>0.183333</v>
      </c>
    </row>
    <row r="2488" spans="1:21" x14ac:dyDescent="0.25">
      <c r="A2488" t="s">
        <v>9388</v>
      </c>
      <c r="B2488">
        <v>1</v>
      </c>
      <c r="C2488" t="s">
        <v>78</v>
      </c>
      <c r="D2488" t="s">
        <v>96</v>
      </c>
      <c r="E2488" t="s">
        <v>9389</v>
      </c>
      <c r="F2488" t="s">
        <v>4991</v>
      </c>
      <c r="G2488" t="s">
        <v>71</v>
      </c>
      <c r="H2488" t="s">
        <v>129</v>
      </c>
      <c r="I2488" t="s">
        <v>22</v>
      </c>
      <c r="J2488" t="s">
        <v>141</v>
      </c>
      <c r="K2488" t="s">
        <v>9390</v>
      </c>
      <c r="L2488" t="s">
        <v>9391</v>
      </c>
      <c r="M2488">
        <v>1.437777777</v>
      </c>
      <c r="N2488">
        <v>0</v>
      </c>
      <c r="O2488">
        <v>2</v>
      </c>
      <c r="P2488">
        <v>0</v>
      </c>
      <c r="Q2488">
        <v>0</v>
      </c>
      <c r="R2488">
        <v>0</v>
      </c>
      <c r="S2488">
        <v>2.875556</v>
      </c>
      <c r="T2488">
        <v>0</v>
      </c>
      <c r="U2488">
        <v>0</v>
      </c>
    </row>
    <row r="2489" spans="1:21" x14ac:dyDescent="0.25">
      <c r="A2489" t="s">
        <v>9392</v>
      </c>
      <c r="B2489">
        <v>1</v>
      </c>
      <c r="C2489" t="s">
        <v>79</v>
      </c>
      <c r="D2489" t="s">
        <v>109</v>
      </c>
      <c r="E2489" t="s">
        <v>8873</v>
      </c>
      <c r="F2489" t="s">
        <v>4991</v>
      </c>
      <c r="G2489" t="s">
        <v>71</v>
      </c>
      <c r="H2489" t="s">
        <v>129</v>
      </c>
      <c r="I2489" t="s">
        <v>22</v>
      </c>
      <c r="J2489" t="s">
        <v>141</v>
      </c>
      <c r="K2489" t="s">
        <v>9393</v>
      </c>
      <c r="L2489" t="s">
        <v>9394</v>
      </c>
      <c r="M2489">
        <v>2.9936111109999999</v>
      </c>
      <c r="N2489">
        <v>0</v>
      </c>
      <c r="O2489">
        <v>1</v>
      </c>
      <c r="P2489">
        <v>0</v>
      </c>
      <c r="Q2489">
        <v>0</v>
      </c>
      <c r="R2489">
        <v>0</v>
      </c>
      <c r="S2489">
        <v>2.993611</v>
      </c>
      <c r="T2489">
        <v>0</v>
      </c>
      <c r="U2489">
        <v>0</v>
      </c>
    </row>
    <row r="2490" spans="1:21" x14ac:dyDescent="0.25">
      <c r="A2490" t="s">
        <v>9395</v>
      </c>
      <c r="B2490">
        <v>1</v>
      </c>
      <c r="C2490" t="s">
        <v>79</v>
      </c>
      <c r="D2490" t="s">
        <v>109</v>
      </c>
      <c r="E2490" t="s">
        <v>9396</v>
      </c>
      <c r="F2490" t="s">
        <v>4991</v>
      </c>
      <c r="G2490" t="s">
        <v>71</v>
      </c>
      <c r="H2490" t="s">
        <v>129</v>
      </c>
      <c r="I2490" t="s">
        <v>22</v>
      </c>
      <c r="J2490" t="s">
        <v>141</v>
      </c>
      <c r="K2490" t="s">
        <v>9397</v>
      </c>
      <c r="L2490" t="s">
        <v>9398</v>
      </c>
      <c r="M2490">
        <v>1.1074999999999999</v>
      </c>
      <c r="N2490">
        <v>0</v>
      </c>
      <c r="O2490">
        <v>2</v>
      </c>
      <c r="P2490">
        <v>0</v>
      </c>
      <c r="Q2490">
        <v>0</v>
      </c>
      <c r="R2490">
        <v>0</v>
      </c>
      <c r="S2490">
        <v>2.2149999999999999</v>
      </c>
      <c r="T2490">
        <v>0</v>
      </c>
      <c r="U2490">
        <v>0</v>
      </c>
    </row>
    <row r="2491" spans="1:21" x14ac:dyDescent="0.25">
      <c r="A2491" t="s">
        <v>9399</v>
      </c>
      <c r="B2491">
        <v>1</v>
      </c>
      <c r="C2491" t="s">
        <v>79</v>
      </c>
      <c r="D2491" t="s">
        <v>113</v>
      </c>
      <c r="E2491" t="s">
        <v>9400</v>
      </c>
      <c r="F2491" t="s">
        <v>177</v>
      </c>
      <c r="G2491" t="s">
        <v>71</v>
      </c>
      <c r="H2491" t="s">
        <v>129</v>
      </c>
      <c r="I2491" t="s">
        <v>22</v>
      </c>
      <c r="J2491" t="s">
        <v>130</v>
      </c>
      <c r="K2491" t="s">
        <v>9401</v>
      </c>
      <c r="L2491" t="s">
        <v>9402</v>
      </c>
      <c r="M2491">
        <v>3.1100777769999999</v>
      </c>
      <c r="N2491">
        <v>0</v>
      </c>
      <c r="O2491">
        <v>58</v>
      </c>
      <c r="P2491">
        <v>0</v>
      </c>
      <c r="Q2491">
        <v>0</v>
      </c>
      <c r="R2491">
        <v>0</v>
      </c>
      <c r="S2491">
        <v>180.384511</v>
      </c>
      <c r="T2491">
        <v>0</v>
      </c>
      <c r="U2491">
        <v>0</v>
      </c>
    </row>
    <row r="2492" spans="1:21" x14ac:dyDescent="0.25">
      <c r="A2492" t="s">
        <v>9403</v>
      </c>
      <c r="B2492">
        <v>1</v>
      </c>
      <c r="C2492" t="s">
        <v>78</v>
      </c>
      <c r="D2492" t="s">
        <v>106</v>
      </c>
      <c r="E2492" t="s">
        <v>9404</v>
      </c>
      <c r="F2492" t="s">
        <v>2199</v>
      </c>
      <c r="G2492" t="s">
        <v>71</v>
      </c>
      <c r="H2492" t="s">
        <v>129</v>
      </c>
      <c r="I2492" t="s">
        <v>22</v>
      </c>
      <c r="J2492" t="s">
        <v>141</v>
      </c>
      <c r="K2492" t="s">
        <v>9405</v>
      </c>
      <c r="L2492" t="s">
        <v>9406</v>
      </c>
      <c r="M2492">
        <v>4.8913888879999998</v>
      </c>
      <c r="N2492">
        <v>0</v>
      </c>
      <c r="O2492">
        <v>1</v>
      </c>
      <c r="P2492">
        <v>0</v>
      </c>
      <c r="Q2492">
        <v>0</v>
      </c>
      <c r="R2492">
        <v>0</v>
      </c>
      <c r="S2492">
        <v>4.8913890000000002</v>
      </c>
      <c r="T2492">
        <v>0</v>
      </c>
      <c r="U2492">
        <v>0</v>
      </c>
    </row>
    <row r="2493" spans="1:21" x14ac:dyDescent="0.25">
      <c r="A2493" t="s">
        <v>9407</v>
      </c>
      <c r="B2493">
        <v>1</v>
      </c>
      <c r="C2493" t="s">
        <v>78</v>
      </c>
      <c r="D2493" t="s">
        <v>106</v>
      </c>
      <c r="E2493" t="s">
        <v>9408</v>
      </c>
      <c r="F2493" t="s">
        <v>4991</v>
      </c>
      <c r="G2493" t="s">
        <v>71</v>
      </c>
      <c r="H2493" t="s">
        <v>129</v>
      </c>
      <c r="I2493" t="s">
        <v>22</v>
      </c>
      <c r="J2493" t="s">
        <v>141</v>
      </c>
      <c r="K2493" t="s">
        <v>9409</v>
      </c>
      <c r="L2493" t="s">
        <v>9410</v>
      </c>
      <c r="M2493">
        <v>2.36</v>
      </c>
      <c r="N2493">
        <v>0</v>
      </c>
      <c r="O2493">
        <v>1</v>
      </c>
      <c r="P2493">
        <v>0</v>
      </c>
      <c r="Q2493">
        <v>0</v>
      </c>
      <c r="R2493">
        <v>0</v>
      </c>
      <c r="S2493">
        <v>2.36</v>
      </c>
      <c r="T2493">
        <v>0</v>
      </c>
      <c r="U2493">
        <v>0</v>
      </c>
    </row>
    <row r="2494" spans="1:21" x14ac:dyDescent="0.25">
      <c r="A2494" t="s">
        <v>9411</v>
      </c>
      <c r="B2494">
        <v>1</v>
      </c>
      <c r="C2494" t="s">
        <v>78</v>
      </c>
      <c r="D2494" t="s">
        <v>106</v>
      </c>
      <c r="E2494" t="s">
        <v>9412</v>
      </c>
      <c r="F2494" t="s">
        <v>5070</v>
      </c>
      <c r="G2494" t="s">
        <v>71</v>
      </c>
      <c r="H2494" t="s">
        <v>129</v>
      </c>
      <c r="I2494" t="s">
        <v>22</v>
      </c>
      <c r="J2494" t="s">
        <v>141</v>
      </c>
      <c r="K2494" t="s">
        <v>9413</v>
      </c>
      <c r="L2494" t="s">
        <v>9414</v>
      </c>
      <c r="M2494">
        <v>29.413333333000001</v>
      </c>
      <c r="N2494">
        <v>0</v>
      </c>
      <c r="O2494">
        <v>1</v>
      </c>
      <c r="P2494">
        <v>0</v>
      </c>
      <c r="Q2494">
        <v>0</v>
      </c>
      <c r="R2494">
        <v>0</v>
      </c>
      <c r="S2494">
        <v>29.413333000000002</v>
      </c>
      <c r="T2494">
        <v>0</v>
      </c>
      <c r="U2494">
        <v>0</v>
      </c>
    </row>
    <row r="2495" spans="1:21" x14ac:dyDescent="0.25">
      <c r="A2495" t="s">
        <v>9415</v>
      </c>
      <c r="B2495">
        <v>1</v>
      </c>
      <c r="C2495" t="s">
        <v>78</v>
      </c>
      <c r="D2495" t="s">
        <v>106</v>
      </c>
      <c r="E2495" t="s">
        <v>9416</v>
      </c>
      <c r="F2495" t="s">
        <v>4991</v>
      </c>
      <c r="G2495" t="s">
        <v>71</v>
      </c>
      <c r="H2495" t="s">
        <v>129</v>
      </c>
      <c r="I2495" t="s">
        <v>22</v>
      </c>
      <c r="J2495" t="s">
        <v>141</v>
      </c>
      <c r="K2495" t="s">
        <v>9417</v>
      </c>
      <c r="L2495" t="s">
        <v>9418</v>
      </c>
      <c r="M2495">
        <v>1.4522222220000001</v>
      </c>
      <c r="N2495">
        <v>0</v>
      </c>
      <c r="O2495">
        <v>7</v>
      </c>
      <c r="P2495">
        <v>0</v>
      </c>
      <c r="Q2495">
        <v>0</v>
      </c>
      <c r="R2495">
        <v>0</v>
      </c>
      <c r="S2495">
        <v>10.165556</v>
      </c>
      <c r="T2495">
        <v>0</v>
      </c>
      <c r="U2495">
        <v>0</v>
      </c>
    </row>
    <row r="2496" spans="1:21" x14ac:dyDescent="0.25">
      <c r="A2496" t="s">
        <v>9419</v>
      </c>
      <c r="B2496">
        <v>1</v>
      </c>
      <c r="C2496" t="s">
        <v>78</v>
      </c>
      <c r="D2496" t="s">
        <v>104</v>
      </c>
      <c r="E2496" t="s">
        <v>1718</v>
      </c>
      <c r="F2496" t="s">
        <v>177</v>
      </c>
      <c r="G2496" t="s">
        <v>72</v>
      </c>
      <c r="H2496" t="s">
        <v>129</v>
      </c>
      <c r="I2496" t="s">
        <v>22</v>
      </c>
      <c r="J2496" t="s">
        <v>130</v>
      </c>
      <c r="K2496" t="s">
        <v>9420</v>
      </c>
      <c r="L2496" t="s">
        <v>9421</v>
      </c>
      <c r="M2496">
        <v>2.6324999999999998</v>
      </c>
      <c r="N2496">
        <v>0</v>
      </c>
      <c r="O2496">
        <v>0</v>
      </c>
      <c r="P2496">
        <v>1</v>
      </c>
      <c r="Q2496">
        <v>25</v>
      </c>
      <c r="R2496">
        <v>0</v>
      </c>
      <c r="S2496">
        <v>0</v>
      </c>
      <c r="T2496">
        <v>2.6324999999999998</v>
      </c>
      <c r="U2496">
        <v>65.8125</v>
      </c>
    </row>
    <row r="2497" spans="1:21" x14ac:dyDescent="0.25">
      <c r="A2497" t="s">
        <v>9422</v>
      </c>
      <c r="B2497">
        <v>1</v>
      </c>
      <c r="C2497" t="s">
        <v>78</v>
      </c>
      <c r="D2497" t="s">
        <v>106</v>
      </c>
      <c r="E2497" t="s">
        <v>9423</v>
      </c>
      <c r="F2497" t="s">
        <v>5070</v>
      </c>
      <c r="G2497" t="s">
        <v>71</v>
      </c>
      <c r="H2497" t="s">
        <v>129</v>
      </c>
      <c r="I2497" t="s">
        <v>22</v>
      </c>
      <c r="J2497" t="s">
        <v>141</v>
      </c>
      <c r="K2497" t="s">
        <v>9424</v>
      </c>
      <c r="L2497" t="s">
        <v>9425</v>
      </c>
      <c r="M2497">
        <v>0.175277777</v>
      </c>
      <c r="N2497">
        <v>0</v>
      </c>
      <c r="O2497">
        <v>1</v>
      </c>
      <c r="P2497">
        <v>0</v>
      </c>
      <c r="Q2497">
        <v>0</v>
      </c>
      <c r="R2497">
        <v>0</v>
      </c>
      <c r="S2497">
        <v>0.17527799999999999</v>
      </c>
      <c r="T2497">
        <v>0</v>
      </c>
      <c r="U2497">
        <v>0</v>
      </c>
    </row>
    <row r="2498" spans="1:21" x14ac:dyDescent="0.25">
      <c r="A2498" t="s">
        <v>9426</v>
      </c>
      <c r="B2498">
        <v>1</v>
      </c>
      <c r="C2498" t="s">
        <v>79</v>
      </c>
      <c r="D2498" t="s">
        <v>124</v>
      </c>
      <c r="E2498" t="s">
        <v>6277</v>
      </c>
      <c r="F2498" t="s">
        <v>140</v>
      </c>
      <c r="G2498" t="s">
        <v>72</v>
      </c>
      <c r="H2498" t="s">
        <v>129</v>
      </c>
      <c r="I2498" t="s">
        <v>22</v>
      </c>
      <c r="J2498" t="s">
        <v>141</v>
      </c>
      <c r="K2498" t="s">
        <v>9427</v>
      </c>
      <c r="L2498" t="s">
        <v>9428</v>
      </c>
      <c r="M2498">
        <v>1.3758333330000001</v>
      </c>
      <c r="N2498">
        <v>9</v>
      </c>
      <c r="O2498">
        <v>579</v>
      </c>
      <c r="P2498">
        <v>109</v>
      </c>
      <c r="Q2498">
        <v>69</v>
      </c>
      <c r="R2498">
        <v>12.3825</v>
      </c>
      <c r="S2498">
        <v>796.60749999999996</v>
      </c>
      <c r="T2498">
        <v>149.965833</v>
      </c>
      <c r="U2498">
        <v>94.932500000000005</v>
      </c>
    </row>
    <row r="2499" spans="1:21" x14ac:dyDescent="0.25">
      <c r="A2499" t="s">
        <v>9429</v>
      </c>
      <c r="B2499">
        <v>1</v>
      </c>
      <c r="C2499" t="s">
        <v>78</v>
      </c>
      <c r="D2499" t="s">
        <v>88</v>
      </c>
      <c r="E2499" t="s">
        <v>9430</v>
      </c>
      <c r="F2499" t="s">
        <v>5325</v>
      </c>
      <c r="G2499" t="s">
        <v>71</v>
      </c>
      <c r="H2499" t="s">
        <v>129</v>
      </c>
      <c r="I2499" t="s">
        <v>22</v>
      </c>
      <c r="J2499" t="s">
        <v>141</v>
      </c>
      <c r="K2499" t="s">
        <v>9431</v>
      </c>
      <c r="L2499" t="s">
        <v>9432</v>
      </c>
      <c r="M2499">
        <v>2.466388888</v>
      </c>
      <c r="N2499">
        <v>1</v>
      </c>
      <c r="O2499">
        <v>826</v>
      </c>
      <c r="P2499">
        <v>0</v>
      </c>
      <c r="Q2499">
        <v>0</v>
      </c>
      <c r="R2499">
        <v>2.4663889999999999</v>
      </c>
      <c r="S2499">
        <v>2037.2372210000001</v>
      </c>
      <c r="T2499">
        <v>0</v>
      </c>
      <c r="U2499">
        <v>0</v>
      </c>
    </row>
    <row r="2500" spans="1:21" x14ac:dyDescent="0.25">
      <c r="A2500" t="s">
        <v>9433</v>
      </c>
      <c r="B2500">
        <v>1</v>
      </c>
      <c r="C2500" t="s">
        <v>78</v>
      </c>
      <c r="D2500" t="s">
        <v>88</v>
      </c>
      <c r="E2500" t="s">
        <v>9434</v>
      </c>
      <c r="F2500" t="s">
        <v>5325</v>
      </c>
      <c r="G2500" t="s">
        <v>71</v>
      </c>
      <c r="H2500" t="s">
        <v>129</v>
      </c>
      <c r="I2500" t="s">
        <v>22</v>
      </c>
      <c r="J2500" t="s">
        <v>141</v>
      </c>
      <c r="K2500" t="s">
        <v>9435</v>
      </c>
      <c r="L2500" t="s">
        <v>9436</v>
      </c>
      <c r="M2500">
        <v>0.48416666600000002</v>
      </c>
      <c r="N2500">
        <v>1</v>
      </c>
      <c r="O2500">
        <v>620</v>
      </c>
      <c r="P2500">
        <v>0</v>
      </c>
      <c r="Q2500">
        <v>0</v>
      </c>
      <c r="R2500">
        <v>0.48416700000000001</v>
      </c>
      <c r="S2500">
        <v>300.183333</v>
      </c>
      <c r="T2500">
        <v>0</v>
      </c>
      <c r="U2500">
        <v>0</v>
      </c>
    </row>
    <row r="2501" spans="1:21" x14ac:dyDescent="0.25">
      <c r="A2501" t="s">
        <v>9437</v>
      </c>
      <c r="B2501">
        <v>1</v>
      </c>
      <c r="C2501" t="s">
        <v>78</v>
      </c>
      <c r="D2501" t="s">
        <v>81</v>
      </c>
      <c r="E2501" t="s">
        <v>9438</v>
      </c>
      <c r="F2501" t="s">
        <v>4991</v>
      </c>
      <c r="G2501" t="s">
        <v>71</v>
      </c>
      <c r="H2501" t="s">
        <v>129</v>
      </c>
      <c r="I2501" t="s">
        <v>22</v>
      </c>
      <c r="J2501" t="s">
        <v>141</v>
      </c>
      <c r="K2501" t="s">
        <v>9439</v>
      </c>
      <c r="L2501" t="s">
        <v>9440</v>
      </c>
      <c r="M2501">
        <v>1.481944444</v>
      </c>
      <c r="N2501">
        <v>0</v>
      </c>
      <c r="O2501">
        <v>11</v>
      </c>
      <c r="P2501">
        <v>0</v>
      </c>
      <c r="Q2501">
        <v>0</v>
      </c>
      <c r="R2501">
        <v>0</v>
      </c>
      <c r="S2501">
        <v>16.301389</v>
      </c>
      <c r="T2501">
        <v>0</v>
      </c>
      <c r="U2501">
        <v>0</v>
      </c>
    </row>
    <row r="2502" spans="1:21" x14ac:dyDescent="0.25">
      <c r="A2502" t="s">
        <v>9441</v>
      </c>
      <c r="B2502">
        <v>1</v>
      </c>
      <c r="C2502" t="s">
        <v>78</v>
      </c>
      <c r="D2502" t="s">
        <v>81</v>
      </c>
      <c r="E2502" t="s">
        <v>9442</v>
      </c>
      <c r="F2502" t="s">
        <v>4991</v>
      </c>
      <c r="G2502" t="s">
        <v>71</v>
      </c>
      <c r="H2502" t="s">
        <v>129</v>
      </c>
      <c r="I2502" t="s">
        <v>22</v>
      </c>
      <c r="J2502" t="s">
        <v>141</v>
      </c>
      <c r="K2502" t="s">
        <v>9443</v>
      </c>
      <c r="L2502" t="s">
        <v>9444</v>
      </c>
      <c r="M2502">
        <v>4.8125</v>
      </c>
      <c r="N2502">
        <v>0</v>
      </c>
      <c r="O2502">
        <v>12</v>
      </c>
      <c r="P2502">
        <v>0</v>
      </c>
      <c r="Q2502">
        <v>0</v>
      </c>
      <c r="R2502">
        <v>0</v>
      </c>
      <c r="S2502">
        <v>57.75</v>
      </c>
      <c r="T2502">
        <v>0</v>
      </c>
      <c r="U2502">
        <v>0</v>
      </c>
    </row>
    <row r="2503" spans="1:21" x14ac:dyDescent="0.25">
      <c r="A2503" t="s">
        <v>9445</v>
      </c>
      <c r="B2503">
        <v>1</v>
      </c>
      <c r="C2503" t="s">
        <v>78</v>
      </c>
      <c r="D2503" t="s">
        <v>93</v>
      </c>
      <c r="E2503" t="s">
        <v>8634</v>
      </c>
      <c r="F2503" t="s">
        <v>140</v>
      </c>
      <c r="G2503" t="s">
        <v>72</v>
      </c>
      <c r="H2503" t="s">
        <v>129</v>
      </c>
      <c r="I2503" t="s">
        <v>22</v>
      </c>
      <c r="J2503" t="s">
        <v>141</v>
      </c>
      <c r="K2503" t="s">
        <v>9446</v>
      </c>
      <c r="L2503" t="s">
        <v>9447</v>
      </c>
      <c r="M2503">
        <v>0.53805555500000002</v>
      </c>
      <c r="N2503">
        <v>0</v>
      </c>
      <c r="O2503">
        <v>0</v>
      </c>
      <c r="P2503">
        <v>40</v>
      </c>
      <c r="Q2503">
        <v>197</v>
      </c>
      <c r="R2503">
        <v>0</v>
      </c>
      <c r="S2503">
        <v>0</v>
      </c>
      <c r="T2503">
        <v>21.522221999999999</v>
      </c>
      <c r="U2503">
        <v>105.996944</v>
      </c>
    </row>
    <row r="2504" spans="1:21" x14ac:dyDescent="0.25">
      <c r="A2504" t="s">
        <v>9448</v>
      </c>
      <c r="B2504">
        <v>1</v>
      </c>
      <c r="C2504" t="s">
        <v>78</v>
      </c>
      <c r="D2504" t="s">
        <v>81</v>
      </c>
      <c r="E2504" t="s">
        <v>9438</v>
      </c>
      <c r="F2504" t="s">
        <v>4991</v>
      </c>
      <c r="G2504" t="s">
        <v>71</v>
      </c>
      <c r="H2504" t="s">
        <v>129</v>
      </c>
      <c r="I2504" t="s">
        <v>22</v>
      </c>
      <c r="J2504" t="s">
        <v>141</v>
      </c>
      <c r="K2504" t="s">
        <v>9449</v>
      </c>
      <c r="L2504" t="s">
        <v>9450</v>
      </c>
      <c r="M2504">
        <v>0.77111111099999996</v>
      </c>
      <c r="N2504">
        <v>0</v>
      </c>
      <c r="O2504">
        <v>11</v>
      </c>
      <c r="P2504">
        <v>0</v>
      </c>
      <c r="Q2504">
        <v>0</v>
      </c>
      <c r="R2504">
        <v>0</v>
      </c>
      <c r="S2504">
        <v>8.4822220000000002</v>
      </c>
      <c r="T2504">
        <v>0</v>
      </c>
      <c r="U2504">
        <v>0</v>
      </c>
    </row>
    <row r="2505" spans="1:21" x14ac:dyDescent="0.25">
      <c r="A2505" t="s">
        <v>9451</v>
      </c>
      <c r="B2505">
        <v>1</v>
      </c>
      <c r="C2505" t="s">
        <v>78</v>
      </c>
      <c r="D2505" t="s">
        <v>80</v>
      </c>
      <c r="E2505" t="s">
        <v>9452</v>
      </c>
      <c r="F2505" t="s">
        <v>5470</v>
      </c>
      <c r="G2505" t="s">
        <v>71</v>
      </c>
      <c r="H2505" t="s">
        <v>129</v>
      </c>
      <c r="I2505" t="s">
        <v>22</v>
      </c>
      <c r="J2505" t="s">
        <v>141</v>
      </c>
      <c r="K2505" t="s">
        <v>9453</v>
      </c>
      <c r="L2505" t="s">
        <v>9454</v>
      </c>
      <c r="M2505">
        <v>0.34361111100000002</v>
      </c>
      <c r="N2505">
        <v>1</v>
      </c>
      <c r="O2505">
        <v>298</v>
      </c>
      <c r="P2505">
        <v>0</v>
      </c>
      <c r="Q2505">
        <v>0</v>
      </c>
      <c r="R2505">
        <v>0.343611</v>
      </c>
      <c r="S2505">
        <v>102.396111</v>
      </c>
      <c r="T2505">
        <v>0</v>
      </c>
      <c r="U2505">
        <v>0</v>
      </c>
    </row>
    <row r="2506" spans="1:21" x14ac:dyDescent="0.25">
      <c r="A2506" t="s">
        <v>9455</v>
      </c>
      <c r="B2506">
        <v>1</v>
      </c>
      <c r="C2506" t="s">
        <v>78</v>
      </c>
      <c r="D2506" t="s">
        <v>95</v>
      </c>
      <c r="E2506" t="s">
        <v>9456</v>
      </c>
      <c r="F2506" t="s">
        <v>140</v>
      </c>
      <c r="G2506" t="s">
        <v>72</v>
      </c>
      <c r="H2506" t="s">
        <v>129</v>
      </c>
      <c r="I2506" t="s">
        <v>22</v>
      </c>
      <c r="J2506" t="s">
        <v>141</v>
      </c>
      <c r="K2506" t="s">
        <v>9457</v>
      </c>
      <c r="L2506" t="s">
        <v>9458</v>
      </c>
      <c r="M2506">
        <v>2.4241666660000001</v>
      </c>
      <c r="N2506">
        <v>0</v>
      </c>
      <c r="O2506">
        <v>0</v>
      </c>
      <c r="P2506">
        <v>17</v>
      </c>
      <c r="Q2506">
        <v>0</v>
      </c>
      <c r="R2506">
        <v>0</v>
      </c>
      <c r="S2506">
        <v>0</v>
      </c>
      <c r="T2506">
        <v>41.210833000000001</v>
      </c>
      <c r="U2506">
        <v>0</v>
      </c>
    </row>
    <row r="2507" spans="1:21" x14ac:dyDescent="0.25">
      <c r="A2507" t="s">
        <v>9459</v>
      </c>
      <c r="B2507">
        <v>1</v>
      </c>
      <c r="C2507" t="s">
        <v>78</v>
      </c>
      <c r="D2507" t="s">
        <v>95</v>
      </c>
      <c r="E2507" t="s">
        <v>8037</v>
      </c>
      <c r="F2507" t="s">
        <v>140</v>
      </c>
      <c r="G2507" t="s">
        <v>72</v>
      </c>
      <c r="H2507" t="s">
        <v>129</v>
      </c>
      <c r="I2507" t="s">
        <v>22</v>
      </c>
      <c r="J2507" t="s">
        <v>141</v>
      </c>
      <c r="K2507" t="s">
        <v>9460</v>
      </c>
      <c r="L2507" t="s">
        <v>9461</v>
      </c>
      <c r="M2507">
        <v>0.68416666599999998</v>
      </c>
      <c r="N2507">
        <v>2</v>
      </c>
      <c r="O2507">
        <v>0</v>
      </c>
      <c r="P2507">
        <v>32</v>
      </c>
      <c r="Q2507">
        <v>3992</v>
      </c>
      <c r="R2507">
        <v>1.368333</v>
      </c>
      <c r="S2507">
        <v>0</v>
      </c>
      <c r="T2507">
        <v>21.893332999999998</v>
      </c>
      <c r="U2507">
        <v>2731.1933309999999</v>
      </c>
    </row>
    <row r="2508" spans="1:21" x14ac:dyDescent="0.25">
      <c r="A2508" t="s">
        <v>9462</v>
      </c>
      <c r="B2508">
        <v>1</v>
      </c>
      <c r="C2508" t="s">
        <v>78</v>
      </c>
      <c r="D2508" t="s">
        <v>95</v>
      </c>
      <c r="E2508" t="s">
        <v>9463</v>
      </c>
      <c r="F2508" t="s">
        <v>140</v>
      </c>
      <c r="G2508" t="s">
        <v>72</v>
      </c>
      <c r="H2508" t="s">
        <v>129</v>
      </c>
      <c r="I2508" t="s">
        <v>22</v>
      </c>
      <c r="J2508" t="s">
        <v>141</v>
      </c>
      <c r="K2508" t="s">
        <v>9464</v>
      </c>
      <c r="L2508" t="s">
        <v>9465</v>
      </c>
      <c r="M2508">
        <v>1.4424999999999999</v>
      </c>
      <c r="N2508">
        <v>0</v>
      </c>
      <c r="O2508">
        <v>0</v>
      </c>
      <c r="P2508">
        <v>6</v>
      </c>
      <c r="Q2508">
        <v>696</v>
      </c>
      <c r="R2508">
        <v>0</v>
      </c>
      <c r="S2508">
        <v>0</v>
      </c>
      <c r="T2508">
        <v>8.6549999999999994</v>
      </c>
      <c r="U2508">
        <v>1003.98</v>
      </c>
    </row>
    <row r="2509" spans="1:21" x14ac:dyDescent="0.25">
      <c r="A2509" t="s">
        <v>9466</v>
      </c>
      <c r="B2509">
        <v>1</v>
      </c>
      <c r="C2509" t="s">
        <v>78</v>
      </c>
      <c r="D2509" t="s">
        <v>95</v>
      </c>
      <c r="E2509" t="s">
        <v>9463</v>
      </c>
      <c r="F2509" t="s">
        <v>140</v>
      </c>
      <c r="G2509" t="s">
        <v>72</v>
      </c>
      <c r="H2509" t="s">
        <v>129</v>
      </c>
      <c r="I2509" t="s">
        <v>22</v>
      </c>
      <c r="J2509" t="s">
        <v>141</v>
      </c>
      <c r="K2509" t="s">
        <v>9467</v>
      </c>
      <c r="L2509" t="s">
        <v>9468</v>
      </c>
      <c r="M2509">
        <v>0.41777777700000002</v>
      </c>
      <c r="N2509">
        <v>0</v>
      </c>
      <c r="O2509">
        <v>0</v>
      </c>
      <c r="P2509">
        <v>6</v>
      </c>
      <c r="Q2509">
        <v>696</v>
      </c>
      <c r="R2509">
        <v>0</v>
      </c>
      <c r="S2509">
        <v>0</v>
      </c>
      <c r="T2509">
        <v>2.5066670000000002</v>
      </c>
      <c r="U2509">
        <v>290.77333299999998</v>
      </c>
    </row>
    <row r="2510" spans="1:21" x14ac:dyDescent="0.25">
      <c r="A2510" t="s">
        <v>9469</v>
      </c>
      <c r="B2510">
        <v>1</v>
      </c>
      <c r="C2510" t="s">
        <v>78</v>
      </c>
      <c r="D2510" t="s">
        <v>95</v>
      </c>
      <c r="E2510" t="s">
        <v>9463</v>
      </c>
      <c r="F2510" t="s">
        <v>140</v>
      </c>
      <c r="G2510" t="s">
        <v>72</v>
      </c>
      <c r="H2510" t="s">
        <v>129</v>
      </c>
      <c r="I2510" t="s">
        <v>22</v>
      </c>
      <c r="J2510" t="s">
        <v>141</v>
      </c>
      <c r="K2510" t="s">
        <v>9470</v>
      </c>
      <c r="L2510" t="s">
        <v>9471</v>
      </c>
      <c r="M2510">
        <v>0.95111111100000001</v>
      </c>
      <c r="N2510">
        <v>0</v>
      </c>
      <c r="O2510">
        <v>0</v>
      </c>
      <c r="P2510">
        <v>6</v>
      </c>
      <c r="Q2510">
        <v>696</v>
      </c>
      <c r="R2510">
        <v>0</v>
      </c>
      <c r="S2510">
        <v>0</v>
      </c>
      <c r="T2510">
        <v>5.7066670000000004</v>
      </c>
      <c r="U2510">
        <v>661.97333300000003</v>
      </c>
    </row>
    <row r="2511" spans="1:21" x14ac:dyDescent="0.25">
      <c r="A2511" t="s">
        <v>9472</v>
      </c>
      <c r="B2511">
        <v>1</v>
      </c>
      <c r="C2511" t="s">
        <v>78</v>
      </c>
      <c r="D2511" t="s">
        <v>95</v>
      </c>
      <c r="E2511" t="s">
        <v>9473</v>
      </c>
      <c r="F2511" t="s">
        <v>140</v>
      </c>
      <c r="G2511" t="s">
        <v>72</v>
      </c>
      <c r="H2511" t="s">
        <v>129</v>
      </c>
      <c r="I2511" t="s">
        <v>22</v>
      </c>
      <c r="J2511" t="s">
        <v>141</v>
      </c>
      <c r="K2511" t="s">
        <v>9474</v>
      </c>
      <c r="L2511" t="s">
        <v>9475</v>
      </c>
      <c r="M2511">
        <v>8.2222221999999998E-2</v>
      </c>
      <c r="N2511">
        <v>0</v>
      </c>
      <c r="O2511">
        <v>0</v>
      </c>
      <c r="P2511">
        <v>73</v>
      </c>
      <c r="Q2511">
        <v>1476</v>
      </c>
      <c r="R2511">
        <v>0</v>
      </c>
      <c r="S2511">
        <v>0</v>
      </c>
      <c r="T2511">
        <v>6.0022219999999997</v>
      </c>
      <c r="U2511">
        <v>121.36</v>
      </c>
    </row>
    <row r="2512" spans="1:21" x14ac:dyDescent="0.25">
      <c r="A2512" t="s">
        <v>9476</v>
      </c>
      <c r="B2512">
        <v>1</v>
      </c>
      <c r="C2512" t="s">
        <v>78</v>
      </c>
      <c r="D2512" t="s">
        <v>95</v>
      </c>
      <c r="E2512" t="s">
        <v>9477</v>
      </c>
      <c r="F2512" t="s">
        <v>4991</v>
      </c>
      <c r="G2512" t="s">
        <v>71</v>
      </c>
      <c r="H2512" t="s">
        <v>129</v>
      </c>
      <c r="I2512" t="s">
        <v>22</v>
      </c>
      <c r="J2512" t="s">
        <v>141</v>
      </c>
      <c r="K2512" t="s">
        <v>9478</v>
      </c>
      <c r="L2512" t="s">
        <v>9479</v>
      </c>
      <c r="M2512">
        <v>5.3452777769999997</v>
      </c>
      <c r="N2512">
        <v>0</v>
      </c>
      <c r="O2512">
        <v>0</v>
      </c>
      <c r="P2512">
        <v>0</v>
      </c>
      <c r="Q2512">
        <v>1</v>
      </c>
      <c r="R2512">
        <v>0</v>
      </c>
      <c r="S2512">
        <v>0</v>
      </c>
      <c r="T2512">
        <v>0</v>
      </c>
      <c r="U2512">
        <v>5.3452780000000004</v>
      </c>
    </row>
    <row r="2513" spans="1:21" x14ac:dyDescent="0.25">
      <c r="A2513" t="s">
        <v>9480</v>
      </c>
      <c r="B2513">
        <v>1</v>
      </c>
      <c r="C2513" t="s">
        <v>78</v>
      </c>
      <c r="D2513" t="s">
        <v>95</v>
      </c>
      <c r="E2513" t="s">
        <v>9481</v>
      </c>
      <c r="F2513" t="s">
        <v>4991</v>
      </c>
      <c r="G2513" t="s">
        <v>71</v>
      </c>
      <c r="H2513" t="s">
        <v>129</v>
      </c>
      <c r="I2513" t="s">
        <v>22</v>
      </c>
      <c r="J2513" t="s">
        <v>141</v>
      </c>
      <c r="K2513" t="s">
        <v>9482</v>
      </c>
      <c r="L2513" t="s">
        <v>9483</v>
      </c>
      <c r="M2513">
        <v>1.5930555550000001</v>
      </c>
      <c r="N2513">
        <v>0</v>
      </c>
      <c r="O2513">
        <v>0</v>
      </c>
      <c r="P2513">
        <v>0</v>
      </c>
      <c r="Q2513">
        <v>2</v>
      </c>
      <c r="R2513">
        <v>0</v>
      </c>
      <c r="S2513">
        <v>0</v>
      </c>
      <c r="T2513">
        <v>0</v>
      </c>
      <c r="U2513">
        <v>3.1861109999999999</v>
      </c>
    </row>
    <row r="2514" spans="1:21" x14ac:dyDescent="0.25">
      <c r="A2514" t="s">
        <v>9484</v>
      </c>
      <c r="B2514">
        <v>1</v>
      </c>
      <c r="C2514" t="s">
        <v>78</v>
      </c>
      <c r="D2514" t="s">
        <v>95</v>
      </c>
      <c r="E2514" t="s">
        <v>9485</v>
      </c>
      <c r="F2514" t="s">
        <v>4996</v>
      </c>
      <c r="G2514" t="s">
        <v>71</v>
      </c>
      <c r="H2514" t="s">
        <v>129</v>
      </c>
      <c r="I2514" t="s">
        <v>22</v>
      </c>
      <c r="J2514" t="s">
        <v>141</v>
      </c>
      <c r="K2514" t="s">
        <v>9486</v>
      </c>
      <c r="L2514" t="s">
        <v>9487</v>
      </c>
      <c r="M2514">
        <v>1.2847222220000001</v>
      </c>
      <c r="N2514">
        <v>0</v>
      </c>
      <c r="O2514">
        <v>0</v>
      </c>
      <c r="P2514">
        <v>0</v>
      </c>
      <c r="Q2514">
        <v>16</v>
      </c>
      <c r="R2514">
        <v>0</v>
      </c>
      <c r="S2514">
        <v>0</v>
      </c>
      <c r="T2514">
        <v>0</v>
      </c>
      <c r="U2514">
        <v>20.555555999999999</v>
      </c>
    </row>
    <row r="2515" spans="1:21" x14ac:dyDescent="0.25">
      <c r="A2515" t="s">
        <v>9488</v>
      </c>
      <c r="B2515">
        <v>1</v>
      </c>
      <c r="C2515" t="s">
        <v>78</v>
      </c>
      <c r="D2515" t="s">
        <v>82</v>
      </c>
      <c r="E2515" t="s">
        <v>9489</v>
      </c>
      <c r="F2515" t="s">
        <v>5417</v>
      </c>
      <c r="G2515" t="s">
        <v>71</v>
      </c>
      <c r="H2515" t="s">
        <v>129</v>
      </c>
      <c r="I2515" t="s">
        <v>22</v>
      </c>
      <c r="J2515" t="s">
        <v>141</v>
      </c>
      <c r="K2515" t="s">
        <v>9490</v>
      </c>
      <c r="L2515" t="s">
        <v>9491</v>
      </c>
      <c r="M2515">
        <v>3.9252777769999998</v>
      </c>
      <c r="N2515">
        <v>0</v>
      </c>
      <c r="O2515">
        <v>1</v>
      </c>
      <c r="P2515">
        <v>0</v>
      </c>
      <c r="Q2515">
        <v>0</v>
      </c>
      <c r="R2515">
        <v>0</v>
      </c>
      <c r="S2515">
        <v>3.925278</v>
      </c>
      <c r="T2515">
        <v>0</v>
      </c>
      <c r="U2515">
        <v>0</v>
      </c>
    </row>
    <row r="2516" spans="1:21" x14ac:dyDescent="0.25">
      <c r="A2516" t="s">
        <v>9492</v>
      </c>
      <c r="B2516">
        <v>1</v>
      </c>
      <c r="C2516" t="s">
        <v>78</v>
      </c>
      <c r="D2516" t="s">
        <v>82</v>
      </c>
      <c r="E2516" t="s">
        <v>9493</v>
      </c>
      <c r="F2516" t="s">
        <v>6310</v>
      </c>
      <c r="G2516" t="s">
        <v>71</v>
      </c>
      <c r="H2516" t="s">
        <v>129</v>
      </c>
      <c r="I2516" t="s">
        <v>22</v>
      </c>
      <c r="J2516" t="s">
        <v>141</v>
      </c>
      <c r="K2516" t="s">
        <v>9494</v>
      </c>
      <c r="L2516" t="s">
        <v>9495</v>
      </c>
      <c r="M2516">
        <v>5.5186111110000002</v>
      </c>
      <c r="N2516">
        <v>0</v>
      </c>
      <c r="O2516">
        <v>24</v>
      </c>
      <c r="P2516">
        <v>0</v>
      </c>
      <c r="Q2516">
        <v>0</v>
      </c>
      <c r="R2516">
        <v>0</v>
      </c>
      <c r="S2516">
        <v>132.44666699999999</v>
      </c>
      <c r="T2516">
        <v>0</v>
      </c>
      <c r="U2516">
        <v>0</v>
      </c>
    </row>
    <row r="2517" spans="1:21" x14ac:dyDescent="0.25">
      <c r="A2517" t="s">
        <v>9496</v>
      </c>
      <c r="B2517">
        <v>1</v>
      </c>
      <c r="C2517" t="s">
        <v>78</v>
      </c>
      <c r="D2517" t="s">
        <v>81</v>
      </c>
      <c r="E2517" t="s">
        <v>9497</v>
      </c>
      <c r="F2517" t="s">
        <v>4991</v>
      </c>
      <c r="G2517" t="s">
        <v>71</v>
      </c>
      <c r="H2517" t="s">
        <v>129</v>
      </c>
      <c r="I2517" t="s">
        <v>22</v>
      </c>
      <c r="J2517" t="s">
        <v>141</v>
      </c>
      <c r="K2517" t="s">
        <v>9498</v>
      </c>
      <c r="L2517" t="s">
        <v>9499</v>
      </c>
      <c r="M2517">
        <v>2.0644444439999998</v>
      </c>
      <c r="N2517">
        <v>0</v>
      </c>
      <c r="O2517">
        <v>1</v>
      </c>
      <c r="P2517">
        <v>0</v>
      </c>
      <c r="Q2517">
        <v>0</v>
      </c>
      <c r="R2517">
        <v>0</v>
      </c>
      <c r="S2517">
        <v>2.0644439999999999</v>
      </c>
      <c r="T2517">
        <v>0</v>
      </c>
      <c r="U2517">
        <v>0</v>
      </c>
    </row>
    <row r="2518" spans="1:21" x14ac:dyDescent="0.25">
      <c r="A2518" t="s">
        <v>9500</v>
      </c>
      <c r="B2518">
        <v>1</v>
      </c>
      <c r="C2518" t="s">
        <v>78</v>
      </c>
      <c r="D2518" t="s">
        <v>81</v>
      </c>
      <c r="E2518" t="s">
        <v>9501</v>
      </c>
      <c r="F2518" t="s">
        <v>140</v>
      </c>
      <c r="G2518" t="s">
        <v>72</v>
      </c>
      <c r="H2518" t="s">
        <v>129</v>
      </c>
      <c r="I2518" t="s">
        <v>22</v>
      </c>
      <c r="J2518" t="s">
        <v>141</v>
      </c>
      <c r="K2518" t="s">
        <v>9502</v>
      </c>
      <c r="L2518" t="s">
        <v>9503</v>
      </c>
      <c r="M2518">
        <v>4.2011111110000003</v>
      </c>
      <c r="N2518">
        <v>5</v>
      </c>
      <c r="O2518">
        <v>2</v>
      </c>
      <c r="P2518">
        <v>0</v>
      </c>
      <c r="Q2518">
        <v>0</v>
      </c>
      <c r="R2518">
        <v>21.005555999999999</v>
      </c>
      <c r="S2518">
        <v>8.4022220000000001</v>
      </c>
      <c r="T2518">
        <v>0</v>
      </c>
      <c r="U2518">
        <v>0</v>
      </c>
    </row>
    <row r="2519" spans="1:21" x14ac:dyDescent="0.25">
      <c r="A2519" t="s">
        <v>9504</v>
      </c>
      <c r="B2519">
        <v>1</v>
      </c>
      <c r="C2519" t="s">
        <v>78</v>
      </c>
      <c r="D2519" t="s">
        <v>80</v>
      </c>
      <c r="E2519" t="s">
        <v>9505</v>
      </c>
      <c r="F2519" t="s">
        <v>154</v>
      </c>
      <c r="G2519" t="s">
        <v>72</v>
      </c>
      <c r="H2519" t="s">
        <v>129</v>
      </c>
      <c r="I2519" t="s">
        <v>22</v>
      </c>
      <c r="J2519" t="s">
        <v>130</v>
      </c>
      <c r="K2519" t="s">
        <v>9506</v>
      </c>
      <c r="L2519" t="s">
        <v>9507</v>
      </c>
      <c r="M2519">
        <v>6.8888887999999995E-2</v>
      </c>
      <c r="N2519">
        <v>4</v>
      </c>
      <c r="O2519">
        <v>347</v>
      </c>
      <c r="P2519">
        <v>0</v>
      </c>
      <c r="Q2519">
        <v>0</v>
      </c>
      <c r="R2519">
        <v>0.27555600000000002</v>
      </c>
      <c r="S2519">
        <v>23.904444000000002</v>
      </c>
      <c r="T2519">
        <v>0</v>
      </c>
      <c r="U2519">
        <v>0</v>
      </c>
    </row>
    <row r="2520" spans="1:21" x14ac:dyDescent="0.25">
      <c r="A2520" t="s">
        <v>9508</v>
      </c>
      <c r="B2520">
        <v>1</v>
      </c>
      <c r="C2520" t="s">
        <v>78</v>
      </c>
      <c r="D2520" t="s">
        <v>80</v>
      </c>
      <c r="E2520" t="s">
        <v>9509</v>
      </c>
      <c r="F2520" t="s">
        <v>140</v>
      </c>
      <c r="G2520" t="s">
        <v>72</v>
      </c>
      <c r="H2520" t="s">
        <v>129</v>
      </c>
      <c r="I2520" t="s">
        <v>24</v>
      </c>
      <c r="J2520" t="s">
        <v>141</v>
      </c>
      <c r="K2520" t="s">
        <v>9510</v>
      </c>
      <c r="L2520" t="s">
        <v>9511</v>
      </c>
      <c r="M2520">
        <v>0.74138888800000002</v>
      </c>
      <c r="N2520">
        <v>1</v>
      </c>
      <c r="O2520">
        <v>354</v>
      </c>
      <c r="P2520">
        <v>0</v>
      </c>
      <c r="Q2520">
        <v>0</v>
      </c>
      <c r="R2520">
        <v>0.74138899999999996</v>
      </c>
      <c r="S2520">
        <v>262.45166599999999</v>
      </c>
      <c r="T2520">
        <v>0</v>
      </c>
      <c r="U2520">
        <v>0</v>
      </c>
    </row>
    <row r="2521" spans="1:21" x14ac:dyDescent="0.25">
      <c r="A2521" t="s">
        <v>9512</v>
      </c>
      <c r="B2521">
        <v>1</v>
      </c>
      <c r="C2521" t="s">
        <v>78</v>
      </c>
      <c r="D2521" t="s">
        <v>81</v>
      </c>
      <c r="E2521" t="s">
        <v>9513</v>
      </c>
      <c r="F2521" t="s">
        <v>5012</v>
      </c>
      <c r="G2521" t="s">
        <v>72</v>
      </c>
      <c r="H2521" t="s">
        <v>129</v>
      </c>
      <c r="I2521" t="s">
        <v>22</v>
      </c>
      <c r="J2521" t="s">
        <v>141</v>
      </c>
      <c r="K2521" t="s">
        <v>9514</v>
      </c>
      <c r="L2521" t="s">
        <v>9515</v>
      </c>
      <c r="M2521">
        <v>0.65249999999999997</v>
      </c>
      <c r="N2521">
        <v>1</v>
      </c>
      <c r="O2521">
        <v>6</v>
      </c>
      <c r="P2521">
        <v>0</v>
      </c>
      <c r="Q2521">
        <v>0</v>
      </c>
      <c r="R2521">
        <v>0.65249999999999997</v>
      </c>
      <c r="S2521">
        <v>3.915</v>
      </c>
      <c r="T2521">
        <v>0</v>
      </c>
      <c r="U2521">
        <v>0</v>
      </c>
    </row>
    <row r="2522" spans="1:21" x14ac:dyDescent="0.25">
      <c r="A2522" t="s">
        <v>9516</v>
      </c>
      <c r="B2522">
        <v>1</v>
      </c>
      <c r="C2522" t="s">
        <v>78</v>
      </c>
      <c r="D2522" t="s">
        <v>80</v>
      </c>
      <c r="E2522" t="s">
        <v>9517</v>
      </c>
      <c r="F2522" t="s">
        <v>5417</v>
      </c>
      <c r="G2522" t="s">
        <v>71</v>
      </c>
      <c r="H2522" t="s">
        <v>129</v>
      </c>
      <c r="I2522" t="s">
        <v>22</v>
      </c>
      <c r="J2522" t="s">
        <v>141</v>
      </c>
      <c r="K2522" t="s">
        <v>9518</v>
      </c>
      <c r="L2522" t="s">
        <v>9519</v>
      </c>
      <c r="M2522">
        <v>1.615</v>
      </c>
      <c r="N2522">
        <v>0</v>
      </c>
      <c r="O2522">
        <v>1</v>
      </c>
      <c r="P2522">
        <v>0</v>
      </c>
      <c r="Q2522">
        <v>0</v>
      </c>
      <c r="R2522">
        <v>0</v>
      </c>
      <c r="S2522">
        <v>1.615</v>
      </c>
      <c r="T2522">
        <v>0</v>
      </c>
      <c r="U2522">
        <v>0</v>
      </c>
    </row>
    <row r="2523" spans="1:21" x14ac:dyDescent="0.25">
      <c r="A2523" t="s">
        <v>9520</v>
      </c>
      <c r="B2523">
        <v>1</v>
      </c>
      <c r="C2523" t="s">
        <v>78</v>
      </c>
      <c r="D2523" t="s">
        <v>95</v>
      </c>
      <c r="E2523" t="s">
        <v>9521</v>
      </c>
      <c r="F2523" t="s">
        <v>6823</v>
      </c>
      <c r="G2523" t="s">
        <v>71</v>
      </c>
      <c r="H2523" t="s">
        <v>129</v>
      </c>
      <c r="I2523" t="s">
        <v>22</v>
      </c>
      <c r="J2523" t="s">
        <v>141</v>
      </c>
      <c r="K2523" t="s">
        <v>9522</v>
      </c>
      <c r="L2523" t="s">
        <v>9523</v>
      </c>
      <c r="M2523">
        <v>1.63</v>
      </c>
      <c r="N2523">
        <v>0</v>
      </c>
      <c r="O2523">
        <v>0</v>
      </c>
      <c r="P2523">
        <v>0</v>
      </c>
      <c r="Q2523">
        <v>108</v>
      </c>
      <c r="R2523">
        <v>0</v>
      </c>
      <c r="S2523">
        <v>0</v>
      </c>
      <c r="T2523">
        <v>0</v>
      </c>
      <c r="U2523">
        <v>176.04</v>
      </c>
    </row>
    <row r="2524" spans="1:21" x14ac:dyDescent="0.25">
      <c r="A2524" t="s">
        <v>9524</v>
      </c>
      <c r="B2524">
        <v>1</v>
      </c>
      <c r="C2524" t="s">
        <v>78</v>
      </c>
      <c r="D2524" t="s">
        <v>82</v>
      </c>
      <c r="E2524" t="s">
        <v>9525</v>
      </c>
      <c r="F2524" t="s">
        <v>5417</v>
      </c>
      <c r="G2524" t="s">
        <v>71</v>
      </c>
      <c r="H2524" t="s">
        <v>129</v>
      </c>
      <c r="I2524" t="s">
        <v>22</v>
      </c>
      <c r="J2524" t="s">
        <v>141</v>
      </c>
      <c r="K2524" t="s">
        <v>9526</v>
      </c>
      <c r="L2524" t="s">
        <v>9527</v>
      </c>
      <c r="M2524">
        <v>0.84833333300000002</v>
      </c>
      <c r="N2524">
        <v>0</v>
      </c>
      <c r="O2524">
        <v>1</v>
      </c>
      <c r="P2524">
        <v>0</v>
      </c>
      <c r="Q2524">
        <v>0</v>
      </c>
      <c r="R2524">
        <v>0</v>
      </c>
      <c r="S2524">
        <v>0.848333</v>
      </c>
      <c r="T2524">
        <v>0</v>
      </c>
      <c r="U2524">
        <v>0</v>
      </c>
    </row>
    <row r="2525" spans="1:21" x14ac:dyDescent="0.25">
      <c r="A2525" t="s">
        <v>9528</v>
      </c>
      <c r="B2525">
        <v>1</v>
      </c>
      <c r="C2525" t="s">
        <v>78</v>
      </c>
      <c r="D2525" t="s">
        <v>80</v>
      </c>
      <c r="E2525" t="s">
        <v>9529</v>
      </c>
      <c r="F2525" t="s">
        <v>5417</v>
      </c>
      <c r="G2525" t="s">
        <v>71</v>
      </c>
      <c r="H2525" t="s">
        <v>129</v>
      </c>
      <c r="I2525" t="s">
        <v>22</v>
      </c>
      <c r="J2525" t="s">
        <v>141</v>
      </c>
      <c r="K2525" t="s">
        <v>9530</v>
      </c>
      <c r="L2525" t="s">
        <v>9531</v>
      </c>
      <c r="M2525">
        <v>0.873611111</v>
      </c>
      <c r="N2525">
        <v>0</v>
      </c>
      <c r="O2525">
        <v>13</v>
      </c>
      <c r="P2525">
        <v>0</v>
      </c>
      <c r="Q2525">
        <v>0</v>
      </c>
      <c r="R2525">
        <v>0</v>
      </c>
      <c r="S2525">
        <v>11.356944</v>
      </c>
      <c r="T2525">
        <v>0</v>
      </c>
      <c r="U2525">
        <v>0</v>
      </c>
    </row>
    <row r="2526" spans="1:21" x14ac:dyDescent="0.25">
      <c r="A2526" t="s">
        <v>9532</v>
      </c>
      <c r="B2526">
        <v>1</v>
      </c>
      <c r="C2526" t="s">
        <v>78</v>
      </c>
      <c r="D2526" t="s">
        <v>82</v>
      </c>
      <c r="E2526" t="s">
        <v>9493</v>
      </c>
      <c r="F2526" t="s">
        <v>4986</v>
      </c>
      <c r="G2526" t="s">
        <v>71</v>
      </c>
      <c r="H2526" t="s">
        <v>129</v>
      </c>
      <c r="I2526" t="s">
        <v>22</v>
      </c>
      <c r="J2526" t="s">
        <v>141</v>
      </c>
      <c r="K2526" t="s">
        <v>9533</v>
      </c>
      <c r="L2526" t="s">
        <v>9534</v>
      </c>
      <c r="M2526">
        <v>1.314166666</v>
      </c>
      <c r="N2526">
        <v>0</v>
      </c>
      <c r="O2526">
        <v>24</v>
      </c>
      <c r="P2526">
        <v>0</v>
      </c>
      <c r="Q2526">
        <v>0</v>
      </c>
      <c r="R2526">
        <v>0</v>
      </c>
      <c r="S2526">
        <v>31.54</v>
      </c>
      <c r="T2526">
        <v>0</v>
      </c>
      <c r="U2526">
        <v>0</v>
      </c>
    </row>
    <row r="2527" spans="1:21" x14ac:dyDescent="0.25">
      <c r="A2527" t="s">
        <v>9535</v>
      </c>
      <c r="B2527">
        <v>1</v>
      </c>
      <c r="C2527" t="s">
        <v>78</v>
      </c>
      <c r="D2527" t="s">
        <v>82</v>
      </c>
      <c r="E2527" t="s">
        <v>9536</v>
      </c>
      <c r="F2527" t="s">
        <v>154</v>
      </c>
      <c r="G2527" t="s">
        <v>72</v>
      </c>
      <c r="H2527" t="s">
        <v>129</v>
      </c>
      <c r="I2527" t="s">
        <v>22</v>
      </c>
      <c r="J2527" t="s">
        <v>141</v>
      </c>
      <c r="K2527" t="s">
        <v>9537</v>
      </c>
      <c r="L2527" t="s">
        <v>9538</v>
      </c>
      <c r="M2527">
        <v>0.180277777</v>
      </c>
      <c r="N2527">
        <v>5</v>
      </c>
      <c r="O2527">
        <v>1302</v>
      </c>
      <c r="P2527">
        <v>0</v>
      </c>
      <c r="Q2527">
        <v>0</v>
      </c>
      <c r="R2527">
        <v>0.901389</v>
      </c>
      <c r="S2527">
        <v>234.721666</v>
      </c>
      <c r="T2527">
        <v>0</v>
      </c>
      <c r="U2527">
        <v>0</v>
      </c>
    </row>
    <row r="2528" spans="1:21" x14ac:dyDescent="0.25">
      <c r="A2528" t="s">
        <v>9539</v>
      </c>
      <c r="B2528">
        <v>1</v>
      </c>
      <c r="C2528" t="s">
        <v>78</v>
      </c>
      <c r="D2528" t="s">
        <v>82</v>
      </c>
      <c r="E2528" t="s">
        <v>9540</v>
      </c>
      <c r="F2528" t="s">
        <v>177</v>
      </c>
      <c r="G2528" t="s">
        <v>72</v>
      </c>
      <c r="H2528" t="s">
        <v>129</v>
      </c>
      <c r="I2528" t="s">
        <v>22</v>
      </c>
      <c r="J2528" t="s">
        <v>130</v>
      </c>
      <c r="K2528" t="s">
        <v>9541</v>
      </c>
      <c r="L2528" t="s">
        <v>9542</v>
      </c>
      <c r="M2528">
        <v>8.7874999999999996</v>
      </c>
      <c r="N2528">
        <v>1</v>
      </c>
      <c r="O2528">
        <v>425</v>
      </c>
      <c r="P2528">
        <v>0</v>
      </c>
      <c r="Q2528">
        <v>0</v>
      </c>
      <c r="R2528">
        <v>8.7874999999999996</v>
      </c>
      <c r="S2528">
        <v>3734.6875</v>
      </c>
      <c r="T2528">
        <v>0</v>
      </c>
      <c r="U2528">
        <v>0</v>
      </c>
    </row>
    <row r="2529" spans="1:21" x14ac:dyDescent="0.25">
      <c r="A2529" t="s">
        <v>9543</v>
      </c>
      <c r="B2529">
        <v>1</v>
      </c>
      <c r="C2529" t="s">
        <v>78</v>
      </c>
      <c r="D2529" t="s">
        <v>80</v>
      </c>
      <c r="E2529" t="s">
        <v>9544</v>
      </c>
      <c r="F2529" t="s">
        <v>4996</v>
      </c>
      <c r="G2529" t="s">
        <v>71</v>
      </c>
      <c r="H2529" t="s">
        <v>129</v>
      </c>
      <c r="I2529" t="s">
        <v>22</v>
      </c>
      <c r="J2529" t="s">
        <v>141</v>
      </c>
      <c r="K2529" t="s">
        <v>9545</v>
      </c>
      <c r="L2529" t="s">
        <v>9546</v>
      </c>
      <c r="M2529">
        <v>1.051388888</v>
      </c>
      <c r="N2529">
        <v>0</v>
      </c>
      <c r="O2529">
        <v>82</v>
      </c>
      <c r="P2529">
        <v>0</v>
      </c>
      <c r="Q2529">
        <v>0</v>
      </c>
      <c r="R2529">
        <v>0</v>
      </c>
      <c r="S2529">
        <v>86.213888999999995</v>
      </c>
      <c r="T2529">
        <v>0</v>
      </c>
      <c r="U2529">
        <v>0</v>
      </c>
    </row>
    <row r="2530" spans="1:21" x14ac:dyDescent="0.25">
      <c r="A2530" t="s">
        <v>9547</v>
      </c>
      <c r="B2530">
        <v>1</v>
      </c>
      <c r="C2530" t="s">
        <v>78</v>
      </c>
      <c r="D2530" t="s">
        <v>80</v>
      </c>
      <c r="E2530" t="s">
        <v>9548</v>
      </c>
      <c r="F2530" t="s">
        <v>5417</v>
      </c>
      <c r="G2530" t="s">
        <v>71</v>
      </c>
      <c r="H2530" t="s">
        <v>129</v>
      </c>
      <c r="I2530" t="s">
        <v>22</v>
      </c>
      <c r="J2530" t="s">
        <v>141</v>
      </c>
      <c r="K2530" t="s">
        <v>9549</v>
      </c>
      <c r="L2530" t="s">
        <v>9550</v>
      </c>
      <c r="M2530">
        <v>1.095555555</v>
      </c>
      <c r="N2530">
        <v>0</v>
      </c>
      <c r="O2530">
        <v>1</v>
      </c>
      <c r="P2530">
        <v>0</v>
      </c>
      <c r="Q2530">
        <v>0</v>
      </c>
      <c r="R2530">
        <v>0</v>
      </c>
      <c r="S2530">
        <v>1.095556</v>
      </c>
      <c r="T2530">
        <v>0</v>
      </c>
      <c r="U2530">
        <v>0</v>
      </c>
    </row>
    <row r="2531" spans="1:21" x14ac:dyDescent="0.25">
      <c r="A2531" t="s">
        <v>9551</v>
      </c>
      <c r="B2531">
        <v>1</v>
      </c>
      <c r="C2531" t="s">
        <v>78</v>
      </c>
      <c r="D2531" t="s">
        <v>95</v>
      </c>
      <c r="E2531" t="s">
        <v>9552</v>
      </c>
      <c r="F2531" t="s">
        <v>4991</v>
      </c>
      <c r="G2531" t="s">
        <v>71</v>
      </c>
      <c r="H2531" t="s">
        <v>129</v>
      </c>
      <c r="I2531" t="s">
        <v>22</v>
      </c>
      <c r="J2531" t="s">
        <v>141</v>
      </c>
      <c r="K2531" t="s">
        <v>9553</v>
      </c>
      <c r="L2531" t="s">
        <v>9554</v>
      </c>
      <c r="M2531">
        <v>1.1675</v>
      </c>
      <c r="N2531">
        <v>0</v>
      </c>
      <c r="O2531">
        <v>0</v>
      </c>
      <c r="P2531">
        <v>0</v>
      </c>
      <c r="Q2531">
        <v>1</v>
      </c>
      <c r="R2531">
        <v>0</v>
      </c>
      <c r="S2531">
        <v>0</v>
      </c>
      <c r="T2531">
        <v>0</v>
      </c>
      <c r="U2531">
        <v>1.1675</v>
      </c>
    </row>
    <row r="2532" spans="1:21" x14ac:dyDescent="0.25">
      <c r="A2532" t="s">
        <v>9555</v>
      </c>
      <c r="B2532">
        <v>1</v>
      </c>
      <c r="C2532" t="s">
        <v>78</v>
      </c>
      <c r="D2532" t="s">
        <v>80</v>
      </c>
      <c r="E2532" t="s">
        <v>9556</v>
      </c>
      <c r="F2532" t="s">
        <v>4996</v>
      </c>
      <c r="G2532" t="s">
        <v>71</v>
      </c>
      <c r="H2532" t="s">
        <v>129</v>
      </c>
      <c r="I2532" t="s">
        <v>22</v>
      </c>
      <c r="J2532" t="s">
        <v>141</v>
      </c>
      <c r="K2532" t="s">
        <v>9557</v>
      </c>
      <c r="L2532" t="s">
        <v>9558</v>
      </c>
      <c r="M2532">
        <v>2.3938888880000002</v>
      </c>
      <c r="N2532">
        <v>1</v>
      </c>
      <c r="O2532">
        <v>20</v>
      </c>
      <c r="P2532">
        <v>0</v>
      </c>
      <c r="Q2532">
        <v>0</v>
      </c>
      <c r="R2532">
        <v>2.3938890000000002</v>
      </c>
      <c r="S2532">
        <v>47.877777999999999</v>
      </c>
      <c r="T2532">
        <v>0</v>
      </c>
      <c r="U2532">
        <v>0</v>
      </c>
    </row>
    <row r="2533" spans="1:21" x14ac:dyDescent="0.25">
      <c r="A2533" t="s">
        <v>9559</v>
      </c>
      <c r="B2533">
        <v>1</v>
      </c>
      <c r="C2533" t="s">
        <v>78</v>
      </c>
      <c r="D2533" t="s">
        <v>80</v>
      </c>
      <c r="E2533" t="s">
        <v>9560</v>
      </c>
      <c r="F2533" t="s">
        <v>4991</v>
      </c>
      <c r="G2533" t="s">
        <v>71</v>
      </c>
      <c r="H2533" t="s">
        <v>129</v>
      </c>
      <c r="I2533" t="s">
        <v>22</v>
      </c>
      <c r="J2533" t="s">
        <v>141</v>
      </c>
      <c r="K2533" t="s">
        <v>9561</v>
      </c>
      <c r="L2533" t="s">
        <v>9562</v>
      </c>
      <c r="M2533">
        <v>1.5127777769999999</v>
      </c>
      <c r="N2533">
        <v>0</v>
      </c>
      <c r="O2533">
        <v>2</v>
      </c>
      <c r="P2533">
        <v>0</v>
      </c>
      <c r="Q2533">
        <v>0</v>
      </c>
      <c r="R2533">
        <v>0</v>
      </c>
      <c r="S2533">
        <v>3.0255559999999999</v>
      </c>
      <c r="T2533">
        <v>0</v>
      </c>
      <c r="U2533">
        <v>0</v>
      </c>
    </row>
    <row r="2534" spans="1:21" x14ac:dyDescent="0.25">
      <c r="A2534" t="s">
        <v>9563</v>
      </c>
      <c r="B2534">
        <v>1</v>
      </c>
      <c r="C2534" t="s">
        <v>78</v>
      </c>
      <c r="D2534" t="s">
        <v>81</v>
      </c>
      <c r="E2534" t="s">
        <v>9564</v>
      </c>
      <c r="F2534" t="s">
        <v>5012</v>
      </c>
      <c r="G2534" t="s">
        <v>72</v>
      </c>
      <c r="H2534" t="s">
        <v>129</v>
      </c>
      <c r="I2534" t="s">
        <v>22</v>
      </c>
      <c r="J2534" t="s">
        <v>141</v>
      </c>
      <c r="K2534" t="s">
        <v>9565</v>
      </c>
      <c r="L2534" t="s">
        <v>9566</v>
      </c>
      <c r="M2534">
        <v>0.82222222199999995</v>
      </c>
      <c r="N2534">
        <v>10</v>
      </c>
      <c r="O2534">
        <v>0</v>
      </c>
      <c r="P2534">
        <v>0</v>
      </c>
      <c r="Q2534">
        <v>0</v>
      </c>
      <c r="R2534">
        <v>8.2222220000000004</v>
      </c>
      <c r="S2534">
        <v>0</v>
      </c>
      <c r="T2534">
        <v>0</v>
      </c>
      <c r="U2534">
        <v>0</v>
      </c>
    </row>
    <row r="2535" spans="1:21" x14ac:dyDescent="0.25">
      <c r="A2535" t="s">
        <v>9567</v>
      </c>
      <c r="B2535">
        <v>1</v>
      </c>
      <c r="C2535" t="s">
        <v>78</v>
      </c>
      <c r="D2535" t="s">
        <v>81</v>
      </c>
      <c r="E2535" t="s">
        <v>9568</v>
      </c>
      <c r="F2535" t="s">
        <v>140</v>
      </c>
      <c r="G2535" t="s">
        <v>72</v>
      </c>
      <c r="H2535" t="s">
        <v>129</v>
      </c>
      <c r="I2535" t="s">
        <v>22</v>
      </c>
      <c r="J2535" t="s">
        <v>141</v>
      </c>
      <c r="K2535" t="s">
        <v>9569</v>
      </c>
      <c r="L2535" t="s">
        <v>9570</v>
      </c>
      <c r="M2535">
        <v>0.34777777700000001</v>
      </c>
      <c r="N2535">
        <v>13</v>
      </c>
      <c r="O2535">
        <v>165</v>
      </c>
      <c r="P2535">
        <v>0</v>
      </c>
      <c r="Q2535">
        <v>0</v>
      </c>
      <c r="R2535">
        <v>4.5211110000000003</v>
      </c>
      <c r="S2535">
        <v>57.383333</v>
      </c>
      <c r="T2535">
        <v>0</v>
      </c>
      <c r="U2535">
        <v>0</v>
      </c>
    </row>
    <row r="2536" spans="1:21" x14ac:dyDescent="0.25">
      <c r="A2536" t="s">
        <v>9571</v>
      </c>
      <c r="B2536">
        <v>1</v>
      </c>
      <c r="C2536" t="s">
        <v>78</v>
      </c>
      <c r="D2536" t="s">
        <v>95</v>
      </c>
      <c r="E2536" t="s">
        <v>9572</v>
      </c>
      <c r="F2536" t="s">
        <v>4991</v>
      </c>
      <c r="G2536" t="s">
        <v>71</v>
      </c>
      <c r="H2536" t="s">
        <v>129</v>
      </c>
      <c r="I2536" t="s">
        <v>22</v>
      </c>
      <c r="J2536" t="s">
        <v>141</v>
      </c>
      <c r="K2536" t="s">
        <v>9573</v>
      </c>
      <c r="L2536" t="s">
        <v>9574</v>
      </c>
      <c r="M2536">
        <v>2.1769444440000001</v>
      </c>
      <c r="N2536">
        <v>0</v>
      </c>
      <c r="O2536">
        <v>0</v>
      </c>
      <c r="P2536">
        <v>0</v>
      </c>
      <c r="Q2536">
        <v>1</v>
      </c>
      <c r="R2536">
        <v>0</v>
      </c>
      <c r="S2536">
        <v>0</v>
      </c>
      <c r="T2536">
        <v>0</v>
      </c>
      <c r="U2536">
        <v>2.1769440000000002</v>
      </c>
    </row>
    <row r="2537" spans="1:21" x14ac:dyDescent="0.25">
      <c r="A2537" t="s">
        <v>9575</v>
      </c>
      <c r="B2537">
        <v>1</v>
      </c>
      <c r="C2537" t="s">
        <v>78</v>
      </c>
      <c r="D2537" t="s">
        <v>95</v>
      </c>
      <c r="E2537" t="s">
        <v>9576</v>
      </c>
      <c r="F2537" t="s">
        <v>4991</v>
      </c>
      <c r="G2537" t="s">
        <v>71</v>
      </c>
      <c r="H2537" t="s">
        <v>129</v>
      </c>
      <c r="I2537" t="s">
        <v>22</v>
      </c>
      <c r="J2537" t="s">
        <v>141</v>
      </c>
      <c r="K2537" t="s">
        <v>9577</v>
      </c>
      <c r="L2537" t="s">
        <v>9578</v>
      </c>
      <c r="M2537">
        <v>3.2883333330000002</v>
      </c>
      <c r="N2537">
        <v>0</v>
      </c>
      <c r="O2537">
        <v>0</v>
      </c>
      <c r="P2537">
        <v>0</v>
      </c>
      <c r="Q2537">
        <v>1</v>
      </c>
      <c r="R2537">
        <v>0</v>
      </c>
      <c r="S2537">
        <v>0</v>
      </c>
      <c r="T2537">
        <v>0</v>
      </c>
      <c r="U2537">
        <v>3.2883330000000002</v>
      </c>
    </row>
    <row r="2538" spans="1:21" x14ac:dyDescent="0.25">
      <c r="A2538" t="s">
        <v>9579</v>
      </c>
      <c r="B2538">
        <v>1</v>
      </c>
      <c r="C2538" t="s">
        <v>78</v>
      </c>
      <c r="D2538" t="s">
        <v>95</v>
      </c>
      <c r="E2538" t="s">
        <v>9580</v>
      </c>
      <c r="F2538" t="s">
        <v>4991</v>
      </c>
      <c r="G2538" t="s">
        <v>71</v>
      </c>
      <c r="H2538" t="s">
        <v>129</v>
      </c>
      <c r="I2538" t="s">
        <v>22</v>
      </c>
      <c r="J2538" t="s">
        <v>141</v>
      </c>
      <c r="K2538" t="s">
        <v>9581</v>
      </c>
      <c r="L2538" t="s">
        <v>9582</v>
      </c>
      <c r="M2538">
        <v>2.2316666660000002</v>
      </c>
      <c r="N2538">
        <v>0</v>
      </c>
      <c r="O2538">
        <v>0</v>
      </c>
      <c r="P2538">
        <v>0</v>
      </c>
      <c r="Q2538">
        <v>1</v>
      </c>
      <c r="R2538">
        <v>0</v>
      </c>
      <c r="S2538">
        <v>0</v>
      </c>
      <c r="T2538">
        <v>0</v>
      </c>
      <c r="U2538">
        <v>2.2316669999999998</v>
      </c>
    </row>
    <row r="2539" spans="1:21" x14ac:dyDescent="0.25">
      <c r="A2539" t="s">
        <v>9583</v>
      </c>
      <c r="B2539">
        <v>1</v>
      </c>
      <c r="C2539" t="s">
        <v>78</v>
      </c>
      <c r="D2539" t="s">
        <v>95</v>
      </c>
      <c r="E2539" t="s">
        <v>9584</v>
      </c>
      <c r="F2539" t="s">
        <v>4991</v>
      </c>
      <c r="G2539" t="s">
        <v>71</v>
      </c>
      <c r="H2539" t="s">
        <v>129</v>
      </c>
      <c r="I2539" t="s">
        <v>22</v>
      </c>
      <c r="J2539" t="s">
        <v>141</v>
      </c>
      <c r="K2539" t="s">
        <v>9585</v>
      </c>
      <c r="L2539" t="s">
        <v>9586</v>
      </c>
      <c r="M2539">
        <v>1.555833333</v>
      </c>
      <c r="N2539">
        <v>0</v>
      </c>
      <c r="O2539">
        <v>0</v>
      </c>
      <c r="P2539">
        <v>0</v>
      </c>
      <c r="Q2539">
        <v>1</v>
      </c>
      <c r="R2539">
        <v>0</v>
      </c>
      <c r="S2539">
        <v>0</v>
      </c>
      <c r="T2539">
        <v>0</v>
      </c>
      <c r="U2539">
        <v>1.555833</v>
      </c>
    </row>
    <row r="2540" spans="1:21" x14ac:dyDescent="0.25">
      <c r="A2540" t="s">
        <v>9587</v>
      </c>
      <c r="B2540">
        <v>1</v>
      </c>
      <c r="C2540" t="s">
        <v>78</v>
      </c>
      <c r="D2540" t="s">
        <v>95</v>
      </c>
      <c r="E2540" t="s">
        <v>9588</v>
      </c>
      <c r="F2540" t="s">
        <v>4991</v>
      </c>
      <c r="G2540" t="s">
        <v>71</v>
      </c>
      <c r="H2540" t="s">
        <v>129</v>
      </c>
      <c r="I2540" t="s">
        <v>22</v>
      </c>
      <c r="J2540" t="s">
        <v>141</v>
      </c>
      <c r="K2540" t="s">
        <v>9589</v>
      </c>
      <c r="L2540" t="s">
        <v>9590</v>
      </c>
      <c r="M2540">
        <v>2.7908333330000001</v>
      </c>
      <c r="N2540">
        <v>0</v>
      </c>
      <c r="O2540">
        <v>0</v>
      </c>
      <c r="P2540">
        <v>0</v>
      </c>
      <c r="Q2540">
        <v>1</v>
      </c>
      <c r="R2540">
        <v>0</v>
      </c>
      <c r="S2540">
        <v>0</v>
      </c>
      <c r="T2540">
        <v>0</v>
      </c>
      <c r="U2540">
        <v>2.7908330000000001</v>
      </c>
    </row>
    <row r="2541" spans="1:21" x14ac:dyDescent="0.25">
      <c r="A2541" t="s">
        <v>9591</v>
      </c>
      <c r="B2541">
        <v>1</v>
      </c>
      <c r="C2541" t="s">
        <v>78</v>
      </c>
      <c r="D2541" t="s">
        <v>95</v>
      </c>
      <c r="E2541" t="s">
        <v>9592</v>
      </c>
      <c r="F2541" t="s">
        <v>4991</v>
      </c>
      <c r="G2541" t="s">
        <v>71</v>
      </c>
      <c r="H2541" t="s">
        <v>129</v>
      </c>
      <c r="I2541" t="s">
        <v>22</v>
      </c>
      <c r="J2541" t="s">
        <v>141</v>
      </c>
      <c r="K2541" t="s">
        <v>9593</v>
      </c>
      <c r="L2541" t="s">
        <v>9594</v>
      </c>
      <c r="M2541">
        <v>2.1605555550000002</v>
      </c>
      <c r="N2541">
        <v>0</v>
      </c>
      <c r="O2541">
        <v>0</v>
      </c>
      <c r="P2541">
        <v>0</v>
      </c>
      <c r="Q2541">
        <v>1</v>
      </c>
      <c r="R2541">
        <v>0</v>
      </c>
      <c r="S2541">
        <v>0</v>
      </c>
      <c r="T2541">
        <v>0</v>
      </c>
      <c r="U2541">
        <v>2.1605560000000001</v>
      </c>
    </row>
    <row r="2542" spans="1:21" x14ac:dyDescent="0.25">
      <c r="A2542" t="s">
        <v>9595</v>
      </c>
      <c r="B2542">
        <v>1</v>
      </c>
      <c r="C2542" t="s">
        <v>78</v>
      </c>
      <c r="D2542" t="s">
        <v>95</v>
      </c>
      <c r="E2542" t="s">
        <v>9596</v>
      </c>
      <c r="F2542" t="s">
        <v>5070</v>
      </c>
      <c r="G2542" t="s">
        <v>71</v>
      </c>
      <c r="H2542" t="s">
        <v>129</v>
      </c>
      <c r="I2542" t="s">
        <v>22</v>
      </c>
      <c r="J2542" t="s">
        <v>141</v>
      </c>
      <c r="K2542" t="s">
        <v>9597</v>
      </c>
      <c r="L2542" t="s">
        <v>9598</v>
      </c>
      <c r="M2542">
        <v>4.0577777770000001</v>
      </c>
      <c r="N2542">
        <v>0</v>
      </c>
      <c r="O2542">
        <v>0</v>
      </c>
      <c r="P2542">
        <v>0</v>
      </c>
      <c r="Q2542">
        <v>4</v>
      </c>
      <c r="R2542">
        <v>0</v>
      </c>
      <c r="S2542">
        <v>0</v>
      </c>
      <c r="T2542">
        <v>0</v>
      </c>
      <c r="U2542">
        <v>16.231110999999999</v>
      </c>
    </row>
    <row r="2543" spans="1:21" x14ac:dyDescent="0.25">
      <c r="A2543" t="s">
        <v>9599</v>
      </c>
      <c r="B2543">
        <v>1</v>
      </c>
      <c r="C2543" t="s">
        <v>78</v>
      </c>
      <c r="D2543" t="s">
        <v>93</v>
      </c>
      <c r="E2543" t="s">
        <v>9600</v>
      </c>
      <c r="F2543" t="s">
        <v>5748</v>
      </c>
      <c r="G2543" t="s">
        <v>71</v>
      </c>
      <c r="H2543" t="s">
        <v>129</v>
      </c>
      <c r="I2543" t="s">
        <v>22</v>
      </c>
      <c r="J2543" t="s">
        <v>141</v>
      </c>
      <c r="K2543" t="s">
        <v>9601</v>
      </c>
      <c r="L2543" t="s">
        <v>9602</v>
      </c>
      <c r="M2543">
        <v>0.31694444399999999</v>
      </c>
      <c r="N2543">
        <v>0</v>
      </c>
      <c r="O2543">
        <v>5</v>
      </c>
      <c r="P2543">
        <v>0</v>
      </c>
      <c r="Q2543">
        <v>0</v>
      </c>
      <c r="R2543">
        <v>0</v>
      </c>
      <c r="S2543">
        <v>1.584722</v>
      </c>
      <c r="T2543">
        <v>0</v>
      </c>
      <c r="U2543">
        <v>0</v>
      </c>
    </row>
    <row r="2544" spans="1:21" x14ac:dyDescent="0.25">
      <c r="A2544" t="s">
        <v>9603</v>
      </c>
      <c r="B2544">
        <v>1</v>
      </c>
      <c r="C2544" t="s">
        <v>78</v>
      </c>
      <c r="D2544" t="s">
        <v>104</v>
      </c>
      <c r="E2544" t="s">
        <v>9604</v>
      </c>
      <c r="F2544" t="s">
        <v>5417</v>
      </c>
      <c r="G2544" t="s">
        <v>71</v>
      </c>
      <c r="H2544" t="s">
        <v>129</v>
      </c>
      <c r="I2544" t="s">
        <v>22</v>
      </c>
      <c r="J2544" t="s">
        <v>141</v>
      </c>
      <c r="K2544" t="s">
        <v>9605</v>
      </c>
      <c r="L2544" t="s">
        <v>9606</v>
      </c>
      <c r="M2544">
        <v>1.0847222219999999</v>
      </c>
      <c r="N2544">
        <v>0</v>
      </c>
      <c r="O2544">
        <v>9</v>
      </c>
      <c r="P2544">
        <v>0</v>
      </c>
      <c r="Q2544">
        <v>0</v>
      </c>
      <c r="R2544">
        <v>0</v>
      </c>
      <c r="S2544">
        <v>9.7624999999999993</v>
      </c>
      <c r="T2544">
        <v>0</v>
      </c>
      <c r="U2544">
        <v>0</v>
      </c>
    </row>
    <row r="2545" spans="1:21" x14ac:dyDescent="0.25">
      <c r="A2545" t="s">
        <v>9607</v>
      </c>
      <c r="B2545">
        <v>1</v>
      </c>
      <c r="C2545" t="s">
        <v>78</v>
      </c>
      <c r="D2545" t="s">
        <v>104</v>
      </c>
      <c r="E2545" t="s">
        <v>9608</v>
      </c>
      <c r="F2545" t="s">
        <v>4996</v>
      </c>
      <c r="G2545" t="s">
        <v>71</v>
      </c>
      <c r="H2545" t="s">
        <v>129</v>
      </c>
      <c r="I2545" t="s">
        <v>22</v>
      </c>
      <c r="J2545" t="s">
        <v>141</v>
      </c>
      <c r="K2545" t="s">
        <v>9609</v>
      </c>
      <c r="L2545" t="s">
        <v>9610</v>
      </c>
      <c r="M2545">
        <v>1.0786111110000001</v>
      </c>
      <c r="N2545">
        <v>1</v>
      </c>
      <c r="O2545">
        <v>172</v>
      </c>
      <c r="P2545">
        <v>0</v>
      </c>
      <c r="Q2545">
        <v>0</v>
      </c>
      <c r="R2545">
        <v>1.078611</v>
      </c>
      <c r="S2545">
        <v>185.52111099999999</v>
      </c>
      <c r="T2545">
        <v>0</v>
      </c>
      <c r="U2545">
        <v>0</v>
      </c>
    </row>
    <row r="2546" spans="1:21" x14ac:dyDescent="0.25">
      <c r="A2546" t="s">
        <v>9611</v>
      </c>
      <c r="B2546">
        <v>1</v>
      </c>
      <c r="C2546" t="s">
        <v>78</v>
      </c>
      <c r="D2546" t="s">
        <v>95</v>
      </c>
      <c r="E2546" t="s">
        <v>9612</v>
      </c>
      <c r="F2546" t="s">
        <v>4991</v>
      </c>
      <c r="G2546" t="s">
        <v>71</v>
      </c>
      <c r="H2546" t="s">
        <v>129</v>
      </c>
      <c r="I2546" t="s">
        <v>22</v>
      </c>
      <c r="J2546" t="s">
        <v>141</v>
      </c>
      <c r="K2546" t="s">
        <v>9613</v>
      </c>
      <c r="L2546" t="s">
        <v>9614</v>
      </c>
      <c r="M2546">
        <v>1.058611111</v>
      </c>
      <c r="N2546">
        <v>0</v>
      </c>
      <c r="O2546">
        <v>0</v>
      </c>
      <c r="P2546">
        <v>0</v>
      </c>
      <c r="Q2546">
        <v>1</v>
      </c>
      <c r="R2546">
        <v>0</v>
      </c>
      <c r="S2546">
        <v>0</v>
      </c>
      <c r="T2546">
        <v>0</v>
      </c>
      <c r="U2546">
        <v>1.058611</v>
      </c>
    </row>
    <row r="2547" spans="1:21" x14ac:dyDescent="0.25">
      <c r="A2547" t="s">
        <v>9615</v>
      </c>
      <c r="B2547">
        <v>1</v>
      </c>
      <c r="C2547" t="s">
        <v>78</v>
      </c>
      <c r="D2547" t="s">
        <v>104</v>
      </c>
      <c r="E2547" t="s">
        <v>9616</v>
      </c>
      <c r="F2547" t="s">
        <v>140</v>
      </c>
      <c r="G2547" t="s">
        <v>72</v>
      </c>
      <c r="H2547" t="s">
        <v>129</v>
      </c>
      <c r="I2547" t="s">
        <v>22</v>
      </c>
      <c r="J2547" t="s">
        <v>141</v>
      </c>
      <c r="K2547" t="s">
        <v>9617</v>
      </c>
      <c r="L2547" t="s">
        <v>9618</v>
      </c>
      <c r="M2547">
        <v>0.143055555</v>
      </c>
      <c r="N2547">
        <v>0</v>
      </c>
      <c r="O2547">
        <v>0</v>
      </c>
      <c r="P2547">
        <v>1</v>
      </c>
      <c r="Q2547">
        <v>116</v>
      </c>
      <c r="R2547">
        <v>0</v>
      </c>
      <c r="S2547">
        <v>0</v>
      </c>
      <c r="T2547">
        <v>0.14305599999999999</v>
      </c>
      <c r="U2547">
        <v>16.594443999999999</v>
      </c>
    </row>
    <row r="2548" spans="1:21" x14ac:dyDescent="0.25">
      <c r="A2548" t="s">
        <v>9619</v>
      </c>
      <c r="B2548">
        <v>1</v>
      </c>
      <c r="C2548" t="s">
        <v>78</v>
      </c>
      <c r="D2548" t="s">
        <v>82</v>
      </c>
      <c r="E2548" t="s">
        <v>9620</v>
      </c>
      <c r="F2548" t="s">
        <v>5417</v>
      </c>
      <c r="G2548" t="s">
        <v>71</v>
      </c>
      <c r="H2548" t="s">
        <v>129</v>
      </c>
      <c r="I2548" t="s">
        <v>22</v>
      </c>
      <c r="J2548" t="s">
        <v>141</v>
      </c>
      <c r="K2548" t="s">
        <v>9621</v>
      </c>
      <c r="L2548" t="s">
        <v>9622</v>
      </c>
      <c r="M2548">
        <v>3.9388888880000001</v>
      </c>
      <c r="N2548">
        <v>0</v>
      </c>
      <c r="O2548">
        <v>1</v>
      </c>
      <c r="P2548">
        <v>0</v>
      </c>
      <c r="Q2548">
        <v>0</v>
      </c>
      <c r="R2548">
        <v>0</v>
      </c>
      <c r="S2548">
        <v>3.9388890000000001</v>
      </c>
      <c r="T2548">
        <v>0</v>
      </c>
      <c r="U2548">
        <v>0</v>
      </c>
    </row>
    <row r="2549" spans="1:21" x14ac:dyDescent="0.25">
      <c r="A2549" t="s">
        <v>9623</v>
      </c>
      <c r="B2549">
        <v>1</v>
      </c>
      <c r="C2549" t="s">
        <v>78</v>
      </c>
      <c r="D2549" t="s">
        <v>82</v>
      </c>
      <c r="E2549" t="s">
        <v>9624</v>
      </c>
      <c r="F2549" t="s">
        <v>4986</v>
      </c>
      <c r="G2549" t="s">
        <v>71</v>
      </c>
      <c r="H2549" t="s">
        <v>129</v>
      </c>
      <c r="I2549" t="s">
        <v>22</v>
      </c>
      <c r="J2549" t="s">
        <v>141</v>
      </c>
      <c r="K2549" t="s">
        <v>9625</v>
      </c>
      <c r="L2549" t="s">
        <v>9626</v>
      </c>
      <c r="M2549">
        <v>4.1838888880000003</v>
      </c>
      <c r="N2549">
        <v>0</v>
      </c>
      <c r="O2549">
        <v>82</v>
      </c>
      <c r="P2549">
        <v>0</v>
      </c>
      <c r="Q2549">
        <v>0</v>
      </c>
      <c r="R2549">
        <v>0</v>
      </c>
      <c r="S2549">
        <v>343.078889</v>
      </c>
      <c r="T2549">
        <v>0</v>
      </c>
      <c r="U2549">
        <v>0</v>
      </c>
    </row>
    <row r="2550" spans="1:21" x14ac:dyDescent="0.25">
      <c r="A2550" t="s">
        <v>9627</v>
      </c>
      <c r="B2550">
        <v>1</v>
      </c>
      <c r="C2550" t="s">
        <v>78</v>
      </c>
      <c r="D2550" t="s">
        <v>104</v>
      </c>
      <c r="E2550" t="s">
        <v>5358</v>
      </c>
      <c r="F2550" t="s">
        <v>140</v>
      </c>
      <c r="G2550" t="s">
        <v>72</v>
      </c>
      <c r="H2550" t="s">
        <v>129</v>
      </c>
      <c r="I2550" t="s">
        <v>22</v>
      </c>
      <c r="J2550" t="s">
        <v>141</v>
      </c>
      <c r="K2550" t="s">
        <v>9628</v>
      </c>
      <c r="L2550" t="s">
        <v>9629</v>
      </c>
      <c r="M2550">
        <v>0.38916666599999999</v>
      </c>
      <c r="N2550">
        <v>34</v>
      </c>
      <c r="O2550">
        <v>6023</v>
      </c>
      <c r="P2550">
        <v>1</v>
      </c>
      <c r="Q2550">
        <v>0</v>
      </c>
      <c r="R2550">
        <v>13.231667</v>
      </c>
      <c r="S2550">
        <v>2343.9508289999999</v>
      </c>
      <c r="T2550">
        <v>0.38916699999999999</v>
      </c>
      <c r="U2550">
        <v>0</v>
      </c>
    </row>
    <row r="2551" spans="1:21" x14ac:dyDescent="0.25">
      <c r="A2551" t="s">
        <v>9630</v>
      </c>
      <c r="B2551">
        <v>1</v>
      </c>
      <c r="C2551" t="s">
        <v>78</v>
      </c>
      <c r="D2551" t="s">
        <v>88</v>
      </c>
      <c r="E2551" t="s">
        <v>9631</v>
      </c>
      <c r="F2551" t="s">
        <v>4991</v>
      </c>
      <c r="G2551" t="s">
        <v>71</v>
      </c>
      <c r="H2551" t="s">
        <v>129</v>
      </c>
      <c r="I2551" t="s">
        <v>22</v>
      </c>
      <c r="J2551" t="s">
        <v>141</v>
      </c>
      <c r="K2551" t="s">
        <v>9632</v>
      </c>
      <c r="L2551" t="s">
        <v>9633</v>
      </c>
      <c r="M2551">
        <v>1.8075000000000001</v>
      </c>
      <c r="N2551">
        <v>0</v>
      </c>
      <c r="O2551">
        <v>21</v>
      </c>
      <c r="P2551">
        <v>0</v>
      </c>
      <c r="Q2551">
        <v>0</v>
      </c>
      <c r="R2551">
        <v>0</v>
      </c>
      <c r="S2551">
        <v>37.957500000000003</v>
      </c>
      <c r="T2551">
        <v>0</v>
      </c>
      <c r="U2551">
        <v>0</v>
      </c>
    </row>
    <row r="2552" spans="1:21" x14ac:dyDescent="0.25">
      <c r="A2552" t="s">
        <v>9634</v>
      </c>
      <c r="B2552">
        <v>1</v>
      </c>
      <c r="C2552" t="s">
        <v>79</v>
      </c>
      <c r="D2552" t="s">
        <v>109</v>
      </c>
      <c r="E2552" t="s">
        <v>9635</v>
      </c>
      <c r="F2552" t="s">
        <v>4991</v>
      </c>
      <c r="G2552" t="s">
        <v>71</v>
      </c>
      <c r="H2552" t="s">
        <v>129</v>
      </c>
      <c r="I2552" t="s">
        <v>22</v>
      </c>
      <c r="J2552" t="s">
        <v>141</v>
      </c>
      <c r="K2552" t="s">
        <v>9636</v>
      </c>
      <c r="L2552" t="s">
        <v>9637</v>
      </c>
      <c r="M2552">
        <v>0.28361111100000003</v>
      </c>
      <c r="N2552">
        <v>0</v>
      </c>
      <c r="O2552">
        <v>1</v>
      </c>
      <c r="P2552">
        <v>0</v>
      </c>
      <c r="Q2552">
        <v>0</v>
      </c>
      <c r="R2552">
        <v>0</v>
      </c>
      <c r="S2552">
        <v>0.283611</v>
      </c>
      <c r="T2552">
        <v>0</v>
      </c>
      <c r="U2552">
        <v>0</v>
      </c>
    </row>
    <row r="2553" spans="1:21" x14ac:dyDescent="0.25">
      <c r="A2553" t="s">
        <v>9638</v>
      </c>
      <c r="B2553">
        <v>1</v>
      </c>
      <c r="C2553" t="s">
        <v>78</v>
      </c>
      <c r="D2553" t="s">
        <v>93</v>
      </c>
      <c r="E2553" t="s">
        <v>9639</v>
      </c>
      <c r="F2553" t="s">
        <v>5748</v>
      </c>
      <c r="G2553" t="s">
        <v>71</v>
      </c>
      <c r="H2553" t="s">
        <v>129</v>
      </c>
      <c r="I2553" t="s">
        <v>22</v>
      </c>
      <c r="J2553" t="s">
        <v>141</v>
      </c>
      <c r="K2553" t="s">
        <v>9640</v>
      </c>
      <c r="L2553" t="s">
        <v>9641</v>
      </c>
      <c r="M2553">
        <v>0.30138888800000002</v>
      </c>
      <c r="N2553">
        <v>2</v>
      </c>
      <c r="O2553">
        <v>186</v>
      </c>
      <c r="P2553">
        <v>0</v>
      </c>
      <c r="Q2553">
        <v>0</v>
      </c>
      <c r="R2553">
        <v>0.60277800000000004</v>
      </c>
      <c r="S2553">
        <v>56.058332999999998</v>
      </c>
      <c r="T2553">
        <v>0</v>
      </c>
      <c r="U2553">
        <v>0</v>
      </c>
    </row>
    <row r="2554" spans="1:21" x14ac:dyDescent="0.25">
      <c r="A2554" t="s">
        <v>9642</v>
      </c>
      <c r="B2554">
        <v>1</v>
      </c>
      <c r="C2554" t="s">
        <v>78</v>
      </c>
      <c r="D2554" t="s">
        <v>102</v>
      </c>
      <c r="E2554" t="s">
        <v>9643</v>
      </c>
      <c r="F2554" t="s">
        <v>177</v>
      </c>
      <c r="G2554" t="s">
        <v>71</v>
      </c>
      <c r="H2554" t="s">
        <v>129</v>
      </c>
      <c r="I2554" t="s">
        <v>22</v>
      </c>
      <c r="J2554" t="s">
        <v>130</v>
      </c>
      <c r="K2554" t="s">
        <v>9644</v>
      </c>
      <c r="L2554" t="s">
        <v>9645</v>
      </c>
      <c r="M2554">
        <v>1.2458583329999999</v>
      </c>
      <c r="N2554">
        <v>2</v>
      </c>
      <c r="O2554">
        <v>785</v>
      </c>
      <c r="P2554">
        <v>0</v>
      </c>
      <c r="Q2554">
        <v>0</v>
      </c>
      <c r="R2554">
        <v>2.491717</v>
      </c>
      <c r="S2554">
        <v>977.99879099999998</v>
      </c>
      <c r="T2554">
        <v>0</v>
      </c>
      <c r="U2554">
        <v>0</v>
      </c>
    </row>
    <row r="2555" spans="1:21" x14ac:dyDescent="0.25">
      <c r="A2555" t="s">
        <v>9646</v>
      </c>
      <c r="B2555">
        <v>1</v>
      </c>
      <c r="C2555" t="s">
        <v>78</v>
      </c>
      <c r="D2555" t="s">
        <v>102</v>
      </c>
      <c r="E2555" t="s">
        <v>9647</v>
      </c>
      <c r="F2555" t="s">
        <v>4991</v>
      </c>
      <c r="G2555" t="s">
        <v>71</v>
      </c>
      <c r="H2555" t="s">
        <v>129</v>
      </c>
      <c r="I2555" t="s">
        <v>22</v>
      </c>
      <c r="J2555" t="s">
        <v>141</v>
      </c>
      <c r="K2555" t="s">
        <v>9648</v>
      </c>
      <c r="L2555" t="s">
        <v>9649</v>
      </c>
      <c r="M2555">
        <v>1.5094444440000001</v>
      </c>
      <c r="N2555">
        <v>0</v>
      </c>
      <c r="O2555">
        <v>15</v>
      </c>
      <c r="P2555">
        <v>0</v>
      </c>
      <c r="Q2555">
        <v>0</v>
      </c>
      <c r="R2555">
        <v>0</v>
      </c>
      <c r="S2555">
        <v>22.641667000000002</v>
      </c>
      <c r="T2555">
        <v>0</v>
      </c>
      <c r="U2555">
        <v>0</v>
      </c>
    </row>
    <row r="2556" spans="1:21" x14ac:dyDescent="0.25">
      <c r="A2556" t="s">
        <v>9650</v>
      </c>
      <c r="B2556">
        <v>1</v>
      </c>
      <c r="C2556" t="s">
        <v>78</v>
      </c>
      <c r="D2556" t="s">
        <v>102</v>
      </c>
      <c r="E2556" t="s">
        <v>9651</v>
      </c>
      <c r="F2556" t="s">
        <v>140</v>
      </c>
      <c r="G2556" t="s">
        <v>72</v>
      </c>
      <c r="H2556" t="s">
        <v>129</v>
      </c>
      <c r="I2556" t="s">
        <v>22</v>
      </c>
      <c r="J2556" t="s">
        <v>141</v>
      </c>
      <c r="K2556" t="s">
        <v>9652</v>
      </c>
      <c r="L2556" t="s">
        <v>9653</v>
      </c>
      <c r="M2556">
        <v>0.84944444399999997</v>
      </c>
      <c r="N2556">
        <v>0</v>
      </c>
      <c r="O2556">
        <v>10</v>
      </c>
      <c r="P2556">
        <v>127</v>
      </c>
      <c r="Q2556">
        <v>3018</v>
      </c>
      <c r="R2556">
        <v>0</v>
      </c>
      <c r="S2556">
        <v>8.4944439999999997</v>
      </c>
      <c r="T2556">
        <v>107.87944400000001</v>
      </c>
      <c r="U2556">
        <v>2563.6233320000001</v>
      </c>
    </row>
    <row r="2557" spans="1:21" x14ac:dyDescent="0.25">
      <c r="A2557" t="s">
        <v>9654</v>
      </c>
      <c r="B2557">
        <v>1</v>
      </c>
      <c r="C2557" t="s">
        <v>79</v>
      </c>
      <c r="D2557" t="s">
        <v>109</v>
      </c>
      <c r="E2557" t="s">
        <v>9655</v>
      </c>
      <c r="F2557" t="s">
        <v>150</v>
      </c>
      <c r="G2557" t="s">
        <v>72</v>
      </c>
      <c r="H2557" t="s">
        <v>129</v>
      </c>
      <c r="I2557" t="s">
        <v>22</v>
      </c>
      <c r="J2557" t="s">
        <v>141</v>
      </c>
      <c r="K2557" t="s">
        <v>9656</v>
      </c>
      <c r="L2557" t="s">
        <v>9657</v>
      </c>
      <c r="M2557">
        <v>0.77722222200000002</v>
      </c>
      <c r="N2557">
        <v>1</v>
      </c>
      <c r="O2557">
        <v>526</v>
      </c>
      <c r="P2557">
        <v>0</v>
      </c>
      <c r="Q2557">
        <v>0</v>
      </c>
      <c r="R2557">
        <v>0.77722199999999997</v>
      </c>
      <c r="S2557">
        <v>408.81888900000001</v>
      </c>
      <c r="T2557">
        <v>0</v>
      </c>
      <c r="U2557">
        <v>0</v>
      </c>
    </row>
    <row r="2558" spans="1:21" x14ac:dyDescent="0.25">
      <c r="A2558" t="s">
        <v>9658</v>
      </c>
      <c r="B2558">
        <v>1</v>
      </c>
      <c r="C2558" t="s">
        <v>79</v>
      </c>
      <c r="D2558" t="s">
        <v>109</v>
      </c>
      <c r="E2558" t="s">
        <v>9659</v>
      </c>
      <c r="F2558" t="s">
        <v>5879</v>
      </c>
      <c r="G2558" t="s">
        <v>71</v>
      </c>
      <c r="H2558" t="s">
        <v>129</v>
      </c>
      <c r="I2558" t="s">
        <v>22</v>
      </c>
      <c r="J2558" t="s">
        <v>141</v>
      </c>
      <c r="K2558" t="s">
        <v>9660</v>
      </c>
      <c r="L2558" t="s">
        <v>9661</v>
      </c>
      <c r="M2558">
        <v>2.4702777770000002</v>
      </c>
      <c r="N2558">
        <v>0</v>
      </c>
      <c r="O2558">
        <v>96</v>
      </c>
      <c r="P2558">
        <v>0</v>
      </c>
      <c r="Q2558">
        <v>0</v>
      </c>
      <c r="R2558">
        <v>0</v>
      </c>
      <c r="S2558">
        <v>237.14666700000001</v>
      </c>
      <c r="T2558">
        <v>0</v>
      </c>
      <c r="U2558">
        <v>0</v>
      </c>
    </row>
    <row r="2559" spans="1:21" x14ac:dyDescent="0.25">
      <c r="A2559" t="s">
        <v>9662</v>
      </c>
      <c r="B2559">
        <v>1</v>
      </c>
      <c r="C2559" t="s">
        <v>79</v>
      </c>
      <c r="D2559" t="s">
        <v>109</v>
      </c>
      <c r="E2559" t="s">
        <v>9663</v>
      </c>
      <c r="F2559" t="s">
        <v>128</v>
      </c>
      <c r="G2559" t="s">
        <v>72</v>
      </c>
      <c r="H2559" t="s">
        <v>129</v>
      </c>
      <c r="I2559" t="s">
        <v>22</v>
      </c>
      <c r="J2559" t="s">
        <v>130</v>
      </c>
      <c r="K2559" t="s">
        <v>9664</v>
      </c>
      <c r="L2559" t="s">
        <v>9665</v>
      </c>
      <c r="M2559">
        <v>1.5222222219999999</v>
      </c>
      <c r="N2559">
        <v>4</v>
      </c>
      <c r="O2559">
        <v>321</v>
      </c>
      <c r="P2559">
        <v>0</v>
      </c>
      <c r="Q2559">
        <v>0</v>
      </c>
      <c r="R2559">
        <v>6.088889</v>
      </c>
      <c r="S2559">
        <v>488.63333299999999</v>
      </c>
      <c r="T2559">
        <v>0</v>
      </c>
      <c r="U2559">
        <v>0</v>
      </c>
    </row>
    <row r="2560" spans="1:21" x14ac:dyDescent="0.25">
      <c r="A2560" t="s">
        <v>9666</v>
      </c>
      <c r="B2560">
        <v>1</v>
      </c>
      <c r="C2560" t="s">
        <v>79</v>
      </c>
      <c r="D2560" t="s">
        <v>109</v>
      </c>
      <c r="E2560" t="s">
        <v>9667</v>
      </c>
      <c r="F2560" t="s">
        <v>5470</v>
      </c>
      <c r="G2560" t="s">
        <v>71</v>
      </c>
      <c r="H2560" t="s">
        <v>129</v>
      </c>
      <c r="I2560" t="s">
        <v>22</v>
      </c>
      <c r="J2560" t="s">
        <v>141</v>
      </c>
      <c r="K2560" t="s">
        <v>9668</v>
      </c>
      <c r="L2560" t="s">
        <v>9669</v>
      </c>
      <c r="M2560">
        <v>0.587777777</v>
      </c>
      <c r="N2560">
        <v>1</v>
      </c>
      <c r="O2560">
        <v>176</v>
      </c>
      <c r="P2560">
        <v>0</v>
      </c>
      <c r="Q2560">
        <v>0</v>
      </c>
      <c r="R2560">
        <v>0.58777800000000002</v>
      </c>
      <c r="S2560">
        <v>103.44888899999999</v>
      </c>
      <c r="T2560">
        <v>0</v>
      </c>
      <c r="U2560">
        <v>0</v>
      </c>
    </row>
    <row r="2561" spans="1:21" x14ac:dyDescent="0.25">
      <c r="A2561" t="s">
        <v>9670</v>
      </c>
      <c r="B2561">
        <v>1</v>
      </c>
      <c r="C2561" t="s">
        <v>79</v>
      </c>
      <c r="D2561" t="s">
        <v>109</v>
      </c>
      <c r="E2561" t="s">
        <v>9671</v>
      </c>
      <c r="F2561" t="s">
        <v>4996</v>
      </c>
      <c r="G2561" t="s">
        <v>71</v>
      </c>
      <c r="H2561" t="s">
        <v>129</v>
      </c>
      <c r="I2561" t="s">
        <v>22</v>
      </c>
      <c r="J2561" t="s">
        <v>141</v>
      </c>
      <c r="K2561" t="s">
        <v>9672</v>
      </c>
      <c r="L2561" t="s">
        <v>9673</v>
      </c>
      <c r="M2561">
        <v>2.2850000000000001</v>
      </c>
      <c r="N2561">
        <v>0</v>
      </c>
      <c r="O2561">
        <v>23</v>
      </c>
      <c r="P2561">
        <v>0</v>
      </c>
      <c r="Q2561">
        <v>4</v>
      </c>
      <c r="R2561">
        <v>0</v>
      </c>
      <c r="S2561">
        <v>52.555</v>
      </c>
      <c r="T2561">
        <v>0</v>
      </c>
      <c r="U2561">
        <v>9.14</v>
      </c>
    </row>
    <row r="2562" spans="1:21" x14ac:dyDescent="0.25">
      <c r="A2562" t="s">
        <v>9674</v>
      </c>
      <c r="B2562">
        <v>1</v>
      </c>
      <c r="C2562" t="s">
        <v>79</v>
      </c>
      <c r="D2562" t="s">
        <v>109</v>
      </c>
      <c r="E2562" t="s">
        <v>9675</v>
      </c>
      <c r="F2562" t="s">
        <v>2199</v>
      </c>
      <c r="G2562" t="s">
        <v>71</v>
      </c>
      <c r="H2562" t="s">
        <v>129</v>
      </c>
      <c r="I2562" t="s">
        <v>22</v>
      </c>
      <c r="J2562" t="s">
        <v>141</v>
      </c>
      <c r="K2562" t="s">
        <v>9676</v>
      </c>
      <c r="L2562" t="s">
        <v>9677</v>
      </c>
      <c r="M2562">
        <v>0.54694444399999997</v>
      </c>
      <c r="N2562">
        <v>1</v>
      </c>
      <c r="O2562">
        <v>845</v>
      </c>
      <c r="P2562">
        <v>0</v>
      </c>
      <c r="Q2562">
        <v>0</v>
      </c>
      <c r="R2562">
        <v>0.54694399999999999</v>
      </c>
      <c r="S2562">
        <v>462.16805499999998</v>
      </c>
      <c r="T2562">
        <v>0</v>
      </c>
      <c r="U2562">
        <v>0</v>
      </c>
    </row>
    <row r="2563" spans="1:21" x14ac:dyDescent="0.25">
      <c r="A2563" t="s">
        <v>9678</v>
      </c>
      <c r="B2563">
        <v>1</v>
      </c>
      <c r="C2563" t="s">
        <v>79</v>
      </c>
      <c r="D2563" t="s">
        <v>109</v>
      </c>
      <c r="E2563" t="s">
        <v>9679</v>
      </c>
      <c r="F2563" t="s">
        <v>2199</v>
      </c>
      <c r="G2563" t="s">
        <v>71</v>
      </c>
      <c r="H2563" t="s">
        <v>129</v>
      </c>
      <c r="I2563" t="s">
        <v>24</v>
      </c>
      <c r="J2563" t="s">
        <v>141</v>
      </c>
      <c r="K2563" t="s">
        <v>9680</v>
      </c>
      <c r="L2563" t="s">
        <v>9681</v>
      </c>
      <c r="M2563">
        <v>1.481666666</v>
      </c>
      <c r="N2563">
        <v>0</v>
      </c>
      <c r="O2563">
        <v>218</v>
      </c>
      <c r="P2563">
        <v>0</v>
      </c>
      <c r="Q2563">
        <v>0</v>
      </c>
      <c r="R2563">
        <v>0</v>
      </c>
      <c r="S2563">
        <v>323.003333</v>
      </c>
      <c r="T2563">
        <v>0</v>
      </c>
      <c r="U2563">
        <v>0</v>
      </c>
    </row>
    <row r="2564" spans="1:21" x14ac:dyDescent="0.25">
      <c r="A2564" t="s">
        <v>9682</v>
      </c>
      <c r="B2564">
        <v>1</v>
      </c>
      <c r="C2564" t="s">
        <v>79</v>
      </c>
      <c r="D2564" t="s">
        <v>109</v>
      </c>
      <c r="E2564" t="s">
        <v>9683</v>
      </c>
      <c r="F2564" t="s">
        <v>3423</v>
      </c>
      <c r="G2564" t="s">
        <v>72</v>
      </c>
      <c r="H2564" t="s">
        <v>129</v>
      </c>
      <c r="I2564" t="s">
        <v>22</v>
      </c>
      <c r="J2564" t="s">
        <v>141</v>
      </c>
      <c r="K2564" t="s">
        <v>9684</v>
      </c>
      <c r="L2564" t="s">
        <v>9685</v>
      </c>
      <c r="M2564">
        <v>3.6247222219999999</v>
      </c>
      <c r="N2564">
        <v>0</v>
      </c>
      <c r="O2564">
        <v>0</v>
      </c>
      <c r="P2564">
        <v>0</v>
      </c>
      <c r="Q2564">
        <v>3</v>
      </c>
      <c r="R2564">
        <v>0</v>
      </c>
      <c r="S2564">
        <v>0</v>
      </c>
      <c r="T2564">
        <v>0</v>
      </c>
      <c r="U2564">
        <v>10.874167</v>
      </c>
    </row>
    <row r="2565" spans="1:21" x14ac:dyDescent="0.25">
      <c r="A2565" t="s">
        <v>9686</v>
      </c>
      <c r="B2565">
        <v>1</v>
      </c>
      <c r="C2565" t="s">
        <v>79</v>
      </c>
      <c r="D2565" t="s">
        <v>109</v>
      </c>
      <c r="E2565" t="s">
        <v>9683</v>
      </c>
      <c r="F2565" t="s">
        <v>5012</v>
      </c>
      <c r="G2565" t="s">
        <v>72</v>
      </c>
      <c r="H2565" t="s">
        <v>129</v>
      </c>
      <c r="I2565" t="s">
        <v>22</v>
      </c>
      <c r="J2565" t="s">
        <v>141</v>
      </c>
      <c r="K2565" t="s">
        <v>9687</v>
      </c>
      <c r="L2565" t="s">
        <v>9688</v>
      </c>
      <c r="M2565">
        <v>3.5474999999999999</v>
      </c>
      <c r="N2565">
        <v>0</v>
      </c>
      <c r="O2565">
        <v>0</v>
      </c>
      <c r="P2565">
        <v>0</v>
      </c>
      <c r="Q2565">
        <v>3</v>
      </c>
      <c r="R2565">
        <v>0</v>
      </c>
      <c r="S2565">
        <v>0</v>
      </c>
      <c r="T2565">
        <v>0</v>
      </c>
      <c r="U2565">
        <v>10.6425</v>
      </c>
    </row>
    <row r="2566" spans="1:21" x14ac:dyDescent="0.25">
      <c r="A2566" t="s">
        <v>9689</v>
      </c>
      <c r="B2566">
        <v>1</v>
      </c>
      <c r="C2566" t="s">
        <v>79</v>
      </c>
      <c r="D2566" t="s">
        <v>109</v>
      </c>
      <c r="E2566" t="s">
        <v>9690</v>
      </c>
      <c r="F2566" t="s">
        <v>140</v>
      </c>
      <c r="G2566" t="s">
        <v>72</v>
      </c>
      <c r="H2566" t="s">
        <v>129</v>
      </c>
      <c r="I2566" t="s">
        <v>22</v>
      </c>
      <c r="J2566" t="s">
        <v>141</v>
      </c>
      <c r="K2566" t="s">
        <v>9691</v>
      </c>
      <c r="L2566" t="s">
        <v>9692</v>
      </c>
      <c r="M2566">
        <v>0.32750000000000001</v>
      </c>
      <c r="N2566">
        <v>1</v>
      </c>
      <c r="O2566">
        <v>0</v>
      </c>
      <c r="P2566">
        <v>201</v>
      </c>
      <c r="Q2566">
        <v>2137</v>
      </c>
      <c r="R2566">
        <v>0.32750000000000001</v>
      </c>
      <c r="S2566">
        <v>0</v>
      </c>
      <c r="T2566">
        <v>65.827500000000001</v>
      </c>
      <c r="U2566">
        <v>699.86749999999995</v>
      </c>
    </row>
    <row r="2567" spans="1:21" x14ac:dyDescent="0.25">
      <c r="A2567" t="s">
        <v>9693</v>
      </c>
      <c r="B2567">
        <v>1</v>
      </c>
      <c r="C2567" t="s">
        <v>79</v>
      </c>
      <c r="D2567" t="s">
        <v>109</v>
      </c>
      <c r="E2567" t="s">
        <v>3104</v>
      </c>
      <c r="F2567" t="s">
        <v>6612</v>
      </c>
      <c r="G2567" t="s">
        <v>72</v>
      </c>
      <c r="H2567" t="s">
        <v>129</v>
      </c>
      <c r="I2567" t="s">
        <v>22</v>
      </c>
      <c r="J2567" t="s">
        <v>141</v>
      </c>
      <c r="K2567" t="s">
        <v>9694</v>
      </c>
      <c r="L2567" t="s">
        <v>9695</v>
      </c>
      <c r="M2567">
        <v>1.5719444440000001</v>
      </c>
      <c r="N2567">
        <v>1</v>
      </c>
      <c r="O2567">
        <v>0</v>
      </c>
      <c r="P2567">
        <v>201</v>
      </c>
      <c r="Q2567">
        <v>2134</v>
      </c>
      <c r="R2567">
        <v>1.571944</v>
      </c>
      <c r="S2567">
        <v>0</v>
      </c>
      <c r="T2567">
        <v>315.96083299999998</v>
      </c>
      <c r="U2567">
        <v>3354.5294429999999</v>
      </c>
    </row>
    <row r="2568" spans="1:21" x14ac:dyDescent="0.25">
      <c r="A2568" t="s">
        <v>9696</v>
      </c>
      <c r="B2568">
        <v>1</v>
      </c>
      <c r="C2568" t="s">
        <v>79</v>
      </c>
      <c r="D2568" t="s">
        <v>109</v>
      </c>
      <c r="E2568" t="s">
        <v>9697</v>
      </c>
      <c r="F2568" t="s">
        <v>140</v>
      </c>
      <c r="G2568" t="s">
        <v>72</v>
      </c>
      <c r="H2568" t="s">
        <v>129</v>
      </c>
      <c r="I2568" t="s">
        <v>22</v>
      </c>
      <c r="J2568" t="s">
        <v>141</v>
      </c>
      <c r="K2568" t="s">
        <v>9698</v>
      </c>
      <c r="L2568" t="s">
        <v>9699</v>
      </c>
      <c r="M2568">
        <v>5.7266666659999999</v>
      </c>
      <c r="N2568">
        <v>0</v>
      </c>
      <c r="O2568">
        <v>0</v>
      </c>
      <c r="P2568">
        <v>3</v>
      </c>
      <c r="Q2568">
        <v>0</v>
      </c>
      <c r="R2568">
        <v>0</v>
      </c>
      <c r="S2568">
        <v>0</v>
      </c>
      <c r="T2568">
        <v>17.18</v>
      </c>
      <c r="U2568">
        <v>0</v>
      </c>
    </row>
    <row r="2569" spans="1:21" x14ac:dyDescent="0.25">
      <c r="A2569" t="s">
        <v>9700</v>
      </c>
      <c r="B2569">
        <v>1</v>
      </c>
      <c r="C2569" t="s">
        <v>78</v>
      </c>
      <c r="D2569" t="s">
        <v>88</v>
      </c>
      <c r="E2569" t="s">
        <v>9701</v>
      </c>
      <c r="F2569" t="s">
        <v>5070</v>
      </c>
      <c r="G2569" t="s">
        <v>71</v>
      </c>
      <c r="H2569" t="s">
        <v>129</v>
      </c>
      <c r="I2569" t="s">
        <v>22</v>
      </c>
      <c r="J2569" t="s">
        <v>141</v>
      </c>
      <c r="K2569" t="s">
        <v>9702</v>
      </c>
      <c r="L2569" t="s">
        <v>9703</v>
      </c>
      <c r="M2569">
        <v>7.7074999999999996</v>
      </c>
      <c r="N2569">
        <v>0</v>
      </c>
      <c r="O2569">
        <v>7</v>
      </c>
      <c r="P2569">
        <v>0</v>
      </c>
      <c r="Q2569">
        <v>0</v>
      </c>
      <c r="R2569">
        <v>0</v>
      </c>
      <c r="S2569">
        <v>53.952500000000001</v>
      </c>
      <c r="T2569">
        <v>0</v>
      </c>
      <c r="U2569">
        <v>0</v>
      </c>
    </row>
    <row r="2570" spans="1:21" x14ac:dyDescent="0.25">
      <c r="A2570" t="s">
        <v>9704</v>
      </c>
      <c r="B2570">
        <v>1</v>
      </c>
      <c r="C2570" t="s">
        <v>78</v>
      </c>
      <c r="D2570" t="s">
        <v>104</v>
      </c>
      <c r="E2570" t="s">
        <v>9705</v>
      </c>
      <c r="F2570" t="s">
        <v>4986</v>
      </c>
      <c r="G2570" t="s">
        <v>71</v>
      </c>
      <c r="H2570" t="s">
        <v>129</v>
      </c>
      <c r="I2570" t="s">
        <v>22</v>
      </c>
      <c r="J2570" t="s">
        <v>141</v>
      </c>
      <c r="K2570" t="s">
        <v>9706</v>
      </c>
      <c r="L2570" t="s">
        <v>9707</v>
      </c>
      <c r="M2570">
        <v>1.008611111</v>
      </c>
      <c r="N2570">
        <v>0</v>
      </c>
      <c r="O2570">
        <v>106</v>
      </c>
      <c r="P2570">
        <v>0</v>
      </c>
      <c r="Q2570">
        <v>0</v>
      </c>
      <c r="R2570">
        <v>0</v>
      </c>
      <c r="S2570">
        <v>106.912778</v>
      </c>
      <c r="T2570">
        <v>0</v>
      </c>
      <c r="U2570">
        <v>0</v>
      </c>
    </row>
    <row r="2571" spans="1:21" x14ac:dyDescent="0.25">
      <c r="A2571" t="s">
        <v>9708</v>
      </c>
      <c r="B2571">
        <v>1</v>
      </c>
      <c r="C2571" t="s">
        <v>78</v>
      </c>
      <c r="D2571" t="s">
        <v>104</v>
      </c>
      <c r="E2571" t="s">
        <v>9709</v>
      </c>
      <c r="F2571" t="s">
        <v>4986</v>
      </c>
      <c r="G2571" t="s">
        <v>71</v>
      </c>
      <c r="H2571" t="s">
        <v>129</v>
      </c>
      <c r="I2571" t="s">
        <v>22</v>
      </c>
      <c r="J2571" t="s">
        <v>141</v>
      </c>
      <c r="K2571" t="s">
        <v>9710</v>
      </c>
      <c r="L2571" t="s">
        <v>9711</v>
      </c>
      <c r="M2571">
        <v>0.51611111099999996</v>
      </c>
      <c r="N2571">
        <v>0</v>
      </c>
      <c r="O2571">
        <v>230</v>
      </c>
      <c r="P2571">
        <v>0</v>
      </c>
      <c r="Q2571">
        <v>0</v>
      </c>
      <c r="R2571">
        <v>0</v>
      </c>
      <c r="S2571">
        <v>118.705556</v>
      </c>
      <c r="T2571">
        <v>0</v>
      </c>
      <c r="U2571">
        <v>0</v>
      </c>
    </row>
    <row r="2572" spans="1:21" x14ac:dyDescent="0.25">
      <c r="A2572" t="s">
        <v>9712</v>
      </c>
      <c r="B2572">
        <v>1</v>
      </c>
      <c r="C2572" t="s">
        <v>78</v>
      </c>
      <c r="D2572" t="s">
        <v>82</v>
      </c>
      <c r="E2572" t="s">
        <v>9713</v>
      </c>
      <c r="F2572" t="s">
        <v>5417</v>
      </c>
      <c r="G2572" t="s">
        <v>71</v>
      </c>
      <c r="H2572" t="s">
        <v>129</v>
      </c>
      <c r="I2572" t="s">
        <v>22</v>
      </c>
      <c r="J2572" t="s">
        <v>141</v>
      </c>
      <c r="K2572" t="s">
        <v>9714</v>
      </c>
      <c r="L2572" t="s">
        <v>9715</v>
      </c>
      <c r="M2572">
        <v>2.1058333330000001</v>
      </c>
      <c r="N2572">
        <v>0</v>
      </c>
      <c r="O2572">
        <v>1</v>
      </c>
      <c r="P2572">
        <v>0</v>
      </c>
      <c r="Q2572">
        <v>0</v>
      </c>
      <c r="R2572">
        <v>0</v>
      </c>
      <c r="S2572">
        <v>2.1058330000000001</v>
      </c>
      <c r="T2572">
        <v>0</v>
      </c>
      <c r="U2572">
        <v>0</v>
      </c>
    </row>
    <row r="2573" spans="1:21" x14ac:dyDescent="0.25">
      <c r="A2573" t="s">
        <v>9716</v>
      </c>
      <c r="B2573">
        <v>1</v>
      </c>
      <c r="C2573" t="s">
        <v>78</v>
      </c>
      <c r="D2573" t="s">
        <v>93</v>
      </c>
      <c r="E2573" t="s">
        <v>9717</v>
      </c>
      <c r="F2573" t="s">
        <v>140</v>
      </c>
      <c r="G2573" t="s">
        <v>72</v>
      </c>
      <c r="H2573" t="s">
        <v>129</v>
      </c>
      <c r="I2573" t="s">
        <v>22</v>
      </c>
      <c r="J2573" t="s">
        <v>141</v>
      </c>
      <c r="K2573" t="s">
        <v>9718</v>
      </c>
      <c r="L2573" t="s">
        <v>9719</v>
      </c>
      <c r="M2573">
        <v>0.653888888</v>
      </c>
      <c r="N2573">
        <v>44</v>
      </c>
      <c r="O2573">
        <v>0</v>
      </c>
      <c r="P2573">
        <v>0</v>
      </c>
      <c r="Q2573">
        <v>0</v>
      </c>
      <c r="R2573">
        <v>28.771111000000001</v>
      </c>
      <c r="S2573">
        <v>0</v>
      </c>
      <c r="T2573">
        <v>0</v>
      </c>
      <c r="U2573">
        <v>0</v>
      </c>
    </row>
    <row r="2574" spans="1:21" x14ac:dyDescent="0.25">
      <c r="A2574" t="s">
        <v>9720</v>
      </c>
      <c r="B2574">
        <v>1</v>
      </c>
      <c r="C2574" t="s">
        <v>78</v>
      </c>
      <c r="D2574" t="s">
        <v>104</v>
      </c>
      <c r="E2574" t="s">
        <v>5344</v>
      </c>
      <c r="F2574" t="s">
        <v>140</v>
      </c>
      <c r="G2574" t="s">
        <v>72</v>
      </c>
      <c r="H2574" t="s">
        <v>129</v>
      </c>
      <c r="I2574" t="s">
        <v>22</v>
      </c>
      <c r="J2574" t="s">
        <v>141</v>
      </c>
      <c r="K2574" t="s">
        <v>9721</v>
      </c>
      <c r="L2574" t="s">
        <v>9722</v>
      </c>
      <c r="M2574">
        <v>0.78305555500000001</v>
      </c>
      <c r="N2574">
        <v>64</v>
      </c>
      <c r="O2574">
        <v>8473</v>
      </c>
      <c r="P2574">
        <v>0</v>
      </c>
      <c r="Q2574">
        <v>0</v>
      </c>
      <c r="R2574">
        <v>50.115555999999998</v>
      </c>
      <c r="S2574">
        <v>6634.829718</v>
      </c>
      <c r="T2574">
        <v>0</v>
      </c>
      <c r="U2574">
        <v>0</v>
      </c>
    </row>
    <row r="2575" spans="1:21" x14ac:dyDescent="0.25">
      <c r="A2575" t="s">
        <v>9723</v>
      </c>
      <c r="B2575">
        <v>1</v>
      </c>
      <c r="C2575" t="s">
        <v>79</v>
      </c>
      <c r="D2575" t="s">
        <v>115</v>
      </c>
      <c r="E2575" t="s">
        <v>9724</v>
      </c>
      <c r="F2575" t="s">
        <v>4986</v>
      </c>
      <c r="G2575" t="s">
        <v>71</v>
      </c>
      <c r="H2575" t="s">
        <v>129</v>
      </c>
      <c r="I2575" t="s">
        <v>22</v>
      </c>
      <c r="J2575" t="s">
        <v>141</v>
      </c>
      <c r="K2575" t="s">
        <v>9725</v>
      </c>
      <c r="L2575" t="s">
        <v>9726</v>
      </c>
      <c r="M2575">
        <v>0.76611111099999996</v>
      </c>
      <c r="N2575">
        <v>0</v>
      </c>
      <c r="O2575">
        <v>151</v>
      </c>
      <c r="P2575">
        <v>0</v>
      </c>
      <c r="Q2575">
        <v>0</v>
      </c>
      <c r="R2575">
        <v>0</v>
      </c>
      <c r="S2575">
        <v>115.682778</v>
      </c>
      <c r="T2575">
        <v>0</v>
      </c>
      <c r="U2575">
        <v>0</v>
      </c>
    </row>
    <row r="2576" spans="1:21" x14ac:dyDescent="0.25">
      <c r="A2576" t="s">
        <v>9727</v>
      </c>
      <c r="B2576">
        <v>1</v>
      </c>
      <c r="C2576" t="s">
        <v>78</v>
      </c>
      <c r="D2576" t="s">
        <v>81</v>
      </c>
      <c r="E2576" t="s">
        <v>9728</v>
      </c>
      <c r="F2576" t="s">
        <v>5842</v>
      </c>
      <c r="G2576" t="s">
        <v>71</v>
      </c>
      <c r="H2576" t="s">
        <v>129</v>
      </c>
      <c r="I2576" t="s">
        <v>22</v>
      </c>
      <c r="J2576" t="s">
        <v>141</v>
      </c>
      <c r="K2576" t="s">
        <v>9729</v>
      </c>
      <c r="L2576" t="s">
        <v>9730</v>
      </c>
      <c r="M2576">
        <v>2.0922222220000002</v>
      </c>
      <c r="N2576">
        <v>0</v>
      </c>
      <c r="O2576">
        <v>32</v>
      </c>
      <c r="P2576">
        <v>0</v>
      </c>
      <c r="Q2576">
        <v>0</v>
      </c>
      <c r="R2576">
        <v>0</v>
      </c>
      <c r="S2576">
        <v>66.951110999999997</v>
      </c>
      <c r="T2576">
        <v>0</v>
      </c>
      <c r="U2576">
        <v>0</v>
      </c>
    </row>
    <row r="2577" spans="1:21" x14ac:dyDescent="0.25">
      <c r="A2577" t="s">
        <v>9731</v>
      </c>
      <c r="B2577">
        <v>1</v>
      </c>
      <c r="C2577" t="s">
        <v>78</v>
      </c>
      <c r="D2577" t="s">
        <v>81</v>
      </c>
      <c r="E2577" t="s">
        <v>9732</v>
      </c>
      <c r="F2577" t="s">
        <v>5417</v>
      </c>
      <c r="G2577" t="s">
        <v>71</v>
      </c>
      <c r="H2577" t="s">
        <v>129</v>
      </c>
      <c r="I2577" t="s">
        <v>22</v>
      </c>
      <c r="J2577" t="s">
        <v>141</v>
      </c>
      <c r="K2577" t="s">
        <v>9733</v>
      </c>
      <c r="L2577" t="s">
        <v>9734</v>
      </c>
      <c r="M2577">
        <v>1.971666666</v>
      </c>
      <c r="N2577">
        <v>0</v>
      </c>
      <c r="O2577">
        <v>2</v>
      </c>
      <c r="P2577">
        <v>0</v>
      </c>
      <c r="Q2577">
        <v>0</v>
      </c>
      <c r="R2577">
        <v>0</v>
      </c>
      <c r="S2577">
        <v>3.943333</v>
      </c>
      <c r="T2577">
        <v>0</v>
      </c>
      <c r="U2577">
        <v>0</v>
      </c>
    </row>
    <row r="2578" spans="1:21" x14ac:dyDescent="0.25">
      <c r="A2578" t="s">
        <v>9735</v>
      </c>
      <c r="B2578">
        <v>1</v>
      </c>
      <c r="C2578" t="s">
        <v>78</v>
      </c>
      <c r="D2578" t="s">
        <v>81</v>
      </c>
      <c r="E2578" t="s">
        <v>9736</v>
      </c>
      <c r="F2578" t="s">
        <v>5842</v>
      </c>
      <c r="G2578" t="s">
        <v>71</v>
      </c>
      <c r="H2578" t="s">
        <v>129</v>
      </c>
      <c r="I2578" t="s">
        <v>22</v>
      </c>
      <c r="J2578" t="s">
        <v>141</v>
      </c>
      <c r="K2578" t="s">
        <v>9737</v>
      </c>
      <c r="L2578" t="s">
        <v>9738</v>
      </c>
      <c r="M2578">
        <v>1.436388888</v>
      </c>
      <c r="N2578">
        <v>0</v>
      </c>
      <c r="O2578">
        <v>5</v>
      </c>
      <c r="P2578">
        <v>0</v>
      </c>
      <c r="Q2578">
        <v>0</v>
      </c>
      <c r="R2578">
        <v>0</v>
      </c>
      <c r="S2578">
        <v>7.1819439999999997</v>
      </c>
      <c r="T2578">
        <v>0</v>
      </c>
      <c r="U2578">
        <v>0</v>
      </c>
    </row>
    <row r="2579" spans="1:21" x14ac:dyDescent="0.25">
      <c r="A2579" t="s">
        <v>9739</v>
      </c>
      <c r="B2579">
        <v>1</v>
      </c>
      <c r="C2579" t="s">
        <v>78</v>
      </c>
      <c r="D2579" t="s">
        <v>81</v>
      </c>
      <c r="E2579" t="s">
        <v>9740</v>
      </c>
      <c r="F2579" t="s">
        <v>5417</v>
      </c>
      <c r="G2579" t="s">
        <v>71</v>
      </c>
      <c r="H2579" t="s">
        <v>129</v>
      </c>
      <c r="I2579" t="s">
        <v>22</v>
      </c>
      <c r="J2579" t="s">
        <v>141</v>
      </c>
      <c r="K2579" t="s">
        <v>9741</v>
      </c>
      <c r="L2579" t="s">
        <v>9742</v>
      </c>
      <c r="M2579">
        <v>2.0272222219999998</v>
      </c>
      <c r="N2579">
        <v>0</v>
      </c>
      <c r="O2579">
        <v>5</v>
      </c>
      <c r="P2579">
        <v>0</v>
      </c>
      <c r="Q2579">
        <v>0</v>
      </c>
      <c r="R2579">
        <v>0</v>
      </c>
      <c r="S2579">
        <v>10.136111</v>
      </c>
      <c r="T2579">
        <v>0</v>
      </c>
      <c r="U2579">
        <v>0</v>
      </c>
    </row>
    <row r="2580" spans="1:21" x14ac:dyDescent="0.25">
      <c r="A2580" t="s">
        <v>9743</v>
      </c>
      <c r="B2580">
        <v>1</v>
      </c>
      <c r="C2580" t="s">
        <v>78</v>
      </c>
      <c r="D2580" t="s">
        <v>81</v>
      </c>
      <c r="E2580" t="s">
        <v>9736</v>
      </c>
      <c r="F2580" t="s">
        <v>5842</v>
      </c>
      <c r="G2580" t="s">
        <v>71</v>
      </c>
      <c r="H2580" t="s">
        <v>129</v>
      </c>
      <c r="I2580" t="s">
        <v>22</v>
      </c>
      <c r="J2580" t="s">
        <v>141</v>
      </c>
      <c r="K2580" t="s">
        <v>9744</v>
      </c>
      <c r="L2580" t="s">
        <v>9745</v>
      </c>
      <c r="M2580">
        <v>1.581388888</v>
      </c>
      <c r="N2580">
        <v>0</v>
      </c>
      <c r="O2580">
        <v>5</v>
      </c>
      <c r="P2580">
        <v>0</v>
      </c>
      <c r="Q2580">
        <v>0</v>
      </c>
      <c r="R2580">
        <v>0</v>
      </c>
      <c r="S2580">
        <v>7.9069440000000002</v>
      </c>
      <c r="T2580">
        <v>0</v>
      </c>
      <c r="U2580">
        <v>0</v>
      </c>
    </row>
    <row r="2581" spans="1:21" x14ac:dyDescent="0.25">
      <c r="A2581" t="s">
        <v>9746</v>
      </c>
      <c r="B2581">
        <v>1</v>
      </c>
      <c r="C2581" t="s">
        <v>78</v>
      </c>
      <c r="D2581" t="s">
        <v>82</v>
      </c>
      <c r="E2581" t="s">
        <v>9747</v>
      </c>
      <c r="F2581" t="s">
        <v>5417</v>
      </c>
      <c r="G2581" t="s">
        <v>71</v>
      </c>
      <c r="H2581" t="s">
        <v>129</v>
      </c>
      <c r="I2581" t="s">
        <v>22</v>
      </c>
      <c r="J2581" t="s">
        <v>141</v>
      </c>
      <c r="K2581" t="s">
        <v>9748</v>
      </c>
      <c r="L2581" t="s">
        <v>9749</v>
      </c>
      <c r="M2581">
        <v>3.6041666659999998</v>
      </c>
      <c r="N2581">
        <v>0</v>
      </c>
      <c r="O2581">
        <v>1</v>
      </c>
      <c r="P2581">
        <v>0</v>
      </c>
      <c r="Q2581">
        <v>0</v>
      </c>
      <c r="R2581">
        <v>0</v>
      </c>
      <c r="S2581">
        <v>3.6041669999999999</v>
      </c>
      <c r="T2581">
        <v>0</v>
      </c>
      <c r="U2581">
        <v>0</v>
      </c>
    </row>
    <row r="2582" spans="1:21" x14ac:dyDescent="0.25">
      <c r="A2582" t="s">
        <v>9750</v>
      </c>
      <c r="B2582">
        <v>1</v>
      </c>
      <c r="C2582" t="s">
        <v>78</v>
      </c>
      <c r="D2582" t="s">
        <v>82</v>
      </c>
      <c r="E2582" t="s">
        <v>9751</v>
      </c>
      <c r="F2582" t="s">
        <v>5417</v>
      </c>
      <c r="G2582" t="s">
        <v>71</v>
      </c>
      <c r="H2582" t="s">
        <v>129</v>
      </c>
      <c r="I2582" t="s">
        <v>22</v>
      </c>
      <c r="J2582" t="s">
        <v>141</v>
      </c>
      <c r="K2582" t="s">
        <v>9752</v>
      </c>
      <c r="L2582" t="s">
        <v>9753</v>
      </c>
      <c r="M2582">
        <v>1.3305555549999999</v>
      </c>
      <c r="N2582">
        <v>0</v>
      </c>
      <c r="O2582">
        <v>1</v>
      </c>
      <c r="P2582">
        <v>0</v>
      </c>
      <c r="Q2582">
        <v>0</v>
      </c>
      <c r="R2582">
        <v>0</v>
      </c>
      <c r="S2582">
        <v>1.3305560000000001</v>
      </c>
      <c r="T2582">
        <v>0</v>
      </c>
      <c r="U2582">
        <v>0</v>
      </c>
    </row>
    <row r="2583" spans="1:21" x14ac:dyDescent="0.25">
      <c r="A2583" t="s">
        <v>9754</v>
      </c>
      <c r="B2583">
        <v>1</v>
      </c>
      <c r="C2583" t="s">
        <v>78</v>
      </c>
      <c r="D2583" t="s">
        <v>104</v>
      </c>
      <c r="E2583" t="s">
        <v>9755</v>
      </c>
      <c r="F2583" t="s">
        <v>2199</v>
      </c>
      <c r="G2583" t="s">
        <v>71</v>
      </c>
      <c r="H2583" t="s">
        <v>129</v>
      </c>
      <c r="I2583" t="s">
        <v>22</v>
      </c>
      <c r="J2583" t="s">
        <v>141</v>
      </c>
      <c r="K2583" t="s">
        <v>9756</v>
      </c>
      <c r="L2583" t="s">
        <v>9757</v>
      </c>
      <c r="M2583">
        <v>0.444722222</v>
      </c>
      <c r="N2583">
        <v>0</v>
      </c>
      <c r="O2583">
        <v>73</v>
      </c>
      <c r="P2583">
        <v>0</v>
      </c>
      <c r="Q2583">
        <v>0</v>
      </c>
      <c r="R2583">
        <v>0</v>
      </c>
      <c r="S2583">
        <v>32.464722000000002</v>
      </c>
      <c r="T2583">
        <v>0</v>
      </c>
      <c r="U2583">
        <v>0</v>
      </c>
    </row>
    <row r="2584" spans="1:21" x14ac:dyDescent="0.25">
      <c r="A2584" t="s">
        <v>9758</v>
      </c>
      <c r="B2584">
        <v>1</v>
      </c>
      <c r="C2584" t="s">
        <v>78</v>
      </c>
      <c r="D2584" t="s">
        <v>104</v>
      </c>
      <c r="E2584" t="s">
        <v>9759</v>
      </c>
      <c r="F2584" t="s">
        <v>128</v>
      </c>
      <c r="G2584" t="s">
        <v>72</v>
      </c>
      <c r="H2584" t="s">
        <v>129</v>
      </c>
      <c r="I2584" t="s">
        <v>22</v>
      </c>
      <c r="J2584" t="s">
        <v>130</v>
      </c>
      <c r="K2584" t="s">
        <v>9760</v>
      </c>
      <c r="L2584" t="s">
        <v>9761</v>
      </c>
      <c r="M2584">
        <v>0.21194444400000001</v>
      </c>
      <c r="N2584">
        <v>1</v>
      </c>
      <c r="O2584">
        <v>100</v>
      </c>
      <c r="P2584">
        <v>78</v>
      </c>
      <c r="Q2584">
        <v>1780</v>
      </c>
      <c r="R2584">
        <v>0.21194399999999999</v>
      </c>
      <c r="S2584">
        <v>21.194444000000001</v>
      </c>
      <c r="T2584">
        <v>16.531666999999999</v>
      </c>
      <c r="U2584">
        <v>377.26110999999997</v>
      </c>
    </row>
    <row r="2585" spans="1:21" x14ac:dyDescent="0.25">
      <c r="A2585" t="s">
        <v>9762</v>
      </c>
      <c r="B2585">
        <v>1</v>
      </c>
      <c r="C2585" t="s">
        <v>78</v>
      </c>
      <c r="D2585" t="s">
        <v>104</v>
      </c>
      <c r="E2585" t="s">
        <v>9759</v>
      </c>
      <c r="F2585" t="s">
        <v>128</v>
      </c>
      <c r="G2585" t="s">
        <v>72</v>
      </c>
      <c r="H2585" t="s">
        <v>129</v>
      </c>
      <c r="I2585" t="s">
        <v>22</v>
      </c>
      <c r="J2585" t="s">
        <v>130</v>
      </c>
      <c r="K2585" t="s">
        <v>9763</v>
      </c>
      <c r="L2585" t="s">
        <v>9764</v>
      </c>
      <c r="M2585">
        <v>4.875277777</v>
      </c>
      <c r="N2585">
        <v>1</v>
      </c>
      <c r="O2585">
        <v>100</v>
      </c>
      <c r="P2585">
        <v>78</v>
      </c>
      <c r="Q2585">
        <v>1780</v>
      </c>
      <c r="R2585">
        <v>4.8752779999999998</v>
      </c>
      <c r="S2585">
        <v>487.52777800000001</v>
      </c>
      <c r="T2585">
        <v>380.27166699999998</v>
      </c>
      <c r="U2585">
        <v>8677.9944429999996</v>
      </c>
    </row>
    <row r="2586" spans="1:21" x14ac:dyDescent="0.25">
      <c r="A2586" t="s">
        <v>9765</v>
      </c>
      <c r="B2586">
        <v>1</v>
      </c>
      <c r="C2586" t="s">
        <v>78</v>
      </c>
      <c r="D2586" t="s">
        <v>104</v>
      </c>
      <c r="E2586" t="s">
        <v>9766</v>
      </c>
      <c r="F2586" t="s">
        <v>140</v>
      </c>
      <c r="G2586" t="s">
        <v>72</v>
      </c>
      <c r="H2586" t="s">
        <v>129</v>
      </c>
      <c r="I2586" t="s">
        <v>22</v>
      </c>
      <c r="J2586" t="s">
        <v>141</v>
      </c>
      <c r="K2586" t="s">
        <v>9767</v>
      </c>
      <c r="L2586" t="s">
        <v>9768</v>
      </c>
      <c r="M2586">
        <v>0.170555555</v>
      </c>
      <c r="N2586">
        <v>23</v>
      </c>
      <c r="O2586">
        <v>1727</v>
      </c>
      <c r="P2586">
        <v>70</v>
      </c>
      <c r="Q2586">
        <v>1144</v>
      </c>
      <c r="R2586">
        <v>3.9227780000000001</v>
      </c>
      <c r="S2586">
        <v>294.549443</v>
      </c>
      <c r="T2586">
        <v>11.938889</v>
      </c>
      <c r="U2586">
        <v>195.115555</v>
      </c>
    </row>
    <row r="2587" spans="1:21" x14ac:dyDescent="0.25">
      <c r="A2587" t="s">
        <v>9769</v>
      </c>
      <c r="B2587">
        <v>1</v>
      </c>
      <c r="C2587" t="s">
        <v>78</v>
      </c>
      <c r="D2587" t="s">
        <v>104</v>
      </c>
      <c r="E2587" t="s">
        <v>4453</v>
      </c>
      <c r="F2587" t="s">
        <v>140</v>
      </c>
      <c r="G2587" t="s">
        <v>72</v>
      </c>
      <c r="H2587" t="s">
        <v>129</v>
      </c>
      <c r="I2587" t="s">
        <v>22</v>
      </c>
      <c r="J2587" t="s">
        <v>141</v>
      </c>
      <c r="K2587" t="s">
        <v>9770</v>
      </c>
      <c r="L2587" t="s">
        <v>9771</v>
      </c>
      <c r="M2587">
        <v>0.31916666599999999</v>
      </c>
      <c r="N2587">
        <v>0</v>
      </c>
      <c r="O2587">
        <v>0</v>
      </c>
      <c r="P2587">
        <v>37</v>
      </c>
      <c r="Q2587">
        <v>1720</v>
      </c>
      <c r="R2587">
        <v>0</v>
      </c>
      <c r="S2587">
        <v>0</v>
      </c>
      <c r="T2587">
        <v>11.809167</v>
      </c>
      <c r="U2587">
        <v>548.96666600000003</v>
      </c>
    </row>
    <row r="2588" spans="1:21" x14ac:dyDescent="0.25">
      <c r="A2588" t="s">
        <v>9772</v>
      </c>
      <c r="B2588">
        <v>1</v>
      </c>
      <c r="C2588" t="s">
        <v>78</v>
      </c>
      <c r="D2588" t="s">
        <v>104</v>
      </c>
      <c r="E2588" t="s">
        <v>4461</v>
      </c>
      <c r="F2588" t="s">
        <v>140</v>
      </c>
      <c r="G2588" t="s">
        <v>72</v>
      </c>
      <c r="H2588" t="s">
        <v>129</v>
      </c>
      <c r="I2588" t="s">
        <v>22</v>
      </c>
      <c r="J2588" t="s">
        <v>141</v>
      </c>
      <c r="K2588" t="s">
        <v>9773</v>
      </c>
      <c r="L2588" t="s">
        <v>9774</v>
      </c>
      <c r="M2588">
        <v>0.13388888800000001</v>
      </c>
      <c r="N2588">
        <v>0</v>
      </c>
      <c r="O2588">
        <v>0</v>
      </c>
      <c r="P2588">
        <v>37</v>
      </c>
      <c r="Q2588">
        <v>1720</v>
      </c>
      <c r="R2588">
        <v>0</v>
      </c>
      <c r="S2588">
        <v>0</v>
      </c>
      <c r="T2588">
        <v>4.9538890000000002</v>
      </c>
      <c r="U2588">
        <v>230.28888699999999</v>
      </c>
    </row>
    <row r="2589" spans="1:21" x14ac:dyDescent="0.25">
      <c r="A2589" t="s">
        <v>9775</v>
      </c>
      <c r="B2589">
        <v>1</v>
      </c>
      <c r="C2589" t="s">
        <v>78</v>
      </c>
      <c r="D2589" t="s">
        <v>104</v>
      </c>
      <c r="E2589" t="s">
        <v>4453</v>
      </c>
      <c r="F2589" t="s">
        <v>140</v>
      </c>
      <c r="G2589" t="s">
        <v>72</v>
      </c>
      <c r="H2589" t="s">
        <v>168</v>
      </c>
      <c r="I2589" t="s">
        <v>22</v>
      </c>
      <c r="J2589" t="s">
        <v>141</v>
      </c>
      <c r="K2589" t="s">
        <v>9776</v>
      </c>
      <c r="L2589" t="s">
        <v>9777</v>
      </c>
      <c r="M2589">
        <v>2.4722221999999999E-2</v>
      </c>
      <c r="N2589">
        <v>0</v>
      </c>
      <c r="O2589">
        <v>0</v>
      </c>
      <c r="P2589">
        <v>37</v>
      </c>
      <c r="Q2589">
        <v>1720</v>
      </c>
      <c r="R2589">
        <v>0</v>
      </c>
      <c r="S2589">
        <v>0</v>
      </c>
      <c r="T2589">
        <v>0.91472200000000004</v>
      </c>
      <c r="U2589">
        <v>42.522221999999999</v>
      </c>
    </row>
    <row r="2590" spans="1:21" x14ac:dyDescent="0.25">
      <c r="A2590" t="s">
        <v>9778</v>
      </c>
      <c r="B2590">
        <v>1</v>
      </c>
      <c r="C2590" t="s">
        <v>78</v>
      </c>
      <c r="D2590" t="s">
        <v>104</v>
      </c>
      <c r="E2590" t="s">
        <v>9779</v>
      </c>
      <c r="F2590" t="s">
        <v>5012</v>
      </c>
      <c r="G2590" t="s">
        <v>72</v>
      </c>
      <c r="H2590" t="s">
        <v>129</v>
      </c>
      <c r="I2590" t="s">
        <v>22</v>
      </c>
      <c r="J2590" t="s">
        <v>141</v>
      </c>
      <c r="K2590" t="s">
        <v>9780</v>
      </c>
      <c r="L2590" t="s">
        <v>9781</v>
      </c>
      <c r="M2590">
        <v>4.7305555549999996</v>
      </c>
      <c r="N2590">
        <v>0</v>
      </c>
      <c r="O2590">
        <v>0</v>
      </c>
      <c r="P2590">
        <v>2</v>
      </c>
      <c r="Q2590">
        <v>229</v>
      </c>
      <c r="R2590">
        <v>0</v>
      </c>
      <c r="S2590">
        <v>0</v>
      </c>
      <c r="T2590">
        <v>9.4611110000000007</v>
      </c>
      <c r="U2590">
        <v>1083.2972219999999</v>
      </c>
    </row>
    <row r="2591" spans="1:21" x14ac:dyDescent="0.25">
      <c r="A2591" t="s">
        <v>9782</v>
      </c>
      <c r="B2591">
        <v>1</v>
      </c>
      <c r="C2591" t="s">
        <v>78</v>
      </c>
      <c r="D2591" t="s">
        <v>104</v>
      </c>
      <c r="E2591" t="s">
        <v>9759</v>
      </c>
      <c r="F2591" t="s">
        <v>140</v>
      </c>
      <c r="G2591" t="s">
        <v>72</v>
      </c>
      <c r="H2591" t="s">
        <v>129</v>
      </c>
      <c r="I2591" t="s">
        <v>22</v>
      </c>
      <c r="J2591" t="s">
        <v>141</v>
      </c>
      <c r="K2591" t="s">
        <v>2778</v>
      </c>
      <c r="L2591" t="s">
        <v>9783</v>
      </c>
      <c r="M2591">
        <v>0.25888888799999998</v>
      </c>
      <c r="N2591">
        <v>1</v>
      </c>
      <c r="O2591">
        <v>100</v>
      </c>
      <c r="P2591">
        <v>78</v>
      </c>
      <c r="Q2591">
        <v>1780</v>
      </c>
      <c r="R2591">
        <v>0.25888899999999998</v>
      </c>
      <c r="S2591">
        <v>25.888888999999999</v>
      </c>
      <c r="T2591">
        <v>20.193332999999999</v>
      </c>
      <c r="U2591">
        <v>460.82222100000001</v>
      </c>
    </row>
    <row r="2592" spans="1:21" x14ac:dyDescent="0.25">
      <c r="A2592" t="s">
        <v>9784</v>
      </c>
      <c r="B2592">
        <v>1</v>
      </c>
      <c r="C2592" t="s">
        <v>78</v>
      </c>
      <c r="D2592" t="s">
        <v>104</v>
      </c>
      <c r="E2592" t="s">
        <v>4453</v>
      </c>
      <c r="F2592" t="s">
        <v>154</v>
      </c>
      <c r="G2592" t="s">
        <v>72</v>
      </c>
      <c r="H2592" t="s">
        <v>129</v>
      </c>
      <c r="I2592" t="s">
        <v>22</v>
      </c>
      <c r="J2592" t="s">
        <v>130</v>
      </c>
      <c r="K2592" t="s">
        <v>9785</v>
      </c>
      <c r="L2592" t="s">
        <v>9786</v>
      </c>
      <c r="M2592">
        <v>6.5833332999999994E-2</v>
      </c>
      <c r="N2592">
        <v>0</v>
      </c>
      <c r="O2592">
        <v>0</v>
      </c>
      <c r="P2592">
        <v>37</v>
      </c>
      <c r="Q2592">
        <v>1720</v>
      </c>
      <c r="R2592">
        <v>0</v>
      </c>
      <c r="S2592">
        <v>0</v>
      </c>
      <c r="T2592">
        <v>2.4358330000000001</v>
      </c>
      <c r="U2592">
        <v>113.233333</v>
      </c>
    </row>
    <row r="2593" spans="1:21" x14ac:dyDescent="0.25">
      <c r="A2593" t="s">
        <v>9787</v>
      </c>
      <c r="B2593">
        <v>1</v>
      </c>
      <c r="C2593" t="s">
        <v>78</v>
      </c>
      <c r="D2593" t="s">
        <v>106</v>
      </c>
      <c r="E2593" t="s">
        <v>9788</v>
      </c>
      <c r="F2593" t="s">
        <v>4991</v>
      </c>
      <c r="G2593" t="s">
        <v>71</v>
      </c>
      <c r="H2593" t="s">
        <v>129</v>
      </c>
      <c r="I2593" t="s">
        <v>22</v>
      </c>
      <c r="J2593" t="s">
        <v>141</v>
      </c>
      <c r="K2593" t="s">
        <v>9789</v>
      </c>
      <c r="L2593" t="s">
        <v>9790</v>
      </c>
      <c r="M2593">
        <v>1.922222222</v>
      </c>
      <c r="N2593">
        <v>0</v>
      </c>
      <c r="O2593">
        <v>1</v>
      </c>
      <c r="P2593">
        <v>0</v>
      </c>
      <c r="Q2593">
        <v>0</v>
      </c>
      <c r="R2593">
        <v>0</v>
      </c>
      <c r="S2593">
        <v>1.9222220000000001</v>
      </c>
      <c r="T2593">
        <v>0</v>
      </c>
      <c r="U2593">
        <v>0</v>
      </c>
    </row>
    <row r="2594" spans="1:21" x14ac:dyDescent="0.25">
      <c r="A2594" t="s">
        <v>9791</v>
      </c>
      <c r="B2594">
        <v>1</v>
      </c>
      <c r="C2594" t="s">
        <v>78</v>
      </c>
      <c r="D2594" t="s">
        <v>90</v>
      </c>
      <c r="E2594" t="s">
        <v>9792</v>
      </c>
      <c r="F2594" t="s">
        <v>5070</v>
      </c>
      <c r="G2594" t="s">
        <v>71</v>
      </c>
      <c r="H2594" t="s">
        <v>129</v>
      </c>
      <c r="I2594" t="s">
        <v>22</v>
      </c>
      <c r="J2594" t="s">
        <v>141</v>
      </c>
      <c r="K2594" t="s">
        <v>9793</v>
      </c>
      <c r="L2594" t="s">
        <v>9794</v>
      </c>
      <c r="M2594">
        <v>13.339444444</v>
      </c>
      <c r="N2594">
        <v>0</v>
      </c>
      <c r="O2594">
        <v>1</v>
      </c>
      <c r="P2594">
        <v>0</v>
      </c>
      <c r="Q2594">
        <v>0</v>
      </c>
      <c r="R2594">
        <v>0</v>
      </c>
      <c r="S2594">
        <v>13.339444</v>
      </c>
      <c r="T2594">
        <v>0</v>
      </c>
      <c r="U2594">
        <v>0</v>
      </c>
    </row>
    <row r="2595" spans="1:21" x14ac:dyDescent="0.25">
      <c r="A2595" t="s">
        <v>9795</v>
      </c>
      <c r="B2595">
        <v>1</v>
      </c>
      <c r="C2595" t="s">
        <v>78</v>
      </c>
      <c r="D2595" t="s">
        <v>80</v>
      </c>
      <c r="E2595" t="s">
        <v>9796</v>
      </c>
      <c r="F2595" t="s">
        <v>4986</v>
      </c>
      <c r="G2595" t="s">
        <v>71</v>
      </c>
      <c r="H2595" t="s">
        <v>129</v>
      </c>
      <c r="I2595" t="s">
        <v>22</v>
      </c>
      <c r="J2595" t="s">
        <v>141</v>
      </c>
      <c r="K2595" t="s">
        <v>9797</v>
      </c>
      <c r="L2595" t="s">
        <v>9798</v>
      </c>
      <c r="M2595">
        <v>5.8425000000000002</v>
      </c>
      <c r="N2595">
        <v>0</v>
      </c>
      <c r="O2595">
        <v>62</v>
      </c>
      <c r="P2595">
        <v>0</v>
      </c>
      <c r="Q2595">
        <v>0</v>
      </c>
      <c r="R2595">
        <v>0</v>
      </c>
      <c r="S2595">
        <v>362.23500000000001</v>
      </c>
      <c r="T2595">
        <v>0</v>
      </c>
      <c r="U2595">
        <v>0</v>
      </c>
    </row>
    <row r="2596" spans="1:21" x14ac:dyDescent="0.25">
      <c r="A2596" t="s">
        <v>9799</v>
      </c>
      <c r="B2596">
        <v>1</v>
      </c>
      <c r="C2596" t="s">
        <v>78</v>
      </c>
      <c r="D2596" t="s">
        <v>80</v>
      </c>
      <c r="E2596" t="s">
        <v>9800</v>
      </c>
      <c r="F2596" t="s">
        <v>5470</v>
      </c>
      <c r="G2596" t="s">
        <v>71</v>
      </c>
      <c r="H2596" t="s">
        <v>129</v>
      </c>
      <c r="I2596" t="s">
        <v>22</v>
      </c>
      <c r="J2596" t="s">
        <v>141</v>
      </c>
      <c r="K2596" t="s">
        <v>9801</v>
      </c>
      <c r="L2596" t="s">
        <v>9802</v>
      </c>
      <c r="M2596">
        <v>2.3902777770000001</v>
      </c>
      <c r="N2596">
        <v>1</v>
      </c>
      <c r="O2596">
        <v>365</v>
      </c>
      <c r="P2596">
        <v>0</v>
      </c>
      <c r="Q2596">
        <v>0</v>
      </c>
      <c r="R2596">
        <v>2.3902779999999999</v>
      </c>
      <c r="S2596">
        <v>872.45138899999995</v>
      </c>
      <c r="T2596">
        <v>0</v>
      </c>
      <c r="U2596">
        <v>0</v>
      </c>
    </row>
    <row r="2597" spans="1:21" x14ac:dyDescent="0.25">
      <c r="A2597" t="s">
        <v>9803</v>
      </c>
      <c r="B2597">
        <v>1</v>
      </c>
      <c r="C2597" t="s">
        <v>78</v>
      </c>
      <c r="D2597" t="s">
        <v>80</v>
      </c>
      <c r="E2597" t="s">
        <v>9804</v>
      </c>
      <c r="F2597" t="s">
        <v>5070</v>
      </c>
      <c r="G2597" t="s">
        <v>71</v>
      </c>
      <c r="H2597" t="s">
        <v>129</v>
      </c>
      <c r="I2597" t="s">
        <v>22</v>
      </c>
      <c r="J2597" t="s">
        <v>141</v>
      </c>
      <c r="K2597" t="s">
        <v>9805</v>
      </c>
      <c r="L2597" t="s">
        <v>9806</v>
      </c>
      <c r="M2597">
        <v>6.6502777770000003</v>
      </c>
      <c r="N2597">
        <v>0</v>
      </c>
      <c r="O2597">
        <v>41</v>
      </c>
      <c r="P2597">
        <v>0</v>
      </c>
      <c r="Q2597">
        <v>0</v>
      </c>
      <c r="R2597">
        <v>0</v>
      </c>
      <c r="S2597">
        <v>272.66138899999999</v>
      </c>
      <c r="T2597">
        <v>0</v>
      </c>
      <c r="U2597">
        <v>0</v>
      </c>
    </row>
    <row r="2598" spans="1:21" x14ac:dyDescent="0.25">
      <c r="A2598" t="s">
        <v>9807</v>
      </c>
      <c r="B2598">
        <v>1</v>
      </c>
      <c r="C2598" t="s">
        <v>79</v>
      </c>
      <c r="D2598" t="s">
        <v>115</v>
      </c>
      <c r="E2598" t="s">
        <v>9808</v>
      </c>
      <c r="F2598" t="s">
        <v>4991</v>
      </c>
      <c r="G2598" t="s">
        <v>71</v>
      </c>
      <c r="H2598" t="s">
        <v>129</v>
      </c>
      <c r="I2598" t="s">
        <v>22</v>
      </c>
      <c r="J2598" t="s">
        <v>141</v>
      </c>
      <c r="K2598" t="s">
        <v>9809</v>
      </c>
      <c r="L2598" t="s">
        <v>9810</v>
      </c>
      <c r="M2598">
        <v>1.2169444439999999</v>
      </c>
      <c r="N2598">
        <v>0</v>
      </c>
      <c r="O2598">
        <v>1</v>
      </c>
      <c r="P2598">
        <v>0</v>
      </c>
      <c r="Q2598">
        <v>0</v>
      </c>
      <c r="R2598">
        <v>0</v>
      </c>
      <c r="S2598">
        <v>1.216944</v>
      </c>
      <c r="T2598">
        <v>0</v>
      </c>
      <c r="U2598">
        <v>0</v>
      </c>
    </row>
    <row r="2599" spans="1:21" x14ac:dyDescent="0.25">
      <c r="A2599" t="s">
        <v>9811</v>
      </c>
      <c r="B2599">
        <v>1</v>
      </c>
      <c r="C2599" t="s">
        <v>79</v>
      </c>
      <c r="D2599" t="s">
        <v>115</v>
      </c>
      <c r="E2599" t="s">
        <v>9812</v>
      </c>
      <c r="F2599" t="s">
        <v>128</v>
      </c>
      <c r="G2599" t="s">
        <v>72</v>
      </c>
      <c r="H2599" t="s">
        <v>129</v>
      </c>
      <c r="I2599" t="s">
        <v>22</v>
      </c>
      <c r="J2599" t="s">
        <v>130</v>
      </c>
      <c r="K2599" t="s">
        <v>9813</v>
      </c>
      <c r="L2599" t="s">
        <v>9814</v>
      </c>
      <c r="M2599">
        <v>3.4030555549999999</v>
      </c>
      <c r="N2599">
        <v>9</v>
      </c>
      <c r="O2599">
        <v>908</v>
      </c>
      <c r="P2599">
        <v>0</v>
      </c>
      <c r="Q2599">
        <v>3</v>
      </c>
      <c r="R2599">
        <v>30.627500000000001</v>
      </c>
      <c r="S2599">
        <v>3089.9744439999999</v>
      </c>
      <c r="T2599">
        <v>0</v>
      </c>
      <c r="U2599">
        <v>10.209167000000001</v>
      </c>
    </row>
    <row r="2600" spans="1:21" x14ac:dyDescent="0.25">
      <c r="A2600" t="s">
        <v>9815</v>
      </c>
      <c r="B2600">
        <v>1</v>
      </c>
      <c r="C2600" t="s">
        <v>78</v>
      </c>
      <c r="D2600" t="s">
        <v>104</v>
      </c>
      <c r="E2600" t="s">
        <v>9816</v>
      </c>
      <c r="F2600" t="s">
        <v>140</v>
      </c>
      <c r="G2600" t="s">
        <v>72</v>
      </c>
      <c r="H2600" t="s">
        <v>129</v>
      </c>
      <c r="I2600" t="s">
        <v>22</v>
      </c>
      <c r="J2600" t="s">
        <v>141</v>
      </c>
      <c r="K2600" t="s">
        <v>9817</v>
      </c>
      <c r="L2600" t="s">
        <v>9818</v>
      </c>
      <c r="M2600">
        <v>3.238611111</v>
      </c>
      <c r="N2600">
        <v>13</v>
      </c>
      <c r="O2600">
        <v>1229</v>
      </c>
      <c r="P2600">
        <v>2</v>
      </c>
      <c r="Q2600">
        <v>61</v>
      </c>
      <c r="R2600">
        <v>42.101944000000003</v>
      </c>
      <c r="S2600">
        <v>3980.2530550000001</v>
      </c>
      <c r="T2600">
        <v>6.4772220000000003</v>
      </c>
      <c r="U2600">
        <v>197.55527799999999</v>
      </c>
    </row>
    <row r="2601" spans="1:21" x14ac:dyDescent="0.25">
      <c r="A2601" t="s">
        <v>9819</v>
      </c>
      <c r="B2601">
        <v>1</v>
      </c>
      <c r="C2601" t="s">
        <v>78</v>
      </c>
      <c r="D2601" t="s">
        <v>104</v>
      </c>
      <c r="E2601" t="s">
        <v>9820</v>
      </c>
      <c r="F2601" t="s">
        <v>5012</v>
      </c>
      <c r="G2601" t="s">
        <v>72</v>
      </c>
      <c r="H2601" t="s">
        <v>129</v>
      </c>
      <c r="I2601" t="s">
        <v>22</v>
      </c>
      <c r="J2601" t="s">
        <v>141</v>
      </c>
      <c r="K2601" t="s">
        <v>9821</v>
      </c>
      <c r="L2601" t="s">
        <v>9822</v>
      </c>
      <c r="M2601">
        <v>0.91222222200000003</v>
      </c>
      <c r="N2601">
        <v>0</v>
      </c>
      <c r="O2601">
        <v>0</v>
      </c>
      <c r="P2601">
        <v>1</v>
      </c>
      <c r="Q2601">
        <v>0</v>
      </c>
      <c r="R2601">
        <v>0</v>
      </c>
      <c r="S2601">
        <v>0</v>
      </c>
      <c r="T2601">
        <v>0.91222199999999998</v>
      </c>
      <c r="U2601">
        <v>0</v>
      </c>
    </row>
    <row r="2602" spans="1:21" x14ac:dyDescent="0.25">
      <c r="A2602" t="s">
        <v>9823</v>
      </c>
      <c r="B2602">
        <v>1</v>
      </c>
      <c r="C2602" t="s">
        <v>78</v>
      </c>
      <c r="D2602" t="s">
        <v>93</v>
      </c>
      <c r="E2602" t="s">
        <v>9824</v>
      </c>
      <c r="F2602" t="s">
        <v>7685</v>
      </c>
      <c r="G2602" t="s">
        <v>76</v>
      </c>
      <c r="H2602" t="s">
        <v>129</v>
      </c>
      <c r="I2602" t="s">
        <v>22</v>
      </c>
      <c r="J2602" t="s">
        <v>130</v>
      </c>
      <c r="K2602" t="s">
        <v>9825</v>
      </c>
      <c r="L2602" t="s">
        <v>9826</v>
      </c>
      <c r="M2602">
        <v>2.3247222220000001</v>
      </c>
      <c r="N2602">
        <v>6</v>
      </c>
      <c r="O2602">
        <v>0</v>
      </c>
      <c r="P2602">
        <v>0</v>
      </c>
      <c r="Q2602">
        <v>0</v>
      </c>
      <c r="R2602">
        <v>13.948333</v>
      </c>
      <c r="S2602">
        <v>0</v>
      </c>
      <c r="T2602">
        <v>0</v>
      </c>
      <c r="U2602">
        <v>0</v>
      </c>
    </row>
    <row r="2603" spans="1:21" x14ac:dyDescent="0.25">
      <c r="A2603" t="s">
        <v>9827</v>
      </c>
      <c r="B2603">
        <v>1</v>
      </c>
      <c r="C2603" t="s">
        <v>78</v>
      </c>
      <c r="D2603" t="s">
        <v>104</v>
      </c>
      <c r="E2603" t="s">
        <v>9828</v>
      </c>
      <c r="F2603" t="s">
        <v>5070</v>
      </c>
      <c r="G2603" t="s">
        <v>71</v>
      </c>
      <c r="H2603" t="s">
        <v>129</v>
      </c>
      <c r="I2603" t="s">
        <v>22</v>
      </c>
      <c r="J2603" t="s">
        <v>141</v>
      </c>
      <c r="K2603" t="s">
        <v>9829</v>
      </c>
      <c r="L2603" t="s">
        <v>9830</v>
      </c>
      <c r="M2603">
        <v>4.7336111110000001</v>
      </c>
      <c r="N2603">
        <v>0</v>
      </c>
      <c r="O2603">
        <v>19</v>
      </c>
      <c r="P2603">
        <v>0</v>
      </c>
      <c r="Q2603">
        <v>0</v>
      </c>
      <c r="R2603">
        <v>0</v>
      </c>
      <c r="S2603">
        <v>89.938610999999995</v>
      </c>
      <c r="T2603">
        <v>0</v>
      </c>
      <c r="U2603">
        <v>0</v>
      </c>
    </row>
    <row r="2604" spans="1:21" x14ac:dyDescent="0.25">
      <c r="A2604" t="s">
        <v>9831</v>
      </c>
      <c r="B2604">
        <v>1</v>
      </c>
      <c r="C2604" t="s">
        <v>79</v>
      </c>
      <c r="D2604" t="s">
        <v>115</v>
      </c>
      <c r="E2604" t="s">
        <v>9832</v>
      </c>
      <c r="F2604" t="s">
        <v>4991</v>
      </c>
      <c r="G2604" t="s">
        <v>71</v>
      </c>
      <c r="H2604" t="s">
        <v>129</v>
      </c>
      <c r="I2604" t="s">
        <v>22</v>
      </c>
      <c r="J2604" t="s">
        <v>141</v>
      </c>
      <c r="K2604" t="s">
        <v>9833</v>
      </c>
      <c r="L2604" t="s">
        <v>9834</v>
      </c>
      <c r="M2604">
        <v>1.9488888879999999</v>
      </c>
      <c r="N2604">
        <v>0</v>
      </c>
      <c r="O2604">
        <v>1</v>
      </c>
      <c r="P2604">
        <v>0</v>
      </c>
      <c r="Q2604">
        <v>0</v>
      </c>
      <c r="R2604">
        <v>0</v>
      </c>
      <c r="S2604">
        <v>1.9488890000000001</v>
      </c>
      <c r="T2604">
        <v>0</v>
      </c>
      <c r="U2604">
        <v>0</v>
      </c>
    </row>
    <row r="2605" spans="1:21" x14ac:dyDescent="0.25">
      <c r="A2605" t="s">
        <v>9835</v>
      </c>
      <c r="B2605">
        <v>1</v>
      </c>
      <c r="C2605" t="s">
        <v>79</v>
      </c>
      <c r="D2605" t="s">
        <v>115</v>
      </c>
      <c r="E2605" t="s">
        <v>9836</v>
      </c>
      <c r="F2605" t="s">
        <v>2199</v>
      </c>
      <c r="G2605" t="s">
        <v>71</v>
      </c>
      <c r="H2605" t="s">
        <v>129</v>
      </c>
      <c r="I2605" t="s">
        <v>24</v>
      </c>
      <c r="J2605" t="s">
        <v>141</v>
      </c>
      <c r="K2605" t="s">
        <v>9837</v>
      </c>
      <c r="L2605" t="s">
        <v>9838</v>
      </c>
      <c r="M2605">
        <v>2.5419444439999999</v>
      </c>
      <c r="N2605">
        <v>0</v>
      </c>
      <c r="O2605">
        <v>25</v>
      </c>
      <c r="P2605">
        <v>0</v>
      </c>
      <c r="Q2605">
        <v>0</v>
      </c>
      <c r="R2605">
        <v>0</v>
      </c>
      <c r="S2605">
        <v>63.548611000000001</v>
      </c>
      <c r="T2605">
        <v>0</v>
      </c>
      <c r="U2605">
        <v>0</v>
      </c>
    </row>
    <row r="2606" spans="1:21" x14ac:dyDescent="0.25">
      <c r="A2606" t="s">
        <v>9839</v>
      </c>
      <c r="B2606">
        <v>1</v>
      </c>
      <c r="C2606" t="s">
        <v>78</v>
      </c>
      <c r="D2606" t="s">
        <v>91</v>
      </c>
      <c r="E2606" t="s">
        <v>9840</v>
      </c>
      <c r="F2606" t="s">
        <v>4991</v>
      </c>
      <c r="G2606" t="s">
        <v>71</v>
      </c>
      <c r="H2606" t="s">
        <v>129</v>
      </c>
      <c r="I2606" t="s">
        <v>22</v>
      </c>
      <c r="J2606" t="s">
        <v>141</v>
      </c>
      <c r="K2606" t="s">
        <v>9841</v>
      </c>
      <c r="L2606" t="s">
        <v>9842</v>
      </c>
      <c r="M2606">
        <v>0.69750000000000001</v>
      </c>
      <c r="N2606">
        <v>0</v>
      </c>
      <c r="O2606">
        <v>4</v>
      </c>
      <c r="P2606">
        <v>0</v>
      </c>
      <c r="Q2606">
        <v>0</v>
      </c>
      <c r="R2606">
        <v>0</v>
      </c>
      <c r="S2606">
        <v>2.79</v>
      </c>
      <c r="T2606">
        <v>0</v>
      </c>
      <c r="U2606">
        <v>0</v>
      </c>
    </row>
    <row r="2607" spans="1:21" x14ac:dyDescent="0.25">
      <c r="A2607" t="s">
        <v>9843</v>
      </c>
      <c r="B2607">
        <v>1</v>
      </c>
      <c r="C2607" t="s">
        <v>78</v>
      </c>
      <c r="D2607" t="s">
        <v>91</v>
      </c>
      <c r="E2607" t="s">
        <v>9844</v>
      </c>
      <c r="F2607" t="s">
        <v>2199</v>
      </c>
      <c r="G2607" t="s">
        <v>71</v>
      </c>
      <c r="H2607" t="s">
        <v>129</v>
      </c>
      <c r="I2607" t="s">
        <v>22</v>
      </c>
      <c r="J2607" t="s">
        <v>141</v>
      </c>
      <c r="K2607" t="s">
        <v>9845</v>
      </c>
      <c r="L2607" t="s">
        <v>9846</v>
      </c>
      <c r="M2607">
        <v>1.3019444440000001</v>
      </c>
      <c r="N2607">
        <v>0</v>
      </c>
      <c r="O2607">
        <v>1</v>
      </c>
      <c r="P2607">
        <v>0</v>
      </c>
      <c r="Q2607">
        <v>0</v>
      </c>
      <c r="R2607">
        <v>0</v>
      </c>
      <c r="S2607">
        <v>1.301944</v>
      </c>
      <c r="T2607">
        <v>0</v>
      </c>
      <c r="U2607">
        <v>0</v>
      </c>
    </row>
    <row r="2608" spans="1:21" x14ac:dyDescent="0.25">
      <c r="A2608" t="s">
        <v>9847</v>
      </c>
      <c r="B2608">
        <v>1</v>
      </c>
      <c r="C2608" t="s">
        <v>78</v>
      </c>
      <c r="D2608" t="s">
        <v>91</v>
      </c>
      <c r="E2608" t="s">
        <v>9840</v>
      </c>
      <c r="F2608" t="s">
        <v>4991</v>
      </c>
      <c r="G2608" t="s">
        <v>71</v>
      </c>
      <c r="H2608" t="s">
        <v>129</v>
      </c>
      <c r="I2608" t="s">
        <v>22</v>
      </c>
      <c r="J2608" t="s">
        <v>141</v>
      </c>
      <c r="K2608" t="s">
        <v>9848</v>
      </c>
      <c r="L2608" t="s">
        <v>9849</v>
      </c>
      <c r="M2608">
        <v>1.25</v>
      </c>
      <c r="N2608">
        <v>0</v>
      </c>
      <c r="O2608">
        <v>4</v>
      </c>
      <c r="P2608">
        <v>0</v>
      </c>
      <c r="Q2608">
        <v>0</v>
      </c>
      <c r="R2608">
        <v>0</v>
      </c>
      <c r="S2608">
        <v>5</v>
      </c>
      <c r="T2608">
        <v>0</v>
      </c>
      <c r="U2608">
        <v>0</v>
      </c>
    </row>
    <row r="2609" spans="1:21" x14ac:dyDescent="0.25">
      <c r="A2609" t="s">
        <v>9850</v>
      </c>
      <c r="B2609">
        <v>1</v>
      </c>
      <c r="C2609" t="s">
        <v>78</v>
      </c>
      <c r="D2609" t="s">
        <v>91</v>
      </c>
      <c r="E2609" t="s">
        <v>9840</v>
      </c>
      <c r="F2609" t="s">
        <v>5070</v>
      </c>
      <c r="G2609" t="s">
        <v>71</v>
      </c>
      <c r="H2609" t="s">
        <v>129</v>
      </c>
      <c r="I2609" t="s">
        <v>22</v>
      </c>
      <c r="J2609" t="s">
        <v>141</v>
      </c>
      <c r="K2609" t="s">
        <v>9851</v>
      </c>
      <c r="L2609" t="s">
        <v>9852</v>
      </c>
      <c r="M2609">
        <v>5.66</v>
      </c>
      <c r="N2609">
        <v>0</v>
      </c>
      <c r="O2609">
        <v>4</v>
      </c>
      <c r="P2609">
        <v>0</v>
      </c>
      <c r="Q2609">
        <v>0</v>
      </c>
      <c r="R2609">
        <v>0</v>
      </c>
      <c r="S2609">
        <v>22.64</v>
      </c>
      <c r="T2609">
        <v>0</v>
      </c>
      <c r="U2609">
        <v>0</v>
      </c>
    </row>
    <row r="2610" spans="1:21" x14ac:dyDescent="0.25">
      <c r="A2610" t="s">
        <v>9853</v>
      </c>
      <c r="B2610">
        <v>1</v>
      </c>
      <c r="C2610" t="s">
        <v>78</v>
      </c>
      <c r="D2610" t="s">
        <v>80</v>
      </c>
      <c r="E2610" t="s">
        <v>9800</v>
      </c>
      <c r="F2610" t="s">
        <v>6310</v>
      </c>
      <c r="G2610" t="s">
        <v>71</v>
      </c>
      <c r="H2610" t="s">
        <v>129</v>
      </c>
      <c r="I2610" t="s">
        <v>22</v>
      </c>
      <c r="J2610" t="s">
        <v>141</v>
      </c>
      <c r="K2610" t="s">
        <v>9846</v>
      </c>
      <c r="L2610" t="s">
        <v>9854</v>
      </c>
      <c r="M2610">
        <v>0.67777777699999997</v>
      </c>
      <c r="N2610">
        <v>1</v>
      </c>
      <c r="O2610">
        <v>365</v>
      </c>
      <c r="P2610">
        <v>0</v>
      </c>
      <c r="Q2610">
        <v>0</v>
      </c>
      <c r="R2610">
        <v>0.67777799999999999</v>
      </c>
      <c r="S2610">
        <v>247.38888900000001</v>
      </c>
      <c r="T2610">
        <v>0</v>
      </c>
      <c r="U2610">
        <v>0</v>
      </c>
    </row>
    <row r="2611" spans="1:21" x14ac:dyDescent="0.25">
      <c r="A2611" t="s">
        <v>9855</v>
      </c>
      <c r="B2611">
        <v>1</v>
      </c>
      <c r="C2611" t="s">
        <v>78</v>
      </c>
      <c r="D2611" t="s">
        <v>95</v>
      </c>
      <c r="E2611" t="s">
        <v>9856</v>
      </c>
      <c r="F2611" t="s">
        <v>5417</v>
      </c>
      <c r="G2611" t="s">
        <v>71</v>
      </c>
      <c r="H2611" t="s">
        <v>129</v>
      </c>
      <c r="I2611" t="s">
        <v>22</v>
      </c>
      <c r="J2611" t="s">
        <v>141</v>
      </c>
      <c r="K2611" t="s">
        <v>9857</v>
      </c>
      <c r="L2611" t="s">
        <v>9858</v>
      </c>
      <c r="M2611">
        <v>1.151944444</v>
      </c>
      <c r="N2611">
        <v>0</v>
      </c>
      <c r="O2611">
        <v>1</v>
      </c>
      <c r="P2611">
        <v>0</v>
      </c>
      <c r="Q2611">
        <v>0</v>
      </c>
      <c r="R2611">
        <v>0</v>
      </c>
      <c r="S2611">
        <v>1.1519440000000001</v>
      </c>
      <c r="T2611">
        <v>0</v>
      </c>
      <c r="U2611">
        <v>0</v>
      </c>
    </row>
    <row r="2612" spans="1:21" x14ac:dyDescent="0.25">
      <c r="A2612" t="s">
        <v>9859</v>
      </c>
      <c r="B2612">
        <v>1</v>
      </c>
      <c r="C2612" t="s">
        <v>78</v>
      </c>
      <c r="D2612" t="s">
        <v>90</v>
      </c>
      <c r="E2612" t="s">
        <v>9860</v>
      </c>
      <c r="F2612" t="s">
        <v>5417</v>
      </c>
      <c r="G2612" t="s">
        <v>71</v>
      </c>
      <c r="H2612" t="s">
        <v>129</v>
      </c>
      <c r="I2612" t="s">
        <v>22</v>
      </c>
      <c r="J2612" t="s">
        <v>141</v>
      </c>
      <c r="K2612" t="s">
        <v>9861</v>
      </c>
      <c r="L2612" t="s">
        <v>9862</v>
      </c>
      <c r="M2612">
        <v>2.8883333329999998</v>
      </c>
      <c r="N2612">
        <v>0</v>
      </c>
      <c r="O2612">
        <v>1</v>
      </c>
      <c r="P2612">
        <v>0</v>
      </c>
      <c r="Q2612">
        <v>0</v>
      </c>
      <c r="R2612">
        <v>0</v>
      </c>
      <c r="S2612">
        <v>2.8883329999999998</v>
      </c>
      <c r="T2612">
        <v>0</v>
      </c>
      <c r="U2612">
        <v>0</v>
      </c>
    </row>
    <row r="2613" spans="1:21" x14ac:dyDescent="0.25">
      <c r="A2613" t="s">
        <v>9863</v>
      </c>
      <c r="B2613">
        <v>1</v>
      </c>
      <c r="C2613" t="s">
        <v>78</v>
      </c>
      <c r="D2613" t="s">
        <v>81</v>
      </c>
      <c r="E2613" t="s">
        <v>9864</v>
      </c>
      <c r="F2613" t="s">
        <v>4991</v>
      </c>
      <c r="G2613" t="s">
        <v>71</v>
      </c>
      <c r="H2613" t="s">
        <v>129</v>
      </c>
      <c r="I2613" t="s">
        <v>22</v>
      </c>
      <c r="J2613" t="s">
        <v>141</v>
      </c>
      <c r="K2613" t="s">
        <v>9865</v>
      </c>
      <c r="L2613" t="s">
        <v>9866</v>
      </c>
      <c r="M2613">
        <v>2.071388888</v>
      </c>
      <c r="N2613">
        <v>0</v>
      </c>
      <c r="O2613">
        <v>1</v>
      </c>
      <c r="P2613">
        <v>0</v>
      </c>
      <c r="Q2613">
        <v>0</v>
      </c>
      <c r="R2613">
        <v>0</v>
      </c>
      <c r="S2613">
        <v>2.0713889999999999</v>
      </c>
      <c r="T2613">
        <v>0</v>
      </c>
      <c r="U2613">
        <v>0</v>
      </c>
    </row>
    <row r="2614" spans="1:21" x14ac:dyDescent="0.25">
      <c r="A2614" t="s">
        <v>9867</v>
      </c>
      <c r="B2614">
        <v>1</v>
      </c>
      <c r="C2614" t="s">
        <v>78</v>
      </c>
      <c r="D2614" t="s">
        <v>80</v>
      </c>
      <c r="E2614" t="s">
        <v>9868</v>
      </c>
      <c r="F2614" t="s">
        <v>5626</v>
      </c>
      <c r="G2614" t="s">
        <v>71</v>
      </c>
      <c r="H2614" t="s">
        <v>129</v>
      </c>
      <c r="I2614" t="s">
        <v>22</v>
      </c>
      <c r="J2614" t="s">
        <v>141</v>
      </c>
      <c r="K2614" t="s">
        <v>9869</v>
      </c>
      <c r="L2614" t="s">
        <v>9870</v>
      </c>
      <c r="M2614">
        <v>0.331666666</v>
      </c>
      <c r="N2614">
        <v>2</v>
      </c>
      <c r="O2614">
        <v>597</v>
      </c>
      <c r="P2614">
        <v>0</v>
      </c>
      <c r="Q2614">
        <v>0</v>
      </c>
      <c r="R2614">
        <v>0.66333299999999995</v>
      </c>
      <c r="S2614">
        <v>198.005</v>
      </c>
      <c r="T2614">
        <v>0</v>
      </c>
      <c r="U2614">
        <v>0</v>
      </c>
    </row>
    <row r="2615" spans="1:21" x14ac:dyDescent="0.25">
      <c r="A2615" t="s">
        <v>9871</v>
      </c>
      <c r="B2615">
        <v>1</v>
      </c>
      <c r="C2615" t="s">
        <v>78</v>
      </c>
      <c r="D2615" t="s">
        <v>102</v>
      </c>
      <c r="E2615" t="s">
        <v>9872</v>
      </c>
      <c r="F2615" t="s">
        <v>154</v>
      </c>
      <c r="G2615" t="s">
        <v>72</v>
      </c>
      <c r="H2615" t="s">
        <v>129</v>
      </c>
      <c r="I2615" t="s">
        <v>22</v>
      </c>
      <c r="J2615" t="s">
        <v>141</v>
      </c>
      <c r="K2615" t="s">
        <v>5558</v>
      </c>
      <c r="L2615" t="s">
        <v>9873</v>
      </c>
      <c r="M2615">
        <v>9.8888887999999994E-2</v>
      </c>
      <c r="N2615">
        <v>0</v>
      </c>
      <c r="O2615">
        <v>0</v>
      </c>
      <c r="P2615">
        <v>1</v>
      </c>
      <c r="Q2615">
        <v>72</v>
      </c>
      <c r="R2615">
        <v>0</v>
      </c>
      <c r="S2615">
        <v>0</v>
      </c>
      <c r="T2615">
        <v>9.8889000000000005E-2</v>
      </c>
      <c r="U2615">
        <v>7.12</v>
      </c>
    </row>
    <row r="2616" spans="1:21" x14ac:dyDescent="0.25">
      <c r="A2616" t="s">
        <v>9874</v>
      </c>
      <c r="B2616">
        <v>1</v>
      </c>
      <c r="C2616" t="s">
        <v>78</v>
      </c>
      <c r="D2616" t="s">
        <v>102</v>
      </c>
      <c r="E2616" t="s">
        <v>139</v>
      </c>
      <c r="F2616" t="s">
        <v>140</v>
      </c>
      <c r="G2616" t="s">
        <v>72</v>
      </c>
      <c r="H2616" t="s">
        <v>129</v>
      </c>
      <c r="I2616" t="s">
        <v>22</v>
      </c>
      <c r="J2616" t="s">
        <v>141</v>
      </c>
      <c r="K2616" t="s">
        <v>9875</v>
      </c>
      <c r="L2616" t="s">
        <v>9876</v>
      </c>
      <c r="M2616">
        <v>0.135833333</v>
      </c>
      <c r="N2616">
        <v>0</v>
      </c>
      <c r="O2616">
        <v>0</v>
      </c>
      <c r="P2616">
        <v>31</v>
      </c>
      <c r="Q2616">
        <v>137</v>
      </c>
      <c r="R2616">
        <v>0</v>
      </c>
      <c r="S2616">
        <v>0</v>
      </c>
      <c r="T2616">
        <v>4.210833</v>
      </c>
      <c r="U2616">
        <v>18.609166999999999</v>
      </c>
    </row>
    <row r="2617" spans="1:21" x14ac:dyDescent="0.25">
      <c r="A2617" t="s">
        <v>9877</v>
      </c>
      <c r="B2617">
        <v>1</v>
      </c>
      <c r="C2617" t="s">
        <v>78</v>
      </c>
      <c r="D2617" t="s">
        <v>102</v>
      </c>
      <c r="E2617" t="s">
        <v>139</v>
      </c>
      <c r="F2617" t="s">
        <v>140</v>
      </c>
      <c r="G2617" t="s">
        <v>72</v>
      </c>
      <c r="H2617" t="s">
        <v>129</v>
      </c>
      <c r="I2617" t="s">
        <v>22</v>
      </c>
      <c r="J2617" t="s">
        <v>141</v>
      </c>
      <c r="K2617" t="s">
        <v>9878</v>
      </c>
      <c r="L2617" t="s">
        <v>9879</v>
      </c>
      <c r="M2617">
        <v>0.42694444399999998</v>
      </c>
      <c r="N2617">
        <v>0</v>
      </c>
      <c r="O2617">
        <v>0</v>
      </c>
      <c r="P2617">
        <v>31</v>
      </c>
      <c r="Q2617">
        <v>137</v>
      </c>
      <c r="R2617">
        <v>0</v>
      </c>
      <c r="S2617">
        <v>0</v>
      </c>
      <c r="T2617">
        <v>13.235277999999999</v>
      </c>
      <c r="U2617">
        <v>58.491388999999998</v>
      </c>
    </row>
    <row r="2618" spans="1:21" x14ac:dyDescent="0.25">
      <c r="A2618" t="s">
        <v>9880</v>
      </c>
      <c r="B2618">
        <v>1</v>
      </c>
      <c r="C2618" t="s">
        <v>78</v>
      </c>
      <c r="D2618" t="s">
        <v>86</v>
      </c>
      <c r="E2618" t="s">
        <v>9881</v>
      </c>
      <c r="F2618" t="s">
        <v>6310</v>
      </c>
      <c r="G2618" t="s">
        <v>71</v>
      </c>
      <c r="H2618" t="s">
        <v>129</v>
      </c>
      <c r="I2618" t="s">
        <v>22</v>
      </c>
      <c r="J2618" t="s">
        <v>141</v>
      </c>
      <c r="K2618" t="s">
        <v>9882</v>
      </c>
      <c r="L2618" t="s">
        <v>9883</v>
      </c>
      <c r="M2618">
        <v>10.791388888</v>
      </c>
      <c r="N2618">
        <v>0</v>
      </c>
      <c r="O2618">
        <v>7</v>
      </c>
      <c r="P2618">
        <v>0</v>
      </c>
      <c r="Q2618">
        <v>0</v>
      </c>
      <c r="R2618">
        <v>0</v>
      </c>
      <c r="S2618">
        <v>75.539721999999998</v>
      </c>
      <c r="T2618">
        <v>0</v>
      </c>
      <c r="U2618">
        <v>0</v>
      </c>
    </row>
    <row r="2619" spans="1:21" x14ac:dyDescent="0.25">
      <c r="A2619" t="s">
        <v>9884</v>
      </c>
      <c r="B2619">
        <v>1</v>
      </c>
      <c r="C2619" t="s">
        <v>78</v>
      </c>
      <c r="D2619" t="s">
        <v>86</v>
      </c>
      <c r="E2619" t="s">
        <v>9885</v>
      </c>
      <c r="F2619" t="s">
        <v>6310</v>
      </c>
      <c r="G2619" t="s">
        <v>71</v>
      </c>
      <c r="H2619" t="s">
        <v>129</v>
      </c>
      <c r="I2619" t="s">
        <v>22</v>
      </c>
      <c r="J2619" t="s">
        <v>141</v>
      </c>
      <c r="K2619" t="s">
        <v>9886</v>
      </c>
      <c r="L2619" t="s">
        <v>9887</v>
      </c>
      <c r="M2619">
        <v>3.5336111109999999</v>
      </c>
      <c r="N2619">
        <v>0</v>
      </c>
      <c r="O2619">
        <v>12</v>
      </c>
      <c r="P2619">
        <v>0</v>
      </c>
      <c r="Q2619">
        <v>0</v>
      </c>
      <c r="R2619">
        <v>0</v>
      </c>
      <c r="S2619">
        <v>42.403333000000003</v>
      </c>
      <c r="T2619">
        <v>0</v>
      </c>
      <c r="U2619">
        <v>0</v>
      </c>
    </row>
    <row r="2620" spans="1:21" x14ac:dyDescent="0.25">
      <c r="A2620" t="s">
        <v>9888</v>
      </c>
      <c r="B2620">
        <v>1</v>
      </c>
      <c r="C2620" t="s">
        <v>79</v>
      </c>
      <c r="D2620" t="s">
        <v>113</v>
      </c>
      <c r="E2620" t="s">
        <v>9889</v>
      </c>
      <c r="F2620" t="s">
        <v>3531</v>
      </c>
      <c r="G2620" t="s">
        <v>72</v>
      </c>
      <c r="H2620" t="s">
        <v>129</v>
      </c>
      <c r="I2620" t="s">
        <v>22</v>
      </c>
      <c r="J2620" t="s">
        <v>141</v>
      </c>
      <c r="K2620" t="s">
        <v>9890</v>
      </c>
      <c r="L2620" t="s">
        <v>9891</v>
      </c>
      <c r="M2620">
        <v>0.62333333300000004</v>
      </c>
      <c r="N2620">
        <v>1</v>
      </c>
      <c r="O2620">
        <v>241</v>
      </c>
      <c r="P2620">
        <v>0</v>
      </c>
      <c r="Q2620">
        <v>0</v>
      </c>
      <c r="R2620">
        <v>0.62333300000000003</v>
      </c>
      <c r="S2620">
        <v>150.223333</v>
      </c>
      <c r="T2620">
        <v>0</v>
      </c>
      <c r="U2620">
        <v>0</v>
      </c>
    </row>
    <row r="2621" spans="1:21" x14ac:dyDescent="0.25">
      <c r="A2621" t="s">
        <v>9892</v>
      </c>
      <c r="B2621">
        <v>1</v>
      </c>
      <c r="C2621" t="s">
        <v>78</v>
      </c>
      <c r="D2621" t="s">
        <v>103</v>
      </c>
      <c r="E2621" t="s">
        <v>9893</v>
      </c>
      <c r="F2621" t="s">
        <v>140</v>
      </c>
      <c r="G2621" t="s">
        <v>72</v>
      </c>
      <c r="H2621" t="s">
        <v>129</v>
      </c>
      <c r="I2621" t="s">
        <v>22</v>
      </c>
      <c r="J2621" t="s">
        <v>141</v>
      </c>
      <c r="K2621" t="s">
        <v>9894</v>
      </c>
      <c r="L2621" t="s">
        <v>9895</v>
      </c>
      <c r="M2621">
        <v>0.79222222200000003</v>
      </c>
      <c r="N2621">
        <v>0</v>
      </c>
      <c r="O2621">
        <v>0</v>
      </c>
      <c r="P2621">
        <v>7</v>
      </c>
      <c r="Q2621">
        <v>101</v>
      </c>
      <c r="R2621">
        <v>0</v>
      </c>
      <c r="S2621">
        <v>0</v>
      </c>
      <c r="T2621">
        <v>5.5455560000000004</v>
      </c>
      <c r="U2621">
        <v>80.014443999999997</v>
      </c>
    </row>
    <row r="2622" spans="1:21" x14ac:dyDescent="0.25">
      <c r="A2622" t="s">
        <v>9896</v>
      </c>
      <c r="B2622">
        <v>1</v>
      </c>
      <c r="C2622" t="s">
        <v>79</v>
      </c>
      <c r="D2622" t="s">
        <v>115</v>
      </c>
      <c r="E2622" t="s">
        <v>4778</v>
      </c>
      <c r="F2622" t="s">
        <v>5110</v>
      </c>
      <c r="G2622" t="s">
        <v>72</v>
      </c>
      <c r="H2622" t="s">
        <v>129</v>
      </c>
      <c r="I2622" t="s">
        <v>24</v>
      </c>
      <c r="J2622" t="s">
        <v>141</v>
      </c>
      <c r="K2622" t="s">
        <v>9897</v>
      </c>
      <c r="L2622" t="s">
        <v>9898</v>
      </c>
      <c r="M2622">
        <v>0.91083333300000002</v>
      </c>
      <c r="N2622">
        <v>25</v>
      </c>
      <c r="O2622">
        <v>482</v>
      </c>
      <c r="P2622">
        <v>0</v>
      </c>
      <c r="Q2622">
        <v>0</v>
      </c>
      <c r="R2622">
        <v>22.770833</v>
      </c>
      <c r="S2622">
        <v>439.02166699999998</v>
      </c>
      <c r="T2622">
        <v>0</v>
      </c>
      <c r="U2622">
        <v>0</v>
      </c>
    </row>
    <row r="2623" spans="1:21" x14ac:dyDescent="0.25">
      <c r="A2623" t="s">
        <v>9899</v>
      </c>
      <c r="B2623">
        <v>1</v>
      </c>
      <c r="C2623" t="s">
        <v>78</v>
      </c>
      <c r="D2623" t="s">
        <v>94</v>
      </c>
      <c r="E2623" t="s">
        <v>9900</v>
      </c>
      <c r="F2623" t="s">
        <v>4991</v>
      </c>
      <c r="G2623" t="s">
        <v>71</v>
      </c>
      <c r="H2623" t="s">
        <v>129</v>
      </c>
      <c r="I2623" t="s">
        <v>22</v>
      </c>
      <c r="J2623" t="s">
        <v>141</v>
      </c>
      <c r="K2623" t="s">
        <v>9901</v>
      </c>
      <c r="L2623" t="s">
        <v>9902</v>
      </c>
      <c r="M2623">
        <v>2.9705555549999998</v>
      </c>
      <c r="N2623">
        <v>0</v>
      </c>
      <c r="O2623">
        <v>1</v>
      </c>
      <c r="P2623">
        <v>0</v>
      </c>
      <c r="Q2623">
        <v>0</v>
      </c>
      <c r="R2623">
        <v>0</v>
      </c>
      <c r="S2623">
        <v>2.9705560000000002</v>
      </c>
      <c r="T2623">
        <v>0</v>
      </c>
      <c r="U2623">
        <v>0</v>
      </c>
    </row>
    <row r="2624" spans="1:21" x14ac:dyDescent="0.25">
      <c r="A2624" t="s">
        <v>9903</v>
      </c>
      <c r="B2624">
        <v>1</v>
      </c>
      <c r="C2624" t="s">
        <v>79</v>
      </c>
      <c r="D2624" t="s">
        <v>119</v>
      </c>
      <c r="E2624" t="s">
        <v>9904</v>
      </c>
      <c r="F2624" t="s">
        <v>177</v>
      </c>
      <c r="G2624" t="s">
        <v>71</v>
      </c>
      <c r="H2624" t="s">
        <v>129</v>
      </c>
      <c r="I2624" t="s">
        <v>22</v>
      </c>
      <c r="J2624" t="s">
        <v>130</v>
      </c>
      <c r="K2624" t="s">
        <v>9905</v>
      </c>
      <c r="L2624" t="s">
        <v>9906</v>
      </c>
      <c r="M2624">
        <v>3.2160202770000001</v>
      </c>
      <c r="N2624">
        <v>0</v>
      </c>
      <c r="O2624">
        <v>219</v>
      </c>
      <c r="P2624">
        <v>0</v>
      </c>
      <c r="Q2624">
        <v>0</v>
      </c>
      <c r="R2624">
        <v>0</v>
      </c>
      <c r="S2624">
        <v>704.30844100000002</v>
      </c>
      <c r="T2624">
        <v>0</v>
      </c>
      <c r="U2624">
        <v>0</v>
      </c>
    </row>
    <row r="2625" spans="1:21" x14ac:dyDescent="0.25">
      <c r="A2625" t="s">
        <v>9907</v>
      </c>
      <c r="B2625">
        <v>1</v>
      </c>
      <c r="C2625" t="s">
        <v>79</v>
      </c>
      <c r="D2625" t="s">
        <v>119</v>
      </c>
      <c r="E2625" t="s">
        <v>9908</v>
      </c>
      <c r="F2625" t="s">
        <v>128</v>
      </c>
      <c r="G2625" t="s">
        <v>72</v>
      </c>
      <c r="H2625" t="s">
        <v>129</v>
      </c>
      <c r="I2625" t="s">
        <v>22</v>
      </c>
      <c r="J2625" t="s">
        <v>130</v>
      </c>
      <c r="K2625" t="s">
        <v>9909</v>
      </c>
      <c r="L2625" t="s">
        <v>9910</v>
      </c>
      <c r="M2625">
        <v>0.87058611100000005</v>
      </c>
      <c r="N2625">
        <v>2</v>
      </c>
      <c r="O2625">
        <v>351</v>
      </c>
      <c r="P2625">
        <v>0</v>
      </c>
      <c r="Q2625">
        <v>0</v>
      </c>
      <c r="R2625">
        <v>1.7411719999999999</v>
      </c>
      <c r="S2625">
        <v>305.57572499999998</v>
      </c>
      <c r="T2625">
        <v>0</v>
      </c>
      <c r="U2625">
        <v>0</v>
      </c>
    </row>
    <row r="2626" spans="1:21" x14ac:dyDescent="0.25">
      <c r="A2626" t="s">
        <v>9911</v>
      </c>
      <c r="B2626">
        <v>1</v>
      </c>
      <c r="C2626" t="s">
        <v>79</v>
      </c>
      <c r="D2626" t="s">
        <v>120</v>
      </c>
      <c r="E2626" t="s">
        <v>9912</v>
      </c>
      <c r="F2626" t="s">
        <v>5626</v>
      </c>
      <c r="G2626" t="s">
        <v>71</v>
      </c>
      <c r="H2626" t="s">
        <v>129</v>
      </c>
      <c r="I2626" t="s">
        <v>22</v>
      </c>
      <c r="J2626" t="s">
        <v>141</v>
      </c>
      <c r="K2626" t="s">
        <v>9913</v>
      </c>
      <c r="L2626" t="s">
        <v>9914</v>
      </c>
      <c r="M2626">
        <v>1.289722222</v>
      </c>
      <c r="N2626">
        <v>0</v>
      </c>
      <c r="O2626">
        <v>32</v>
      </c>
      <c r="P2626">
        <v>0</v>
      </c>
      <c r="Q2626">
        <v>1</v>
      </c>
      <c r="R2626">
        <v>0</v>
      </c>
      <c r="S2626">
        <v>41.271110999999998</v>
      </c>
      <c r="T2626">
        <v>0</v>
      </c>
      <c r="U2626">
        <v>1.289722</v>
      </c>
    </row>
    <row r="2627" spans="1:21" x14ac:dyDescent="0.25">
      <c r="A2627" t="s">
        <v>9915</v>
      </c>
      <c r="B2627">
        <v>1</v>
      </c>
      <c r="C2627" t="s">
        <v>79</v>
      </c>
      <c r="D2627" t="s">
        <v>120</v>
      </c>
      <c r="E2627" t="s">
        <v>9916</v>
      </c>
      <c r="F2627" t="s">
        <v>140</v>
      </c>
      <c r="G2627" t="s">
        <v>72</v>
      </c>
      <c r="H2627" t="s">
        <v>129</v>
      </c>
      <c r="I2627" t="s">
        <v>22</v>
      </c>
      <c r="J2627" t="s">
        <v>141</v>
      </c>
      <c r="K2627" t="s">
        <v>9917</v>
      </c>
      <c r="L2627" t="s">
        <v>9918</v>
      </c>
      <c r="M2627">
        <v>0.57499999999999996</v>
      </c>
      <c r="N2627">
        <v>1</v>
      </c>
      <c r="O2627">
        <v>58</v>
      </c>
      <c r="P2627">
        <v>110</v>
      </c>
      <c r="Q2627">
        <v>1</v>
      </c>
      <c r="R2627">
        <v>0.57499999999999996</v>
      </c>
      <c r="S2627">
        <v>33.35</v>
      </c>
      <c r="T2627">
        <v>63.25</v>
      </c>
      <c r="U2627">
        <v>0.57499999999999996</v>
      </c>
    </row>
    <row r="2628" spans="1:21" x14ac:dyDescent="0.25">
      <c r="A2628" t="s">
        <v>9919</v>
      </c>
      <c r="B2628">
        <v>1</v>
      </c>
      <c r="C2628" t="s">
        <v>79</v>
      </c>
      <c r="D2628" t="s">
        <v>120</v>
      </c>
      <c r="E2628" t="s">
        <v>9920</v>
      </c>
      <c r="F2628" t="s">
        <v>6310</v>
      </c>
      <c r="G2628" t="s">
        <v>71</v>
      </c>
      <c r="H2628" t="s">
        <v>129</v>
      </c>
      <c r="I2628" t="s">
        <v>22</v>
      </c>
      <c r="J2628" t="s">
        <v>141</v>
      </c>
      <c r="K2628" t="s">
        <v>9921</v>
      </c>
      <c r="L2628" t="s">
        <v>9922</v>
      </c>
      <c r="M2628">
        <v>4.0777777769999997</v>
      </c>
      <c r="N2628">
        <v>1</v>
      </c>
      <c r="O2628">
        <v>116</v>
      </c>
      <c r="P2628">
        <v>0</v>
      </c>
      <c r="Q2628">
        <v>0</v>
      </c>
      <c r="R2628">
        <v>4.0777780000000003</v>
      </c>
      <c r="S2628">
        <v>473.022222</v>
      </c>
      <c r="T2628">
        <v>0</v>
      </c>
      <c r="U2628">
        <v>0</v>
      </c>
    </row>
    <row r="2629" spans="1:21" x14ac:dyDescent="0.25">
      <c r="A2629" t="s">
        <v>9923</v>
      </c>
      <c r="B2629">
        <v>1</v>
      </c>
      <c r="C2629" t="s">
        <v>79</v>
      </c>
      <c r="D2629" t="s">
        <v>120</v>
      </c>
      <c r="E2629" t="s">
        <v>9924</v>
      </c>
      <c r="F2629" t="s">
        <v>4991</v>
      </c>
      <c r="G2629" t="s">
        <v>71</v>
      </c>
      <c r="H2629" t="s">
        <v>129</v>
      </c>
      <c r="I2629" t="s">
        <v>22</v>
      </c>
      <c r="J2629" t="s">
        <v>141</v>
      </c>
      <c r="K2629" t="s">
        <v>9925</v>
      </c>
      <c r="L2629" t="s">
        <v>9926</v>
      </c>
      <c r="M2629">
        <v>1.4983333329999999</v>
      </c>
      <c r="N2629">
        <v>0</v>
      </c>
      <c r="O2629">
        <v>1</v>
      </c>
      <c r="P2629">
        <v>0</v>
      </c>
      <c r="Q2629">
        <v>0</v>
      </c>
      <c r="R2629">
        <v>0</v>
      </c>
      <c r="S2629">
        <v>1.4983329999999999</v>
      </c>
      <c r="T2629">
        <v>0</v>
      </c>
      <c r="U2629">
        <v>0</v>
      </c>
    </row>
    <row r="2630" spans="1:21" x14ac:dyDescent="0.25">
      <c r="A2630" t="s">
        <v>9927</v>
      </c>
      <c r="B2630">
        <v>1</v>
      </c>
      <c r="C2630" t="s">
        <v>79</v>
      </c>
      <c r="D2630" t="s">
        <v>109</v>
      </c>
      <c r="E2630" t="s">
        <v>9928</v>
      </c>
      <c r="F2630" t="s">
        <v>4986</v>
      </c>
      <c r="G2630" t="s">
        <v>71</v>
      </c>
      <c r="H2630" t="s">
        <v>129</v>
      </c>
      <c r="I2630" t="s">
        <v>22</v>
      </c>
      <c r="J2630" t="s">
        <v>141</v>
      </c>
      <c r="K2630" t="s">
        <v>9929</v>
      </c>
      <c r="L2630" t="s">
        <v>9930</v>
      </c>
      <c r="M2630">
        <v>5.9516666660000004</v>
      </c>
      <c r="N2630">
        <v>0</v>
      </c>
      <c r="O2630">
        <v>0</v>
      </c>
      <c r="P2630">
        <v>0</v>
      </c>
      <c r="Q2630">
        <v>3</v>
      </c>
      <c r="R2630">
        <v>0</v>
      </c>
      <c r="S2630">
        <v>0</v>
      </c>
      <c r="T2630">
        <v>0</v>
      </c>
      <c r="U2630">
        <v>17.855</v>
      </c>
    </row>
    <row r="2631" spans="1:21" x14ac:dyDescent="0.25">
      <c r="A2631" t="s">
        <v>9931</v>
      </c>
      <c r="B2631">
        <v>1</v>
      </c>
      <c r="C2631" t="s">
        <v>78</v>
      </c>
      <c r="D2631" t="s">
        <v>90</v>
      </c>
      <c r="E2631" t="s">
        <v>9932</v>
      </c>
      <c r="F2631" t="s">
        <v>140</v>
      </c>
      <c r="G2631" t="s">
        <v>72</v>
      </c>
      <c r="H2631" t="s">
        <v>129</v>
      </c>
      <c r="I2631" t="s">
        <v>22</v>
      </c>
      <c r="J2631" t="s">
        <v>141</v>
      </c>
      <c r="K2631" t="s">
        <v>9933</v>
      </c>
      <c r="L2631" t="s">
        <v>9934</v>
      </c>
      <c r="M2631">
        <v>1.525555555</v>
      </c>
      <c r="N2631">
        <v>0</v>
      </c>
      <c r="O2631">
        <v>0</v>
      </c>
      <c r="P2631">
        <v>8</v>
      </c>
      <c r="Q2631">
        <v>183</v>
      </c>
      <c r="R2631">
        <v>0</v>
      </c>
      <c r="S2631">
        <v>0</v>
      </c>
      <c r="T2631">
        <v>12.204444000000001</v>
      </c>
      <c r="U2631">
        <v>279.17666700000001</v>
      </c>
    </row>
    <row r="2632" spans="1:21" x14ac:dyDescent="0.25">
      <c r="A2632" t="s">
        <v>9935</v>
      </c>
      <c r="B2632">
        <v>1</v>
      </c>
      <c r="C2632" t="s">
        <v>78</v>
      </c>
      <c r="D2632" t="s">
        <v>90</v>
      </c>
      <c r="E2632" t="s">
        <v>9932</v>
      </c>
      <c r="F2632" t="s">
        <v>140</v>
      </c>
      <c r="G2632" t="s">
        <v>72</v>
      </c>
      <c r="H2632" t="s">
        <v>129</v>
      </c>
      <c r="I2632" t="s">
        <v>22</v>
      </c>
      <c r="J2632" t="s">
        <v>141</v>
      </c>
      <c r="K2632" t="s">
        <v>9936</v>
      </c>
      <c r="L2632" t="s">
        <v>9937</v>
      </c>
      <c r="M2632">
        <v>0.71472222200000002</v>
      </c>
      <c r="N2632">
        <v>0</v>
      </c>
      <c r="O2632">
        <v>0</v>
      </c>
      <c r="P2632">
        <v>8</v>
      </c>
      <c r="Q2632">
        <v>183</v>
      </c>
      <c r="R2632">
        <v>0</v>
      </c>
      <c r="S2632">
        <v>0</v>
      </c>
      <c r="T2632">
        <v>5.717778</v>
      </c>
      <c r="U2632">
        <v>130.79416699999999</v>
      </c>
    </row>
    <row r="2633" spans="1:21" x14ac:dyDescent="0.25">
      <c r="A2633" t="s">
        <v>9938</v>
      </c>
      <c r="B2633">
        <v>1</v>
      </c>
      <c r="C2633" t="s">
        <v>78</v>
      </c>
      <c r="D2633" t="s">
        <v>90</v>
      </c>
      <c r="E2633" t="s">
        <v>9939</v>
      </c>
      <c r="F2633" t="s">
        <v>5070</v>
      </c>
      <c r="G2633" t="s">
        <v>71</v>
      </c>
      <c r="H2633" t="s">
        <v>129</v>
      </c>
      <c r="I2633" t="s">
        <v>22</v>
      </c>
      <c r="J2633" t="s">
        <v>141</v>
      </c>
      <c r="K2633" t="s">
        <v>9940</v>
      </c>
      <c r="L2633" t="s">
        <v>9941</v>
      </c>
      <c r="M2633">
        <v>1.562777777</v>
      </c>
      <c r="N2633">
        <v>0</v>
      </c>
      <c r="O2633">
        <v>0</v>
      </c>
      <c r="P2633">
        <v>0</v>
      </c>
      <c r="Q2633">
        <v>1</v>
      </c>
      <c r="R2633">
        <v>0</v>
      </c>
      <c r="S2633">
        <v>0</v>
      </c>
      <c r="T2633">
        <v>0</v>
      </c>
      <c r="U2633">
        <v>1.562778</v>
      </c>
    </row>
    <row r="2634" spans="1:21" x14ac:dyDescent="0.25">
      <c r="A2634" t="s">
        <v>9942</v>
      </c>
      <c r="B2634">
        <v>1</v>
      </c>
      <c r="C2634" t="s">
        <v>78</v>
      </c>
      <c r="D2634" t="s">
        <v>106</v>
      </c>
      <c r="E2634" t="s">
        <v>9943</v>
      </c>
      <c r="F2634" t="s">
        <v>5070</v>
      </c>
      <c r="G2634" t="s">
        <v>71</v>
      </c>
      <c r="H2634" t="s">
        <v>129</v>
      </c>
      <c r="I2634" t="s">
        <v>22</v>
      </c>
      <c r="J2634" t="s">
        <v>141</v>
      </c>
      <c r="K2634" t="s">
        <v>9944</v>
      </c>
      <c r="L2634" t="s">
        <v>9945</v>
      </c>
      <c r="M2634">
        <v>93.081944444000001</v>
      </c>
      <c r="N2634">
        <v>0</v>
      </c>
      <c r="O2634">
        <v>1</v>
      </c>
      <c r="P2634">
        <v>0</v>
      </c>
      <c r="Q2634">
        <v>0</v>
      </c>
      <c r="R2634">
        <v>0</v>
      </c>
      <c r="S2634">
        <v>93.081943999999993</v>
      </c>
      <c r="T2634">
        <v>0</v>
      </c>
      <c r="U2634">
        <v>0</v>
      </c>
    </row>
    <row r="2635" spans="1:21" x14ac:dyDescent="0.25">
      <c r="A2635" t="s">
        <v>9946</v>
      </c>
      <c r="B2635">
        <v>1</v>
      </c>
      <c r="C2635" t="s">
        <v>78</v>
      </c>
      <c r="D2635" t="s">
        <v>106</v>
      </c>
      <c r="E2635" t="s">
        <v>9947</v>
      </c>
      <c r="F2635" t="s">
        <v>4991</v>
      </c>
      <c r="G2635" t="s">
        <v>71</v>
      </c>
      <c r="H2635" t="s">
        <v>129</v>
      </c>
      <c r="I2635" t="s">
        <v>22</v>
      </c>
      <c r="J2635" t="s">
        <v>141</v>
      </c>
      <c r="K2635" t="s">
        <v>9948</v>
      </c>
      <c r="L2635" t="s">
        <v>9949</v>
      </c>
      <c r="M2635">
        <v>0.90638888799999995</v>
      </c>
      <c r="N2635">
        <v>0</v>
      </c>
      <c r="O2635">
        <v>1</v>
      </c>
      <c r="P2635">
        <v>0</v>
      </c>
      <c r="Q2635">
        <v>0</v>
      </c>
      <c r="R2635">
        <v>0</v>
      </c>
      <c r="S2635">
        <v>0.906389</v>
      </c>
      <c r="T2635">
        <v>0</v>
      </c>
      <c r="U2635">
        <v>0</v>
      </c>
    </row>
    <row r="2636" spans="1:21" x14ac:dyDescent="0.25">
      <c r="A2636" t="s">
        <v>9950</v>
      </c>
      <c r="B2636">
        <v>1</v>
      </c>
      <c r="C2636" t="s">
        <v>78</v>
      </c>
      <c r="D2636" t="s">
        <v>106</v>
      </c>
      <c r="E2636" t="s">
        <v>9951</v>
      </c>
      <c r="F2636" t="s">
        <v>4991</v>
      </c>
      <c r="G2636" t="s">
        <v>71</v>
      </c>
      <c r="H2636" t="s">
        <v>129</v>
      </c>
      <c r="I2636" t="s">
        <v>22</v>
      </c>
      <c r="J2636" t="s">
        <v>141</v>
      </c>
      <c r="K2636" t="s">
        <v>9952</v>
      </c>
      <c r="L2636" t="s">
        <v>9953</v>
      </c>
      <c r="M2636">
        <v>24.216111111</v>
      </c>
      <c r="N2636">
        <v>0</v>
      </c>
      <c r="O2636">
        <v>1</v>
      </c>
      <c r="P2636">
        <v>0</v>
      </c>
      <c r="Q2636">
        <v>0</v>
      </c>
      <c r="R2636">
        <v>0</v>
      </c>
      <c r="S2636">
        <v>24.216111000000001</v>
      </c>
      <c r="T2636">
        <v>0</v>
      </c>
      <c r="U2636">
        <v>0</v>
      </c>
    </row>
    <row r="2637" spans="1:21" x14ac:dyDescent="0.25">
      <c r="A2637" t="s">
        <v>9954</v>
      </c>
      <c r="B2637">
        <v>1</v>
      </c>
      <c r="C2637" t="s">
        <v>78</v>
      </c>
      <c r="D2637" t="s">
        <v>106</v>
      </c>
      <c r="E2637" t="s">
        <v>9955</v>
      </c>
      <c r="F2637" t="s">
        <v>5748</v>
      </c>
      <c r="G2637" t="s">
        <v>71</v>
      </c>
      <c r="H2637" t="s">
        <v>129</v>
      </c>
      <c r="I2637" t="s">
        <v>22</v>
      </c>
      <c r="J2637" t="s">
        <v>141</v>
      </c>
      <c r="K2637" t="s">
        <v>9956</v>
      </c>
      <c r="L2637" t="s">
        <v>9957</v>
      </c>
      <c r="M2637">
        <v>1.547222222</v>
      </c>
      <c r="N2637">
        <v>0</v>
      </c>
      <c r="O2637">
        <v>63</v>
      </c>
      <c r="P2637">
        <v>0</v>
      </c>
      <c r="Q2637">
        <v>0</v>
      </c>
      <c r="R2637">
        <v>0</v>
      </c>
      <c r="S2637">
        <v>97.474999999999994</v>
      </c>
      <c r="T2637">
        <v>0</v>
      </c>
      <c r="U2637">
        <v>0</v>
      </c>
    </row>
    <row r="2638" spans="1:21" x14ac:dyDescent="0.25">
      <c r="A2638" t="s">
        <v>9958</v>
      </c>
      <c r="B2638">
        <v>1</v>
      </c>
      <c r="C2638" t="s">
        <v>79</v>
      </c>
      <c r="D2638" t="s">
        <v>109</v>
      </c>
      <c r="E2638" t="s">
        <v>9959</v>
      </c>
      <c r="F2638" t="s">
        <v>140</v>
      </c>
      <c r="G2638" t="s">
        <v>72</v>
      </c>
      <c r="H2638" t="s">
        <v>168</v>
      </c>
      <c r="I2638" t="s">
        <v>22</v>
      </c>
      <c r="J2638" t="s">
        <v>141</v>
      </c>
      <c r="K2638" t="s">
        <v>9960</v>
      </c>
      <c r="L2638" t="s">
        <v>9961</v>
      </c>
      <c r="M2638">
        <v>1.7222221999999999E-2</v>
      </c>
      <c r="N2638">
        <v>0</v>
      </c>
      <c r="O2638">
        <v>0</v>
      </c>
      <c r="P2638">
        <v>28</v>
      </c>
      <c r="Q2638">
        <v>994</v>
      </c>
      <c r="R2638">
        <v>0</v>
      </c>
      <c r="S2638">
        <v>0</v>
      </c>
      <c r="T2638">
        <v>0.48222199999999998</v>
      </c>
      <c r="U2638">
        <v>17.118888999999999</v>
      </c>
    </row>
    <row r="2639" spans="1:21" x14ac:dyDescent="0.25">
      <c r="A2639" t="s">
        <v>9962</v>
      </c>
      <c r="B2639">
        <v>1</v>
      </c>
      <c r="C2639" t="s">
        <v>79</v>
      </c>
      <c r="D2639" t="s">
        <v>109</v>
      </c>
      <c r="E2639" t="s">
        <v>9963</v>
      </c>
      <c r="F2639" t="s">
        <v>4986</v>
      </c>
      <c r="G2639" t="s">
        <v>71</v>
      </c>
      <c r="H2639" t="s">
        <v>129</v>
      </c>
      <c r="I2639" t="s">
        <v>22</v>
      </c>
      <c r="J2639" t="s">
        <v>141</v>
      </c>
      <c r="K2639" t="s">
        <v>9964</v>
      </c>
      <c r="L2639" t="s">
        <v>9965</v>
      </c>
      <c r="M2639">
        <v>4.6683333329999996</v>
      </c>
      <c r="N2639">
        <v>0</v>
      </c>
      <c r="O2639">
        <v>12</v>
      </c>
      <c r="P2639">
        <v>0</v>
      </c>
      <c r="Q2639">
        <v>0</v>
      </c>
      <c r="R2639">
        <v>0</v>
      </c>
      <c r="S2639">
        <v>56.02</v>
      </c>
      <c r="T2639">
        <v>0</v>
      </c>
      <c r="U2639">
        <v>0</v>
      </c>
    </row>
    <row r="2640" spans="1:21" x14ac:dyDescent="0.25">
      <c r="A2640" t="s">
        <v>9966</v>
      </c>
      <c r="B2640">
        <v>1</v>
      </c>
      <c r="C2640" t="s">
        <v>79</v>
      </c>
      <c r="D2640" t="s">
        <v>109</v>
      </c>
      <c r="E2640" t="s">
        <v>9967</v>
      </c>
      <c r="F2640" t="s">
        <v>140</v>
      </c>
      <c r="G2640" t="s">
        <v>72</v>
      </c>
      <c r="H2640" t="s">
        <v>129</v>
      </c>
      <c r="I2640" t="s">
        <v>22</v>
      </c>
      <c r="J2640" t="s">
        <v>141</v>
      </c>
      <c r="K2640" t="s">
        <v>9968</v>
      </c>
      <c r="L2640" t="s">
        <v>9969</v>
      </c>
      <c r="M2640">
        <v>5.2777776999999998E-2</v>
      </c>
      <c r="N2640">
        <v>1</v>
      </c>
      <c r="O2640">
        <v>74</v>
      </c>
      <c r="P2640">
        <v>33</v>
      </c>
      <c r="Q2640">
        <v>1354</v>
      </c>
      <c r="R2640">
        <v>5.2777999999999999E-2</v>
      </c>
      <c r="S2640">
        <v>3.9055550000000001</v>
      </c>
      <c r="T2640">
        <v>1.7416670000000001</v>
      </c>
      <c r="U2640">
        <v>71.461110000000005</v>
      </c>
    </row>
    <row r="2641" spans="1:21" x14ac:dyDescent="0.25">
      <c r="A2641" t="s">
        <v>9970</v>
      </c>
      <c r="B2641">
        <v>1</v>
      </c>
      <c r="C2641" t="s">
        <v>79</v>
      </c>
      <c r="D2641" t="s">
        <v>109</v>
      </c>
      <c r="E2641" t="s">
        <v>9971</v>
      </c>
      <c r="F2641" t="s">
        <v>5218</v>
      </c>
      <c r="G2641" t="s">
        <v>71</v>
      </c>
      <c r="H2641" t="s">
        <v>129</v>
      </c>
      <c r="I2641" t="s">
        <v>22</v>
      </c>
      <c r="J2641" t="s">
        <v>141</v>
      </c>
      <c r="K2641" t="s">
        <v>9972</v>
      </c>
      <c r="L2641" t="s">
        <v>9973</v>
      </c>
      <c r="M2641">
        <v>1.6513888880000001</v>
      </c>
      <c r="N2641">
        <v>0</v>
      </c>
      <c r="O2641">
        <v>2</v>
      </c>
      <c r="P2641">
        <v>0</v>
      </c>
      <c r="Q2641">
        <v>10</v>
      </c>
      <c r="R2641">
        <v>0</v>
      </c>
      <c r="S2641">
        <v>3.302778</v>
      </c>
      <c r="T2641">
        <v>0</v>
      </c>
      <c r="U2641">
        <v>16.513888999999999</v>
      </c>
    </row>
    <row r="2642" spans="1:21" x14ac:dyDescent="0.25">
      <c r="A2642" t="s">
        <v>9974</v>
      </c>
      <c r="B2642">
        <v>1</v>
      </c>
      <c r="C2642" t="s">
        <v>79</v>
      </c>
      <c r="D2642" t="s">
        <v>109</v>
      </c>
      <c r="E2642" t="s">
        <v>9975</v>
      </c>
      <c r="F2642" t="s">
        <v>4986</v>
      </c>
      <c r="G2642" t="s">
        <v>71</v>
      </c>
      <c r="H2642" t="s">
        <v>129</v>
      </c>
      <c r="I2642" t="s">
        <v>22</v>
      </c>
      <c r="J2642" t="s">
        <v>141</v>
      </c>
      <c r="K2642" t="s">
        <v>9976</v>
      </c>
      <c r="L2642" t="s">
        <v>9977</v>
      </c>
      <c r="M2642">
        <v>1.0280555549999999</v>
      </c>
      <c r="N2642">
        <v>0</v>
      </c>
      <c r="O2642">
        <v>7</v>
      </c>
      <c r="P2642">
        <v>0</v>
      </c>
      <c r="Q2642">
        <v>17</v>
      </c>
      <c r="R2642">
        <v>0</v>
      </c>
      <c r="S2642">
        <v>7.1963889999999999</v>
      </c>
      <c r="T2642">
        <v>0</v>
      </c>
      <c r="U2642">
        <v>17.476944</v>
      </c>
    </row>
    <row r="2643" spans="1:21" x14ac:dyDescent="0.25">
      <c r="A2643" t="s">
        <v>9978</v>
      </c>
      <c r="B2643">
        <v>1</v>
      </c>
      <c r="C2643" t="s">
        <v>79</v>
      </c>
      <c r="D2643" t="s">
        <v>109</v>
      </c>
      <c r="E2643" t="s">
        <v>9979</v>
      </c>
      <c r="F2643" t="s">
        <v>5029</v>
      </c>
      <c r="G2643" t="s">
        <v>71</v>
      </c>
      <c r="H2643" t="s">
        <v>129</v>
      </c>
      <c r="I2643" t="s">
        <v>22</v>
      </c>
      <c r="J2643" t="s">
        <v>141</v>
      </c>
      <c r="K2643" t="s">
        <v>9980</v>
      </c>
      <c r="L2643" t="s">
        <v>9981</v>
      </c>
      <c r="M2643">
        <v>0.32361111100000001</v>
      </c>
      <c r="N2643">
        <v>0</v>
      </c>
      <c r="O2643">
        <v>0</v>
      </c>
      <c r="P2643">
        <v>0</v>
      </c>
      <c r="Q2643">
        <v>3</v>
      </c>
      <c r="R2643">
        <v>0</v>
      </c>
      <c r="S2643">
        <v>0</v>
      </c>
      <c r="T2643">
        <v>0</v>
      </c>
      <c r="U2643">
        <v>0.97083299999999995</v>
      </c>
    </row>
    <row r="2644" spans="1:21" x14ac:dyDescent="0.25">
      <c r="A2644" t="s">
        <v>9982</v>
      </c>
      <c r="B2644">
        <v>1</v>
      </c>
      <c r="C2644" t="s">
        <v>79</v>
      </c>
      <c r="D2644" t="s">
        <v>109</v>
      </c>
      <c r="E2644" t="s">
        <v>9967</v>
      </c>
      <c r="F2644" t="s">
        <v>140</v>
      </c>
      <c r="G2644" t="s">
        <v>72</v>
      </c>
      <c r="H2644" t="s">
        <v>129</v>
      </c>
      <c r="I2644" t="s">
        <v>22</v>
      </c>
      <c r="J2644" t="s">
        <v>141</v>
      </c>
      <c r="K2644" t="s">
        <v>9983</v>
      </c>
      <c r="L2644" t="s">
        <v>9984</v>
      </c>
      <c r="M2644">
        <v>0.224722222</v>
      </c>
      <c r="N2644">
        <v>1</v>
      </c>
      <c r="O2644">
        <v>74</v>
      </c>
      <c r="P2644">
        <v>33</v>
      </c>
      <c r="Q2644">
        <v>1354</v>
      </c>
      <c r="R2644">
        <v>0.22472200000000001</v>
      </c>
      <c r="S2644">
        <v>16.629443999999999</v>
      </c>
      <c r="T2644">
        <v>7.4158330000000001</v>
      </c>
      <c r="U2644">
        <v>304.273889</v>
      </c>
    </row>
    <row r="2645" spans="1:21" x14ac:dyDescent="0.25">
      <c r="A2645" t="s">
        <v>9985</v>
      </c>
      <c r="B2645">
        <v>1</v>
      </c>
      <c r="C2645" t="s">
        <v>79</v>
      </c>
      <c r="D2645" t="s">
        <v>109</v>
      </c>
      <c r="E2645" t="s">
        <v>1360</v>
      </c>
      <c r="F2645" t="s">
        <v>140</v>
      </c>
      <c r="G2645" t="s">
        <v>72</v>
      </c>
      <c r="H2645" t="s">
        <v>129</v>
      </c>
      <c r="I2645" t="s">
        <v>22</v>
      </c>
      <c r="J2645" t="s">
        <v>141</v>
      </c>
      <c r="K2645" t="s">
        <v>9986</v>
      </c>
      <c r="L2645" t="s">
        <v>9987</v>
      </c>
      <c r="M2645">
        <v>0.21611111099999999</v>
      </c>
      <c r="N2645">
        <v>0</v>
      </c>
      <c r="O2645">
        <v>0</v>
      </c>
      <c r="P2645">
        <v>1</v>
      </c>
      <c r="Q2645">
        <v>25</v>
      </c>
      <c r="R2645">
        <v>0</v>
      </c>
      <c r="S2645">
        <v>0</v>
      </c>
      <c r="T2645">
        <v>0.216111</v>
      </c>
      <c r="U2645">
        <v>5.4027779999999996</v>
      </c>
    </row>
    <row r="2646" spans="1:21" x14ac:dyDescent="0.25">
      <c r="A2646" t="s">
        <v>9988</v>
      </c>
      <c r="B2646">
        <v>1</v>
      </c>
      <c r="C2646" t="s">
        <v>79</v>
      </c>
      <c r="D2646" t="s">
        <v>109</v>
      </c>
      <c r="E2646" t="s">
        <v>9989</v>
      </c>
      <c r="F2646" t="s">
        <v>5012</v>
      </c>
      <c r="G2646" t="s">
        <v>72</v>
      </c>
      <c r="H2646" t="s">
        <v>129</v>
      </c>
      <c r="I2646" t="s">
        <v>22</v>
      </c>
      <c r="J2646" t="s">
        <v>141</v>
      </c>
      <c r="K2646" t="s">
        <v>9990</v>
      </c>
      <c r="L2646" t="s">
        <v>9991</v>
      </c>
      <c r="M2646">
        <v>1.4683333329999999</v>
      </c>
      <c r="N2646">
        <v>6</v>
      </c>
      <c r="O2646">
        <v>466</v>
      </c>
      <c r="P2646">
        <v>0</v>
      </c>
      <c r="Q2646">
        <v>42</v>
      </c>
      <c r="R2646">
        <v>8.81</v>
      </c>
      <c r="S2646">
        <v>684.24333300000001</v>
      </c>
      <c r="T2646">
        <v>0</v>
      </c>
      <c r="U2646">
        <v>61.67</v>
      </c>
    </row>
    <row r="2647" spans="1:21" x14ac:dyDescent="0.25">
      <c r="A2647" t="s">
        <v>9992</v>
      </c>
      <c r="B2647">
        <v>1</v>
      </c>
      <c r="C2647" t="s">
        <v>79</v>
      </c>
      <c r="D2647" t="s">
        <v>109</v>
      </c>
      <c r="E2647" t="s">
        <v>9993</v>
      </c>
      <c r="F2647" t="s">
        <v>140</v>
      </c>
      <c r="G2647" t="s">
        <v>72</v>
      </c>
      <c r="H2647" t="s">
        <v>129</v>
      </c>
      <c r="I2647" t="s">
        <v>22</v>
      </c>
      <c r="J2647" t="s">
        <v>141</v>
      </c>
      <c r="K2647" t="s">
        <v>9994</v>
      </c>
      <c r="L2647" t="s">
        <v>9995</v>
      </c>
      <c r="M2647">
        <v>0.91722222200000003</v>
      </c>
      <c r="N2647">
        <v>0</v>
      </c>
      <c r="O2647">
        <v>0</v>
      </c>
      <c r="P2647">
        <v>4</v>
      </c>
      <c r="Q2647">
        <v>17</v>
      </c>
      <c r="R2647">
        <v>0</v>
      </c>
      <c r="S2647">
        <v>0</v>
      </c>
      <c r="T2647">
        <v>3.6688890000000001</v>
      </c>
      <c r="U2647">
        <v>15.592777999999999</v>
      </c>
    </row>
    <row r="2648" spans="1:21" x14ac:dyDescent="0.25">
      <c r="A2648" t="s">
        <v>9996</v>
      </c>
      <c r="B2648">
        <v>1</v>
      </c>
      <c r="C2648" t="s">
        <v>79</v>
      </c>
      <c r="D2648" t="s">
        <v>109</v>
      </c>
      <c r="E2648" t="s">
        <v>9997</v>
      </c>
      <c r="F2648" t="s">
        <v>5177</v>
      </c>
      <c r="G2648" t="s">
        <v>72</v>
      </c>
      <c r="H2648" t="s">
        <v>129</v>
      </c>
      <c r="I2648" t="s">
        <v>22</v>
      </c>
      <c r="J2648" t="s">
        <v>141</v>
      </c>
      <c r="K2648" t="s">
        <v>9998</v>
      </c>
      <c r="L2648" t="s">
        <v>9999</v>
      </c>
      <c r="M2648">
        <v>1.675277777</v>
      </c>
      <c r="N2648">
        <v>8</v>
      </c>
      <c r="O2648">
        <v>526</v>
      </c>
      <c r="P2648">
        <v>7</v>
      </c>
      <c r="Q2648">
        <v>71</v>
      </c>
      <c r="R2648">
        <v>13.402222</v>
      </c>
      <c r="S2648">
        <v>881.19611099999997</v>
      </c>
      <c r="T2648">
        <v>11.726944</v>
      </c>
      <c r="U2648">
        <v>118.944722</v>
      </c>
    </row>
    <row r="2649" spans="1:21" x14ac:dyDescent="0.25">
      <c r="A2649" t="s">
        <v>10000</v>
      </c>
      <c r="B2649">
        <v>1</v>
      </c>
      <c r="C2649" t="s">
        <v>79</v>
      </c>
      <c r="D2649" t="s">
        <v>109</v>
      </c>
      <c r="E2649" t="s">
        <v>9989</v>
      </c>
      <c r="F2649" t="s">
        <v>5012</v>
      </c>
      <c r="G2649" t="s">
        <v>72</v>
      </c>
      <c r="H2649" t="s">
        <v>129</v>
      </c>
      <c r="I2649" t="s">
        <v>22</v>
      </c>
      <c r="J2649" t="s">
        <v>141</v>
      </c>
      <c r="K2649" t="s">
        <v>10001</v>
      </c>
      <c r="L2649" t="s">
        <v>10002</v>
      </c>
      <c r="M2649">
        <v>2.5094444440000001</v>
      </c>
      <c r="N2649">
        <v>6</v>
      </c>
      <c r="O2649">
        <v>466</v>
      </c>
      <c r="P2649">
        <v>0</v>
      </c>
      <c r="Q2649">
        <v>42</v>
      </c>
      <c r="R2649">
        <v>15.056666999999999</v>
      </c>
      <c r="S2649">
        <v>1169.4011109999999</v>
      </c>
      <c r="T2649">
        <v>0</v>
      </c>
      <c r="U2649">
        <v>105.39666699999999</v>
      </c>
    </row>
    <row r="2650" spans="1:21" x14ac:dyDescent="0.25">
      <c r="A2650" t="s">
        <v>10003</v>
      </c>
      <c r="B2650">
        <v>1</v>
      </c>
      <c r="C2650" t="s">
        <v>79</v>
      </c>
      <c r="D2650" t="s">
        <v>109</v>
      </c>
      <c r="E2650" t="s">
        <v>10004</v>
      </c>
      <c r="F2650" t="s">
        <v>140</v>
      </c>
      <c r="G2650" t="s">
        <v>72</v>
      </c>
      <c r="H2650" t="s">
        <v>129</v>
      </c>
      <c r="I2650" t="s">
        <v>22</v>
      </c>
      <c r="J2650" t="s">
        <v>141</v>
      </c>
      <c r="K2650" t="s">
        <v>10005</v>
      </c>
      <c r="L2650" t="s">
        <v>10006</v>
      </c>
      <c r="M2650">
        <v>0.72361111099999997</v>
      </c>
      <c r="N2650">
        <v>0</v>
      </c>
      <c r="O2650">
        <v>0</v>
      </c>
      <c r="P2650">
        <v>13</v>
      </c>
      <c r="Q2650">
        <v>116</v>
      </c>
      <c r="R2650">
        <v>0</v>
      </c>
      <c r="S2650">
        <v>0</v>
      </c>
      <c r="T2650">
        <v>9.4069439999999993</v>
      </c>
      <c r="U2650">
        <v>83.938889000000003</v>
      </c>
    </row>
    <row r="2651" spans="1:21" x14ac:dyDescent="0.25">
      <c r="A2651" t="s">
        <v>10007</v>
      </c>
      <c r="B2651">
        <v>1</v>
      </c>
      <c r="C2651" t="s">
        <v>79</v>
      </c>
      <c r="D2651" t="s">
        <v>109</v>
      </c>
      <c r="E2651" t="s">
        <v>1360</v>
      </c>
      <c r="F2651" t="s">
        <v>140</v>
      </c>
      <c r="G2651" t="s">
        <v>72</v>
      </c>
      <c r="H2651" t="s">
        <v>129</v>
      </c>
      <c r="I2651" t="s">
        <v>22</v>
      </c>
      <c r="J2651" t="s">
        <v>141</v>
      </c>
      <c r="K2651" t="s">
        <v>10008</v>
      </c>
      <c r="L2651" t="s">
        <v>10009</v>
      </c>
      <c r="M2651">
        <v>0.313611111</v>
      </c>
      <c r="N2651">
        <v>0</v>
      </c>
      <c r="O2651">
        <v>0</v>
      </c>
      <c r="P2651">
        <v>28</v>
      </c>
      <c r="Q2651">
        <v>997</v>
      </c>
      <c r="R2651">
        <v>0</v>
      </c>
      <c r="S2651">
        <v>0</v>
      </c>
      <c r="T2651">
        <v>8.7811109999999992</v>
      </c>
      <c r="U2651">
        <v>312.670278</v>
      </c>
    </row>
    <row r="2652" spans="1:21" x14ac:dyDescent="0.25">
      <c r="A2652" t="s">
        <v>10010</v>
      </c>
      <c r="B2652">
        <v>1</v>
      </c>
      <c r="C2652" t="s">
        <v>78</v>
      </c>
      <c r="D2652" t="s">
        <v>102</v>
      </c>
      <c r="E2652" t="s">
        <v>10011</v>
      </c>
      <c r="F2652" t="s">
        <v>4986</v>
      </c>
      <c r="G2652" t="s">
        <v>71</v>
      </c>
      <c r="H2652" t="s">
        <v>129</v>
      </c>
      <c r="I2652" t="s">
        <v>22</v>
      </c>
      <c r="J2652" t="s">
        <v>141</v>
      </c>
      <c r="K2652" t="s">
        <v>10012</v>
      </c>
      <c r="L2652" t="s">
        <v>10013</v>
      </c>
      <c r="M2652">
        <v>1.123888888</v>
      </c>
      <c r="N2652">
        <v>0</v>
      </c>
      <c r="O2652">
        <v>113</v>
      </c>
      <c r="P2652">
        <v>0</v>
      </c>
      <c r="Q2652">
        <v>0</v>
      </c>
      <c r="R2652">
        <v>0</v>
      </c>
      <c r="S2652">
        <v>126.999444</v>
      </c>
      <c r="T2652">
        <v>0</v>
      </c>
      <c r="U2652">
        <v>0</v>
      </c>
    </row>
    <row r="2653" spans="1:21" x14ac:dyDescent="0.25">
      <c r="A2653" t="s">
        <v>10014</v>
      </c>
      <c r="B2653">
        <v>1</v>
      </c>
      <c r="C2653" t="s">
        <v>78</v>
      </c>
      <c r="D2653" t="s">
        <v>106</v>
      </c>
      <c r="E2653" t="s">
        <v>10015</v>
      </c>
      <c r="F2653" t="s">
        <v>5070</v>
      </c>
      <c r="G2653" t="s">
        <v>71</v>
      </c>
      <c r="H2653" t="s">
        <v>129</v>
      </c>
      <c r="I2653" t="s">
        <v>22</v>
      </c>
      <c r="J2653" t="s">
        <v>141</v>
      </c>
      <c r="K2653" t="s">
        <v>10016</v>
      </c>
      <c r="L2653" t="s">
        <v>10017</v>
      </c>
      <c r="M2653">
        <v>17.038333333000001</v>
      </c>
      <c r="N2653">
        <v>0</v>
      </c>
      <c r="O2653">
        <v>14</v>
      </c>
      <c r="P2653">
        <v>0</v>
      </c>
      <c r="Q2653">
        <v>0</v>
      </c>
      <c r="R2653">
        <v>0</v>
      </c>
      <c r="S2653">
        <v>238.53666699999999</v>
      </c>
      <c r="T2653">
        <v>0</v>
      </c>
      <c r="U2653">
        <v>0</v>
      </c>
    </row>
    <row r="2654" spans="1:21" x14ac:dyDescent="0.25">
      <c r="A2654" t="s">
        <v>10018</v>
      </c>
      <c r="B2654">
        <v>1</v>
      </c>
      <c r="C2654" t="s">
        <v>78</v>
      </c>
      <c r="D2654" t="s">
        <v>103</v>
      </c>
      <c r="E2654" t="s">
        <v>6599</v>
      </c>
      <c r="F2654" t="s">
        <v>128</v>
      </c>
      <c r="G2654" t="s">
        <v>72</v>
      </c>
      <c r="H2654" t="s">
        <v>129</v>
      </c>
      <c r="I2654" t="s">
        <v>22</v>
      </c>
      <c r="J2654" t="s">
        <v>130</v>
      </c>
      <c r="K2654" t="s">
        <v>10019</v>
      </c>
      <c r="L2654" t="s">
        <v>10020</v>
      </c>
      <c r="M2654">
        <v>4.5472222220000003</v>
      </c>
      <c r="N2654">
        <v>0</v>
      </c>
      <c r="O2654">
        <v>0</v>
      </c>
      <c r="P2654">
        <v>97</v>
      </c>
      <c r="Q2654">
        <v>1854</v>
      </c>
      <c r="R2654">
        <v>0</v>
      </c>
      <c r="S2654">
        <v>0</v>
      </c>
      <c r="T2654">
        <v>441.080556</v>
      </c>
      <c r="U2654">
        <v>8430.5499999999993</v>
      </c>
    </row>
    <row r="2655" spans="1:21" x14ac:dyDescent="0.25">
      <c r="A2655" t="s">
        <v>10021</v>
      </c>
      <c r="B2655">
        <v>1</v>
      </c>
      <c r="C2655" t="s">
        <v>78</v>
      </c>
      <c r="D2655" t="s">
        <v>92</v>
      </c>
      <c r="E2655" t="s">
        <v>10022</v>
      </c>
      <c r="F2655" t="s">
        <v>2199</v>
      </c>
      <c r="G2655" t="s">
        <v>71</v>
      </c>
      <c r="H2655" t="s">
        <v>129</v>
      </c>
      <c r="I2655" t="s">
        <v>24</v>
      </c>
      <c r="J2655" t="s">
        <v>141</v>
      </c>
      <c r="K2655" t="s">
        <v>10023</v>
      </c>
      <c r="L2655" t="s">
        <v>10024</v>
      </c>
      <c r="M2655">
        <v>1.4241666660000001</v>
      </c>
      <c r="N2655">
        <v>0</v>
      </c>
      <c r="O2655">
        <v>14</v>
      </c>
      <c r="P2655">
        <v>0</v>
      </c>
      <c r="Q2655">
        <v>0</v>
      </c>
      <c r="R2655">
        <v>0</v>
      </c>
      <c r="S2655">
        <v>19.938333</v>
      </c>
      <c r="T2655">
        <v>0</v>
      </c>
      <c r="U2655">
        <v>0</v>
      </c>
    </row>
    <row r="2656" spans="1:21" x14ac:dyDescent="0.25">
      <c r="A2656" t="s">
        <v>10025</v>
      </c>
      <c r="B2656">
        <v>1</v>
      </c>
      <c r="C2656" t="s">
        <v>78</v>
      </c>
      <c r="D2656" t="s">
        <v>80</v>
      </c>
      <c r="E2656" t="s">
        <v>10026</v>
      </c>
      <c r="F2656" t="s">
        <v>128</v>
      </c>
      <c r="G2656" t="s">
        <v>71</v>
      </c>
      <c r="H2656" t="s">
        <v>129</v>
      </c>
      <c r="I2656" t="s">
        <v>22</v>
      </c>
      <c r="J2656" t="s">
        <v>130</v>
      </c>
      <c r="K2656" t="s">
        <v>10027</v>
      </c>
      <c r="L2656" t="s">
        <v>10028</v>
      </c>
      <c r="M2656">
        <v>1.868018333</v>
      </c>
      <c r="N2656">
        <v>2</v>
      </c>
      <c r="O2656">
        <v>1</v>
      </c>
      <c r="P2656">
        <v>0</v>
      </c>
      <c r="Q2656">
        <v>0</v>
      </c>
      <c r="R2656">
        <v>3.7360370000000001</v>
      </c>
      <c r="S2656">
        <v>1.868018</v>
      </c>
      <c r="T2656">
        <v>0</v>
      </c>
      <c r="U2656">
        <v>0</v>
      </c>
    </row>
    <row r="2657" spans="1:21" x14ac:dyDescent="0.25">
      <c r="A2657" t="s">
        <v>10029</v>
      </c>
      <c r="B2657">
        <v>1</v>
      </c>
      <c r="C2657" t="s">
        <v>79</v>
      </c>
      <c r="D2657" t="s">
        <v>124</v>
      </c>
      <c r="E2657" t="s">
        <v>6295</v>
      </c>
      <c r="F2657" t="s">
        <v>140</v>
      </c>
      <c r="G2657" t="s">
        <v>72</v>
      </c>
      <c r="H2657" t="s">
        <v>129</v>
      </c>
      <c r="I2657" t="s">
        <v>22</v>
      </c>
      <c r="J2657" t="s">
        <v>141</v>
      </c>
      <c r="K2657" t="s">
        <v>10030</v>
      </c>
      <c r="L2657" t="s">
        <v>10031</v>
      </c>
      <c r="M2657">
        <v>0.81055555499999998</v>
      </c>
      <c r="N2657">
        <v>0</v>
      </c>
      <c r="O2657">
        <v>0</v>
      </c>
      <c r="P2657">
        <v>163</v>
      </c>
      <c r="Q2657">
        <v>6</v>
      </c>
      <c r="R2657">
        <v>0</v>
      </c>
      <c r="S2657">
        <v>0</v>
      </c>
      <c r="T2657">
        <v>132.120555</v>
      </c>
      <c r="U2657">
        <v>4.8633329999999999</v>
      </c>
    </row>
    <row r="2658" spans="1:21" x14ac:dyDescent="0.25">
      <c r="A2658" t="s">
        <v>10032</v>
      </c>
      <c r="B2658">
        <v>1</v>
      </c>
      <c r="C2658" t="s">
        <v>79</v>
      </c>
      <c r="D2658" t="s">
        <v>124</v>
      </c>
      <c r="E2658" t="s">
        <v>10033</v>
      </c>
      <c r="F2658" t="s">
        <v>4991</v>
      </c>
      <c r="G2658" t="s">
        <v>71</v>
      </c>
      <c r="H2658" t="s">
        <v>129</v>
      </c>
      <c r="I2658" t="s">
        <v>22</v>
      </c>
      <c r="J2658" t="s">
        <v>141</v>
      </c>
      <c r="K2658" t="s">
        <v>10034</v>
      </c>
      <c r="L2658" t="s">
        <v>10035</v>
      </c>
      <c r="M2658">
        <v>5.1463888879999997</v>
      </c>
      <c r="N2658">
        <v>0</v>
      </c>
      <c r="O2658">
        <v>1</v>
      </c>
      <c r="P2658">
        <v>0</v>
      </c>
      <c r="Q2658">
        <v>0</v>
      </c>
      <c r="R2658">
        <v>0</v>
      </c>
      <c r="S2658">
        <v>5.1463890000000001</v>
      </c>
      <c r="T2658">
        <v>0</v>
      </c>
      <c r="U2658">
        <v>0</v>
      </c>
    </row>
    <row r="2659" spans="1:21" x14ac:dyDescent="0.25">
      <c r="A2659" t="s">
        <v>10036</v>
      </c>
      <c r="B2659">
        <v>1</v>
      </c>
      <c r="C2659" t="s">
        <v>79</v>
      </c>
      <c r="D2659" t="s">
        <v>124</v>
      </c>
      <c r="E2659" t="s">
        <v>6295</v>
      </c>
      <c r="F2659" t="s">
        <v>140</v>
      </c>
      <c r="G2659" t="s">
        <v>72</v>
      </c>
      <c r="H2659" t="s">
        <v>129</v>
      </c>
      <c r="I2659" t="s">
        <v>22</v>
      </c>
      <c r="J2659" t="s">
        <v>141</v>
      </c>
      <c r="K2659" t="s">
        <v>10037</v>
      </c>
      <c r="L2659" t="s">
        <v>10038</v>
      </c>
      <c r="M2659">
        <v>0.568333333</v>
      </c>
      <c r="N2659">
        <v>0</v>
      </c>
      <c r="O2659">
        <v>0</v>
      </c>
      <c r="P2659">
        <v>164</v>
      </c>
      <c r="Q2659">
        <v>6</v>
      </c>
      <c r="R2659">
        <v>0</v>
      </c>
      <c r="S2659">
        <v>0</v>
      </c>
      <c r="T2659">
        <v>93.206666999999996</v>
      </c>
      <c r="U2659">
        <v>3.41</v>
      </c>
    </row>
    <row r="2660" spans="1:21" x14ac:dyDescent="0.25">
      <c r="A2660" t="s">
        <v>10039</v>
      </c>
      <c r="B2660">
        <v>1</v>
      </c>
      <c r="C2660" t="s">
        <v>79</v>
      </c>
      <c r="D2660" t="s">
        <v>124</v>
      </c>
      <c r="E2660" t="s">
        <v>6281</v>
      </c>
      <c r="F2660" t="s">
        <v>140</v>
      </c>
      <c r="G2660" t="s">
        <v>72</v>
      </c>
      <c r="H2660" t="s">
        <v>129</v>
      </c>
      <c r="I2660" t="s">
        <v>22</v>
      </c>
      <c r="J2660" t="s">
        <v>141</v>
      </c>
      <c r="K2660" t="s">
        <v>10040</v>
      </c>
      <c r="L2660" t="s">
        <v>10041</v>
      </c>
      <c r="M2660">
        <v>0.18472222199999999</v>
      </c>
      <c r="N2660">
        <v>0</v>
      </c>
      <c r="O2660">
        <v>0</v>
      </c>
      <c r="P2660">
        <v>164</v>
      </c>
      <c r="Q2660">
        <v>6</v>
      </c>
      <c r="R2660">
        <v>0</v>
      </c>
      <c r="S2660">
        <v>0</v>
      </c>
      <c r="T2660">
        <v>30.294443999999999</v>
      </c>
      <c r="U2660">
        <v>1.108333</v>
      </c>
    </row>
    <row r="2661" spans="1:21" x14ac:dyDescent="0.25">
      <c r="A2661" t="s">
        <v>10042</v>
      </c>
      <c r="B2661">
        <v>1</v>
      </c>
      <c r="C2661" t="s">
        <v>79</v>
      </c>
      <c r="D2661" t="s">
        <v>124</v>
      </c>
      <c r="E2661" t="s">
        <v>10043</v>
      </c>
      <c r="F2661" t="s">
        <v>5012</v>
      </c>
      <c r="G2661" t="s">
        <v>72</v>
      </c>
      <c r="H2661" t="s">
        <v>129</v>
      </c>
      <c r="I2661" t="s">
        <v>22</v>
      </c>
      <c r="J2661" t="s">
        <v>141</v>
      </c>
      <c r="K2661" t="s">
        <v>10044</v>
      </c>
      <c r="L2661" t="s">
        <v>10045</v>
      </c>
      <c r="M2661">
        <v>4.352222222</v>
      </c>
      <c r="N2661">
        <v>0</v>
      </c>
      <c r="O2661">
        <v>0</v>
      </c>
      <c r="P2661">
        <v>23</v>
      </c>
      <c r="Q2661">
        <v>0</v>
      </c>
      <c r="R2661">
        <v>0</v>
      </c>
      <c r="S2661">
        <v>0</v>
      </c>
      <c r="T2661">
        <v>100.101111</v>
      </c>
      <c r="U2661">
        <v>0</v>
      </c>
    </row>
    <row r="2662" spans="1:21" x14ac:dyDescent="0.25">
      <c r="A2662" t="s">
        <v>10046</v>
      </c>
      <c r="B2662">
        <v>1</v>
      </c>
      <c r="C2662" t="s">
        <v>78</v>
      </c>
      <c r="D2662" t="s">
        <v>98</v>
      </c>
      <c r="E2662" t="s">
        <v>10047</v>
      </c>
      <c r="F2662" t="s">
        <v>4991</v>
      </c>
      <c r="G2662" t="s">
        <v>71</v>
      </c>
      <c r="H2662" t="s">
        <v>129</v>
      </c>
      <c r="I2662" t="s">
        <v>22</v>
      </c>
      <c r="J2662" t="s">
        <v>141</v>
      </c>
      <c r="K2662" t="s">
        <v>6713</v>
      </c>
      <c r="L2662" t="s">
        <v>10048</v>
      </c>
      <c r="M2662">
        <v>1.644722222</v>
      </c>
      <c r="N2662">
        <v>0</v>
      </c>
      <c r="O2662">
        <v>7</v>
      </c>
      <c r="P2662">
        <v>0</v>
      </c>
      <c r="Q2662">
        <v>0</v>
      </c>
      <c r="R2662">
        <v>0</v>
      </c>
      <c r="S2662">
        <v>11.513056000000001</v>
      </c>
      <c r="T2662">
        <v>0</v>
      </c>
      <c r="U2662">
        <v>0</v>
      </c>
    </row>
    <row r="2663" spans="1:21" x14ac:dyDescent="0.25">
      <c r="A2663" t="s">
        <v>10049</v>
      </c>
      <c r="B2663">
        <v>1</v>
      </c>
      <c r="C2663" t="s">
        <v>78</v>
      </c>
      <c r="D2663" t="s">
        <v>82</v>
      </c>
      <c r="E2663" t="s">
        <v>10050</v>
      </c>
      <c r="F2663" t="s">
        <v>5470</v>
      </c>
      <c r="G2663" t="s">
        <v>71</v>
      </c>
      <c r="H2663" t="s">
        <v>129</v>
      </c>
      <c r="I2663" t="s">
        <v>22</v>
      </c>
      <c r="J2663" t="s">
        <v>141</v>
      </c>
      <c r="K2663" t="s">
        <v>10051</v>
      </c>
      <c r="L2663" t="s">
        <v>10052</v>
      </c>
      <c r="M2663">
        <v>2.0138888879999999</v>
      </c>
      <c r="N2663">
        <v>1</v>
      </c>
      <c r="O2663">
        <v>189</v>
      </c>
      <c r="P2663">
        <v>0</v>
      </c>
      <c r="Q2663">
        <v>0</v>
      </c>
      <c r="R2663">
        <v>2.0138889999999998</v>
      </c>
      <c r="S2663">
        <v>380.625</v>
      </c>
      <c r="T2663">
        <v>0</v>
      </c>
      <c r="U2663">
        <v>0</v>
      </c>
    </row>
    <row r="2664" spans="1:21" x14ac:dyDescent="0.25">
      <c r="A2664" t="s">
        <v>10053</v>
      </c>
      <c r="B2664">
        <v>1</v>
      </c>
      <c r="C2664" t="s">
        <v>79</v>
      </c>
      <c r="D2664" t="s">
        <v>124</v>
      </c>
      <c r="E2664" t="s">
        <v>10054</v>
      </c>
      <c r="F2664" t="s">
        <v>6310</v>
      </c>
      <c r="G2664" t="s">
        <v>71</v>
      </c>
      <c r="H2664" t="s">
        <v>129</v>
      </c>
      <c r="I2664" t="s">
        <v>22</v>
      </c>
      <c r="J2664" t="s">
        <v>141</v>
      </c>
      <c r="K2664" t="s">
        <v>10055</v>
      </c>
      <c r="L2664" t="s">
        <v>10056</v>
      </c>
      <c r="M2664">
        <v>3.0127777770000002</v>
      </c>
      <c r="N2664">
        <v>0</v>
      </c>
      <c r="O2664">
        <v>104</v>
      </c>
      <c r="P2664">
        <v>0</v>
      </c>
      <c r="Q2664">
        <v>0</v>
      </c>
      <c r="R2664">
        <v>0</v>
      </c>
      <c r="S2664">
        <v>313.328889</v>
      </c>
      <c r="T2664">
        <v>0</v>
      </c>
      <c r="U2664">
        <v>0</v>
      </c>
    </row>
    <row r="2665" spans="1:21" x14ac:dyDescent="0.25">
      <c r="A2665" t="s">
        <v>10057</v>
      </c>
      <c r="B2665">
        <v>1</v>
      </c>
      <c r="C2665" t="s">
        <v>78</v>
      </c>
      <c r="D2665" t="s">
        <v>95</v>
      </c>
      <c r="E2665" t="s">
        <v>10058</v>
      </c>
      <c r="F2665" t="s">
        <v>4991</v>
      </c>
      <c r="G2665" t="s">
        <v>71</v>
      </c>
      <c r="H2665" t="s">
        <v>129</v>
      </c>
      <c r="I2665" t="s">
        <v>22</v>
      </c>
      <c r="J2665" t="s">
        <v>141</v>
      </c>
      <c r="K2665" t="s">
        <v>10059</v>
      </c>
      <c r="L2665" t="s">
        <v>10060</v>
      </c>
      <c r="M2665">
        <v>5.6322222220000002</v>
      </c>
      <c r="N2665">
        <v>0</v>
      </c>
      <c r="O2665">
        <v>0</v>
      </c>
      <c r="P2665">
        <v>0</v>
      </c>
      <c r="Q2665">
        <v>1</v>
      </c>
      <c r="R2665">
        <v>0</v>
      </c>
      <c r="S2665">
        <v>0</v>
      </c>
      <c r="T2665">
        <v>0</v>
      </c>
      <c r="U2665">
        <v>5.6322219999999996</v>
      </c>
    </row>
    <row r="2666" spans="1:21" x14ac:dyDescent="0.25">
      <c r="A2666" t="s">
        <v>10061</v>
      </c>
      <c r="B2666">
        <v>1</v>
      </c>
      <c r="C2666" t="s">
        <v>78</v>
      </c>
      <c r="D2666" t="s">
        <v>95</v>
      </c>
      <c r="E2666" t="s">
        <v>10062</v>
      </c>
      <c r="F2666" t="s">
        <v>140</v>
      </c>
      <c r="G2666" t="s">
        <v>72</v>
      </c>
      <c r="H2666" t="s">
        <v>129</v>
      </c>
      <c r="I2666" t="s">
        <v>22</v>
      </c>
      <c r="J2666" t="s">
        <v>141</v>
      </c>
      <c r="K2666" t="s">
        <v>10063</v>
      </c>
      <c r="L2666" t="s">
        <v>10064</v>
      </c>
      <c r="M2666">
        <v>0.79111111099999998</v>
      </c>
      <c r="N2666">
        <v>31</v>
      </c>
      <c r="O2666">
        <v>3252</v>
      </c>
      <c r="P2666">
        <v>17</v>
      </c>
      <c r="Q2666">
        <v>327</v>
      </c>
      <c r="R2666">
        <v>24.524443999999999</v>
      </c>
      <c r="S2666">
        <v>2572.6933330000002</v>
      </c>
      <c r="T2666">
        <v>13.448888999999999</v>
      </c>
      <c r="U2666">
        <v>258.693333</v>
      </c>
    </row>
    <row r="2667" spans="1:21" x14ac:dyDescent="0.25">
      <c r="A2667" t="s">
        <v>10065</v>
      </c>
      <c r="B2667">
        <v>1</v>
      </c>
      <c r="C2667" t="s">
        <v>78</v>
      </c>
      <c r="D2667" t="s">
        <v>95</v>
      </c>
      <c r="E2667" t="s">
        <v>10062</v>
      </c>
      <c r="F2667" t="s">
        <v>140</v>
      </c>
      <c r="G2667" t="s">
        <v>72</v>
      </c>
      <c r="H2667" t="s">
        <v>129</v>
      </c>
      <c r="I2667" t="s">
        <v>22</v>
      </c>
      <c r="J2667" t="s">
        <v>141</v>
      </c>
      <c r="K2667" t="s">
        <v>10066</v>
      </c>
      <c r="L2667" t="s">
        <v>10067</v>
      </c>
      <c r="M2667">
        <v>0.31166666599999998</v>
      </c>
      <c r="N2667">
        <v>2</v>
      </c>
      <c r="O2667">
        <v>281</v>
      </c>
      <c r="P2667">
        <v>0</v>
      </c>
      <c r="Q2667">
        <v>0</v>
      </c>
      <c r="R2667">
        <v>0.62333300000000003</v>
      </c>
      <c r="S2667">
        <v>87.578333000000001</v>
      </c>
      <c r="T2667">
        <v>0</v>
      </c>
      <c r="U2667">
        <v>0</v>
      </c>
    </row>
    <row r="2668" spans="1:21" x14ac:dyDescent="0.25">
      <c r="A2668" t="s">
        <v>10068</v>
      </c>
      <c r="B2668">
        <v>1</v>
      </c>
      <c r="C2668" t="s">
        <v>78</v>
      </c>
      <c r="D2668" t="s">
        <v>95</v>
      </c>
      <c r="E2668" t="s">
        <v>10069</v>
      </c>
      <c r="F2668" t="s">
        <v>140</v>
      </c>
      <c r="G2668" t="s">
        <v>72</v>
      </c>
      <c r="H2668" t="s">
        <v>129</v>
      </c>
      <c r="I2668" t="s">
        <v>22</v>
      </c>
      <c r="J2668" t="s">
        <v>141</v>
      </c>
      <c r="K2668" t="s">
        <v>10070</v>
      </c>
      <c r="L2668" t="s">
        <v>10071</v>
      </c>
      <c r="M2668">
        <v>4.8722222220000004</v>
      </c>
      <c r="N2668">
        <v>0</v>
      </c>
      <c r="O2668">
        <v>0</v>
      </c>
      <c r="P2668">
        <v>6</v>
      </c>
      <c r="Q2668">
        <v>451</v>
      </c>
      <c r="R2668">
        <v>0</v>
      </c>
      <c r="S2668">
        <v>0</v>
      </c>
      <c r="T2668">
        <v>29.233332999999998</v>
      </c>
      <c r="U2668">
        <v>2197.372222</v>
      </c>
    </row>
    <row r="2669" spans="1:21" x14ac:dyDescent="0.25">
      <c r="A2669" t="s">
        <v>10072</v>
      </c>
      <c r="B2669">
        <v>1</v>
      </c>
      <c r="C2669" t="s">
        <v>78</v>
      </c>
      <c r="D2669" t="s">
        <v>95</v>
      </c>
      <c r="E2669" t="s">
        <v>10073</v>
      </c>
      <c r="F2669" t="s">
        <v>5829</v>
      </c>
      <c r="G2669" t="s">
        <v>72</v>
      </c>
      <c r="H2669" t="s">
        <v>129</v>
      </c>
      <c r="I2669" t="s">
        <v>22</v>
      </c>
      <c r="J2669" t="s">
        <v>141</v>
      </c>
      <c r="K2669" t="s">
        <v>10074</v>
      </c>
      <c r="L2669" t="s">
        <v>10075</v>
      </c>
      <c r="M2669">
        <v>4.824166666</v>
      </c>
      <c r="N2669">
        <v>0</v>
      </c>
      <c r="O2669">
        <v>0</v>
      </c>
      <c r="P2669">
        <v>1</v>
      </c>
      <c r="Q2669">
        <v>261</v>
      </c>
      <c r="R2669">
        <v>0</v>
      </c>
      <c r="S2669">
        <v>0</v>
      </c>
      <c r="T2669">
        <v>4.8241670000000001</v>
      </c>
      <c r="U2669">
        <v>1259.1075000000001</v>
      </c>
    </row>
    <row r="2670" spans="1:21" x14ac:dyDescent="0.25">
      <c r="A2670" t="s">
        <v>10076</v>
      </c>
      <c r="B2670">
        <v>1</v>
      </c>
      <c r="C2670" t="s">
        <v>78</v>
      </c>
      <c r="D2670" t="s">
        <v>95</v>
      </c>
      <c r="E2670" t="s">
        <v>10077</v>
      </c>
      <c r="F2670" t="s">
        <v>4991</v>
      </c>
      <c r="G2670" t="s">
        <v>71</v>
      </c>
      <c r="H2670" t="s">
        <v>129</v>
      </c>
      <c r="I2670" t="s">
        <v>22</v>
      </c>
      <c r="J2670" t="s">
        <v>141</v>
      </c>
      <c r="K2670" t="s">
        <v>10078</v>
      </c>
      <c r="L2670" t="s">
        <v>10079</v>
      </c>
      <c r="M2670">
        <v>1.660555555</v>
      </c>
      <c r="N2670">
        <v>0</v>
      </c>
      <c r="O2670">
        <v>0</v>
      </c>
      <c r="P2670">
        <v>0</v>
      </c>
      <c r="Q2670">
        <v>4</v>
      </c>
      <c r="R2670">
        <v>0</v>
      </c>
      <c r="S2670">
        <v>0</v>
      </c>
      <c r="T2670">
        <v>0</v>
      </c>
      <c r="U2670">
        <v>6.6422220000000003</v>
      </c>
    </row>
    <row r="2671" spans="1:21" x14ac:dyDescent="0.25">
      <c r="A2671" t="s">
        <v>10080</v>
      </c>
      <c r="B2671">
        <v>1</v>
      </c>
      <c r="C2671" t="s">
        <v>78</v>
      </c>
      <c r="D2671" t="s">
        <v>95</v>
      </c>
      <c r="E2671" t="s">
        <v>10081</v>
      </c>
      <c r="F2671" t="s">
        <v>128</v>
      </c>
      <c r="G2671" t="s">
        <v>72</v>
      </c>
      <c r="H2671" t="s">
        <v>129</v>
      </c>
      <c r="I2671" t="s">
        <v>22</v>
      </c>
      <c r="J2671" t="s">
        <v>130</v>
      </c>
      <c r="K2671" t="s">
        <v>10082</v>
      </c>
      <c r="L2671" t="s">
        <v>10083</v>
      </c>
      <c r="M2671">
        <v>1.5047222220000001</v>
      </c>
      <c r="N2671">
        <v>0</v>
      </c>
      <c r="O2671">
        <v>0</v>
      </c>
      <c r="P2671">
        <v>6</v>
      </c>
      <c r="Q2671">
        <v>451</v>
      </c>
      <c r="R2671">
        <v>0</v>
      </c>
      <c r="S2671">
        <v>0</v>
      </c>
      <c r="T2671">
        <v>9.0283329999999999</v>
      </c>
      <c r="U2671">
        <v>678.62972200000002</v>
      </c>
    </row>
    <row r="2672" spans="1:21" x14ac:dyDescent="0.25">
      <c r="A2672" t="s">
        <v>10084</v>
      </c>
      <c r="B2672">
        <v>1</v>
      </c>
      <c r="C2672" t="s">
        <v>78</v>
      </c>
      <c r="D2672" t="s">
        <v>95</v>
      </c>
      <c r="E2672" t="s">
        <v>10085</v>
      </c>
      <c r="F2672" t="s">
        <v>5070</v>
      </c>
      <c r="G2672" t="s">
        <v>71</v>
      </c>
      <c r="H2672" t="s">
        <v>129</v>
      </c>
      <c r="I2672" t="s">
        <v>22</v>
      </c>
      <c r="J2672" t="s">
        <v>141</v>
      </c>
      <c r="K2672" t="s">
        <v>10086</v>
      </c>
      <c r="L2672" t="s">
        <v>10087</v>
      </c>
      <c r="M2672">
        <v>1.3725000000000001</v>
      </c>
      <c r="N2672">
        <v>0</v>
      </c>
      <c r="O2672">
        <v>0</v>
      </c>
      <c r="P2672">
        <v>0</v>
      </c>
      <c r="Q2672">
        <v>1</v>
      </c>
      <c r="R2672">
        <v>0</v>
      </c>
      <c r="S2672">
        <v>0</v>
      </c>
      <c r="T2672">
        <v>0</v>
      </c>
      <c r="U2672">
        <v>1.3725000000000001</v>
      </c>
    </row>
    <row r="2673" spans="1:21" x14ac:dyDescent="0.25">
      <c r="A2673" t="s">
        <v>10088</v>
      </c>
      <c r="B2673">
        <v>1</v>
      </c>
      <c r="C2673" t="s">
        <v>78</v>
      </c>
      <c r="D2673" t="s">
        <v>95</v>
      </c>
      <c r="E2673" t="s">
        <v>10089</v>
      </c>
      <c r="F2673" t="s">
        <v>4991</v>
      </c>
      <c r="G2673" t="s">
        <v>71</v>
      </c>
      <c r="H2673" t="s">
        <v>129</v>
      </c>
      <c r="I2673" t="s">
        <v>22</v>
      </c>
      <c r="J2673" t="s">
        <v>141</v>
      </c>
      <c r="K2673" t="s">
        <v>10090</v>
      </c>
      <c r="L2673" t="s">
        <v>10091</v>
      </c>
      <c r="M2673">
        <v>4.51</v>
      </c>
      <c r="N2673">
        <v>0</v>
      </c>
      <c r="O2673">
        <v>0</v>
      </c>
      <c r="P2673">
        <v>0</v>
      </c>
      <c r="Q2673">
        <v>1</v>
      </c>
      <c r="R2673">
        <v>0</v>
      </c>
      <c r="S2673">
        <v>0</v>
      </c>
      <c r="T2673">
        <v>0</v>
      </c>
      <c r="U2673">
        <v>4.51</v>
      </c>
    </row>
    <row r="2674" spans="1:21" x14ac:dyDescent="0.25">
      <c r="A2674" t="s">
        <v>10092</v>
      </c>
      <c r="B2674">
        <v>1</v>
      </c>
      <c r="C2674" t="s">
        <v>78</v>
      </c>
      <c r="D2674" t="s">
        <v>80</v>
      </c>
      <c r="E2674" t="s">
        <v>10093</v>
      </c>
      <c r="F2674" t="s">
        <v>5417</v>
      </c>
      <c r="G2674" t="s">
        <v>71</v>
      </c>
      <c r="H2674" t="s">
        <v>129</v>
      </c>
      <c r="I2674" t="s">
        <v>22</v>
      </c>
      <c r="J2674" t="s">
        <v>141</v>
      </c>
      <c r="K2674" t="s">
        <v>10094</v>
      </c>
      <c r="L2674" t="s">
        <v>10095</v>
      </c>
      <c r="M2674">
        <v>2.781666666</v>
      </c>
      <c r="N2674">
        <v>0</v>
      </c>
      <c r="O2674">
        <v>1</v>
      </c>
      <c r="P2674">
        <v>0</v>
      </c>
      <c r="Q2674">
        <v>0</v>
      </c>
      <c r="R2674">
        <v>0</v>
      </c>
      <c r="S2674">
        <v>2.7816670000000001</v>
      </c>
      <c r="T2674">
        <v>0</v>
      </c>
      <c r="U2674">
        <v>0</v>
      </c>
    </row>
    <row r="2675" spans="1:21" x14ac:dyDescent="0.25">
      <c r="A2675" t="s">
        <v>10096</v>
      </c>
      <c r="B2675">
        <v>1</v>
      </c>
      <c r="C2675" t="s">
        <v>78</v>
      </c>
      <c r="D2675" t="s">
        <v>98</v>
      </c>
      <c r="E2675" t="s">
        <v>10097</v>
      </c>
      <c r="F2675" t="s">
        <v>177</v>
      </c>
      <c r="G2675" t="s">
        <v>71</v>
      </c>
      <c r="H2675" t="s">
        <v>129</v>
      </c>
      <c r="I2675" t="s">
        <v>22</v>
      </c>
      <c r="J2675" t="s">
        <v>130</v>
      </c>
      <c r="K2675" t="s">
        <v>10098</v>
      </c>
      <c r="L2675" t="s">
        <v>10099</v>
      </c>
      <c r="M2675">
        <v>5.5508333329999999</v>
      </c>
      <c r="N2675">
        <v>0</v>
      </c>
      <c r="O2675">
        <v>16</v>
      </c>
      <c r="P2675">
        <v>0</v>
      </c>
      <c r="Q2675">
        <v>0</v>
      </c>
      <c r="R2675">
        <v>0</v>
      </c>
      <c r="S2675">
        <v>88.813333</v>
      </c>
      <c r="T2675">
        <v>0</v>
      </c>
      <c r="U2675">
        <v>0</v>
      </c>
    </row>
    <row r="2676" spans="1:21" x14ac:dyDescent="0.25">
      <c r="A2676" t="s">
        <v>10100</v>
      </c>
      <c r="B2676">
        <v>1</v>
      </c>
      <c r="C2676" t="s">
        <v>78</v>
      </c>
      <c r="D2676" t="s">
        <v>98</v>
      </c>
      <c r="E2676" t="s">
        <v>10101</v>
      </c>
      <c r="F2676" t="s">
        <v>140</v>
      </c>
      <c r="G2676" t="s">
        <v>72</v>
      </c>
      <c r="H2676" t="s">
        <v>129</v>
      </c>
      <c r="I2676" t="s">
        <v>22</v>
      </c>
      <c r="J2676" t="s">
        <v>141</v>
      </c>
      <c r="K2676" t="s">
        <v>10102</v>
      </c>
      <c r="L2676" t="s">
        <v>10103</v>
      </c>
      <c r="M2676">
        <v>0.235555555</v>
      </c>
      <c r="N2676">
        <v>46</v>
      </c>
      <c r="O2676">
        <v>6278</v>
      </c>
      <c r="P2676">
        <v>0</v>
      </c>
      <c r="Q2676">
        <v>2</v>
      </c>
      <c r="R2676">
        <v>10.835556</v>
      </c>
      <c r="S2676">
        <v>1478.8177740000001</v>
      </c>
      <c r="T2676">
        <v>0</v>
      </c>
      <c r="U2676">
        <v>0.471111</v>
      </c>
    </row>
    <row r="2677" spans="1:21" x14ac:dyDescent="0.25">
      <c r="A2677" t="s">
        <v>10104</v>
      </c>
      <c r="B2677">
        <v>1</v>
      </c>
      <c r="C2677" t="s">
        <v>78</v>
      </c>
      <c r="D2677" t="s">
        <v>98</v>
      </c>
      <c r="E2677" t="s">
        <v>10105</v>
      </c>
      <c r="F2677" t="s">
        <v>5070</v>
      </c>
      <c r="G2677" t="s">
        <v>71</v>
      </c>
      <c r="H2677" t="s">
        <v>129</v>
      </c>
      <c r="I2677" t="s">
        <v>22</v>
      </c>
      <c r="J2677" t="s">
        <v>141</v>
      </c>
      <c r="K2677" t="s">
        <v>10106</v>
      </c>
      <c r="L2677" t="s">
        <v>10107</v>
      </c>
      <c r="M2677">
        <v>4.7347222220000003</v>
      </c>
      <c r="N2677">
        <v>0</v>
      </c>
      <c r="O2677">
        <v>1</v>
      </c>
      <c r="P2677">
        <v>0</v>
      </c>
      <c r="Q2677">
        <v>0</v>
      </c>
      <c r="R2677">
        <v>0</v>
      </c>
      <c r="S2677">
        <v>4.7347219999999997</v>
      </c>
      <c r="T2677">
        <v>0</v>
      </c>
      <c r="U2677">
        <v>0</v>
      </c>
    </row>
    <row r="2678" spans="1:21" x14ac:dyDescent="0.25">
      <c r="A2678" t="s">
        <v>10108</v>
      </c>
      <c r="B2678">
        <v>1</v>
      </c>
      <c r="C2678" t="s">
        <v>78</v>
      </c>
      <c r="D2678" t="s">
        <v>106</v>
      </c>
      <c r="E2678" t="s">
        <v>10109</v>
      </c>
      <c r="F2678" t="s">
        <v>5012</v>
      </c>
      <c r="G2678" t="s">
        <v>72</v>
      </c>
      <c r="H2678" t="s">
        <v>129</v>
      </c>
      <c r="I2678" t="s">
        <v>22</v>
      </c>
      <c r="J2678" t="s">
        <v>141</v>
      </c>
      <c r="K2678" t="s">
        <v>10110</v>
      </c>
      <c r="L2678" t="s">
        <v>10111</v>
      </c>
      <c r="M2678">
        <v>1.3888888880000001</v>
      </c>
      <c r="N2678">
        <v>0</v>
      </c>
      <c r="O2678">
        <v>0</v>
      </c>
      <c r="P2678">
        <v>2</v>
      </c>
      <c r="Q2678">
        <v>0</v>
      </c>
      <c r="R2678">
        <v>0</v>
      </c>
      <c r="S2678">
        <v>0</v>
      </c>
      <c r="T2678">
        <v>2.7777780000000001</v>
      </c>
      <c r="U2678">
        <v>0</v>
      </c>
    </row>
    <row r="2679" spans="1:21" x14ac:dyDescent="0.25">
      <c r="A2679" t="s">
        <v>10112</v>
      </c>
      <c r="B2679">
        <v>1</v>
      </c>
      <c r="C2679" t="s">
        <v>79</v>
      </c>
      <c r="D2679" t="s">
        <v>109</v>
      </c>
      <c r="E2679" t="s">
        <v>10113</v>
      </c>
      <c r="F2679" t="s">
        <v>140</v>
      </c>
      <c r="G2679" t="s">
        <v>72</v>
      </c>
      <c r="H2679" t="s">
        <v>129</v>
      </c>
      <c r="I2679" t="s">
        <v>22</v>
      </c>
      <c r="J2679" t="s">
        <v>141</v>
      </c>
      <c r="K2679" t="s">
        <v>10114</v>
      </c>
      <c r="L2679" t="s">
        <v>10115</v>
      </c>
      <c r="M2679">
        <v>0.53638888799999995</v>
      </c>
      <c r="N2679">
        <v>8</v>
      </c>
      <c r="O2679">
        <v>89</v>
      </c>
      <c r="P2679">
        <v>0</v>
      </c>
      <c r="Q2679">
        <v>0</v>
      </c>
      <c r="R2679">
        <v>4.2911109999999999</v>
      </c>
      <c r="S2679">
        <v>47.738610999999999</v>
      </c>
      <c r="T2679">
        <v>0</v>
      </c>
      <c r="U2679">
        <v>0</v>
      </c>
    </row>
    <row r="2680" spans="1:21" x14ac:dyDescent="0.25">
      <c r="A2680" t="s">
        <v>10116</v>
      </c>
      <c r="B2680">
        <v>1</v>
      </c>
      <c r="C2680" t="s">
        <v>79</v>
      </c>
      <c r="D2680" t="s">
        <v>109</v>
      </c>
      <c r="E2680" t="s">
        <v>10117</v>
      </c>
      <c r="F2680" t="s">
        <v>140</v>
      </c>
      <c r="G2680" t="s">
        <v>72</v>
      </c>
      <c r="H2680" t="s">
        <v>129</v>
      </c>
      <c r="I2680" t="s">
        <v>22</v>
      </c>
      <c r="J2680" t="s">
        <v>141</v>
      </c>
      <c r="K2680" t="s">
        <v>10118</v>
      </c>
      <c r="L2680" t="s">
        <v>10119</v>
      </c>
      <c r="M2680">
        <v>0.27972222200000002</v>
      </c>
      <c r="N2680">
        <v>97</v>
      </c>
      <c r="O2680">
        <v>542</v>
      </c>
      <c r="P2680">
        <v>1</v>
      </c>
      <c r="Q2680">
        <v>0</v>
      </c>
      <c r="R2680">
        <v>27.133056</v>
      </c>
      <c r="S2680">
        <v>151.609444</v>
      </c>
      <c r="T2680">
        <v>0.27972200000000003</v>
      </c>
      <c r="U2680">
        <v>0</v>
      </c>
    </row>
    <row r="2681" spans="1:21" x14ac:dyDescent="0.25">
      <c r="A2681" t="s">
        <v>10120</v>
      </c>
      <c r="B2681">
        <v>1</v>
      </c>
      <c r="C2681" t="s">
        <v>79</v>
      </c>
      <c r="D2681" t="s">
        <v>109</v>
      </c>
      <c r="E2681" t="s">
        <v>1864</v>
      </c>
      <c r="F2681" t="s">
        <v>5029</v>
      </c>
      <c r="G2681" t="s">
        <v>71</v>
      </c>
      <c r="H2681" t="s">
        <v>129</v>
      </c>
      <c r="I2681" t="s">
        <v>22</v>
      </c>
      <c r="J2681" t="s">
        <v>141</v>
      </c>
      <c r="K2681" t="s">
        <v>10121</v>
      </c>
      <c r="L2681" t="s">
        <v>10122</v>
      </c>
      <c r="M2681">
        <v>2.1438888880000002</v>
      </c>
      <c r="N2681">
        <v>0</v>
      </c>
      <c r="O2681">
        <v>26</v>
      </c>
      <c r="P2681">
        <v>0</v>
      </c>
      <c r="Q2681">
        <v>0</v>
      </c>
      <c r="R2681">
        <v>0</v>
      </c>
      <c r="S2681">
        <v>55.741110999999997</v>
      </c>
      <c r="T2681">
        <v>0</v>
      </c>
      <c r="U2681">
        <v>0</v>
      </c>
    </row>
    <row r="2682" spans="1:21" x14ac:dyDescent="0.25">
      <c r="A2682" t="s">
        <v>10123</v>
      </c>
      <c r="B2682">
        <v>1</v>
      </c>
      <c r="C2682" t="s">
        <v>79</v>
      </c>
      <c r="D2682" t="s">
        <v>109</v>
      </c>
      <c r="E2682" t="s">
        <v>10124</v>
      </c>
      <c r="F2682" t="s">
        <v>154</v>
      </c>
      <c r="G2682" t="s">
        <v>72</v>
      </c>
      <c r="H2682" t="s">
        <v>129</v>
      </c>
      <c r="I2682" t="s">
        <v>22</v>
      </c>
      <c r="J2682" t="s">
        <v>130</v>
      </c>
      <c r="K2682" t="s">
        <v>10125</v>
      </c>
      <c r="L2682" t="s">
        <v>10126</v>
      </c>
      <c r="M2682">
        <v>8.5555555000000005E-2</v>
      </c>
      <c r="N2682">
        <v>167</v>
      </c>
      <c r="O2682">
        <v>16546</v>
      </c>
      <c r="P2682">
        <v>3</v>
      </c>
      <c r="Q2682">
        <v>50</v>
      </c>
      <c r="R2682">
        <v>14.287777999999999</v>
      </c>
      <c r="S2682">
        <v>1415.6022129999999</v>
      </c>
      <c r="T2682">
        <v>0.25666699999999998</v>
      </c>
      <c r="U2682">
        <v>4.2777779999999996</v>
      </c>
    </row>
    <row r="2683" spans="1:21" x14ac:dyDescent="0.25">
      <c r="A2683" t="s">
        <v>10127</v>
      </c>
      <c r="B2683">
        <v>1</v>
      </c>
      <c r="C2683" t="s">
        <v>79</v>
      </c>
      <c r="D2683" t="s">
        <v>109</v>
      </c>
      <c r="E2683" t="s">
        <v>10128</v>
      </c>
      <c r="F2683" t="s">
        <v>5070</v>
      </c>
      <c r="G2683" t="s">
        <v>71</v>
      </c>
      <c r="H2683" t="s">
        <v>129</v>
      </c>
      <c r="I2683" t="s">
        <v>22</v>
      </c>
      <c r="J2683" t="s">
        <v>141</v>
      </c>
      <c r="K2683" t="s">
        <v>10129</v>
      </c>
      <c r="L2683" t="s">
        <v>10130</v>
      </c>
      <c r="M2683">
        <v>1.8572222220000001</v>
      </c>
      <c r="N2683">
        <v>0</v>
      </c>
      <c r="O2683">
        <v>11</v>
      </c>
      <c r="P2683">
        <v>0</v>
      </c>
      <c r="Q2683">
        <v>0</v>
      </c>
      <c r="R2683">
        <v>0</v>
      </c>
      <c r="S2683">
        <v>20.429444</v>
      </c>
      <c r="T2683">
        <v>0</v>
      </c>
      <c r="U2683">
        <v>0</v>
      </c>
    </row>
    <row r="2684" spans="1:21" x14ac:dyDescent="0.25">
      <c r="A2684" t="s">
        <v>10131</v>
      </c>
      <c r="B2684">
        <v>1</v>
      </c>
      <c r="C2684" t="s">
        <v>79</v>
      </c>
      <c r="D2684" t="s">
        <v>109</v>
      </c>
      <c r="E2684" t="s">
        <v>10132</v>
      </c>
      <c r="F2684" t="s">
        <v>140</v>
      </c>
      <c r="G2684" t="s">
        <v>72</v>
      </c>
      <c r="H2684" t="s">
        <v>129</v>
      </c>
      <c r="I2684" t="s">
        <v>22</v>
      </c>
      <c r="J2684" t="s">
        <v>141</v>
      </c>
      <c r="K2684" t="s">
        <v>10133</v>
      </c>
      <c r="L2684" t="s">
        <v>10134</v>
      </c>
      <c r="M2684">
        <v>0.43638888799999997</v>
      </c>
      <c r="N2684">
        <v>61</v>
      </c>
      <c r="O2684">
        <v>95</v>
      </c>
      <c r="P2684">
        <v>0</v>
      </c>
      <c r="Q2684">
        <v>0</v>
      </c>
      <c r="R2684">
        <v>26.619721999999999</v>
      </c>
      <c r="S2684">
        <v>41.456944</v>
      </c>
      <c r="T2684">
        <v>0</v>
      </c>
      <c r="U2684">
        <v>0</v>
      </c>
    </row>
    <row r="2685" spans="1:21" x14ac:dyDescent="0.25">
      <c r="A2685" t="s">
        <v>10135</v>
      </c>
      <c r="B2685">
        <v>1</v>
      </c>
      <c r="C2685" t="s">
        <v>79</v>
      </c>
      <c r="D2685" t="s">
        <v>109</v>
      </c>
      <c r="E2685" t="s">
        <v>10136</v>
      </c>
      <c r="F2685" t="s">
        <v>4991</v>
      </c>
      <c r="G2685" t="s">
        <v>71</v>
      </c>
      <c r="H2685" t="s">
        <v>129</v>
      </c>
      <c r="I2685" t="s">
        <v>22</v>
      </c>
      <c r="J2685" t="s">
        <v>141</v>
      </c>
      <c r="K2685" t="s">
        <v>10137</v>
      </c>
      <c r="L2685" t="s">
        <v>10138</v>
      </c>
      <c r="M2685">
        <v>0.99111111100000004</v>
      </c>
      <c r="N2685">
        <v>0</v>
      </c>
      <c r="O2685">
        <v>1</v>
      </c>
      <c r="P2685">
        <v>0</v>
      </c>
      <c r="Q2685">
        <v>0</v>
      </c>
      <c r="R2685">
        <v>0</v>
      </c>
      <c r="S2685">
        <v>0.99111099999999996</v>
      </c>
      <c r="T2685">
        <v>0</v>
      </c>
      <c r="U2685">
        <v>0</v>
      </c>
    </row>
    <row r="2686" spans="1:21" x14ac:dyDescent="0.25">
      <c r="A2686" t="s">
        <v>10139</v>
      </c>
      <c r="B2686">
        <v>1</v>
      </c>
      <c r="C2686" t="s">
        <v>79</v>
      </c>
      <c r="D2686" t="s">
        <v>109</v>
      </c>
      <c r="E2686" t="s">
        <v>10140</v>
      </c>
      <c r="F2686" t="s">
        <v>140</v>
      </c>
      <c r="G2686" t="s">
        <v>72</v>
      </c>
      <c r="H2686" t="s">
        <v>129</v>
      </c>
      <c r="I2686" t="s">
        <v>22</v>
      </c>
      <c r="J2686" t="s">
        <v>141</v>
      </c>
      <c r="K2686" t="s">
        <v>10141</v>
      </c>
      <c r="L2686" t="s">
        <v>10142</v>
      </c>
      <c r="M2686">
        <v>0.39805555500000001</v>
      </c>
      <c r="N2686">
        <v>14</v>
      </c>
      <c r="O2686">
        <v>1527</v>
      </c>
      <c r="P2686">
        <v>0</v>
      </c>
      <c r="Q2686">
        <v>0</v>
      </c>
      <c r="R2686">
        <v>5.5727779999999996</v>
      </c>
      <c r="S2686">
        <v>607.83083199999999</v>
      </c>
      <c r="T2686">
        <v>0</v>
      </c>
      <c r="U2686">
        <v>0</v>
      </c>
    </row>
    <row r="2687" spans="1:21" x14ac:dyDescent="0.25">
      <c r="A2687" t="s">
        <v>10143</v>
      </c>
      <c r="B2687">
        <v>1</v>
      </c>
      <c r="C2687" t="s">
        <v>78</v>
      </c>
      <c r="D2687" t="s">
        <v>99</v>
      </c>
      <c r="E2687" t="s">
        <v>10144</v>
      </c>
      <c r="F2687" t="s">
        <v>6310</v>
      </c>
      <c r="G2687" t="s">
        <v>71</v>
      </c>
      <c r="H2687" t="s">
        <v>129</v>
      </c>
      <c r="I2687" t="s">
        <v>22</v>
      </c>
      <c r="J2687" t="s">
        <v>141</v>
      </c>
      <c r="K2687" t="s">
        <v>10145</v>
      </c>
      <c r="L2687" t="s">
        <v>10146</v>
      </c>
      <c r="M2687">
        <v>0.74888888799999997</v>
      </c>
      <c r="N2687">
        <v>2</v>
      </c>
      <c r="O2687">
        <v>784</v>
      </c>
      <c r="P2687">
        <v>0</v>
      </c>
      <c r="Q2687">
        <v>0</v>
      </c>
      <c r="R2687">
        <v>1.4977780000000001</v>
      </c>
      <c r="S2687">
        <v>587.12888799999996</v>
      </c>
      <c r="T2687">
        <v>0</v>
      </c>
      <c r="U2687">
        <v>0</v>
      </c>
    </row>
    <row r="2688" spans="1:21" x14ac:dyDescent="0.25">
      <c r="A2688" t="s">
        <v>10147</v>
      </c>
      <c r="B2688">
        <v>1</v>
      </c>
      <c r="C2688" t="s">
        <v>78</v>
      </c>
      <c r="D2688" t="s">
        <v>80</v>
      </c>
      <c r="E2688" t="s">
        <v>10148</v>
      </c>
      <c r="F2688" t="s">
        <v>5842</v>
      </c>
      <c r="G2688" t="s">
        <v>71</v>
      </c>
      <c r="H2688" t="s">
        <v>129</v>
      </c>
      <c r="I2688" t="s">
        <v>22</v>
      </c>
      <c r="J2688" t="s">
        <v>141</v>
      </c>
      <c r="K2688" t="s">
        <v>10149</v>
      </c>
      <c r="L2688" t="s">
        <v>10150</v>
      </c>
      <c r="M2688">
        <v>2.2452777770000001</v>
      </c>
      <c r="N2688">
        <v>0</v>
      </c>
      <c r="O2688">
        <v>16</v>
      </c>
      <c r="P2688">
        <v>0</v>
      </c>
      <c r="Q2688">
        <v>0</v>
      </c>
      <c r="R2688">
        <v>0</v>
      </c>
      <c r="S2688">
        <v>35.924444000000001</v>
      </c>
      <c r="T2688">
        <v>0</v>
      </c>
      <c r="U2688">
        <v>0</v>
      </c>
    </row>
    <row r="2689" spans="1:21" x14ac:dyDescent="0.25">
      <c r="A2689" t="s">
        <v>10151</v>
      </c>
      <c r="B2689">
        <v>1</v>
      </c>
      <c r="C2689" t="s">
        <v>78</v>
      </c>
      <c r="D2689" t="s">
        <v>80</v>
      </c>
      <c r="E2689" t="s">
        <v>10148</v>
      </c>
      <c r="F2689" t="s">
        <v>5842</v>
      </c>
      <c r="G2689" t="s">
        <v>71</v>
      </c>
      <c r="H2689" t="s">
        <v>129</v>
      </c>
      <c r="I2689" t="s">
        <v>22</v>
      </c>
      <c r="J2689" t="s">
        <v>141</v>
      </c>
      <c r="K2689" t="s">
        <v>10152</v>
      </c>
      <c r="L2689" t="s">
        <v>10153</v>
      </c>
      <c r="M2689">
        <v>3.659166666</v>
      </c>
      <c r="N2689">
        <v>0</v>
      </c>
      <c r="O2689">
        <v>16</v>
      </c>
      <c r="P2689">
        <v>0</v>
      </c>
      <c r="Q2689">
        <v>0</v>
      </c>
      <c r="R2689">
        <v>0</v>
      </c>
      <c r="S2689">
        <v>58.546666999999999</v>
      </c>
      <c r="T2689">
        <v>0</v>
      </c>
      <c r="U2689">
        <v>0</v>
      </c>
    </row>
    <row r="2690" spans="1:21" x14ac:dyDescent="0.25">
      <c r="A2690" t="s">
        <v>10154</v>
      </c>
      <c r="B2690">
        <v>1</v>
      </c>
      <c r="C2690" t="s">
        <v>78</v>
      </c>
      <c r="D2690" t="s">
        <v>104</v>
      </c>
      <c r="E2690" t="s">
        <v>10155</v>
      </c>
      <c r="F2690" t="s">
        <v>140</v>
      </c>
      <c r="G2690" t="s">
        <v>72</v>
      </c>
      <c r="H2690" t="s">
        <v>129</v>
      </c>
      <c r="I2690" t="s">
        <v>22</v>
      </c>
      <c r="J2690" t="s">
        <v>141</v>
      </c>
      <c r="K2690" t="s">
        <v>10156</v>
      </c>
      <c r="L2690" t="s">
        <v>10157</v>
      </c>
      <c r="M2690">
        <v>0.15527777700000001</v>
      </c>
      <c r="N2690">
        <v>1</v>
      </c>
      <c r="O2690">
        <v>0</v>
      </c>
      <c r="P2690">
        <v>0</v>
      </c>
      <c r="Q2690">
        <v>1</v>
      </c>
      <c r="R2690">
        <v>0.155278</v>
      </c>
      <c r="S2690">
        <v>0</v>
      </c>
      <c r="T2690">
        <v>0</v>
      </c>
      <c r="U2690">
        <v>0.155278</v>
      </c>
    </row>
    <row r="2691" spans="1:21" x14ac:dyDescent="0.25">
      <c r="A2691" t="s">
        <v>10158</v>
      </c>
      <c r="B2691">
        <v>1</v>
      </c>
      <c r="C2691" t="s">
        <v>78</v>
      </c>
      <c r="D2691" t="s">
        <v>104</v>
      </c>
      <c r="E2691" t="s">
        <v>10159</v>
      </c>
      <c r="F2691" t="s">
        <v>140</v>
      </c>
      <c r="G2691" t="s">
        <v>72</v>
      </c>
      <c r="H2691" t="s">
        <v>129</v>
      </c>
      <c r="I2691" t="s">
        <v>22</v>
      </c>
      <c r="J2691" t="s">
        <v>141</v>
      </c>
      <c r="K2691" t="s">
        <v>10160</v>
      </c>
      <c r="L2691" t="s">
        <v>10161</v>
      </c>
      <c r="M2691">
        <v>0.113611111</v>
      </c>
      <c r="N2691">
        <v>23</v>
      </c>
      <c r="O2691">
        <v>1730</v>
      </c>
      <c r="P2691">
        <v>73</v>
      </c>
      <c r="Q2691">
        <v>1161</v>
      </c>
      <c r="R2691">
        <v>2.6130559999999998</v>
      </c>
      <c r="S2691">
        <v>196.547222</v>
      </c>
      <c r="T2691">
        <v>8.2936110000000003</v>
      </c>
      <c r="U2691">
        <v>131.9025</v>
      </c>
    </row>
    <row r="2692" spans="1:21" x14ac:dyDescent="0.25">
      <c r="A2692" t="s">
        <v>10162</v>
      </c>
      <c r="B2692">
        <v>1</v>
      </c>
      <c r="C2692" t="s">
        <v>78</v>
      </c>
      <c r="D2692" t="s">
        <v>82</v>
      </c>
      <c r="E2692" t="s">
        <v>10163</v>
      </c>
      <c r="F2692" t="s">
        <v>5842</v>
      </c>
      <c r="G2692" t="s">
        <v>71</v>
      </c>
      <c r="H2692" t="s">
        <v>129</v>
      </c>
      <c r="I2692" t="s">
        <v>22</v>
      </c>
      <c r="J2692" t="s">
        <v>141</v>
      </c>
      <c r="K2692" t="s">
        <v>10164</v>
      </c>
      <c r="L2692" t="s">
        <v>10165</v>
      </c>
      <c r="M2692">
        <v>2.460555555</v>
      </c>
      <c r="N2692">
        <v>0</v>
      </c>
      <c r="O2692">
        <v>180</v>
      </c>
      <c r="P2692">
        <v>0</v>
      </c>
      <c r="Q2692">
        <v>0</v>
      </c>
      <c r="R2692">
        <v>0</v>
      </c>
      <c r="S2692">
        <v>442.9</v>
      </c>
      <c r="T2692">
        <v>0</v>
      </c>
      <c r="U2692">
        <v>0</v>
      </c>
    </row>
    <row r="2693" spans="1:21" x14ac:dyDescent="0.25">
      <c r="A2693" t="s">
        <v>10166</v>
      </c>
      <c r="B2693">
        <v>1</v>
      </c>
      <c r="C2693" t="s">
        <v>78</v>
      </c>
      <c r="D2693" t="s">
        <v>80</v>
      </c>
      <c r="E2693" t="s">
        <v>10167</v>
      </c>
      <c r="F2693" t="s">
        <v>6832</v>
      </c>
      <c r="G2693" t="s">
        <v>71</v>
      </c>
      <c r="H2693" t="s">
        <v>129</v>
      </c>
      <c r="I2693" t="s">
        <v>22</v>
      </c>
      <c r="J2693" t="s">
        <v>141</v>
      </c>
      <c r="K2693" t="s">
        <v>10168</v>
      </c>
      <c r="L2693" t="s">
        <v>10169</v>
      </c>
      <c r="M2693">
        <v>0.96472222200000002</v>
      </c>
      <c r="N2693">
        <v>1</v>
      </c>
      <c r="O2693">
        <v>485</v>
      </c>
      <c r="P2693">
        <v>0</v>
      </c>
      <c r="Q2693">
        <v>0</v>
      </c>
      <c r="R2693">
        <v>0.96472199999999997</v>
      </c>
      <c r="S2693">
        <v>467.89027800000002</v>
      </c>
      <c r="T2693">
        <v>0</v>
      </c>
      <c r="U2693">
        <v>0</v>
      </c>
    </row>
    <row r="2694" spans="1:21" x14ac:dyDescent="0.25">
      <c r="A2694" t="s">
        <v>10170</v>
      </c>
      <c r="B2694">
        <v>1</v>
      </c>
      <c r="C2694" t="s">
        <v>78</v>
      </c>
      <c r="D2694" t="s">
        <v>104</v>
      </c>
      <c r="E2694" t="s">
        <v>10171</v>
      </c>
      <c r="F2694" t="s">
        <v>140</v>
      </c>
      <c r="G2694" t="s">
        <v>72</v>
      </c>
      <c r="H2694" t="s">
        <v>129</v>
      </c>
      <c r="I2694" t="s">
        <v>22</v>
      </c>
      <c r="J2694" t="s">
        <v>141</v>
      </c>
      <c r="K2694" t="s">
        <v>10172</v>
      </c>
      <c r="L2694" t="s">
        <v>10173</v>
      </c>
      <c r="M2694">
        <v>0.62111111100000005</v>
      </c>
      <c r="N2694">
        <v>1</v>
      </c>
      <c r="O2694">
        <v>52</v>
      </c>
      <c r="P2694">
        <v>0</v>
      </c>
      <c r="Q2694">
        <v>0</v>
      </c>
      <c r="R2694">
        <v>0.62111099999999997</v>
      </c>
      <c r="S2694">
        <v>32.297778000000001</v>
      </c>
      <c r="T2694">
        <v>0</v>
      </c>
      <c r="U2694">
        <v>0</v>
      </c>
    </row>
    <row r="2695" spans="1:21" x14ac:dyDescent="0.25">
      <c r="A2695" t="s">
        <v>10174</v>
      </c>
      <c r="B2695">
        <v>1</v>
      </c>
      <c r="C2695" t="s">
        <v>78</v>
      </c>
      <c r="D2695" t="s">
        <v>104</v>
      </c>
      <c r="E2695" t="s">
        <v>10159</v>
      </c>
      <c r="F2695" t="s">
        <v>128</v>
      </c>
      <c r="G2695" t="s">
        <v>72</v>
      </c>
      <c r="H2695" t="s">
        <v>129</v>
      </c>
      <c r="I2695" t="s">
        <v>22</v>
      </c>
      <c r="J2695" t="s">
        <v>130</v>
      </c>
      <c r="K2695" t="s">
        <v>10175</v>
      </c>
      <c r="L2695" t="s">
        <v>10176</v>
      </c>
      <c r="M2695">
        <v>1.0858333330000001</v>
      </c>
      <c r="N2695">
        <v>23</v>
      </c>
      <c r="O2695">
        <v>1727</v>
      </c>
      <c r="P2695">
        <v>70</v>
      </c>
      <c r="Q2695">
        <v>1144</v>
      </c>
      <c r="R2695">
        <v>24.974167000000001</v>
      </c>
      <c r="S2695">
        <v>1875.234166</v>
      </c>
      <c r="T2695">
        <v>76.008332999999993</v>
      </c>
      <c r="U2695">
        <v>1242.1933329999999</v>
      </c>
    </row>
    <row r="2696" spans="1:21" x14ac:dyDescent="0.25">
      <c r="A2696" t="s">
        <v>10177</v>
      </c>
      <c r="B2696">
        <v>1</v>
      </c>
      <c r="C2696" t="s">
        <v>78</v>
      </c>
      <c r="D2696" t="s">
        <v>104</v>
      </c>
      <c r="E2696" t="s">
        <v>10178</v>
      </c>
      <c r="F2696" t="s">
        <v>5748</v>
      </c>
      <c r="G2696" t="s">
        <v>71</v>
      </c>
      <c r="H2696" t="s">
        <v>129</v>
      </c>
      <c r="I2696" t="s">
        <v>22</v>
      </c>
      <c r="J2696" t="s">
        <v>141</v>
      </c>
      <c r="K2696" t="s">
        <v>10179</v>
      </c>
      <c r="L2696" t="s">
        <v>10180</v>
      </c>
      <c r="M2696">
        <v>7.1944443999999996E-2</v>
      </c>
      <c r="N2696">
        <v>0</v>
      </c>
      <c r="O2696">
        <v>24</v>
      </c>
      <c r="P2696">
        <v>0</v>
      </c>
      <c r="Q2696">
        <v>0</v>
      </c>
      <c r="R2696">
        <v>0</v>
      </c>
      <c r="S2696">
        <v>1.726667</v>
      </c>
      <c r="T2696">
        <v>0</v>
      </c>
      <c r="U2696">
        <v>0</v>
      </c>
    </row>
    <row r="2697" spans="1:21" x14ac:dyDescent="0.25">
      <c r="A2697" t="s">
        <v>10181</v>
      </c>
      <c r="B2697">
        <v>1</v>
      </c>
      <c r="C2697" t="s">
        <v>78</v>
      </c>
      <c r="D2697" t="s">
        <v>80</v>
      </c>
      <c r="E2697" t="s">
        <v>10182</v>
      </c>
      <c r="F2697" t="s">
        <v>5748</v>
      </c>
      <c r="G2697" t="s">
        <v>71</v>
      </c>
      <c r="H2697" t="s">
        <v>129</v>
      </c>
      <c r="I2697" t="s">
        <v>22</v>
      </c>
      <c r="J2697" t="s">
        <v>141</v>
      </c>
      <c r="K2697" t="s">
        <v>10183</v>
      </c>
      <c r="L2697" t="s">
        <v>10184</v>
      </c>
      <c r="M2697">
        <v>0.5575</v>
      </c>
      <c r="N2697">
        <v>1</v>
      </c>
      <c r="O2697">
        <v>1120</v>
      </c>
      <c r="P2697">
        <v>0</v>
      </c>
      <c r="Q2697">
        <v>0</v>
      </c>
      <c r="R2697">
        <v>0.5575</v>
      </c>
      <c r="S2697">
        <v>624.4</v>
      </c>
      <c r="T2697">
        <v>0</v>
      </c>
      <c r="U2697">
        <v>0</v>
      </c>
    </row>
    <row r="2698" spans="1:21" x14ac:dyDescent="0.25">
      <c r="A2698" t="s">
        <v>10185</v>
      </c>
      <c r="B2698">
        <v>1</v>
      </c>
      <c r="C2698" t="s">
        <v>78</v>
      </c>
      <c r="D2698" t="s">
        <v>98</v>
      </c>
      <c r="E2698" t="s">
        <v>10186</v>
      </c>
      <c r="F2698" t="s">
        <v>5842</v>
      </c>
      <c r="G2698" t="s">
        <v>71</v>
      </c>
      <c r="H2698" t="s">
        <v>129</v>
      </c>
      <c r="I2698" t="s">
        <v>22</v>
      </c>
      <c r="J2698" t="s">
        <v>141</v>
      </c>
      <c r="K2698" t="s">
        <v>10187</v>
      </c>
      <c r="L2698" t="s">
        <v>10188</v>
      </c>
      <c r="M2698">
        <v>0.74361111099999999</v>
      </c>
      <c r="N2698">
        <v>0</v>
      </c>
      <c r="O2698">
        <v>41</v>
      </c>
      <c r="P2698">
        <v>0</v>
      </c>
      <c r="Q2698">
        <v>0</v>
      </c>
      <c r="R2698">
        <v>0</v>
      </c>
      <c r="S2698">
        <v>30.488056</v>
      </c>
      <c r="T2698">
        <v>0</v>
      </c>
      <c r="U2698">
        <v>0</v>
      </c>
    </row>
    <row r="2699" spans="1:21" x14ac:dyDescent="0.25">
      <c r="A2699" t="s">
        <v>10189</v>
      </c>
      <c r="B2699">
        <v>1</v>
      </c>
      <c r="C2699" t="s">
        <v>79</v>
      </c>
      <c r="D2699" t="s">
        <v>124</v>
      </c>
      <c r="E2699" t="s">
        <v>10190</v>
      </c>
      <c r="F2699" t="s">
        <v>5626</v>
      </c>
      <c r="G2699" t="s">
        <v>71</v>
      </c>
      <c r="H2699" t="s">
        <v>129</v>
      </c>
      <c r="I2699" t="s">
        <v>22</v>
      </c>
      <c r="J2699" t="s">
        <v>141</v>
      </c>
      <c r="K2699" t="s">
        <v>10191</v>
      </c>
      <c r="L2699" t="s">
        <v>10192</v>
      </c>
      <c r="M2699">
        <v>1.0205555550000001</v>
      </c>
      <c r="N2699">
        <v>1</v>
      </c>
      <c r="O2699">
        <v>197</v>
      </c>
      <c r="P2699">
        <v>0</v>
      </c>
      <c r="Q2699">
        <v>0</v>
      </c>
      <c r="R2699">
        <v>1.020556</v>
      </c>
      <c r="S2699">
        <v>201.04944399999999</v>
      </c>
      <c r="T2699">
        <v>0</v>
      </c>
      <c r="U2699">
        <v>0</v>
      </c>
    </row>
    <row r="2700" spans="1:21" x14ac:dyDescent="0.25">
      <c r="A2700" t="s">
        <v>10193</v>
      </c>
      <c r="B2700">
        <v>1</v>
      </c>
      <c r="C2700" t="s">
        <v>79</v>
      </c>
      <c r="D2700" t="s">
        <v>124</v>
      </c>
      <c r="E2700" t="s">
        <v>10194</v>
      </c>
      <c r="F2700" t="s">
        <v>5417</v>
      </c>
      <c r="G2700" t="s">
        <v>71</v>
      </c>
      <c r="H2700" t="s">
        <v>129</v>
      </c>
      <c r="I2700" t="s">
        <v>22</v>
      </c>
      <c r="J2700" t="s">
        <v>141</v>
      </c>
      <c r="K2700" t="s">
        <v>10195</v>
      </c>
      <c r="L2700" t="s">
        <v>10196</v>
      </c>
      <c r="M2700">
        <v>1.031111111</v>
      </c>
      <c r="N2700">
        <v>0</v>
      </c>
      <c r="O2700">
        <v>6</v>
      </c>
      <c r="P2700">
        <v>0</v>
      </c>
      <c r="Q2700">
        <v>0</v>
      </c>
      <c r="R2700">
        <v>0</v>
      </c>
      <c r="S2700">
        <v>6.1866669999999999</v>
      </c>
      <c r="T2700">
        <v>0</v>
      </c>
      <c r="U2700">
        <v>0</v>
      </c>
    </row>
    <row r="2701" spans="1:21" x14ac:dyDescent="0.25">
      <c r="A2701" t="s">
        <v>10197</v>
      </c>
      <c r="B2701">
        <v>1</v>
      </c>
      <c r="C2701" t="s">
        <v>79</v>
      </c>
      <c r="D2701" t="s">
        <v>124</v>
      </c>
      <c r="E2701" t="s">
        <v>10198</v>
      </c>
      <c r="F2701" t="s">
        <v>3423</v>
      </c>
      <c r="G2701" t="s">
        <v>72</v>
      </c>
      <c r="H2701" t="s">
        <v>129</v>
      </c>
      <c r="I2701" t="s">
        <v>22</v>
      </c>
      <c r="J2701" t="s">
        <v>141</v>
      </c>
      <c r="K2701" t="s">
        <v>10199</v>
      </c>
      <c r="L2701" t="s">
        <v>10200</v>
      </c>
      <c r="M2701">
        <v>1.906111111</v>
      </c>
      <c r="N2701">
        <v>2</v>
      </c>
      <c r="O2701">
        <v>1176</v>
      </c>
      <c r="P2701">
        <v>0</v>
      </c>
      <c r="Q2701">
        <v>0</v>
      </c>
      <c r="R2701">
        <v>3.8122220000000002</v>
      </c>
      <c r="S2701">
        <v>2241.586667</v>
      </c>
      <c r="T2701">
        <v>0</v>
      </c>
      <c r="U2701">
        <v>0</v>
      </c>
    </row>
    <row r="2702" spans="1:21" x14ac:dyDescent="0.25">
      <c r="A2702" t="s">
        <v>10201</v>
      </c>
      <c r="B2702">
        <v>1</v>
      </c>
      <c r="C2702" t="s">
        <v>79</v>
      </c>
      <c r="D2702" t="s">
        <v>124</v>
      </c>
      <c r="E2702" t="s">
        <v>10202</v>
      </c>
      <c r="F2702" t="s">
        <v>4996</v>
      </c>
      <c r="G2702" t="s">
        <v>71</v>
      </c>
      <c r="H2702" t="s">
        <v>129</v>
      </c>
      <c r="I2702" t="s">
        <v>22</v>
      </c>
      <c r="J2702" t="s">
        <v>141</v>
      </c>
      <c r="K2702" t="s">
        <v>10203</v>
      </c>
      <c r="L2702" t="s">
        <v>10204</v>
      </c>
      <c r="M2702">
        <v>1.0916666660000001</v>
      </c>
      <c r="N2702">
        <v>0</v>
      </c>
      <c r="O2702">
        <v>147</v>
      </c>
      <c r="P2702">
        <v>0</v>
      </c>
      <c r="Q2702">
        <v>0</v>
      </c>
      <c r="R2702">
        <v>0</v>
      </c>
      <c r="S2702">
        <v>160.47499999999999</v>
      </c>
      <c r="T2702">
        <v>0</v>
      </c>
      <c r="U2702">
        <v>0</v>
      </c>
    </row>
    <row r="2703" spans="1:21" x14ac:dyDescent="0.25">
      <c r="A2703" t="s">
        <v>10205</v>
      </c>
      <c r="B2703">
        <v>1</v>
      </c>
      <c r="C2703" t="s">
        <v>79</v>
      </c>
      <c r="D2703" t="s">
        <v>124</v>
      </c>
      <c r="E2703" t="s">
        <v>10198</v>
      </c>
      <c r="F2703" t="s">
        <v>140</v>
      </c>
      <c r="G2703" t="s">
        <v>72</v>
      </c>
      <c r="H2703" t="s">
        <v>129</v>
      </c>
      <c r="I2703" t="s">
        <v>22</v>
      </c>
      <c r="J2703" t="s">
        <v>141</v>
      </c>
      <c r="K2703" t="s">
        <v>10206</v>
      </c>
      <c r="L2703" t="s">
        <v>10207</v>
      </c>
      <c r="M2703">
        <v>0.36611111099999999</v>
      </c>
      <c r="N2703">
        <v>2</v>
      </c>
      <c r="O2703">
        <v>1176</v>
      </c>
      <c r="P2703">
        <v>0</v>
      </c>
      <c r="Q2703">
        <v>0</v>
      </c>
      <c r="R2703">
        <v>0.73222200000000004</v>
      </c>
      <c r="S2703">
        <v>430.54666700000001</v>
      </c>
      <c r="T2703">
        <v>0</v>
      </c>
      <c r="U2703">
        <v>0</v>
      </c>
    </row>
    <row r="2704" spans="1:21" x14ac:dyDescent="0.25">
      <c r="A2704" t="s">
        <v>10208</v>
      </c>
      <c r="B2704">
        <v>1</v>
      </c>
      <c r="C2704" t="s">
        <v>79</v>
      </c>
      <c r="D2704" t="s">
        <v>124</v>
      </c>
      <c r="E2704" t="s">
        <v>10209</v>
      </c>
      <c r="F2704" t="s">
        <v>4986</v>
      </c>
      <c r="G2704" t="s">
        <v>71</v>
      </c>
      <c r="H2704" t="s">
        <v>129</v>
      </c>
      <c r="I2704" t="s">
        <v>22</v>
      </c>
      <c r="J2704" t="s">
        <v>141</v>
      </c>
      <c r="K2704" t="s">
        <v>10210</v>
      </c>
      <c r="L2704" t="s">
        <v>10211</v>
      </c>
      <c r="M2704">
        <v>0.5</v>
      </c>
      <c r="N2704">
        <v>0</v>
      </c>
      <c r="O2704">
        <v>35</v>
      </c>
      <c r="P2704">
        <v>0</v>
      </c>
      <c r="Q2704">
        <v>0</v>
      </c>
      <c r="R2704">
        <v>0</v>
      </c>
      <c r="S2704">
        <v>17.5</v>
      </c>
      <c r="T2704">
        <v>0</v>
      </c>
      <c r="U2704">
        <v>0</v>
      </c>
    </row>
    <row r="2705" spans="1:21" x14ac:dyDescent="0.25">
      <c r="A2705" t="s">
        <v>10212</v>
      </c>
      <c r="B2705">
        <v>1</v>
      </c>
      <c r="C2705" t="s">
        <v>79</v>
      </c>
      <c r="D2705" t="s">
        <v>124</v>
      </c>
      <c r="E2705" t="s">
        <v>10213</v>
      </c>
      <c r="F2705" t="s">
        <v>4986</v>
      </c>
      <c r="G2705" t="s">
        <v>71</v>
      </c>
      <c r="H2705" t="s">
        <v>129</v>
      </c>
      <c r="I2705" t="s">
        <v>22</v>
      </c>
      <c r="J2705" t="s">
        <v>141</v>
      </c>
      <c r="K2705" t="s">
        <v>10214</v>
      </c>
      <c r="L2705" t="s">
        <v>10215</v>
      </c>
      <c r="M2705">
        <v>0.57083333300000005</v>
      </c>
      <c r="N2705">
        <v>0</v>
      </c>
      <c r="O2705">
        <v>73</v>
      </c>
      <c r="P2705">
        <v>0</v>
      </c>
      <c r="Q2705">
        <v>0</v>
      </c>
      <c r="R2705">
        <v>0</v>
      </c>
      <c r="S2705">
        <v>41.670833000000002</v>
      </c>
      <c r="T2705">
        <v>0</v>
      </c>
      <c r="U2705">
        <v>0</v>
      </c>
    </row>
    <row r="2706" spans="1:21" x14ac:dyDescent="0.25">
      <c r="A2706" t="s">
        <v>10216</v>
      </c>
      <c r="B2706">
        <v>1</v>
      </c>
      <c r="C2706" t="s">
        <v>78</v>
      </c>
      <c r="D2706" t="s">
        <v>80</v>
      </c>
      <c r="E2706" t="s">
        <v>10217</v>
      </c>
      <c r="F2706" t="s">
        <v>4986</v>
      </c>
      <c r="G2706" t="s">
        <v>71</v>
      </c>
      <c r="H2706" t="s">
        <v>129</v>
      </c>
      <c r="I2706" t="s">
        <v>22</v>
      </c>
      <c r="J2706" t="s">
        <v>141</v>
      </c>
      <c r="K2706" t="s">
        <v>10218</v>
      </c>
      <c r="L2706" t="s">
        <v>10219</v>
      </c>
      <c r="M2706">
        <v>2.2763888880000001</v>
      </c>
      <c r="N2706">
        <v>0</v>
      </c>
      <c r="O2706">
        <v>115</v>
      </c>
      <c r="P2706">
        <v>0</v>
      </c>
      <c r="Q2706">
        <v>0</v>
      </c>
      <c r="R2706">
        <v>0</v>
      </c>
      <c r="S2706">
        <v>261.78472199999999</v>
      </c>
      <c r="T2706">
        <v>0</v>
      </c>
      <c r="U2706">
        <v>0</v>
      </c>
    </row>
    <row r="2707" spans="1:21" x14ac:dyDescent="0.25">
      <c r="A2707" t="s">
        <v>10220</v>
      </c>
      <c r="B2707">
        <v>1</v>
      </c>
      <c r="C2707" t="s">
        <v>78</v>
      </c>
      <c r="D2707" t="s">
        <v>80</v>
      </c>
      <c r="E2707" t="s">
        <v>10221</v>
      </c>
      <c r="F2707" t="s">
        <v>2199</v>
      </c>
      <c r="G2707" t="s">
        <v>72</v>
      </c>
      <c r="H2707" t="s">
        <v>129</v>
      </c>
      <c r="I2707" t="s">
        <v>24</v>
      </c>
      <c r="J2707" t="s">
        <v>141</v>
      </c>
      <c r="K2707" t="s">
        <v>10222</v>
      </c>
      <c r="L2707" t="s">
        <v>10223</v>
      </c>
      <c r="M2707">
        <v>3.841388888</v>
      </c>
      <c r="N2707">
        <v>4</v>
      </c>
      <c r="O2707">
        <v>1284</v>
      </c>
      <c r="P2707">
        <v>0</v>
      </c>
      <c r="Q2707">
        <v>0</v>
      </c>
      <c r="R2707">
        <v>15.365556</v>
      </c>
      <c r="S2707">
        <v>4932.3433320000004</v>
      </c>
      <c r="T2707">
        <v>0</v>
      </c>
      <c r="U2707">
        <v>0</v>
      </c>
    </row>
    <row r="2708" spans="1:21" x14ac:dyDescent="0.25">
      <c r="A2708" t="s">
        <v>10224</v>
      </c>
      <c r="B2708">
        <v>1</v>
      </c>
      <c r="C2708" t="s">
        <v>78</v>
      </c>
      <c r="D2708" t="s">
        <v>80</v>
      </c>
      <c r="E2708" t="s">
        <v>10225</v>
      </c>
      <c r="F2708" t="s">
        <v>140</v>
      </c>
      <c r="G2708" t="s">
        <v>72</v>
      </c>
      <c r="H2708" t="s">
        <v>129</v>
      </c>
      <c r="I2708" t="s">
        <v>22</v>
      </c>
      <c r="J2708" t="s">
        <v>141</v>
      </c>
      <c r="K2708" t="s">
        <v>10226</v>
      </c>
      <c r="L2708" t="s">
        <v>10227</v>
      </c>
      <c r="M2708">
        <v>0.66305555500000002</v>
      </c>
      <c r="N2708">
        <v>13</v>
      </c>
      <c r="O2708">
        <v>383</v>
      </c>
      <c r="P2708">
        <v>0</v>
      </c>
      <c r="Q2708">
        <v>0</v>
      </c>
      <c r="R2708">
        <v>8.6197219999999994</v>
      </c>
      <c r="S2708">
        <v>253.950278</v>
      </c>
      <c r="T2708">
        <v>0</v>
      </c>
      <c r="U2708">
        <v>0</v>
      </c>
    </row>
    <row r="2709" spans="1:21" x14ac:dyDescent="0.25">
      <c r="A2709" t="s">
        <v>10228</v>
      </c>
      <c r="B2709">
        <v>1</v>
      </c>
      <c r="C2709" t="s">
        <v>78</v>
      </c>
      <c r="D2709" t="s">
        <v>80</v>
      </c>
      <c r="E2709" t="s">
        <v>10229</v>
      </c>
      <c r="F2709" t="s">
        <v>140</v>
      </c>
      <c r="G2709" t="s">
        <v>72</v>
      </c>
      <c r="H2709" t="s">
        <v>129</v>
      </c>
      <c r="I2709" t="s">
        <v>22</v>
      </c>
      <c r="J2709" t="s">
        <v>141</v>
      </c>
      <c r="K2709" t="s">
        <v>10230</v>
      </c>
      <c r="L2709" t="s">
        <v>10231</v>
      </c>
      <c r="M2709">
        <v>0.814722222</v>
      </c>
      <c r="N2709">
        <v>3</v>
      </c>
      <c r="O2709">
        <v>1804</v>
      </c>
      <c r="P2709">
        <v>0</v>
      </c>
      <c r="Q2709">
        <v>0</v>
      </c>
      <c r="R2709">
        <v>2.4441670000000002</v>
      </c>
      <c r="S2709">
        <v>1469.7588880000001</v>
      </c>
      <c r="T2709">
        <v>0</v>
      </c>
      <c r="U2709">
        <v>0</v>
      </c>
    </row>
    <row r="2710" spans="1:21" x14ac:dyDescent="0.25">
      <c r="A2710" t="s">
        <v>10232</v>
      </c>
      <c r="B2710">
        <v>1</v>
      </c>
      <c r="C2710" t="s">
        <v>79</v>
      </c>
      <c r="D2710" t="s">
        <v>109</v>
      </c>
      <c r="E2710" t="s">
        <v>10233</v>
      </c>
      <c r="F2710" t="s">
        <v>4991</v>
      </c>
      <c r="G2710" t="s">
        <v>71</v>
      </c>
      <c r="H2710" t="s">
        <v>129</v>
      </c>
      <c r="I2710" t="s">
        <v>22</v>
      </c>
      <c r="J2710" t="s">
        <v>141</v>
      </c>
      <c r="K2710" t="s">
        <v>10234</v>
      </c>
      <c r="L2710" t="s">
        <v>10235</v>
      </c>
      <c r="M2710">
        <v>0.98111111100000004</v>
      </c>
      <c r="N2710">
        <v>0</v>
      </c>
      <c r="O2710">
        <v>1</v>
      </c>
      <c r="P2710">
        <v>0</v>
      </c>
      <c r="Q2710">
        <v>0</v>
      </c>
      <c r="R2710">
        <v>0</v>
      </c>
      <c r="S2710">
        <v>0.98111099999999996</v>
      </c>
      <c r="T2710">
        <v>0</v>
      </c>
      <c r="U2710">
        <v>0</v>
      </c>
    </row>
    <row r="2711" spans="1:21" x14ac:dyDescent="0.25">
      <c r="A2711" t="s">
        <v>10236</v>
      </c>
      <c r="B2711">
        <v>1</v>
      </c>
      <c r="C2711" t="s">
        <v>79</v>
      </c>
      <c r="D2711" t="s">
        <v>109</v>
      </c>
      <c r="E2711" t="s">
        <v>10237</v>
      </c>
      <c r="F2711" t="s">
        <v>4991</v>
      </c>
      <c r="G2711" t="s">
        <v>71</v>
      </c>
      <c r="H2711" t="s">
        <v>129</v>
      </c>
      <c r="I2711" t="s">
        <v>22</v>
      </c>
      <c r="J2711" t="s">
        <v>141</v>
      </c>
      <c r="K2711" t="s">
        <v>10238</v>
      </c>
      <c r="L2711" t="s">
        <v>10239</v>
      </c>
      <c r="M2711">
        <v>0.91500000000000004</v>
      </c>
      <c r="N2711">
        <v>0</v>
      </c>
      <c r="O2711">
        <v>1</v>
      </c>
      <c r="P2711">
        <v>0</v>
      </c>
      <c r="Q2711">
        <v>0</v>
      </c>
      <c r="R2711">
        <v>0</v>
      </c>
      <c r="S2711">
        <v>0.91500000000000004</v>
      </c>
      <c r="T2711">
        <v>0</v>
      </c>
      <c r="U2711">
        <v>0</v>
      </c>
    </row>
    <row r="2712" spans="1:21" x14ac:dyDescent="0.25">
      <c r="A2712" t="s">
        <v>10240</v>
      </c>
      <c r="B2712">
        <v>1</v>
      </c>
      <c r="C2712" t="s">
        <v>79</v>
      </c>
      <c r="D2712" t="s">
        <v>109</v>
      </c>
      <c r="E2712" t="s">
        <v>10241</v>
      </c>
      <c r="F2712" t="s">
        <v>4986</v>
      </c>
      <c r="G2712" t="s">
        <v>71</v>
      </c>
      <c r="H2712" t="s">
        <v>129</v>
      </c>
      <c r="I2712" t="s">
        <v>22</v>
      </c>
      <c r="J2712" t="s">
        <v>141</v>
      </c>
      <c r="K2712" t="s">
        <v>10242</v>
      </c>
      <c r="L2712" t="s">
        <v>10243</v>
      </c>
      <c r="M2712">
        <v>0.72527777699999996</v>
      </c>
      <c r="N2712">
        <v>0</v>
      </c>
      <c r="O2712">
        <v>151</v>
      </c>
      <c r="P2712">
        <v>0</v>
      </c>
      <c r="Q2712">
        <v>15</v>
      </c>
      <c r="R2712">
        <v>0</v>
      </c>
      <c r="S2712">
        <v>109.516944</v>
      </c>
      <c r="T2712">
        <v>0</v>
      </c>
      <c r="U2712">
        <v>10.879167000000001</v>
      </c>
    </row>
    <row r="2713" spans="1:21" x14ac:dyDescent="0.25">
      <c r="A2713" t="s">
        <v>10244</v>
      </c>
      <c r="B2713">
        <v>1</v>
      </c>
      <c r="C2713" t="s">
        <v>79</v>
      </c>
      <c r="D2713" t="s">
        <v>109</v>
      </c>
      <c r="E2713" t="s">
        <v>10245</v>
      </c>
      <c r="F2713" t="s">
        <v>4991</v>
      </c>
      <c r="G2713" t="s">
        <v>71</v>
      </c>
      <c r="H2713" t="s">
        <v>129</v>
      </c>
      <c r="I2713" t="s">
        <v>22</v>
      </c>
      <c r="J2713" t="s">
        <v>141</v>
      </c>
      <c r="K2713" t="s">
        <v>10246</v>
      </c>
      <c r="L2713" t="s">
        <v>10247</v>
      </c>
      <c r="M2713">
        <v>0.50555555500000005</v>
      </c>
      <c r="N2713">
        <v>0</v>
      </c>
      <c r="O2713">
        <v>0</v>
      </c>
      <c r="P2713">
        <v>0</v>
      </c>
      <c r="Q2713">
        <v>1</v>
      </c>
      <c r="R2713">
        <v>0</v>
      </c>
      <c r="S2713">
        <v>0</v>
      </c>
      <c r="T2713">
        <v>0</v>
      </c>
      <c r="U2713">
        <v>0.50555600000000001</v>
      </c>
    </row>
    <row r="2714" spans="1:21" x14ac:dyDescent="0.25">
      <c r="A2714" t="s">
        <v>10248</v>
      </c>
      <c r="B2714">
        <v>1</v>
      </c>
      <c r="C2714" t="s">
        <v>79</v>
      </c>
      <c r="D2714" t="s">
        <v>109</v>
      </c>
      <c r="E2714" t="s">
        <v>10249</v>
      </c>
      <c r="F2714" t="s">
        <v>4991</v>
      </c>
      <c r="G2714" t="s">
        <v>71</v>
      </c>
      <c r="H2714" t="s">
        <v>129</v>
      </c>
      <c r="I2714" t="s">
        <v>22</v>
      </c>
      <c r="J2714" t="s">
        <v>141</v>
      </c>
      <c r="K2714" t="s">
        <v>10250</v>
      </c>
      <c r="L2714" t="s">
        <v>10251</v>
      </c>
      <c r="M2714">
        <v>1.949166666</v>
      </c>
      <c r="N2714">
        <v>0</v>
      </c>
      <c r="O2714">
        <v>0</v>
      </c>
      <c r="P2714">
        <v>0</v>
      </c>
      <c r="Q2714">
        <v>1</v>
      </c>
      <c r="R2714">
        <v>0</v>
      </c>
      <c r="S2714">
        <v>0</v>
      </c>
      <c r="T2714">
        <v>0</v>
      </c>
      <c r="U2714">
        <v>1.9491670000000001</v>
      </c>
    </row>
    <row r="2715" spans="1:21" x14ac:dyDescent="0.25">
      <c r="A2715" t="s">
        <v>10252</v>
      </c>
      <c r="B2715">
        <v>1</v>
      </c>
      <c r="C2715" t="s">
        <v>79</v>
      </c>
      <c r="D2715" t="s">
        <v>109</v>
      </c>
      <c r="E2715" t="s">
        <v>10253</v>
      </c>
      <c r="F2715" t="s">
        <v>4991</v>
      </c>
      <c r="G2715" t="s">
        <v>71</v>
      </c>
      <c r="H2715" t="s">
        <v>129</v>
      </c>
      <c r="I2715" t="s">
        <v>22</v>
      </c>
      <c r="J2715" t="s">
        <v>141</v>
      </c>
      <c r="K2715" t="s">
        <v>10254</v>
      </c>
      <c r="L2715" t="s">
        <v>10255</v>
      </c>
      <c r="M2715">
        <v>1.172222222</v>
      </c>
      <c r="N2715">
        <v>0</v>
      </c>
      <c r="O2715">
        <v>0</v>
      </c>
      <c r="P2715">
        <v>0</v>
      </c>
      <c r="Q2715">
        <v>1</v>
      </c>
      <c r="R2715">
        <v>0</v>
      </c>
      <c r="S2715">
        <v>0</v>
      </c>
      <c r="T2715">
        <v>0</v>
      </c>
      <c r="U2715">
        <v>1.1722220000000001</v>
      </c>
    </row>
    <row r="2716" spans="1:21" x14ac:dyDescent="0.25">
      <c r="A2716" t="s">
        <v>10256</v>
      </c>
      <c r="B2716">
        <v>1</v>
      </c>
      <c r="C2716" t="s">
        <v>79</v>
      </c>
      <c r="D2716" t="s">
        <v>109</v>
      </c>
      <c r="E2716" t="s">
        <v>10257</v>
      </c>
      <c r="F2716" t="s">
        <v>5626</v>
      </c>
      <c r="G2716" t="s">
        <v>71</v>
      </c>
      <c r="H2716" t="s">
        <v>129</v>
      </c>
      <c r="I2716" t="s">
        <v>24</v>
      </c>
      <c r="J2716" t="s">
        <v>141</v>
      </c>
      <c r="K2716" t="s">
        <v>10258</v>
      </c>
      <c r="L2716" t="s">
        <v>10259</v>
      </c>
      <c r="M2716">
        <v>0.97055555500000001</v>
      </c>
      <c r="N2716">
        <v>0</v>
      </c>
      <c r="O2716">
        <v>272</v>
      </c>
      <c r="P2716">
        <v>0</v>
      </c>
      <c r="Q2716">
        <v>0</v>
      </c>
      <c r="R2716">
        <v>0</v>
      </c>
      <c r="S2716">
        <v>263.99111099999999</v>
      </c>
      <c r="T2716">
        <v>0</v>
      </c>
      <c r="U2716">
        <v>0</v>
      </c>
    </row>
    <row r="2717" spans="1:21" x14ac:dyDescent="0.25">
      <c r="A2717" t="s">
        <v>10260</v>
      </c>
      <c r="B2717">
        <v>1</v>
      </c>
      <c r="C2717" t="s">
        <v>79</v>
      </c>
      <c r="D2717" t="s">
        <v>109</v>
      </c>
      <c r="E2717" t="s">
        <v>10261</v>
      </c>
      <c r="F2717" t="s">
        <v>4991</v>
      </c>
      <c r="G2717" t="s">
        <v>71</v>
      </c>
      <c r="H2717" t="s">
        <v>129</v>
      </c>
      <c r="I2717" t="s">
        <v>22</v>
      </c>
      <c r="J2717" t="s">
        <v>141</v>
      </c>
      <c r="K2717" t="s">
        <v>10262</v>
      </c>
      <c r="L2717" t="s">
        <v>10263</v>
      </c>
      <c r="M2717">
        <v>0.390833333</v>
      </c>
      <c r="N2717">
        <v>0</v>
      </c>
      <c r="O2717">
        <v>1</v>
      </c>
      <c r="P2717">
        <v>0</v>
      </c>
      <c r="Q2717">
        <v>0</v>
      </c>
      <c r="R2717">
        <v>0</v>
      </c>
      <c r="S2717">
        <v>0.39083299999999999</v>
      </c>
      <c r="T2717">
        <v>0</v>
      </c>
      <c r="U2717">
        <v>0</v>
      </c>
    </row>
    <row r="2718" spans="1:21" x14ac:dyDescent="0.25">
      <c r="A2718" t="s">
        <v>10264</v>
      </c>
      <c r="B2718">
        <v>1</v>
      </c>
      <c r="C2718" t="s">
        <v>79</v>
      </c>
      <c r="D2718" t="s">
        <v>109</v>
      </c>
      <c r="E2718" t="s">
        <v>10265</v>
      </c>
      <c r="F2718" t="s">
        <v>10266</v>
      </c>
      <c r="G2718" t="s">
        <v>71</v>
      </c>
      <c r="H2718" t="s">
        <v>129</v>
      </c>
      <c r="I2718" t="s">
        <v>22</v>
      </c>
      <c r="J2718" t="s">
        <v>141</v>
      </c>
      <c r="K2718" t="s">
        <v>10267</v>
      </c>
      <c r="L2718" t="s">
        <v>10268</v>
      </c>
      <c r="M2718">
        <v>0.59555555500000001</v>
      </c>
      <c r="N2718">
        <v>1</v>
      </c>
      <c r="O2718">
        <v>471</v>
      </c>
      <c r="P2718">
        <v>0</v>
      </c>
      <c r="Q2718">
        <v>0</v>
      </c>
      <c r="R2718">
        <v>0.59555599999999997</v>
      </c>
      <c r="S2718">
        <v>280.506666</v>
      </c>
      <c r="T2718">
        <v>0</v>
      </c>
      <c r="U2718">
        <v>0</v>
      </c>
    </row>
    <row r="2719" spans="1:21" x14ac:dyDescent="0.25">
      <c r="A2719" t="s">
        <v>10269</v>
      </c>
      <c r="B2719">
        <v>1</v>
      </c>
      <c r="C2719" t="s">
        <v>78</v>
      </c>
      <c r="D2719" t="s">
        <v>102</v>
      </c>
      <c r="E2719" t="s">
        <v>10270</v>
      </c>
      <c r="F2719" t="s">
        <v>4991</v>
      </c>
      <c r="G2719" t="s">
        <v>71</v>
      </c>
      <c r="H2719" t="s">
        <v>129</v>
      </c>
      <c r="I2719" t="s">
        <v>22</v>
      </c>
      <c r="J2719" t="s">
        <v>141</v>
      </c>
      <c r="K2719" t="s">
        <v>10271</v>
      </c>
      <c r="L2719" t="s">
        <v>10272</v>
      </c>
      <c r="M2719">
        <v>2.2922222219999999</v>
      </c>
      <c r="N2719">
        <v>0</v>
      </c>
      <c r="O2719">
        <v>4</v>
      </c>
      <c r="P2719">
        <v>0</v>
      </c>
      <c r="Q2719">
        <v>0</v>
      </c>
      <c r="R2719">
        <v>0</v>
      </c>
      <c r="S2719">
        <v>9.1688890000000001</v>
      </c>
      <c r="T2719">
        <v>0</v>
      </c>
      <c r="U2719">
        <v>0</v>
      </c>
    </row>
    <row r="2720" spans="1:21" x14ac:dyDescent="0.25">
      <c r="A2720" t="s">
        <v>10273</v>
      </c>
      <c r="B2720">
        <v>1</v>
      </c>
      <c r="C2720" t="s">
        <v>78</v>
      </c>
      <c r="D2720" t="s">
        <v>104</v>
      </c>
      <c r="E2720" t="s">
        <v>10274</v>
      </c>
      <c r="F2720" t="s">
        <v>128</v>
      </c>
      <c r="G2720" t="s">
        <v>72</v>
      </c>
      <c r="H2720" t="s">
        <v>129</v>
      </c>
      <c r="I2720" t="s">
        <v>22</v>
      </c>
      <c r="J2720" t="s">
        <v>130</v>
      </c>
      <c r="K2720" t="s">
        <v>10275</v>
      </c>
      <c r="L2720" t="s">
        <v>10276</v>
      </c>
      <c r="M2720">
        <v>1.1063888879999999</v>
      </c>
      <c r="N2720">
        <v>8</v>
      </c>
      <c r="O2720">
        <v>788</v>
      </c>
      <c r="P2720">
        <v>0</v>
      </c>
      <c r="Q2720">
        <v>0</v>
      </c>
      <c r="R2720">
        <v>8.8511109999999995</v>
      </c>
      <c r="S2720">
        <v>871.83444399999996</v>
      </c>
      <c r="T2720">
        <v>0</v>
      </c>
      <c r="U2720">
        <v>0</v>
      </c>
    </row>
    <row r="2721" spans="1:21" x14ac:dyDescent="0.25">
      <c r="A2721" t="s">
        <v>10277</v>
      </c>
      <c r="B2721">
        <v>1</v>
      </c>
      <c r="C2721" t="s">
        <v>79</v>
      </c>
      <c r="D2721" t="s">
        <v>124</v>
      </c>
      <c r="E2721" t="s">
        <v>10209</v>
      </c>
      <c r="F2721" t="s">
        <v>10278</v>
      </c>
      <c r="G2721" t="s">
        <v>71</v>
      </c>
      <c r="H2721" t="s">
        <v>129</v>
      </c>
      <c r="I2721" t="s">
        <v>22</v>
      </c>
      <c r="J2721" t="s">
        <v>141</v>
      </c>
      <c r="K2721" t="s">
        <v>10279</v>
      </c>
      <c r="L2721" t="s">
        <v>10280</v>
      </c>
      <c r="M2721">
        <v>2.0755555550000002</v>
      </c>
      <c r="N2721">
        <v>0</v>
      </c>
      <c r="O2721">
        <v>35</v>
      </c>
      <c r="P2721">
        <v>0</v>
      </c>
      <c r="Q2721">
        <v>0</v>
      </c>
      <c r="R2721">
        <v>0</v>
      </c>
      <c r="S2721">
        <v>72.644443999999993</v>
      </c>
      <c r="T2721">
        <v>0</v>
      </c>
      <c r="U2721">
        <v>0</v>
      </c>
    </row>
    <row r="2722" spans="1:21" x14ac:dyDescent="0.25">
      <c r="A2722" t="s">
        <v>10281</v>
      </c>
      <c r="B2722">
        <v>1</v>
      </c>
      <c r="C2722" t="s">
        <v>78</v>
      </c>
      <c r="D2722" t="s">
        <v>91</v>
      </c>
      <c r="E2722" t="s">
        <v>10282</v>
      </c>
      <c r="F2722" t="s">
        <v>4986</v>
      </c>
      <c r="G2722" t="s">
        <v>71</v>
      </c>
      <c r="H2722" t="s">
        <v>129</v>
      </c>
      <c r="I2722" t="s">
        <v>22</v>
      </c>
      <c r="J2722" t="s">
        <v>141</v>
      </c>
      <c r="K2722" t="s">
        <v>10283</v>
      </c>
      <c r="L2722" t="s">
        <v>10284</v>
      </c>
      <c r="M2722">
        <v>0.80722222200000004</v>
      </c>
      <c r="N2722">
        <v>0</v>
      </c>
      <c r="O2722">
        <v>0</v>
      </c>
      <c r="P2722">
        <v>0</v>
      </c>
      <c r="Q2722">
        <v>13</v>
      </c>
      <c r="R2722">
        <v>0</v>
      </c>
      <c r="S2722">
        <v>0</v>
      </c>
      <c r="T2722">
        <v>0</v>
      </c>
      <c r="U2722">
        <v>10.493888999999999</v>
      </c>
    </row>
    <row r="2723" spans="1:21" x14ac:dyDescent="0.25">
      <c r="A2723" t="s">
        <v>10285</v>
      </c>
      <c r="B2723">
        <v>1</v>
      </c>
      <c r="C2723" t="s">
        <v>78</v>
      </c>
      <c r="D2723" t="s">
        <v>80</v>
      </c>
      <c r="E2723" t="s">
        <v>10286</v>
      </c>
      <c r="F2723" t="s">
        <v>5417</v>
      </c>
      <c r="G2723" t="s">
        <v>71</v>
      </c>
      <c r="H2723" t="s">
        <v>129</v>
      </c>
      <c r="I2723" t="s">
        <v>22</v>
      </c>
      <c r="J2723" t="s">
        <v>141</v>
      </c>
      <c r="K2723" t="s">
        <v>10287</v>
      </c>
      <c r="L2723" t="s">
        <v>10288</v>
      </c>
      <c r="M2723">
        <v>1.0666666659999999</v>
      </c>
      <c r="N2723">
        <v>0</v>
      </c>
      <c r="O2723">
        <v>35</v>
      </c>
      <c r="P2723">
        <v>0</v>
      </c>
      <c r="Q2723">
        <v>0</v>
      </c>
      <c r="R2723">
        <v>0</v>
      </c>
      <c r="S2723">
        <v>37.333333000000003</v>
      </c>
      <c r="T2723">
        <v>0</v>
      </c>
      <c r="U2723">
        <v>0</v>
      </c>
    </row>
    <row r="2724" spans="1:21" x14ac:dyDescent="0.25">
      <c r="A2724" t="s">
        <v>10289</v>
      </c>
      <c r="B2724">
        <v>1</v>
      </c>
      <c r="C2724" t="s">
        <v>78</v>
      </c>
      <c r="D2724" t="s">
        <v>80</v>
      </c>
      <c r="E2724" t="s">
        <v>10290</v>
      </c>
      <c r="F2724" t="s">
        <v>5070</v>
      </c>
      <c r="G2724" t="s">
        <v>71</v>
      </c>
      <c r="H2724" t="s">
        <v>129</v>
      </c>
      <c r="I2724" t="s">
        <v>22</v>
      </c>
      <c r="J2724" t="s">
        <v>141</v>
      </c>
      <c r="K2724" t="s">
        <v>10291</v>
      </c>
      <c r="L2724" t="s">
        <v>8764</v>
      </c>
      <c r="M2724">
        <v>3.673333333</v>
      </c>
      <c r="N2724">
        <v>0</v>
      </c>
      <c r="O2724">
        <v>1</v>
      </c>
      <c r="P2724">
        <v>0</v>
      </c>
      <c r="Q2724">
        <v>0</v>
      </c>
      <c r="R2724">
        <v>0</v>
      </c>
      <c r="S2724">
        <v>3.673333</v>
      </c>
      <c r="T2724">
        <v>0</v>
      </c>
      <c r="U2724">
        <v>0</v>
      </c>
    </row>
    <row r="2725" spans="1:21" x14ac:dyDescent="0.25">
      <c r="A2725" t="s">
        <v>10292</v>
      </c>
      <c r="B2725">
        <v>1</v>
      </c>
      <c r="C2725" t="s">
        <v>78</v>
      </c>
      <c r="D2725" t="s">
        <v>94</v>
      </c>
      <c r="E2725" t="s">
        <v>10293</v>
      </c>
      <c r="F2725" t="s">
        <v>5070</v>
      </c>
      <c r="G2725" t="s">
        <v>71</v>
      </c>
      <c r="H2725" t="s">
        <v>129</v>
      </c>
      <c r="I2725" t="s">
        <v>22</v>
      </c>
      <c r="J2725" t="s">
        <v>141</v>
      </c>
      <c r="K2725" t="s">
        <v>10294</v>
      </c>
      <c r="L2725" t="s">
        <v>10295</v>
      </c>
      <c r="M2725">
        <v>2.821666666</v>
      </c>
      <c r="N2725">
        <v>0</v>
      </c>
      <c r="O2725">
        <v>1</v>
      </c>
      <c r="P2725">
        <v>0</v>
      </c>
      <c r="Q2725">
        <v>0</v>
      </c>
      <c r="R2725">
        <v>0</v>
      </c>
      <c r="S2725">
        <v>2.8216670000000001</v>
      </c>
      <c r="T2725">
        <v>0</v>
      </c>
      <c r="U2725">
        <v>0</v>
      </c>
    </row>
    <row r="2726" spans="1:21" x14ac:dyDescent="0.25">
      <c r="A2726" t="s">
        <v>10296</v>
      </c>
      <c r="B2726">
        <v>1</v>
      </c>
      <c r="C2726" t="s">
        <v>78</v>
      </c>
      <c r="D2726" t="s">
        <v>99</v>
      </c>
      <c r="E2726" t="s">
        <v>10297</v>
      </c>
      <c r="F2726" t="s">
        <v>140</v>
      </c>
      <c r="G2726" t="s">
        <v>72</v>
      </c>
      <c r="H2726" t="s">
        <v>129</v>
      </c>
      <c r="I2726" t="s">
        <v>22</v>
      </c>
      <c r="J2726" t="s">
        <v>141</v>
      </c>
      <c r="K2726" t="s">
        <v>10298</v>
      </c>
      <c r="L2726" t="s">
        <v>10299</v>
      </c>
      <c r="M2726">
        <v>0.63527777699999999</v>
      </c>
      <c r="N2726">
        <v>27</v>
      </c>
      <c r="O2726">
        <v>3781</v>
      </c>
      <c r="P2726">
        <v>0</v>
      </c>
      <c r="Q2726">
        <v>11</v>
      </c>
      <c r="R2726">
        <v>17.1525</v>
      </c>
      <c r="S2726">
        <v>2401.985275</v>
      </c>
      <c r="T2726">
        <v>0</v>
      </c>
      <c r="U2726">
        <v>6.9880560000000003</v>
      </c>
    </row>
    <row r="2727" spans="1:21" x14ac:dyDescent="0.25">
      <c r="A2727" t="s">
        <v>10300</v>
      </c>
      <c r="B2727">
        <v>1</v>
      </c>
      <c r="C2727" t="s">
        <v>78</v>
      </c>
      <c r="D2727" t="s">
        <v>90</v>
      </c>
      <c r="E2727" t="s">
        <v>10301</v>
      </c>
      <c r="F2727" t="s">
        <v>4991</v>
      </c>
      <c r="G2727" t="s">
        <v>71</v>
      </c>
      <c r="H2727" t="s">
        <v>129</v>
      </c>
      <c r="I2727" t="s">
        <v>22</v>
      </c>
      <c r="J2727" t="s">
        <v>141</v>
      </c>
      <c r="K2727" t="s">
        <v>10302</v>
      </c>
      <c r="L2727" t="s">
        <v>10303</v>
      </c>
      <c r="M2727">
        <v>1.091388888</v>
      </c>
      <c r="N2727">
        <v>0</v>
      </c>
      <c r="O2727">
        <v>1</v>
      </c>
      <c r="P2727">
        <v>0</v>
      </c>
      <c r="Q2727">
        <v>0</v>
      </c>
      <c r="R2727">
        <v>0</v>
      </c>
      <c r="S2727">
        <v>1.0913889999999999</v>
      </c>
      <c r="T2727">
        <v>0</v>
      </c>
      <c r="U2727">
        <v>0</v>
      </c>
    </row>
    <row r="2728" spans="1:21" x14ac:dyDescent="0.25">
      <c r="A2728" t="s">
        <v>10304</v>
      </c>
      <c r="B2728">
        <v>1</v>
      </c>
      <c r="C2728" t="s">
        <v>78</v>
      </c>
      <c r="D2728" t="s">
        <v>90</v>
      </c>
      <c r="E2728" t="s">
        <v>10305</v>
      </c>
      <c r="F2728" t="s">
        <v>140</v>
      </c>
      <c r="G2728" t="s">
        <v>72</v>
      </c>
      <c r="H2728" t="s">
        <v>129</v>
      </c>
      <c r="I2728" t="s">
        <v>22</v>
      </c>
      <c r="J2728" t="s">
        <v>141</v>
      </c>
      <c r="K2728" t="s">
        <v>10306</v>
      </c>
      <c r="L2728" t="s">
        <v>10307</v>
      </c>
      <c r="M2728">
        <v>2.2169444440000001</v>
      </c>
      <c r="N2728">
        <v>1</v>
      </c>
      <c r="O2728">
        <v>277</v>
      </c>
      <c r="P2728">
        <v>0</v>
      </c>
      <c r="Q2728">
        <v>0</v>
      </c>
      <c r="R2728">
        <v>2.2169439999999998</v>
      </c>
      <c r="S2728">
        <v>614.09361100000001</v>
      </c>
      <c r="T2728">
        <v>0</v>
      </c>
      <c r="U2728">
        <v>0</v>
      </c>
    </row>
    <row r="2729" spans="1:21" x14ac:dyDescent="0.25">
      <c r="A2729" t="s">
        <v>10308</v>
      </c>
      <c r="B2729">
        <v>1</v>
      </c>
      <c r="C2729" t="s">
        <v>78</v>
      </c>
      <c r="D2729" t="s">
        <v>90</v>
      </c>
      <c r="E2729" t="s">
        <v>1026</v>
      </c>
      <c r="F2729" t="s">
        <v>140</v>
      </c>
      <c r="G2729" t="s">
        <v>72</v>
      </c>
      <c r="H2729" t="s">
        <v>129</v>
      </c>
      <c r="I2729" t="s">
        <v>22</v>
      </c>
      <c r="J2729" t="s">
        <v>141</v>
      </c>
      <c r="K2729" t="s">
        <v>10309</v>
      </c>
      <c r="L2729" t="s">
        <v>10310</v>
      </c>
      <c r="M2729">
        <v>0.19750000000000001</v>
      </c>
      <c r="N2729">
        <v>0</v>
      </c>
      <c r="O2729">
        <v>0</v>
      </c>
      <c r="P2729">
        <v>12</v>
      </c>
      <c r="Q2729">
        <v>106</v>
      </c>
      <c r="R2729">
        <v>0</v>
      </c>
      <c r="S2729">
        <v>0</v>
      </c>
      <c r="T2729">
        <v>2.37</v>
      </c>
      <c r="U2729">
        <v>20.934999999999999</v>
      </c>
    </row>
    <row r="2730" spans="1:21" x14ac:dyDescent="0.25">
      <c r="A2730" t="s">
        <v>10311</v>
      </c>
      <c r="B2730">
        <v>1</v>
      </c>
      <c r="C2730" t="s">
        <v>78</v>
      </c>
      <c r="D2730" t="s">
        <v>90</v>
      </c>
      <c r="E2730" t="s">
        <v>7714</v>
      </c>
      <c r="F2730" t="s">
        <v>140</v>
      </c>
      <c r="G2730" t="s">
        <v>72</v>
      </c>
      <c r="H2730" t="s">
        <v>129</v>
      </c>
      <c r="I2730" t="s">
        <v>22</v>
      </c>
      <c r="J2730" t="s">
        <v>141</v>
      </c>
      <c r="K2730" t="s">
        <v>10312</v>
      </c>
      <c r="L2730" t="s">
        <v>10313</v>
      </c>
      <c r="M2730">
        <v>0.67638888799999997</v>
      </c>
      <c r="N2730">
        <v>0</v>
      </c>
      <c r="O2730">
        <v>0</v>
      </c>
      <c r="P2730">
        <v>10</v>
      </c>
      <c r="Q2730">
        <v>286</v>
      </c>
      <c r="R2730">
        <v>0</v>
      </c>
      <c r="S2730">
        <v>0</v>
      </c>
      <c r="T2730">
        <v>6.7638889999999998</v>
      </c>
      <c r="U2730">
        <v>193.44722200000001</v>
      </c>
    </row>
    <row r="2731" spans="1:21" x14ac:dyDescent="0.25">
      <c r="A2731" t="s">
        <v>10314</v>
      </c>
      <c r="B2731">
        <v>1</v>
      </c>
      <c r="C2731" t="s">
        <v>78</v>
      </c>
      <c r="D2731" t="s">
        <v>90</v>
      </c>
      <c r="E2731" t="s">
        <v>10315</v>
      </c>
      <c r="F2731" t="s">
        <v>4991</v>
      </c>
      <c r="G2731" t="s">
        <v>71</v>
      </c>
      <c r="H2731" t="s">
        <v>129</v>
      </c>
      <c r="I2731" t="s">
        <v>22</v>
      </c>
      <c r="J2731" t="s">
        <v>141</v>
      </c>
      <c r="K2731" t="s">
        <v>10316</v>
      </c>
      <c r="L2731" t="s">
        <v>10317</v>
      </c>
      <c r="M2731">
        <v>7.8880555550000002</v>
      </c>
      <c r="N2731">
        <v>0</v>
      </c>
      <c r="O2731">
        <v>4</v>
      </c>
      <c r="P2731">
        <v>0</v>
      </c>
      <c r="Q2731">
        <v>0</v>
      </c>
      <c r="R2731">
        <v>0</v>
      </c>
      <c r="S2731">
        <v>31.552222</v>
      </c>
      <c r="T2731">
        <v>0</v>
      </c>
      <c r="U2731">
        <v>0</v>
      </c>
    </row>
    <row r="2732" spans="1:21" x14ac:dyDescent="0.25">
      <c r="A2732" t="s">
        <v>10318</v>
      </c>
      <c r="B2732">
        <v>1</v>
      </c>
      <c r="C2732" t="s">
        <v>78</v>
      </c>
      <c r="D2732" t="s">
        <v>90</v>
      </c>
      <c r="E2732" t="s">
        <v>9932</v>
      </c>
      <c r="F2732" t="s">
        <v>140</v>
      </c>
      <c r="G2732" t="s">
        <v>72</v>
      </c>
      <c r="H2732" t="s">
        <v>129</v>
      </c>
      <c r="I2732" t="s">
        <v>22</v>
      </c>
      <c r="J2732" t="s">
        <v>141</v>
      </c>
      <c r="K2732" t="s">
        <v>10319</v>
      </c>
      <c r="L2732" t="s">
        <v>10320</v>
      </c>
      <c r="M2732">
        <v>2.270277777</v>
      </c>
      <c r="N2732">
        <v>0</v>
      </c>
      <c r="O2732">
        <v>0</v>
      </c>
      <c r="P2732">
        <v>8</v>
      </c>
      <c r="Q2732">
        <v>183</v>
      </c>
      <c r="R2732">
        <v>0</v>
      </c>
      <c r="S2732">
        <v>0</v>
      </c>
      <c r="T2732">
        <v>18.162222</v>
      </c>
      <c r="U2732">
        <v>415.46083299999998</v>
      </c>
    </row>
    <row r="2733" spans="1:21" x14ac:dyDescent="0.25">
      <c r="A2733" t="s">
        <v>10321</v>
      </c>
      <c r="B2733">
        <v>1</v>
      </c>
      <c r="C2733" t="s">
        <v>78</v>
      </c>
      <c r="D2733" t="s">
        <v>90</v>
      </c>
      <c r="E2733" t="s">
        <v>10322</v>
      </c>
      <c r="F2733" t="s">
        <v>4991</v>
      </c>
      <c r="G2733" t="s">
        <v>71</v>
      </c>
      <c r="H2733" t="s">
        <v>129</v>
      </c>
      <c r="I2733" t="s">
        <v>22</v>
      </c>
      <c r="J2733" t="s">
        <v>141</v>
      </c>
      <c r="K2733" t="s">
        <v>10323</v>
      </c>
      <c r="L2733" t="s">
        <v>10324</v>
      </c>
      <c r="M2733">
        <v>1.6844444439999999</v>
      </c>
      <c r="N2733">
        <v>0</v>
      </c>
      <c r="O2733">
        <v>1</v>
      </c>
      <c r="P2733">
        <v>0</v>
      </c>
      <c r="Q2733">
        <v>0</v>
      </c>
      <c r="R2733">
        <v>0</v>
      </c>
      <c r="S2733">
        <v>1.6844440000000001</v>
      </c>
      <c r="T2733">
        <v>0</v>
      </c>
      <c r="U2733">
        <v>0</v>
      </c>
    </row>
    <row r="2734" spans="1:21" x14ac:dyDescent="0.25">
      <c r="A2734" t="s">
        <v>10325</v>
      </c>
      <c r="B2734">
        <v>1</v>
      </c>
      <c r="C2734" t="s">
        <v>78</v>
      </c>
      <c r="D2734" t="s">
        <v>90</v>
      </c>
      <c r="E2734" t="s">
        <v>10326</v>
      </c>
      <c r="F2734" t="s">
        <v>177</v>
      </c>
      <c r="G2734" t="s">
        <v>72</v>
      </c>
      <c r="H2734" t="s">
        <v>129</v>
      </c>
      <c r="I2734" t="s">
        <v>22</v>
      </c>
      <c r="J2734" t="s">
        <v>130</v>
      </c>
      <c r="K2734" t="s">
        <v>10327</v>
      </c>
      <c r="L2734" t="s">
        <v>10328</v>
      </c>
      <c r="M2734">
        <v>2.8144444439999998</v>
      </c>
      <c r="N2734">
        <v>1</v>
      </c>
      <c r="O2734">
        <v>177</v>
      </c>
      <c r="P2734">
        <v>111</v>
      </c>
      <c r="Q2734">
        <v>3877</v>
      </c>
      <c r="R2734">
        <v>2.8144439999999999</v>
      </c>
      <c r="S2734">
        <v>498.15666700000003</v>
      </c>
      <c r="T2734">
        <v>312.40333299999998</v>
      </c>
      <c r="U2734">
        <v>10911.601108999999</v>
      </c>
    </row>
    <row r="2735" spans="1:21" x14ac:dyDescent="0.25">
      <c r="A2735" t="s">
        <v>10329</v>
      </c>
      <c r="B2735">
        <v>1</v>
      </c>
      <c r="C2735" t="s">
        <v>78</v>
      </c>
      <c r="D2735" t="s">
        <v>90</v>
      </c>
      <c r="E2735" t="s">
        <v>10330</v>
      </c>
      <c r="F2735" t="s">
        <v>4991</v>
      </c>
      <c r="G2735" t="s">
        <v>71</v>
      </c>
      <c r="H2735" t="s">
        <v>129</v>
      </c>
      <c r="I2735" t="s">
        <v>22</v>
      </c>
      <c r="J2735" t="s">
        <v>141</v>
      </c>
      <c r="K2735" t="s">
        <v>10331</v>
      </c>
      <c r="L2735" t="s">
        <v>10332</v>
      </c>
      <c r="M2735">
        <v>2.622222222</v>
      </c>
      <c r="N2735">
        <v>0</v>
      </c>
      <c r="O2735">
        <v>0</v>
      </c>
      <c r="P2735">
        <v>0</v>
      </c>
      <c r="Q2735">
        <v>2</v>
      </c>
      <c r="R2735">
        <v>0</v>
      </c>
      <c r="S2735">
        <v>0</v>
      </c>
      <c r="T2735">
        <v>0</v>
      </c>
      <c r="U2735">
        <v>5.2444439999999997</v>
      </c>
    </row>
    <row r="2736" spans="1:21" x14ac:dyDescent="0.25">
      <c r="A2736" t="s">
        <v>10333</v>
      </c>
      <c r="B2736">
        <v>1</v>
      </c>
      <c r="C2736" t="s">
        <v>78</v>
      </c>
      <c r="D2736" t="s">
        <v>90</v>
      </c>
      <c r="E2736" t="s">
        <v>10334</v>
      </c>
      <c r="F2736" t="s">
        <v>4991</v>
      </c>
      <c r="G2736" t="s">
        <v>71</v>
      </c>
      <c r="H2736" t="s">
        <v>129</v>
      </c>
      <c r="I2736" t="s">
        <v>22</v>
      </c>
      <c r="J2736" t="s">
        <v>141</v>
      </c>
      <c r="K2736" t="s">
        <v>10335</v>
      </c>
      <c r="L2736" t="s">
        <v>10336</v>
      </c>
      <c r="M2736">
        <v>3.19</v>
      </c>
      <c r="N2736">
        <v>0</v>
      </c>
      <c r="O2736">
        <v>1</v>
      </c>
      <c r="P2736">
        <v>0</v>
      </c>
      <c r="Q2736">
        <v>0</v>
      </c>
      <c r="R2736">
        <v>0</v>
      </c>
      <c r="S2736">
        <v>3.19</v>
      </c>
      <c r="T2736">
        <v>0</v>
      </c>
      <c r="U2736">
        <v>0</v>
      </c>
    </row>
    <row r="2737" spans="1:21" x14ac:dyDescent="0.25">
      <c r="A2737" t="s">
        <v>10337</v>
      </c>
      <c r="B2737">
        <v>1</v>
      </c>
      <c r="C2737" t="s">
        <v>78</v>
      </c>
      <c r="D2737" t="s">
        <v>80</v>
      </c>
      <c r="E2737" t="s">
        <v>10338</v>
      </c>
      <c r="F2737" t="s">
        <v>177</v>
      </c>
      <c r="G2737" t="s">
        <v>72</v>
      </c>
      <c r="H2737" t="s">
        <v>129</v>
      </c>
      <c r="I2737" t="s">
        <v>22</v>
      </c>
      <c r="J2737" t="s">
        <v>130</v>
      </c>
      <c r="K2737" t="s">
        <v>10339</v>
      </c>
      <c r="L2737" t="s">
        <v>10340</v>
      </c>
      <c r="M2737">
        <v>9.1158333329999994</v>
      </c>
      <c r="N2737">
        <v>0</v>
      </c>
      <c r="O2737">
        <v>303</v>
      </c>
      <c r="P2737">
        <v>0</v>
      </c>
      <c r="Q2737">
        <v>0</v>
      </c>
      <c r="R2737">
        <v>0</v>
      </c>
      <c r="S2737">
        <v>2762.0974999999999</v>
      </c>
      <c r="T2737">
        <v>0</v>
      </c>
      <c r="U2737">
        <v>0</v>
      </c>
    </row>
    <row r="2738" spans="1:21" x14ac:dyDescent="0.25">
      <c r="A2738" t="s">
        <v>10341</v>
      </c>
      <c r="B2738">
        <v>1</v>
      </c>
      <c r="C2738" t="s">
        <v>78</v>
      </c>
      <c r="D2738" t="s">
        <v>90</v>
      </c>
      <c r="E2738" t="s">
        <v>10342</v>
      </c>
      <c r="F2738" t="s">
        <v>4986</v>
      </c>
      <c r="G2738" t="s">
        <v>71</v>
      </c>
      <c r="H2738" t="s">
        <v>129</v>
      </c>
      <c r="I2738" t="s">
        <v>22</v>
      </c>
      <c r="J2738" t="s">
        <v>141</v>
      </c>
      <c r="K2738" t="s">
        <v>10343</v>
      </c>
      <c r="L2738" t="s">
        <v>10344</v>
      </c>
      <c r="M2738">
        <v>0.140833333</v>
      </c>
      <c r="N2738">
        <v>0</v>
      </c>
      <c r="O2738">
        <v>151</v>
      </c>
      <c r="P2738">
        <v>0</v>
      </c>
      <c r="Q2738">
        <v>0</v>
      </c>
      <c r="R2738">
        <v>0</v>
      </c>
      <c r="S2738">
        <v>21.265833000000001</v>
      </c>
      <c r="T2738">
        <v>0</v>
      </c>
      <c r="U2738">
        <v>0</v>
      </c>
    </row>
    <row r="2739" spans="1:21" x14ac:dyDescent="0.25">
      <c r="A2739" t="s">
        <v>10345</v>
      </c>
      <c r="B2739">
        <v>1</v>
      </c>
      <c r="C2739" t="s">
        <v>79</v>
      </c>
      <c r="D2739" t="s">
        <v>109</v>
      </c>
      <c r="E2739" t="s">
        <v>10346</v>
      </c>
      <c r="F2739" t="s">
        <v>5012</v>
      </c>
      <c r="G2739" t="s">
        <v>72</v>
      </c>
      <c r="H2739" t="s">
        <v>129</v>
      </c>
      <c r="I2739" t="s">
        <v>22</v>
      </c>
      <c r="J2739" t="s">
        <v>141</v>
      </c>
      <c r="K2739" t="s">
        <v>10347</v>
      </c>
      <c r="L2739" t="s">
        <v>10348</v>
      </c>
      <c r="M2739">
        <v>1.056944444</v>
      </c>
      <c r="N2739">
        <v>0</v>
      </c>
      <c r="O2739">
        <v>0</v>
      </c>
      <c r="P2739">
        <v>8</v>
      </c>
      <c r="Q2739">
        <v>120</v>
      </c>
      <c r="R2739">
        <v>0</v>
      </c>
      <c r="S2739">
        <v>0</v>
      </c>
      <c r="T2739">
        <v>8.4555559999999996</v>
      </c>
      <c r="U2739">
        <v>126.833333</v>
      </c>
    </row>
    <row r="2740" spans="1:21" x14ac:dyDescent="0.25">
      <c r="A2740" t="s">
        <v>10349</v>
      </c>
      <c r="B2740">
        <v>1</v>
      </c>
      <c r="C2740" t="s">
        <v>79</v>
      </c>
      <c r="D2740" t="s">
        <v>109</v>
      </c>
      <c r="E2740" t="s">
        <v>10350</v>
      </c>
      <c r="F2740" t="s">
        <v>140</v>
      </c>
      <c r="G2740" t="s">
        <v>72</v>
      </c>
      <c r="H2740" t="s">
        <v>129</v>
      </c>
      <c r="I2740" t="s">
        <v>22</v>
      </c>
      <c r="J2740" t="s">
        <v>141</v>
      </c>
      <c r="K2740" t="s">
        <v>10351</v>
      </c>
      <c r="L2740" t="s">
        <v>10352</v>
      </c>
      <c r="M2740">
        <v>4.784166666</v>
      </c>
      <c r="N2740">
        <v>0</v>
      </c>
      <c r="O2740">
        <v>0</v>
      </c>
      <c r="P2740">
        <v>1</v>
      </c>
      <c r="Q2740">
        <v>0</v>
      </c>
      <c r="R2740">
        <v>0</v>
      </c>
      <c r="S2740">
        <v>0</v>
      </c>
      <c r="T2740">
        <v>4.7841670000000001</v>
      </c>
      <c r="U2740">
        <v>0</v>
      </c>
    </row>
    <row r="2741" spans="1:21" x14ac:dyDescent="0.25">
      <c r="A2741" t="s">
        <v>10353</v>
      </c>
      <c r="B2741">
        <v>1</v>
      </c>
      <c r="C2741" t="s">
        <v>79</v>
      </c>
      <c r="D2741" t="s">
        <v>109</v>
      </c>
      <c r="E2741" t="s">
        <v>10354</v>
      </c>
      <c r="F2741" t="s">
        <v>4991</v>
      </c>
      <c r="G2741" t="s">
        <v>71</v>
      </c>
      <c r="H2741" t="s">
        <v>129</v>
      </c>
      <c r="I2741" t="s">
        <v>22</v>
      </c>
      <c r="J2741" t="s">
        <v>141</v>
      </c>
      <c r="K2741" t="s">
        <v>10355</v>
      </c>
      <c r="L2741" t="s">
        <v>10356</v>
      </c>
      <c r="M2741">
        <v>2.7183333329999999</v>
      </c>
      <c r="N2741">
        <v>0</v>
      </c>
      <c r="O2741">
        <v>1</v>
      </c>
      <c r="P2741">
        <v>0</v>
      </c>
      <c r="Q2741">
        <v>0</v>
      </c>
      <c r="R2741">
        <v>0</v>
      </c>
      <c r="S2741">
        <v>2.7183329999999999</v>
      </c>
      <c r="T2741">
        <v>0</v>
      </c>
      <c r="U2741">
        <v>0</v>
      </c>
    </row>
    <row r="2742" spans="1:21" x14ac:dyDescent="0.25">
      <c r="A2742" t="s">
        <v>10357</v>
      </c>
      <c r="B2742">
        <v>1</v>
      </c>
      <c r="C2742" t="s">
        <v>79</v>
      </c>
      <c r="D2742" t="s">
        <v>109</v>
      </c>
      <c r="E2742" t="s">
        <v>10358</v>
      </c>
      <c r="F2742" t="s">
        <v>4991</v>
      </c>
      <c r="G2742" t="s">
        <v>71</v>
      </c>
      <c r="H2742" t="s">
        <v>129</v>
      </c>
      <c r="I2742" t="s">
        <v>22</v>
      </c>
      <c r="J2742" t="s">
        <v>141</v>
      </c>
      <c r="K2742" t="s">
        <v>10359</v>
      </c>
      <c r="L2742" t="s">
        <v>10360</v>
      </c>
      <c r="M2742">
        <v>0.62444444399999999</v>
      </c>
      <c r="N2742">
        <v>0</v>
      </c>
      <c r="O2742">
        <v>1</v>
      </c>
      <c r="P2742">
        <v>0</v>
      </c>
      <c r="Q2742">
        <v>0</v>
      </c>
      <c r="R2742">
        <v>0</v>
      </c>
      <c r="S2742">
        <v>0.624444</v>
      </c>
      <c r="T2742">
        <v>0</v>
      </c>
      <c r="U2742">
        <v>0</v>
      </c>
    </row>
    <row r="2743" spans="1:21" x14ac:dyDescent="0.25">
      <c r="A2743" t="s">
        <v>10361</v>
      </c>
      <c r="B2743">
        <v>1</v>
      </c>
      <c r="C2743" t="s">
        <v>79</v>
      </c>
      <c r="D2743" t="s">
        <v>109</v>
      </c>
      <c r="E2743" t="s">
        <v>10362</v>
      </c>
      <c r="F2743" t="s">
        <v>5070</v>
      </c>
      <c r="G2743" t="s">
        <v>71</v>
      </c>
      <c r="H2743" t="s">
        <v>129</v>
      </c>
      <c r="I2743" t="s">
        <v>22</v>
      </c>
      <c r="J2743" t="s">
        <v>141</v>
      </c>
      <c r="K2743" t="s">
        <v>10363</v>
      </c>
      <c r="L2743" t="s">
        <v>10364</v>
      </c>
      <c r="M2743">
        <v>5.5377777769999996</v>
      </c>
      <c r="N2743">
        <v>0</v>
      </c>
      <c r="O2743">
        <v>9</v>
      </c>
      <c r="P2743">
        <v>0</v>
      </c>
      <c r="Q2743">
        <v>0</v>
      </c>
      <c r="R2743">
        <v>0</v>
      </c>
      <c r="S2743">
        <v>49.84</v>
      </c>
      <c r="T2743">
        <v>0</v>
      </c>
      <c r="U2743">
        <v>0</v>
      </c>
    </row>
    <row r="2744" spans="1:21" x14ac:dyDescent="0.25">
      <c r="A2744" t="s">
        <v>10365</v>
      </c>
      <c r="B2744">
        <v>1</v>
      </c>
      <c r="C2744" t="s">
        <v>78</v>
      </c>
      <c r="D2744" t="s">
        <v>80</v>
      </c>
      <c r="E2744" t="s">
        <v>10366</v>
      </c>
      <c r="F2744" t="s">
        <v>5842</v>
      </c>
      <c r="G2744" t="s">
        <v>71</v>
      </c>
      <c r="H2744" t="s">
        <v>129</v>
      </c>
      <c r="I2744" t="s">
        <v>22</v>
      </c>
      <c r="J2744" t="s">
        <v>141</v>
      </c>
      <c r="K2744" t="s">
        <v>10367</v>
      </c>
      <c r="L2744" t="s">
        <v>10368</v>
      </c>
      <c r="M2744">
        <v>1.9811111109999999</v>
      </c>
      <c r="N2744">
        <v>0</v>
      </c>
      <c r="O2744">
        <v>123</v>
      </c>
      <c r="P2744">
        <v>0</v>
      </c>
      <c r="Q2744">
        <v>0</v>
      </c>
      <c r="R2744">
        <v>0</v>
      </c>
      <c r="S2744">
        <v>243.67666700000001</v>
      </c>
      <c r="T2744">
        <v>0</v>
      </c>
      <c r="U2744">
        <v>0</v>
      </c>
    </row>
    <row r="2745" spans="1:21" x14ac:dyDescent="0.25">
      <c r="A2745" t="s">
        <v>10369</v>
      </c>
      <c r="B2745">
        <v>1</v>
      </c>
      <c r="C2745" t="s">
        <v>78</v>
      </c>
      <c r="D2745" t="s">
        <v>80</v>
      </c>
      <c r="E2745" t="s">
        <v>10370</v>
      </c>
      <c r="F2745" t="s">
        <v>10371</v>
      </c>
      <c r="G2745" t="s">
        <v>72</v>
      </c>
      <c r="H2745" t="s">
        <v>129</v>
      </c>
      <c r="I2745" t="s">
        <v>22</v>
      </c>
      <c r="J2745" t="s">
        <v>141</v>
      </c>
      <c r="K2745" t="s">
        <v>10372</v>
      </c>
      <c r="L2745" t="s">
        <v>10373</v>
      </c>
      <c r="M2745">
        <v>1.2963888880000001</v>
      </c>
      <c r="N2745">
        <v>24</v>
      </c>
      <c r="O2745">
        <v>2889</v>
      </c>
      <c r="P2745">
        <v>0</v>
      </c>
      <c r="Q2745">
        <v>0</v>
      </c>
      <c r="R2745">
        <v>31.113333000000001</v>
      </c>
      <c r="S2745">
        <v>3745.2674969999998</v>
      </c>
      <c r="T2745">
        <v>0</v>
      </c>
      <c r="U2745">
        <v>0</v>
      </c>
    </row>
    <row r="2746" spans="1:21" x14ac:dyDescent="0.25">
      <c r="A2746" t="s">
        <v>10374</v>
      </c>
      <c r="B2746">
        <v>1</v>
      </c>
      <c r="C2746" t="s">
        <v>79</v>
      </c>
      <c r="D2746" t="s">
        <v>109</v>
      </c>
      <c r="E2746" t="s">
        <v>10375</v>
      </c>
      <c r="F2746" t="s">
        <v>4991</v>
      </c>
      <c r="G2746" t="s">
        <v>71</v>
      </c>
      <c r="H2746" t="s">
        <v>129</v>
      </c>
      <c r="I2746" t="s">
        <v>22</v>
      </c>
      <c r="J2746" t="s">
        <v>141</v>
      </c>
      <c r="K2746" t="s">
        <v>10376</v>
      </c>
      <c r="L2746" t="s">
        <v>10377</v>
      </c>
      <c r="M2746">
        <v>0.88055555500000005</v>
      </c>
      <c r="N2746">
        <v>0</v>
      </c>
      <c r="O2746">
        <v>1</v>
      </c>
      <c r="P2746">
        <v>0</v>
      </c>
      <c r="Q2746">
        <v>0</v>
      </c>
      <c r="R2746">
        <v>0</v>
      </c>
      <c r="S2746">
        <v>0.88055600000000001</v>
      </c>
      <c r="T2746">
        <v>0</v>
      </c>
      <c r="U2746">
        <v>0</v>
      </c>
    </row>
    <row r="2747" spans="1:21" x14ac:dyDescent="0.25">
      <c r="A2747" t="s">
        <v>10378</v>
      </c>
      <c r="B2747">
        <v>1</v>
      </c>
      <c r="C2747" t="s">
        <v>79</v>
      </c>
      <c r="D2747" t="s">
        <v>109</v>
      </c>
      <c r="E2747" t="s">
        <v>10379</v>
      </c>
      <c r="F2747" t="s">
        <v>4991</v>
      </c>
      <c r="G2747" t="s">
        <v>71</v>
      </c>
      <c r="H2747" t="s">
        <v>129</v>
      </c>
      <c r="I2747" t="s">
        <v>22</v>
      </c>
      <c r="J2747" t="s">
        <v>141</v>
      </c>
      <c r="K2747" t="s">
        <v>10380</v>
      </c>
      <c r="L2747" t="s">
        <v>10381</v>
      </c>
      <c r="M2747">
        <v>1.5108333329999999</v>
      </c>
      <c r="N2747">
        <v>0</v>
      </c>
      <c r="O2747">
        <v>2</v>
      </c>
      <c r="P2747">
        <v>0</v>
      </c>
      <c r="Q2747">
        <v>0</v>
      </c>
      <c r="R2747">
        <v>0</v>
      </c>
      <c r="S2747">
        <v>3.0216669999999999</v>
      </c>
      <c r="T2747">
        <v>0</v>
      </c>
      <c r="U2747">
        <v>0</v>
      </c>
    </row>
    <row r="2748" spans="1:21" x14ac:dyDescent="0.25">
      <c r="A2748" t="s">
        <v>10382</v>
      </c>
      <c r="B2748">
        <v>1</v>
      </c>
      <c r="C2748" t="s">
        <v>79</v>
      </c>
      <c r="D2748" t="s">
        <v>109</v>
      </c>
      <c r="E2748" t="s">
        <v>10383</v>
      </c>
      <c r="F2748" t="s">
        <v>5012</v>
      </c>
      <c r="G2748" t="s">
        <v>72</v>
      </c>
      <c r="H2748" t="s">
        <v>129</v>
      </c>
      <c r="I2748" t="s">
        <v>22</v>
      </c>
      <c r="J2748" t="s">
        <v>141</v>
      </c>
      <c r="K2748" t="s">
        <v>10384</v>
      </c>
      <c r="L2748" t="s">
        <v>10385</v>
      </c>
      <c r="M2748">
        <v>2.5644444439999998</v>
      </c>
      <c r="N2748">
        <v>0</v>
      </c>
      <c r="O2748">
        <v>0</v>
      </c>
      <c r="P2748">
        <v>2</v>
      </c>
      <c r="Q2748">
        <v>89</v>
      </c>
      <c r="R2748">
        <v>0</v>
      </c>
      <c r="S2748">
        <v>0</v>
      </c>
      <c r="T2748">
        <v>5.128889</v>
      </c>
      <c r="U2748">
        <v>228.235556</v>
      </c>
    </row>
    <row r="2749" spans="1:21" x14ac:dyDescent="0.25">
      <c r="A2749" t="s">
        <v>10386</v>
      </c>
      <c r="B2749">
        <v>1</v>
      </c>
      <c r="C2749" t="s">
        <v>79</v>
      </c>
      <c r="D2749" t="s">
        <v>109</v>
      </c>
      <c r="E2749" t="s">
        <v>10387</v>
      </c>
      <c r="F2749" t="s">
        <v>4991</v>
      </c>
      <c r="G2749" t="s">
        <v>71</v>
      </c>
      <c r="H2749" t="s">
        <v>129</v>
      </c>
      <c r="I2749" t="s">
        <v>22</v>
      </c>
      <c r="J2749" t="s">
        <v>141</v>
      </c>
      <c r="K2749" t="s">
        <v>10388</v>
      </c>
      <c r="L2749" t="s">
        <v>10389</v>
      </c>
      <c r="M2749">
        <v>0.80166666600000003</v>
      </c>
      <c r="N2749">
        <v>0</v>
      </c>
      <c r="O2749">
        <v>1</v>
      </c>
      <c r="P2749">
        <v>0</v>
      </c>
      <c r="Q2749">
        <v>0</v>
      </c>
      <c r="R2749">
        <v>0</v>
      </c>
      <c r="S2749">
        <v>0.80166700000000002</v>
      </c>
      <c r="T2749">
        <v>0</v>
      </c>
      <c r="U2749">
        <v>0</v>
      </c>
    </row>
    <row r="2750" spans="1:21" x14ac:dyDescent="0.25">
      <c r="A2750" t="s">
        <v>10390</v>
      </c>
      <c r="B2750">
        <v>1</v>
      </c>
      <c r="C2750" t="s">
        <v>78</v>
      </c>
      <c r="D2750" t="s">
        <v>99</v>
      </c>
      <c r="E2750" t="s">
        <v>10391</v>
      </c>
      <c r="F2750" t="s">
        <v>4991</v>
      </c>
      <c r="G2750" t="s">
        <v>71</v>
      </c>
      <c r="H2750" t="s">
        <v>129</v>
      </c>
      <c r="I2750" t="s">
        <v>22</v>
      </c>
      <c r="J2750" t="s">
        <v>141</v>
      </c>
      <c r="K2750" t="s">
        <v>10392</v>
      </c>
      <c r="L2750" t="s">
        <v>10393</v>
      </c>
      <c r="M2750">
        <v>1.223055555</v>
      </c>
      <c r="N2750">
        <v>0</v>
      </c>
      <c r="O2750">
        <v>1</v>
      </c>
      <c r="P2750">
        <v>0</v>
      </c>
      <c r="Q2750">
        <v>0</v>
      </c>
      <c r="R2750">
        <v>0</v>
      </c>
      <c r="S2750">
        <v>1.2230559999999999</v>
      </c>
      <c r="T2750">
        <v>0</v>
      </c>
      <c r="U2750">
        <v>0</v>
      </c>
    </row>
    <row r="2751" spans="1:21" x14ac:dyDescent="0.25">
      <c r="A2751" t="s">
        <v>10394</v>
      </c>
      <c r="B2751">
        <v>1</v>
      </c>
      <c r="C2751" t="s">
        <v>78</v>
      </c>
      <c r="D2751" t="s">
        <v>102</v>
      </c>
      <c r="E2751" t="s">
        <v>10395</v>
      </c>
      <c r="F2751" t="s">
        <v>140</v>
      </c>
      <c r="G2751" t="s">
        <v>72</v>
      </c>
      <c r="H2751" t="s">
        <v>129</v>
      </c>
      <c r="I2751" t="s">
        <v>22</v>
      </c>
      <c r="J2751" t="s">
        <v>141</v>
      </c>
      <c r="K2751" t="s">
        <v>10396</v>
      </c>
      <c r="L2751" t="s">
        <v>10397</v>
      </c>
      <c r="M2751">
        <v>0.59</v>
      </c>
      <c r="N2751">
        <v>0</v>
      </c>
      <c r="O2751">
        <v>0</v>
      </c>
      <c r="P2751">
        <v>22</v>
      </c>
      <c r="Q2751">
        <v>1283</v>
      </c>
      <c r="R2751">
        <v>0</v>
      </c>
      <c r="S2751">
        <v>0</v>
      </c>
      <c r="T2751">
        <v>12.98</v>
      </c>
      <c r="U2751">
        <v>756.97</v>
      </c>
    </row>
    <row r="2752" spans="1:21" x14ac:dyDescent="0.25">
      <c r="A2752" t="s">
        <v>10398</v>
      </c>
      <c r="B2752">
        <v>1</v>
      </c>
      <c r="C2752" t="s">
        <v>78</v>
      </c>
      <c r="D2752" t="s">
        <v>102</v>
      </c>
      <c r="E2752" t="s">
        <v>10399</v>
      </c>
      <c r="F2752" t="s">
        <v>140</v>
      </c>
      <c r="G2752" t="s">
        <v>72</v>
      </c>
      <c r="H2752" t="s">
        <v>129</v>
      </c>
      <c r="I2752" t="s">
        <v>22</v>
      </c>
      <c r="J2752" t="s">
        <v>141</v>
      </c>
      <c r="K2752" t="s">
        <v>10400</v>
      </c>
      <c r="L2752" t="s">
        <v>10401</v>
      </c>
      <c r="M2752">
        <v>0.21222222199999999</v>
      </c>
      <c r="N2752">
        <v>231</v>
      </c>
      <c r="O2752">
        <v>13993</v>
      </c>
      <c r="P2752">
        <v>144</v>
      </c>
      <c r="Q2752">
        <v>3114</v>
      </c>
      <c r="R2752">
        <v>49.023333000000001</v>
      </c>
      <c r="S2752">
        <v>2969.625552</v>
      </c>
      <c r="T2752">
        <v>30.56</v>
      </c>
      <c r="U2752">
        <v>660.85999900000002</v>
      </c>
    </row>
    <row r="2753" spans="1:21" x14ac:dyDescent="0.25">
      <c r="A2753" t="s">
        <v>10402</v>
      </c>
      <c r="B2753">
        <v>1</v>
      </c>
      <c r="C2753" t="s">
        <v>78</v>
      </c>
      <c r="D2753" t="s">
        <v>90</v>
      </c>
      <c r="E2753" t="s">
        <v>10403</v>
      </c>
      <c r="F2753" t="s">
        <v>4996</v>
      </c>
      <c r="G2753" t="s">
        <v>71</v>
      </c>
      <c r="H2753" t="s">
        <v>129</v>
      </c>
      <c r="I2753" t="s">
        <v>22</v>
      </c>
      <c r="J2753" t="s">
        <v>141</v>
      </c>
      <c r="K2753" t="s">
        <v>10404</v>
      </c>
      <c r="L2753" t="s">
        <v>10405</v>
      </c>
      <c r="M2753">
        <v>2.5338888879999999</v>
      </c>
      <c r="N2753">
        <v>0</v>
      </c>
      <c r="O2753">
        <v>0</v>
      </c>
      <c r="P2753">
        <v>0</v>
      </c>
      <c r="Q2753">
        <v>11</v>
      </c>
      <c r="R2753">
        <v>0</v>
      </c>
      <c r="S2753">
        <v>0</v>
      </c>
      <c r="T2753">
        <v>0</v>
      </c>
      <c r="U2753">
        <v>27.872778</v>
      </c>
    </row>
    <row r="2754" spans="1:21" x14ac:dyDescent="0.25">
      <c r="A2754" t="s">
        <v>10406</v>
      </c>
      <c r="B2754">
        <v>1</v>
      </c>
      <c r="C2754" t="s">
        <v>78</v>
      </c>
      <c r="D2754" t="s">
        <v>80</v>
      </c>
      <c r="E2754" t="s">
        <v>10407</v>
      </c>
      <c r="F2754" t="s">
        <v>6310</v>
      </c>
      <c r="G2754" t="s">
        <v>71</v>
      </c>
      <c r="H2754" t="s">
        <v>129</v>
      </c>
      <c r="I2754" t="s">
        <v>22</v>
      </c>
      <c r="J2754" t="s">
        <v>141</v>
      </c>
      <c r="K2754" t="s">
        <v>10408</v>
      </c>
      <c r="L2754" t="s">
        <v>10409</v>
      </c>
      <c r="M2754">
        <v>0.19</v>
      </c>
      <c r="N2754">
        <v>0</v>
      </c>
      <c r="O2754">
        <v>112</v>
      </c>
      <c r="P2754">
        <v>0</v>
      </c>
      <c r="Q2754">
        <v>0</v>
      </c>
      <c r="R2754">
        <v>0</v>
      </c>
      <c r="S2754">
        <v>21.28</v>
      </c>
      <c r="T2754">
        <v>0</v>
      </c>
      <c r="U2754">
        <v>0</v>
      </c>
    </row>
    <row r="2755" spans="1:21" x14ac:dyDescent="0.25">
      <c r="A2755" t="s">
        <v>10410</v>
      </c>
      <c r="B2755">
        <v>1</v>
      </c>
      <c r="C2755" t="s">
        <v>78</v>
      </c>
      <c r="D2755" t="s">
        <v>80</v>
      </c>
      <c r="E2755" t="s">
        <v>10411</v>
      </c>
      <c r="F2755" t="s">
        <v>6310</v>
      </c>
      <c r="G2755" t="s">
        <v>71</v>
      </c>
      <c r="H2755" t="s">
        <v>129</v>
      </c>
      <c r="I2755" t="s">
        <v>22</v>
      </c>
      <c r="J2755" t="s">
        <v>141</v>
      </c>
      <c r="K2755" t="s">
        <v>10412</v>
      </c>
      <c r="L2755" t="s">
        <v>10413</v>
      </c>
      <c r="M2755">
        <v>11.462222221999999</v>
      </c>
      <c r="N2755">
        <v>0</v>
      </c>
      <c r="O2755">
        <v>48</v>
      </c>
      <c r="P2755">
        <v>0</v>
      </c>
      <c r="Q2755">
        <v>0</v>
      </c>
      <c r="R2755">
        <v>0</v>
      </c>
      <c r="S2755">
        <v>550.18666700000006</v>
      </c>
      <c r="T2755">
        <v>0</v>
      </c>
      <c r="U2755">
        <v>0</v>
      </c>
    </row>
    <row r="2756" spans="1:21" x14ac:dyDescent="0.25">
      <c r="A2756" t="s">
        <v>10414</v>
      </c>
      <c r="B2756">
        <v>1</v>
      </c>
      <c r="C2756" t="s">
        <v>78</v>
      </c>
      <c r="D2756" t="s">
        <v>80</v>
      </c>
      <c r="E2756" t="s">
        <v>10415</v>
      </c>
      <c r="F2756" t="s">
        <v>140</v>
      </c>
      <c r="G2756" t="s">
        <v>72</v>
      </c>
      <c r="H2756" t="s">
        <v>129</v>
      </c>
      <c r="I2756" t="s">
        <v>22</v>
      </c>
      <c r="J2756" t="s">
        <v>141</v>
      </c>
      <c r="K2756" t="s">
        <v>10416</v>
      </c>
      <c r="L2756" t="s">
        <v>10417</v>
      </c>
      <c r="M2756">
        <v>0.63638888800000004</v>
      </c>
      <c r="N2756">
        <v>28</v>
      </c>
      <c r="O2756">
        <v>5959</v>
      </c>
      <c r="P2756">
        <v>0</v>
      </c>
      <c r="Q2756">
        <v>0</v>
      </c>
      <c r="R2756">
        <v>17.818888999999999</v>
      </c>
      <c r="S2756">
        <v>3792.2413839999999</v>
      </c>
      <c r="T2756">
        <v>0</v>
      </c>
      <c r="U2756">
        <v>0</v>
      </c>
    </row>
    <row r="2757" spans="1:21" x14ac:dyDescent="0.25">
      <c r="A2757" t="s">
        <v>10418</v>
      </c>
      <c r="B2757">
        <v>1</v>
      </c>
      <c r="C2757" t="s">
        <v>78</v>
      </c>
      <c r="D2757" t="s">
        <v>106</v>
      </c>
      <c r="E2757" t="s">
        <v>10419</v>
      </c>
      <c r="F2757" t="s">
        <v>4986</v>
      </c>
      <c r="G2757" t="s">
        <v>71</v>
      </c>
      <c r="H2757" t="s">
        <v>129</v>
      </c>
      <c r="I2757" t="s">
        <v>22</v>
      </c>
      <c r="J2757" t="s">
        <v>141</v>
      </c>
      <c r="K2757" t="s">
        <v>10420</v>
      </c>
      <c r="L2757" t="s">
        <v>10421</v>
      </c>
      <c r="M2757">
        <v>0.74944444399999999</v>
      </c>
      <c r="N2757">
        <v>0</v>
      </c>
      <c r="O2757">
        <v>1</v>
      </c>
      <c r="P2757">
        <v>0</v>
      </c>
      <c r="Q2757">
        <v>0</v>
      </c>
      <c r="R2757">
        <v>0</v>
      </c>
      <c r="S2757">
        <v>0.749444</v>
      </c>
      <c r="T2757">
        <v>0</v>
      </c>
      <c r="U2757">
        <v>0</v>
      </c>
    </row>
    <row r="2758" spans="1:21" x14ac:dyDescent="0.25">
      <c r="A2758" t="s">
        <v>10422</v>
      </c>
      <c r="B2758">
        <v>1</v>
      </c>
      <c r="C2758" t="s">
        <v>78</v>
      </c>
      <c r="D2758" t="s">
        <v>106</v>
      </c>
      <c r="E2758" t="s">
        <v>10423</v>
      </c>
      <c r="F2758" t="s">
        <v>5070</v>
      </c>
      <c r="G2758" t="s">
        <v>71</v>
      </c>
      <c r="H2758" t="s">
        <v>129</v>
      </c>
      <c r="I2758" t="s">
        <v>22</v>
      </c>
      <c r="J2758" t="s">
        <v>141</v>
      </c>
      <c r="K2758" t="s">
        <v>10424</v>
      </c>
      <c r="L2758" t="s">
        <v>10425</v>
      </c>
      <c r="M2758">
        <v>16.8</v>
      </c>
      <c r="N2758">
        <v>0</v>
      </c>
      <c r="O2758">
        <v>1</v>
      </c>
      <c r="P2758">
        <v>0</v>
      </c>
      <c r="Q2758">
        <v>0</v>
      </c>
      <c r="R2758">
        <v>0</v>
      </c>
      <c r="S2758">
        <v>16.8</v>
      </c>
      <c r="T2758">
        <v>0</v>
      </c>
      <c r="U2758">
        <v>0</v>
      </c>
    </row>
    <row r="2759" spans="1:21" x14ac:dyDescent="0.25">
      <c r="A2759" t="s">
        <v>10426</v>
      </c>
      <c r="B2759">
        <v>1</v>
      </c>
      <c r="C2759" t="s">
        <v>78</v>
      </c>
      <c r="D2759" t="s">
        <v>106</v>
      </c>
      <c r="E2759" t="s">
        <v>10427</v>
      </c>
      <c r="F2759" t="s">
        <v>5417</v>
      </c>
      <c r="G2759" t="s">
        <v>71</v>
      </c>
      <c r="H2759" t="s">
        <v>129</v>
      </c>
      <c r="I2759" t="s">
        <v>22</v>
      </c>
      <c r="J2759" t="s">
        <v>141</v>
      </c>
      <c r="K2759" t="s">
        <v>10428</v>
      </c>
      <c r="L2759" t="s">
        <v>10429</v>
      </c>
      <c r="M2759">
        <v>2.3794444440000002</v>
      </c>
      <c r="N2759">
        <v>0</v>
      </c>
      <c r="O2759">
        <v>1</v>
      </c>
      <c r="P2759">
        <v>0</v>
      </c>
      <c r="Q2759">
        <v>0</v>
      </c>
      <c r="R2759">
        <v>0</v>
      </c>
      <c r="S2759">
        <v>2.3794439999999999</v>
      </c>
      <c r="T2759">
        <v>0</v>
      </c>
      <c r="U2759">
        <v>0</v>
      </c>
    </row>
    <row r="2760" spans="1:21" x14ac:dyDescent="0.25">
      <c r="A2760" t="s">
        <v>10430</v>
      </c>
      <c r="B2760">
        <v>1</v>
      </c>
      <c r="C2760" t="s">
        <v>78</v>
      </c>
      <c r="D2760" t="s">
        <v>106</v>
      </c>
      <c r="E2760" t="s">
        <v>10431</v>
      </c>
      <c r="F2760" t="s">
        <v>4991</v>
      </c>
      <c r="G2760" t="s">
        <v>71</v>
      </c>
      <c r="H2760" t="s">
        <v>129</v>
      </c>
      <c r="I2760" t="s">
        <v>22</v>
      </c>
      <c r="J2760" t="s">
        <v>141</v>
      </c>
      <c r="K2760" t="s">
        <v>10432</v>
      </c>
      <c r="L2760" t="s">
        <v>10433</v>
      </c>
      <c r="M2760">
        <v>2.8486111109999999</v>
      </c>
      <c r="N2760">
        <v>0</v>
      </c>
      <c r="O2760">
        <v>1</v>
      </c>
      <c r="P2760">
        <v>0</v>
      </c>
      <c r="Q2760">
        <v>0</v>
      </c>
      <c r="R2760">
        <v>0</v>
      </c>
      <c r="S2760">
        <v>2.848611</v>
      </c>
      <c r="T2760">
        <v>0</v>
      </c>
      <c r="U2760">
        <v>0</v>
      </c>
    </row>
    <row r="2761" spans="1:21" x14ac:dyDescent="0.25">
      <c r="A2761" t="s">
        <v>10434</v>
      </c>
      <c r="B2761">
        <v>1</v>
      </c>
      <c r="C2761" t="s">
        <v>79</v>
      </c>
      <c r="D2761" t="s">
        <v>125</v>
      </c>
      <c r="E2761" t="s">
        <v>6625</v>
      </c>
      <c r="F2761" t="s">
        <v>140</v>
      </c>
      <c r="G2761" t="s">
        <v>72</v>
      </c>
      <c r="H2761" t="s">
        <v>129</v>
      </c>
      <c r="I2761" t="s">
        <v>22</v>
      </c>
      <c r="J2761" t="s">
        <v>141</v>
      </c>
      <c r="K2761" t="s">
        <v>10435</v>
      </c>
      <c r="L2761" t="s">
        <v>10436</v>
      </c>
      <c r="M2761">
        <v>0.44555555499999999</v>
      </c>
      <c r="N2761">
        <v>23</v>
      </c>
      <c r="O2761">
        <v>48</v>
      </c>
      <c r="P2761">
        <v>31</v>
      </c>
      <c r="Q2761">
        <v>134</v>
      </c>
      <c r="R2761">
        <v>10.247778</v>
      </c>
      <c r="S2761">
        <v>21.386666999999999</v>
      </c>
      <c r="T2761">
        <v>13.812222</v>
      </c>
      <c r="U2761">
        <v>59.704444000000002</v>
      </c>
    </row>
    <row r="2762" spans="1:21" x14ac:dyDescent="0.25">
      <c r="A2762" t="s">
        <v>10437</v>
      </c>
      <c r="B2762">
        <v>1</v>
      </c>
      <c r="C2762" t="s">
        <v>79</v>
      </c>
      <c r="D2762" t="s">
        <v>125</v>
      </c>
      <c r="E2762" t="s">
        <v>6729</v>
      </c>
      <c r="F2762" t="s">
        <v>140</v>
      </c>
      <c r="G2762" t="s">
        <v>72</v>
      </c>
      <c r="H2762" t="s">
        <v>129</v>
      </c>
      <c r="I2762" t="s">
        <v>22</v>
      </c>
      <c r="J2762" t="s">
        <v>141</v>
      </c>
      <c r="K2762" t="s">
        <v>10438</v>
      </c>
      <c r="L2762" t="s">
        <v>10439</v>
      </c>
      <c r="M2762">
        <v>0.233055555</v>
      </c>
      <c r="N2762">
        <v>15</v>
      </c>
      <c r="O2762">
        <v>3128</v>
      </c>
      <c r="P2762">
        <v>2</v>
      </c>
      <c r="Q2762">
        <v>221</v>
      </c>
      <c r="R2762">
        <v>3.4958330000000002</v>
      </c>
      <c r="S2762">
        <v>728.99777600000004</v>
      </c>
      <c r="T2762">
        <v>0.466111</v>
      </c>
      <c r="U2762">
        <v>51.505277999999997</v>
      </c>
    </row>
    <row r="2763" spans="1:21" x14ac:dyDescent="0.25">
      <c r="A2763" t="s">
        <v>10440</v>
      </c>
      <c r="B2763">
        <v>1</v>
      </c>
      <c r="C2763" t="s">
        <v>79</v>
      </c>
      <c r="D2763" t="s">
        <v>125</v>
      </c>
      <c r="E2763" t="s">
        <v>10441</v>
      </c>
      <c r="F2763" t="s">
        <v>140</v>
      </c>
      <c r="G2763" t="s">
        <v>72</v>
      </c>
      <c r="H2763" t="s">
        <v>129</v>
      </c>
      <c r="I2763" t="s">
        <v>22</v>
      </c>
      <c r="J2763" t="s">
        <v>141</v>
      </c>
      <c r="K2763" t="s">
        <v>10442</v>
      </c>
      <c r="L2763" t="s">
        <v>10443</v>
      </c>
      <c r="M2763">
        <v>0.64611111099999996</v>
      </c>
      <c r="N2763">
        <v>2</v>
      </c>
      <c r="O2763">
        <v>0</v>
      </c>
      <c r="P2763">
        <v>0</v>
      </c>
      <c r="Q2763">
        <v>0</v>
      </c>
      <c r="R2763">
        <v>1.292222</v>
      </c>
      <c r="S2763">
        <v>0</v>
      </c>
      <c r="T2763">
        <v>0</v>
      </c>
      <c r="U2763">
        <v>0</v>
      </c>
    </row>
    <row r="2764" spans="1:21" x14ac:dyDescent="0.25">
      <c r="A2764" t="s">
        <v>10444</v>
      </c>
      <c r="B2764">
        <v>1</v>
      </c>
      <c r="C2764" t="s">
        <v>79</v>
      </c>
      <c r="D2764" t="s">
        <v>125</v>
      </c>
      <c r="E2764" t="s">
        <v>3179</v>
      </c>
      <c r="F2764" t="s">
        <v>140</v>
      </c>
      <c r="G2764" t="s">
        <v>72</v>
      </c>
      <c r="H2764" t="s">
        <v>129</v>
      </c>
      <c r="I2764" t="s">
        <v>22</v>
      </c>
      <c r="J2764" t="s">
        <v>141</v>
      </c>
      <c r="K2764" t="s">
        <v>10445</v>
      </c>
      <c r="L2764" t="s">
        <v>10446</v>
      </c>
      <c r="M2764">
        <v>0.58555555500000001</v>
      </c>
      <c r="N2764">
        <v>13</v>
      </c>
      <c r="O2764">
        <v>0</v>
      </c>
      <c r="P2764">
        <v>0</v>
      </c>
      <c r="Q2764">
        <v>0</v>
      </c>
      <c r="R2764">
        <v>7.612222</v>
      </c>
      <c r="S2764">
        <v>0</v>
      </c>
      <c r="T2764">
        <v>0</v>
      </c>
      <c r="U2764">
        <v>0</v>
      </c>
    </row>
    <row r="2765" spans="1:21" x14ac:dyDescent="0.25">
      <c r="A2765" t="s">
        <v>10447</v>
      </c>
      <c r="B2765">
        <v>1</v>
      </c>
      <c r="C2765" t="s">
        <v>79</v>
      </c>
      <c r="D2765" t="s">
        <v>125</v>
      </c>
      <c r="E2765" t="s">
        <v>10448</v>
      </c>
      <c r="F2765" t="s">
        <v>140</v>
      </c>
      <c r="G2765" t="s">
        <v>72</v>
      </c>
      <c r="H2765" t="s">
        <v>129</v>
      </c>
      <c r="I2765" t="s">
        <v>22</v>
      </c>
      <c r="J2765" t="s">
        <v>141</v>
      </c>
      <c r="K2765" t="s">
        <v>10449</v>
      </c>
      <c r="L2765" t="s">
        <v>10450</v>
      </c>
      <c r="M2765">
        <v>0.49916666599999998</v>
      </c>
      <c r="N2765">
        <v>24</v>
      </c>
      <c r="O2765">
        <v>1064</v>
      </c>
      <c r="P2765">
        <v>721</v>
      </c>
      <c r="Q2765">
        <v>4325</v>
      </c>
      <c r="R2765">
        <v>11.98</v>
      </c>
      <c r="S2765">
        <v>531.11333300000001</v>
      </c>
      <c r="T2765">
        <v>359.89916599999998</v>
      </c>
      <c r="U2765">
        <v>2158.8958299999999</v>
      </c>
    </row>
    <row r="2766" spans="1:21" x14ac:dyDescent="0.25">
      <c r="A2766" t="s">
        <v>10451</v>
      </c>
      <c r="B2766">
        <v>1</v>
      </c>
      <c r="C2766" t="s">
        <v>79</v>
      </c>
      <c r="D2766" t="s">
        <v>125</v>
      </c>
      <c r="E2766" t="s">
        <v>6700</v>
      </c>
      <c r="F2766" t="s">
        <v>140</v>
      </c>
      <c r="G2766" t="s">
        <v>72</v>
      </c>
      <c r="H2766" t="s">
        <v>129</v>
      </c>
      <c r="I2766" t="s">
        <v>22</v>
      </c>
      <c r="J2766" t="s">
        <v>141</v>
      </c>
      <c r="K2766" t="s">
        <v>10452</v>
      </c>
      <c r="L2766" t="s">
        <v>10453</v>
      </c>
      <c r="M2766">
        <v>0.51416666600000005</v>
      </c>
      <c r="N2766">
        <v>55</v>
      </c>
      <c r="O2766">
        <v>9800</v>
      </c>
      <c r="P2766">
        <v>33</v>
      </c>
      <c r="Q2766">
        <v>139</v>
      </c>
      <c r="R2766">
        <v>28.279167000000001</v>
      </c>
      <c r="S2766">
        <v>5038.8333270000003</v>
      </c>
      <c r="T2766">
        <v>16.967500000000001</v>
      </c>
      <c r="U2766">
        <v>71.469166999999999</v>
      </c>
    </row>
    <row r="2767" spans="1:21" x14ac:dyDescent="0.25">
      <c r="A2767" t="s">
        <v>10454</v>
      </c>
      <c r="B2767">
        <v>1</v>
      </c>
      <c r="C2767" t="s">
        <v>79</v>
      </c>
      <c r="D2767" t="s">
        <v>125</v>
      </c>
      <c r="E2767" t="s">
        <v>10455</v>
      </c>
      <c r="F2767" t="s">
        <v>140</v>
      </c>
      <c r="G2767" t="s">
        <v>72</v>
      </c>
      <c r="H2767" t="s">
        <v>129</v>
      </c>
      <c r="I2767" t="s">
        <v>22</v>
      </c>
      <c r="J2767" t="s">
        <v>141</v>
      </c>
      <c r="K2767" t="s">
        <v>10456</v>
      </c>
      <c r="L2767" t="s">
        <v>10457</v>
      </c>
      <c r="M2767">
        <v>0.311111111</v>
      </c>
      <c r="N2767">
        <v>1</v>
      </c>
      <c r="O2767">
        <v>0</v>
      </c>
      <c r="P2767">
        <v>0</v>
      </c>
      <c r="Q2767">
        <v>0</v>
      </c>
      <c r="R2767">
        <v>0.31111100000000003</v>
      </c>
      <c r="S2767">
        <v>0</v>
      </c>
      <c r="T2767">
        <v>0</v>
      </c>
      <c r="U2767">
        <v>0</v>
      </c>
    </row>
    <row r="2768" spans="1:21" x14ac:dyDescent="0.25">
      <c r="A2768" t="s">
        <v>10458</v>
      </c>
      <c r="B2768">
        <v>1</v>
      </c>
      <c r="C2768" t="s">
        <v>79</v>
      </c>
      <c r="D2768" t="s">
        <v>125</v>
      </c>
      <c r="E2768" t="s">
        <v>6625</v>
      </c>
      <c r="F2768" t="s">
        <v>140</v>
      </c>
      <c r="G2768" t="s">
        <v>72</v>
      </c>
      <c r="H2768" t="s">
        <v>129</v>
      </c>
      <c r="I2768" t="s">
        <v>22</v>
      </c>
      <c r="J2768" t="s">
        <v>141</v>
      </c>
      <c r="K2768" t="s">
        <v>10459</v>
      </c>
      <c r="L2768" t="s">
        <v>10460</v>
      </c>
      <c r="M2768">
        <v>0.97222222199999997</v>
      </c>
      <c r="N2768">
        <v>23</v>
      </c>
      <c r="O2768">
        <v>48</v>
      </c>
      <c r="P2768">
        <v>31</v>
      </c>
      <c r="Q2768">
        <v>134</v>
      </c>
      <c r="R2768">
        <v>22.361111000000001</v>
      </c>
      <c r="S2768">
        <v>46.666666999999997</v>
      </c>
      <c r="T2768">
        <v>30.138888999999999</v>
      </c>
      <c r="U2768">
        <v>130.27777800000001</v>
      </c>
    </row>
    <row r="2769" spans="1:21" x14ac:dyDescent="0.25">
      <c r="A2769" t="s">
        <v>10461</v>
      </c>
      <c r="B2769">
        <v>1</v>
      </c>
      <c r="C2769" t="s">
        <v>79</v>
      </c>
      <c r="D2769" t="s">
        <v>125</v>
      </c>
      <c r="E2769" t="s">
        <v>6645</v>
      </c>
      <c r="F2769" t="s">
        <v>6570</v>
      </c>
      <c r="G2769" t="s">
        <v>72</v>
      </c>
      <c r="H2769" t="s">
        <v>129</v>
      </c>
      <c r="I2769" t="s">
        <v>22</v>
      </c>
      <c r="J2769" t="s">
        <v>141</v>
      </c>
      <c r="K2769" t="s">
        <v>10462</v>
      </c>
      <c r="L2769" t="s">
        <v>10463</v>
      </c>
      <c r="M2769">
        <v>1.278611111</v>
      </c>
      <c r="N2769">
        <v>23</v>
      </c>
      <c r="O2769">
        <v>48</v>
      </c>
      <c r="P2769">
        <v>31</v>
      </c>
      <c r="Q2769">
        <v>134</v>
      </c>
      <c r="R2769">
        <v>29.408055999999998</v>
      </c>
      <c r="S2769">
        <v>61.373333000000002</v>
      </c>
      <c r="T2769">
        <v>39.636944</v>
      </c>
      <c r="U2769">
        <v>171.333889</v>
      </c>
    </row>
    <row r="2770" spans="1:21" x14ac:dyDescent="0.25">
      <c r="A2770" t="s">
        <v>10464</v>
      </c>
      <c r="B2770">
        <v>1</v>
      </c>
      <c r="C2770" t="s">
        <v>79</v>
      </c>
      <c r="D2770" t="s">
        <v>125</v>
      </c>
      <c r="E2770" t="s">
        <v>10465</v>
      </c>
      <c r="F2770" t="s">
        <v>2199</v>
      </c>
      <c r="G2770" t="s">
        <v>71</v>
      </c>
      <c r="H2770" t="s">
        <v>129</v>
      </c>
      <c r="I2770" t="s">
        <v>24</v>
      </c>
      <c r="J2770" t="s">
        <v>141</v>
      </c>
      <c r="K2770" t="s">
        <v>10466</v>
      </c>
      <c r="L2770" t="s">
        <v>10467</v>
      </c>
      <c r="M2770">
        <v>2.1241666659999998</v>
      </c>
      <c r="N2770">
        <v>0</v>
      </c>
      <c r="O2770">
        <v>10</v>
      </c>
      <c r="P2770">
        <v>0</v>
      </c>
      <c r="Q2770">
        <v>0</v>
      </c>
      <c r="R2770">
        <v>0</v>
      </c>
      <c r="S2770">
        <v>21.241667</v>
      </c>
      <c r="T2770">
        <v>0</v>
      </c>
      <c r="U2770">
        <v>0</v>
      </c>
    </row>
    <row r="2771" spans="1:21" x14ac:dyDescent="0.25">
      <c r="A2771" t="s">
        <v>10468</v>
      </c>
      <c r="B2771">
        <v>1</v>
      </c>
      <c r="C2771" t="s">
        <v>79</v>
      </c>
      <c r="D2771" t="s">
        <v>125</v>
      </c>
      <c r="E2771" t="s">
        <v>10469</v>
      </c>
      <c r="F2771" t="s">
        <v>4986</v>
      </c>
      <c r="G2771" t="s">
        <v>71</v>
      </c>
      <c r="H2771" t="s">
        <v>129</v>
      </c>
      <c r="I2771" t="s">
        <v>22</v>
      </c>
      <c r="J2771" t="s">
        <v>141</v>
      </c>
      <c r="K2771" t="s">
        <v>10470</v>
      </c>
      <c r="L2771" t="s">
        <v>10471</v>
      </c>
      <c r="M2771">
        <v>0.62777777700000004</v>
      </c>
      <c r="N2771">
        <v>0</v>
      </c>
      <c r="O2771">
        <v>3</v>
      </c>
      <c r="P2771">
        <v>0</v>
      </c>
      <c r="Q2771">
        <v>0</v>
      </c>
      <c r="R2771">
        <v>0</v>
      </c>
      <c r="S2771">
        <v>1.8833329999999999</v>
      </c>
      <c r="T2771">
        <v>0</v>
      </c>
      <c r="U2771">
        <v>0</v>
      </c>
    </row>
    <row r="2772" spans="1:21" x14ac:dyDescent="0.25">
      <c r="A2772" t="s">
        <v>10472</v>
      </c>
      <c r="B2772">
        <v>1</v>
      </c>
      <c r="C2772" t="s">
        <v>79</v>
      </c>
      <c r="D2772" t="s">
        <v>125</v>
      </c>
      <c r="E2772" t="s">
        <v>3183</v>
      </c>
      <c r="F2772" t="s">
        <v>140</v>
      </c>
      <c r="G2772" t="s">
        <v>72</v>
      </c>
      <c r="H2772" t="s">
        <v>129</v>
      </c>
      <c r="I2772" t="s">
        <v>22</v>
      </c>
      <c r="J2772" t="s">
        <v>141</v>
      </c>
      <c r="K2772" t="s">
        <v>10473</v>
      </c>
      <c r="L2772" t="s">
        <v>10474</v>
      </c>
      <c r="M2772">
        <v>0.24666666600000001</v>
      </c>
      <c r="N2772">
        <v>24</v>
      </c>
      <c r="O2772">
        <v>1064</v>
      </c>
      <c r="P2772">
        <v>721</v>
      </c>
      <c r="Q2772">
        <v>4325</v>
      </c>
      <c r="R2772">
        <v>5.92</v>
      </c>
      <c r="S2772">
        <v>262.45333299999999</v>
      </c>
      <c r="T2772">
        <v>177.846666</v>
      </c>
      <c r="U2772">
        <v>1066.8333299999999</v>
      </c>
    </row>
    <row r="2773" spans="1:21" x14ac:dyDescent="0.25">
      <c r="A2773" t="s">
        <v>10475</v>
      </c>
      <c r="B2773">
        <v>1</v>
      </c>
      <c r="C2773" t="s">
        <v>79</v>
      </c>
      <c r="D2773" t="s">
        <v>125</v>
      </c>
      <c r="E2773" t="s">
        <v>10476</v>
      </c>
      <c r="F2773" t="s">
        <v>4991</v>
      </c>
      <c r="G2773" t="s">
        <v>71</v>
      </c>
      <c r="H2773" t="s">
        <v>129</v>
      </c>
      <c r="I2773" t="s">
        <v>22</v>
      </c>
      <c r="J2773" t="s">
        <v>141</v>
      </c>
      <c r="K2773" t="s">
        <v>10477</v>
      </c>
      <c r="L2773" t="s">
        <v>10478</v>
      </c>
      <c r="M2773">
        <v>2.81</v>
      </c>
      <c r="N2773">
        <v>0</v>
      </c>
      <c r="O2773">
        <v>1</v>
      </c>
      <c r="P2773">
        <v>0</v>
      </c>
      <c r="Q2773">
        <v>0</v>
      </c>
      <c r="R2773">
        <v>0</v>
      </c>
      <c r="S2773">
        <v>2.81</v>
      </c>
      <c r="T2773">
        <v>0</v>
      </c>
      <c r="U2773">
        <v>0</v>
      </c>
    </row>
    <row r="2774" spans="1:21" x14ac:dyDescent="0.25">
      <c r="A2774" t="s">
        <v>10479</v>
      </c>
      <c r="B2774">
        <v>1</v>
      </c>
      <c r="C2774" t="s">
        <v>79</v>
      </c>
      <c r="D2774" t="s">
        <v>125</v>
      </c>
      <c r="E2774" t="s">
        <v>6700</v>
      </c>
      <c r="F2774" t="s">
        <v>140</v>
      </c>
      <c r="G2774" t="s">
        <v>72</v>
      </c>
      <c r="H2774" t="s">
        <v>129</v>
      </c>
      <c r="I2774" t="s">
        <v>22</v>
      </c>
      <c r="J2774" t="s">
        <v>141</v>
      </c>
      <c r="K2774" t="s">
        <v>10480</v>
      </c>
      <c r="L2774" t="s">
        <v>10481</v>
      </c>
      <c r="M2774">
        <v>0.2</v>
      </c>
      <c r="N2774">
        <v>55</v>
      </c>
      <c r="O2774">
        <v>9800</v>
      </c>
      <c r="P2774">
        <v>33</v>
      </c>
      <c r="Q2774">
        <v>139</v>
      </c>
      <c r="R2774">
        <v>11</v>
      </c>
      <c r="S2774">
        <v>1960</v>
      </c>
      <c r="T2774">
        <v>6.6</v>
      </c>
      <c r="U2774">
        <v>27.8</v>
      </c>
    </row>
    <row r="2775" spans="1:21" x14ac:dyDescent="0.25">
      <c r="A2775" t="s">
        <v>10482</v>
      </c>
      <c r="B2775">
        <v>1</v>
      </c>
      <c r="C2775" t="s">
        <v>79</v>
      </c>
      <c r="D2775" t="s">
        <v>125</v>
      </c>
      <c r="E2775" t="s">
        <v>3183</v>
      </c>
      <c r="F2775" t="s">
        <v>140</v>
      </c>
      <c r="G2775" t="s">
        <v>72</v>
      </c>
      <c r="H2775" t="s">
        <v>129</v>
      </c>
      <c r="I2775" t="s">
        <v>22</v>
      </c>
      <c r="J2775" t="s">
        <v>141</v>
      </c>
      <c r="K2775" t="s">
        <v>10480</v>
      </c>
      <c r="L2775" t="s">
        <v>10483</v>
      </c>
      <c r="M2775">
        <v>0.18333333299999999</v>
      </c>
      <c r="N2775">
        <v>24</v>
      </c>
      <c r="O2775">
        <v>1064</v>
      </c>
      <c r="P2775">
        <v>721</v>
      </c>
      <c r="Q2775">
        <v>4325</v>
      </c>
      <c r="R2775">
        <v>4.4000000000000004</v>
      </c>
      <c r="S2775">
        <v>195.066666</v>
      </c>
      <c r="T2775">
        <v>132.183333</v>
      </c>
      <c r="U2775">
        <v>792.91666499999997</v>
      </c>
    </row>
    <row r="2776" spans="1:21" x14ac:dyDescent="0.25">
      <c r="A2776" t="s">
        <v>10484</v>
      </c>
      <c r="B2776">
        <v>1</v>
      </c>
      <c r="C2776" t="s">
        <v>79</v>
      </c>
      <c r="D2776" t="s">
        <v>125</v>
      </c>
      <c r="E2776" t="s">
        <v>6645</v>
      </c>
      <c r="F2776" t="s">
        <v>140</v>
      </c>
      <c r="G2776" t="s">
        <v>72</v>
      </c>
      <c r="H2776" t="s">
        <v>129</v>
      </c>
      <c r="I2776" t="s">
        <v>22</v>
      </c>
      <c r="J2776" t="s">
        <v>141</v>
      </c>
      <c r="K2776" t="s">
        <v>10485</v>
      </c>
      <c r="L2776" t="s">
        <v>10486</v>
      </c>
      <c r="M2776">
        <v>2.256388888</v>
      </c>
      <c r="N2776">
        <v>23</v>
      </c>
      <c r="O2776">
        <v>48</v>
      </c>
      <c r="P2776">
        <v>31</v>
      </c>
      <c r="Q2776">
        <v>134</v>
      </c>
      <c r="R2776">
        <v>51.896943999999998</v>
      </c>
      <c r="S2776">
        <v>108.306667</v>
      </c>
      <c r="T2776">
        <v>69.948055999999994</v>
      </c>
      <c r="U2776">
        <v>302.356111</v>
      </c>
    </row>
    <row r="2777" spans="1:21" x14ac:dyDescent="0.25">
      <c r="A2777" t="s">
        <v>10487</v>
      </c>
      <c r="B2777">
        <v>1</v>
      </c>
      <c r="C2777" t="s">
        <v>79</v>
      </c>
      <c r="D2777" t="s">
        <v>125</v>
      </c>
      <c r="E2777" t="s">
        <v>10488</v>
      </c>
      <c r="F2777" t="s">
        <v>140</v>
      </c>
      <c r="G2777" t="s">
        <v>72</v>
      </c>
      <c r="H2777" t="s">
        <v>129</v>
      </c>
      <c r="I2777" t="s">
        <v>22</v>
      </c>
      <c r="J2777" t="s">
        <v>141</v>
      </c>
      <c r="K2777" t="s">
        <v>10489</v>
      </c>
      <c r="L2777" t="s">
        <v>10490</v>
      </c>
      <c r="M2777">
        <v>1.486388888</v>
      </c>
      <c r="N2777">
        <v>3</v>
      </c>
      <c r="O2777">
        <v>1470</v>
      </c>
      <c r="P2777">
        <v>0</v>
      </c>
      <c r="Q2777">
        <v>0</v>
      </c>
      <c r="R2777">
        <v>4.4591669999999999</v>
      </c>
      <c r="S2777">
        <v>2184.991665</v>
      </c>
      <c r="T2777">
        <v>0</v>
      </c>
      <c r="U2777">
        <v>0</v>
      </c>
    </row>
    <row r="2778" spans="1:21" x14ac:dyDescent="0.25">
      <c r="A2778" t="s">
        <v>10491</v>
      </c>
      <c r="B2778">
        <v>1</v>
      </c>
      <c r="C2778" t="s">
        <v>79</v>
      </c>
      <c r="D2778" t="s">
        <v>125</v>
      </c>
      <c r="E2778" t="s">
        <v>6625</v>
      </c>
      <c r="F2778" t="s">
        <v>140</v>
      </c>
      <c r="G2778" t="s">
        <v>72</v>
      </c>
      <c r="H2778" t="s">
        <v>129</v>
      </c>
      <c r="I2778" t="s">
        <v>22</v>
      </c>
      <c r="J2778" t="s">
        <v>141</v>
      </c>
      <c r="K2778" t="s">
        <v>10492</v>
      </c>
      <c r="L2778" t="s">
        <v>10493</v>
      </c>
      <c r="M2778">
        <v>1.0858333330000001</v>
      </c>
      <c r="N2778">
        <v>23</v>
      </c>
      <c r="O2778">
        <v>48</v>
      </c>
      <c r="P2778">
        <v>31</v>
      </c>
      <c r="Q2778">
        <v>134</v>
      </c>
      <c r="R2778">
        <v>24.974167000000001</v>
      </c>
      <c r="S2778">
        <v>52.12</v>
      </c>
      <c r="T2778">
        <v>33.660832999999997</v>
      </c>
      <c r="U2778">
        <v>145.501667</v>
      </c>
    </row>
    <row r="2779" spans="1:21" x14ac:dyDescent="0.25">
      <c r="A2779" t="s">
        <v>10494</v>
      </c>
      <c r="B2779">
        <v>1</v>
      </c>
      <c r="C2779" t="s">
        <v>79</v>
      </c>
      <c r="D2779" t="s">
        <v>125</v>
      </c>
      <c r="E2779" t="s">
        <v>6656</v>
      </c>
      <c r="F2779" t="s">
        <v>140</v>
      </c>
      <c r="G2779" t="s">
        <v>72</v>
      </c>
      <c r="H2779" t="s">
        <v>129</v>
      </c>
      <c r="I2779" t="s">
        <v>22</v>
      </c>
      <c r="J2779" t="s">
        <v>141</v>
      </c>
      <c r="K2779" t="s">
        <v>10495</v>
      </c>
      <c r="L2779" t="s">
        <v>10496</v>
      </c>
      <c r="M2779">
        <v>1.092777777</v>
      </c>
      <c r="N2779">
        <v>10</v>
      </c>
      <c r="O2779">
        <v>0</v>
      </c>
      <c r="P2779">
        <v>0</v>
      </c>
      <c r="Q2779">
        <v>0</v>
      </c>
      <c r="R2779">
        <v>10.927778</v>
      </c>
      <c r="S2779">
        <v>0</v>
      </c>
      <c r="T2779">
        <v>0</v>
      </c>
      <c r="U2779">
        <v>0</v>
      </c>
    </row>
    <row r="2780" spans="1:21" x14ac:dyDescent="0.25">
      <c r="A2780" t="s">
        <v>10497</v>
      </c>
      <c r="B2780">
        <v>1</v>
      </c>
      <c r="C2780" t="s">
        <v>78</v>
      </c>
      <c r="D2780" t="s">
        <v>88</v>
      </c>
      <c r="E2780" t="s">
        <v>10498</v>
      </c>
      <c r="F2780" t="s">
        <v>5748</v>
      </c>
      <c r="G2780" t="s">
        <v>71</v>
      </c>
      <c r="H2780" t="s">
        <v>129</v>
      </c>
      <c r="I2780" t="s">
        <v>22</v>
      </c>
      <c r="J2780" t="s">
        <v>141</v>
      </c>
      <c r="K2780" t="s">
        <v>10499</v>
      </c>
      <c r="L2780" t="s">
        <v>10500</v>
      </c>
      <c r="M2780">
        <v>0.29833333299999998</v>
      </c>
      <c r="N2780">
        <v>1</v>
      </c>
      <c r="O2780">
        <v>745</v>
      </c>
      <c r="P2780">
        <v>0</v>
      </c>
      <c r="Q2780">
        <v>0</v>
      </c>
      <c r="R2780">
        <v>0.29833300000000001</v>
      </c>
      <c r="S2780">
        <v>222.25833299999999</v>
      </c>
      <c r="T2780">
        <v>0</v>
      </c>
      <c r="U2780">
        <v>0</v>
      </c>
    </row>
    <row r="2781" spans="1:21" x14ac:dyDescent="0.25">
      <c r="A2781" t="s">
        <v>10501</v>
      </c>
      <c r="B2781">
        <v>1</v>
      </c>
      <c r="C2781" t="s">
        <v>79</v>
      </c>
      <c r="D2781" t="s">
        <v>109</v>
      </c>
      <c r="E2781" t="s">
        <v>10502</v>
      </c>
      <c r="F2781" t="s">
        <v>5470</v>
      </c>
      <c r="G2781" t="s">
        <v>71</v>
      </c>
      <c r="H2781" t="s">
        <v>129</v>
      </c>
      <c r="I2781" t="s">
        <v>22</v>
      </c>
      <c r="J2781" t="s">
        <v>141</v>
      </c>
      <c r="K2781" t="s">
        <v>10503</v>
      </c>
      <c r="L2781" t="s">
        <v>10504</v>
      </c>
      <c r="M2781">
        <v>1.314166666</v>
      </c>
      <c r="N2781">
        <v>0</v>
      </c>
      <c r="O2781">
        <v>1</v>
      </c>
      <c r="P2781">
        <v>0</v>
      </c>
      <c r="Q2781">
        <v>24</v>
      </c>
      <c r="R2781">
        <v>0</v>
      </c>
      <c r="S2781">
        <v>1.3141670000000001</v>
      </c>
      <c r="T2781">
        <v>0</v>
      </c>
      <c r="U2781">
        <v>31.54</v>
      </c>
    </row>
    <row r="2782" spans="1:21" x14ac:dyDescent="0.25">
      <c r="A2782" t="s">
        <v>10505</v>
      </c>
      <c r="B2782">
        <v>1</v>
      </c>
      <c r="C2782" t="s">
        <v>79</v>
      </c>
      <c r="D2782" t="s">
        <v>109</v>
      </c>
      <c r="E2782" t="s">
        <v>10506</v>
      </c>
      <c r="F2782" t="s">
        <v>140</v>
      </c>
      <c r="G2782" t="s">
        <v>72</v>
      </c>
      <c r="H2782" t="s">
        <v>129</v>
      </c>
      <c r="I2782" t="s">
        <v>22</v>
      </c>
      <c r="J2782" t="s">
        <v>141</v>
      </c>
      <c r="K2782" t="s">
        <v>10507</v>
      </c>
      <c r="L2782" t="s">
        <v>10508</v>
      </c>
      <c r="M2782">
        <v>0.61194444400000003</v>
      </c>
      <c r="N2782">
        <v>7</v>
      </c>
      <c r="O2782">
        <v>816</v>
      </c>
      <c r="P2782">
        <v>33</v>
      </c>
      <c r="Q2782">
        <v>3</v>
      </c>
      <c r="R2782">
        <v>4.2836109999999996</v>
      </c>
      <c r="S2782">
        <v>499.34666600000003</v>
      </c>
      <c r="T2782">
        <v>20.194167</v>
      </c>
      <c r="U2782">
        <v>1.835833</v>
      </c>
    </row>
    <row r="2783" spans="1:21" x14ac:dyDescent="0.25">
      <c r="A2783" t="s">
        <v>10509</v>
      </c>
      <c r="B2783">
        <v>1</v>
      </c>
      <c r="C2783" t="s">
        <v>79</v>
      </c>
      <c r="D2783" t="s">
        <v>109</v>
      </c>
      <c r="E2783" t="s">
        <v>10132</v>
      </c>
      <c r="F2783" t="s">
        <v>154</v>
      </c>
      <c r="G2783" t="s">
        <v>72</v>
      </c>
      <c r="H2783" t="s">
        <v>129</v>
      </c>
      <c r="I2783" t="s">
        <v>22</v>
      </c>
      <c r="J2783" t="s">
        <v>130</v>
      </c>
      <c r="K2783" t="s">
        <v>10510</v>
      </c>
      <c r="L2783" t="s">
        <v>10511</v>
      </c>
      <c r="M2783">
        <v>5.7862776999999997E-2</v>
      </c>
      <c r="N2783">
        <v>61</v>
      </c>
      <c r="O2783">
        <v>95</v>
      </c>
      <c r="P2783">
        <v>0</v>
      </c>
      <c r="Q2783">
        <v>0</v>
      </c>
      <c r="R2783">
        <v>3.5296289999999999</v>
      </c>
      <c r="S2783">
        <v>5.4969640000000002</v>
      </c>
      <c r="T2783">
        <v>0</v>
      </c>
      <c r="U2783">
        <v>0</v>
      </c>
    </row>
    <row r="2784" spans="1:21" x14ac:dyDescent="0.25">
      <c r="A2784" t="s">
        <v>10512</v>
      </c>
      <c r="B2784">
        <v>1</v>
      </c>
      <c r="C2784" t="s">
        <v>78</v>
      </c>
      <c r="D2784" t="s">
        <v>90</v>
      </c>
      <c r="E2784" t="s">
        <v>10513</v>
      </c>
      <c r="F2784" t="s">
        <v>4996</v>
      </c>
      <c r="G2784" t="s">
        <v>71</v>
      </c>
      <c r="H2784" t="s">
        <v>129</v>
      </c>
      <c r="I2784" t="s">
        <v>22</v>
      </c>
      <c r="J2784" t="s">
        <v>141</v>
      </c>
      <c r="K2784" t="s">
        <v>10514</v>
      </c>
      <c r="L2784" t="s">
        <v>10515</v>
      </c>
      <c r="M2784">
        <v>0.98638888800000002</v>
      </c>
      <c r="N2784">
        <v>0</v>
      </c>
      <c r="O2784">
        <v>0</v>
      </c>
      <c r="P2784">
        <v>0</v>
      </c>
      <c r="Q2784">
        <v>3</v>
      </c>
      <c r="R2784">
        <v>0</v>
      </c>
      <c r="S2784">
        <v>0</v>
      </c>
      <c r="T2784">
        <v>0</v>
      </c>
      <c r="U2784">
        <v>2.9591669999999999</v>
      </c>
    </row>
    <row r="2785" spans="1:21" x14ac:dyDescent="0.25">
      <c r="A2785" t="s">
        <v>10516</v>
      </c>
      <c r="B2785">
        <v>1</v>
      </c>
      <c r="C2785" t="s">
        <v>78</v>
      </c>
      <c r="D2785" t="s">
        <v>82</v>
      </c>
      <c r="E2785" t="s">
        <v>10517</v>
      </c>
      <c r="F2785" t="s">
        <v>7394</v>
      </c>
      <c r="G2785" t="s">
        <v>71</v>
      </c>
      <c r="H2785" t="s">
        <v>129</v>
      </c>
      <c r="I2785" t="s">
        <v>22</v>
      </c>
      <c r="J2785" t="s">
        <v>141</v>
      </c>
      <c r="K2785" t="s">
        <v>10518</v>
      </c>
      <c r="L2785" t="s">
        <v>10519</v>
      </c>
      <c r="M2785">
        <v>2.417777777</v>
      </c>
      <c r="N2785">
        <v>0</v>
      </c>
      <c r="O2785">
        <v>84</v>
      </c>
      <c r="P2785">
        <v>0</v>
      </c>
      <c r="Q2785">
        <v>17</v>
      </c>
      <c r="R2785">
        <v>0</v>
      </c>
      <c r="S2785">
        <v>203.093333</v>
      </c>
      <c r="T2785">
        <v>0</v>
      </c>
      <c r="U2785">
        <v>41.102221999999998</v>
      </c>
    </row>
    <row r="2786" spans="1:21" x14ac:dyDescent="0.25">
      <c r="A2786" t="s">
        <v>10520</v>
      </c>
      <c r="B2786">
        <v>1</v>
      </c>
      <c r="C2786" t="s">
        <v>78</v>
      </c>
      <c r="D2786" t="s">
        <v>81</v>
      </c>
      <c r="E2786" t="s">
        <v>10521</v>
      </c>
      <c r="F2786" t="s">
        <v>177</v>
      </c>
      <c r="G2786" t="s">
        <v>71</v>
      </c>
      <c r="H2786" t="s">
        <v>129</v>
      </c>
      <c r="I2786" t="s">
        <v>22</v>
      </c>
      <c r="J2786" t="s">
        <v>130</v>
      </c>
      <c r="K2786" t="s">
        <v>10522</v>
      </c>
      <c r="L2786" t="s">
        <v>10523</v>
      </c>
      <c r="M2786">
        <v>7.0355555550000002</v>
      </c>
      <c r="N2786">
        <v>0</v>
      </c>
      <c r="O2786">
        <v>335</v>
      </c>
      <c r="P2786">
        <v>0</v>
      </c>
      <c r="Q2786">
        <v>0</v>
      </c>
      <c r="R2786">
        <v>0</v>
      </c>
      <c r="S2786">
        <v>2356.9111109999999</v>
      </c>
      <c r="T2786">
        <v>0</v>
      </c>
      <c r="U2786">
        <v>0</v>
      </c>
    </row>
    <row r="2787" spans="1:21" x14ac:dyDescent="0.25">
      <c r="A2787" t="s">
        <v>10524</v>
      </c>
      <c r="B2787">
        <v>1</v>
      </c>
      <c r="C2787" t="s">
        <v>78</v>
      </c>
      <c r="D2787" t="s">
        <v>81</v>
      </c>
      <c r="E2787" t="s">
        <v>10525</v>
      </c>
      <c r="F2787" t="s">
        <v>177</v>
      </c>
      <c r="G2787" t="s">
        <v>71</v>
      </c>
      <c r="H2787" t="s">
        <v>129</v>
      </c>
      <c r="I2787" t="s">
        <v>22</v>
      </c>
      <c r="J2787" t="s">
        <v>130</v>
      </c>
      <c r="K2787" t="s">
        <v>10526</v>
      </c>
      <c r="L2787" t="s">
        <v>10527</v>
      </c>
      <c r="M2787">
        <v>0.25055555499999999</v>
      </c>
      <c r="N2787">
        <v>0</v>
      </c>
      <c r="O2787">
        <v>249</v>
      </c>
      <c r="P2787">
        <v>0</v>
      </c>
      <c r="Q2787">
        <v>0</v>
      </c>
      <c r="R2787">
        <v>0</v>
      </c>
      <c r="S2787">
        <v>62.388333000000003</v>
      </c>
      <c r="T2787">
        <v>0</v>
      </c>
      <c r="U2787">
        <v>0</v>
      </c>
    </row>
    <row r="2788" spans="1:21" x14ac:dyDescent="0.25">
      <c r="A2788" t="s">
        <v>10528</v>
      </c>
      <c r="B2788">
        <v>1</v>
      </c>
      <c r="C2788" t="s">
        <v>78</v>
      </c>
      <c r="D2788" t="s">
        <v>81</v>
      </c>
      <c r="E2788" t="s">
        <v>10529</v>
      </c>
      <c r="F2788" t="s">
        <v>177</v>
      </c>
      <c r="G2788" t="s">
        <v>71</v>
      </c>
      <c r="H2788" t="s">
        <v>129</v>
      </c>
      <c r="I2788" t="s">
        <v>22</v>
      </c>
      <c r="J2788" t="s">
        <v>130</v>
      </c>
      <c r="K2788" t="s">
        <v>10530</v>
      </c>
      <c r="L2788" t="s">
        <v>10531</v>
      </c>
      <c r="M2788">
        <v>6.2722222219999999</v>
      </c>
      <c r="N2788">
        <v>0</v>
      </c>
      <c r="O2788">
        <v>159</v>
      </c>
      <c r="P2788">
        <v>0</v>
      </c>
      <c r="Q2788">
        <v>0</v>
      </c>
      <c r="R2788">
        <v>0</v>
      </c>
      <c r="S2788">
        <v>997.28333299999997</v>
      </c>
      <c r="T2788">
        <v>0</v>
      </c>
      <c r="U2788">
        <v>0</v>
      </c>
    </row>
    <row r="2789" spans="1:21" x14ac:dyDescent="0.25">
      <c r="A2789" t="s">
        <v>10532</v>
      </c>
      <c r="B2789">
        <v>1</v>
      </c>
      <c r="C2789" t="s">
        <v>78</v>
      </c>
      <c r="D2789" t="s">
        <v>81</v>
      </c>
      <c r="E2789" t="s">
        <v>10533</v>
      </c>
      <c r="F2789" t="s">
        <v>177</v>
      </c>
      <c r="G2789" t="s">
        <v>71</v>
      </c>
      <c r="H2789" t="s">
        <v>129</v>
      </c>
      <c r="I2789" t="s">
        <v>22</v>
      </c>
      <c r="J2789" t="s">
        <v>130</v>
      </c>
      <c r="K2789" t="s">
        <v>10534</v>
      </c>
      <c r="L2789" t="s">
        <v>10535</v>
      </c>
      <c r="M2789">
        <v>3.6281044439999999</v>
      </c>
      <c r="N2789">
        <v>0</v>
      </c>
      <c r="O2789">
        <v>84</v>
      </c>
      <c r="P2789">
        <v>0</v>
      </c>
      <c r="Q2789">
        <v>0</v>
      </c>
      <c r="R2789">
        <v>0</v>
      </c>
      <c r="S2789">
        <v>304.76077299999997</v>
      </c>
      <c r="T2789">
        <v>0</v>
      </c>
      <c r="U2789">
        <v>0</v>
      </c>
    </row>
    <row r="2790" spans="1:21" x14ac:dyDescent="0.25">
      <c r="A2790" t="s">
        <v>10536</v>
      </c>
      <c r="B2790">
        <v>1</v>
      </c>
      <c r="C2790" t="s">
        <v>78</v>
      </c>
      <c r="D2790" t="s">
        <v>81</v>
      </c>
      <c r="E2790" t="s">
        <v>10537</v>
      </c>
      <c r="F2790" t="s">
        <v>4991</v>
      </c>
      <c r="G2790" t="s">
        <v>71</v>
      </c>
      <c r="H2790" t="s">
        <v>129</v>
      </c>
      <c r="I2790" t="s">
        <v>22</v>
      </c>
      <c r="J2790" t="s">
        <v>141</v>
      </c>
      <c r="K2790" t="s">
        <v>10538</v>
      </c>
      <c r="L2790" t="s">
        <v>10539</v>
      </c>
      <c r="M2790">
        <v>1.1291666659999999</v>
      </c>
      <c r="N2790">
        <v>0</v>
      </c>
      <c r="O2790">
        <v>1</v>
      </c>
      <c r="P2790">
        <v>0</v>
      </c>
      <c r="Q2790">
        <v>0</v>
      </c>
      <c r="R2790">
        <v>0</v>
      </c>
      <c r="S2790">
        <v>1.129167</v>
      </c>
      <c r="T2790">
        <v>0</v>
      </c>
      <c r="U2790">
        <v>0</v>
      </c>
    </row>
    <row r="2791" spans="1:21" x14ac:dyDescent="0.25">
      <c r="A2791" t="s">
        <v>10540</v>
      </c>
      <c r="B2791">
        <v>1</v>
      </c>
      <c r="C2791" t="s">
        <v>78</v>
      </c>
      <c r="D2791" t="s">
        <v>81</v>
      </c>
      <c r="E2791" t="s">
        <v>10541</v>
      </c>
      <c r="F2791" t="s">
        <v>177</v>
      </c>
      <c r="G2791" t="s">
        <v>71</v>
      </c>
      <c r="H2791" t="s">
        <v>129</v>
      </c>
      <c r="I2791" t="s">
        <v>22</v>
      </c>
      <c r="J2791" t="s">
        <v>130</v>
      </c>
      <c r="K2791" t="s">
        <v>10542</v>
      </c>
      <c r="L2791" t="s">
        <v>10543</v>
      </c>
      <c r="M2791">
        <v>5.3402544440000002</v>
      </c>
      <c r="N2791">
        <v>0</v>
      </c>
      <c r="O2791">
        <v>243</v>
      </c>
      <c r="P2791">
        <v>0</v>
      </c>
      <c r="Q2791">
        <v>0</v>
      </c>
      <c r="R2791">
        <v>0</v>
      </c>
      <c r="S2791">
        <v>1297.68183</v>
      </c>
      <c r="T2791">
        <v>0</v>
      </c>
      <c r="U2791">
        <v>0</v>
      </c>
    </row>
    <row r="2792" spans="1:21" x14ac:dyDescent="0.25">
      <c r="A2792" t="s">
        <v>10544</v>
      </c>
      <c r="B2792">
        <v>1</v>
      </c>
      <c r="C2792" t="s">
        <v>78</v>
      </c>
      <c r="D2792" t="s">
        <v>81</v>
      </c>
      <c r="E2792" t="s">
        <v>10545</v>
      </c>
      <c r="F2792" t="s">
        <v>4991</v>
      </c>
      <c r="G2792" t="s">
        <v>71</v>
      </c>
      <c r="H2792" t="s">
        <v>129</v>
      </c>
      <c r="I2792" t="s">
        <v>22</v>
      </c>
      <c r="J2792" t="s">
        <v>141</v>
      </c>
      <c r="K2792" t="s">
        <v>10546</v>
      </c>
      <c r="L2792" t="s">
        <v>10547</v>
      </c>
      <c r="M2792">
        <v>4.8733333329999997</v>
      </c>
      <c r="N2792">
        <v>0</v>
      </c>
      <c r="O2792">
        <v>3</v>
      </c>
      <c r="P2792">
        <v>0</v>
      </c>
      <c r="Q2792">
        <v>0</v>
      </c>
      <c r="R2792">
        <v>0</v>
      </c>
      <c r="S2792">
        <v>14.62</v>
      </c>
      <c r="T2792">
        <v>0</v>
      </c>
      <c r="U2792">
        <v>0</v>
      </c>
    </row>
    <row r="2793" spans="1:21" x14ac:dyDescent="0.25">
      <c r="A2793" t="s">
        <v>10548</v>
      </c>
      <c r="B2793">
        <v>1</v>
      </c>
      <c r="C2793" t="s">
        <v>78</v>
      </c>
      <c r="D2793" t="s">
        <v>82</v>
      </c>
      <c r="E2793" t="s">
        <v>10549</v>
      </c>
      <c r="F2793" t="s">
        <v>6832</v>
      </c>
      <c r="G2793" t="s">
        <v>71</v>
      </c>
      <c r="H2793" t="s">
        <v>129</v>
      </c>
      <c r="I2793" t="s">
        <v>22</v>
      </c>
      <c r="J2793" t="s">
        <v>141</v>
      </c>
      <c r="K2793" t="s">
        <v>10550</v>
      </c>
      <c r="L2793" t="s">
        <v>10551</v>
      </c>
      <c r="M2793">
        <v>1.9327777770000001</v>
      </c>
      <c r="N2793">
        <v>0</v>
      </c>
      <c r="O2793">
        <v>241</v>
      </c>
      <c r="P2793">
        <v>0</v>
      </c>
      <c r="Q2793">
        <v>0</v>
      </c>
      <c r="R2793">
        <v>0</v>
      </c>
      <c r="S2793">
        <v>465.79944399999999</v>
      </c>
      <c r="T2793">
        <v>0</v>
      </c>
      <c r="U2793">
        <v>0</v>
      </c>
    </row>
    <row r="2794" spans="1:21" x14ac:dyDescent="0.25">
      <c r="A2794" t="s">
        <v>10552</v>
      </c>
      <c r="B2794">
        <v>1</v>
      </c>
      <c r="C2794" t="s">
        <v>78</v>
      </c>
      <c r="D2794" t="s">
        <v>90</v>
      </c>
      <c r="E2794" t="s">
        <v>10553</v>
      </c>
      <c r="F2794" t="s">
        <v>4991</v>
      </c>
      <c r="G2794" t="s">
        <v>71</v>
      </c>
      <c r="H2794" t="s">
        <v>129</v>
      </c>
      <c r="I2794" t="s">
        <v>22</v>
      </c>
      <c r="J2794" t="s">
        <v>141</v>
      </c>
      <c r="K2794" t="s">
        <v>10554</v>
      </c>
      <c r="L2794" t="s">
        <v>10555</v>
      </c>
      <c r="M2794">
        <v>0.456666666</v>
      </c>
      <c r="N2794">
        <v>0</v>
      </c>
      <c r="O2794">
        <v>0</v>
      </c>
      <c r="P2794">
        <v>0</v>
      </c>
      <c r="Q2794">
        <v>1</v>
      </c>
      <c r="R2794">
        <v>0</v>
      </c>
      <c r="S2794">
        <v>0</v>
      </c>
      <c r="T2794">
        <v>0</v>
      </c>
      <c r="U2794">
        <v>0.45666699999999999</v>
      </c>
    </row>
    <row r="2795" spans="1:21" x14ac:dyDescent="0.25">
      <c r="A2795" t="s">
        <v>10556</v>
      </c>
      <c r="B2795">
        <v>1</v>
      </c>
      <c r="C2795" t="s">
        <v>78</v>
      </c>
      <c r="D2795" t="s">
        <v>90</v>
      </c>
      <c r="E2795" t="s">
        <v>10557</v>
      </c>
      <c r="F2795" t="s">
        <v>4986</v>
      </c>
      <c r="G2795" t="s">
        <v>71</v>
      </c>
      <c r="H2795" t="s">
        <v>129</v>
      </c>
      <c r="I2795" t="s">
        <v>22</v>
      </c>
      <c r="J2795" t="s">
        <v>141</v>
      </c>
      <c r="K2795" t="s">
        <v>10558</v>
      </c>
      <c r="L2795" t="s">
        <v>10559</v>
      </c>
      <c r="M2795">
        <v>0.73861111099999999</v>
      </c>
      <c r="N2795">
        <v>0</v>
      </c>
      <c r="O2795">
        <v>0</v>
      </c>
      <c r="P2795">
        <v>0</v>
      </c>
      <c r="Q2795">
        <v>71</v>
      </c>
      <c r="R2795">
        <v>0</v>
      </c>
      <c r="S2795">
        <v>0</v>
      </c>
      <c r="T2795">
        <v>0</v>
      </c>
      <c r="U2795">
        <v>52.441389000000001</v>
      </c>
    </row>
    <row r="2796" spans="1:21" x14ac:dyDescent="0.25">
      <c r="A2796" t="s">
        <v>10560</v>
      </c>
      <c r="B2796">
        <v>1</v>
      </c>
      <c r="C2796" t="s">
        <v>78</v>
      </c>
      <c r="D2796" t="s">
        <v>90</v>
      </c>
      <c r="E2796" t="s">
        <v>10561</v>
      </c>
      <c r="F2796" t="s">
        <v>4991</v>
      </c>
      <c r="G2796" t="s">
        <v>71</v>
      </c>
      <c r="H2796" t="s">
        <v>129</v>
      </c>
      <c r="I2796" t="s">
        <v>22</v>
      </c>
      <c r="J2796" t="s">
        <v>141</v>
      </c>
      <c r="K2796" t="s">
        <v>10562</v>
      </c>
      <c r="L2796" t="s">
        <v>10563</v>
      </c>
      <c r="M2796">
        <v>3.9224999999999999</v>
      </c>
      <c r="N2796">
        <v>0</v>
      </c>
      <c r="O2796">
        <v>0</v>
      </c>
      <c r="P2796">
        <v>0</v>
      </c>
      <c r="Q2796">
        <v>1</v>
      </c>
      <c r="R2796">
        <v>0</v>
      </c>
      <c r="S2796">
        <v>0</v>
      </c>
      <c r="T2796">
        <v>0</v>
      </c>
      <c r="U2796">
        <v>3.9224999999999999</v>
      </c>
    </row>
    <row r="2797" spans="1:21" x14ac:dyDescent="0.25">
      <c r="A2797" t="s">
        <v>10564</v>
      </c>
      <c r="B2797">
        <v>1</v>
      </c>
      <c r="C2797" t="s">
        <v>78</v>
      </c>
      <c r="D2797" t="s">
        <v>90</v>
      </c>
      <c r="E2797" t="s">
        <v>10565</v>
      </c>
      <c r="F2797" t="s">
        <v>4986</v>
      </c>
      <c r="G2797" t="s">
        <v>71</v>
      </c>
      <c r="H2797" t="s">
        <v>129</v>
      </c>
      <c r="I2797" t="s">
        <v>22</v>
      </c>
      <c r="J2797" t="s">
        <v>141</v>
      </c>
      <c r="K2797" t="s">
        <v>10566</v>
      </c>
      <c r="L2797" t="s">
        <v>10567</v>
      </c>
      <c r="M2797">
        <v>2.9975000000000001</v>
      </c>
      <c r="N2797">
        <v>0</v>
      </c>
      <c r="O2797">
        <v>0</v>
      </c>
      <c r="P2797">
        <v>0</v>
      </c>
      <c r="Q2797">
        <v>42</v>
      </c>
      <c r="R2797">
        <v>0</v>
      </c>
      <c r="S2797">
        <v>0</v>
      </c>
      <c r="T2797">
        <v>0</v>
      </c>
      <c r="U2797">
        <v>125.895</v>
      </c>
    </row>
    <row r="2798" spans="1:21" x14ac:dyDescent="0.25">
      <c r="A2798" t="s">
        <v>10568</v>
      </c>
      <c r="B2798">
        <v>1</v>
      </c>
      <c r="C2798" t="s">
        <v>78</v>
      </c>
      <c r="D2798" t="s">
        <v>82</v>
      </c>
      <c r="E2798" t="s">
        <v>10569</v>
      </c>
      <c r="F2798" t="s">
        <v>177</v>
      </c>
      <c r="G2798" t="s">
        <v>71</v>
      </c>
      <c r="H2798" t="s">
        <v>129</v>
      </c>
      <c r="I2798" t="s">
        <v>22</v>
      </c>
      <c r="J2798" t="s">
        <v>130</v>
      </c>
      <c r="K2798" t="s">
        <v>10570</v>
      </c>
      <c r="L2798" t="s">
        <v>10571</v>
      </c>
      <c r="M2798">
        <v>1.763055555</v>
      </c>
      <c r="N2798">
        <v>0</v>
      </c>
      <c r="O2798">
        <v>208</v>
      </c>
      <c r="P2798">
        <v>0</v>
      </c>
      <c r="Q2798">
        <v>0</v>
      </c>
      <c r="R2798">
        <v>0</v>
      </c>
      <c r="S2798">
        <v>366.71555499999999</v>
      </c>
      <c r="T2798">
        <v>0</v>
      </c>
      <c r="U2798">
        <v>0</v>
      </c>
    </row>
    <row r="2799" spans="1:21" x14ac:dyDescent="0.25">
      <c r="A2799" t="s">
        <v>10572</v>
      </c>
      <c r="B2799">
        <v>1</v>
      </c>
      <c r="C2799" t="s">
        <v>78</v>
      </c>
      <c r="D2799" t="s">
        <v>81</v>
      </c>
      <c r="E2799" t="s">
        <v>10573</v>
      </c>
      <c r="F2799" t="s">
        <v>3423</v>
      </c>
      <c r="G2799" t="s">
        <v>72</v>
      </c>
      <c r="H2799" t="s">
        <v>129</v>
      </c>
      <c r="I2799" t="s">
        <v>22</v>
      </c>
      <c r="J2799" t="s">
        <v>141</v>
      </c>
      <c r="K2799" t="s">
        <v>10574</v>
      </c>
      <c r="L2799" t="s">
        <v>10575</v>
      </c>
      <c r="M2799">
        <v>6.8088888880000003</v>
      </c>
      <c r="N2799">
        <v>1</v>
      </c>
      <c r="O2799">
        <v>496</v>
      </c>
      <c r="P2799">
        <v>0</v>
      </c>
      <c r="Q2799">
        <v>0</v>
      </c>
      <c r="R2799">
        <v>6.8088889999999997</v>
      </c>
      <c r="S2799">
        <v>3377.2088880000001</v>
      </c>
      <c r="T2799">
        <v>0</v>
      </c>
      <c r="U2799">
        <v>0</v>
      </c>
    </row>
    <row r="2800" spans="1:21" x14ac:dyDescent="0.25">
      <c r="A2800" t="s">
        <v>10576</v>
      </c>
      <c r="B2800">
        <v>1</v>
      </c>
      <c r="C2800" t="s">
        <v>78</v>
      </c>
      <c r="D2800" t="s">
        <v>81</v>
      </c>
      <c r="E2800" t="s">
        <v>10577</v>
      </c>
      <c r="F2800" t="s">
        <v>140</v>
      </c>
      <c r="G2800" t="s">
        <v>72</v>
      </c>
      <c r="H2800" t="s">
        <v>129</v>
      </c>
      <c r="I2800" t="s">
        <v>22</v>
      </c>
      <c r="J2800" t="s">
        <v>141</v>
      </c>
      <c r="K2800" t="s">
        <v>10578</v>
      </c>
      <c r="L2800" t="s">
        <v>10579</v>
      </c>
      <c r="M2800">
        <v>1.1086111110000001</v>
      </c>
      <c r="N2800">
        <v>17</v>
      </c>
      <c r="O2800">
        <v>228</v>
      </c>
      <c r="P2800">
        <v>0</v>
      </c>
      <c r="Q2800">
        <v>1</v>
      </c>
      <c r="R2800">
        <v>18.846388999999999</v>
      </c>
      <c r="S2800">
        <v>252.76333299999999</v>
      </c>
      <c r="T2800">
        <v>0</v>
      </c>
      <c r="U2800">
        <v>1.108611</v>
      </c>
    </row>
    <row r="2801" spans="1:21" x14ac:dyDescent="0.25">
      <c r="A2801" t="s">
        <v>10580</v>
      </c>
      <c r="B2801">
        <v>1</v>
      </c>
      <c r="C2801" t="s">
        <v>78</v>
      </c>
      <c r="D2801" t="s">
        <v>81</v>
      </c>
      <c r="E2801" t="s">
        <v>10581</v>
      </c>
      <c r="F2801" t="s">
        <v>4991</v>
      </c>
      <c r="G2801" t="s">
        <v>71</v>
      </c>
      <c r="H2801" t="s">
        <v>129</v>
      </c>
      <c r="I2801" t="s">
        <v>22</v>
      </c>
      <c r="J2801" t="s">
        <v>141</v>
      </c>
      <c r="K2801" t="s">
        <v>10582</v>
      </c>
      <c r="L2801" t="s">
        <v>10583</v>
      </c>
      <c r="M2801">
        <v>9.131388888</v>
      </c>
      <c r="N2801">
        <v>0</v>
      </c>
      <c r="O2801">
        <v>1</v>
      </c>
      <c r="P2801">
        <v>0</v>
      </c>
      <c r="Q2801">
        <v>0</v>
      </c>
      <c r="R2801">
        <v>0</v>
      </c>
      <c r="S2801">
        <v>9.1313890000000004</v>
      </c>
      <c r="T2801">
        <v>0</v>
      </c>
      <c r="U2801">
        <v>0</v>
      </c>
    </row>
    <row r="2802" spans="1:21" x14ac:dyDescent="0.25">
      <c r="A2802" t="s">
        <v>10584</v>
      </c>
      <c r="B2802">
        <v>1</v>
      </c>
      <c r="C2802" t="s">
        <v>78</v>
      </c>
      <c r="D2802" t="s">
        <v>81</v>
      </c>
      <c r="E2802" t="s">
        <v>10585</v>
      </c>
      <c r="F2802" t="s">
        <v>4996</v>
      </c>
      <c r="G2802" t="s">
        <v>71</v>
      </c>
      <c r="H2802" t="s">
        <v>129</v>
      </c>
      <c r="I2802" t="s">
        <v>22</v>
      </c>
      <c r="J2802" t="s">
        <v>141</v>
      </c>
      <c r="K2802" t="s">
        <v>10586</v>
      </c>
      <c r="L2802" t="s">
        <v>10587</v>
      </c>
      <c r="M2802">
        <v>1.3133333330000001</v>
      </c>
      <c r="N2802">
        <v>0</v>
      </c>
      <c r="O2802">
        <v>215</v>
      </c>
      <c r="P2802">
        <v>0</v>
      </c>
      <c r="Q2802">
        <v>0</v>
      </c>
      <c r="R2802">
        <v>0</v>
      </c>
      <c r="S2802">
        <v>282.36666700000001</v>
      </c>
      <c r="T2802">
        <v>0</v>
      </c>
      <c r="U2802">
        <v>0</v>
      </c>
    </row>
    <row r="2803" spans="1:21" x14ac:dyDescent="0.25">
      <c r="A2803" t="s">
        <v>10588</v>
      </c>
      <c r="B2803">
        <v>1</v>
      </c>
      <c r="C2803" t="s">
        <v>78</v>
      </c>
      <c r="D2803" t="s">
        <v>104</v>
      </c>
      <c r="E2803" t="s">
        <v>10589</v>
      </c>
      <c r="F2803" t="s">
        <v>4991</v>
      </c>
      <c r="G2803" t="s">
        <v>71</v>
      </c>
      <c r="H2803" t="s">
        <v>129</v>
      </c>
      <c r="I2803" t="s">
        <v>22</v>
      </c>
      <c r="J2803" t="s">
        <v>141</v>
      </c>
      <c r="K2803" t="s">
        <v>10590</v>
      </c>
      <c r="L2803" t="s">
        <v>10591</v>
      </c>
      <c r="M2803">
        <v>0.73055555500000002</v>
      </c>
      <c r="N2803">
        <v>0</v>
      </c>
      <c r="O2803">
        <v>1</v>
      </c>
      <c r="P2803">
        <v>0</v>
      </c>
      <c r="Q2803">
        <v>0</v>
      </c>
      <c r="R2803">
        <v>0</v>
      </c>
      <c r="S2803">
        <v>0.73055599999999998</v>
      </c>
      <c r="T2803">
        <v>0</v>
      </c>
      <c r="U2803">
        <v>0</v>
      </c>
    </row>
    <row r="2804" spans="1:21" x14ac:dyDescent="0.25">
      <c r="A2804" t="s">
        <v>10592</v>
      </c>
      <c r="B2804">
        <v>1</v>
      </c>
      <c r="C2804" t="s">
        <v>78</v>
      </c>
      <c r="D2804" t="s">
        <v>104</v>
      </c>
      <c r="E2804" t="s">
        <v>10593</v>
      </c>
      <c r="F2804" t="s">
        <v>4991</v>
      </c>
      <c r="G2804" t="s">
        <v>71</v>
      </c>
      <c r="H2804" t="s">
        <v>129</v>
      </c>
      <c r="I2804" t="s">
        <v>22</v>
      </c>
      <c r="J2804" t="s">
        <v>141</v>
      </c>
      <c r="K2804" t="s">
        <v>10594</v>
      </c>
      <c r="L2804" t="s">
        <v>10595</v>
      </c>
      <c r="M2804">
        <v>2.25</v>
      </c>
      <c r="N2804">
        <v>0</v>
      </c>
      <c r="O2804">
        <v>1</v>
      </c>
      <c r="P2804">
        <v>0</v>
      </c>
      <c r="Q2804">
        <v>0</v>
      </c>
      <c r="R2804">
        <v>0</v>
      </c>
      <c r="S2804">
        <v>2.25</v>
      </c>
      <c r="T2804">
        <v>0</v>
      </c>
      <c r="U2804">
        <v>0</v>
      </c>
    </row>
    <row r="2805" spans="1:21" x14ac:dyDescent="0.25">
      <c r="A2805" t="s">
        <v>10596</v>
      </c>
      <c r="B2805">
        <v>1</v>
      </c>
      <c r="C2805" t="s">
        <v>78</v>
      </c>
      <c r="D2805" t="s">
        <v>81</v>
      </c>
      <c r="E2805" t="s">
        <v>10597</v>
      </c>
      <c r="F2805" t="s">
        <v>140</v>
      </c>
      <c r="G2805" t="s">
        <v>72</v>
      </c>
      <c r="H2805" t="s">
        <v>168</v>
      </c>
      <c r="I2805" t="s">
        <v>22</v>
      </c>
      <c r="J2805" t="s">
        <v>141</v>
      </c>
      <c r="K2805" t="s">
        <v>10598</v>
      </c>
      <c r="L2805" t="s">
        <v>10599</v>
      </c>
      <c r="M2805">
        <v>1.7500000000000002E-2</v>
      </c>
      <c r="N2805">
        <v>4</v>
      </c>
      <c r="O2805">
        <v>1455</v>
      </c>
      <c r="P2805">
        <v>0</v>
      </c>
      <c r="Q2805">
        <v>0</v>
      </c>
      <c r="R2805">
        <v>7.0000000000000007E-2</v>
      </c>
      <c r="S2805">
        <v>25.462499999999999</v>
      </c>
      <c r="T2805">
        <v>0</v>
      </c>
      <c r="U2805">
        <v>0</v>
      </c>
    </row>
    <row r="2806" spans="1:21" x14ac:dyDescent="0.25">
      <c r="A2806" t="s">
        <v>10600</v>
      </c>
      <c r="B2806">
        <v>1</v>
      </c>
      <c r="C2806" t="s">
        <v>78</v>
      </c>
      <c r="D2806" t="s">
        <v>90</v>
      </c>
      <c r="E2806" t="s">
        <v>10601</v>
      </c>
      <c r="F2806" t="s">
        <v>5070</v>
      </c>
      <c r="G2806" t="s">
        <v>71</v>
      </c>
      <c r="H2806" t="s">
        <v>129</v>
      </c>
      <c r="I2806" t="s">
        <v>22</v>
      </c>
      <c r="J2806" t="s">
        <v>141</v>
      </c>
      <c r="K2806" t="s">
        <v>10602</v>
      </c>
      <c r="L2806" t="s">
        <v>10603</v>
      </c>
      <c r="M2806">
        <v>2.6074999999999999</v>
      </c>
      <c r="N2806">
        <v>0</v>
      </c>
      <c r="O2806">
        <v>0</v>
      </c>
      <c r="P2806">
        <v>0</v>
      </c>
      <c r="Q2806">
        <v>1</v>
      </c>
      <c r="R2806">
        <v>0</v>
      </c>
      <c r="S2806">
        <v>0</v>
      </c>
      <c r="T2806">
        <v>0</v>
      </c>
      <c r="U2806">
        <v>2.6074999999999999</v>
      </c>
    </row>
    <row r="2807" spans="1:21" x14ac:dyDescent="0.25">
      <c r="A2807" t="s">
        <v>10604</v>
      </c>
      <c r="B2807">
        <v>1</v>
      </c>
      <c r="C2807" t="s">
        <v>78</v>
      </c>
      <c r="D2807" t="s">
        <v>104</v>
      </c>
      <c r="E2807" t="s">
        <v>10605</v>
      </c>
      <c r="F2807" t="s">
        <v>128</v>
      </c>
      <c r="G2807" t="s">
        <v>72</v>
      </c>
      <c r="H2807" t="s">
        <v>129</v>
      </c>
      <c r="I2807" t="s">
        <v>22</v>
      </c>
      <c r="J2807" t="s">
        <v>130</v>
      </c>
      <c r="K2807" t="s">
        <v>10606</v>
      </c>
      <c r="L2807" t="s">
        <v>10607</v>
      </c>
      <c r="M2807">
        <v>0.74207861100000005</v>
      </c>
      <c r="N2807">
        <v>2</v>
      </c>
      <c r="O2807">
        <v>340</v>
      </c>
      <c r="P2807">
        <v>0</v>
      </c>
      <c r="Q2807">
        <v>0</v>
      </c>
      <c r="R2807">
        <v>1.4841569999999999</v>
      </c>
      <c r="S2807">
        <v>252.30672799999999</v>
      </c>
      <c r="T2807">
        <v>0</v>
      </c>
      <c r="U2807">
        <v>0</v>
      </c>
    </row>
    <row r="2808" spans="1:21" x14ac:dyDescent="0.25">
      <c r="A2808" t="s">
        <v>10608</v>
      </c>
      <c r="B2808">
        <v>1</v>
      </c>
      <c r="C2808" t="s">
        <v>78</v>
      </c>
      <c r="D2808" t="s">
        <v>81</v>
      </c>
      <c r="E2808" t="s">
        <v>10609</v>
      </c>
      <c r="F2808" t="s">
        <v>3423</v>
      </c>
      <c r="G2808" t="s">
        <v>72</v>
      </c>
      <c r="H2808" t="s">
        <v>129</v>
      </c>
      <c r="I2808" t="s">
        <v>22</v>
      </c>
      <c r="J2808" t="s">
        <v>141</v>
      </c>
      <c r="K2808" t="s">
        <v>10610</v>
      </c>
      <c r="L2808" t="s">
        <v>10611</v>
      </c>
      <c r="M2808">
        <v>0.54944444400000003</v>
      </c>
      <c r="N2808">
        <v>1</v>
      </c>
      <c r="O2808">
        <v>1129</v>
      </c>
      <c r="P2808">
        <v>0</v>
      </c>
      <c r="Q2808">
        <v>0</v>
      </c>
      <c r="R2808">
        <v>0.54944400000000004</v>
      </c>
      <c r="S2808">
        <v>620.32277699999997</v>
      </c>
      <c r="T2808">
        <v>0</v>
      </c>
      <c r="U2808">
        <v>0</v>
      </c>
    </row>
    <row r="2809" spans="1:21" x14ac:dyDescent="0.25">
      <c r="A2809" t="s">
        <v>10612</v>
      </c>
      <c r="B2809">
        <v>1</v>
      </c>
      <c r="C2809" t="s">
        <v>78</v>
      </c>
      <c r="D2809" t="s">
        <v>82</v>
      </c>
      <c r="E2809" t="s">
        <v>10613</v>
      </c>
      <c r="F2809" t="s">
        <v>128</v>
      </c>
      <c r="G2809" t="s">
        <v>71</v>
      </c>
      <c r="H2809" t="s">
        <v>129</v>
      </c>
      <c r="I2809" t="s">
        <v>22</v>
      </c>
      <c r="J2809" t="s">
        <v>130</v>
      </c>
      <c r="K2809" t="s">
        <v>10614</v>
      </c>
      <c r="L2809" t="s">
        <v>10615</v>
      </c>
      <c r="M2809">
        <v>2.5697222219999998</v>
      </c>
      <c r="N2809">
        <v>0</v>
      </c>
      <c r="O2809">
        <v>135</v>
      </c>
      <c r="P2809">
        <v>0</v>
      </c>
      <c r="Q2809">
        <v>0</v>
      </c>
      <c r="R2809">
        <v>0</v>
      </c>
      <c r="S2809">
        <v>346.91250000000002</v>
      </c>
      <c r="T2809">
        <v>0</v>
      </c>
      <c r="U2809">
        <v>0</v>
      </c>
    </row>
    <row r="2810" spans="1:21" x14ac:dyDescent="0.25">
      <c r="A2810" t="s">
        <v>10616</v>
      </c>
      <c r="B2810">
        <v>1</v>
      </c>
      <c r="C2810" t="s">
        <v>78</v>
      </c>
      <c r="D2810" t="s">
        <v>90</v>
      </c>
      <c r="E2810" t="s">
        <v>10617</v>
      </c>
      <c r="F2810" t="s">
        <v>4991</v>
      </c>
      <c r="G2810" t="s">
        <v>71</v>
      </c>
      <c r="H2810" t="s">
        <v>129</v>
      </c>
      <c r="I2810" t="s">
        <v>22</v>
      </c>
      <c r="J2810" t="s">
        <v>141</v>
      </c>
      <c r="K2810" t="s">
        <v>10618</v>
      </c>
      <c r="L2810" t="s">
        <v>10619</v>
      </c>
      <c r="M2810">
        <v>3.8822222219999998</v>
      </c>
      <c r="N2810">
        <v>0</v>
      </c>
      <c r="O2810">
        <v>0</v>
      </c>
      <c r="P2810">
        <v>0</v>
      </c>
      <c r="Q2810">
        <v>1</v>
      </c>
      <c r="R2810">
        <v>0</v>
      </c>
      <c r="S2810">
        <v>0</v>
      </c>
      <c r="T2810">
        <v>0</v>
      </c>
      <c r="U2810">
        <v>3.8822220000000001</v>
      </c>
    </row>
    <row r="2811" spans="1:21" x14ac:dyDescent="0.25">
      <c r="A2811" t="s">
        <v>10620</v>
      </c>
      <c r="B2811">
        <v>1</v>
      </c>
      <c r="C2811" t="s">
        <v>78</v>
      </c>
      <c r="D2811" t="s">
        <v>94</v>
      </c>
      <c r="E2811" t="s">
        <v>10621</v>
      </c>
      <c r="F2811" t="s">
        <v>4991</v>
      </c>
      <c r="G2811" t="s">
        <v>71</v>
      </c>
      <c r="H2811" t="s">
        <v>129</v>
      </c>
      <c r="I2811" t="s">
        <v>22</v>
      </c>
      <c r="J2811" t="s">
        <v>141</v>
      </c>
      <c r="K2811" t="s">
        <v>10622</v>
      </c>
      <c r="L2811" t="s">
        <v>10623</v>
      </c>
      <c r="M2811">
        <v>4.3611111109999996</v>
      </c>
      <c r="N2811">
        <v>0</v>
      </c>
      <c r="O2811">
        <v>2</v>
      </c>
      <c r="P2811">
        <v>0</v>
      </c>
      <c r="Q2811">
        <v>0</v>
      </c>
      <c r="R2811">
        <v>0</v>
      </c>
      <c r="S2811">
        <v>8.7222220000000004</v>
      </c>
      <c r="T2811">
        <v>0</v>
      </c>
      <c r="U2811">
        <v>0</v>
      </c>
    </row>
    <row r="2812" spans="1:21" x14ac:dyDescent="0.25">
      <c r="A2812" t="s">
        <v>10624</v>
      </c>
      <c r="B2812">
        <v>1</v>
      </c>
      <c r="C2812" t="s">
        <v>78</v>
      </c>
      <c r="D2812" t="s">
        <v>80</v>
      </c>
      <c r="E2812" t="s">
        <v>10625</v>
      </c>
      <c r="F2812" t="s">
        <v>5417</v>
      </c>
      <c r="G2812" t="s">
        <v>71</v>
      </c>
      <c r="H2812" t="s">
        <v>129</v>
      </c>
      <c r="I2812" t="s">
        <v>22</v>
      </c>
      <c r="J2812" t="s">
        <v>141</v>
      </c>
      <c r="K2812" t="s">
        <v>10626</v>
      </c>
      <c r="L2812" t="s">
        <v>10627</v>
      </c>
      <c r="M2812">
        <v>0.65777777699999995</v>
      </c>
      <c r="N2812">
        <v>0</v>
      </c>
      <c r="O2812">
        <v>1</v>
      </c>
      <c r="P2812">
        <v>0</v>
      </c>
      <c r="Q2812">
        <v>0</v>
      </c>
      <c r="R2812">
        <v>0</v>
      </c>
      <c r="S2812">
        <v>0.65777799999999997</v>
      </c>
      <c r="T2812">
        <v>0</v>
      </c>
      <c r="U2812">
        <v>0</v>
      </c>
    </row>
    <row r="2813" spans="1:21" x14ac:dyDescent="0.25">
      <c r="A2813" t="s">
        <v>10628</v>
      </c>
      <c r="B2813">
        <v>1</v>
      </c>
      <c r="C2813" t="s">
        <v>78</v>
      </c>
      <c r="D2813" t="s">
        <v>82</v>
      </c>
      <c r="E2813" t="s">
        <v>10629</v>
      </c>
      <c r="F2813" t="s">
        <v>5417</v>
      </c>
      <c r="G2813" t="s">
        <v>71</v>
      </c>
      <c r="H2813" t="s">
        <v>129</v>
      </c>
      <c r="I2813" t="s">
        <v>22</v>
      </c>
      <c r="J2813" t="s">
        <v>141</v>
      </c>
      <c r="K2813" t="s">
        <v>10630</v>
      </c>
      <c r="L2813" t="s">
        <v>10631</v>
      </c>
      <c r="M2813">
        <v>0.82250000000000001</v>
      </c>
      <c r="N2813">
        <v>0</v>
      </c>
      <c r="O2813">
        <v>31</v>
      </c>
      <c r="P2813">
        <v>0</v>
      </c>
      <c r="Q2813">
        <v>0</v>
      </c>
      <c r="R2813">
        <v>0</v>
      </c>
      <c r="S2813">
        <v>25.497499999999999</v>
      </c>
      <c r="T2813">
        <v>0</v>
      </c>
      <c r="U2813">
        <v>0</v>
      </c>
    </row>
    <row r="2814" spans="1:21" x14ac:dyDescent="0.25">
      <c r="A2814" t="s">
        <v>10632</v>
      </c>
      <c r="B2814">
        <v>1</v>
      </c>
      <c r="C2814" t="s">
        <v>78</v>
      </c>
      <c r="D2814" t="s">
        <v>81</v>
      </c>
      <c r="E2814" t="s">
        <v>10633</v>
      </c>
      <c r="F2814" t="s">
        <v>5012</v>
      </c>
      <c r="G2814" t="s">
        <v>72</v>
      </c>
      <c r="H2814" t="s">
        <v>129</v>
      </c>
      <c r="I2814" t="s">
        <v>22</v>
      </c>
      <c r="J2814" t="s">
        <v>141</v>
      </c>
      <c r="K2814" t="s">
        <v>10634</v>
      </c>
      <c r="L2814" t="s">
        <v>10635</v>
      </c>
      <c r="M2814">
        <v>3.5672222219999998</v>
      </c>
      <c r="N2814">
        <v>1</v>
      </c>
      <c r="O2814">
        <v>0</v>
      </c>
      <c r="P2814">
        <v>0</v>
      </c>
      <c r="Q2814">
        <v>0</v>
      </c>
      <c r="R2814">
        <v>3.5672220000000001</v>
      </c>
      <c r="S2814">
        <v>0</v>
      </c>
      <c r="T2814">
        <v>0</v>
      </c>
      <c r="U2814">
        <v>0</v>
      </c>
    </row>
    <row r="2815" spans="1:21" x14ac:dyDescent="0.25">
      <c r="A2815" t="s">
        <v>10636</v>
      </c>
      <c r="B2815">
        <v>1</v>
      </c>
      <c r="C2815" t="s">
        <v>78</v>
      </c>
      <c r="D2815" t="s">
        <v>81</v>
      </c>
      <c r="E2815" t="s">
        <v>10525</v>
      </c>
      <c r="F2815" t="s">
        <v>177</v>
      </c>
      <c r="G2815" t="s">
        <v>71</v>
      </c>
      <c r="H2815" t="s">
        <v>129</v>
      </c>
      <c r="I2815" t="s">
        <v>22</v>
      </c>
      <c r="J2815" t="s">
        <v>130</v>
      </c>
      <c r="K2815" t="s">
        <v>10637</v>
      </c>
      <c r="L2815" t="s">
        <v>10638</v>
      </c>
      <c r="M2815">
        <v>6.7002100000000002</v>
      </c>
      <c r="N2815">
        <v>0</v>
      </c>
      <c r="O2815">
        <v>249</v>
      </c>
      <c r="P2815">
        <v>0</v>
      </c>
      <c r="Q2815">
        <v>0</v>
      </c>
      <c r="R2815">
        <v>0</v>
      </c>
      <c r="S2815">
        <v>1668.35229</v>
      </c>
      <c r="T2815">
        <v>0</v>
      </c>
      <c r="U2815">
        <v>0</v>
      </c>
    </row>
    <row r="2816" spans="1:21" x14ac:dyDescent="0.25">
      <c r="A2816" t="s">
        <v>10639</v>
      </c>
      <c r="B2816">
        <v>1</v>
      </c>
      <c r="C2816" t="s">
        <v>78</v>
      </c>
      <c r="D2816" t="s">
        <v>80</v>
      </c>
      <c r="E2816" t="s">
        <v>10640</v>
      </c>
      <c r="F2816" t="s">
        <v>5070</v>
      </c>
      <c r="G2816" t="s">
        <v>71</v>
      </c>
      <c r="H2816" t="s">
        <v>129</v>
      </c>
      <c r="I2816" t="s">
        <v>22</v>
      </c>
      <c r="J2816" t="s">
        <v>141</v>
      </c>
      <c r="K2816" t="s">
        <v>10641</v>
      </c>
      <c r="L2816" t="s">
        <v>10642</v>
      </c>
      <c r="M2816">
        <v>0.97305555499999996</v>
      </c>
      <c r="N2816">
        <v>0</v>
      </c>
      <c r="O2816">
        <v>3</v>
      </c>
      <c r="P2816">
        <v>0</v>
      </c>
      <c r="Q2816">
        <v>0</v>
      </c>
      <c r="R2816">
        <v>0</v>
      </c>
      <c r="S2816">
        <v>2.9191669999999998</v>
      </c>
      <c r="T2816">
        <v>0</v>
      </c>
      <c r="U2816">
        <v>0</v>
      </c>
    </row>
    <row r="2817" spans="1:21" x14ac:dyDescent="0.25">
      <c r="A2817" t="s">
        <v>10643</v>
      </c>
      <c r="B2817">
        <v>1</v>
      </c>
      <c r="C2817" t="s">
        <v>78</v>
      </c>
      <c r="D2817" t="s">
        <v>80</v>
      </c>
      <c r="E2817" t="s">
        <v>10640</v>
      </c>
      <c r="F2817" t="s">
        <v>4991</v>
      </c>
      <c r="G2817" t="s">
        <v>71</v>
      </c>
      <c r="H2817" t="s">
        <v>129</v>
      </c>
      <c r="I2817" t="s">
        <v>22</v>
      </c>
      <c r="J2817" t="s">
        <v>141</v>
      </c>
      <c r="K2817" t="s">
        <v>10644</v>
      </c>
      <c r="L2817" t="s">
        <v>10645</v>
      </c>
      <c r="M2817">
        <v>2.946666666</v>
      </c>
      <c r="N2817">
        <v>0</v>
      </c>
      <c r="O2817">
        <v>3</v>
      </c>
      <c r="P2817">
        <v>0</v>
      </c>
      <c r="Q2817">
        <v>0</v>
      </c>
      <c r="R2817">
        <v>0</v>
      </c>
      <c r="S2817">
        <v>8.84</v>
      </c>
      <c r="T2817">
        <v>0</v>
      </c>
      <c r="U2817">
        <v>0</v>
      </c>
    </row>
    <row r="2818" spans="1:21" x14ac:dyDescent="0.25">
      <c r="A2818" t="s">
        <v>10646</v>
      </c>
      <c r="B2818">
        <v>1</v>
      </c>
      <c r="C2818" t="s">
        <v>78</v>
      </c>
      <c r="D2818" t="s">
        <v>80</v>
      </c>
      <c r="E2818" t="s">
        <v>10640</v>
      </c>
      <c r="F2818" t="s">
        <v>5417</v>
      </c>
      <c r="G2818" t="s">
        <v>71</v>
      </c>
      <c r="H2818" t="s">
        <v>129</v>
      </c>
      <c r="I2818" t="s">
        <v>22</v>
      </c>
      <c r="J2818" t="s">
        <v>141</v>
      </c>
      <c r="K2818" t="s">
        <v>10647</v>
      </c>
      <c r="L2818" t="s">
        <v>10648</v>
      </c>
      <c r="M2818">
        <v>1.2513888879999999</v>
      </c>
      <c r="N2818">
        <v>0</v>
      </c>
      <c r="O2818">
        <v>3</v>
      </c>
      <c r="P2818">
        <v>0</v>
      </c>
      <c r="Q2818">
        <v>0</v>
      </c>
      <c r="R2818">
        <v>0</v>
      </c>
      <c r="S2818">
        <v>3.7541669999999998</v>
      </c>
      <c r="T2818">
        <v>0</v>
      </c>
      <c r="U2818">
        <v>0</v>
      </c>
    </row>
    <row r="2819" spans="1:21" x14ac:dyDescent="0.25">
      <c r="A2819" t="s">
        <v>10649</v>
      </c>
      <c r="B2819">
        <v>1</v>
      </c>
      <c r="C2819" t="s">
        <v>78</v>
      </c>
      <c r="D2819" t="s">
        <v>80</v>
      </c>
      <c r="E2819" t="s">
        <v>10366</v>
      </c>
      <c r="F2819" t="s">
        <v>177</v>
      </c>
      <c r="G2819" t="s">
        <v>71</v>
      </c>
      <c r="H2819" t="s">
        <v>129</v>
      </c>
      <c r="I2819" t="s">
        <v>22</v>
      </c>
      <c r="J2819" t="s">
        <v>130</v>
      </c>
      <c r="K2819" t="s">
        <v>10650</v>
      </c>
      <c r="L2819" t="s">
        <v>10651</v>
      </c>
      <c r="M2819">
        <v>1.0294444439999999</v>
      </c>
      <c r="N2819">
        <v>0</v>
      </c>
      <c r="O2819">
        <v>123</v>
      </c>
      <c r="P2819">
        <v>0</v>
      </c>
      <c r="Q2819">
        <v>0</v>
      </c>
      <c r="R2819">
        <v>0</v>
      </c>
      <c r="S2819">
        <v>126.621667</v>
      </c>
      <c r="T2819">
        <v>0</v>
      </c>
      <c r="U2819">
        <v>0</v>
      </c>
    </row>
    <row r="2820" spans="1:21" x14ac:dyDescent="0.25">
      <c r="A2820" t="s">
        <v>10652</v>
      </c>
      <c r="B2820">
        <v>1</v>
      </c>
      <c r="C2820" t="s">
        <v>79</v>
      </c>
      <c r="D2820" t="s">
        <v>109</v>
      </c>
      <c r="E2820" t="s">
        <v>10653</v>
      </c>
      <c r="F2820" t="s">
        <v>5417</v>
      </c>
      <c r="G2820" t="s">
        <v>71</v>
      </c>
      <c r="H2820" t="s">
        <v>129</v>
      </c>
      <c r="I2820" t="s">
        <v>22</v>
      </c>
      <c r="J2820" t="s">
        <v>141</v>
      </c>
      <c r="K2820" t="s">
        <v>10654</v>
      </c>
      <c r="L2820" t="s">
        <v>10655</v>
      </c>
      <c r="M2820">
        <v>0.41388888800000001</v>
      </c>
      <c r="N2820">
        <v>0</v>
      </c>
      <c r="O2820">
        <v>1</v>
      </c>
      <c r="P2820">
        <v>0</v>
      </c>
      <c r="Q2820">
        <v>0</v>
      </c>
      <c r="R2820">
        <v>0</v>
      </c>
      <c r="S2820">
        <v>0.41388900000000001</v>
      </c>
      <c r="T2820">
        <v>0</v>
      </c>
      <c r="U2820">
        <v>0</v>
      </c>
    </row>
    <row r="2821" spans="1:21" x14ac:dyDescent="0.25">
      <c r="A2821" t="s">
        <v>10656</v>
      </c>
      <c r="B2821">
        <v>1</v>
      </c>
      <c r="C2821" t="s">
        <v>79</v>
      </c>
      <c r="D2821" t="s">
        <v>109</v>
      </c>
      <c r="E2821" t="s">
        <v>10657</v>
      </c>
      <c r="F2821" t="s">
        <v>154</v>
      </c>
      <c r="G2821" t="s">
        <v>72</v>
      </c>
      <c r="H2821" t="s">
        <v>129</v>
      </c>
      <c r="I2821" t="s">
        <v>22</v>
      </c>
      <c r="J2821" t="s">
        <v>130</v>
      </c>
      <c r="K2821" t="s">
        <v>10658</v>
      </c>
      <c r="L2821" t="s">
        <v>10659</v>
      </c>
      <c r="M2821">
        <v>9.3888888000000004E-2</v>
      </c>
      <c r="N2821">
        <v>138</v>
      </c>
      <c r="O2821">
        <v>9922</v>
      </c>
      <c r="P2821">
        <v>3</v>
      </c>
      <c r="Q2821">
        <v>50</v>
      </c>
      <c r="R2821">
        <v>12.956666999999999</v>
      </c>
      <c r="S2821">
        <v>931.56554700000004</v>
      </c>
      <c r="T2821">
        <v>0.281667</v>
      </c>
      <c r="U2821">
        <v>4.6944439999999998</v>
      </c>
    </row>
    <row r="2822" spans="1:21" x14ac:dyDescent="0.25">
      <c r="A2822" t="s">
        <v>10660</v>
      </c>
      <c r="B2822">
        <v>1</v>
      </c>
      <c r="C2822" t="s">
        <v>79</v>
      </c>
      <c r="D2822" t="s">
        <v>109</v>
      </c>
      <c r="E2822" t="s">
        <v>10661</v>
      </c>
      <c r="F2822" t="s">
        <v>154</v>
      </c>
      <c r="G2822" t="s">
        <v>72</v>
      </c>
      <c r="H2822" t="s">
        <v>129</v>
      </c>
      <c r="I2822" t="s">
        <v>22</v>
      </c>
      <c r="J2822" t="s">
        <v>130</v>
      </c>
      <c r="K2822" t="s">
        <v>10662</v>
      </c>
      <c r="L2822" t="s">
        <v>10663</v>
      </c>
      <c r="M2822">
        <v>0.150752777</v>
      </c>
      <c r="N2822">
        <v>12</v>
      </c>
      <c r="O2822">
        <v>3005</v>
      </c>
      <c r="P2822">
        <v>0</v>
      </c>
      <c r="Q2822">
        <v>0</v>
      </c>
      <c r="R2822">
        <v>1.8090329999999999</v>
      </c>
      <c r="S2822">
        <v>453.01209499999999</v>
      </c>
      <c r="T2822">
        <v>0</v>
      </c>
      <c r="U2822">
        <v>0</v>
      </c>
    </row>
    <row r="2823" spans="1:21" x14ac:dyDescent="0.25">
      <c r="A2823" t="s">
        <v>10664</v>
      </c>
      <c r="B2823">
        <v>1</v>
      </c>
      <c r="C2823" t="s">
        <v>78</v>
      </c>
      <c r="D2823" t="s">
        <v>90</v>
      </c>
      <c r="E2823" t="s">
        <v>10665</v>
      </c>
      <c r="F2823" t="s">
        <v>4986</v>
      </c>
      <c r="G2823" t="s">
        <v>71</v>
      </c>
      <c r="H2823" t="s">
        <v>129</v>
      </c>
      <c r="I2823" t="s">
        <v>22</v>
      </c>
      <c r="J2823" t="s">
        <v>141</v>
      </c>
      <c r="K2823" t="s">
        <v>10666</v>
      </c>
      <c r="L2823" t="s">
        <v>10667</v>
      </c>
      <c r="M2823">
        <v>0.383611111</v>
      </c>
      <c r="N2823">
        <v>0</v>
      </c>
      <c r="O2823">
        <v>187</v>
      </c>
      <c r="P2823">
        <v>0</v>
      </c>
      <c r="Q2823">
        <v>6</v>
      </c>
      <c r="R2823">
        <v>0</v>
      </c>
      <c r="S2823">
        <v>71.735277999999994</v>
      </c>
      <c r="T2823">
        <v>0</v>
      </c>
      <c r="U2823">
        <v>2.3016670000000001</v>
      </c>
    </row>
    <row r="2824" spans="1:21" x14ac:dyDescent="0.25">
      <c r="A2824" t="s">
        <v>10668</v>
      </c>
      <c r="B2824">
        <v>1</v>
      </c>
      <c r="C2824" t="s">
        <v>78</v>
      </c>
      <c r="D2824" t="s">
        <v>82</v>
      </c>
      <c r="E2824" t="s">
        <v>10669</v>
      </c>
      <c r="F2824" t="s">
        <v>4986</v>
      </c>
      <c r="G2824" t="s">
        <v>71</v>
      </c>
      <c r="H2824" t="s">
        <v>129</v>
      </c>
      <c r="I2824" t="s">
        <v>22</v>
      </c>
      <c r="J2824" t="s">
        <v>141</v>
      </c>
      <c r="K2824" t="s">
        <v>10670</v>
      </c>
      <c r="L2824" t="s">
        <v>10671</v>
      </c>
      <c r="M2824">
        <v>0.22305555499999999</v>
      </c>
      <c r="N2824">
        <v>0</v>
      </c>
      <c r="O2824">
        <v>138</v>
      </c>
      <c r="P2824">
        <v>0</v>
      </c>
      <c r="Q2824">
        <v>0</v>
      </c>
      <c r="R2824">
        <v>0</v>
      </c>
      <c r="S2824">
        <v>30.781666999999999</v>
      </c>
      <c r="T2824">
        <v>0</v>
      </c>
      <c r="U2824">
        <v>0</v>
      </c>
    </row>
    <row r="2825" spans="1:21" x14ac:dyDescent="0.25">
      <c r="A2825" t="s">
        <v>10672</v>
      </c>
      <c r="B2825">
        <v>1</v>
      </c>
      <c r="C2825" t="s">
        <v>78</v>
      </c>
      <c r="D2825" t="s">
        <v>93</v>
      </c>
      <c r="E2825" t="s">
        <v>10673</v>
      </c>
      <c r="F2825" t="s">
        <v>4991</v>
      </c>
      <c r="G2825" t="s">
        <v>71</v>
      </c>
      <c r="H2825" t="s">
        <v>129</v>
      </c>
      <c r="I2825" t="s">
        <v>22</v>
      </c>
      <c r="J2825" t="s">
        <v>141</v>
      </c>
      <c r="K2825" t="s">
        <v>10674</v>
      </c>
      <c r="L2825" t="s">
        <v>10675</v>
      </c>
      <c r="M2825">
        <v>0.238055555</v>
      </c>
      <c r="N2825">
        <v>0</v>
      </c>
      <c r="O2825">
        <v>15</v>
      </c>
      <c r="P2825">
        <v>0</v>
      </c>
      <c r="Q2825">
        <v>0</v>
      </c>
      <c r="R2825">
        <v>0</v>
      </c>
      <c r="S2825">
        <v>3.5708329999999999</v>
      </c>
      <c r="T2825">
        <v>0</v>
      </c>
      <c r="U2825">
        <v>0</v>
      </c>
    </row>
    <row r="2826" spans="1:21" x14ac:dyDescent="0.25">
      <c r="A2826" t="s">
        <v>10676</v>
      </c>
      <c r="B2826">
        <v>1</v>
      </c>
      <c r="C2826" t="s">
        <v>78</v>
      </c>
      <c r="D2826" t="s">
        <v>95</v>
      </c>
      <c r="E2826" t="s">
        <v>10677</v>
      </c>
      <c r="F2826" t="s">
        <v>5470</v>
      </c>
      <c r="G2826" t="s">
        <v>71</v>
      </c>
      <c r="H2826" t="s">
        <v>129</v>
      </c>
      <c r="I2826" t="s">
        <v>22</v>
      </c>
      <c r="J2826" t="s">
        <v>141</v>
      </c>
      <c r="K2826" t="s">
        <v>10678</v>
      </c>
      <c r="L2826" t="s">
        <v>10679</v>
      </c>
      <c r="M2826">
        <v>1.9813888879999999</v>
      </c>
      <c r="N2826">
        <v>0</v>
      </c>
      <c r="O2826">
        <v>0</v>
      </c>
      <c r="P2826">
        <v>2</v>
      </c>
      <c r="Q2826">
        <v>63</v>
      </c>
      <c r="R2826">
        <v>0</v>
      </c>
      <c r="S2826">
        <v>0</v>
      </c>
      <c r="T2826">
        <v>3.9627780000000001</v>
      </c>
      <c r="U2826">
        <v>124.8275</v>
      </c>
    </row>
    <row r="2827" spans="1:21" x14ac:dyDescent="0.25">
      <c r="A2827" t="s">
        <v>10680</v>
      </c>
      <c r="B2827">
        <v>1</v>
      </c>
      <c r="C2827" t="s">
        <v>78</v>
      </c>
      <c r="D2827" t="s">
        <v>90</v>
      </c>
      <c r="E2827" t="s">
        <v>10681</v>
      </c>
      <c r="F2827" t="s">
        <v>4991</v>
      </c>
      <c r="G2827" t="s">
        <v>71</v>
      </c>
      <c r="H2827" t="s">
        <v>129</v>
      </c>
      <c r="I2827" t="s">
        <v>22</v>
      </c>
      <c r="J2827" t="s">
        <v>141</v>
      </c>
      <c r="K2827" t="s">
        <v>10682</v>
      </c>
      <c r="L2827" t="s">
        <v>10683</v>
      </c>
      <c r="M2827">
        <v>1.278611111</v>
      </c>
      <c r="N2827">
        <v>0</v>
      </c>
      <c r="O2827">
        <v>0</v>
      </c>
      <c r="P2827">
        <v>2</v>
      </c>
      <c r="Q2827">
        <v>0</v>
      </c>
      <c r="R2827">
        <v>0</v>
      </c>
      <c r="S2827">
        <v>0</v>
      </c>
      <c r="T2827">
        <v>2.5572219999999999</v>
      </c>
      <c r="U2827">
        <v>0</v>
      </c>
    </row>
    <row r="2828" spans="1:21" x14ac:dyDescent="0.25">
      <c r="A2828" t="s">
        <v>10684</v>
      </c>
      <c r="B2828">
        <v>1</v>
      </c>
      <c r="C2828" t="s">
        <v>78</v>
      </c>
      <c r="D2828" t="s">
        <v>80</v>
      </c>
      <c r="E2828" t="s">
        <v>10685</v>
      </c>
      <c r="F2828" t="s">
        <v>5070</v>
      </c>
      <c r="G2828" t="s">
        <v>71</v>
      </c>
      <c r="H2828" t="s">
        <v>129</v>
      </c>
      <c r="I2828" t="s">
        <v>22</v>
      </c>
      <c r="J2828" t="s">
        <v>141</v>
      </c>
      <c r="K2828" t="s">
        <v>10686</v>
      </c>
      <c r="L2828" t="s">
        <v>10687</v>
      </c>
      <c r="M2828">
        <v>2.3347222219999999</v>
      </c>
      <c r="N2828">
        <v>0</v>
      </c>
      <c r="O2828">
        <v>1</v>
      </c>
      <c r="P2828">
        <v>0</v>
      </c>
      <c r="Q2828">
        <v>0</v>
      </c>
      <c r="R2828">
        <v>0</v>
      </c>
      <c r="S2828">
        <v>2.3347220000000002</v>
      </c>
      <c r="T2828">
        <v>0</v>
      </c>
      <c r="U2828">
        <v>0</v>
      </c>
    </row>
    <row r="2829" spans="1:21" x14ac:dyDescent="0.25">
      <c r="A2829" t="s">
        <v>10688</v>
      </c>
      <c r="B2829">
        <v>1</v>
      </c>
      <c r="C2829" t="s">
        <v>78</v>
      </c>
      <c r="D2829" t="s">
        <v>95</v>
      </c>
      <c r="E2829" t="s">
        <v>10689</v>
      </c>
      <c r="F2829" t="s">
        <v>4991</v>
      </c>
      <c r="G2829" t="s">
        <v>71</v>
      </c>
      <c r="H2829" t="s">
        <v>129</v>
      </c>
      <c r="I2829" t="s">
        <v>22</v>
      </c>
      <c r="J2829" t="s">
        <v>141</v>
      </c>
      <c r="K2829" t="s">
        <v>10690</v>
      </c>
      <c r="L2829" t="s">
        <v>10691</v>
      </c>
      <c r="M2829">
        <v>4.2811111110000004</v>
      </c>
      <c r="N2829">
        <v>0</v>
      </c>
      <c r="O2829">
        <v>0</v>
      </c>
      <c r="P2829">
        <v>0</v>
      </c>
      <c r="Q2829">
        <v>1</v>
      </c>
      <c r="R2829">
        <v>0</v>
      </c>
      <c r="S2829">
        <v>0</v>
      </c>
      <c r="T2829">
        <v>0</v>
      </c>
      <c r="U2829">
        <v>4.2811110000000001</v>
      </c>
    </row>
    <row r="2830" spans="1:21" x14ac:dyDescent="0.25">
      <c r="A2830" t="s">
        <v>10692</v>
      </c>
      <c r="B2830">
        <v>1</v>
      </c>
      <c r="C2830" t="s">
        <v>78</v>
      </c>
      <c r="D2830" t="s">
        <v>80</v>
      </c>
      <c r="E2830" t="s">
        <v>10693</v>
      </c>
      <c r="F2830" t="s">
        <v>6379</v>
      </c>
      <c r="G2830" t="s">
        <v>71</v>
      </c>
      <c r="H2830" t="s">
        <v>129</v>
      </c>
      <c r="I2830" t="s">
        <v>22</v>
      </c>
      <c r="J2830" t="s">
        <v>141</v>
      </c>
      <c r="K2830" t="s">
        <v>10694</v>
      </c>
      <c r="L2830" t="s">
        <v>10695</v>
      </c>
      <c r="M2830">
        <v>0.30305555499999998</v>
      </c>
      <c r="N2830">
        <v>0</v>
      </c>
      <c r="O2830">
        <v>5</v>
      </c>
      <c r="P2830">
        <v>0</v>
      </c>
      <c r="Q2830">
        <v>0</v>
      </c>
      <c r="R2830">
        <v>0</v>
      </c>
      <c r="S2830">
        <v>1.5152779999999999</v>
      </c>
      <c r="T2830">
        <v>0</v>
      </c>
      <c r="U2830">
        <v>0</v>
      </c>
    </row>
    <row r="2831" spans="1:21" x14ac:dyDescent="0.25">
      <c r="A2831" t="s">
        <v>10696</v>
      </c>
      <c r="B2831">
        <v>1</v>
      </c>
      <c r="C2831" t="s">
        <v>78</v>
      </c>
      <c r="D2831" t="s">
        <v>80</v>
      </c>
      <c r="E2831" t="s">
        <v>10697</v>
      </c>
      <c r="F2831" t="s">
        <v>5070</v>
      </c>
      <c r="G2831" t="s">
        <v>71</v>
      </c>
      <c r="H2831" t="s">
        <v>129</v>
      </c>
      <c r="I2831" t="s">
        <v>22</v>
      </c>
      <c r="J2831" t="s">
        <v>141</v>
      </c>
      <c r="K2831" t="s">
        <v>10698</v>
      </c>
      <c r="L2831" t="s">
        <v>10699</v>
      </c>
      <c r="M2831">
        <v>6.5316666659999996</v>
      </c>
      <c r="N2831">
        <v>0</v>
      </c>
      <c r="O2831">
        <v>2</v>
      </c>
      <c r="P2831">
        <v>0</v>
      </c>
      <c r="Q2831">
        <v>0</v>
      </c>
      <c r="R2831">
        <v>0</v>
      </c>
      <c r="S2831">
        <v>13.063333</v>
      </c>
      <c r="T2831">
        <v>0</v>
      </c>
      <c r="U2831">
        <v>0</v>
      </c>
    </row>
    <row r="2832" spans="1:21" x14ac:dyDescent="0.25">
      <c r="A2832" t="s">
        <v>10700</v>
      </c>
      <c r="B2832">
        <v>1</v>
      </c>
      <c r="C2832" t="s">
        <v>78</v>
      </c>
      <c r="D2832" t="s">
        <v>102</v>
      </c>
      <c r="E2832" t="s">
        <v>10701</v>
      </c>
      <c r="F2832" t="s">
        <v>5012</v>
      </c>
      <c r="G2832" t="s">
        <v>72</v>
      </c>
      <c r="H2832" t="s">
        <v>129</v>
      </c>
      <c r="I2832" t="s">
        <v>22</v>
      </c>
      <c r="J2832" t="s">
        <v>141</v>
      </c>
      <c r="K2832" t="s">
        <v>10702</v>
      </c>
      <c r="L2832" t="s">
        <v>10703</v>
      </c>
      <c r="M2832">
        <v>1.8075000000000001</v>
      </c>
      <c r="N2832">
        <v>1</v>
      </c>
      <c r="O2832">
        <v>0</v>
      </c>
      <c r="P2832">
        <v>0</v>
      </c>
      <c r="Q2832">
        <v>0</v>
      </c>
      <c r="R2832">
        <v>1.8075000000000001</v>
      </c>
      <c r="S2832">
        <v>0</v>
      </c>
      <c r="T2832">
        <v>0</v>
      </c>
      <c r="U2832">
        <v>0</v>
      </c>
    </row>
    <row r="2833" spans="1:21" x14ac:dyDescent="0.25">
      <c r="A2833" t="s">
        <v>10704</v>
      </c>
      <c r="B2833">
        <v>1</v>
      </c>
      <c r="C2833" t="s">
        <v>78</v>
      </c>
      <c r="D2833" t="s">
        <v>80</v>
      </c>
      <c r="E2833" t="s">
        <v>10705</v>
      </c>
      <c r="F2833" t="s">
        <v>5417</v>
      </c>
      <c r="G2833" t="s">
        <v>71</v>
      </c>
      <c r="H2833" t="s">
        <v>129</v>
      </c>
      <c r="I2833" t="s">
        <v>22</v>
      </c>
      <c r="J2833" t="s">
        <v>141</v>
      </c>
      <c r="K2833" t="s">
        <v>10706</v>
      </c>
      <c r="L2833" t="s">
        <v>10707</v>
      </c>
      <c r="M2833">
        <v>0.64638888800000005</v>
      </c>
      <c r="N2833">
        <v>0</v>
      </c>
      <c r="O2833">
        <v>11</v>
      </c>
      <c r="P2833">
        <v>0</v>
      </c>
      <c r="Q2833">
        <v>0</v>
      </c>
      <c r="R2833">
        <v>0</v>
      </c>
      <c r="S2833">
        <v>7.1102780000000001</v>
      </c>
      <c r="T2833">
        <v>0</v>
      </c>
      <c r="U2833">
        <v>0</v>
      </c>
    </row>
    <row r="2834" spans="1:21" x14ac:dyDescent="0.25">
      <c r="A2834" t="s">
        <v>10708</v>
      </c>
      <c r="B2834">
        <v>1</v>
      </c>
      <c r="C2834" t="s">
        <v>78</v>
      </c>
      <c r="D2834" t="s">
        <v>99</v>
      </c>
      <c r="E2834" t="s">
        <v>10709</v>
      </c>
      <c r="F2834" t="s">
        <v>5070</v>
      </c>
      <c r="G2834" t="s">
        <v>71</v>
      </c>
      <c r="H2834" t="s">
        <v>129</v>
      </c>
      <c r="I2834" t="s">
        <v>22</v>
      </c>
      <c r="J2834" t="s">
        <v>141</v>
      </c>
      <c r="K2834" t="s">
        <v>10710</v>
      </c>
      <c r="L2834" t="s">
        <v>10711</v>
      </c>
      <c r="M2834">
        <v>2.5963888879999999</v>
      </c>
      <c r="N2834">
        <v>0</v>
      </c>
      <c r="O2834">
        <v>1</v>
      </c>
      <c r="P2834">
        <v>0</v>
      </c>
      <c r="Q2834">
        <v>0</v>
      </c>
      <c r="R2834">
        <v>0</v>
      </c>
      <c r="S2834">
        <v>2.5963889999999998</v>
      </c>
      <c r="T2834">
        <v>0</v>
      </c>
      <c r="U2834">
        <v>0</v>
      </c>
    </row>
    <row r="2835" spans="1:21" x14ac:dyDescent="0.25">
      <c r="A2835" t="s">
        <v>10712</v>
      </c>
      <c r="B2835">
        <v>1</v>
      </c>
      <c r="C2835" t="s">
        <v>78</v>
      </c>
      <c r="D2835" t="s">
        <v>93</v>
      </c>
      <c r="E2835" t="s">
        <v>10713</v>
      </c>
      <c r="F2835" t="s">
        <v>6823</v>
      </c>
      <c r="G2835" t="s">
        <v>71</v>
      </c>
      <c r="H2835" t="s">
        <v>129</v>
      </c>
      <c r="I2835" t="s">
        <v>22</v>
      </c>
      <c r="J2835" t="s">
        <v>141</v>
      </c>
      <c r="K2835" t="s">
        <v>10714</v>
      </c>
      <c r="L2835" t="s">
        <v>10715</v>
      </c>
      <c r="M2835">
        <v>2.1724999999999999</v>
      </c>
      <c r="N2835">
        <v>0</v>
      </c>
      <c r="O2835">
        <v>32</v>
      </c>
      <c r="P2835">
        <v>0</v>
      </c>
      <c r="Q2835">
        <v>0</v>
      </c>
      <c r="R2835">
        <v>0</v>
      </c>
      <c r="S2835">
        <v>69.52</v>
      </c>
      <c r="T2835">
        <v>0</v>
      </c>
      <c r="U2835">
        <v>0</v>
      </c>
    </row>
    <row r="2836" spans="1:21" x14ac:dyDescent="0.25">
      <c r="A2836" t="s">
        <v>10716</v>
      </c>
      <c r="B2836">
        <v>1</v>
      </c>
      <c r="C2836" t="s">
        <v>78</v>
      </c>
      <c r="D2836" t="s">
        <v>80</v>
      </c>
      <c r="E2836" t="s">
        <v>10717</v>
      </c>
      <c r="F2836" t="s">
        <v>6310</v>
      </c>
      <c r="G2836" t="s">
        <v>71</v>
      </c>
      <c r="H2836" t="s">
        <v>129</v>
      </c>
      <c r="I2836" t="s">
        <v>22</v>
      </c>
      <c r="J2836" t="s">
        <v>141</v>
      </c>
      <c r="K2836" t="s">
        <v>10718</v>
      </c>
      <c r="L2836" t="s">
        <v>10719</v>
      </c>
      <c r="M2836">
        <v>14.388611110999999</v>
      </c>
      <c r="N2836">
        <v>0</v>
      </c>
      <c r="O2836">
        <v>55</v>
      </c>
      <c r="P2836">
        <v>0</v>
      </c>
      <c r="Q2836">
        <v>0</v>
      </c>
      <c r="R2836">
        <v>0</v>
      </c>
      <c r="S2836">
        <v>791.37361099999998</v>
      </c>
      <c r="T2836">
        <v>0</v>
      </c>
      <c r="U2836">
        <v>0</v>
      </c>
    </row>
    <row r="2837" spans="1:21" x14ac:dyDescent="0.25">
      <c r="A2837" t="s">
        <v>10720</v>
      </c>
      <c r="B2837">
        <v>1</v>
      </c>
      <c r="C2837" t="s">
        <v>78</v>
      </c>
      <c r="D2837" t="s">
        <v>80</v>
      </c>
      <c r="E2837" t="s">
        <v>10721</v>
      </c>
      <c r="F2837" t="s">
        <v>5748</v>
      </c>
      <c r="G2837" t="s">
        <v>71</v>
      </c>
      <c r="H2837" t="s">
        <v>129</v>
      </c>
      <c r="I2837" t="s">
        <v>22</v>
      </c>
      <c r="J2837" t="s">
        <v>141</v>
      </c>
      <c r="K2837" t="s">
        <v>10722</v>
      </c>
      <c r="L2837" t="s">
        <v>10723</v>
      </c>
      <c r="M2837">
        <v>0.59916666600000001</v>
      </c>
      <c r="N2837">
        <v>2</v>
      </c>
      <c r="O2837">
        <v>476</v>
      </c>
      <c r="P2837">
        <v>0</v>
      </c>
      <c r="Q2837">
        <v>0</v>
      </c>
      <c r="R2837">
        <v>1.1983330000000001</v>
      </c>
      <c r="S2837">
        <v>285.20333299999999</v>
      </c>
      <c r="T2837">
        <v>0</v>
      </c>
      <c r="U2837">
        <v>0</v>
      </c>
    </row>
    <row r="2838" spans="1:21" x14ac:dyDescent="0.25">
      <c r="A2838" t="s">
        <v>10724</v>
      </c>
      <c r="B2838">
        <v>1</v>
      </c>
      <c r="C2838" t="s">
        <v>78</v>
      </c>
      <c r="D2838" t="s">
        <v>80</v>
      </c>
      <c r="E2838" t="s">
        <v>10717</v>
      </c>
      <c r="F2838" t="s">
        <v>4986</v>
      </c>
      <c r="G2838" t="s">
        <v>71</v>
      </c>
      <c r="H2838" t="s">
        <v>129</v>
      </c>
      <c r="I2838" t="s">
        <v>22</v>
      </c>
      <c r="J2838" t="s">
        <v>141</v>
      </c>
      <c r="K2838" t="s">
        <v>10725</v>
      </c>
      <c r="L2838" t="s">
        <v>10726</v>
      </c>
      <c r="M2838">
        <v>1.4694444440000001</v>
      </c>
      <c r="N2838">
        <v>0</v>
      </c>
      <c r="O2838">
        <v>55</v>
      </c>
      <c r="P2838">
        <v>0</v>
      </c>
      <c r="Q2838">
        <v>0</v>
      </c>
      <c r="R2838">
        <v>0</v>
      </c>
      <c r="S2838">
        <v>80.819444000000004</v>
      </c>
      <c r="T2838">
        <v>0</v>
      </c>
      <c r="U2838">
        <v>0</v>
      </c>
    </row>
    <row r="2839" spans="1:21" x14ac:dyDescent="0.25">
      <c r="A2839" t="s">
        <v>10727</v>
      </c>
      <c r="B2839">
        <v>1</v>
      </c>
      <c r="C2839" t="s">
        <v>78</v>
      </c>
      <c r="D2839" t="s">
        <v>80</v>
      </c>
      <c r="E2839" t="s">
        <v>10728</v>
      </c>
      <c r="F2839" t="s">
        <v>140</v>
      </c>
      <c r="G2839" t="s">
        <v>72</v>
      </c>
      <c r="H2839" t="s">
        <v>168</v>
      </c>
      <c r="I2839" t="s">
        <v>22</v>
      </c>
      <c r="J2839" t="s">
        <v>141</v>
      </c>
      <c r="K2839" t="s">
        <v>10729</v>
      </c>
      <c r="L2839" t="s">
        <v>10730</v>
      </c>
      <c r="M2839">
        <v>3.9444444000000002E-2</v>
      </c>
      <c r="N2839">
        <v>3</v>
      </c>
      <c r="O2839">
        <v>1639</v>
      </c>
      <c r="P2839">
        <v>0</v>
      </c>
      <c r="Q2839">
        <v>0</v>
      </c>
      <c r="R2839">
        <v>0.11833299999999999</v>
      </c>
      <c r="S2839">
        <v>64.649444000000003</v>
      </c>
      <c r="T2839">
        <v>0</v>
      </c>
      <c r="U2839">
        <v>0</v>
      </c>
    </row>
    <row r="2840" spans="1:21" x14ac:dyDescent="0.25">
      <c r="A2840" t="s">
        <v>10731</v>
      </c>
      <c r="B2840">
        <v>1</v>
      </c>
      <c r="C2840" t="s">
        <v>78</v>
      </c>
      <c r="D2840" t="s">
        <v>80</v>
      </c>
      <c r="E2840" t="s">
        <v>10732</v>
      </c>
      <c r="F2840" t="s">
        <v>154</v>
      </c>
      <c r="G2840" t="s">
        <v>72</v>
      </c>
      <c r="H2840" t="s">
        <v>129</v>
      </c>
      <c r="I2840" t="s">
        <v>22</v>
      </c>
      <c r="J2840" t="s">
        <v>130</v>
      </c>
      <c r="K2840" t="s">
        <v>10733</v>
      </c>
      <c r="L2840" t="s">
        <v>10734</v>
      </c>
      <c r="M2840">
        <v>7.4166666000000006E-2</v>
      </c>
      <c r="N2840">
        <v>8</v>
      </c>
      <c r="O2840">
        <v>212</v>
      </c>
      <c r="P2840">
        <v>0</v>
      </c>
      <c r="Q2840">
        <v>0</v>
      </c>
      <c r="R2840">
        <v>0.593333</v>
      </c>
      <c r="S2840">
        <v>15.723333</v>
      </c>
      <c r="T2840">
        <v>0</v>
      </c>
      <c r="U2840">
        <v>0</v>
      </c>
    </row>
    <row r="2841" spans="1:21" x14ac:dyDescent="0.25">
      <c r="A2841" t="s">
        <v>10735</v>
      </c>
      <c r="B2841">
        <v>1</v>
      </c>
      <c r="C2841" t="s">
        <v>78</v>
      </c>
      <c r="D2841" t="s">
        <v>80</v>
      </c>
      <c r="E2841" t="s">
        <v>10736</v>
      </c>
      <c r="F2841" t="s">
        <v>140</v>
      </c>
      <c r="G2841" t="s">
        <v>72</v>
      </c>
      <c r="H2841" t="s">
        <v>129</v>
      </c>
      <c r="I2841" t="s">
        <v>22</v>
      </c>
      <c r="J2841" t="s">
        <v>141</v>
      </c>
      <c r="K2841" t="s">
        <v>10737</v>
      </c>
      <c r="L2841" t="s">
        <v>10738</v>
      </c>
      <c r="M2841">
        <v>1.341111111</v>
      </c>
      <c r="N2841">
        <v>30</v>
      </c>
      <c r="O2841">
        <v>3045</v>
      </c>
      <c r="P2841">
        <v>0</v>
      </c>
      <c r="Q2841">
        <v>0</v>
      </c>
      <c r="R2841">
        <v>40.233333000000002</v>
      </c>
      <c r="S2841">
        <v>4083.6833329999999</v>
      </c>
      <c r="T2841">
        <v>0</v>
      </c>
      <c r="U2841">
        <v>0</v>
      </c>
    </row>
    <row r="2842" spans="1:21" x14ac:dyDescent="0.25">
      <c r="A2842" t="s">
        <v>10739</v>
      </c>
      <c r="B2842">
        <v>1</v>
      </c>
      <c r="C2842" t="s">
        <v>78</v>
      </c>
      <c r="D2842" t="s">
        <v>102</v>
      </c>
      <c r="E2842" t="s">
        <v>10740</v>
      </c>
      <c r="F2842" t="s">
        <v>5470</v>
      </c>
      <c r="G2842" t="s">
        <v>71</v>
      </c>
      <c r="H2842" t="s">
        <v>129</v>
      </c>
      <c r="I2842" t="s">
        <v>22</v>
      </c>
      <c r="J2842" t="s">
        <v>141</v>
      </c>
      <c r="K2842" t="s">
        <v>10741</v>
      </c>
      <c r="L2842" t="s">
        <v>10742</v>
      </c>
      <c r="M2842">
        <v>1.8463888879999999</v>
      </c>
      <c r="N2842">
        <v>0</v>
      </c>
      <c r="O2842">
        <v>0</v>
      </c>
      <c r="P2842">
        <v>0</v>
      </c>
      <c r="Q2842">
        <v>15</v>
      </c>
      <c r="R2842">
        <v>0</v>
      </c>
      <c r="S2842">
        <v>0</v>
      </c>
      <c r="T2842">
        <v>0</v>
      </c>
      <c r="U2842">
        <v>27.695833</v>
      </c>
    </row>
    <row r="2843" spans="1:21" x14ac:dyDescent="0.25">
      <c r="A2843" t="s">
        <v>10743</v>
      </c>
      <c r="B2843">
        <v>1</v>
      </c>
      <c r="C2843" t="s">
        <v>78</v>
      </c>
      <c r="D2843" t="s">
        <v>102</v>
      </c>
      <c r="E2843" t="s">
        <v>10744</v>
      </c>
      <c r="F2843" t="s">
        <v>5012</v>
      </c>
      <c r="G2843" t="s">
        <v>72</v>
      </c>
      <c r="H2843" t="s">
        <v>129</v>
      </c>
      <c r="I2843" t="s">
        <v>22</v>
      </c>
      <c r="J2843" t="s">
        <v>141</v>
      </c>
      <c r="K2843" t="s">
        <v>10745</v>
      </c>
      <c r="L2843" t="s">
        <v>10746</v>
      </c>
      <c r="M2843">
        <v>3.4141666659999999</v>
      </c>
      <c r="N2843">
        <v>0</v>
      </c>
      <c r="O2843">
        <v>0</v>
      </c>
      <c r="P2843">
        <v>1</v>
      </c>
      <c r="Q2843">
        <v>45</v>
      </c>
      <c r="R2843">
        <v>0</v>
      </c>
      <c r="S2843">
        <v>0</v>
      </c>
      <c r="T2843">
        <v>3.414167</v>
      </c>
      <c r="U2843">
        <v>153.63749999999999</v>
      </c>
    </row>
    <row r="2844" spans="1:21" x14ac:dyDescent="0.25">
      <c r="A2844" t="s">
        <v>10747</v>
      </c>
      <c r="B2844">
        <v>1</v>
      </c>
      <c r="C2844" t="s">
        <v>78</v>
      </c>
      <c r="D2844" t="s">
        <v>90</v>
      </c>
      <c r="E2844" t="s">
        <v>10748</v>
      </c>
      <c r="F2844" t="s">
        <v>4991</v>
      </c>
      <c r="G2844" t="s">
        <v>71</v>
      </c>
      <c r="H2844" t="s">
        <v>129</v>
      </c>
      <c r="I2844" t="s">
        <v>22</v>
      </c>
      <c r="J2844" t="s">
        <v>141</v>
      </c>
      <c r="K2844" t="s">
        <v>10749</v>
      </c>
      <c r="L2844" t="s">
        <v>10750</v>
      </c>
      <c r="M2844">
        <v>0.92388888800000002</v>
      </c>
      <c r="N2844">
        <v>0</v>
      </c>
      <c r="O2844">
        <v>1</v>
      </c>
      <c r="P2844">
        <v>0</v>
      </c>
      <c r="Q2844">
        <v>0</v>
      </c>
      <c r="R2844">
        <v>0</v>
      </c>
      <c r="S2844">
        <v>0.92388899999999996</v>
      </c>
      <c r="T2844">
        <v>0</v>
      </c>
      <c r="U2844">
        <v>0</v>
      </c>
    </row>
    <row r="2845" spans="1:21" x14ac:dyDescent="0.25">
      <c r="A2845" t="s">
        <v>10751</v>
      </c>
      <c r="B2845">
        <v>1</v>
      </c>
      <c r="C2845" t="s">
        <v>79</v>
      </c>
      <c r="D2845" t="s">
        <v>109</v>
      </c>
      <c r="E2845" t="s">
        <v>10752</v>
      </c>
      <c r="F2845" t="s">
        <v>5012</v>
      </c>
      <c r="G2845" t="s">
        <v>72</v>
      </c>
      <c r="H2845" t="s">
        <v>129</v>
      </c>
      <c r="I2845" t="s">
        <v>22</v>
      </c>
      <c r="J2845" t="s">
        <v>141</v>
      </c>
      <c r="K2845" t="s">
        <v>10753</v>
      </c>
      <c r="L2845" t="s">
        <v>10754</v>
      </c>
      <c r="M2845">
        <v>2.1072222219999999</v>
      </c>
      <c r="N2845">
        <v>1</v>
      </c>
      <c r="O2845">
        <v>74</v>
      </c>
      <c r="P2845">
        <v>0</v>
      </c>
      <c r="Q2845">
        <v>5</v>
      </c>
      <c r="R2845">
        <v>2.1072220000000002</v>
      </c>
      <c r="S2845">
        <v>155.93444400000001</v>
      </c>
      <c r="T2845">
        <v>0</v>
      </c>
      <c r="U2845">
        <v>10.536111</v>
      </c>
    </row>
    <row r="2846" spans="1:21" x14ac:dyDescent="0.25">
      <c r="A2846" t="s">
        <v>10755</v>
      </c>
      <c r="B2846">
        <v>1</v>
      </c>
      <c r="C2846" t="s">
        <v>79</v>
      </c>
      <c r="D2846" t="s">
        <v>109</v>
      </c>
      <c r="E2846" t="s">
        <v>9989</v>
      </c>
      <c r="F2846" t="s">
        <v>5012</v>
      </c>
      <c r="G2846" t="s">
        <v>72</v>
      </c>
      <c r="H2846" t="s">
        <v>129</v>
      </c>
      <c r="I2846" t="s">
        <v>22</v>
      </c>
      <c r="J2846" t="s">
        <v>141</v>
      </c>
      <c r="K2846" t="s">
        <v>4637</v>
      </c>
      <c r="L2846" t="s">
        <v>10756</v>
      </c>
      <c r="M2846">
        <v>1.9522222220000001</v>
      </c>
      <c r="N2846">
        <v>6</v>
      </c>
      <c r="O2846">
        <v>466</v>
      </c>
      <c r="P2846">
        <v>0</v>
      </c>
      <c r="Q2846">
        <v>42</v>
      </c>
      <c r="R2846">
        <v>11.713333</v>
      </c>
      <c r="S2846">
        <v>909.73555499999998</v>
      </c>
      <c r="T2846">
        <v>0</v>
      </c>
      <c r="U2846">
        <v>81.993333000000007</v>
      </c>
    </row>
    <row r="2847" spans="1:21" x14ac:dyDescent="0.25">
      <c r="A2847" t="s">
        <v>10757</v>
      </c>
      <c r="B2847">
        <v>1</v>
      </c>
      <c r="C2847" t="s">
        <v>79</v>
      </c>
      <c r="D2847" t="s">
        <v>109</v>
      </c>
      <c r="E2847" t="s">
        <v>1360</v>
      </c>
      <c r="F2847" t="s">
        <v>140</v>
      </c>
      <c r="G2847" t="s">
        <v>72</v>
      </c>
      <c r="H2847" t="s">
        <v>129</v>
      </c>
      <c r="I2847" t="s">
        <v>22</v>
      </c>
      <c r="J2847" t="s">
        <v>141</v>
      </c>
      <c r="K2847" t="s">
        <v>10758</v>
      </c>
      <c r="L2847" t="s">
        <v>8741</v>
      </c>
      <c r="M2847">
        <v>0.19194444399999999</v>
      </c>
      <c r="N2847">
        <v>0</v>
      </c>
      <c r="O2847">
        <v>0</v>
      </c>
      <c r="P2847">
        <v>28</v>
      </c>
      <c r="Q2847">
        <v>994</v>
      </c>
      <c r="R2847">
        <v>0</v>
      </c>
      <c r="S2847">
        <v>0</v>
      </c>
      <c r="T2847">
        <v>5.3744440000000004</v>
      </c>
      <c r="U2847">
        <v>190.792777</v>
      </c>
    </row>
    <row r="2848" spans="1:21" x14ac:dyDescent="0.25">
      <c r="A2848" t="s">
        <v>10759</v>
      </c>
      <c r="B2848">
        <v>1</v>
      </c>
      <c r="C2848" t="s">
        <v>79</v>
      </c>
      <c r="D2848" t="s">
        <v>109</v>
      </c>
      <c r="E2848" t="s">
        <v>1360</v>
      </c>
      <c r="F2848" t="s">
        <v>140</v>
      </c>
      <c r="G2848" t="s">
        <v>72</v>
      </c>
      <c r="H2848" t="s">
        <v>129</v>
      </c>
      <c r="I2848" t="s">
        <v>22</v>
      </c>
      <c r="J2848" t="s">
        <v>141</v>
      </c>
      <c r="K2848" t="s">
        <v>10760</v>
      </c>
      <c r="L2848" t="s">
        <v>10761</v>
      </c>
      <c r="M2848">
        <v>0.156388888</v>
      </c>
      <c r="N2848">
        <v>0</v>
      </c>
      <c r="O2848">
        <v>0</v>
      </c>
      <c r="P2848">
        <v>28</v>
      </c>
      <c r="Q2848">
        <v>961</v>
      </c>
      <c r="R2848">
        <v>0</v>
      </c>
      <c r="S2848">
        <v>0</v>
      </c>
      <c r="T2848">
        <v>4.378889</v>
      </c>
      <c r="U2848">
        <v>150.28972099999999</v>
      </c>
    </row>
    <row r="2849" spans="1:21" x14ac:dyDescent="0.25">
      <c r="A2849" t="s">
        <v>10762</v>
      </c>
      <c r="B2849">
        <v>1</v>
      </c>
      <c r="C2849" t="s">
        <v>79</v>
      </c>
      <c r="D2849" t="s">
        <v>109</v>
      </c>
      <c r="E2849" t="s">
        <v>10763</v>
      </c>
      <c r="F2849" t="s">
        <v>4996</v>
      </c>
      <c r="G2849" t="s">
        <v>71</v>
      </c>
      <c r="H2849" t="s">
        <v>129</v>
      </c>
      <c r="I2849" t="s">
        <v>22</v>
      </c>
      <c r="J2849" t="s">
        <v>141</v>
      </c>
      <c r="K2849" t="s">
        <v>10764</v>
      </c>
      <c r="L2849" t="s">
        <v>10765</v>
      </c>
      <c r="M2849">
        <v>7.42</v>
      </c>
      <c r="N2849">
        <v>0</v>
      </c>
      <c r="O2849">
        <v>17</v>
      </c>
      <c r="P2849">
        <v>0</v>
      </c>
      <c r="Q2849">
        <v>0</v>
      </c>
      <c r="R2849">
        <v>0</v>
      </c>
      <c r="S2849">
        <v>126.14</v>
      </c>
      <c r="T2849">
        <v>0</v>
      </c>
      <c r="U2849">
        <v>0</v>
      </c>
    </row>
    <row r="2850" spans="1:21" x14ac:dyDescent="0.25">
      <c r="A2850" t="s">
        <v>10766</v>
      </c>
      <c r="B2850">
        <v>1</v>
      </c>
      <c r="C2850" t="s">
        <v>79</v>
      </c>
      <c r="D2850" t="s">
        <v>109</v>
      </c>
      <c r="E2850" t="s">
        <v>10767</v>
      </c>
      <c r="F2850" t="s">
        <v>4986</v>
      </c>
      <c r="G2850" t="s">
        <v>71</v>
      </c>
      <c r="H2850" t="s">
        <v>129</v>
      </c>
      <c r="I2850" t="s">
        <v>22</v>
      </c>
      <c r="J2850" t="s">
        <v>141</v>
      </c>
      <c r="K2850" t="s">
        <v>10768</v>
      </c>
      <c r="L2850" t="s">
        <v>10769</v>
      </c>
      <c r="M2850">
        <v>1.7111111109999999</v>
      </c>
      <c r="N2850">
        <v>0</v>
      </c>
      <c r="O2850">
        <v>0</v>
      </c>
      <c r="P2850">
        <v>0</v>
      </c>
      <c r="Q2850">
        <v>5</v>
      </c>
      <c r="R2850">
        <v>0</v>
      </c>
      <c r="S2850">
        <v>0</v>
      </c>
      <c r="T2850">
        <v>0</v>
      </c>
      <c r="U2850">
        <v>8.5555559999999993</v>
      </c>
    </row>
    <row r="2851" spans="1:21" x14ac:dyDescent="0.25">
      <c r="A2851" t="s">
        <v>10770</v>
      </c>
      <c r="B2851">
        <v>1</v>
      </c>
      <c r="C2851" t="s">
        <v>78</v>
      </c>
      <c r="D2851" t="s">
        <v>102</v>
      </c>
      <c r="E2851" t="s">
        <v>1408</v>
      </c>
      <c r="F2851" t="s">
        <v>140</v>
      </c>
      <c r="G2851" t="s">
        <v>72</v>
      </c>
      <c r="H2851" t="s">
        <v>129</v>
      </c>
      <c r="I2851" t="s">
        <v>22</v>
      </c>
      <c r="J2851" t="s">
        <v>141</v>
      </c>
      <c r="K2851" t="s">
        <v>10771</v>
      </c>
      <c r="L2851" t="s">
        <v>10772</v>
      </c>
      <c r="M2851">
        <v>1.856944444</v>
      </c>
      <c r="N2851">
        <v>0</v>
      </c>
      <c r="O2851">
        <v>0</v>
      </c>
      <c r="P2851">
        <v>63</v>
      </c>
      <c r="Q2851">
        <v>2075</v>
      </c>
      <c r="R2851">
        <v>0</v>
      </c>
      <c r="S2851">
        <v>0</v>
      </c>
      <c r="T2851">
        <v>116.9875</v>
      </c>
      <c r="U2851">
        <v>3853.159721</v>
      </c>
    </row>
    <row r="2852" spans="1:21" x14ac:dyDescent="0.25">
      <c r="A2852" t="s">
        <v>10773</v>
      </c>
      <c r="B2852">
        <v>1</v>
      </c>
      <c r="C2852" t="s">
        <v>78</v>
      </c>
      <c r="D2852" t="s">
        <v>102</v>
      </c>
      <c r="E2852" t="s">
        <v>1408</v>
      </c>
      <c r="F2852" t="s">
        <v>140</v>
      </c>
      <c r="G2852" t="s">
        <v>72</v>
      </c>
      <c r="H2852" t="s">
        <v>129</v>
      </c>
      <c r="I2852" t="s">
        <v>22</v>
      </c>
      <c r="J2852" t="s">
        <v>141</v>
      </c>
      <c r="K2852" t="s">
        <v>10774</v>
      </c>
      <c r="L2852" t="s">
        <v>10775</v>
      </c>
      <c r="M2852">
        <v>0.81166666600000004</v>
      </c>
      <c r="N2852">
        <v>0</v>
      </c>
      <c r="O2852">
        <v>0</v>
      </c>
      <c r="P2852">
        <v>63</v>
      </c>
      <c r="Q2852">
        <v>2054</v>
      </c>
      <c r="R2852">
        <v>0</v>
      </c>
      <c r="S2852">
        <v>0</v>
      </c>
      <c r="T2852">
        <v>51.134999999999998</v>
      </c>
      <c r="U2852">
        <v>1667.1633320000001</v>
      </c>
    </row>
    <row r="2853" spans="1:21" x14ac:dyDescent="0.25">
      <c r="A2853" t="s">
        <v>10776</v>
      </c>
      <c r="B2853">
        <v>1</v>
      </c>
      <c r="C2853" t="s">
        <v>78</v>
      </c>
      <c r="D2853" t="s">
        <v>102</v>
      </c>
      <c r="E2853" t="s">
        <v>1408</v>
      </c>
      <c r="F2853" t="s">
        <v>140</v>
      </c>
      <c r="G2853" t="s">
        <v>72</v>
      </c>
      <c r="H2853" t="s">
        <v>129</v>
      </c>
      <c r="I2853" t="s">
        <v>22</v>
      </c>
      <c r="J2853" t="s">
        <v>141</v>
      </c>
      <c r="K2853" t="s">
        <v>10777</v>
      </c>
      <c r="L2853" t="s">
        <v>10778</v>
      </c>
      <c r="M2853">
        <v>1.6913888880000001</v>
      </c>
      <c r="N2853">
        <v>0</v>
      </c>
      <c r="O2853">
        <v>0</v>
      </c>
      <c r="P2853">
        <v>63</v>
      </c>
      <c r="Q2853">
        <v>2054</v>
      </c>
      <c r="R2853">
        <v>0</v>
      </c>
      <c r="S2853">
        <v>0</v>
      </c>
      <c r="T2853">
        <v>106.5575</v>
      </c>
      <c r="U2853">
        <v>3474.1127759999999</v>
      </c>
    </row>
    <row r="2854" spans="1:21" x14ac:dyDescent="0.25">
      <c r="A2854" t="s">
        <v>10779</v>
      </c>
      <c r="B2854">
        <v>1</v>
      </c>
      <c r="C2854" t="s">
        <v>78</v>
      </c>
      <c r="D2854" t="s">
        <v>102</v>
      </c>
      <c r="E2854" t="s">
        <v>1408</v>
      </c>
      <c r="F2854" t="s">
        <v>140</v>
      </c>
      <c r="G2854" t="s">
        <v>72</v>
      </c>
      <c r="H2854" t="s">
        <v>129</v>
      </c>
      <c r="I2854" t="s">
        <v>22</v>
      </c>
      <c r="J2854" t="s">
        <v>141</v>
      </c>
      <c r="K2854" t="s">
        <v>10780</v>
      </c>
      <c r="L2854" t="s">
        <v>10781</v>
      </c>
      <c r="M2854">
        <v>0.79472222199999998</v>
      </c>
      <c r="N2854">
        <v>0</v>
      </c>
      <c r="O2854">
        <v>0</v>
      </c>
      <c r="P2854">
        <v>1</v>
      </c>
      <c r="Q2854">
        <v>42</v>
      </c>
      <c r="R2854">
        <v>0</v>
      </c>
      <c r="S2854">
        <v>0</v>
      </c>
      <c r="T2854">
        <v>0.79472200000000004</v>
      </c>
      <c r="U2854">
        <v>33.378332999999998</v>
      </c>
    </row>
    <row r="2855" spans="1:21" x14ac:dyDescent="0.25">
      <c r="A2855" t="s">
        <v>10782</v>
      </c>
      <c r="B2855">
        <v>1</v>
      </c>
      <c r="C2855" t="s">
        <v>78</v>
      </c>
      <c r="D2855" t="s">
        <v>102</v>
      </c>
      <c r="E2855" t="s">
        <v>1408</v>
      </c>
      <c r="F2855" t="s">
        <v>140</v>
      </c>
      <c r="G2855" t="s">
        <v>72</v>
      </c>
      <c r="H2855" t="s">
        <v>129</v>
      </c>
      <c r="I2855" t="s">
        <v>22</v>
      </c>
      <c r="J2855" t="s">
        <v>141</v>
      </c>
      <c r="K2855" t="s">
        <v>10783</v>
      </c>
      <c r="L2855" t="s">
        <v>10784</v>
      </c>
      <c r="M2855">
        <v>0.627222222</v>
      </c>
      <c r="N2855">
        <v>0</v>
      </c>
      <c r="O2855">
        <v>0</v>
      </c>
      <c r="P2855">
        <v>63</v>
      </c>
      <c r="Q2855">
        <v>2075</v>
      </c>
      <c r="R2855">
        <v>0</v>
      </c>
      <c r="S2855">
        <v>0</v>
      </c>
      <c r="T2855">
        <v>39.515000000000001</v>
      </c>
      <c r="U2855">
        <v>1301.4861109999999</v>
      </c>
    </row>
    <row r="2856" spans="1:21" x14ac:dyDescent="0.25">
      <c r="A2856" t="s">
        <v>10785</v>
      </c>
      <c r="B2856">
        <v>1</v>
      </c>
      <c r="C2856" t="s">
        <v>78</v>
      </c>
      <c r="D2856" t="s">
        <v>102</v>
      </c>
      <c r="E2856" t="s">
        <v>10786</v>
      </c>
      <c r="F2856" t="s">
        <v>140</v>
      </c>
      <c r="G2856" t="s">
        <v>72</v>
      </c>
      <c r="H2856" t="s">
        <v>129</v>
      </c>
      <c r="I2856" t="s">
        <v>22</v>
      </c>
      <c r="J2856" t="s">
        <v>141</v>
      </c>
      <c r="K2856" t="s">
        <v>10787</v>
      </c>
      <c r="L2856" t="s">
        <v>10788</v>
      </c>
      <c r="M2856">
        <v>0.72472222200000003</v>
      </c>
      <c r="N2856">
        <v>0</v>
      </c>
      <c r="O2856">
        <v>6</v>
      </c>
      <c r="P2856">
        <v>47</v>
      </c>
      <c r="Q2856">
        <v>428</v>
      </c>
      <c r="R2856">
        <v>0</v>
      </c>
      <c r="S2856">
        <v>4.3483330000000002</v>
      </c>
      <c r="T2856">
        <v>34.061943999999997</v>
      </c>
      <c r="U2856">
        <v>310.18111099999999</v>
      </c>
    </row>
    <row r="2857" spans="1:21" x14ac:dyDescent="0.25">
      <c r="A2857" t="s">
        <v>10789</v>
      </c>
      <c r="B2857">
        <v>1</v>
      </c>
      <c r="C2857" t="s">
        <v>78</v>
      </c>
      <c r="D2857" t="s">
        <v>102</v>
      </c>
      <c r="E2857" t="s">
        <v>1408</v>
      </c>
      <c r="F2857" t="s">
        <v>140</v>
      </c>
      <c r="G2857" t="s">
        <v>72</v>
      </c>
      <c r="H2857" t="s">
        <v>129</v>
      </c>
      <c r="I2857" t="s">
        <v>22</v>
      </c>
      <c r="J2857" t="s">
        <v>141</v>
      </c>
      <c r="K2857" t="s">
        <v>10790</v>
      </c>
      <c r="L2857" t="s">
        <v>10791</v>
      </c>
      <c r="M2857">
        <v>0.46305555500000001</v>
      </c>
      <c r="N2857">
        <v>0</v>
      </c>
      <c r="O2857">
        <v>0</v>
      </c>
      <c r="P2857">
        <v>63</v>
      </c>
      <c r="Q2857">
        <v>2075</v>
      </c>
      <c r="R2857">
        <v>0</v>
      </c>
      <c r="S2857">
        <v>0</v>
      </c>
      <c r="T2857">
        <v>29.172499999999999</v>
      </c>
      <c r="U2857">
        <v>960.84027700000001</v>
      </c>
    </row>
    <row r="2858" spans="1:21" x14ac:dyDescent="0.25">
      <c r="A2858" t="s">
        <v>10792</v>
      </c>
      <c r="B2858">
        <v>1</v>
      </c>
      <c r="C2858" t="s">
        <v>78</v>
      </c>
      <c r="D2858" t="s">
        <v>102</v>
      </c>
      <c r="E2858" t="s">
        <v>1408</v>
      </c>
      <c r="F2858" t="s">
        <v>5279</v>
      </c>
      <c r="G2858" t="s">
        <v>72</v>
      </c>
      <c r="H2858" t="s">
        <v>129</v>
      </c>
      <c r="I2858" t="s">
        <v>22</v>
      </c>
      <c r="J2858" t="s">
        <v>141</v>
      </c>
      <c r="K2858" t="s">
        <v>10793</v>
      </c>
      <c r="L2858" t="s">
        <v>10794</v>
      </c>
      <c r="M2858">
        <v>0.686111111</v>
      </c>
      <c r="N2858">
        <v>0</v>
      </c>
      <c r="O2858">
        <v>0</v>
      </c>
      <c r="P2858">
        <v>60</v>
      </c>
      <c r="Q2858">
        <v>2017</v>
      </c>
      <c r="R2858">
        <v>0</v>
      </c>
      <c r="S2858">
        <v>0</v>
      </c>
      <c r="T2858">
        <v>41.166666999999997</v>
      </c>
      <c r="U2858">
        <v>1383.886111</v>
      </c>
    </row>
    <row r="2859" spans="1:21" x14ac:dyDescent="0.25">
      <c r="A2859" t="s">
        <v>10795</v>
      </c>
      <c r="B2859">
        <v>1</v>
      </c>
      <c r="C2859" t="s">
        <v>78</v>
      </c>
      <c r="D2859" t="s">
        <v>106</v>
      </c>
      <c r="E2859" t="s">
        <v>10796</v>
      </c>
      <c r="F2859" t="s">
        <v>2199</v>
      </c>
      <c r="G2859" t="s">
        <v>71</v>
      </c>
      <c r="H2859" t="s">
        <v>129</v>
      </c>
      <c r="I2859" t="s">
        <v>24</v>
      </c>
      <c r="J2859" t="s">
        <v>141</v>
      </c>
      <c r="K2859" t="s">
        <v>10797</v>
      </c>
      <c r="L2859" t="s">
        <v>10798</v>
      </c>
      <c r="M2859">
        <v>3.4275000000000002</v>
      </c>
      <c r="N2859">
        <v>0</v>
      </c>
      <c r="O2859">
        <v>13</v>
      </c>
      <c r="P2859">
        <v>0</v>
      </c>
      <c r="Q2859">
        <v>0</v>
      </c>
      <c r="R2859">
        <v>0</v>
      </c>
      <c r="S2859">
        <v>44.557499999999997</v>
      </c>
      <c r="T2859">
        <v>0</v>
      </c>
      <c r="U2859">
        <v>0</v>
      </c>
    </row>
    <row r="2860" spans="1:21" x14ac:dyDescent="0.25">
      <c r="A2860" t="s">
        <v>10799</v>
      </c>
      <c r="B2860">
        <v>1</v>
      </c>
      <c r="C2860" t="s">
        <v>78</v>
      </c>
      <c r="D2860" t="s">
        <v>106</v>
      </c>
      <c r="E2860" t="s">
        <v>10800</v>
      </c>
      <c r="F2860" t="s">
        <v>5012</v>
      </c>
      <c r="G2860" t="s">
        <v>72</v>
      </c>
      <c r="H2860" t="s">
        <v>129</v>
      </c>
      <c r="I2860" t="s">
        <v>22</v>
      </c>
      <c r="J2860" t="s">
        <v>141</v>
      </c>
      <c r="K2860" t="s">
        <v>10801</v>
      </c>
      <c r="L2860" t="s">
        <v>10802</v>
      </c>
      <c r="M2860">
        <v>3.2863888879999998</v>
      </c>
      <c r="N2860">
        <v>1</v>
      </c>
      <c r="O2860">
        <v>53</v>
      </c>
      <c r="P2860">
        <v>0</v>
      </c>
      <c r="Q2860">
        <v>4</v>
      </c>
      <c r="R2860">
        <v>3.2863889999999998</v>
      </c>
      <c r="S2860">
        <v>174.17861099999999</v>
      </c>
      <c r="T2860">
        <v>0</v>
      </c>
      <c r="U2860">
        <v>13.145555999999999</v>
      </c>
    </row>
    <row r="2861" spans="1:21" x14ac:dyDescent="0.25">
      <c r="A2861" t="s">
        <v>10803</v>
      </c>
      <c r="B2861">
        <v>1</v>
      </c>
      <c r="C2861" t="s">
        <v>79</v>
      </c>
      <c r="D2861" t="s">
        <v>115</v>
      </c>
      <c r="E2861" t="s">
        <v>10804</v>
      </c>
      <c r="F2861" t="s">
        <v>4996</v>
      </c>
      <c r="G2861" t="s">
        <v>71</v>
      </c>
      <c r="H2861" t="s">
        <v>129</v>
      </c>
      <c r="I2861" t="s">
        <v>22</v>
      </c>
      <c r="J2861" t="s">
        <v>141</v>
      </c>
      <c r="K2861" t="s">
        <v>10805</v>
      </c>
      <c r="L2861" t="s">
        <v>10806</v>
      </c>
      <c r="M2861">
        <v>0.625</v>
      </c>
      <c r="N2861">
        <v>0</v>
      </c>
      <c r="O2861">
        <v>28</v>
      </c>
      <c r="P2861">
        <v>0</v>
      </c>
      <c r="Q2861">
        <v>0</v>
      </c>
      <c r="R2861">
        <v>0</v>
      </c>
      <c r="S2861">
        <v>17.5</v>
      </c>
      <c r="T2861">
        <v>0</v>
      </c>
      <c r="U2861">
        <v>0</v>
      </c>
    </row>
    <row r="2862" spans="1:21" x14ac:dyDescent="0.25">
      <c r="A2862" t="s">
        <v>10807</v>
      </c>
      <c r="B2862">
        <v>1</v>
      </c>
      <c r="C2862" t="s">
        <v>79</v>
      </c>
      <c r="D2862" t="s">
        <v>115</v>
      </c>
      <c r="E2862" t="s">
        <v>10808</v>
      </c>
      <c r="F2862" t="s">
        <v>4991</v>
      </c>
      <c r="G2862" t="s">
        <v>71</v>
      </c>
      <c r="H2862" t="s">
        <v>129</v>
      </c>
      <c r="I2862" t="s">
        <v>22</v>
      </c>
      <c r="J2862" t="s">
        <v>141</v>
      </c>
      <c r="K2862" t="s">
        <v>10809</v>
      </c>
      <c r="L2862" t="s">
        <v>10810</v>
      </c>
      <c r="M2862">
        <v>1.196111111</v>
      </c>
      <c r="N2862">
        <v>0</v>
      </c>
      <c r="O2862">
        <v>1</v>
      </c>
      <c r="P2862">
        <v>0</v>
      </c>
      <c r="Q2862">
        <v>0</v>
      </c>
      <c r="R2862">
        <v>0</v>
      </c>
      <c r="S2862">
        <v>1.1961109999999999</v>
      </c>
      <c r="T2862">
        <v>0</v>
      </c>
      <c r="U2862">
        <v>0</v>
      </c>
    </row>
    <row r="2863" spans="1:21" x14ac:dyDescent="0.25">
      <c r="A2863" t="s">
        <v>10811</v>
      </c>
      <c r="B2863">
        <v>1</v>
      </c>
      <c r="C2863" t="s">
        <v>78</v>
      </c>
      <c r="D2863" t="s">
        <v>85</v>
      </c>
      <c r="E2863" t="s">
        <v>10812</v>
      </c>
      <c r="F2863" t="s">
        <v>5417</v>
      </c>
      <c r="G2863" t="s">
        <v>71</v>
      </c>
      <c r="H2863" t="s">
        <v>129</v>
      </c>
      <c r="I2863" t="s">
        <v>22</v>
      </c>
      <c r="J2863" t="s">
        <v>141</v>
      </c>
      <c r="K2863" t="s">
        <v>10813</v>
      </c>
      <c r="L2863" t="s">
        <v>10814</v>
      </c>
      <c r="M2863">
        <v>0.46861111100000002</v>
      </c>
      <c r="N2863">
        <v>0</v>
      </c>
      <c r="O2863">
        <v>14</v>
      </c>
      <c r="P2863">
        <v>0</v>
      </c>
      <c r="Q2863">
        <v>0</v>
      </c>
      <c r="R2863">
        <v>0</v>
      </c>
      <c r="S2863">
        <v>6.5605560000000001</v>
      </c>
      <c r="T2863">
        <v>0</v>
      </c>
      <c r="U2863">
        <v>0</v>
      </c>
    </row>
    <row r="2864" spans="1:21" x14ac:dyDescent="0.25">
      <c r="A2864" t="s">
        <v>10815</v>
      </c>
      <c r="B2864">
        <v>1</v>
      </c>
      <c r="C2864" t="s">
        <v>78</v>
      </c>
      <c r="D2864" t="s">
        <v>81</v>
      </c>
      <c r="E2864" t="s">
        <v>10816</v>
      </c>
      <c r="F2864" t="s">
        <v>5070</v>
      </c>
      <c r="G2864" t="s">
        <v>71</v>
      </c>
      <c r="H2864" t="s">
        <v>129</v>
      </c>
      <c r="I2864" t="s">
        <v>22</v>
      </c>
      <c r="J2864" t="s">
        <v>141</v>
      </c>
      <c r="K2864" t="s">
        <v>10817</v>
      </c>
      <c r="L2864" t="s">
        <v>10818</v>
      </c>
      <c r="M2864">
        <v>5.7705555549999996</v>
      </c>
      <c r="N2864">
        <v>0</v>
      </c>
      <c r="O2864">
        <v>6</v>
      </c>
      <c r="P2864">
        <v>0</v>
      </c>
      <c r="Q2864">
        <v>0</v>
      </c>
      <c r="R2864">
        <v>0</v>
      </c>
      <c r="S2864">
        <v>34.623333000000002</v>
      </c>
      <c r="T2864">
        <v>0</v>
      </c>
      <c r="U2864">
        <v>0</v>
      </c>
    </row>
    <row r="2865" spans="1:21" x14ac:dyDescent="0.25">
      <c r="A2865" t="s">
        <v>10819</v>
      </c>
      <c r="B2865">
        <v>1</v>
      </c>
      <c r="C2865" t="s">
        <v>78</v>
      </c>
      <c r="D2865" t="s">
        <v>81</v>
      </c>
      <c r="E2865" t="s">
        <v>10820</v>
      </c>
      <c r="F2865" t="s">
        <v>177</v>
      </c>
      <c r="G2865" t="s">
        <v>72</v>
      </c>
      <c r="H2865" t="s">
        <v>129</v>
      </c>
      <c r="I2865" t="s">
        <v>22</v>
      </c>
      <c r="J2865" t="s">
        <v>130</v>
      </c>
      <c r="K2865" t="s">
        <v>10821</v>
      </c>
      <c r="L2865" t="s">
        <v>10822</v>
      </c>
      <c r="M2865">
        <v>8.4725000000000001</v>
      </c>
      <c r="N2865">
        <v>1</v>
      </c>
      <c r="O2865">
        <v>346</v>
      </c>
      <c r="P2865">
        <v>0</v>
      </c>
      <c r="Q2865">
        <v>0</v>
      </c>
      <c r="R2865">
        <v>8.4725000000000001</v>
      </c>
      <c r="S2865">
        <v>2931.4850000000001</v>
      </c>
      <c r="T2865">
        <v>0</v>
      </c>
      <c r="U2865">
        <v>0</v>
      </c>
    </row>
    <row r="2866" spans="1:21" x14ac:dyDescent="0.25">
      <c r="A2866" t="s">
        <v>10823</v>
      </c>
      <c r="B2866">
        <v>1</v>
      </c>
      <c r="C2866" t="s">
        <v>79</v>
      </c>
      <c r="D2866" t="s">
        <v>124</v>
      </c>
      <c r="E2866" t="s">
        <v>10824</v>
      </c>
      <c r="F2866" t="s">
        <v>5012</v>
      </c>
      <c r="G2866" t="s">
        <v>72</v>
      </c>
      <c r="H2866" t="s">
        <v>129</v>
      </c>
      <c r="I2866" t="s">
        <v>22</v>
      </c>
      <c r="J2866" t="s">
        <v>141</v>
      </c>
      <c r="K2866" t="s">
        <v>10825</v>
      </c>
      <c r="L2866" t="s">
        <v>10826</v>
      </c>
      <c r="M2866">
        <v>1.051666666</v>
      </c>
      <c r="N2866">
        <v>3</v>
      </c>
      <c r="O2866">
        <v>0</v>
      </c>
      <c r="P2866">
        <v>0</v>
      </c>
      <c r="Q2866">
        <v>0</v>
      </c>
      <c r="R2866">
        <v>3.1549999999999998</v>
      </c>
      <c r="S2866">
        <v>0</v>
      </c>
      <c r="T2866">
        <v>0</v>
      </c>
      <c r="U2866">
        <v>0</v>
      </c>
    </row>
    <row r="2867" spans="1:21" x14ac:dyDescent="0.25">
      <c r="A2867" t="s">
        <v>10827</v>
      </c>
      <c r="B2867">
        <v>1</v>
      </c>
      <c r="C2867" t="s">
        <v>79</v>
      </c>
      <c r="D2867" t="s">
        <v>124</v>
      </c>
      <c r="E2867" t="s">
        <v>10828</v>
      </c>
      <c r="F2867" t="s">
        <v>5012</v>
      </c>
      <c r="G2867" t="s">
        <v>72</v>
      </c>
      <c r="H2867" t="s">
        <v>129</v>
      </c>
      <c r="I2867" t="s">
        <v>22</v>
      </c>
      <c r="J2867" t="s">
        <v>141</v>
      </c>
      <c r="K2867" t="s">
        <v>10829</v>
      </c>
      <c r="L2867" t="s">
        <v>10830</v>
      </c>
      <c r="M2867">
        <v>2.378333333</v>
      </c>
      <c r="N2867">
        <v>1</v>
      </c>
      <c r="O2867">
        <v>0</v>
      </c>
      <c r="P2867">
        <v>0</v>
      </c>
      <c r="Q2867">
        <v>0</v>
      </c>
      <c r="R2867">
        <v>2.378333</v>
      </c>
      <c r="S2867">
        <v>0</v>
      </c>
      <c r="T2867">
        <v>0</v>
      </c>
      <c r="U2867">
        <v>0</v>
      </c>
    </row>
    <row r="2868" spans="1:21" x14ac:dyDescent="0.25">
      <c r="A2868" t="s">
        <v>10831</v>
      </c>
      <c r="B2868">
        <v>1</v>
      </c>
      <c r="C2868" t="s">
        <v>79</v>
      </c>
      <c r="D2868" t="s">
        <v>124</v>
      </c>
      <c r="E2868" t="s">
        <v>10832</v>
      </c>
      <c r="F2868" t="s">
        <v>140</v>
      </c>
      <c r="G2868" t="s">
        <v>72</v>
      </c>
      <c r="H2868" t="s">
        <v>129</v>
      </c>
      <c r="I2868" t="s">
        <v>22</v>
      </c>
      <c r="J2868" t="s">
        <v>141</v>
      </c>
      <c r="K2868" t="s">
        <v>10833</v>
      </c>
      <c r="L2868" t="s">
        <v>10834</v>
      </c>
      <c r="M2868">
        <v>0.61416666600000003</v>
      </c>
      <c r="N2868">
        <v>15</v>
      </c>
      <c r="O2868">
        <v>0</v>
      </c>
      <c r="P2868">
        <v>0</v>
      </c>
      <c r="Q2868">
        <v>0</v>
      </c>
      <c r="R2868">
        <v>9.2125000000000004</v>
      </c>
      <c r="S2868">
        <v>0</v>
      </c>
      <c r="T2868">
        <v>0</v>
      </c>
      <c r="U2868">
        <v>0</v>
      </c>
    </row>
    <row r="2869" spans="1:21" x14ac:dyDescent="0.25">
      <c r="A2869" t="s">
        <v>10835</v>
      </c>
      <c r="B2869">
        <v>1</v>
      </c>
      <c r="C2869" t="s">
        <v>79</v>
      </c>
      <c r="D2869" t="s">
        <v>124</v>
      </c>
      <c r="E2869" t="s">
        <v>10836</v>
      </c>
      <c r="F2869" t="s">
        <v>5012</v>
      </c>
      <c r="G2869" t="s">
        <v>72</v>
      </c>
      <c r="H2869" t="s">
        <v>129</v>
      </c>
      <c r="I2869" t="s">
        <v>22</v>
      </c>
      <c r="J2869" t="s">
        <v>141</v>
      </c>
      <c r="K2869" t="s">
        <v>10837</v>
      </c>
      <c r="L2869" t="s">
        <v>10838</v>
      </c>
      <c r="M2869">
        <v>1.872777777</v>
      </c>
      <c r="N2869">
        <v>2</v>
      </c>
      <c r="O2869">
        <v>13</v>
      </c>
      <c r="P2869">
        <v>0</v>
      </c>
      <c r="Q2869">
        <v>0</v>
      </c>
      <c r="R2869">
        <v>3.7455560000000001</v>
      </c>
      <c r="S2869">
        <v>24.346111000000001</v>
      </c>
      <c r="T2869">
        <v>0</v>
      </c>
      <c r="U2869">
        <v>0</v>
      </c>
    </row>
    <row r="2870" spans="1:21" x14ac:dyDescent="0.25">
      <c r="A2870" t="s">
        <v>10839</v>
      </c>
      <c r="B2870">
        <v>1</v>
      </c>
      <c r="C2870" t="s">
        <v>79</v>
      </c>
      <c r="D2870" t="s">
        <v>124</v>
      </c>
      <c r="E2870" t="s">
        <v>10840</v>
      </c>
      <c r="F2870" t="s">
        <v>140</v>
      </c>
      <c r="G2870" t="s">
        <v>72</v>
      </c>
      <c r="H2870" t="s">
        <v>129</v>
      </c>
      <c r="I2870" t="s">
        <v>22</v>
      </c>
      <c r="J2870" t="s">
        <v>141</v>
      </c>
      <c r="K2870" t="s">
        <v>10841</v>
      </c>
      <c r="L2870" t="s">
        <v>10842</v>
      </c>
      <c r="M2870">
        <v>0.86777777700000003</v>
      </c>
      <c r="N2870">
        <v>4</v>
      </c>
      <c r="O2870">
        <v>355</v>
      </c>
      <c r="P2870">
        <v>0</v>
      </c>
      <c r="Q2870">
        <v>0</v>
      </c>
      <c r="R2870">
        <v>3.4711110000000001</v>
      </c>
      <c r="S2870">
        <v>308.06111099999998</v>
      </c>
      <c r="T2870">
        <v>0</v>
      </c>
      <c r="U2870">
        <v>0</v>
      </c>
    </row>
    <row r="2871" spans="1:21" x14ac:dyDescent="0.25">
      <c r="A2871" t="s">
        <v>10843</v>
      </c>
      <c r="B2871">
        <v>1</v>
      </c>
      <c r="C2871" t="s">
        <v>78</v>
      </c>
      <c r="D2871" t="s">
        <v>94</v>
      </c>
      <c r="E2871" t="s">
        <v>7572</v>
      </c>
      <c r="F2871" t="s">
        <v>5070</v>
      </c>
      <c r="G2871" t="s">
        <v>71</v>
      </c>
      <c r="H2871" t="s">
        <v>129</v>
      </c>
      <c r="I2871" t="s">
        <v>22</v>
      </c>
      <c r="J2871" t="s">
        <v>141</v>
      </c>
      <c r="K2871" t="s">
        <v>10844</v>
      </c>
      <c r="L2871" t="s">
        <v>10845</v>
      </c>
      <c r="M2871">
        <v>10.950277777</v>
      </c>
      <c r="N2871">
        <v>0</v>
      </c>
      <c r="O2871">
        <v>1</v>
      </c>
      <c r="P2871">
        <v>0</v>
      </c>
      <c r="Q2871">
        <v>0</v>
      </c>
      <c r="R2871">
        <v>0</v>
      </c>
      <c r="S2871">
        <v>10.950278000000001</v>
      </c>
      <c r="T2871">
        <v>0</v>
      </c>
      <c r="U2871">
        <v>0</v>
      </c>
    </row>
    <row r="2872" spans="1:21" x14ac:dyDescent="0.25">
      <c r="A2872" t="s">
        <v>10846</v>
      </c>
      <c r="B2872">
        <v>1</v>
      </c>
      <c r="C2872" t="s">
        <v>78</v>
      </c>
      <c r="D2872" t="s">
        <v>94</v>
      </c>
      <c r="E2872" t="s">
        <v>10847</v>
      </c>
      <c r="F2872" t="s">
        <v>5070</v>
      </c>
      <c r="G2872" t="s">
        <v>71</v>
      </c>
      <c r="H2872" t="s">
        <v>129</v>
      </c>
      <c r="I2872" t="s">
        <v>22</v>
      </c>
      <c r="J2872" t="s">
        <v>141</v>
      </c>
      <c r="K2872" t="s">
        <v>10848</v>
      </c>
      <c r="L2872" t="s">
        <v>10849</v>
      </c>
      <c r="M2872">
        <v>0.502222222</v>
      </c>
      <c r="N2872">
        <v>0</v>
      </c>
      <c r="O2872">
        <v>1</v>
      </c>
      <c r="P2872">
        <v>0</v>
      </c>
      <c r="Q2872">
        <v>0</v>
      </c>
      <c r="R2872">
        <v>0</v>
      </c>
      <c r="S2872">
        <v>0.50222199999999995</v>
      </c>
      <c r="T2872">
        <v>0</v>
      </c>
      <c r="U2872">
        <v>0</v>
      </c>
    </row>
    <row r="2873" spans="1:21" x14ac:dyDescent="0.25">
      <c r="A2873" t="s">
        <v>10850</v>
      </c>
      <c r="B2873">
        <v>1</v>
      </c>
      <c r="C2873" t="s">
        <v>78</v>
      </c>
      <c r="D2873" t="s">
        <v>94</v>
      </c>
      <c r="E2873" t="s">
        <v>7287</v>
      </c>
      <c r="F2873" t="s">
        <v>5070</v>
      </c>
      <c r="G2873" t="s">
        <v>71</v>
      </c>
      <c r="H2873" t="s">
        <v>129</v>
      </c>
      <c r="I2873" t="s">
        <v>22</v>
      </c>
      <c r="J2873" t="s">
        <v>141</v>
      </c>
      <c r="K2873" t="s">
        <v>10851</v>
      </c>
      <c r="L2873" t="s">
        <v>10852</v>
      </c>
      <c r="M2873">
        <v>4.2297222220000004</v>
      </c>
      <c r="N2873">
        <v>0</v>
      </c>
      <c r="O2873">
        <v>1</v>
      </c>
      <c r="P2873">
        <v>0</v>
      </c>
      <c r="Q2873">
        <v>0</v>
      </c>
      <c r="R2873">
        <v>0</v>
      </c>
      <c r="S2873">
        <v>4.2297219999999998</v>
      </c>
      <c r="T2873">
        <v>0</v>
      </c>
      <c r="U2873">
        <v>0</v>
      </c>
    </row>
    <row r="2874" spans="1:21" x14ac:dyDescent="0.25">
      <c r="A2874" t="s">
        <v>10853</v>
      </c>
      <c r="B2874">
        <v>1</v>
      </c>
      <c r="C2874" t="s">
        <v>78</v>
      </c>
      <c r="D2874" t="s">
        <v>80</v>
      </c>
      <c r="E2874" t="s">
        <v>10854</v>
      </c>
      <c r="F2874" t="s">
        <v>10371</v>
      </c>
      <c r="G2874" t="s">
        <v>72</v>
      </c>
      <c r="H2874" t="s">
        <v>129</v>
      </c>
      <c r="I2874" t="s">
        <v>22</v>
      </c>
      <c r="J2874" t="s">
        <v>141</v>
      </c>
      <c r="K2874" t="s">
        <v>10855</v>
      </c>
      <c r="L2874" t="s">
        <v>10856</v>
      </c>
      <c r="M2874">
        <v>0.875</v>
      </c>
      <c r="N2874">
        <v>9</v>
      </c>
      <c r="O2874">
        <v>350</v>
      </c>
      <c r="P2874">
        <v>0</v>
      </c>
      <c r="Q2874">
        <v>0</v>
      </c>
      <c r="R2874">
        <v>7.875</v>
      </c>
      <c r="S2874">
        <v>306.25</v>
      </c>
      <c r="T2874">
        <v>0</v>
      </c>
      <c r="U2874">
        <v>0</v>
      </c>
    </row>
    <row r="2875" spans="1:21" x14ac:dyDescent="0.25">
      <c r="A2875" t="s">
        <v>10857</v>
      </c>
      <c r="B2875">
        <v>1</v>
      </c>
      <c r="C2875" t="s">
        <v>78</v>
      </c>
      <c r="D2875" t="s">
        <v>80</v>
      </c>
      <c r="E2875" t="s">
        <v>10858</v>
      </c>
      <c r="F2875" t="s">
        <v>2199</v>
      </c>
      <c r="G2875" t="s">
        <v>72</v>
      </c>
      <c r="H2875" t="s">
        <v>129</v>
      </c>
      <c r="I2875" t="s">
        <v>24</v>
      </c>
      <c r="J2875" t="s">
        <v>141</v>
      </c>
      <c r="K2875" t="s">
        <v>10859</v>
      </c>
      <c r="L2875" t="s">
        <v>10860</v>
      </c>
      <c r="M2875">
        <v>1.954485</v>
      </c>
      <c r="N2875">
        <v>10</v>
      </c>
      <c r="O2875">
        <v>238</v>
      </c>
      <c r="P2875">
        <v>0</v>
      </c>
      <c r="Q2875">
        <v>0</v>
      </c>
      <c r="R2875">
        <v>19.54485</v>
      </c>
      <c r="S2875">
        <v>465.16743000000002</v>
      </c>
      <c r="T2875">
        <v>0</v>
      </c>
      <c r="U2875">
        <v>0</v>
      </c>
    </row>
    <row r="2876" spans="1:21" x14ac:dyDescent="0.25">
      <c r="A2876" t="s">
        <v>10861</v>
      </c>
      <c r="B2876">
        <v>1</v>
      </c>
      <c r="C2876" t="s">
        <v>78</v>
      </c>
      <c r="D2876" t="s">
        <v>95</v>
      </c>
      <c r="E2876" t="s">
        <v>10862</v>
      </c>
      <c r="F2876" t="s">
        <v>4991</v>
      </c>
      <c r="G2876" t="s">
        <v>71</v>
      </c>
      <c r="H2876" t="s">
        <v>129</v>
      </c>
      <c r="I2876" t="s">
        <v>22</v>
      </c>
      <c r="J2876" t="s">
        <v>141</v>
      </c>
      <c r="K2876" t="s">
        <v>10863</v>
      </c>
      <c r="L2876" t="s">
        <v>10864</v>
      </c>
      <c r="M2876">
        <v>2.7038888879999998</v>
      </c>
      <c r="N2876">
        <v>0</v>
      </c>
      <c r="O2876">
        <v>0</v>
      </c>
      <c r="P2876">
        <v>0</v>
      </c>
      <c r="Q2876">
        <v>1</v>
      </c>
      <c r="R2876">
        <v>0</v>
      </c>
      <c r="S2876">
        <v>0</v>
      </c>
      <c r="T2876">
        <v>0</v>
      </c>
      <c r="U2876">
        <v>2.7038890000000002</v>
      </c>
    </row>
    <row r="2877" spans="1:21" x14ac:dyDescent="0.25">
      <c r="A2877" t="s">
        <v>10865</v>
      </c>
      <c r="B2877">
        <v>1</v>
      </c>
      <c r="C2877" t="s">
        <v>78</v>
      </c>
      <c r="D2877" t="s">
        <v>95</v>
      </c>
      <c r="E2877" t="s">
        <v>10866</v>
      </c>
      <c r="F2877" t="s">
        <v>4991</v>
      </c>
      <c r="G2877" t="s">
        <v>71</v>
      </c>
      <c r="H2877" t="s">
        <v>129</v>
      </c>
      <c r="I2877" t="s">
        <v>22</v>
      </c>
      <c r="J2877" t="s">
        <v>141</v>
      </c>
      <c r="K2877" t="s">
        <v>10867</v>
      </c>
      <c r="L2877" t="s">
        <v>10868</v>
      </c>
      <c r="M2877">
        <v>1.9127777770000001</v>
      </c>
      <c r="N2877">
        <v>0</v>
      </c>
      <c r="O2877">
        <v>0</v>
      </c>
      <c r="P2877">
        <v>0</v>
      </c>
      <c r="Q2877">
        <v>1</v>
      </c>
      <c r="R2877">
        <v>0</v>
      </c>
      <c r="S2877">
        <v>0</v>
      </c>
      <c r="T2877">
        <v>0</v>
      </c>
      <c r="U2877">
        <v>1.9127780000000001</v>
      </c>
    </row>
    <row r="2878" spans="1:21" x14ac:dyDescent="0.25">
      <c r="A2878" t="s">
        <v>10869</v>
      </c>
      <c r="B2878">
        <v>1</v>
      </c>
      <c r="C2878" t="s">
        <v>78</v>
      </c>
      <c r="D2878" t="s">
        <v>95</v>
      </c>
      <c r="E2878" t="s">
        <v>10677</v>
      </c>
      <c r="F2878" t="s">
        <v>4996</v>
      </c>
      <c r="G2878" t="s">
        <v>71</v>
      </c>
      <c r="H2878" t="s">
        <v>129</v>
      </c>
      <c r="I2878" t="s">
        <v>22</v>
      </c>
      <c r="J2878" t="s">
        <v>141</v>
      </c>
      <c r="K2878" t="s">
        <v>10870</v>
      </c>
      <c r="L2878" t="s">
        <v>10871</v>
      </c>
      <c r="M2878">
        <v>3.7666666659999999</v>
      </c>
      <c r="N2878">
        <v>0</v>
      </c>
      <c r="O2878">
        <v>0</v>
      </c>
      <c r="P2878">
        <v>2</v>
      </c>
      <c r="Q2878">
        <v>63</v>
      </c>
      <c r="R2878">
        <v>0</v>
      </c>
      <c r="S2878">
        <v>0</v>
      </c>
      <c r="T2878">
        <v>7.5333329999999998</v>
      </c>
      <c r="U2878">
        <v>237.3</v>
      </c>
    </row>
    <row r="2879" spans="1:21" x14ac:dyDescent="0.25">
      <c r="A2879" t="s">
        <v>10872</v>
      </c>
      <c r="B2879">
        <v>1</v>
      </c>
      <c r="C2879" t="s">
        <v>79</v>
      </c>
      <c r="D2879" t="s">
        <v>124</v>
      </c>
      <c r="E2879" t="s">
        <v>10873</v>
      </c>
      <c r="F2879" t="s">
        <v>3531</v>
      </c>
      <c r="G2879" t="s">
        <v>72</v>
      </c>
      <c r="H2879" t="s">
        <v>129</v>
      </c>
      <c r="I2879" t="s">
        <v>22</v>
      </c>
      <c r="J2879" t="s">
        <v>141</v>
      </c>
      <c r="K2879" t="s">
        <v>10874</v>
      </c>
      <c r="L2879" t="s">
        <v>10875</v>
      </c>
      <c r="M2879">
        <v>5.7080555549999996</v>
      </c>
      <c r="N2879">
        <v>15</v>
      </c>
      <c r="O2879">
        <v>0</v>
      </c>
      <c r="P2879">
        <v>0</v>
      </c>
      <c r="Q2879">
        <v>0</v>
      </c>
      <c r="R2879">
        <v>85.620833000000005</v>
      </c>
      <c r="S2879">
        <v>0</v>
      </c>
      <c r="T2879">
        <v>0</v>
      </c>
      <c r="U2879">
        <v>0</v>
      </c>
    </row>
    <row r="2880" spans="1:21" x14ac:dyDescent="0.25">
      <c r="A2880" t="s">
        <v>10876</v>
      </c>
      <c r="B2880">
        <v>1</v>
      </c>
      <c r="C2880" t="s">
        <v>79</v>
      </c>
      <c r="D2880" t="s">
        <v>124</v>
      </c>
      <c r="E2880" t="s">
        <v>10873</v>
      </c>
      <c r="F2880" t="s">
        <v>128</v>
      </c>
      <c r="G2880" t="s">
        <v>72</v>
      </c>
      <c r="H2880" t="s">
        <v>129</v>
      </c>
      <c r="I2880" t="s">
        <v>22</v>
      </c>
      <c r="J2880" t="s">
        <v>130</v>
      </c>
      <c r="K2880" t="s">
        <v>10877</v>
      </c>
      <c r="L2880" t="s">
        <v>10878</v>
      </c>
      <c r="M2880">
        <v>4.744722222</v>
      </c>
      <c r="N2880">
        <v>15</v>
      </c>
      <c r="O2880">
        <v>0</v>
      </c>
      <c r="P2880">
        <v>0</v>
      </c>
      <c r="Q2880">
        <v>0</v>
      </c>
      <c r="R2880">
        <v>71.170833000000002</v>
      </c>
      <c r="S2880">
        <v>0</v>
      </c>
      <c r="T2880">
        <v>0</v>
      </c>
      <c r="U2880">
        <v>0</v>
      </c>
    </row>
    <row r="2881" spans="1:21" x14ac:dyDescent="0.25">
      <c r="A2881" t="s">
        <v>10879</v>
      </c>
      <c r="B2881">
        <v>1</v>
      </c>
      <c r="C2881" t="s">
        <v>78</v>
      </c>
      <c r="D2881" t="s">
        <v>104</v>
      </c>
      <c r="E2881" t="s">
        <v>10880</v>
      </c>
      <c r="F2881" t="s">
        <v>4986</v>
      </c>
      <c r="G2881" t="s">
        <v>71</v>
      </c>
      <c r="H2881" t="s">
        <v>129</v>
      </c>
      <c r="I2881" t="s">
        <v>22</v>
      </c>
      <c r="J2881" t="s">
        <v>141</v>
      </c>
      <c r="K2881" t="s">
        <v>10881</v>
      </c>
      <c r="L2881" t="s">
        <v>10882</v>
      </c>
      <c r="M2881">
        <v>0.888055555</v>
      </c>
      <c r="N2881">
        <v>0</v>
      </c>
      <c r="O2881">
        <v>56</v>
      </c>
      <c r="P2881">
        <v>0</v>
      </c>
      <c r="Q2881">
        <v>0</v>
      </c>
      <c r="R2881">
        <v>0</v>
      </c>
      <c r="S2881">
        <v>49.731110999999999</v>
      </c>
      <c r="T2881">
        <v>0</v>
      </c>
      <c r="U2881">
        <v>0</v>
      </c>
    </row>
    <row r="2882" spans="1:21" x14ac:dyDescent="0.25">
      <c r="A2882" t="s">
        <v>10883</v>
      </c>
      <c r="B2882">
        <v>1</v>
      </c>
      <c r="C2882" t="s">
        <v>78</v>
      </c>
      <c r="D2882" t="s">
        <v>104</v>
      </c>
      <c r="E2882" t="s">
        <v>10884</v>
      </c>
      <c r="F2882" t="s">
        <v>128</v>
      </c>
      <c r="G2882" t="s">
        <v>72</v>
      </c>
      <c r="H2882" t="s">
        <v>129</v>
      </c>
      <c r="I2882" t="s">
        <v>22</v>
      </c>
      <c r="J2882" t="s">
        <v>130</v>
      </c>
      <c r="K2882" t="s">
        <v>10885</v>
      </c>
      <c r="L2882" t="s">
        <v>10886</v>
      </c>
      <c r="M2882">
        <v>1.380833333</v>
      </c>
      <c r="N2882">
        <v>0</v>
      </c>
      <c r="O2882">
        <v>1</v>
      </c>
      <c r="P2882">
        <v>1</v>
      </c>
      <c r="Q2882">
        <v>15</v>
      </c>
      <c r="R2882">
        <v>0</v>
      </c>
      <c r="S2882">
        <v>1.380833</v>
      </c>
      <c r="T2882">
        <v>1.380833</v>
      </c>
      <c r="U2882">
        <v>20.712499999999999</v>
      </c>
    </row>
    <row r="2883" spans="1:21" x14ac:dyDescent="0.25">
      <c r="A2883" t="s">
        <v>10887</v>
      </c>
      <c r="B2883">
        <v>1</v>
      </c>
      <c r="C2883" t="s">
        <v>78</v>
      </c>
      <c r="D2883" t="s">
        <v>102</v>
      </c>
      <c r="E2883" t="s">
        <v>10888</v>
      </c>
      <c r="F2883" t="s">
        <v>140</v>
      </c>
      <c r="G2883" t="s">
        <v>72</v>
      </c>
      <c r="H2883" t="s">
        <v>129</v>
      </c>
      <c r="I2883" t="s">
        <v>22</v>
      </c>
      <c r="J2883" t="s">
        <v>141</v>
      </c>
      <c r="K2883" t="s">
        <v>10889</v>
      </c>
      <c r="L2883" t="s">
        <v>10890</v>
      </c>
      <c r="M2883">
        <v>0.94</v>
      </c>
      <c r="N2883">
        <v>14</v>
      </c>
      <c r="O2883">
        <v>26</v>
      </c>
      <c r="P2883">
        <v>0</v>
      </c>
      <c r="Q2883">
        <v>0</v>
      </c>
      <c r="R2883">
        <v>13.16</v>
      </c>
      <c r="S2883">
        <v>24.44</v>
      </c>
      <c r="T2883">
        <v>0</v>
      </c>
      <c r="U2883">
        <v>0</v>
      </c>
    </row>
    <row r="2884" spans="1:21" x14ac:dyDescent="0.25">
      <c r="A2884" t="s">
        <v>10891</v>
      </c>
      <c r="B2884">
        <v>1</v>
      </c>
      <c r="C2884" t="s">
        <v>78</v>
      </c>
      <c r="D2884" t="s">
        <v>102</v>
      </c>
      <c r="E2884" t="s">
        <v>10892</v>
      </c>
      <c r="F2884" t="s">
        <v>140</v>
      </c>
      <c r="G2884" t="s">
        <v>72</v>
      </c>
      <c r="H2884" t="s">
        <v>129</v>
      </c>
      <c r="I2884" t="s">
        <v>22</v>
      </c>
      <c r="J2884" t="s">
        <v>141</v>
      </c>
      <c r="K2884" t="s">
        <v>10893</v>
      </c>
      <c r="L2884" t="s">
        <v>815</v>
      </c>
      <c r="M2884">
        <v>0.65666666600000001</v>
      </c>
      <c r="N2884">
        <v>1</v>
      </c>
      <c r="O2884">
        <v>333</v>
      </c>
      <c r="P2884">
        <v>0</v>
      </c>
      <c r="Q2884">
        <v>0</v>
      </c>
      <c r="R2884">
        <v>0.656667</v>
      </c>
      <c r="S2884">
        <v>218.67</v>
      </c>
      <c r="T2884">
        <v>0</v>
      </c>
      <c r="U2884">
        <v>0</v>
      </c>
    </row>
    <row r="2885" spans="1:21" x14ac:dyDescent="0.25">
      <c r="A2885" t="s">
        <v>10894</v>
      </c>
      <c r="B2885">
        <v>1</v>
      </c>
      <c r="C2885" t="s">
        <v>78</v>
      </c>
      <c r="D2885" t="s">
        <v>102</v>
      </c>
      <c r="E2885" t="s">
        <v>10895</v>
      </c>
      <c r="F2885" t="s">
        <v>140</v>
      </c>
      <c r="G2885" t="s">
        <v>72</v>
      </c>
      <c r="H2885" t="s">
        <v>129</v>
      </c>
      <c r="I2885" t="s">
        <v>22</v>
      </c>
      <c r="J2885" t="s">
        <v>141</v>
      </c>
      <c r="K2885" t="s">
        <v>10896</v>
      </c>
      <c r="L2885" t="s">
        <v>10897</v>
      </c>
      <c r="M2885">
        <v>0.42777777700000003</v>
      </c>
      <c r="N2885">
        <v>4</v>
      </c>
      <c r="O2885">
        <v>0</v>
      </c>
      <c r="P2885">
        <v>46</v>
      </c>
      <c r="Q2885">
        <v>166</v>
      </c>
      <c r="R2885">
        <v>1.711111</v>
      </c>
      <c r="S2885">
        <v>0</v>
      </c>
      <c r="T2885">
        <v>19.677778</v>
      </c>
      <c r="U2885">
        <v>71.011111</v>
      </c>
    </row>
    <row r="2886" spans="1:21" x14ac:dyDescent="0.25">
      <c r="A2886" t="s">
        <v>10898</v>
      </c>
      <c r="B2886">
        <v>1</v>
      </c>
      <c r="C2886" t="s">
        <v>78</v>
      </c>
      <c r="D2886" t="s">
        <v>102</v>
      </c>
      <c r="E2886" t="s">
        <v>10899</v>
      </c>
      <c r="F2886" t="s">
        <v>140</v>
      </c>
      <c r="G2886" t="s">
        <v>72</v>
      </c>
      <c r="H2886" t="s">
        <v>129</v>
      </c>
      <c r="I2886" t="s">
        <v>22</v>
      </c>
      <c r="J2886" t="s">
        <v>141</v>
      </c>
      <c r="K2886" t="s">
        <v>10900</v>
      </c>
      <c r="L2886" t="s">
        <v>10901</v>
      </c>
      <c r="M2886">
        <v>0.33694444400000001</v>
      </c>
      <c r="N2886">
        <v>8</v>
      </c>
      <c r="O2886">
        <v>326</v>
      </c>
      <c r="P2886">
        <v>0</v>
      </c>
      <c r="Q2886">
        <v>0</v>
      </c>
      <c r="R2886">
        <v>2.6955559999999998</v>
      </c>
      <c r="S2886">
        <v>109.843889</v>
      </c>
      <c r="T2886">
        <v>0</v>
      </c>
      <c r="U2886">
        <v>0</v>
      </c>
    </row>
    <row r="2887" spans="1:21" x14ac:dyDescent="0.25">
      <c r="A2887" t="s">
        <v>10902</v>
      </c>
      <c r="B2887">
        <v>1</v>
      </c>
      <c r="C2887" t="s">
        <v>78</v>
      </c>
      <c r="D2887" t="s">
        <v>102</v>
      </c>
      <c r="E2887" t="s">
        <v>10903</v>
      </c>
      <c r="F2887" t="s">
        <v>4991</v>
      </c>
      <c r="G2887" t="s">
        <v>71</v>
      </c>
      <c r="H2887" t="s">
        <v>129</v>
      </c>
      <c r="I2887" t="s">
        <v>22</v>
      </c>
      <c r="J2887" t="s">
        <v>141</v>
      </c>
      <c r="K2887" t="s">
        <v>10904</v>
      </c>
      <c r="L2887" t="s">
        <v>10905</v>
      </c>
      <c r="M2887">
        <v>7.113611111</v>
      </c>
      <c r="N2887">
        <v>0</v>
      </c>
      <c r="O2887">
        <v>0</v>
      </c>
      <c r="P2887">
        <v>0</v>
      </c>
      <c r="Q2887">
        <v>4</v>
      </c>
      <c r="R2887">
        <v>0</v>
      </c>
      <c r="S2887">
        <v>0</v>
      </c>
      <c r="T2887">
        <v>0</v>
      </c>
      <c r="U2887">
        <v>28.454443999999999</v>
      </c>
    </row>
    <row r="2888" spans="1:21" x14ac:dyDescent="0.25">
      <c r="A2888" t="s">
        <v>10906</v>
      </c>
      <c r="B2888">
        <v>1</v>
      </c>
      <c r="C2888" t="s">
        <v>78</v>
      </c>
      <c r="D2888" t="s">
        <v>102</v>
      </c>
      <c r="E2888" t="s">
        <v>10892</v>
      </c>
      <c r="F2888" t="s">
        <v>140</v>
      </c>
      <c r="G2888" t="s">
        <v>72</v>
      </c>
      <c r="H2888" t="s">
        <v>129</v>
      </c>
      <c r="I2888" t="s">
        <v>22</v>
      </c>
      <c r="J2888" t="s">
        <v>141</v>
      </c>
      <c r="K2888" t="s">
        <v>10907</v>
      </c>
      <c r="L2888" t="s">
        <v>10908</v>
      </c>
      <c r="M2888">
        <v>0.90222222200000002</v>
      </c>
      <c r="N2888">
        <v>104</v>
      </c>
      <c r="O2888">
        <v>23924</v>
      </c>
      <c r="P2888">
        <v>3</v>
      </c>
      <c r="Q2888">
        <v>35</v>
      </c>
      <c r="R2888">
        <v>93.831111000000007</v>
      </c>
      <c r="S2888">
        <v>21584.764438999999</v>
      </c>
      <c r="T2888">
        <v>2.7066669999999999</v>
      </c>
      <c r="U2888">
        <v>31.577777999999999</v>
      </c>
    </row>
    <row r="2889" spans="1:21" x14ac:dyDescent="0.25">
      <c r="A2889" t="s">
        <v>10909</v>
      </c>
      <c r="B2889">
        <v>1</v>
      </c>
      <c r="C2889" t="s">
        <v>78</v>
      </c>
      <c r="D2889" t="s">
        <v>102</v>
      </c>
      <c r="E2889" t="s">
        <v>10910</v>
      </c>
      <c r="F2889" t="s">
        <v>2199</v>
      </c>
      <c r="G2889" t="s">
        <v>71</v>
      </c>
      <c r="H2889" t="s">
        <v>129</v>
      </c>
      <c r="I2889" t="s">
        <v>22</v>
      </c>
      <c r="J2889" t="s">
        <v>141</v>
      </c>
      <c r="K2889" t="s">
        <v>10911</v>
      </c>
      <c r="L2889" t="s">
        <v>10912</v>
      </c>
      <c r="M2889">
        <v>2.3030555549999998</v>
      </c>
      <c r="N2889">
        <v>0</v>
      </c>
      <c r="O2889">
        <v>5</v>
      </c>
      <c r="P2889">
        <v>0</v>
      </c>
      <c r="Q2889">
        <v>0</v>
      </c>
      <c r="R2889">
        <v>0</v>
      </c>
      <c r="S2889">
        <v>11.515278</v>
      </c>
      <c r="T2889">
        <v>0</v>
      </c>
      <c r="U2889">
        <v>0</v>
      </c>
    </row>
    <row r="2890" spans="1:21" x14ac:dyDescent="0.25">
      <c r="A2890" t="s">
        <v>10913</v>
      </c>
      <c r="B2890">
        <v>1</v>
      </c>
      <c r="C2890" t="s">
        <v>78</v>
      </c>
      <c r="D2890" t="s">
        <v>102</v>
      </c>
      <c r="E2890" t="s">
        <v>10914</v>
      </c>
      <c r="F2890" t="s">
        <v>4986</v>
      </c>
      <c r="G2890" t="s">
        <v>71</v>
      </c>
      <c r="H2890" t="s">
        <v>129</v>
      </c>
      <c r="I2890" t="s">
        <v>22</v>
      </c>
      <c r="J2890" t="s">
        <v>141</v>
      </c>
      <c r="K2890" t="s">
        <v>10915</v>
      </c>
      <c r="L2890" t="s">
        <v>10916</v>
      </c>
      <c r="M2890">
        <v>1.426388888</v>
      </c>
      <c r="N2890">
        <v>0</v>
      </c>
      <c r="O2890">
        <v>18</v>
      </c>
      <c r="P2890">
        <v>0</v>
      </c>
      <c r="Q2890">
        <v>0</v>
      </c>
      <c r="R2890">
        <v>0</v>
      </c>
      <c r="S2890">
        <v>25.675000000000001</v>
      </c>
      <c r="T2890">
        <v>0</v>
      </c>
      <c r="U2890">
        <v>0</v>
      </c>
    </row>
    <row r="2891" spans="1:21" x14ac:dyDescent="0.25">
      <c r="A2891" t="s">
        <v>10917</v>
      </c>
      <c r="B2891">
        <v>1</v>
      </c>
      <c r="C2891" t="s">
        <v>79</v>
      </c>
      <c r="D2891" t="s">
        <v>124</v>
      </c>
      <c r="E2891" t="s">
        <v>10832</v>
      </c>
      <c r="F2891" t="s">
        <v>5012</v>
      </c>
      <c r="G2891" t="s">
        <v>72</v>
      </c>
      <c r="H2891" t="s">
        <v>129</v>
      </c>
      <c r="I2891" t="s">
        <v>22</v>
      </c>
      <c r="J2891" t="s">
        <v>141</v>
      </c>
      <c r="K2891" t="s">
        <v>10918</v>
      </c>
      <c r="L2891" t="s">
        <v>10919</v>
      </c>
      <c r="M2891">
        <v>0.82388888800000004</v>
      </c>
      <c r="N2891">
        <v>15</v>
      </c>
      <c r="O2891">
        <v>0</v>
      </c>
      <c r="P2891">
        <v>0</v>
      </c>
      <c r="Q2891">
        <v>0</v>
      </c>
      <c r="R2891">
        <v>12.358333</v>
      </c>
      <c r="S2891">
        <v>0</v>
      </c>
      <c r="T2891">
        <v>0</v>
      </c>
      <c r="U2891">
        <v>0</v>
      </c>
    </row>
    <row r="2892" spans="1:21" x14ac:dyDescent="0.25">
      <c r="A2892" t="s">
        <v>10920</v>
      </c>
      <c r="B2892">
        <v>1</v>
      </c>
      <c r="C2892" t="s">
        <v>79</v>
      </c>
      <c r="D2892" t="s">
        <v>124</v>
      </c>
      <c r="E2892" t="s">
        <v>10832</v>
      </c>
      <c r="F2892" t="s">
        <v>140</v>
      </c>
      <c r="G2892" t="s">
        <v>72</v>
      </c>
      <c r="H2892" t="s">
        <v>129</v>
      </c>
      <c r="I2892" t="s">
        <v>22</v>
      </c>
      <c r="J2892" t="s">
        <v>141</v>
      </c>
      <c r="K2892" t="s">
        <v>3990</v>
      </c>
      <c r="L2892" t="s">
        <v>10921</v>
      </c>
      <c r="M2892">
        <v>0.16</v>
      </c>
      <c r="N2892">
        <v>15</v>
      </c>
      <c r="O2892">
        <v>0</v>
      </c>
      <c r="P2892">
        <v>0</v>
      </c>
      <c r="Q2892">
        <v>0</v>
      </c>
      <c r="R2892">
        <v>2.4</v>
      </c>
      <c r="S2892">
        <v>0</v>
      </c>
      <c r="T2892">
        <v>0</v>
      </c>
      <c r="U2892">
        <v>0</v>
      </c>
    </row>
    <row r="2893" spans="1:21" x14ac:dyDescent="0.25">
      <c r="A2893" t="s">
        <v>10922</v>
      </c>
      <c r="B2893">
        <v>1</v>
      </c>
      <c r="C2893" t="s">
        <v>79</v>
      </c>
      <c r="D2893" t="s">
        <v>124</v>
      </c>
      <c r="E2893" t="s">
        <v>10873</v>
      </c>
      <c r="F2893" t="s">
        <v>5012</v>
      </c>
      <c r="G2893" t="s">
        <v>72</v>
      </c>
      <c r="H2893" t="s">
        <v>129</v>
      </c>
      <c r="I2893" t="s">
        <v>22</v>
      </c>
      <c r="J2893" t="s">
        <v>141</v>
      </c>
      <c r="K2893" t="s">
        <v>10923</v>
      </c>
      <c r="L2893" t="s">
        <v>10924</v>
      </c>
      <c r="M2893">
        <v>0.81166666600000004</v>
      </c>
      <c r="N2893">
        <v>15</v>
      </c>
      <c r="O2893">
        <v>0</v>
      </c>
      <c r="P2893">
        <v>0</v>
      </c>
      <c r="Q2893">
        <v>0</v>
      </c>
      <c r="R2893">
        <v>12.175000000000001</v>
      </c>
      <c r="S2893">
        <v>0</v>
      </c>
      <c r="T2893">
        <v>0</v>
      </c>
      <c r="U2893">
        <v>0</v>
      </c>
    </row>
    <row r="2894" spans="1:21" x14ac:dyDescent="0.25">
      <c r="A2894" t="s">
        <v>10925</v>
      </c>
      <c r="B2894">
        <v>1</v>
      </c>
      <c r="C2894" t="s">
        <v>78</v>
      </c>
      <c r="D2894" t="s">
        <v>104</v>
      </c>
      <c r="E2894" t="s">
        <v>10926</v>
      </c>
      <c r="F2894" t="s">
        <v>4996</v>
      </c>
      <c r="G2894" t="s">
        <v>71</v>
      </c>
      <c r="H2894" t="s">
        <v>129</v>
      </c>
      <c r="I2894" t="s">
        <v>22</v>
      </c>
      <c r="J2894" t="s">
        <v>141</v>
      </c>
      <c r="K2894" t="s">
        <v>10927</v>
      </c>
      <c r="L2894" t="s">
        <v>10928</v>
      </c>
      <c r="M2894">
        <v>0.96499999999999997</v>
      </c>
      <c r="N2894">
        <v>0</v>
      </c>
      <c r="O2894">
        <v>251</v>
      </c>
      <c r="P2894">
        <v>0</v>
      </c>
      <c r="Q2894">
        <v>0</v>
      </c>
      <c r="R2894">
        <v>0</v>
      </c>
      <c r="S2894">
        <v>242.215</v>
      </c>
      <c r="T2894">
        <v>0</v>
      </c>
      <c r="U2894">
        <v>0</v>
      </c>
    </row>
    <row r="2895" spans="1:21" x14ac:dyDescent="0.25">
      <c r="A2895" t="s">
        <v>10929</v>
      </c>
      <c r="B2895">
        <v>1</v>
      </c>
      <c r="C2895" t="s">
        <v>78</v>
      </c>
      <c r="D2895" t="s">
        <v>102</v>
      </c>
      <c r="E2895" t="s">
        <v>10930</v>
      </c>
      <c r="F2895" t="s">
        <v>5417</v>
      </c>
      <c r="G2895" t="s">
        <v>71</v>
      </c>
      <c r="H2895" t="s">
        <v>129</v>
      </c>
      <c r="I2895" t="s">
        <v>22</v>
      </c>
      <c r="J2895" t="s">
        <v>141</v>
      </c>
      <c r="K2895" t="s">
        <v>10931</v>
      </c>
      <c r="L2895" t="s">
        <v>10932</v>
      </c>
      <c r="M2895">
        <v>3.8933333330000002</v>
      </c>
      <c r="N2895">
        <v>0</v>
      </c>
      <c r="O2895">
        <v>1</v>
      </c>
      <c r="P2895">
        <v>0</v>
      </c>
      <c r="Q2895">
        <v>0</v>
      </c>
      <c r="R2895">
        <v>0</v>
      </c>
      <c r="S2895">
        <v>3.8933330000000002</v>
      </c>
      <c r="T2895">
        <v>0</v>
      </c>
      <c r="U2895">
        <v>0</v>
      </c>
    </row>
    <row r="2896" spans="1:21" x14ac:dyDescent="0.25">
      <c r="A2896" t="s">
        <v>10933</v>
      </c>
      <c r="B2896">
        <v>1</v>
      </c>
      <c r="C2896" t="s">
        <v>78</v>
      </c>
      <c r="D2896" t="s">
        <v>102</v>
      </c>
      <c r="E2896" t="s">
        <v>10934</v>
      </c>
      <c r="F2896" t="s">
        <v>4991</v>
      </c>
      <c r="G2896" t="s">
        <v>71</v>
      </c>
      <c r="H2896" t="s">
        <v>129</v>
      </c>
      <c r="I2896" t="s">
        <v>22</v>
      </c>
      <c r="J2896" t="s">
        <v>141</v>
      </c>
      <c r="K2896" t="s">
        <v>10935</v>
      </c>
      <c r="L2896" t="s">
        <v>10936</v>
      </c>
      <c r="M2896">
        <v>0.634444444</v>
      </c>
      <c r="N2896">
        <v>0</v>
      </c>
      <c r="O2896">
        <v>2</v>
      </c>
      <c r="P2896">
        <v>0</v>
      </c>
      <c r="Q2896">
        <v>0</v>
      </c>
      <c r="R2896">
        <v>0</v>
      </c>
      <c r="S2896">
        <v>1.2688889999999999</v>
      </c>
      <c r="T2896">
        <v>0</v>
      </c>
      <c r="U2896">
        <v>0</v>
      </c>
    </row>
    <row r="2897" spans="1:21" x14ac:dyDescent="0.25">
      <c r="A2897" t="s">
        <v>10937</v>
      </c>
      <c r="B2897">
        <v>1</v>
      </c>
      <c r="C2897" t="s">
        <v>78</v>
      </c>
      <c r="D2897" t="s">
        <v>102</v>
      </c>
      <c r="E2897" t="s">
        <v>10938</v>
      </c>
      <c r="F2897" t="s">
        <v>5070</v>
      </c>
      <c r="G2897" t="s">
        <v>71</v>
      </c>
      <c r="H2897" t="s">
        <v>129</v>
      </c>
      <c r="I2897" t="s">
        <v>22</v>
      </c>
      <c r="J2897" t="s">
        <v>141</v>
      </c>
      <c r="K2897" t="s">
        <v>10939</v>
      </c>
      <c r="L2897" t="s">
        <v>10940</v>
      </c>
      <c r="M2897">
        <v>8.1030555549999992</v>
      </c>
      <c r="N2897">
        <v>0</v>
      </c>
      <c r="O2897">
        <v>1</v>
      </c>
      <c r="P2897">
        <v>0</v>
      </c>
      <c r="Q2897">
        <v>0</v>
      </c>
      <c r="R2897">
        <v>0</v>
      </c>
      <c r="S2897">
        <v>8.1030560000000005</v>
      </c>
      <c r="T2897">
        <v>0</v>
      </c>
      <c r="U2897">
        <v>0</v>
      </c>
    </row>
    <row r="2898" spans="1:21" x14ac:dyDescent="0.25">
      <c r="A2898" t="s">
        <v>10941</v>
      </c>
      <c r="B2898">
        <v>1</v>
      </c>
      <c r="C2898" t="s">
        <v>79</v>
      </c>
      <c r="D2898" t="s">
        <v>124</v>
      </c>
      <c r="E2898" t="s">
        <v>10942</v>
      </c>
      <c r="F2898" t="s">
        <v>5070</v>
      </c>
      <c r="G2898" t="s">
        <v>71</v>
      </c>
      <c r="H2898" t="s">
        <v>129</v>
      </c>
      <c r="I2898" t="s">
        <v>22</v>
      </c>
      <c r="J2898" t="s">
        <v>141</v>
      </c>
      <c r="K2898" t="s">
        <v>10943</v>
      </c>
      <c r="L2898" t="s">
        <v>10944</v>
      </c>
      <c r="M2898">
        <v>2.2261111109999998</v>
      </c>
      <c r="N2898">
        <v>0</v>
      </c>
      <c r="O2898">
        <v>12</v>
      </c>
      <c r="P2898">
        <v>0</v>
      </c>
      <c r="Q2898">
        <v>0</v>
      </c>
      <c r="R2898">
        <v>0</v>
      </c>
      <c r="S2898">
        <v>26.713332999999999</v>
      </c>
      <c r="T2898">
        <v>0</v>
      </c>
      <c r="U2898">
        <v>0</v>
      </c>
    </row>
    <row r="2899" spans="1:21" x14ac:dyDescent="0.25">
      <c r="A2899" t="s">
        <v>10945</v>
      </c>
      <c r="B2899">
        <v>1</v>
      </c>
      <c r="C2899" t="s">
        <v>79</v>
      </c>
      <c r="D2899" t="s">
        <v>124</v>
      </c>
      <c r="E2899" t="s">
        <v>10942</v>
      </c>
      <c r="F2899" t="s">
        <v>5070</v>
      </c>
      <c r="G2899" t="s">
        <v>71</v>
      </c>
      <c r="H2899" t="s">
        <v>129</v>
      </c>
      <c r="I2899" t="s">
        <v>22</v>
      </c>
      <c r="J2899" t="s">
        <v>141</v>
      </c>
      <c r="K2899" t="s">
        <v>10946</v>
      </c>
      <c r="L2899" t="s">
        <v>10947</v>
      </c>
      <c r="M2899">
        <v>7.5619444439999999</v>
      </c>
      <c r="N2899">
        <v>0</v>
      </c>
      <c r="O2899">
        <v>12</v>
      </c>
      <c r="P2899">
        <v>0</v>
      </c>
      <c r="Q2899">
        <v>0</v>
      </c>
      <c r="R2899">
        <v>0</v>
      </c>
      <c r="S2899">
        <v>90.743333000000007</v>
      </c>
      <c r="T2899">
        <v>0</v>
      </c>
      <c r="U2899">
        <v>0</v>
      </c>
    </row>
    <row r="2900" spans="1:21" x14ac:dyDescent="0.25">
      <c r="A2900" t="s">
        <v>10948</v>
      </c>
      <c r="B2900">
        <v>1</v>
      </c>
      <c r="C2900" t="s">
        <v>78</v>
      </c>
      <c r="D2900" t="s">
        <v>102</v>
      </c>
      <c r="E2900" t="s">
        <v>10949</v>
      </c>
      <c r="F2900" t="s">
        <v>128</v>
      </c>
      <c r="G2900" t="s">
        <v>71</v>
      </c>
      <c r="H2900" t="s">
        <v>129</v>
      </c>
      <c r="I2900" t="s">
        <v>22</v>
      </c>
      <c r="J2900" t="s">
        <v>130</v>
      </c>
      <c r="K2900" t="s">
        <v>10950</v>
      </c>
      <c r="L2900" t="s">
        <v>10951</v>
      </c>
      <c r="M2900">
        <v>7.375225833</v>
      </c>
      <c r="N2900">
        <v>0</v>
      </c>
      <c r="O2900">
        <v>75</v>
      </c>
      <c r="P2900">
        <v>0</v>
      </c>
      <c r="Q2900">
        <v>0</v>
      </c>
      <c r="R2900">
        <v>0</v>
      </c>
      <c r="S2900">
        <v>553.14193699999998</v>
      </c>
      <c r="T2900">
        <v>0</v>
      </c>
      <c r="U2900">
        <v>0</v>
      </c>
    </row>
    <row r="2901" spans="1:21" x14ac:dyDescent="0.25">
      <c r="A2901" t="s">
        <v>10952</v>
      </c>
      <c r="B2901">
        <v>1</v>
      </c>
      <c r="C2901" t="s">
        <v>78</v>
      </c>
      <c r="D2901" t="s">
        <v>81</v>
      </c>
      <c r="E2901" t="s">
        <v>10529</v>
      </c>
      <c r="F2901" t="s">
        <v>177</v>
      </c>
      <c r="G2901" t="s">
        <v>71</v>
      </c>
      <c r="H2901" t="s">
        <v>129</v>
      </c>
      <c r="I2901" t="s">
        <v>22</v>
      </c>
      <c r="J2901" t="s">
        <v>130</v>
      </c>
      <c r="K2901" t="s">
        <v>10953</v>
      </c>
      <c r="L2901" t="s">
        <v>10954</v>
      </c>
      <c r="M2901">
        <v>5.8822222220000002</v>
      </c>
      <c r="N2901">
        <v>0</v>
      </c>
      <c r="O2901">
        <v>159</v>
      </c>
      <c r="P2901">
        <v>0</v>
      </c>
      <c r="Q2901">
        <v>0</v>
      </c>
      <c r="R2901">
        <v>0</v>
      </c>
      <c r="S2901">
        <v>935.27333299999998</v>
      </c>
      <c r="T2901">
        <v>0</v>
      </c>
      <c r="U2901">
        <v>0</v>
      </c>
    </row>
    <row r="2902" spans="1:21" x14ac:dyDescent="0.25">
      <c r="A2902" t="s">
        <v>10955</v>
      </c>
      <c r="B2902">
        <v>1</v>
      </c>
      <c r="C2902" t="s">
        <v>78</v>
      </c>
      <c r="D2902" t="s">
        <v>90</v>
      </c>
      <c r="E2902" t="s">
        <v>10956</v>
      </c>
      <c r="F2902" t="s">
        <v>4991</v>
      </c>
      <c r="G2902" t="s">
        <v>71</v>
      </c>
      <c r="H2902" t="s">
        <v>129</v>
      </c>
      <c r="I2902" t="s">
        <v>22</v>
      </c>
      <c r="J2902" t="s">
        <v>141</v>
      </c>
      <c r="K2902" t="s">
        <v>10957</v>
      </c>
      <c r="L2902" t="s">
        <v>10958</v>
      </c>
      <c r="M2902">
        <v>1.4424999999999999</v>
      </c>
      <c r="N2902">
        <v>0</v>
      </c>
      <c r="O2902">
        <v>1</v>
      </c>
      <c r="P2902">
        <v>0</v>
      </c>
      <c r="Q2902">
        <v>0</v>
      </c>
      <c r="R2902">
        <v>0</v>
      </c>
      <c r="S2902">
        <v>1.4424999999999999</v>
      </c>
      <c r="T2902">
        <v>0</v>
      </c>
      <c r="U2902">
        <v>0</v>
      </c>
    </row>
    <row r="2903" spans="1:21" x14ac:dyDescent="0.25">
      <c r="A2903" t="s">
        <v>10959</v>
      </c>
      <c r="B2903">
        <v>1</v>
      </c>
      <c r="C2903" t="s">
        <v>78</v>
      </c>
      <c r="D2903" t="s">
        <v>102</v>
      </c>
      <c r="E2903" t="s">
        <v>10960</v>
      </c>
      <c r="F2903" t="s">
        <v>4991</v>
      </c>
      <c r="G2903" t="s">
        <v>71</v>
      </c>
      <c r="H2903" t="s">
        <v>129</v>
      </c>
      <c r="I2903" t="s">
        <v>22</v>
      </c>
      <c r="J2903" t="s">
        <v>141</v>
      </c>
      <c r="K2903" t="s">
        <v>10961</v>
      </c>
      <c r="L2903" t="s">
        <v>10962</v>
      </c>
      <c r="M2903">
        <v>1.095555555</v>
      </c>
      <c r="N2903">
        <v>0</v>
      </c>
      <c r="O2903">
        <v>6</v>
      </c>
      <c r="P2903">
        <v>0</v>
      </c>
      <c r="Q2903">
        <v>0</v>
      </c>
      <c r="R2903">
        <v>0</v>
      </c>
      <c r="S2903">
        <v>6.5733329999999999</v>
      </c>
      <c r="T2903">
        <v>0</v>
      </c>
      <c r="U2903">
        <v>0</v>
      </c>
    </row>
    <row r="2904" spans="1:21" x14ac:dyDescent="0.25">
      <c r="A2904" t="s">
        <v>10963</v>
      </c>
      <c r="B2904">
        <v>1</v>
      </c>
      <c r="C2904" t="s">
        <v>79</v>
      </c>
      <c r="D2904" t="s">
        <v>109</v>
      </c>
      <c r="E2904" t="s">
        <v>10964</v>
      </c>
      <c r="F2904" t="s">
        <v>128</v>
      </c>
      <c r="G2904" t="s">
        <v>72</v>
      </c>
      <c r="H2904" t="s">
        <v>129</v>
      </c>
      <c r="I2904" t="s">
        <v>22</v>
      </c>
      <c r="J2904" t="s">
        <v>130</v>
      </c>
      <c r="K2904" t="s">
        <v>10965</v>
      </c>
      <c r="L2904" t="s">
        <v>10966</v>
      </c>
      <c r="M2904">
        <v>1.135</v>
      </c>
      <c r="N2904">
        <v>5</v>
      </c>
      <c r="O2904">
        <v>976</v>
      </c>
      <c r="P2904">
        <v>0</v>
      </c>
      <c r="Q2904">
        <v>0</v>
      </c>
      <c r="R2904">
        <v>5.6749999999999998</v>
      </c>
      <c r="S2904">
        <v>1107.76</v>
      </c>
      <c r="T2904">
        <v>0</v>
      </c>
      <c r="U2904">
        <v>0</v>
      </c>
    </row>
    <row r="2905" spans="1:21" x14ac:dyDescent="0.25">
      <c r="A2905" t="s">
        <v>10967</v>
      </c>
      <c r="B2905">
        <v>1</v>
      </c>
      <c r="C2905" t="s">
        <v>79</v>
      </c>
      <c r="D2905" t="s">
        <v>109</v>
      </c>
      <c r="E2905" t="s">
        <v>9679</v>
      </c>
      <c r="F2905" t="s">
        <v>5029</v>
      </c>
      <c r="G2905" t="s">
        <v>71</v>
      </c>
      <c r="H2905" t="s">
        <v>129</v>
      </c>
      <c r="I2905" t="s">
        <v>22</v>
      </c>
      <c r="J2905" t="s">
        <v>141</v>
      </c>
      <c r="K2905" t="s">
        <v>10968</v>
      </c>
      <c r="L2905" t="s">
        <v>10969</v>
      </c>
      <c r="M2905">
        <v>1.2080555550000001</v>
      </c>
      <c r="N2905">
        <v>0</v>
      </c>
      <c r="O2905">
        <v>218</v>
      </c>
      <c r="P2905">
        <v>0</v>
      </c>
      <c r="Q2905">
        <v>0</v>
      </c>
      <c r="R2905">
        <v>0</v>
      </c>
      <c r="S2905">
        <v>263.356111</v>
      </c>
      <c r="T2905">
        <v>0</v>
      </c>
      <c r="U2905">
        <v>0</v>
      </c>
    </row>
    <row r="2906" spans="1:21" x14ac:dyDescent="0.25">
      <c r="A2906" t="s">
        <v>10970</v>
      </c>
      <c r="B2906">
        <v>1</v>
      </c>
      <c r="C2906" t="s">
        <v>79</v>
      </c>
      <c r="D2906" t="s">
        <v>109</v>
      </c>
      <c r="E2906" t="s">
        <v>10971</v>
      </c>
      <c r="F2906" t="s">
        <v>140</v>
      </c>
      <c r="G2906" t="s">
        <v>72</v>
      </c>
      <c r="H2906" t="s">
        <v>129</v>
      </c>
      <c r="I2906" t="s">
        <v>22</v>
      </c>
      <c r="J2906" t="s">
        <v>141</v>
      </c>
      <c r="K2906" t="s">
        <v>10972</v>
      </c>
      <c r="L2906" t="s">
        <v>10973</v>
      </c>
      <c r="M2906">
        <v>0.48027777700000002</v>
      </c>
      <c r="N2906">
        <v>5</v>
      </c>
      <c r="O2906">
        <v>976</v>
      </c>
      <c r="P2906">
        <v>0</v>
      </c>
      <c r="Q2906">
        <v>0</v>
      </c>
      <c r="R2906">
        <v>2.401389</v>
      </c>
      <c r="S2906">
        <v>468.75110999999998</v>
      </c>
      <c r="T2906">
        <v>0</v>
      </c>
      <c r="U2906">
        <v>0</v>
      </c>
    </row>
    <row r="2907" spans="1:21" x14ac:dyDescent="0.25">
      <c r="A2907" t="s">
        <v>10974</v>
      </c>
      <c r="B2907">
        <v>1</v>
      </c>
      <c r="C2907" t="s">
        <v>79</v>
      </c>
      <c r="D2907" t="s">
        <v>109</v>
      </c>
      <c r="E2907" t="s">
        <v>9679</v>
      </c>
      <c r="F2907" t="s">
        <v>4986</v>
      </c>
      <c r="G2907" t="s">
        <v>71</v>
      </c>
      <c r="H2907" t="s">
        <v>129</v>
      </c>
      <c r="I2907" t="s">
        <v>22</v>
      </c>
      <c r="J2907" t="s">
        <v>141</v>
      </c>
      <c r="K2907" t="s">
        <v>10975</v>
      </c>
      <c r="L2907" t="s">
        <v>10976</v>
      </c>
      <c r="M2907">
        <v>0.39694444400000001</v>
      </c>
      <c r="N2907">
        <v>0</v>
      </c>
      <c r="O2907">
        <v>218</v>
      </c>
      <c r="P2907">
        <v>0</v>
      </c>
      <c r="Q2907">
        <v>0</v>
      </c>
      <c r="R2907">
        <v>0</v>
      </c>
      <c r="S2907">
        <v>86.533889000000002</v>
      </c>
      <c r="T2907">
        <v>0</v>
      </c>
      <c r="U2907">
        <v>0</v>
      </c>
    </row>
    <row r="2908" spans="1:21" x14ac:dyDescent="0.25">
      <c r="A2908" t="s">
        <v>10977</v>
      </c>
      <c r="B2908">
        <v>1</v>
      </c>
      <c r="C2908" t="s">
        <v>78</v>
      </c>
      <c r="D2908" t="s">
        <v>81</v>
      </c>
      <c r="E2908" t="s">
        <v>10978</v>
      </c>
      <c r="F2908" t="s">
        <v>5842</v>
      </c>
      <c r="G2908" t="s">
        <v>71</v>
      </c>
      <c r="H2908" t="s">
        <v>129</v>
      </c>
      <c r="I2908" t="s">
        <v>22</v>
      </c>
      <c r="J2908" t="s">
        <v>141</v>
      </c>
      <c r="K2908" t="s">
        <v>10979</v>
      </c>
      <c r="L2908" t="s">
        <v>10980</v>
      </c>
      <c r="M2908">
        <v>0.71555555500000001</v>
      </c>
      <c r="N2908">
        <v>0</v>
      </c>
      <c r="O2908">
        <v>50</v>
      </c>
      <c r="P2908">
        <v>0</v>
      </c>
      <c r="Q2908">
        <v>0</v>
      </c>
      <c r="R2908">
        <v>0</v>
      </c>
      <c r="S2908">
        <v>35.777777999999998</v>
      </c>
      <c r="T2908">
        <v>0</v>
      </c>
      <c r="U2908">
        <v>0</v>
      </c>
    </row>
    <row r="2909" spans="1:21" x14ac:dyDescent="0.25">
      <c r="A2909" t="s">
        <v>10981</v>
      </c>
      <c r="B2909">
        <v>1</v>
      </c>
      <c r="C2909" t="s">
        <v>78</v>
      </c>
      <c r="D2909" t="s">
        <v>81</v>
      </c>
      <c r="E2909" t="s">
        <v>10982</v>
      </c>
      <c r="F2909" t="s">
        <v>9373</v>
      </c>
      <c r="G2909" t="s">
        <v>71</v>
      </c>
      <c r="H2909" t="s">
        <v>129</v>
      </c>
      <c r="I2909" t="s">
        <v>22</v>
      </c>
      <c r="J2909" t="s">
        <v>141</v>
      </c>
      <c r="K2909" t="s">
        <v>10983</v>
      </c>
      <c r="L2909" t="s">
        <v>10984</v>
      </c>
      <c r="M2909">
        <v>3.1549999999999998</v>
      </c>
      <c r="N2909">
        <v>0</v>
      </c>
      <c r="O2909">
        <v>11</v>
      </c>
      <c r="P2909">
        <v>0</v>
      </c>
      <c r="Q2909">
        <v>0</v>
      </c>
      <c r="R2909">
        <v>0</v>
      </c>
      <c r="S2909">
        <v>34.704999999999998</v>
      </c>
      <c r="T2909">
        <v>0</v>
      </c>
      <c r="U2909">
        <v>0</v>
      </c>
    </row>
    <row r="2910" spans="1:21" x14ac:dyDescent="0.25">
      <c r="A2910" t="s">
        <v>10985</v>
      </c>
      <c r="B2910">
        <v>1</v>
      </c>
      <c r="C2910" t="s">
        <v>78</v>
      </c>
      <c r="D2910" t="s">
        <v>81</v>
      </c>
      <c r="E2910" t="s">
        <v>10986</v>
      </c>
      <c r="F2910" t="s">
        <v>5842</v>
      </c>
      <c r="G2910" t="s">
        <v>71</v>
      </c>
      <c r="H2910" t="s">
        <v>129</v>
      </c>
      <c r="I2910" t="s">
        <v>22</v>
      </c>
      <c r="J2910" t="s">
        <v>141</v>
      </c>
      <c r="K2910" t="s">
        <v>10987</v>
      </c>
      <c r="L2910" t="s">
        <v>10988</v>
      </c>
      <c r="M2910">
        <v>1.3902777770000001</v>
      </c>
      <c r="N2910">
        <v>0</v>
      </c>
      <c r="O2910">
        <v>33</v>
      </c>
      <c r="P2910">
        <v>0</v>
      </c>
      <c r="Q2910">
        <v>0</v>
      </c>
      <c r="R2910">
        <v>0</v>
      </c>
      <c r="S2910">
        <v>45.879167000000002</v>
      </c>
      <c r="T2910">
        <v>0</v>
      </c>
      <c r="U2910">
        <v>0</v>
      </c>
    </row>
    <row r="2911" spans="1:21" x14ac:dyDescent="0.25">
      <c r="A2911" t="s">
        <v>10989</v>
      </c>
      <c r="B2911">
        <v>1</v>
      </c>
      <c r="C2911" t="s">
        <v>79</v>
      </c>
      <c r="D2911" t="s">
        <v>114</v>
      </c>
      <c r="E2911" t="s">
        <v>10990</v>
      </c>
      <c r="F2911" t="s">
        <v>5218</v>
      </c>
      <c r="G2911" t="s">
        <v>71</v>
      </c>
      <c r="H2911" t="s">
        <v>129</v>
      </c>
      <c r="I2911" t="s">
        <v>22</v>
      </c>
      <c r="J2911" t="s">
        <v>141</v>
      </c>
      <c r="K2911" t="s">
        <v>10991</v>
      </c>
      <c r="L2911" t="s">
        <v>10992</v>
      </c>
      <c r="M2911">
        <v>2.1005555550000001</v>
      </c>
      <c r="N2911">
        <v>0</v>
      </c>
      <c r="O2911">
        <v>68</v>
      </c>
      <c r="P2911">
        <v>0</v>
      </c>
      <c r="Q2911">
        <v>0</v>
      </c>
      <c r="R2911">
        <v>0</v>
      </c>
      <c r="S2911">
        <v>142.83777799999999</v>
      </c>
      <c r="T2911">
        <v>0</v>
      </c>
      <c r="U2911">
        <v>0</v>
      </c>
    </row>
    <row r="2912" spans="1:21" x14ac:dyDescent="0.25">
      <c r="A2912" t="s">
        <v>10993</v>
      </c>
      <c r="B2912">
        <v>1</v>
      </c>
      <c r="C2912" t="s">
        <v>78</v>
      </c>
      <c r="D2912" t="s">
        <v>81</v>
      </c>
      <c r="E2912" t="s">
        <v>10994</v>
      </c>
      <c r="F2912" t="s">
        <v>140</v>
      </c>
      <c r="G2912" t="s">
        <v>72</v>
      </c>
      <c r="H2912" t="s">
        <v>129</v>
      </c>
      <c r="I2912" t="s">
        <v>22</v>
      </c>
      <c r="J2912" t="s">
        <v>141</v>
      </c>
      <c r="K2912" t="s">
        <v>10995</v>
      </c>
      <c r="L2912" t="s">
        <v>10996</v>
      </c>
      <c r="M2912">
        <v>0.21666666600000001</v>
      </c>
      <c r="N2912">
        <v>2</v>
      </c>
      <c r="O2912">
        <v>496</v>
      </c>
      <c r="P2912">
        <v>0</v>
      </c>
      <c r="Q2912">
        <v>0</v>
      </c>
      <c r="R2912">
        <v>0.43333300000000002</v>
      </c>
      <c r="S2912">
        <v>107.466666</v>
      </c>
      <c r="T2912">
        <v>0</v>
      </c>
      <c r="U2912">
        <v>0</v>
      </c>
    </row>
    <row r="2913" spans="1:21" x14ac:dyDescent="0.25">
      <c r="A2913" t="s">
        <v>10997</v>
      </c>
      <c r="B2913">
        <v>1</v>
      </c>
      <c r="C2913" t="s">
        <v>78</v>
      </c>
      <c r="D2913" t="s">
        <v>81</v>
      </c>
      <c r="E2913" t="s">
        <v>10998</v>
      </c>
      <c r="F2913" t="s">
        <v>5417</v>
      </c>
      <c r="G2913" t="s">
        <v>71</v>
      </c>
      <c r="H2913" t="s">
        <v>129</v>
      </c>
      <c r="I2913" t="s">
        <v>22</v>
      </c>
      <c r="J2913" t="s">
        <v>141</v>
      </c>
      <c r="K2913" t="s">
        <v>10999</v>
      </c>
      <c r="L2913" t="s">
        <v>11000</v>
      </c>
      <c r="M2913">
        <v>0.61833333300000004</v>
      </c>
      <c r="N2913">
        <v>0</v>
      </c>
      <c r="O2913">
        <v>18</v>
      </c>
      <c r="P2913">
        <v>0</v>
      </c>
      <c r="Q2913">
        <v>0</v>
      </c>
      <c r="R2913">
        <v>0</v>
      </c>
      <c r="S2913">
        <v>11.13</v>
      </c>
      <c r="T2913">
        <v>0</v>
      </c>
      <c r="U2913">
        <v>0</v>
      </c>
    </row>
    <row r="2914" spans="1:21" x14ac:dyDescent="0.25">
      <c r="A2914" t="s">
        <v>11001</v>
      </c>
      <c r="B2914">
        <v>1</v>
      </c>
      <c r="C2914" t="s">
        <v>78</v>
      </c>
      <c r="D2914" t="s">
        <v>81</v>
      </c>
      <c r="E2914" t="s">
        <v>11002</v>
      </c>
      <c r="F2914" t="s">
        <v>4986</v>
      </c>
      <c r="G2914" t="s">
        <v>71</v>
      </c>
      <c r="H2914" t="s">
        <v>129</v>
      </c>
      <c r="I2914" t="s">
        <v>22</v>
      </c>
      <c r="J2914" t="s">
        <v>141</v>
      </c>
      <c r="K2914" t="s">
        <v>11003</v>
      </c>
      <c r="L2914" t="s">
        <v>11004</v>
      </c>
      <c r="M2914">
        <v>2.1655555550000001</v>
      </c>
      <c r="N2914">
        <v>0</v>
      </c>
      <c r="O2914">
        <v>127</v>
      </c>
      <c r="P2914">
        <v>0</v>
      </c>
      <c r="Q2914">
        <v>0</v>
      </c>
      <c r="R2914">
        <v>0</v>
      </c>
      <c r="S2914">
        <v>275.025555</v>
      </c>
      <c r="T2914">
        <v>0</v>
      </c>
      <c r="U2914">
        <v>0</v>
      </c>
    </row>
    <row r="2915" spans="1:21" x14ac:dyDescent="0.25">
      <c r="A2915" t="s">
        <v>11005</v>
      </c>
      <c r="B2915">
        <v>1</v>
      </c>
      <c r="C2915" t="s">
        <v>78</v>
      </c>
      <c r="D2915" t="s">
        <v>103</v>
      </c>
      <c r="E2915" t="s">
        <v>11006</v>
      </c>
      <c r="F2915" t="s">
        <v>140</v>
      </c>
      <c r="G2915" t="s">
        <v>72</v>
      </c>
      <c r="H2915" t="s">
        <v>129</v>
      </c>
      <c r="I2915" t="s">
        <v>22</v>
      </c>
      <c r="J2915" t="s">
        <v>141</v>
      </c>
      <c r="K2915" t="s">
        <v>11007</v>
      </c>
      <c r="L2915" t="s">
        <v>11008</v>
      </c>
      <c r="M2915">
        <v>1.6597222220000001</v>
      </c>
      <c r="N2915">
        <v>0</v>
      </c>
      <c r="O2915">
        <v>0</v>
      </c>
      <c r="P2915">
        <v>16</v>
      </c>
      <c r="Q2915">
        <v>3</v>
      </c>
      <c r="R2915">
        <v>0</v>
      </c>
      <c r="S2915">
        <v>0</v>
      </c>
      <c r="T2915">
        <v>26.555555999999999</v>
      </c>
      <c r="U2915">
        <v>4.9791670000000003</v>
      </c>
    </row>
    <row r="2916" spans="1:21" x14ac:dyDescent="0.25">
      <c r="A2916" t="s">
        <v>11009</v>
      </c>
      <c r="B2916">
        <v>1</v>
      </c>
      <c r="C2916" t="s">
        <v>78</v>
      </c>
      <c r="D2916" t="s">
        <v>103</v>
      </c>
      <c r="E2916" t="s">
        <v>11010</v>
      </c>
      <c r="F2916" t="s">
        <v>140</v>
      </c>
      <c r="G2916" t="s">
        <v>72</v>
      </c>
      <c r="H2916" t="s">
        <v>129</v>
      </c>
      <c r="I2916" t="s">
        <v>22</v>
      </c>
      <c r="J2916" t="s">
        <v>141</v>
      </c>
      <c r="K2916" t="s">
        <v>11011</v>
      </c>
      <c r="L2916" t="s">
        <v>11012</v>
      </c>
      <c r="M2916">
        <v>1.5219444440000001</v>
      </c>
      <c r="N2916">
        <v>0</v>
      </c>
      <c r="O2916">
        <v>0</v>
      </c>
      <c r="P2916">
        <v>6</v>
      </c>
      <c r="Q2916">
        <v>92</v>
      </c>
      <c r="R2916">
        <v>0</v>
      </c>
      <c r="S2916">
        <v>0</v>
      </c>
      <c r="T2916">
        <v>9.1316670000000002</v>
      </c>
      <c r="U2916">
        <v>140.018889</v>
      </c>
    </row>
    <row r="2917" spans="1:21" x14ac:dyDescent="0.25">
      <c r="A2917" t="s">
        <v>11013</v>
      </c>
      <c r="B2917">
        <v>1</v>
      </c>
      <c r="C2917" t="s">
        <v>78</v>
      </c>
      <c r="D2917" t="s">
        <v>103</v>
      </c>
      <c r="E2917" t="s">
        <v>11010</v>
      </c>
      <c r="F2917" t="s">
        <v>140</v>
      </c>
      <c r="G2917" t="s">
        <v>72</v>
      </c>
      <c r="H2917" t="s">
        <v>129</v>
      </c>
      <c r="I2917" t="s">
        <v>22</v>
      </c>
      <c r="J2917" t="s">
        <v>141</v>
      </c>
      <c r="K2917" t="s">
        <v>11014</v>
      </c>
      <c r="L2917" t="s">
        <v>11015</v>
      </c>
      <c r="M2917">
        <v>2.0363888879999998</v>
      </c>
      <c r="N2917">
        <v>0</v>
      </c>
      <c r="O2917">
        <v>0</v>
      </c>
      <c r="P2917">
        <v>6</v>
      </c>
      <c r="Q2917">
        <v>92</v>
      </c>
      <c r="R2917">
        <v>0</v>
      </c>
      <c r="S2917">
        <v>0</v>
      </c>
      <c r="T2917">
        <v>12.218332999999999</v>
      </c>
      <c r="U2917">
        <v>187.34777800000001</v>
      </c>
    </row>
    <row r="2918" spans="1:21" x14ac:dyDescent="0.25">
      <c r="A2918" t="s">
        <v>11016</v>
      </c>
      <c r="B2918">
        <v>1</v>
      </c>
      <c r="C2918" t="s">
        <v>78</v>
      </c>
      <c r="D2918" t="s">
        <v>103</v>
      </c>
      <c r="E2918" t="s">
        <v>11010</v>
      </c>
      <c r="F2918" t="s">
        <v>140</v>
      </c>
      <c r="G2918" t="s">
        <v>72</v>
      </c>
      <c r="H2918" t="s">
        <v>129</v>
      </c>
      <c r="I2918" t="s">
        <v>22</v>
      </c>
      <c r="J2918" t="s">
        <v>141</v>
      </c>
      <c r="K2918" t="s">
        <v>11017</v>
      </c>
      <c r="L2918" t="s">
        <v>11018</v>
      </c>
      <c r="M2918">
        <v>0.578333333</v>
      </c>
      <c r="N2918">
        <v>0</v>
      </c>
      <c r="O2918">
        <v>0</v>
      </c>
      <c r="P2918">
        <v>6</v>
      </c>
      <c r="Q2918">
        <v>92</v>
      </c>
      <c r="R2918">
        <v>0</v>
      </c>
      <c r="S2918">
        <v>0</v>
      </c>
      <c r="T2918">
        <v>3.47</v>
      </c>
      <c r="U2918">
        <v>53.206667000000003</v>
      </c>
    </row>
    <row r="2919" spans="1:21" x14ac:dyDescent="0.25">
      <c r="A2919" t="s">
        <v>11019</v>
      </c>
      <c r="B2919">
        <v>1</v>
      </c>
      <c r="C2919" t="s">
        <v>78</v>
      </c>
      <c r="D2919" t="s">
        <v>103</v>
      </c>
      <c r="E2919" t="s">
        <v>11020</v>
      </c>
      <c r="F2919" t="s">
        <v>4996</v>
      </c>
      <c r="G2919" t="s">
        <v>71</v>
      </c>
      <c r="H2919" t="s">
        <v>129</v>
      </c>
      <c r="I2919" t="s">
        <v>22</v>
      </c>
      <c r="J2919" t="s">
        <v>141</v>
      </c>
      <c r="K2919" t="s">
        <v>11021</v>
      </c>
      <c r="L2919" t="s">
        <v>11022</v>
      </c>
      <c r="M2919">
        <v>3.2366666660000001</v>
      </c>
      <c r="N2919">
        <v>0</v>
      </c>
      <c r="O2919">
        <v>83</v>
      </c>
      <c r="P2919">
        <v>0</v>
      </c>
      <c r="Q2919">
        <v>0</v>
      </c>
      <c r="R2919">
        <v>0</v>
      </c>
      <c r="S2919">
        <v>268.64333299999998</v>
      </c>
      <c r="T2919">
        <v>0</v>
      </c>
      <c r="U2919">
        <v>0</v>
      </c>
    </row>
    <row r="2920" spans="1:21" x14ac:dyDescent="0.25">
      <c r="A2920" t="s">
        <v>11023</v>
      </c>
      <c r="B2920">
        <v>1</v>
      </c>
      <c r="C2920" t="s">
        <v>78</v>
      </c>
      <c r="D2920" t="s">
        <v>103</v>
      </c>
      <c r="E2920" t="s">
        <v>11024</v>
      </c>
      <c r="F2920" t="s">
        <v>5012</v>
      </c>
      <c r="G2920" t="s">
        <v>72</v>
      </c>
      <c r="H2920" t="s">
        <v>129</v>
      </c>
      <c r="I2920" t="s">
        <v>22</v>
      </c>
      <c r="J2920" t="s">
        <v>141</v>
      </c>
      <c r="K2920" t="s">
        <v>11025</v>
      </c>
      <c r="L2920" t="s">
        <v>11026</v>
      </c>
      <c r="M2920">
        <v>1.291111111</v>
      </c>
      <c r="N2920">
        <v>0</v>
      </c>
      <c r="O2920">
        <v>0</v>
      </c>
      <c r="P2920">
        <v>1</v>
      </c>
      <c r="Q2920">
        <v>7</v>
      </c>
      <c r="R2920">
        <v>0</v>
      </c>
      <c r="S2920">
        <v>0</v>
      </c>
      <c r="T2920">
        <v>1.2911109999999999</v>
      </c>
      <c r="U2920">
        <v>9.0377779999999994</v>
      </c>
    </row>
    <row r="2921" spans="1:21" x14ac:dyDescent="0.25">
      <c r="A2921" t="s">
        <v>11027</v>
      </c>
      <c r="B2921">
        <v>1</v>
      </c>
      <c r="C2921" t="s">
        <v>78</v>
      </c>
      <c r="D2921" t="s">
        <v>103</v>
      </c>
      <c r="E2921" t="s">
        <v>11010</v>
      </c>
      <c r="F2921" t="s">
        <v>140</v>
      </c>
      <c r="G2921" t="s">
        <v>72</v>
      </c>
      <c r="H2921" t="s">
        <v>129</v>
      </c>
      <c r="I2921" t="s">
        <v>22</v>
      </c>
      <c r="J2921" t="s">
        <v>141</v>
      </c>
      <c r="K2921" t="s">
        <v>11028</v>
      </c>
      <c r="L2921" t="s">
        <v>11029</v>
      </c>
      <c r="M2921">
        <v>1.4555555549999999</v>
      </c>
      <c r="N2921">
        <v>0</v>
      </c>
      <c r="O2921">
        <v>0</v>
      </c>
      <c r="P2921">
        <v>6</v>
      </c>
      <c r="Q2921">
        <v>92</v>
      </c>
      <c r="R2921">
        <v>0</v>
      </c>
      <c r="S2921">
        <v>0</v>
      </c>
      <c r="T2921">
        <v>8.733333</v>
      </c>
      <c r="U2921">
        <v>133.91111100000001</v>
      </c>
    </row>
    <row r="2922" spans="1:21" x14ac:dyDescent="0.25">
      <c r="A2922" t="s">
        <v>11030</v>
      </c>
      <c r="B2922">
        <v>1</v>
      </c>
      <c r="C2922" t="s">
        <v>78</v>
      </c>
      <c r="D2922" t="s">
        <v>103</v>
      </c>
      <c r="E2922" t="s">
        <v>11031</v>
      </c>
      <c r="F2922" t="s">
        <v>6310</v>
      </c>
      <c r="G2922" t="s">
        <v>71</v>
      </c>
      <c r="H2922" t="s">
        <v>129</v>
      </c>
      <c r="I2922" t="s">
        <v>22</v>
      </c>
      <c r="J2922" t="s">
        <v>141</v>
      </c>
      <c r="K2922" t="s">
        <v>11032</v>
      </c>
      <c r="L2922" t="s">
        <v>11033</v>
      </c>
      <c r="M2922">
        <v>0.96527777699999995</v>
      </c>
      <c r="N2922">
        <v>2</v>
      </c>
      <c r="O2922">
        <v>565</v>
      </c>
      <c r="P2922">
        <v>0</v>
      </c>
      <c r="Q2922">
        <v>2</v>
      </c>
      <c r="R2922">
        <v>1.9305559999999999</v>
      </c>
      <c r="S2922">
        <v>545.38194399999998</v>
      </c>
      <c r="T2922">
        <v>0</v>
      </c>
      <c r="U2922">
        <v>1.9305559999999999</v>
      </c>
    </row>
    <row r="2923" spans="1:21" x14ac:dyDescent="0.25">
      <c r="A2923" t="s">
        <v>11034</v>
      </c>
      <c r="B2923">
        <v>1</v>
      </c>
      <c r="C2923" t="s">
        <v>78</v>
      </c>
      <c r="D2923" t="s">
        <v>82</v>
      </c>
      <c r="E2923" t="s">
        <v>11035</v>
      </c>
      <c r="F2923" t="s">
        <v>177</v>
      </c>
      <c r="G2923" t="s">
        <v>72</v>
      </c>
      <c r="H2923" t="s">
        <v>129</v>
      </c>
      <c r="I2923" t="s">
        <v>22</v>
      </c>
      <c r="J2923" t="s">
        <v>130</v>
      </c>
      <c r="K2923" t="s">
        <v>11036</v>
      </c>
      <c r="L2923" t="s">
        <v>11037</v>
      </c>
      <c r="M2923">
        <v>4.4430555549999999</v>
      </c>
      <c r="N2923">
        <v>6</v>
      </c>
      <c r="O2923">
        <v>2608</v>
      </c>
      <c r="P2923">
        <v>0</v>
      </c>
      <c r="Q2923">
        <v>0</v>
      </c>
      <c r="R2923">
        <v>26.658332999999999</v>
      </c>
      <c r="S2923">
        <v>11587.488887</v>
      </c>
      <c r="T2923">
        <v>0</v>
      </c>
      <c r="U2923">
        <v>0</v>
      </c>
    </row>
    <row r="2924" spans="1:21" x14ac:dyDescent="0.25">
      <c r="A2924" t="s">
        <v>11038</v>
      </c>
      <c r="B2924">
        <v>1</v>
      </c>
      <c r="C2924" t="s">
        <v>79</v>
      </c>
      <c r="D2924" t="s">
        <v>124</v>
      </c>
      <c r="E2924" t="s">
        <v>11039</v>
      </c>
      <c r="F2924" t="s">
        <v>177</v>
      </c>
      <c r="G2924" t="s">
        <v>71</v>
      </c>
      <c r="H2924" t="s">
        <v>129</v>
      </c>
      <c r="I2924" t="s">
        <v>22</v>
      </c>
      <c r="J2924" t="s">
        <v>130</v>
      </c>
      <c r="K2924" t="s">
        <v>11040</v>
      </c>
      <c r="L2924" t="s">
        <v>11041</v>
      </c>
      <c r="M2924">
        <v>2.8733194439999998</v>
      </c>
      <c r="N2924">
        <v>0</v>
      </c>
      <c r="O2924">
        <v>277</v>
      </c>
      <c r="P2924">
        <v>0</v>
      </c>
      <c r="Q2924">
        <v>0</v>
      </c>
      <c r="R2924">
        <v>0</v>
      </c>
      <c r="S2924">
        <v>795.90948600000002</v>
      </c>
      <c r="T2924">
        <v>0</v>
      </c>
      <c r="U2924">
        <v>0</v>
      </c>
    </row>
    <row r="2925" spans="1:21" x14ac:dyDescent="0.25">
      <c r="A2925" t="s">
        <v>11042</v>
      </c>
      <c r="B2925">
        <v>1</v>
      </c>
      <c r="C2925" t="s">
        <v>79</v>
      </c>
      <c r="D2925" t="s">
        <v>124</v>
      </c>
      <c r="E2925" t="s">
        <v>11043</v>
      </c>
      <c r="F2925" t="s">
        <v>6310</v>
      </c>
      <c r="G2925" t="s">
        <v>71</v>
      </c>
      <c r="H2925" t="s">
        <v>129</v>
      </c>
      <c r="I2925" t="s">
        <v>22</v>
      </c>
      <c r="J2925" t="s">
        <v>141</v>
      </c>
      <c r="K2925" t="s">
        <v>11044</v>
      </c>
      <c r="L2925" t="s">
        <v>11045</v>
      </c>
      <c r="M2925">
        <v>1.7877777770000001</v>
      </c>
      <c r="N2925">
        <v>0</v>
      </c>
      <c r="O2925">
        <v>172</v>
      </c>
      <c r="P2925">
        <v>0</v>
      </c>
      <c r="Q2925">
        <v>0</v>
      </c>
      <c r="R2925">
        <v>0</v>
      </c>
      <c r="S2925">
        <v>307.49777799999998</v>
      </c>
      <c r="T2925">
        <v>0</v>
      </c>
      <c r="U2925">
        <v>0</v>
      </c>
    </row>
    <row r="2926" spans="1:21" x14ac:dyDescent="0.25">
      <c r="A2926" t="s">
        <v>11046</v>
      </c>
      <c r="B2926">
        <v>1</v>
      </c>
      <c r="C2926" t="s">
        <v>79</v>
      </c>
      <c r="D2926" t="s">
        <v>124</v>
      </c>
      <c r="E2926" t="s">
        <v>11047</v>
      </c>
      <c r="F2926" t="s">
        <v>5626</v>
      </c>
      <c r="G2926" t="s">
        <v>71</v>
      </c>
      <c r="H2926" t="s">
        <v>129</v>
      </c>
      <c r="I2926" t="s">
        <v>22</v>
      </c>
      <c r="J2926" t="s">
        <v>141</v>
      </c>
      <c r="K2926" t="s">
        <v>11048</v>
      </c>
      <c r="L2926" t="s">
        <v>11049</v>
      </c>
      <c r="M2926">
        <v>0.57944444399999995</v>
      </c>
      <c r="N2926">
        <v>0</v>
      </c>
      <c r="O2926">
        <v>35</v>
      </c>
      <c r="P2926">
        <v>0</v>
      </c>
      <c r="Q2926">
        <v>0</v>
      </c>
      <c r="R2926">
        <v>0</v>
      </c>
      <c r="S2926">
        <v>20.280556000000001</v>
      </c>
      <c r="T2926">
        <v>0</v>
      </c>
      <c r="U2926">
        <v>0</v>
      </c>
    </row>
    <row r="2927" spans="1:21" x14ac:dyDescent="0.25">
      <c r="A2927" t="s">
        <v>11050</v>
      </c>
      <c r="B2927">
        <v>1</v>
      </c>
      <c r="C2927" t="s">
        <v>78</v>
      </c>
      <c r="D2927" t="s">
        <v>80</v>
      </c>
      <c r="E2927" t="s">
        <v>11051</v>
      </c>
      <c r="F2927" t="s">
        <v>4991</v>
      </c>
      <c r="G2927" t="s">
        <v>71</v>
      </c>
      <c r="H2927" t="s">
        <v>129</v>
      </c>
      <c r="I2927" t="s">
        <v>22</v>
      </c>
      <c r="J2927" t="s">
        <v>141</v>
      </c>
      <c r="K2927" t="s">
        <v>11052</v>
      </c>
      <c r="L2927" t="s">
        <v>11053</v>
      </c>
      <c r="M2927">
        <v>0.68361111100000005</v>
      </c>
      <c r="N2927">
        <v>0</v>
      </c>
      <c r="O2927">
        <v>2</v>
      </c>
      <c r="P2927">
        <v>0</v>
      </c>
      <c r="Q2927">
        <v>0</v>
      </c>
      <c r="R2927">
        <v>0</v>
      </c>
      <c r="S2927">
        <v>1.3672219999999999</v>
      </c>
      <c r="T2927">
        <v>0</v>
      </c>
      <c r="U2927">
        <v>0</v>
      </c>
    </row>
    <row r="2928" spans="1:21" x14ac:dyDescent="0.25">
      <c r="A2928" t="s">
        <v>11054</v>
      </c>
      <c r="B2928">
        <v>1</v>
      </c>
      <c r="C2928" t="s">
        <v>78</v>
      </c>
      <c r="D2928" t="s">
        <v>81</v>
      </c>
      <c r="E2928" t="s">
        <v>11055</v>
      </c>
      <c r="F2928" t="s">
        <v>9373</v>
      </c>
      <c r="G2928" t="s">
        <v>71</v>
      </c>
      <c r="H2928" t="s">
        <v>129</v>
      </c>
      <c r="I2928" t="s">
        <v>22</v>
      </c>
      <c r="J2928" t="s">
        <v>141</v>
      </c>
      <c r="K2928" t="s">
        <v>11056</v>
      </c>
      <c r="L2928" t="s">
        <v>11057</v>
      </c>
      <c r="M2928">
        <v>1.923333333</v>
      </c>
      <c r="N2928">
        <v>0</v>
      </c>
      <c r="O2928">
        <v>97</v>
      </c>
      <c r="P2928">
        <v>0</v>
      </c>
      <c r="Q2928">
        <v>0</v>
      </c>
      <c r="R2928">
        <v>0</v>
      </c>
      <c r="S2928">
        <v>186.563333</v>
      </c>
      <c r="T2928">
        <v>0</v>
      </c>
      <c r="U2928">
        <v>0</v>
      </c>
    </row>
    <row r="2929" spans="1:21" x14ac:dyDescent="0.25">
      <c r="A2929" t="s">
        <v>11058</v>
      </c>
      <c r="B2929">
        <v>1</v>
      </c>
      <c r="C2929" t="s">
        <v>78</v>
      </c>
      <c r="D2929" t="s">
        <v>81</v>
      </c>
      <c r="E2929" t="s">
        <v>11059</v>
      </c>
      <c r="F2929" t="s">
        <v>140</v>
      </c>
      <c r="G2929" t="s">
        <v>72</v>
      </c>
      <c r="H2929" t="s">
        <v>129</v>
      </c>
      <c r="I2929" t="s">
        <v>22</v>
      </c>
      <c r="J2929" t="s">
        <v>141</v>
      </c>
      <c r="K2929" t="s">
        <v>11060</v>
      </c>
      <c r="L2929" t="s">
        <v>11061</v>
      </c>
      <c r="M2929">
        <v>0.59388888799999995</v>
      </c>
      <c r="N2929">
        <v>16</v>
      </c>
      <c r="O2929">
        <v>3681</v>
      </c>
      <c r="P2929">
        <v>0</v>
      </c>
      <c r="Q2929">
        <v>0</v>
      </c>
      <c r="R2929">
        <v>9.5022219999999997</v>
      </c>
      <c r="S2929">
        <v>2186.1049969999999</v>
      </c>
      <c r="T2929">
        <v>0</v>
      </c>
      <c r="U2929">
        <v>0</v>
      </c>
    </row>
    <row r="2930" spans="1:21" x14ac:dyDescent="0.25">
      <c r="A2930" t="s">
        <v>11062</v>
      </c>
      <c r="B2930">
        <v>1</v>
      </c>
      <c r="C2930" t="s">
        <v>78</v>
      </c>
      <c r="D2930" t="s">
        <v>81</v>
      </c>
      <c r="E2930" t="s">
        <v>11063</v>
      </c>
      <c r="F2930" t="s">
        <v>140</v>
      </c>
      <c r="G2930" t="s">
        <v>72</v>
      </c>
      <c r="H2930" t="s">
        <v>129</v>
      </c>
      <c r="I2930" t="s">
        <v>22</v>
      </c>
      <c r="J2930" t="s">
        <v>141</v>
      </c>
      <c r="K2930" t="s">
        <v>11064</v>
      </c>
      <c r="L2930" t="s">
        <v>11065</v>
      </c>
      <c r="M2930">
        <v>0.43111111099999999</v>
      </c>
      <c r="N2930">
        <v>1</v>
      </c>
      <c r="O2930">
        <v>659</v>
      </c>
      <c r="P2930">
        <v>0</v>
      </c>
      <c r="Q2930">
        <v>0</v>
      </c>
      <c r="R2930">
        <v>0.43111100000000002</v>
      </c>
      <c r="S2930">
        <v>284.10222199999998</v>
      </c>
      <c r="T2930">
        <v>0</v>
      </c>
      <c r="U2930">
        <v>0</v>
      </c>
    </row>
    <row r="2931" spans="1:21" x14ac:dyDescent="0.25">
      <c r="A2931" t="s">
        <v>11066</v>
      </c>
      <c r="B2931">
        <v>1</v>
      </c>
      <c r="C2931" t="s">
        <v>78</v>
      </c>
      <c r="D2931" t="s">
        <v>81</v>
      </c>
      <c r="E2931" t="s">
        <v>11067</v>
      </c>
      <c r="F2931" t="s">
        <v>2199</v>
      </c>
      <c r="G2931" t="s">
        <v>71</v>
      </c>
      <c r="H2931" t="s">
        <v>129</v>
      </c>
      <c r="I2931" t="s">
        <v>22</v>
      </c>
      <c r="J2931" t="s">
        <v>141</v>
      </c>
      <c r="K2931" t="s">
        <v>11068</v>
      </c>
      <c r="L2931" t="s">
        <v>11069</v>
      </c>
      <c r="M2931">
        <v>3.988888888</v>
      </c>
      <c r="N2931">
        <v>0</v>
      </c>
      <c r="O2931">
        <v>7</v>
      </c>
      <c r="P2931">
        <v>0</v>
      </c>
      <c r="Q2931">
        <v>0</v>
      </c>
      <c r="R2931">
        <v>0</v>
      </c>
      <c r="S2931">
        <v>27.922222000000001</v>
      </c>
      <c r="T2931">
        <v>0</v>
      </c>
      <c r="U2931">
        <v>0</v>
      </c>
    </row>
    <row r="2932" spans="1:21" x14ac:dyDescent="0.25">
      <c r="A2932" t="s">
        <v>11070</v>
      </c>
      <c r="B2932">
        <v>1</v>
      </c>
      <c r="C2932" t="s">
        <v>78</v>
      </c>
      <c r="D2932" t="s">
        <v>103</v>
      </c>
      <c r="E2932" t="s">
        <v>11071</v>
      </c>
      <c r="F2932" t="s">
        <v>140</v>
      </c>
      <c r="G2932" t="s">
        <v>72</v>
      </c>
      <c r="H2932" t="s">
        <v>129</v>
      </c>
      <c r="I2932" t="s">
        <v>22</v>
      </c>
      <c r="J2932" t="s">
        <v>141</v>
      </c>
      <c r="K2932" t="s">
        <v>11072</v>
      </c>
      <c r="L2932" t="s">
        <v>11073</v>
      </c>
      <c r="M2932">
        <v>1.5902777770000001</v>
      </c>
      <c r="N2932">
        <v>0</v>
      </c>
      <c r="O2932">
        <v>0</v>
      </c>
      <c r="P2932">
        <v>41</v>
      </c>
      <c r="Q2932">
        <v>404</v>
      </c>
      <c r="R2932">
        <v>0</v>
      </c>
      <c r="S2932">
        <v>0</v>
      </c>
      <c r="T2932">
        <v>65.201389000000006</v>
      </c>
      <c r="U2932">
        <v>642.47222199999999</v>
      </c>
    </row>
    <row r="2933" spans="1:21" x14ac:dyDescent="0.25">
      <c r="A2933" t="s">
        <v>11074</v>
      </c>
      <c r="B2933">
        <v>1</v>
      </c>
      <c r="C2933" t="s">
        <v>78</v>
      </c>
      <c r="D2933" t="s">
        <v>103</v>
      </c>
      <c r="E2933" t="s">
        <v>11075</v>
      </c>
      <c r="F2933" t="s">
        <v>9373</v>
      </c>
      <c r="G2933" t="s">
        <v>71</v>
      </c>
      <c r="H2933" t="s">
        <v>129</v>
      </c>
      <c r="I2933" t="s">
        <v>22</v>
      </c>
      <c r="J2933" t="s">
        <v>141</v>
      </c>
      <c r="K2933" t="s">
        <v>11076</v>
      </c>
      <c r="L2933" t="s">
        <v>11077</v>
      </c>
      <c r="M2933">
        <v>2.1694444439999998</v>
      </c>
      <c r="N2933">
        <v>0</v>
      </c>
      <c r="O2933">
        <v>33</v>
      </c>
      <c r="P2933">
        <v>0</v>
      </c>
      <c r="Q2933">
        <v>0</v>
      </c>
      <c r="R2933">
        <v>0</v>
      </c>
      <c r="S2933">
        <v>71.591667000000001</v>
      </c>
      <c r="T2933">
        <v>0</v>
      </c>
      <c r="U2933">
        <v>0</v>
      </c>
    </row>
    <row r="2934" spans="1:21" x14ac:dyDescent="0.25">
      <c r="A2934" t="s">
        <v>11078</v>
      </c>
      <c r="B2934">
        <v>1</v>
      </c>
      <c r="C2934" t="s">
        <v>78</v>
      </c>
      <c r="D2934" t="s">
        <v>103</v>
      </c>
      <c r="E2934" t="s">
        <v>11006</v>
      </c>
      <c r="F2934" t="s">
        <v>140</v>
      </c>
      <c r="G2934" t="s">
        <v>72</v>
      </c>
      <c r="H2934" t="s">
        <v>129</v>
      </c>
      <c r="I2934" t="s">
        <v>22</v>
      </c>
      <c r="J2934" t="s">
        <v>141</v>
      </c>
      <c r="K2934" t="s">
        <v>11079</v>
      </c>
      <c r="L2934" t="s">
        <v>11080</v>
      </c>
      <c r="M2934">
        <v>2.1891666660000002</v>
      </c>
      <c r="N2934">
        <v>0</v>
      </c>
      <c r="O2934">
        <v>0</v>
      </c>
      <c r="P2934">
        <v>16</v>
      </c>
      <c r="Q2934">
        <v>3</v>
      </c>
      <c r="R2934">
        <v>0</v>
      </c>
      <c r="S2934">
        <v>0</v>
      </c>
      <c r="T2934">
        <v>35.026667000000003</v>
      </c>
      <c r="U2934">
        <v>6.5674999999999999</v>
      </c>
    </row>
    <row r="2935" spans="1:21" x14ac:dyDescent="0.25">
      <c r="A2935" t="s">
        <v>11081</v>
      </c>
      <c r="B2935">
        <v>1</v>
      </c>
      <c r="C2935" t="s">
        <v>78</v>
      </c>
      <c r="D2935" t="s">
        <v>81</v>
      </c>
      <c r="E2935" t="s">
        <v>10521</v>
      </c>
      <c r="F2935" t="s">
        <v>177</v>
      </c>
      <c r="G2935" t="s">
        <v>71</v>
      </c>
      <c r="H2935" t="s">
        <v>129</v>
      </c>
      <c r="I2935" t="s">
        <v>22</v>
      </c>
      <c r="J2935" t="s">
        <v>130</v>
      </c>
      <c r="K2935" t="s">
        <v>11082</v>
      </c>
      <c r="L2935" t="s">
        <v>11083</v>
      </c>
      <c r="M2935">
        <v>6.0689869439999997</v>
      </c>
      <c r="N2935">
        <v>0</v>
      </c>
      <c r="O2935">
        <v>337</v>
      </c>
      <c r="P2935">
        <v>0</v>
      </c>
      <c r="Q2935">
        <v>0</v>
      </c>
      <c r="R2935">
        <v>0</v>
      </c>
      <c r="S2935">
        <v>2045.2485999999999</v>
      </c>
      <c r="T2935">
        <v>0</v>
      </c>
      <c r="U2935">
        <v>0</v>
      </c>
    </row>
    <row r="2936" spans="1:21" x14ac:dyDescent="0.25">
      <c r="A2936" t="s">
        <v>11084</v>
      </c>
      <c r="B2936">
        <v>1</v>
      </c>
      <c r="C2936" t="s">
        <v>78</v>
      </c>
      <c r="D2936" t="s">
        <v>102</v>
      </c>
      <c r="E2936" t="s">
        <v>11085</v>
      </c>
      <c r="F2936" t="s">
        <v>140</v>
      </c>
      <c r="G2936" t="s">
        <v>72</v>
      </c>
      <c r="H2936" t="s">
        <v>129</v>
      </c>
      <c r="I2936" t="s">
        <v>22</v>
      </c>
      <c r="J2936" t="s">
        <v>141</v>
      </c>
      <c r="K2936" t="s">
        <v>11086</v>
      </c>
      <c r="L2936" t="s">
        <v>11087</v>
      </c>
      <c r="M2936">
        <v>0.200833333</v>
      </c>
      <c r="N2936">
        <v>0</v>
      </c>
      <c r="O2936">
        <v>5</v>
      </c>
      <c r="P2936">
        <v>1</v>
      </c>
      <c r="Q2936">
        <v>111</v>
      </c>
      <c r="R2936">
        <v>0</v>
      </c>
      <c r="S2936">
        <v>1.004167</v>
      </c>
      <c r="T2936">
        <v>0.20083300000000001</v>
      </c>
      <c r="U2936">
        <v>22.2925</v>
      </c>
    </row>
    <row r="2937" spans="1:21" x14ac:dyDescent="0.25">
      <c r="A2937" t="s">
        <v>11088</v>
      </c>
      <c r="B2937">
        <v>1</v>
      </c>
      <c r="C2937" t="s">
        <v>78</v>
      </c>
      <c r="D2937" t="s">
        <v>102</v>
      </c>
      <c r="E2937" t="s">
        <v>11089</v>
      </c>
      <c r="F2937" t="s">
        <v>140</v>
      </c>
      <c r="G2937" t="s">
        <v>72</v>
      </c>
      <c r="H2937" t="s">
        <v>129</v>
      </c>
      <c r="I2937" t="s">
        <v>22</v>
      </c>
      <c r="J2937" t="s">
        <v>141</v>
      </c>
      <c r="K2937" t="s">
        <v>11090</v>
      </c>
      <c r="L2937" t="s">
        <v>11091</v>
      </c>
      <c r="M2937">
        <v>0.391944444</v>
      </c>
      <c r="N2937">
        <v>17</v>
      </c>
      <c r="O2937">
        <v>5315</v>
      </c>
      <c r="P2937">
        <v>0</v>
      </c>
      <c r="Q2937">
        <v>0</v>
      </c>
      <c r="R2937">
        <v>6.6630560000000001</v>
      </c>
      <c r="S2937">
        <v>2083.1847200000002</v>
      </c>
      <c r="T2937">
        <v>0</v>
      </c>
      <c r="U2937">
        <v>0</v>
      </c>
    </row>
    <row r="2938" spans="1:21" x14ac:dyDescent="0.25">
      <c r="A2938" t="s">
        <v>11092</v>
      </c>
      <c r="B2938">
        <v>1</v>
      </c>
      <c r="C2938" t="s">
        <v>78</v>
      </c>
      <c r="D2938" t="s">
        <v>102</v>
      </c>
      <c r="E2938" t="s">
        <v>11085</v>
      </c>
      <c r="F2938" t="s">
        <v>140</v>
      </c>
      <c r="G2938" t="s">
        <v>72</v>
      </c>
      <c r="H2938" t="s">
        <v>129</v>
      </c>
      <c r="I2938" t="s">
        <v>22</v>
      </c>
      <c r="J2938" t="s">
        <v>141</v>
      </c>
      <c r="K2938" t="s">
        <v>11093</v>
      </c>
      <c r="L2938" t="s">
        <v>11094</v>
      </c>
      <c r="M2938">
        <v>0.45972222200000001</v>
      </c>
      <c r="N2938">
        <v>17</v>
      </c>
      <c r="O2938">
        <v>5496</v>
      </c>
      <c r="P2938">
        <v>0</v>
      </c>
      <c r="Q2938">
        <v>0</v>
      </c>
      <c r="R2938">
        <v>7.8152780000000002</v>
      </c>
      <c r="S2938">
        <v>2526.6333319999999</v>
      </c>
      <c r="T2938">
        <v>0</v>
      </c>
      <c r="U2938">
        <v>0</v>
      </c>
    </row>
    <row r="2939" spans="1:21" x14ac:dyDescent="0.25">
      <c r="A2939" t="s">
        <v>11095</v>
      </c>
      <c r="B2939">
        <v>1</v>
      </c>
      <c r="C2939" t="s">
        <v>79</v>
      </c>
      <c r="D2939" t="s">
        <v>122</v>
      </c>
      <c r="E2939" t="s">
        <v>11096</v>
      </c>
      <c r="F2939" t="s">
        <v>4991</v>
      </c>
      <c r="G2939" t="s">
        <v>71</v>
      </c>
      <c r="H2939" t="s">
        <v>129</v>
      </c>
      <c r="I2939" t="s">
        <v>22</v>
      </c>
      <c r="J2939" t="s">
        <v>141</v>
      </c>
      <c r="K2939" t="s">
        <v>11097</v>
      </c>
      <c r="L2939" t="s">
        <v>11098</v>
      </c>
      <c r="M2939">
        <v>0.94305555500000005</v>
      </c>
      <c r="N2939">
        <v>0</v>
      </c>
      <c r="O2939">
        <v>1</v>
      </c>
      <c r="P2939">
        <v>0</v>
      </c>
      <c r="Q2939">
        <v>0</v>
      </c>
      <c r="R2939">
        <v>0</v>
      </c>
      <c r="S2939">
        <v>0.94305600000000001</v>
      </c>
      <c r="T2939">
        <v>0</v>
      </c>
      <c r="U2939">
        <v>0</v>
      </c>
    </row>
    <row r="2940" spans="1:21" x14ac:dyDescent="0.25">
      <c r="A2940" t="s">
        <v>11099</v>
      </c>
      <c r="B2940">
        <v>1</v>
      </c>
      <c r="C2940" t="s">
        <v>78</v>
      </c>
      <c r="D2940" t="s">
        <v>103</v>
      </c>
      <c r="E2940" t="s">
        <v>11100</v>
      </c>
      <c r="F2940" t="s">
        <v>4996</v>
      </c>
      <c r="G2940" t="s">
        <v>71</v>
      </c>
      <c r="H2940" t="s">
        <v>129</v>
      </c>
      <c r="I2940" t="s">
        <v>22</v>
      </c>
      <c r="J2940" t="s">
        <v>141</v>
      </c>
      <c r="K2940" t="s">
        <v>11101</v>
      </c>
      <c r="L2940" t="s">
        <v>11102</v>
      </c>
      <c r="M2940">
        <v>1.32</v>
      </c>
      <c r="N2940">
        <v>2</v>
      </c>
      <c r="O2940">
        <v>909</v>
      </c>
      <c r="P2940">
        <v>0</v>
      </c>
      <c r="Q2940">
        <v>5</v>
      </c>
      <c r="R2940">
        <v>2.64</v>
      </c>
      <c r="S2940">
        <v>1199.8800000000001</v>
      </c>
      <c r="T2940">
        <v>0</v>
      </c>
      <c r="U2940">
        <v>6.6</v>
      </c>
    </row>
    <row r="2941" spans="1:21" x14ac:dyDescent="0.25">
      <c r="A2941" t="s">
        <v>11103</v>
      </c>
      <c r="B2941">
        <v>1</v>
      </c>
      <c r="C2941" t="s">
        <v>78</v>
      </c>
      <c r="D2941" t="s">
        <v>80</v>
      </c>
      <c r="E2941" t="s">
        <v>11104</v>
      </c>
      <c r="F2941" t="s">
        <v>4991</v>
      </c>
      <c r="G2941" t="s">
        <v>71</v>
      </c>
      <c r="H2941" t="s">
        <v>129</v>
      </c>
      <c r="I2941" t="s">
        <v>22</v>
      </c>
      <c r="J2941" t="s">
        <v>141</v>
      </c>
      <c r="K2941" t="s">
        <v>11105</v>
      </c>
      <c r="L2941" t="s">
        <v>11106</v>
      </c>
      <c r="M2941">
        <v>2.0733333329999999</v>
      </c>
      <c r="N2941">
        <v>0</v>
      </c>
      <c r="O2941">
        <v>13</v>
      </c>
      <c r="P2941">
        <v>0</v>
      </c>
      <c r="Q2941">
        <v>0</v>
      </c>
      <c r="R2941">
        <v>0</v>
      </c>
      <c r="S2941">
        <v>26.953333000000001</v>
      </c>
      <c r="T2941">
        <v>0</v>
      </c>
      <c r="U2941">
        <v>0</v>
      </c>
    </row>
    <row r="2942" spans="1:21" x14ac:dyDescent="0.25">
      <c r="A2942" t="s">
        <v>11107</v>
      </c>
      <c r="B2942">
        <v>1</v>
      </c>
      <c r="C2942" t="s">
        <v>79</v>
      </c>
      <c r="D2942" t="s">
        <v>124</v>
      </c>
      <c r="E2942" t="s">
        <v>11108</v>
      </c>
      <c r="F2942" t="s">
        <v>5012</v>
      </c>
      <c r="G2942" t="s">
        <v>72</v>
      </c>
      <c r="H2942" t="s">
        <v>129</v>
      </c>
      <c r="I2942" t="s">
        <v>22</v>
      </c>
      <c r="J2942" t="s">
        <v>141</v>
      </c>
      <c r="K2942" t="s">
        <v>11109</v>
      </c>
      <c r="L2942" t="s">
        <v>11110</v>
      </c>
      <c r="M2942">
        <v>3.9925000000000002</v>
      </c>
      <c r="N2942">
        <v>0</v>
      </c>
      <c r="O2942">
        <v>0</v>
      </c>
      <c r="P2942">
        <v>3</v>
      </c>
      <c r="Q2942">
        <v>111</v>
      </c>
      <c r="R2942">
        <v>0</v>
      </c>
      <c r="S2942">
        <v>0</v>
      </c>
      <c r="T2942">
        <v>11.977499999999999</v>
      </c>
      <c r="U2942">
        <v>443.16750000000002</v>
      </c>
    </row>
    <row r="2943" spans="1:21" x14ac:dyDescent="0.25">
      <c r="A2943" t="s">
        <v>11111</v>
      </c>
      <c r="B2943">
        <v>1</v>
      </c>
      <c r="C2943" t="s">
        <v>79</v>
      </c>
      <c r="D2943" t="s">
        <v>124</v>
      </c>
      <c r="E2943" t="s">
        <v>11112</v>
      </c>
      <c r="F2943" t="s">
        <v>5218</v>
      </c>
      <c r="G2943" t="s">
        <v>71</v>
      </c>
      <c r="H2943" t="s">
        <v>129</v>
      </c>
      <c r="I2943" t="s">
        <v>22</v>
      </c>
      <c r="J2943" t="s">
        <v>141</v>
      </c>
      <c r="K2943" t="s">
        <v>11113</v>
      </c>
      <c r="L2943" t="s">
        <v>11114</v>
      </c>
      <c r="M2943">
        <v>1.7938888879999999</v>
      </c>
      <c r="N2943">
        <v>0</v>
      </c>
      <c r="O2943">
        <v>0</v>
      </c>
      <c r="P2943">
        <v>0</v>
      </c>
      <c r="Q2943">
        <v>9</v>
      </c>
      <c r="R2943">
        <v>0</v>
      </c>
      <c r="S2943">
        <v>0</v>
      </c>
      <c r="T2943">
        <v>0</v>
      </c>
      <c r="U2943">
        <v>16.145</v>
      </c>
    </row>
    <row r="2944" spans="1:21" x14ac:dyDescent="0.25">
      <c r="A2944" t="s">
        <v>11115</v>
      </c>
      <c r="B2944">
        <v>1</v>
      </c>
      <c r="C2944" t="s">
        <v>79</v>
      </c>
      <c r="D2944" t="s">
        <v>124</v>
      </c>
      <c r="E2944" t="s">
        <v>11116</v>
      </c>
      <c r="F2944" t="s">
        <v>5012</v>
      </c>
      <c r="G2944" t="s">
        <v>72</v>
      </c>
      <c r="H2944" t="s">
        <v>129</v>
      </c>
      <c r="I2944" t="s">
        <v>22</v>
      </c>
      <c r="J2944" t="s">
        <v>141</v>
      </c>
      <c r="K2944" t="s">
        <v>11117</v>
      </c>
      <c r="L2944" t="s">
        <v>11118</v>
      </c>
      <c r="M2944">
        <v>2.1572222220000001</v>
      </c>
      <c r="N2944">
        <v>0</v>
      </c>
      <c r="O2944">
        <v>0</v>
      </c>
      <c r="P2944">
        <v>0</v>
      </c>
      <c r="Q2944">
        <v>14</v>
      </c>
      <c r="R2944">
        <v>0</v>
      </c>
      <c r="S2944">
        <v>0</v>
      </c>
      <c r="T2944">
        <v>0</v>
      </c>
      <c r="U2944">
        <v>30.201111000000001</v>
      </c>
    </row>
    <row r="2945" spans="1:21" x14ac:dyDescent="0.25">
      <c r="A2945" t="s">
        <v>11119</v>
      </c>
      <c r="B2945">
        <v>1</v>
      </c>
      <c r="C2945" t="s">
        <v>79</v>
      </c>
      <c r="D2945" t="s">
        <v>124</v>
      </c>
      <c r="E2945" t="s">
        <v>11120</v>
      </c>
      <c r="F2945" t="s">
        <v>5012</v>
      </c>
      <c r="G2945" t="s">
        <v>72</v>
      </c>
      <c r="H2945" t="s">
        <v>129</v>
      </c>
      <c r="I2945" t="s">
        <v>22</v>
      </c>
      <c r="J2945" t="s">
        <v>141</v>
      </c>
      <c r="K2945" t="s">
        <v>11121</v>
      </c>
      <c r="L2945" t="s">
        <v>11122</v>
      </c>
      <c r="M2945">
        <v>2.2669444439999999</v>
      </c>
      <c r="N2945">
        <v>0</v>
      </c>
      <c r="O2945">
        <v>0</v>
      </c>
      <c r="P2945">
        <v>0</v>
      </c>
      <c r="Q2945">
        <v>9</v>
      </c>
      <c r="R2945">
        <v>0</v>
      </c>
      <c r="S2945">
        <v>0</v>
      </c>
      <c r="T2945">
        <v>0</v>
      </c>
      <c r="U2945">
        <v>20.4025</v>
      </c>
    </row>
    <row r="2946" spans="1:21" x14ac:dyDescent="0.25">
      <c r="A2946" t="s">
        <v>11123</v>
      </c>
      <c r="B2946">
        <v>1</v>
      </c>
      <c r="C2946" t="s">
        <v>79</v>
      </c>
      <c r="D2946" t="s">
        <v>124</v>
      </c>
      <c r="E2946" t="s">
        <v>11124</v>
      </c>
      <c r="F2946" t="s">
        <v>5012</v>
      </c>
      <c r="G2946" t="s">
        <v>72</v>
      </c>
      <c r="H2946" t="s">
        <v>129</v>
      </c>
      <c r="I2946" t="s">
        <v>22</v>
      </c>
      <c r="J2946" t="s">
        <v>141</v>
      </c>
      <c r="K2946" t="s">
        <v>11125</v>
      </c>
      <c r="L2946" t="s">
        <v>11126</v>
      </c>
      <c r="M2946">
        <v>1.9952777770000001</v>
      </c>
      <c r="N2946">
        <v>0</v>
      </c>
      <c r="O2946">
        <v>0</v>
      </c>
      <c r="P2946">
        <v>0</v>
      </c>
      <c r="Q2946">
        <v>16</v>
      </c>
      <c r="R2946">
        <v>0</v>
      </c>
      <c r="S2946">
        <v>0</v>
      </c>
      <c r="T2946">
        <v>0</v>
      </c>
      <c r="U2946">
        <v>31.924444000000001</v>
      </c>
    </row>
    <row r="2947" spans="1:21" x14ac:dyDescent="0.25">
      <c r="A2947" t="s">
        <v>11127</v>
      </c>
      <c r="B2947">
        <v>1</v>
      </c>
      <c r="C2947" t="s">
        <v>79</v>
      </c>
      <c r="D2947" t="s">
        <v>124</v>
      </c>
      <c r="E2947" t="s">
        <v>11128</v>
      </c>
      <c r="F2947" t="s">
        <v>4986</v>
      </c>
      <c r="G2947" t="s">
        <v>71</v>
      </c>
      <c r="H2947" t="s">
        <v>129</v>
      </c>
      <c r="I2947" t="s">
        <v>22</v>
      </c>
      <c r="J2947" t="s">
        <v>141</v>
      </c>
      <c r="K2947" t="s">
        <v>11129</v>
      </c>
      <c r="L2947" t="s">
        <v>11130</v>
      </c>
      <c r="M2947">
        <v>2.1291666660000002</v>
      </c>
      <c r="N2947">
        <v>0</v>
      </c>
      <c r="O2947">
        <v>0</v>
      </c>
      <c r="P2947">
        <v>0</v>
      </c>
      <c r="Q2947">
        <v>5</v>
      </c>
      <c r="R2947">
        <v>0</v>
      </c>
      <c r="S2947">
        <v>0</v>
      </c>
      <c r="T2947">
        <v>0</v>
      </c>
      <c r="U2947">
        <v>10.645833</v>
      </c>
    </row>
    <row r="2948" spans="1:21" x14ac:dyDescent="0.25">
      <c r="A2948" t="s">
        <v>11131</v>
      </c>
      <c r="B2948">
        <v>1</v>
      </c>
      <c r="C2948" t="s">
        <v>79</v>
      </c>
      <c r="D2948" t="s">
        <v>124</v>
      </c>
      <c r="E2948" t="s">
        <v>11116</v>
      </c>
      <c r="F2948" t="s">
        <v>5012</v>
      </c>
      <c r="G2948" t="s">
        <v>72</v>
      </c>
      <c r="H2948" t="s">
        <v>129</v>
      </c>
      <c r="I2948" t="s">
        <v>22</v>
      </c>
      <c r="J2948" t="s">
        <v>141</v>
      </c>
      <c r="K2948" t="s">
        <v>11132</v>
      </c>
      <c r="L2948" t="s">
        <v>11133</v>
      </c>
      <c r="M2948">
        <v>1.3274999999999999</v>
      </c>
      <c r="N2948">
        <v>0</v>
      </c>
      <c r="O2948">
        <v>0</v>
      </c>
      <c r="P2948">
        <v>0</v>
      </c>
      <c r="Q2948">
        <v>14</v>
      </c>
      <c r="R2948">
        <v>0</v>
      </c>
      <c r="S2948">
        <v>0</v>
      </c>
      <c r="T2948">
        <v>0</v>
      </c>
      <c r="U2948">
        <v>18.585000000000001</v>
      </c>
    </row>
    <row r="2949" spans="1:21" x14ac:dyDescent="0.25">
      <c r="A2949" t="s">
        <v>11134</v>
      </c>
      <c r="B2949">
        <v>1</v>
      </c>
      <c r="C2949" t="s">
        <v>79</v>
      </c>
      <c r="D2949" t="s">
        <v>124</v>
      </c>
      <c r="E2949" t="s">
        <v>11116</v>
      </c>
      <c r="F2949" t="s">
        <v>5012</v>
      </c>
      <c r="G2949" t="s">
        <v>72</v>
      </c>
      <c r="H2949" t="s">
        <v>129</v>
      </c>
      <c r="I2949" t="s">
        <v>22</v>
      </c>
      <c r="J2949" t="s">
        <v>141</v>
      </c>
      <c r="K2949" t="s">
        <v>11135</v>
      </c>
      <c r="L2949" t="s">
        <v>11136</v>
      </c>
      <c r="M2949">
        <v>3.7149999999999999</v>
      </c>
      <c r="N2949">
        <v>0</v>
      </c>
      <c r="O2949">
        <v>0</v>
      </c>
      <c r="P2949">
        <v>0</v>
      </c>
      <c r="Q2949">
        <v>14</v>
      </c>
      <c r="R2949">
        <v>0</v>
      </c>
      <c r="S2949">
        <v>0</v>
      </c>
      <c r="T2949">
        <v>0</v>
      </c>
      <c r="U2949">
        <v>52.01</v>
      </c>
    </row>
    <row r="2950" spans="1:21" x14ac:dyDescent="0.25">
      <c r="A2950" t="s">
        <v>11137</v>
      </c>
      <c r="B2950">
        <v>1</v>
      </c>
      <c r="C2950" t="s">
        <v>79</v>
      </c>
      <c r="D2950" t="s">
        <v>124</v>
      </c>
      <c r="E2950" t="s">
        <v>11120</v>
      </c>
      <c r="F2950" t="s">
        <v>5012</v>
      </c>
      <c r="G2950" t="s">
        <v>72</v>
      </c>
      <c r="H2950" t="s">
        <v>129</v>
      </c>
      <c r="I2950" t="s">
        <v>22</v>
      </c>
      <c r="J2950" t="s">
        <v>141</v>
      </c>
      <c r="K2950" t="s">
        <v>11138</v>
      </c>
      <c r="L2950" t="s">
        <v>11139</v>
      </c>
      <c r="M2950">
        <v>0.96472222200000002</v>
      </c>
      <c r="N2950">
        <v>0</v>
      </c>
      <c r="O2950">
        <v>0</v>
      </c>
      <c r="P2950">
        <v>0</v>
      </c>
      <c r="Q2950">
        <v>9</v>
      </c>
      <c r="R2950">
        <v>0</v>
      </c>
      <c r="S2950">
        <v>0</v>
      </c>
      <c r="T2950">
        <v>0</v>
      </c>
      <c r="U2950">
        <v>8.6824999999999992</v>
      </c>
    </row>
    <row r="2951" spans="1:21" x14ac:dyDescent="0.25">
      <c r="A2951" t="s">
        <v>11140</v>
      </c>
      <c r="B2951">
        <v>1</v>
      </c>
      <c r="C2951" t="s">
        <v>79</v>
      </c>
      <c r="D2951" t="s">
        <v>124</v>
      </c>
      <c r="E2951" t="s">
        <v>11141</v>
      </c>
      <c r="F2951" t="s">
        <v>5012</v>
      </c>
      <c r="G2951" t="s">
        <v>72</v>
      </c>
      <c r="H2951" t="s">
        <v>129</v>
      </c>
      <c r="I2951" t="s">
        <v>22</v>
      </c>
      <c r="J2951" t="s">
        <v>141</v>
      </c>
      <c r="K2951" t="s">
        <v>11142</v>
      </c>
      <c r="L2951" t="s">
        <v>11143</v>
      </c>
      <c r="M2951">
        <v>4.2436111109999999</v>
      </c>
      <c r="N2951">
        <v>0</v>
      </c>
      <c r="O2951">
        <v>0</v>
      </c>
      <c r="P2951">
        <v>0</v>
      </c>
      <c r="Q2951">
        <v>15</v>
      </c>
      <c r="R2951">
        <v>0</v>
      </c>
      <c r="S2951">
        <v>0</v>
      </c>
      <c r="T2951">
        <v>0</v>
      </c>
      <c r="U2951">
        <v>63.654167000000001</v>
      </c>
    </row>
    <row r="2952" spans="1:21" x14ac:dyDescent="0.25">
      <c r="A2952" t="s">
        <v>11144</v>
      </c>
      <c r="B2952">
        <v>1</v>
      </c>
      <c r="C2952" t="s">
        <v>79</v>
      </c>
      <c r="D2952" t="s">
        <v>124</v>
      </c>
      <c r="E2952" t="s">
        <v>11108</v>
      </c>
      <c r="F2952" t="s">
        <v>163</v>
      </c>
      <c r="G2952" t="s">
        <v>72</v>
      </c>
      <c r="H2952" t="s">
        <v>129</v>
      </c>
      <c r="I2952" t="s">
        <v>22</v>
      </c>
      <c r="J2952" t="s">
        <v>141</v>
      </c>
      <c r="K2952" t="s">
        <v>11145</v>
      </c>
      <c r="L2952" t="s">
        <v>11146</v>
      </c>
      <c r="M2952">
        <v>1.356666666</v>
      </c>
      <c r="N2952">
        <v>0</v>
      </c>
      <c r="O2952">
        <v>0</v>
      </c>
      <c r="P2952">
        <v>3</v>
      </c>
      <c r="Q2952">
        <v>111</v>
      </c>
      <c r="R2952">
        <v>0</v>
      </c>
      <c r="S2952">
        <v>0</v>
      </c>
      <c r="T2952">
        <v>4.07</v>
      </c>
      <c r="U2952">
        <v>150.59</v>
      </c>
    </row>
    <row r="2953" spans="1:21" x14ac:dyDescent="0.25">
      <c r="A2953" t="s">
        <v>11147</v>
      </c>
      <c r="B2953">
        <v>1</v>
      </c>
      <c r="C2953" t="s">
        <v>78</v>
      </c>
      <c r="D2953" t="s">
        <v>81</v>
      </c>
      <c r="E2953" t="s">
        <v>11148</v>
      </c>
      <c r="F2953" t="s">
        <v>4991</v>
      </c>
      <c r="G2953" t="s">
        <v>71</v>
      </c>
      <c r="H2953" t="s">
        <v>129</v>
      </c>
      <c r="I2953" t="s">
        <v>22</v>
      </c>
      <c r="J2953" t="s">
        <v>141</v>
      </c>
      <c r="K2953" t="s">
        <v>11149</v>
      </c>
      <c r="L2953" t="s">
        <v>11150</v>
      </c>
      <c r="M2953">
        <v>1.3080555549999999</v>
      </c>
      <c r="N2953">
        <v>0</v>
      </c>
      <c r="O2953">
        <v>3</v>
      </c>
      <c r="P2953">
        <v>0</v>
      </c>
      <c r="Q2953">
        <v>0</v>
      </c>
      <c r="R2953">
        <v>0</v>
      </c>
      <c r="S2953">
        <v>3.9241670000000002</v>
      </c>
      <c r="T2953">
        <v>0</v>
      </c>
      <c r="U2953">
        <v>0</v>
      </c>
    </row>
    <row r="2954" spans="1:21" x14ac:dyDescent="0.25">
      <c r="A2954" t="s">
        <v>11151</v>
      </c>
      <c r="B2954">
        <v>1</v>
      </c>
      <c r="C2954" t="s">
        <v>78</v>
      </c>
      <c r="D2954" t="s">
        <v>81</v>
      </c>
      <c r="E2954" t="s">
        <v>11152</v>
      </c>
      <c r="F2954" t="s">
        <v>3423</v>
      </c>
      <c r="G2954" t="s">
        <v>72</v>
      </c>
      <c r="H2954" t="s">
        <v>129</v>
      </c>
      <c r="I2954" t="s">
        <v>22</v>
      </c>
      <c r="J2954" t="s">
        <v>141</v>
      </c>
      <c r="K2954" t="s">
        <v>11153</v>
      </c>
      <c r="L2954" t="s">
        <v>11154</v>
      </c>
      <c r="M2954">
        <v>1.3986111109999999</v>
      </c>
      <c r="N2954">
        <v>12</v>
      </c>
      <c r="O2954">
        <v>5572</v>
      </c>
      <c r="P2954">
        <v>0</v>
      </c>
      <c r="Q2954">
        <v>0</v>
      </c>
      <c r="R2954">
        <v>16.783332999999999</v>
      </c>
      <c r="S2954">
        <v>7793.0611099999996</v>
      </c>
      <c r="T2954">
        <v>0</v>
      </c>
      <c r="U2954">
        <v>0</v>
      </c>
    </row>
    <row r="2955" spans="1:21" x14ac:dyDescent="0.25">
      <c r="A2955" t="s">
        <v>11155</v>
      </c>
      <c r="B2955">
        <v>1</v>
      </c>
      <c r="C2955" t="s">
        <v>78</v>
      </c>
      <c r="D2955" t="s">
        <v>81</v>
      </c>
      <c r="E2955" t="s">
        <v>11156</v>
      </c>
      <c r="F2955" t="s">
        <v>154</v>
      </c>
      <c r="G2955" t="s">
        <v>72</v>
      </c>
      <c r="H2955" t="s">
        <v>129</v>
      </c>
      <c r="I2955" t="s">
        <v>22</v>
      </c>
      <c r="J2955" t="s">
        <v>130</v>
      </c>
      <c r="K2955" t="s">
        <v>11157</v>
      </c>
      <c r="L2955" t="s">
        <v>11158</v>
      </c>
      <c r="M2955">
        <v>6.8055555000000004E-2</v>
      </c>
      <c r="N2955">
        <v>1</v>
      </c>
      <c r="O2955">
        <v>805</v>
      </c>
      <c r="P2955">
        <v>0</v>
      </c>
      <c r="Q2955">
        <v>0</v>
      </c>
      <c r="R2955">
        <v>6.8056000000000005E-2</v>
      </c>
      <c r="S2955">
        <v>54.784722000000002</v>
      </c>
      <c r="T2955">
        <v>0</v>
      </c>
      <c r="U2955">
        <v>0</v>
      </c>
    </row>
    <row r="2956" spans="1:21" x14ac:dyDescent="0.25">
      <c r="A2956" t="s">
        <v>11159</v>
      </c>
      <c r="B2956">
        <v>1</v>
      </c>
      <c r="C2956" t="s">
        <v>78</v>
      </c>
      <c r="D2956" t="s">
        <v>103</v>
      </c>
      <c r="E2956" t="s">
        <v>11071</v>
      </c>
      <c r="F2956" t="s">
        <v>140</v>
      </c>
      <c r="G2956" t="s">
        <v>72</v>
      </c>
      <c r="H2956" t="s">
        <v>129</v>
      </c>
      <c r="I2956" t="s">
        <v>22</v>
      </c>
      <c r="J2956" t="s">
        <v>141</v>
      </c>
      <c r="K2956" t="s">
        <v>11160</v>
      </c>
      <c r="L2956" t="s">
        <v>11161</v>
      </c>
      <c r="M2956">
        <v>0.33916666600000001</v>
      </c>
      <c r="N2956">
        <v>0</v>
      </c>
      <c r="O2956">
        <v>0</v>
      </c>
      <c r="P2956">
        <v>41</v>
      </c>
      <c r="Q2956">
        <v>404</v>
      </c>
      <c r="R2956">
        <v>0</v>
      </c>
      <c r="S2956">
        <v>0</v>
      </c>
      <c r="T2956">
        <v>13.905832999999999</v>
      </c>
      <c r="U2956">
        <v>137.02333300000001</v>
      </c>
    </row>
    <row r="2957" spans="1:21" x14ac:dyDescent="0.25">
      <c r="A2957" t="s">
        <v>11162</v>
      </c>
      <c r="B2957">
        <v>1</v>
      </c>
      <c r="C2957" t="s">
        <v>78</v>
      </c>
      <c r="D2957" t="s">
        <v>90</v>
      </c>
      <c r="E2957" t="s">
        <v>11163</v>
      </c>
      <c r="F2957" t="s">
        <v>2199</v>
      </c>
      <c r="G2957" t="s">
        <v>71</v>
      </c>
      <c r="H2957" t="s">
        <v>129</v>
      </c>
      <c r="I2957" t="s">
        <v>22</v>
      </c>
      <c r="J2957" t="s">
        <v>141</v>
      </c>
      <c r="K2957" t="s">
        <v>11164</v>
      </c>
      <c r="L2957" t="s">
        <v>11165</v>
      </c>
      <c r="M2957">
        <v>3.6144444440000001</v>
      </c>
      <c r="N2957">
        <v>0</v>
      </c>
      <c r="O2957">
        <v>1</v>
      </c>
      <c r="P2957">
        <v>0</v>
      </c>
      <c r="Q2957">
        <v>0</v>
      </c>
      <c r="R2957">
        <v>0</v>
      </c>
      <c r="S2957">
        <v>3.6144440000000002</v>
      </c>
      <c r="T2957">
        <v>0</v>
      </c>
      <c r="U2957">
        <v>0</v>
      </c>
    </row>
    <row r="2958" spans="1:21" x14ac:dyDescent="0.25">
      <c r="A2958" t="s">
        <v>11166</v>
      </c>
      <c r="B2958">
        <v>1</v>
      </c>
      <c r="C2958" t="s">
        <v>78</v>
      </c>
      <c r="D2958" t="s">
        <v>80</v>
      </c>
      <c r="E2958" t="s">
        <v>11167</v>
      </c>
      <c r="F2958" t="s">
        <v>4991</v>
      </c>
      <c r="G2958" t="s">
        <v>71</v>
      </c>
      <c r="H2958" t="s">
        <v>129</v>
      </c>
      <c r="I2958" t="s">
        <v>22</v>
      </c>
      <c r="J2958" t="s">
        <v>141</v>
      </c>
      <c r="K2958" t="s">
        <v>11168</v>
      </c>
      <c r="L2958" t="s">
        <v>11169</v>
      </c>
      <c r="M2958">
        <v>0.826944444</v>
      </c>
      <c r="N2958">
        <v>0</v>
      </c>
      <c r="O2958">
        <v>10</v>
      </c>
      <c r="P2958">
        <v>0</v>
      </c>
      <c r="Q2958">
        <v>0</v>
      </c>
      <c r="R2958">
        <v>0</v>
      </c>
      <c r="S2958">
        <v>8.269444</v>
      </c>
      <c r="T2958">
        <v>0</v>
      </c>
      <c r="U2958">
        <v>0</v>
      </c>
    </row>
    <row r="2959" spans="1:21" x14ac:dyDescent="0.25">
      <c r="A2959" t="s">
        <v>11170</v>
      </c>
      <c r="B2959">
        <v>1</v>
      </c>
      <c r="C2959" t="s">
        <v>79</v>
      </c>
      <c r="D2959" t="s">
        <v>114</v>
      </c>
      <c r="E2959" t="s">
        <v>11171</v>
      </c>
      <c r="F2959" t="s">
        <v>5012</v>
      </c>
      <c r="G2959" t="s">
        <v>72</v>
      </c>
      <c r="H2959" t="s">
        <v>129</v>
      </c>
      <c r="I2959" t="s">
        <v>22</v>
      </c>
      <c r="J2959" t="s">
        <v>141</v>
      </c>
      <c r="K2959" t="s">
        <v>11172</v>
      </c>
      <c r="L2959" t="s">
        <v>11173</v>
      </c>
      <c r="M2959">
        <v>0.84277777700000001</v>
      </c>
      <c r="N2959">
        <v>1</v>
      </c>
      <c r="O2959">
        <v>22</v>
      </c>
      <c r="P2959">
        <v>0</v>
      </c>
      <c r="Q2959">
        <v>1</v>
      </c>
      <c r="R2959">
        <v>0.84277800000000003</v>
      </c>
      <c r="S2959">
        <v>18.541111000000001</v>
      </c>
      <c r="T2959">
        <v>0</v>
      </c>
      <c r="U2959">
        <v>0.84277800000000003</v>
      </c>
    </row>
    <row r="2960" spans="1:21" x14ac:dyDescent="0.25">
      <c r="A2960" t="s">
        <v>11174</v>
      </c>
      <c r="B2960">
        <v>1</v>
      </c>
      <c r="C2960" t="s">
        <v>78</v>
      </c>
      <c r="D2960" t="s">
        <v>81</v>
      </c>
      <c r="E2960" t="s">
        <v>11175</v>
      </c>
      <c r="F2960" t="s">
        <v>128</v>
      </c>
      <c r="G2960" t="s">
        <v>71</v>
      </c>
      <c r="H2960" t="s">
        <v>129</v>
      </c>
      <c r="I2960" t="s">
        <v>22</v>
      </c>
      <c r="J2960" t="s">
        <v>130</v>
      </c>
      <c r="K2960" t="s">
        <v>11176</v>
      </c>
      <c r="L2960" t="s">
        <v>11177</v>
      </c>
      <c r="M2960">
        <v>0.55249999999999999</v>
      </c>
      <c r="N2960">
        <v>0</v>
      </c>
      <c r="O2960">
        <v>295</v>
      </c>
      <c r="P2960">
        <v>0</v>
      </c>
      <c r="Q2960">
        <v>0</v>
      </c>
      <c r="R2960">
        <v>0</v>
      </c>
      <c r="S2960">
        <v>162.98750000000001</v>
      </c>
      <c r="T2960">
        <v>0</v>
      </c>
      <c r="U2960">
        <v>0</v>
      </c>
    </row>
    <row r="2961" spans="1:21" x14ac:dyDescent="0.25">
      <c r="A2961" t="s">
        <v>11178</v>
      </c>
      <c r="B2961">
        <v>1</v>
      </c>
      <c r="C2961" t="s">
        <v>78</v>
      </c>
      <c r="D2961" t="s">
        <v>81</v>
      </c>
      <c r="E2961" t="s">
        <v>3080</v>
      </c>
      <c r="F2961" t="s">
        <v>128</v>
      </c>
      <c r="G2961" t="s">
        <v>71</v>
      </c>
      <c r="H2961" t="s">
        <v>129</v>
      </c>
      <c r="I2961" t="s">
        <v>22</v>
      </c>
      <c r="J2961" t="s">
        <v>130</v>
      </c>
      <c r="K2961" t="s">
        <v>11179</v>
      </c>
      <c r="L2961" t="s">
        <v>11180</v>
      </c>
      <c r="M2961">
        <v>0.223762777</v>
      </c>
      <c r="N2961">
        <v>0</v>
      </c>
      <c r="O2961">
        <v>229</v>
      </c>
      <c r="P2961">
        <v>0</v>
      </c>
      <c r="Q2961">
        <v>0</v>
      </c>
      <c r="R2961">
        <v>0</v>
      </c>
      <c r="S2961">
        <v>51.241675999999998</v>
      </c>
      <c r="T2961">
        <v>0</v>
      </c>
      <c r="U2961">
        <v>0</v>
      </c>
    </row>
    <row r="2962" spans="1:21" x14ac:dyDescent="0.25">
      <c r="A2962" t="s">
        <v>11181</v>
      </c>
      <c r="B2962">
        <v>1</v>
      </c>
      <c r="C2962" t="s">
        <v>78</v>
      </c>
      <c r="D2962" t="s">
        <v>237</v>
      </c>
      <c r="E2962" t="s">
        <v>11182</v>
      </c>
      <c r="F2962" t="s">
        <v>154</v>
      </c>
      <c r="G2962" t="s">
        <v>72</v>
      </c>
      <c r="H2962" t="s">
        <v>129</v>
      </c>
      <c r="I2962" t="s">
        <v>22</v>
      </c>
      <c r="J2962" t="s">
        <v>141</v>
      </c>
      <c r="K2962" t="s">
        <v>11183</v>
      </c>
      <c r="L2962" t="s">
        <v>11184</v>
      </c>
      <c r="M2962">
        <v>0.162222222</v>
      </c>
      <c r="N2962">
        <v>5</v>
      </c>
      <c r="O2962">
        <v>2225</v>
      </c>
      <c r="P2962">
        <v>0</v>
      </c>
      <c r="Q2962">
        <v>0</v>
      </c>
      <c r="R2962">
        <v>0.81111100000000003</v>
      </c>
      <c r="S2962">
        <v>360.94444399999998</v>
      </c>
      <c r="T2962">
        <v>0</v>
      </c>
      <c r="U2962">
        <v>0</v>
      </c>
    </row>
    <row r="2963" spans="1:21" x14ac:dyDescent="0.25">
      <c r="A2963" t="s">
        <v>11185</v>
      </c>
      <c r="B2963">
        <v>1</v>
      </c>
      <c r="C2963" t="s">
        <v>78</v>
      </c>
      <c r="D2963" t="s">
        <v>106</v>
      </c>
      <c r="E2963" t="s">
        <v>11186</v>
      </c>
      <c r="F2963" t="s">
        <v>5070</v>
      </c>
      <c r="G2963" t="s">
        <v>71</v>
      </c>
      <c r="H2963" t="s">
        <v>129</v>
      </c>
      <c r="I2963" t="s">
        <v>22</v>
      </c>
      <c r="J2963" t="s">
        <v>141</v>
      </c>
      <c r="K2963" t="s">
        <v>11187</v>
      </c>
      <c r="L2963" t="s">
        <v>11188</v>
      </c>
      <c r="M2963">
        <v>21.503333333</v>
      </c>
      <c r="N2963">
        <v>0</v>
      </c>
      <c r="O2963">
        <v>2</v>
      </c>
      <c r="P2963">
        <v>0</v>
      </c>
      <c r="Q2963">
        <v>0</v>
      </c>
      <c r="R2963">
        <v>0</v>
      </c>
      <c r="S2963">
        <v>43.006667</v>
      </c>
      <c r="T2963">
        <v>0</v>
      </c>
      <c r="U2963">
        <v>0</v>
      </c>
    </row>
    <row r="2964" spans="1:21" x14ac:dyDescent="0.25">
      <c r="A2964" t="s">
        <v>11189</v>
      </c>
      <c r="B2964">
        <v>1</v>
      </c>
      <c r="C2964" t="s">
        <v>78</v>
      </c>
      <c r="D2964" t="s">
        <v>237</v>
      </c>
      <c r="E2964" t="s">
        <v>11190</v>
      </c>
      <c r="F2964" t="s">
        <v>135</v>
      </c>
      <c r="G2964" t="s">
        <v>71</v>
      </c>
      <c r="H2964" t="s">
        <v>129</v>
      </c>
      <c r="I2964" t="s">
        <v>22</v>
      </c>
      <c r="J2964" t="s">
        <v>130</v>
      </c>
      <c r="K2964" t="s">
        <v>11191</v>
      </c>
      <c r="L2964" t="s">
        <v>11192</v>
      </c>
      <c r="M2964">
        <v>1.8280555549999999</v>
      </c>
      <c r="N2964">
        <v>1</v>
      </c>
      <c r="O2964">
        <v>591</v>
      </c>
      <c r="P2964">
        <v>0</v>
      </c>
      <c r="Q2964">
        <v>0</v>
      </c>
      <c r="R2964">
        <v>1.8280559999999999</v>
      </c>
      <c r="S2964">
        <v>1080.3808329999999</v>
      </c>
      <c r="T2964">
        <v>0</v>
      </c>
      <c r="U2964">
        <v>0</v>
      </c>
    </row>
    <row r="2965" spans="1:21" x14ac:dyDescent="0.25">
      <c r="A2965" t="s">
        <v>11193</v>
      </c>
      <c r="B2965">
        <v>1</v>
      </c>
      <c r="C2965" t="s">
        <v>78</v>
      </c>
      <c r="D2965" t="s">
        <v>237</v>
      </c>
      <c r="E2965" t="s">
        <v>11194</v>
      </c>
      <c r="F2965" t="s">
        <v>2199</v>
      </c>
      <c r="G2965" t="s">
        <v>71</v>
      </c>
      <c r="H2965" t="s">
        <v>129</v>
      </c>
      <c r="I2965" t="s">
        <v>22</v>
      </c>
      <c r="J2965" t="s">
        <v>141</v>
      </c>
      <c r="K2965" t="s">
        <v>11195</v>
      </c>
      <c r="L2965" t="s">
        <v>11196</v>
      </c>
      <c r="M2965">
        <v>2.7088888880000002</v>
      </c>
      <c r="N2965">
        <v>0</v>
      </c>
      <c r="O2965">
        <v>6</v>
      </c>
      <c r="P2965">
        <v>0</v>
      </c>
      <c r="Q2965">
        <v>0</v>
      </c>
      <c r="R2965">
        <v>0</v>
      </c>
      <c r="S2965">
        <v>16.253333000000001</v>
      </c>
      <c r="T2965">
        <v>0</v>
      </c>
      <c r="U2965">
        <v>0</v>
      </c>
    </row>
    <row r="2966" spans="1:21" x14ac:dyDescent="0.25">
      <c r="A2966" t="s">
        <v>11197</v>
      </c>
      <c r="B2966">
        <v>1</v>
      </c>
      <c r="C2966" t="s">
        <v>78</v>
      </c>
      <c r="D2966" t="s">
        <v>237</v>
      </c>
      <c r="E2966" t="s">
        <v>11198</v>
      </c>
      <c r="F2966" t="s">
        <v>135</v>
      </c>
      <c r="G2966" t="s">
        <v>71</v>
      </c>
      <c r="H2966" t="s">
        <v>129</v>
      </c>
      <c r="I2966" t="s">
        <v>22</v>
      </c>
      <c r="J2966" t="s">
        <v>130</v>
      </c>
      <c r="K2966" t="s">
        <v>11199</v>
      </c>
      <c r="L2966" t="s">
        <v>11200</v>
      </c>
      <c r="M2966">
        <v>0.766666666</v>
      </c>
      <c r="N2966">
        <v>2</v>
      </c>
      <c r="O2966">
        <v>587</v>
      </c>
      <c r="P2966">
        <v>0</v>
      </c>
      <c r="Q2966">
        <v>0</v>
      </c>
      <c r="R2966">
        <v>1.5333330000000001</v>
      </c>
      <c r="S2966">
        <v>450.03333300000003</v>
      </c>
      <c r="T2966">
        <v>0</v>
      </c>
      <c r="U2966">
        <v>0</v>
      </c>
    </row>
    <row r="2967" spans="1:21" x14ac:dyDescent="0.25">
      <c r="A2967" t="s">
        <v>11201</v>
      </c>
      <c r="B2967">
        <v>1</v>
      </c>
      <c r="C2967" t="s">
        <v>78</v>
      </c>
      <c r="D2967" t="s">
        <v>83</v>
      </c>
      <c r="E2967" t="s">
        <v>11202</v>
      </c>
      <c r="F2967" t="s">
        <v>140</v>
      </c>
      <c r="G2967" t="s">
        <v>72</v>
      </c>
      <c r="H2967" t="s">
        <v>129</v>
      </c>
      <c r="I2967" t="s">
        <v>22</v>
      </c>
      <c r="J2967" t="s">
        <v>141</v>
      </c>
      <c r="K2967" t="s">
        <v>11203</v>
      </c>
      <c r="L2967" t="s">
        <v>11204</v>
      </c>
      <c r="M2967">
        <v>0.130833333</v>
      </c>
      <c r="N2967">
        <v>105</v>
      </c>
      <c r="O2967">
        <v>31174</v>
      </c>
      <c r="P2967">
        <v>0</v>
      </c>
      <c r="Q2967">
        <v>3</v>
      </c>
      <c r="R2967">
        <v>13.737500000000001</v>
      </c>
      <c r="S2967">
        <v>4078.5983230000002</v>
      </c>
      <c r="T2967">
        <v>0</v>
      </c>
      <c r="U2967">
        <v>0.39250000000000002</v>
      </c>
    </row>
    <row r="2968" spans="1:21" x14ac:dyDescent="0.25">
      <c r="A2968" t="s">
        <v>11205</v>
      </c>
      <c r="B2968">
        <v>1</v>
      </c>
      <c r="C2968" t="s">
        <v>78</v>
      </c>
      <c r="D2968" t="s">
        <v>83</v>
      </c>
      <c r="E2968" t="s">
        <v>11206</v>
      </c>
      <c r="F2968" t="s">
        <v>5417</v>
      </c>
      <c r="G2968" t="s">
        <v>71</v>
      </c>
      <c r="H2968" t="s">
        <v>129</v>
      </c>
      <c r="I2968" t="s">
        <v>22</v>
      </c>
      <c r="J2968" t="s">
        <v>141</v>
      </c>
      <c r="K2968" t="s">
        <v>11207</v>
      </c>
      <c r="L2968" t="s">
        <v>11208</v>
      </c>
      <c r="M2968">
        <v>1.9169444440000001</v>
      </c>
      <c r="N2968">
        <v>0</v>
      </c>
      <c r="O2968">
        <v>1</v>
      </c>
      <c r="P2968">
        <v>0</v>
      </c>
      <c r="Q2968">
        <v>0</v>
      </c>
      <c r="R2968">
        <v>0</v>
      </c>
      <c r="S2968">
        <v>1.916944</v>
      </c>
      <c r="T2968">
        <v>0</v>
      </c>
      <c r="U2968">
        <v>0</v>
      </c>
    </row>
    <row r="2969" spans="1:21" x14ac:dyDescent="0.25">
      <c r="A2969" t="s">
        <v>11209</v>
      </c>
      <c r="B2969">
        <v>1</v>
      </c>
      <c r="C2969" t="s">
        <v>78</v>
      </c>
      <c r="D2969" t="s">
        <v>83</v>
      </c>
      <c r="E2969" t="s">
        <v>11210</v>
      </c>
      <c r="F2969" t="s">
        <v>5470</v>
      </c>
      <c r="G2969" t="s">
        <v>71</v>
      </c>
      <c r="H2969" t="s">
        <v>129</v>
      </c>
      <c r="I2969" t="s">
        <v>22</v>
      </c>
      <c r="J2969" t="s">
        <v>141</v>
      </c>
      <c r="K2969" t="s">
        <v>11211</v>
      </c>
      <c r="L2969" t="s">
        <v>11212</v>
      </c>
      <c r="M2969">
        <v>1.6655555550000001</v>
      </c>
      <c r="N2969">
        <v>0</v>
      </c>
      <c r="O2969">
        <v>900</v>
      </c>
      <c r="P2969">
        <v>0</v>
      </c>
      <c r="Q2969">
        <v>0</v>
      </c>
      <c r="R2969">
        <v>0</v>
      </c>
      <c r="S2969">
        <v>1499</v>
      </c>
      <c r="T2969">
        <v>0</v>
      </c>
      <c r="U2969">
        <v>0</v>
      </c>
    </row>
    <row r="2970" spans="1:21" x14ac:dyDescent="0.25">
      <c r="A2970" t="s">
        <v>11213</v>
      </c>
      <c r="B2970">
        <v>1</v>
      </c>
      <c r="C2970" t="s">
        <v>78</v>
      </c>
      <c r="D2970" t="s">
        <v>83</v>
      </c>
      <c r="E2970" t="s">
        <v>11214</v>
      </c>
      <c r="F2970" t="s">
        <v>5070</v>
      </c>
      <c r="G2970" t="s">
        <v>71</v>
      </c>
      <c r="H2970" t="s">
        <v>129</v>
      </c>
      <c r="I2970" t="s">
        <v>22</v>
      </c>
      <c r="J2970" t="s">
        <v>141</v>
      </c>
      <c r="K2970" t="s">
        <v>11215</v>
      </c>
      <c r="L2970" t="s">
        <v>11216</v>
      </c>
      <c r="M2970">
        <v>3.6363888879999999</v>
      </c>
      <c r="N2970">
        <v>0</v>
      </c>
      <c r="O2970">
        <v>3</v>
      </c>
      <c r="P2970">
        <v>0</v>
      </c>
      <c r="Q2970">
        <v>0</v>
      </c>
      <c r="R2970">
        <v>0</v>
      </c>
      <c r="S2970">
        <v>10.909167</v>
      </c>
      <c r="T2970">
        <v>0</v>
      </c>
      <c r="U2970">
        <v>0</v>
      </c>
    </row>
    <row r="2971" spans="1:21" x14ac:dyDescent="0.25">
      <c r="A2971" t="s">
        <v>11217</v>
      </c>
      <c r="B2971">
        <v>1</v>
      </c>
      <c r="C2971" t="s">
        <v>78</v>
      </c>
      <c r="D2971" t="s">
        <v>83</v>
      </c>
      <c r="E2971" t="s">
        <v>11218</v>
      </c>
      <c r="F2971" t="s">
        <v>5417</v>
      </c>
      <c r="G2971" t="s">
        <v>71</v>
      </c>
      <c r="H2971" t="s">
        <v>129</v>
      </c>
      <c r="I2971" t="s">
        <v>22</v>
      </c>
      <c r="J2971" t="s">
        <v>141</v>
      </c>
      <c r="K2971" t="s">
        <v>11219</v>
      </c>
      <c r="L2971" t="s">
        <v>11220</v>
      </c>
      <c r="M2971">
        <v>1.2438888880000001</v>
      </c>
      <c r="N2971">
        <v>0</v>
      </c>
      <c r="O2971">
        <v>11</v>
      </c>
      <c r="P2971">
        <v>0</v>
      </c>
      <c r="Q2971">
        <v>0</v>
      </c>
      <c r="R2971">
        <v>0</v>
      </c>
      <c r="S2971">
        <v>13.682778000000001</v>
      </c>
      <c r="T2971">
        <v>0</v>
      </c>
      <c r="U2971">
        <v>0</v>
      </c>
    </row>
    <row r="2972" spans="1:21" x14ac:dyDescent="0.25">
      <c r="A2972" t="s">
        <v>11221</v>
      </c>
      <c r="B2972">
        <v>1</v>
      </c>
      <c r="C2972" t="s">
        <v>78</v>
      </c>
      <c r="D2972" t="s">
        <v>237</v>
      </c>
      <c r="E2972" t="s">
        <v>11222</v>
      </c>
      <c r="F2972" t="s">
        <v>177</v>
      </c>
      <c r="G2972" t="s">
        <v>71</v>
      </c>
      <c r="H2972" t="s">
        <v>129</v>
      </c>
      <c r="I2972" t="s">
        <v>22</v>
      </c>
      <c r="J2972" t="s">
        <v>130</v>
      </c>
      <c r="K2972" t="s">
        <v>11223</v>
      </c>
      <c r="L2972" t="s">
        <v>11224</v>
      </c>
      <c r="M2972">
        <v>1.685811111</v>
      </c>
      <c r="N2972">
        <v>0</v>
      </c>
      <c r="O2972">
        <v>124</v>
      </c>
      <c r="P2972">
        <v>0</v>
      </c>
      <c r="Q2972">
        <v>0</v>
      </c>
      <c r="R2972">
        <v>0</v>
      </c>
      <c r="S2972">
        <v>209.04057800000001</v>
      </c>
      <c r="T2972">
        <v>0</v>
      </c>
      <c r="U2972">
        <v>0</v>
      </c>
    </row>
    <row r="2973" spans="1:21" x14ac:dyDescent="0.25">
      <c r="A2973" t="s">
        <v>11225</v>
      </c>
      <c r="B2973">
        <v>1</v>
      </c>
      <c r="C2973" t="s">
        <v>78</v>
      </c>
      <c r="D2973" t="s">
        <v>83</v>
      </c>
      <c r="E2973" t="s">
        <v>11226</v>
      </c>
      <c r="F2973" t="s">
        <v>5070</v>
      </c>
      <c r="G2973" t="s">
        <v>71</v>
      </c>
      <c r="H2973" t="s">
        <v>129</v>
      </c>
      <c r="I2973" t="s">
        <v>22</v>
      </c>
      <c r="J2973" t="s">
        <v>141</v>
      </c>
      <c r="K2973" t="s">
        <v>11227</v>
      </c>
      <c r="L2973" t="s">
        <v>11228</v>
      </c>
      <c r="M2973">
        <v>6.3444444439999996</v>
      </c>
      <c r="N2973">
        <v>2</v>
      </c>
      <c r="O2973">
        <v>0</v>
      </c>
      <c r="P2973">
        <v>0</v>
      </c>
      <c r="Q2973">
        <v>0</v>
      </c>
      <c r="R2973">
        <v>12.688889</v>
      </c>
      <c r="S2973">
        <v>0</v>
      </c>
      <c r="T2973">
        <v>0</v>
      </c>
      <c r="U2973">
        <v>0</v>
      </c>
    </row>
    <row r="2974" spans="1:21" x14ac:dyDescent="0.25">
      <c r="A2974" t="s">
        <v>11229</v>
      </c>
      <c r="B2974">
        <v>1</v>
      </c>
      <c r="C2974" t="s">
        <v>78</v>
      </c>
      <c r="D2974" t="s">
        <v>83</v>
      </c>
      <c r="E2974" t="s">
        <v>11230</v>
      </c>
      <c r="F2974" t="s">
        <v>5070</v>
      </c>
      <c r="G2974" t="s">
        <v>71</v>
      </c>
      <c r="H2974" t="s">
        <v>129</v>
      </c>
      <c r="I2974" t="s">
        <v>22</v>
      </c>
      <c r="J2974" t="s">
        <v>141</v>
      </c>
      <c r="K2974" t="s">
        <v>11231</v>
      </c>
      <c r="L2974" t="s">
        <v>11232</v>
      </c>
      <c r="M2974">
        <v>3.7197222220000001</v>
      </c>
      <c r="N2974">
        <v>0</v>
      </c>
      <c r="O2974">
        <v>2</v>
      </c>
      <c r="P2974">
        <v>0</v>
      </c>
      <c r="Q2974">
        <v>0</v>
      </c>
      <c r="R2974">
        <v>0</v>
      </c>
      <c r="S2974">
        <v>7.4394439999999999</v>
      </c>
      <c r="T2974">
        <v>0</v>
      </c>
      <c r="U2974">
        <v>0</v>
      </c>
    </row>
    <row r="2975" spans="1:21" x14ac:dyDescent="0.25">
      <c r="A2975" t="s">
        <v>11233</v>
      </c>
      <c r="B2975">
        <v>1</v>
      </c>
      <c r="C2975" t="s">
        <v>78</v>
      </c>
      <c r="D2975" t="s">
        <v>83</v>
      </c>
      <c r="E2975" t="s">
        <v>11234</v>
      </c>
      <c r="F2975" t="s">
        <v>140</v>
      </c>
      <c r="G2975" t="s">
        <v>72</v>
      </c>
      <c r="H2975" t="s">
        <v>129</v>
      </c>
      <c r="I2975" t="s">
        <v>22</v>
      </c>
      <c r="J2975" t="s">
        <v>141</v>
      </c>
      <c r="K2975" t="s">
        <v>2787</v>
      </c>
      <c r="L2975" t="s">
        <v>11235</v>
      </c>
      <c r="M2975">
        <v>1.278611111</v>
      </c>
      <c r="N2975">
        <v>18</v>
      </c>
      <c r="O2975">
        <v>4681</v>
      </c>
      <c r="P2975">
        <v>0</v>
      </c>
      <c r="Q2975">
        <v>0</v>
      </c>
      <c r="R2975">
        <v>23.015000000000001</v>
      </c>
      <c r="S2975">
        <v>5985.1786110000003</v>
      </c>
      <c r="T2975">
        <v>0</v>
      </c>
      <c r="U2975">
        <v>0</v>
      </c>
    </row>
    <row r="2976" spans="1:21" x14ac:dyDescent="0.25">
      <c r="A2976" t="s">
        <v>11236</v>
      </c>
      <c r="B2976">
        <v>1</v>
      </c>
      <c r="C2976" t="s">
        <v>78</v>
      </c>
      <c r="D2976" t="s">
        <v>102</v>
      </c>
      <c r="E2976" t="s">
        <v>10938</v>
      </c>
      <c r="F2976" t="s">
        <v>5417</v>
      </c>
      <c r="G2976" t="s">
        <v>71</v>
      </c>
      <c r="H2976" t="s">
        <v>129</v>
      </c>
      <c r="I2976" t="s">
        <v>22</v>
      </c>
      <c r="J2976" t="s">
        <v>141</v>
      </c>
      <c r="K2976" t="s">
        <v>11237</v>
      </c>
      <c r="L2976" t="s">
        <v>11238</v>
      </c>
      <c r="M2976">
        <v>0.16888888799999999</v>
      </c>
      <c r="N2976">
        <v>0</v>
      </c>
      <c r="O2976">
        <v>1</v>
      </c>
      <c r="P2976">
        <v>0</v>
      </c>
      <c r="Q2976">
        <v>0</v>
      </c>
      <c r="R2976">
        <v>0</v>
      </c>
      <c r="S2976">
        <v>0.16888900000000001</v>
      </c>
      <c r="T2976">
        <v>0</v>
      </c>
      <c r="U2976">
        <v>0</v>
      </c>
    </row>
    <row r="2977" spans="1:21" x14ac:dyDescent="0.25">
      <c r="A2977" t="s">
        <v>11239</v>
      </c>
      <c r="B2977">
        <v>1</v>
      </c>
      <c r="C2977" t="s">
        <v>78</v>
      </c>
      <c r="D2977" t="s">
        <v>102</v>
      </c>
      <c r="E2977" t="s">
        <v>11240</v>
      </c>
      <c r="F2977" t="s">
        <v>5417</v>
      </c>
      <c r="G2977" t="s">
        <v>71</v>
      </c>
      <c r="H2977" t="s">
        <v>129</v>
      </c>
      <c r="I2977" t="s">
        <v>22</v>
      </c>
      <c r="J2977" t="s">
        <v>141</v>
      </c>
      <c r="K2977" t="s">
        <v>11241</v>
      </c>
      <c r="L2977" t="s">
        <v>11242</v>
      </c>
      <c r="M2977">
        <v>0.91638888799999996</v>
      </c>
      <c r="N2977">
        <v>0</v>
      </c>
      <c r="O2977">
        <v>3</v>
      </c>
      <c r="P2977">
        <v>0</v>
      </c>
      <c r="Q2977">
        <v>0</v>
      </c>
      <c r="R2977">
        <v>0</v>
      </c>
      <c r="S2977">
        <v>2.7491669999999999</v>
      </c>
      <c r="T2977">
        <v>0</v>
      </c>
      <c r="U2977">
        <v>0</v>
      </c>
    </row>
    <row r="2978" spans="1:21" x14ac:dyDescent="0.25">
      <c r="A2978" t="s">
        <v>11243</v>
      </c>
      <c r="B2978">
        <v>1</v>
      </c>
      <c r="C2978" t="s">
        <v>78</v>
      </c>
      <c r="D2978" t="s">
        <v>90</v>
      </c>
      <c r="E2978" t="s">
        <v>7714</v>
      </c>
      <c r="F2978" t="s">
        <v>140</v>
      </c>
      <c r="G2978" t="s">
        <v>72</v>
      </c>
      <c r="H2978" t="s">
        <v>129</v>
      </c>
      <c r="I2978" t="s">
        <v>22</v>
      </c>
      <c r="J2978" t="s">
        <v>141</v>
      </c>
      <c r="K2978" t="s">
        <v>11244</v>
      </c>
      <c r="L2978" t="s">
        <v>11245</v>
      </c>
      <c r="M2978">
        <v>1.102777777</v>
      </c>
      <c r="N2978">
        <v>0</v>
      </c>
      <c r="O2978">
        <v>0</v>
      </c>
      <c r="P2978">
        <v>10</v>
      </c>
      <c r="Q2978">
        <v>286</v>
      </c>
      <c r="R2978">
        <v>0</v>
      </c>
      <c r="S2978">
        <v>0</v>
      </c>
      <c r="T2978">
        <v>11.027778</v>
      </c>
      <c r="U2978">
        <v>315.39444400000002</v>
      </c>
    </row>
    <row r="2979" spans="1:21" x14ac:dyDescent="0.25">
      <c r="A2979" t="s">
        <v>11246</v>
      </c>
      <c r="B2979">
        <v>1</v>
      </c>
      <c r="C2979" t="s">
        <v>78</v>
      </c>
      <c r="D2979" t="s">
        <v>90</v>
      </c>
      <c r="E2979" t="s">
        <v>11247</v>
      </c>
      <c r="F2979" t="s">
        <v>177</v>
      </c>
      <c r="G2979" t="s">
        <v>72</v>
      </c>
      <c r="H2979" t="s">
        <v>129</v>
      </c>
      <c r="I2979" t="s">
        <v>22</v>
      </c>
      <c r="J2979" t="s">
        <v>130</v>
      </c>
      <c r="K2979" t="s">
        <v>11248</v>
      </c>
      <c r="L2979" t="s">
        <v>11249</v>
      </c>
      <c r="M2979">
        <v>3.5383333330000002</v>
      </c>
      <c r="N2979">
        <v>0</v>
      </c>
      <c r="O2979">
        <v>0</v>
      </c>
      <c r="P2979">
        <v>2</v>
      </c>
      <c r="Q2979">
        <v>165</v>
      </c>
      <c r="R2979">
        <v>0</v>
      </c>
      <c r="S2979">
        <v>0</v>
      </c>
      <c r="T2979">
        <v>7.0766669999999996</v>
      </c>
      <c r="U2979">
        <v>583.82500000000005</v>
      </c>
    </row>
    <row r="2980" spans="1:21" x14ac:dyDescent="0.25">
      <c r="A2980" t="s">
        <v>11250</v>
      </c>
      <c r="B2980">
        <v>1</v>
      </c>
      <c r="C2980" t="s">
        <v>78</v>
      </c>
      <c r="D2980" t="s">
        <v>90</v>
      </c>
      <c r="E2980" t="s">
        <v>11251</v>
      </c>
      <c r="F2980" t="s">
        <v>177</v>
      </c>
      <c r="G2980" t="s">
        <v>72</v>
      </c>
      <c r="H2980" t="s">
        <v>129</v>
      </c>
      <c r="I2980" t="s">
        <v>22</v>
      </c>
      <c r="J2980" t="s">
        <v>130</v>
      </c>
      <c r="K2980" t="s">
        <v>11252</v>
      </c>
      <c r="L2980" t="s">
        <v>11253</v>
      </c>
      <c r="M2980">
        <v>0.16527777699999999</v>
      </c>
      <c r="N2980">
        <v>0</v>
      </c>
      <c r="O2980">
        <v>0</v>
      </c>
      <c r="P2980">
        <v>1</v>
      </c>
      <c r="Q2980">
        <v>16</v>
      </c>
      <c r="R2980">
        <v>0</v>
      </c>
      <c r="S2980">
        <v>0</v>
      </c>
      <c r="T2980">
        <v>0.16527800000000001</v>
      </c>
      <c r="U2980">
        <v>2.644444</v>
      </c>
    </row>
    <row r="2981" spans="1:21" x14ac:dyDescent="0.25">
      <c r="A2981" t="s">
        <v>11254</v>
      </c>
      <c r="B2981">
        <v>1</v>
      </c>
      <c r="C2981" t="s">
        <v>79</v>
      </c>
      <c r="D2981" t="s">
        <v>113</v>
      </c>
      <c r="E2981" t="s">
        <v>11255</v>
      </c>
      <c r="F2981" t="s">
        <v>177</v>
      </c>
      <c r="G2981" t="s">
        <v>71</v>
      </c>
      <c r="H2981" t="s">
        <v>129</v>
      </c>
      <c r="I2981" t="s">
        <v>22</v>
      </c>
      <c r="J2981" t="s">
        <v>130</v>
      </c>
      <c r="K2981" t="s">
        <v>11256</v>
      </c>
      <c r="L2981" t="s">
        <v>11257</v>
      </c>
      <c r="M2981">
        <v>2.9647222219999998</v>
      </c>
      <c r="N2981">
        <v>0</v>
      </c>
      <c r="O2981">
        <v>64</v>
      </c>
      <c r="P2981">
        <v>0</v>
      </c>
      <c r="Q2981">
        <v>0</v>
      </c>
      <c r="R2981">
        <v>0</v>
      </c>
      <c r="S2981">
        <v>189.742222</v>
      </c>
      <c r="T2981">
        <v>0</v>
      </c>
      <c r="U2981">
        <v>0</v>
      </c>
    </row>
    <row r="2982" spans="1:21" x14ac:dyDescent="0.25">
      <c r="A2982" t="s">
        <v>11258</v>
      </c>
      <c r="B2982">
        <v>1</v>
      </c>
      <c r="C2982" t="s">
        <v>79</v>
      </c>
      <c r="D2982" t="s">
        <v>109</v>
      </c>
      <c r="E2982" t="s">
        <v>1360</v>
      </c>
      <c r="F2982" t="s">
        <v>140</v>
      </c>
      <c r="G2982" t="s">
        <v>72</v>
      </c>
      <c r="H2982" t="s">
        <v>129</v>
      </c>
      <c r="I2982" t="s">
        <v>22</v>
      </c>
      <c r="J2982" t="s">
        <v>141</v>
      </c>
      <c r="K2982" t="s">
        <v>11259</v>
      </c>
      <c r="L2982" t="s">
        <v>11260</v>
      </c>
      <c r="M2982">
        <v>0.64333333299999995</v>
      </c>
      <c r="N2982">
        <v>0</v>
      </c>
      <c r="O2982">
        <v>0</v>
      </c>
      <c r="P2982">
        <v>28</v>
      </c>
      <c r="Q2982">
        <v>997</v>
      </c>
      <c r="R2982">
        <v>0</v>
      </c>
      <c r="S2982">
        <v>0</v>
      </c>
      <c r="T2982">
        <v>18.013332999999999</v>
      </c>
      <c r="U2982">
        <v>641.40333299999998</v>
      </c>
    </row>
    <row r="2983" spans="1:21" x14ac:dyDescent="0.25">
      <c r="A2983" t="s">
        <v>11261</v>
      </c>
      <c r="B2983">
        <v>1</v>
      </c>
      <c r="C2983" t="s">
        <v>79</v>
      </c>
      <c r="D2983" t="s">
        <v>109</v>
      </c>
      <c r="E2983" t="s">
        <v>11262</v>
      </c>
      <c r="F2983" t="s">
        <v>140</v>
      </c>
      <c r="G2983" t="s">
        <v>72</v>
      </c>
      <c r="H2983" t="s">
        <v>129</v>
      </c>
      <c r="I2983" t="s">
        <v>22</v>
      </c>
      <c r="J2983" t="s">
        <v>141</v>
      </c>
      <c r="K2983" t="s">
        <v>11263</v>
      </c>
      <c r="L2983" t="s">
        <v>11264</v>
      </c>
      <c r="M2983">
        <v>0.1925</v>
      </c>
      <c r="N2983">
        <v>8</v>
      </c>
      <c r="O2983">
        <v>526</v>
      </c>
      <c r="P2983">
        <v>7</v>
      </c>
      <c r="Q2983">
        <v>71</v>
      </c>
      <c r="R2983">
        <v>1.54</v>
      </c>
      <c r="S2983">
        <v>101.255</v>
      </c>
      <c r="T2983">
        <v>1.3474999999999999</v>
      </c>
      <c r="U2983">
        <v>13.6675</v>
      </c>
    </row>
    <row r="2984" spans="1:21" x14ac:dyDescent="0.25">
      <c r="A2984" t="s">
        <v>11265</v>
      </c>
      <c r="B2984">
        <v>1</v>
      </c>
      <c r="C2984" t="s">
        <v>79</v>
      </c>
      <c r="D2984" t="s">
        <v>109</v>
      </c>
      <c r="E2984" t="s">
        <v>11266</v>
      </c>
      <c r="F2984" t="s">
        <v>5012</v>
      </c>
      <c r="G2984" t="s">
        <v>72</v>
      </c>
      <c r="H2984" t="s">
        <v>129</v>
      </c>
      <c r="I2984" t="s">
        <v>22</v>
      </c>
      <c r="J2984" t="s">
        <v>141</v>
      </c>
      <c r="K2984" t="s">
        <v>11267</v>
      </c>
      <c r="L2984" t="s">
        <v>11268</v>
      </c>
      <c r="M2984">
        <v>2.465833333</v>
      </c>
      <c r="N2984">
        <v>0</v>
      </c>
      <c r="O2984">
        <v>0</v>
      </c>
      <c r="P2984">
        <v>4</v>
      </c>
      <c r="Q2984">
        <v>38</v>
      </c>
      <c r="R2984">
        <v>0</v>
      </c>
      <c r="S2984">
        <v>0</v>
      </c>
      <c r="T2984">
        <v>9.8633330000000008</v>
      </c>
      <c r="U2984">
        <v>93.701667</v>
      </c>
    </row>
    <row r="2985" spans="1:21" x14ac:dyDescent="0.25">
      <c r="A2985" t="s">
        <v>11269</v>
      </c>
      <c r="B2985">
        <v>1</v>
      </c>
      <c r="C2985" t="s">
        <v>78</v>
      </c>
      <c r="D2985" t="s">
        <v>95</v>
      </c>
      <c r="E2985" t="s">
        <v>11270</v>
      </c>
      <c r="F2985" t="s">
        <v>4991</v>
      </c>
      <c r="G2985" t="s">
        <v>71</v>
      </c>
      <c r="H2985" t="s">
        <v>129</v>
      </c>
      <c r="I2985" t="s">
        <v>22</v>
      </c>
      <c r="J2985" t="s">
        <v>141</v>
      </c>
      <c r="K2985" t="s">
        <v>11271</v>
      </c>
      <c r="L2985" t="s">
        <v>11272</v>
      </c>
      <c r="M2985">
        <v>2.073611111</v>
      </c>
      <c r="N2985">
        <v>0</v>
      </c>
      <c r="O2985">
        <v>1</v>
      </c>
      <c r="P2985">
        <v>0</v>
      </c>
      <c r="Q2985">
        <v>0</v>
      </c>
      <c r="R2985">
        <v>0</v>
      </c>
      <c r="S2985">
        <v>2.0736110000000001</v>
      </c>
      <c r="T2985">
        <v>0</v>
      </c>
      <c r="U2985">
        <v>0</v>
      </c>
    </row>
    <row r="2986" spans="1:21" x14ac:dyDescent="0.25">
      <c r="A2986" t="s">
        <v>11273</v>
      </c>
      <c r="B2986">
        <v>1</v>
      </c>
      <c r="C2986" t="s">
        <v>78</v>
      </c>
      <c r="D2986" t="s">
        <v>92</v>
      </c>
      <c r="E2986" t="s">
        <v>11274</v>
      </c>
      <c r="F2986" t="s">
        <v>4991</v>
      </c>
      <c r="G2986" t="s">
        <v>71</v>
      </c>
      <c r="H2986" t="s">
        <v>129</v>
      </c>
      <c r="I2986" t="s">
        <v>22</v>
      </c>
      <c r="J2986" t="s">
        <v>141</v>
      </c>
      <c r="K2986" t="s">
        <v>11275</v>
      </c>
      <c r="L2986" t="s">
        <v>11276</v>
      </c>
      <c r="M2986">
        <v>6.8775000000000004</v>
      </c>
      <c r="N2986">
        <v>1</v>
      </c>
      <c r="O2986">
        <v>0</v>
      </c>
      <c r="P2986">
        <v>0</v>
      </c>
      <c r="Q2986">
        <v>0</v>
      </c>
      <c r="R2986">
        <v>6.8775000000000004</v>
      </c>
      <c r="S2986">
        <v>0</v>
      </c>
      <c r="T2986">
        <v>0</v>
      </c>
      <c r="U2986">
        <v>0</v>
      </c>
    </row>
    <row r="2987" spans="1:21" x14ac:dyDescent="0.25">
      <c r="A2987" t="s">
        <v>11277</v>
      </c>
      <c r="B2987">
        <v>1</v>
      </c>
      <c r="C2987" t="s">
        <v>78</v>
      </c>
      <c r="D2987" t="s">
        <v>92</v>
      </c>
      <c r="E2987" t="s">
        <v>5735</v>
      </c>
      <c r="F2987" t="s">
        <v>5012</v>
      </c>
      <c r="G2987" t="s">
        <v>72</v>
      </c>
      <c r="H2987" t="s">
        <v>129</v>
      </c>
      <c r="I2987" t="s">
        <v>22</v>
      </c>
      <c r="J2987" t="s">
        <v>141</v>
      </c>
      <c r="K2987" t="s">
        <v>11278</v>
      </c>
      <c r="L2987" t="s">
        <v>11279</v>
      </c>
      <c r="M2987">
        <v>1.9369444440000001</v>
      </c>
      <c r="N2987">
        <v>1</v>
      </c>
      <c r="O2987">
        <v>90</v>
      </c>
      <c r="P2987">
        <v>0</v>
      </c>
      <c r="Q2987">
        <v>64</v>
      </c>
      <c r="R2987">
        <v>1.936944</v>
      </c>
      <c r="S2987">
        <v>174.32499999999999</v>
      </c>
      <c r="T2987">
        <v>0</v>
      </c>
      <c r="U2987">
        <v>123.964444</v>
      </c>
    </row>
    <row r="2988" spans="1:21" x14ac:dyDescent="0.25">
      <c r="A2988" t="s">
        <v>11280</v>
      </c>
      <c r="B2988">
        <v>1</v>
      </c>
      <c r="C2988" t="s">
        <v>78</v>
      </c>
      <c r="D2988" t="s">
        <v>85</v>
      </c>
      <c r="E2988" t="s">
        <v>11281</v>
      </c>
      <c r="F2988" t="s">
        <v>128</v>
      </c>
      <c r="G2988" t="s">
        <v>72</v>
      </c>
      <c r="H2988" t="s">
        <v>129</v>
      </c>
      <c r="I2988" t="s">
        <v>22</v>
      </c>
      <c r="J2988" t="s">
        <v>130</v>
      </c>
      <c r="K2988" t="s">
        <v>11282</v>
      </c>
      <c r="L2988" t="s">
        <v>11283</v>
      </c>
      <c r="M2988">
        <v>1.4211111110000001</v>
      </c>
      <c r="N2988">
        <v>1</v>
      </c>
      <c r="O2988">
        <v>88</v>
      </c>
      <c r="P2988">
        <v>0</v>
      </c>
      <c r="Q2988">
        <v>0</v>
      </c>
      <c r="R2988">
        <v>1.421111</v>
      </c>
      <c r="S2988">
        <v>125.057778</v>
      </c>
      <c r="T2988">
        <v>0</v>
      </c>
      <c r="U2988">
        <v>0</v>
      </c>
    </row>
    <row r="2989" spans="1:21" x14ac:dyDescent="0.25">
      <c r="A2989" t="s">
        <v>11284</v>
      </c>
      <c r="B2989">
        <v>1</v>
      </c>
      <c r="C2989" t="s">
        <v>78</v>
      </c>
      <c r="D2989" t="s">
        <v>85</v>
      </c>
      <c r="E2989" t="s">
        <v>11285</v>
      </c>
      <c r="F2989" t="s">
        <v>6379</v>
      </c>
      <c r="G2989" t="s">
        <v>71</v>
      </c>
      <c r="H2989" t="s">
        <v>129</v>
      </c>
      <c r="I2989" t="s">
        <v>22</v>
      </c>
      <c r="J2989" t="s">
        <v>141</v>
      </c>
      <c r="K2989" t="s">
        <v>11286</v>
      </c>
      <c r="L2989" t="s">
        <v>11287</v>
      </c>
      <c r="M2989">
        <v>1.8983333330000001</v>
      </c>
      <c r="N2989">
        <v>0</v>
      </c>
      <c r="O2989">
        <v>39</v>
      </c>
      <c r="P2989">
        <v>0</v>
      </c>
      <c r="Q2989">
        <v>0</v>
      </c>
      <c r="R2989">
        <v>0</v>
      </c>
      <c r="S2989">
        <v>74.034999999999997</v>
      </c>
      <c r="T2989">
        <v>0</v>
      </c>
      <c r="U2989">
        <v>0</v>
      </c>
    </row>
    <row r="2990" spans="1:21" x14ac:dyDescent="0.25">
      <c r="A2990" t="s">
        <v>11288</v>
      </c>
      <c r="B2990">
        <v>1</v>
      </c>
      <c r="C2990" t="s">
        <v>78</v>
      </c>
      <c r="D2990" t="s">
        <v>103</v>
      </c>
      <c r="E2990" t="s">
        <v>11289</v>
      </c>
      <c r="F2990" t="s">
        <v>128</v>
      </c>
      <c r="G2990" t="s">
        <v>72</v>
      </c>
      <c r="H2990" t="s">
        <v>129</v>
      </c>
      <c r="I2990" t="s">
        <v>22</v>
      </c>
      <c r="J2990" t="s">
        <v>130</v>
      </c>
      <c r="K2990" t="s">
        <v>11290</v>
      </c>
      <c r="L2990" t="s">
        <v>11291</v>
      </c>
      <c r="M2990">
        <v>0.766666666</v>
      </c>
      <c r="N2990">
        <v>0</v>
      </c>
      <c r="O2990">
        <v>0</v>
      </c>
      <c r="P2990">
        <v>220</v>
      </c>
      <c r="Q2990">
        <v>3040</v>
      </c>
      <c r="R2990">
        <v>0</v>
      </c>
      <c r="S2990">
        <v>0</v>
      </c>
      <c r="T2990">
        <v>168.66666699999999</v>
      </c>
      <c r="U2990">
        <v>2330.6666650000002</v>
      </c>
    </row>
    <row r="2991" spans="1:21" x14ac:dyDescent="0.25">
      <c r="A2991" t="s">
        <v>11292</v>
      </c>
      <c r="B2991">
        <v>1</v>
      </c>
      <c r="C2991" t="s">
        <v>79</v>
      </c>
      <c r="D2991" t="s">
        <v>109</v>
      </c>
      <c r="E2991" t="s">
        <v>6221</v>
      </c>
      <c r="F2991" t="s">
        <v>5470</v>
      </c>
      <c r="G2991" t="s">
        <v>71</v>
      </c>
      <c r="H2991" t="s">
        <v>129</v>
      </c>
      <c r="I2991" t="s">
        <v>22</v>
      </c>
      <c r="J2991" t="s">
        <v>141</v>
      </c>
      <c r="K2991" t="s">
        <v>11293</v>
      </c>
      <c r="L2991" t="s">
        <v>11294</v>
      </c>
      <c r="M2991">
        <v>4.574166666</v>
      </c>
      <c r="N2991">
        <v>0</v>
      </c>
      <c r="O2991">
        <v>0</v>
      </c>
      <c r="P2991">
        <v>1</v>
      </c>
      <c r="Q2991">
        <v>57</v>
      </c>
      <c r="R2991">
        <v>0</v>
      </c>
      <c r="S2991">
        <v>0</v>
      </c>
      <c r="T2991">
        <v>4.5741670000000001</v>
      </c>
      <c r="U2991">
        <v>260.72750000000002</v>
      </c>
    </row>
    <row r="2992" spans="1:21" x14ac:dyDescent="0.25">
      <c r="A2992" t="s">
        <v>11295</v>
      </c>
      <c r="B2992">
        <v>1</v>
      </c>
      <c r="C2992" t="s">
        <v>79</v>
      </c>
      <c r="D2992" t="s">
        <v>125</v>
      </c>
      <c r="E2992" t="s">
        <v>11296</v>
      </c>
      <c r="F2992" t="s">
        <v>5070</v>
      </c>
      <c r="G2992" t="s">
        <v>71</v>
      </c>
      <c r="H2992" t="s">
        <v>129</v>
      </c>
      <c r="I2992" t="s">
        <v>22</v>
      </c>
      <c r="J2992" t="s">
        <v>141</v>
      </c>
      <c r="K2992" t="s">
        <v>11297</v>
      </c>
      <c r="L2992" t="s">
        <v>11298</v>
      </c>
      <c r="M2992">
        <v>1.406666666</v>
      </c>
      <c r="N2992">
        <v>0</v>
      </c>
      <c r="O2992">
        <v>11</v>
      </c>
      <c r="P2992">
        <v>0</v>
      </c>
      <c r="Q2992">
        <v>0</v>
      </c>
      <c r="R2992">
        <v>0</v>
      </c>
      <c r="S2992">
        <v>15.473333</v>
      </c>
      <c r="T2992">
        <v>0</v>
      </c>
      <c r="U2992">
        <v>0</v>
      </c>
    </row>
    <row r="2993" spans="1:21" x14ac:dyDescent="0.25">
      <c r="A2993" t="s">
        <v>11299</v>
      </c>
      <c r="B2993">
        <v>1</v>
      </c>
      <c r="C2993" t="s">
        <v>79</v>
      </c>
      <c r="D2993" t="s">
        <v>125</v>
      </c>
      <c r="E2993" t="s">
        <v>6645</v>
      </c>
      <c r="F2993" t="s">
        <v>140</v>
      </c>
      <c r="G2993" t="s">
        <v>72</v>
      </c>
      <c r="H2993" t="s">
        <v>129</v>
      </c>
      <c r="I2993" t="s">
        <v>22</v>
      </c>
      <c r="J2993" t="s">
        <v>141</v>
      </c>
      <c r="K2993" t="s">
        <v>11300</v>
      </c>
      <c r="L2993" t="s">
        <v>11301</v>
      </c>
      <c r="M2993">
        <v>0.83111111100000001</v>
      </c>
      <c r="N2993">
        <v>23</v>
      </c>
      <c r="O2993">
        <v>48</v>
      </c>
      <c r="P2993">
        <v>31</v>
      </c>
      <c r="Q2993">
        <v>134</v>
      </c>
      <c r="R2993">
        <v>19.115556000000002</v>
      </c>
      <c r="S2993">
        <v>39.893332999999998</v>
      </c>
      <c r="T2993">
        <v>25.764444000000001</v>
      </c>
      <c r="U2993">
        <v>111.368889</v>
      </c>
    </row>
    <row r="2994" spans="1:21" x14ac:dyDescent="0.25">
      <c r="A2994" t="s">
        <v>11302</v>
      </c>
      <c r="B2994">
        <v>1</v>
      </c>
      <c r="C2994" t="s">
        <v>79</v>
      </c>
      <c r="D2994" t="s">
        <v>125</v>
      </c>
      <c r="E2994" t="s">
        <v>11303</v>
      </c>
      <c r="F2994" t="s">
        <v>5110</v>
      </c>
      <c r="G2994" t="s">
        <v>72</v>
      </c>
      <c r="H2994" t="s">
        <v>129</v>
      </c>
      <c r="I2994" t="s">
        <v>24</v>
      </c>
      <c r="J2994" t="s">
        <v>141</v>
      </c>
      <c r="K2994" t="s">
        <v>11304</v>
      </c>
      <c r="L2994" t="s">
        <v>11305</v>
      </c>
      <c r="M2994">
        <v>0.515833333</v>
      </c>
      <c r="N2994">
        <v>54</v>
      </c>
      <c r="O2994">
        <v>9798</v>
      </c>
      <c r="P2994">
        <v>33</v>
      </c>
      <c r="Q2994">
        <v>139</v>
      </c>
      <c r="R2994">
        <v>27.855</v>
      </c>
      <c r="S2994">
        <v>5054.1349970000001</v>
      </c>
      <c r="T2994">
        <v>17.022500000000001</v>
      </c>
      <c r="U2994">
        <v>71.700833000000003</v>
      </c>
    </row>
    <row r="2995" spans="1:21" x14ac:dyDescent="0.25">
      <c r="A2995" t="s">
        <v>11306</v>
      </c>
      <c r="B2995">
        <v>1</v>
      </c>
      <c r="C2995" t="s">
        <v>79</v>
      </c>
      <c r="D2995" t="s">
        <v>125</v>
      </c>
      <c r="E2995" t="s">
        <v>11307</v>
      </c>
      <c r="F2995" t="s">
        <v>2199</v>
      </c>
      <c r="G2995" t="s">
        <v>71</v>
      </c>
      <c r="H2995" t="s">
        <v>129</v>
      </c>
      <c r="I2995" t="s">
        <v>22</v>
      </c>
      <c r="J2995" t="s">
        <v>141</v>
      </c>
      <c r="K2995" t="s">
        <v>11308</v>
      </c>
      <c r="L2995" t="s">
        <v>11309</v>
      </c>
      <c r="M2995">
        <v>2.4711111109999999</v>
      </c>
      <c r="N2995">
        <v>0</v>
      </c>
      <c r="O2995">
        <v>2</v>
      </c>
      <c r="P2995">
        <v>0</v>
      </c>
      <c r="Q2995">
        <v>0</v>
      </c>
      <c r="R2995">
        <v>0</v>
      </c>
      <c r="S2995">
        <v>4.9422220000000001</v>
      </c>
      <c r="T2995">
        <v>0</v>
      </c>
      <c r="U2995">
        <v>0</v>
      </c>
    </row>
    <row r="2996" spans="1:21" x14ac:dyDescent="0.25">
      <c r="A2996" t="s">
        <v>11310</v>
      </c>
      <c r="B2996">
        <v>1</v>
      </c>
      <c r="C2996" t="s">
        <v>79</v>
      </c>
      <c r="D2996" t="s">
        <v>125</v>
      </c>
      <c r="E2996" t="s">
        <v>11311</v>
      </c>
      <c r="F2996" t="s">
        <v>4991</v>
      </c>
      <c r="G2996" t="s">
        <v>71</v>
      </c>
      <c r="H2996" t="s">
        <v>129</v>
      </c>
      <c r="I2996" t="s">
        <v>22</v>
      </c>
      <c r="J2996" t="s">
        <v>141</v>
      </c>
      <c r="K2996" t="s">
        <v>11312</v>
      </c>
      <c r="L2996" t="s">
        <v>11313</v>
      </c>
      <c r="M2996">
        <v>1.4997222219999999</v>
      </c>
      <c r="N2996">
        <v>0</v>
      </c>
      <c r="O2996">
        <v>19</v>
      </c>
      <c r="P2996">
        <v>0</v>
      </c>
      <c r="Q2996">
        <v>0</v>
      </c>
      <c r="R2996">
        <v>0</v>
      </c>
      <c r="S2996">
        <v>28.494721999999999</v>
      </c>
      <c r="T2996">
        <v>0</v>
      </c>
      <c r="U2996">
        <v>0</v>
      </c>
    </row>
    <row r="2997" spans="1:21" x14ac:dyDescent="0.25">
      <c r="A2997" t="s">
        <v>11314</v>
      </c>
      <c r="B2997">
        <v>1</v>
      </c>
      <c r="C2997" t="s">
        <v>79</v>
      </c>
      <c r="D2997" t="s">
        <v>125</v>
      </c>
      <c r="E2997" t="s">
        <v>11315</v>
      </c>
      <c r="F2997" t="s">
        <v>5070</v>
      </c>
      <c r="G2997" t="s">
        <v>71</v>
      </c>
      <c r="H2997" t="s">
        <v>129</v>
      </c>
      <c r="I2997" t="s">
        <v>22</v>
      </c>
      <c r="J2997" t="s">
        <v>141</v>
      </c>
      <c r="K2997" t="s">
        <v>3215</v>
      </c>
      <c r="L2997" t="s">
        <v>11316</v>
      </c>
      <c r="M2997">
        <v>1.885277777</v>
      </c>
      <c r="N2997">
        <v>0</v>
      </c>
      <c r="O2997">
        <v>9</v>
      </c>
      <c r="P2997">
        <v>0</v>
      </c>
      <c r="Q2997">
        <v>0</v>
      </c>
      <c r="R2997">
        <v>0</v>
      </c>
      <c r="S2997">
        <v>16.967500000000001</v>
      </c>
      <c r="T2997">
        <v>0</v>
      </c>
      <c r="U2997">
        <v>0</v>
      </c>
    </row>
    <row r="2998" spans="1:21" x14ac:dyDescent="0.25">
      <c r="A2998" t="s">
        <v>11317</v>
      </c>
      <c r="B2998">
        <v>1</v>
      </c>
      <c r="C2998" t="s">
        <v>79</v>
      </c>
      <c r="D2998" t="s">
        <v>125</v>
      </c>
      <c r="E2998" t="s">
        <v>11318</v>
      </c>
      <c r="F2998" t="s">
        <v>5538</v>
      </c>
      <c r="G2998" t="s">
        <v>72</v>
      </c>
      <c r="H2998" t="s">
        <v>129</v>
      </c>
      <c r="I2998" t="s">
        <v>22</v>
      </c>
      <c r="J2998" t="s">
        <v>141</v>
      </c>
      <c r="K2998" t="s">
        <v>11319</v>
      </c>
      <c r="L2998" t="s">
        <v>11320</v>
      </c>
      <c r="M2998">
        <v>1.528333333</v>
      </c>
      <c r="N2998">
        <v>52</v>
      </c>
      <c r="O2998">
        <v>88</v>
      </c>
      <c r="P2998">
        <v>1</v>
      </c>
      <c r="Q2998">
        <v>0</v>
      </c>
      <c r="R2998">
        <v>79.473332999999997</v>
      </c>
      <c r="S2998">
        <v>134.49333300000001</v>
      </c>
      <c r="T2998">
        <v>1.5283329999999999</v>
      </c>
      <c r="U2998">
        <v>0</v>
      </c>
    </row>
    <row r="2999" spans="1:21" x14ac:dyDescent="0.25">
      <c r="A2999" t="s">
        <v>11321</v>
      </c>
      <c r="B2999">
        <v>1</v>
      </c>
      <c r="C2999" t="s">
        <v>79</v>
      </c>
      <c r="D2999" t="s">
        <v>125</v>
      </c>
      <c r="E2999" t="s">
        <v>3163</v>
      </c>
      <c r="F2999" t="s">
        <v>154</v>
      </c>
      <c r="G2999" t="s">
        <v>72</v>
      </c>
      <c r="H2999" t="s">
        <v>129</v>
      </c>
      <c r="I2999" t="s">
        <v>22</v>
      </c>
      <c r="J2999" t="s">
        <v>141</v>
      </c>
      <c r="K2999" t="s">
        <v>11322</v>
      </c>
      <c r="L2999" t="s">
        <v>11323</v>
      </c>
      <c r="M2999">
        <v>0.47416666600000001</v>
      </c>
      <c r="N2999">
        <v>52</v>
      </c>
      <c r="O2999">
        <v>88</v>
      </c>
      <c r="P2999">
        <v>1</v>
      </c>
      <c r="Q2999">
        <v>0</v>
      </c>
      <c r="R2999">
        <v>24.656666999999999</v>
      </c>
      <c r="S2999">
        <v>41.726666999999999</v>
      </c>
      <c r="T2999">
        <v>0.47416700000000001</v>
      </c>
      <c r="U2999">
        <v>0</v>
      </c>
    </row>
    <row r="3000" spans="1:21" x14ac:dyDescent="0.25">
      <c r="A3000" t="s">
        <v>11324</v>
      </c>
      <c r="B3000">
        <v>1</v>
      </c>
      <c r="C3000" t="s">
        <v>79</v>
      </c>
      <c r="D3000" t="s">
        <v>125</v>
      </c>
      <c r="E3000" t="s">
        <v>6645</v>
      </c>
      <c r="F3000" t="s">
        <v>140</v>
      </c>
      <c r="G3000" t="s">
        <v>72</v>
      </c>
      <c r="H3000" t="s">
        <v>129</v>
      </c>
      <c r="I3000" t="s">
        <v>22</v>
      </c>
      <c r="J3000" t="s">
        <v>141</v>
      </c>
      <c r="K3000" t="s">
        <v>11325</v>
      </c>
      <c r="L3000" t="s">
        <v>11326</v>
      </c>
      <c r="M3000">
        <v>1.6558333329999999</v>
      </c>
      <c r="N3000">
        <v>23</v>
      </c>
      <c r="O3000">
        <v>48</v>
      </c>
      <c r="P3000">
        <v>31</v>
      </c>
      <c r="Q3000">
        <v>134</v>
      </c>
      <c r="R3000">
        <v>38.084167000000001</v>
      </c>
      <c r="S3000">
        <v>79.48</v>
      </c>
      <c r="T3000">
        <v>51.330832999999998</v>
      </c>
      <c r="U3000">
        <v>221.88166699999999</v>
      </c>
    </row>
    <row r="3001" spans="1:21" x14ac:dyDescent="0.25">
      <c r="A3001" t="s">
        <v>11327</v>
      </c>
      <c r="B3001">
        <v>1</v>
      </c>
      <c r="C3001" t="s">
        <v>79</v>
      </c>
      <c r="D3001" t="s">
        <v>125</v>
      </c>
      <c r="E3001" t="s">
        <v>3175</v>
      </c>
      <c r="F3001" t="s">
        <v>140</v>
      </c>
      <c r="G3001" t="s">
        <v>72</v>
      </c>
      <c r="H3001" t="s">
        <v>129</v>
      </c>
      <c r="I3001" t="s">
        <v>22</v>
      </c>
      <c r="J3001" t="s">
        <v>141</v>
      </c>
      <c r="K3001" t="s">
        <v>11328</v>
      </c>
      <c r="L3001" t="s">
        <v>11329</v>
      </c>
      <c r="M3001">
        <v>1.329722222</v>
      </c>
      <c r="N3001">
        <v>0</v>
      </c>
      <c r="O3001">
        <v>0</v>
      </c>
      <c r="P3001">
        <v>7</v>
      </c>
      <c r="Q3001">
        <v>1</v>
      </c>
      <c r="R3001">
        <v>0</v>
      </c>
      <c r="S3001">
        <v>0</v>
      </c>
      <c r="T3001">
        <v>9.3080560000000006</v>
      </c>
      <c r="U3001">
        <v>1.3297220000000001</v>
      </c>
    </row>
    <row r="3002" spans="1:21" x14ac:dyDescent="0.25">
      <c r="A3002" t="s">
        <v>11330</v>
      </c>
      <c r="B3002">
        <v>1</v>
      </c>
      <c r="C3002" t="s">
        <v>79</v>
      </c>
      <c r="D3002" t="s">
        <v>125</v>
      </c>
      <c r="E3002" t="s">
        <v>3175</v>
      </c>
      <c r="F3002" t="s">
        <v>140</v>
      </c>
      <c r="G3002" t="s">
        <v>72</v>
      </c>
      <c r="H3002" t="s">
        <v>129</v>
      </c>
      <c r="I3002" t="s">
        <v>22</v>
      </c>
      <c r="J3002" t="s">
        <v>141</v>
      </c>
      <c r="K3002" t="s">
        <v>11331</v>
      </c>
      <c r="L3002" t="s">
        <v>11332</v>
      </c>
      <c r="M3002">
        <v>1.3149999999999999</v>
      </c>
      <c r="N3002">
        <v>0</v>
      </c>
      <c r="O3002">
        <v>0</v>
      </c>
      <c r="P3002">
        <v>7</v>
      </c>
      <c r="Q3002">
        <v>1</v>
      </c>
      <c r="R3002">
        <v>0</v>
      </c>
      <c r="S3002">
        <v>0</v>
      </c>
      <c r="T3002">
        <v>9.2050000000000001</v>
      </c>
      <c r="U3002">
        <v>1.3149999999999999</v>
      </c>
    </row>
    <row r="3003" spans="1:21" x14ac:dyDescent="0.25">
      <c r="A3003" t="s">
        <v>11333</v>
      </c>
      <c r="B3003">
        <v>1</v>
      </c>
      <c r="C3003" t="s">
        <v>79</v>
      </c>
      <c r="D3003" t="s">
        <v>125</v>
      </c>
      <c r="E3003" t="s">
        <v>11334</v>
      </c>
      <c r="F3003" t="s">
        <v>4991</v>
      </c>
      <c r="G3003" t="s">
        <v>71</v>
      </c>
      <c r="H3003" t="s">
        <v>129</v>
      </c>
      <c r="I3003" t="s">
        <v>22</v>
      </c>
      <c r="J3003" t="s">
        <v>141</v>
      </c>
      <c r="K3003" t="s">
        <v>11335</v>
      </c>
      <c r="L3003" t="s">
        <v>11336</v>
      </c>
      <c r="M3003">
        <v>1.349444444</v>
      </c>
      <c r="N3003">
        <v>0</v>
      </c>
      <c r="O3003">
        <v>13</v>
      </c>
      <c r="P3003">
        <v>0</v>
      </c>
      <c r="Q3003">
        <v>0</v>
      </c>
      <c r="R3003">
        <v>0</v>
      </c>
      <c r="S3003">
        <v>17.542777999999998</v>
      </c>
      <c r="T3003">
        <v>0</v>
      </c>
      <c r="U3003">
        <v>0</v>
      </c>
    </row>
    <row r="3004" spans="1:21" x14ac:dyDescent="0.25">
      <c r="A3004" t="s">
        <v>11337</v>
      </c>
      <c r="B3004">
        <v>1</v>
      </c>
      <c r="C3004" t="s">
        <v>79</v>
      </c>
      <c r="D3004" t="s">
        <v>125</v>
      </c>
      <c r="E3004" t="s">
        <v>11338</v>
      </c>
      <c r="F3004" t="s">
        <v>4986</v>
      </c>
      <c r="G3004" t="s">
        <v>71</v>
      </c>
      <c r="H3004" t="s">
        <v>129</v>
      </c>
      <c r="I3004" t="s">
        <v>22</v>
      </c>
      <c r="J3004" t="s">
        <v>141</v>
      </c>
      <c r="K3004" t="s">
        <v>11339</v>
      </c>
      <c r="L3004" t="s">
        <v>11340</v>
      </c>
      <c r="M3004">
        <v>2.5074999999999998</v>
      </c>
      <c r="N3004">
        <v>0</v>
      </c>
      <c r="O3004">
        <v>720</v>
      </c>
      <c r="P3004">
        <v>0</v>
      </c>
      <c r="Q3004">
        <v>0</v>
      </c>
      <c r="R3004">
        <v>0</v>
      </c>
      <c r="S3004">
        <v>1805.4</v>
      </c>
      <c r="T3004">
        <v>0</v>
      </c>
      <c r="U3004">
        <v>0</v>
      </c>
    </row>
    <row r="3005" spans="1:21" x14ac:dyDescent="0.25">
      <c r="A3005" t="s">
        <v>11341</v>
      </c>
      <c r="B3005">
        <v>1</v>
      </c>
      <c r="C3005" t="s">
        <v>79</v>
      </c>
      <c r="D3005" t="s">
        <v>125</v>
      </c>
      <c r="E3005" t="s">
        <v>6645</v>
      </c>
      <c r="F3005" t="s">
        <v>140</v>
      </c>
      <c r="G3005" t="s">
        <v>72</v>
      </c>
      <c r="H3005" t="s">
        <v>129</v>
      </c>
      <c r="I3005" t="s">
        <v>22</v>
      </c>
      <c r="J3005" t="s">
        <v>141</v>
      </c>
      <c r="K3005" t="s">
        <v>11342</v>
      </c>
      <c r="L3005" t="s">
        <v>11343</v>
      </c>
      <c r="M3005">
        <v>0.43527777699999998</v>
      </c>
      <c r="N3005">
        <v>23</v>
      </c>
      <c r="O3005">
        <v>48</v>
      </c>
      <c r="P3005">
        <v>31</v>
      </c>
      <c r="Q3005">
        <v>134</v>
      </c>
      <c r="R3005">
        <v>10.011388999999999</v>
      </c>
      <c r="S3005">
        <v>20.893332999999998</v>
      </c>
      <c r="T3005">
        <v>13.493611</v>
      </c>
      <c r="U3005">
        <v>58.327221999999999</v>
      </c>
    </row>
    <row r="3006" spans="1:21" x14ac:dyDescent="0.25">
      <c r="A3006" t="s">
        <v>11344</v>
      </c>
      <c r="B3006">
        <v>1</v>
      </c>
      <c r="C3006" t="s">
        <v>79</v>
      </c>
      <c r="D3006" t="s">
        <v>125</v>
      </c>
      <c r="E3006" t="s">
        <v>6721</v>
      </c>
      <c r="F3006" t="s">
        <v>140</v>
      </c>
      <c r="G3006" t="s">
        <v>72</v>
      </c>
      <c r="H3006" t="s">
        <v>129</v>
      </c>
      <c r="I3006" t="s">
        <v>22</v>
      </c>
      <c r="J3006" t="s">
        <v>141</v>
      </c>
      <c r="K3006" t="s">
        <v>11345</v>
      </c>
      <c r="L3006" t="s">
        <v>11346</v>
      </c>
      <c r="M3006">
        <v>0.92666666600000003</v>
      </c>
      <c r="N3006">
        <v>4</v>
      </c>
      <c r="O3006">
        <v>0</v>
      </c>
      <c r="P3006">
        <v>0</v>
      </c>
      <c r="Q3006">
        <v>0</v>
      </c>
      <c r="R3006">
        <v>3.7066669999999999</v>
      </c>
      <c r="S3006">
        <v>0</v>
      </c>
      <c r="T3006">
        <v>0</v>
      </c>
      <c r="U3006">
        <v>0</v>
      </c>
    </row>
    <row r="3007" spans="1:21" x14ac:dyDescent="0.25">
      <c r="A3007" t="s">
        <v>11347</v>
      </c>
      <c r="B3007">
        <v>1</v>
      </c>
      <c r="C3007" t="s">
        <v>79</v>
      </c>
      <c r="D3007" t="s">
        <v>125</v>
      </c>
      <c r="E3007" t="s">
        <v>3183</v>
      </c>
      <c r="F3007" t="s">
        <v>140</v>
      </c>
      <c r="G3007" t="s">
        <v>72</v>
      </c>
      <c r="H3007" t="s">
        <v>129</v>
      </c>
      <c r="I3007" t="s">
        <v>22</v>
      </c>
      <c r="J3007" t="s">
        <v>141</v>
      </c>
      <c r="K3007" t="s">
        <v>11348</v>
      </c>
      <c r="L3007" t="s">
        <v>11349</v>
      </c>
      <c r="M3007">
        <v>0.169444444</v>
      </c>
      <c r="N3007">
        <v>24</v>
      </c>
      <c r="O3007">
        <v>1064</v>
      </c>
      <c r="P3007">
        <v>721</v>
      </c>
      <c r="Q3007">
        <v>4325</v>
      </c>
      <c r="R3007">
        <v>4.0666669999999998</v>
      </c>
      <c r="S3007">
        <v>180.28888799999999</v>
      </c>
      <c r="T3007">
        <v>122.169444</v>
      </c>
      <c r="U3007">
        <v>732.84721999999999</v>
      </c>
    </row>
    <row r="3008" spans="1:21" x14ac:dyDescent="0.25">
      <c r="A3008" t="s">
        <v>11350</v>
      </c>
      <c r="B3008">
        <v>1</v>
      </c>
      <c r="C3008" t="s">
        <v>79</v>
      </c>
      <c r="D3008" t="s">
        <v>125</v>
      </c>
      <c r="E3008" t="s">
        <v>11351</v>
      </c>
      <c r="F3008" t="s">
        <v>140</v>
      </c>
      <c r="G3008" t="s">
        <v>72</v>
      </c>
      <c r="H3008" t="s">
        <v>129</v>
      </c>
      <c r="I3008" t="s">
        <v>22</v>
      </c>
      <c r="J3008" t="s">
        <v>141</v>
      </c>
      <c r="K3008" t="s">
        <v>11352</v>
      </c>
      <c r="L3008" t="s">
        <v>11353</v>
      </c>
      <c r="M3008">
        <v>0.33388888799999999</v>
      </c>
      <c r="N3008">
        <v>80</v>
      </c>
      <c r="O3008">
        <v>108</v>
      </c>
      <c r="P3008">
        <v>1</v>
      </c>
      <c r="Q3008">
        <v>0</v>
      </c>
      <c r="R3008">
        <v>26.711110999999999</v>
      </c>
      <c r="S3008">
        <v>36.06</v>
      </c>
      <c r="T3008">
        <v>0.33388899999999999</v>
      </c>
      <c r="U3008">
        <v>0</v>
      </c>
    </row>
    <row r="3009" spans="1:21" x14ac:dyDescent="0.25">
      <c r="A3009" t="s">
        <v>11354</v>
      </c>
      <c r="B3009">
        <v>1</v>
      </c>
      <c r="C3009" t="s">
        <v>79</v>
      </c>
      <c r="D3009" t="s">
        <v>125</v>
      </c>
      <c r="E3009" t="s">
        <v>3171</v>
      </c>
      <c r="F3009" t="s">
        <v>140</v>
      </c>
      <c r="G3009" t="s">
        <v>72</v>
      </c>
      <c r="H3009" t="s">
        <v>129</v>
      </c>
      <c r="I3009" t="s">
        <v>22</v>
      </c>
      <c r="J3009" t="s">
        <v>141</v>
      </c>
      <c r="K3009" t="s">
        <v>11355</v>
      </c>
      <c r="L3009" t="s">
        <v>11356</v>
      </c>
      <c r="M3009">
        <v>0.54277777699999996</v>
      </c>
      <c r="N3009">
        <v>12</v>
      </c>
      <c r="O3009">
        <v>0</v>
      </c>
      <c r="P3009">
        <v>0</v>
      </c>
      <c r="Q3009">
        <v>0</v>
      </c>
      <c r="R3009">
        <v>6.5133330000000003</v>
      </c>
      <c r="S3009">
        <v>0</v>
      </c>
      <c r="T3009">
        <v>0</v>
      </c>
      <c r="U3009">
        <v>0</v>
      </c>
    </row>
    <row r="3010" spans="1:21" x14ac:dyDescent="0.25">
      <c r="A3010" t="s">
        <v>11357</v>
      </c>
      <c r="B3010">
        <v>1</v>
      </c>
      <c r="C3010" t="s">
        <v>79</v>
      </c>
      <c r="D3010" t="s">
        <v>125</v>
      </c>
      <c r="E3010" t="s">
        <v>11358</v>
      </c>
      <c r="F3010" t="s">
        <v>140</v>
      </c>
      <c r="G3010" t="s">
        <v>72</v>
      </c>
      <c r="H3010" t="s">
        <v>129</v>
      </c>
      <c r="I3010" t="s">
        <v>22</v>
      </c>
      <c r="J3010" t="s">
        <v>141</v>
      </c>
      <c r="K3010" t="s">
        <v>11359</v>
      </c>
      <c r="L3010" t="s">
        <v>11360</v>
      </c>
      <c r="M3010">
        <v>1.035833333</v>
      </c>
      <c r="N3010">
        <v>1</v>
      </c>
      <c r="O3010">
        <v>0</v>
      </c>
      <c r="P3010">
        <v>0</v>
      </c>
      <c r="Q3010">
        <v>0</v>
      </c>
      <c r="R3010">
        <v>1.035833</v>
      </c>
      <c r="S3010">
        <v>0</v>
      </c>
      <c r="T3010">
        <v>0</v>
      </c>
      <c r="U3010">
        <v>0</v>
      </c>
    </row>
    <row r="3011" spans="1:21" x14ac:dyDescent="0.25">
      <c r="A3011" t="s">
        <v>11361</v>
      </c>
      <c r="B3011">
        <v>1</v>
      </c>
      <c r="C3011" t="s">
        <v>78</v>
      </c>
      <c r="D3011" t="s">
        <v>106</v>
      </c>
      <c r="E3011" t="s">
        <v>11362</v>
      </c>
      <c r="F3011" t="s">
        <v>5417</v>
      </c>
      <c r="G3011" t="s">
        <v>71</v>
      </c>
      <c r="H3011" t="s">
        <v>129</v>
      </c>
      <c r="I3011" t="s">
        <v>22</v>
      </c>
      <c r="J3011" t="s">
        <v>141</v>
      </c>
      <c r="K3011" t="s">
        <v>11363</v>
      </c>
      <c r="L3011" t="s">
        <v>11364</v>
      </c>
      <c r="M3011">
        <v>0.50138888800000003</v>
      </c>
      <c r="N3011">
        <v>0</v>
      </c>
      <c r="O3011">
        <v>10</v>
      </c>
      <c r="P3011">
        <v>0</v>
      </c>
      <c r="Q3011">
        <v>0</v>
      </c>
      <c r="R3011">
        <v>0</v>
      </c>
      <c r="S3011">
        <v>5.0138889999999998</v>
      </c>
      <c r="T3011">
        <v>0</v>
      </c>
      <c r="U3011">
        <v>0</v>
      </c>
    </row>
    <row r="3012" spans="1:21" x14ac:dyDescent="0.25">
      <c r="A3012" t="s">
        <v>11365</v>
      </c>
      <c r="B3012">
        <v>1</v>
      </c>
      <c r="C3012" t="s">
        <v>79</v>
      </c>
      <c r="D3012" t="s">
        <v>109</v>
      </c>
      <c r="E3012" t="s">
        <v>11366</v>
      </c>
      <c r="F3012" t="s">
        <v>4991</v>
      </c>
      <c r="G3012" t="s">
        <v>71</v>
      </c>
      <c r="H3012" t="s">
        <v>129</v>
      </c>
      <c r="I3012" t="s">
        <v>22</v>
      </c>
      <c r="J3012" t="s">
        <v>141</v>
      </c>
      <c r="K3012" t="s">
        <v>11367</v>
      </c>
      <c r="L3012" t="s">
        <v>11368</v>
      </c>
      <c r="M3012">
        <v>1.668055555</v>
      </c>
      <c r="N3012">
        <v>0</v>
      </c>
      <c r="O3012">
        <v>1</v>
      </c>
      <c r="P3012">
        <v>0</v>
      </c>
      <c r="Q3012">
        <v>0</v>
      </c>
      <c r="R3012">
        <v>0</v>
      </c>
      <c r="S3012">
        <v>1.668056</v>
      </c>
      <c r="T3012">
        <v>0</v>
      </c>
      <c r="U3012">
        <v>0</v>
      </c>
    </row>
    <row r="3013" spans="1:21" x14ac:dyDescent="0.25">
      <c r="A3013" t="s">
        <v>11369</v>
      </c>
      <c r="B3013">
        <v>1</v>
      </c>
      <c r="C3013" t="s">
        <v>79</v>
      </c>
      <c r="D3013" t="s">
        <v>109</v>
      </c>
      <c r="E3013" t="s">
        <v>11370</v>
      </c>
      <c r="F3013" t="s">
        <v>4991</v>
      </c>
      <c r="G3013" t="s">
        <v>71</v>
      </c>
      <c r="H3013" t="s">
        <v>129</v>
      </c>
      <c r="I3013" t="s">
        <v>22</v>
      </c>
      <c r="J3013" t="s">
        <v>141</v>
      </c>
      <c r="K3013" t="s">
        <v>11371</v>
      </c>
      <c r="L3013" t="s">
        <v>11372</v>
      </c>
      <c r="M3013">
        <v>0.48777777700000002</v>
      </c>
      <c r="N3013">
        <v>0</v>
      </c>
      <c r="O3013">
        <v>1</v>
      </c>
      <c r="P3013">
        <v>0</v>
      </c>
      <c r="Q3013">
        <v>0</v>
      </c>
      <c r="R3013">
        <v>0</v>
      </c>
      <c r="S3013">
        <v>0.48777799999999999</v>
      </c>
      <c r="T3013">
        <v>0</v>
      </c>
      <c r="U3013">
        <v>0</v>
      </c>
    </row>
    <row r="3014" spans="1:21" x14ac:dyDescent="0.25">
      <c r="A3014" t="s">
        <v>11373</v>
      </c>
      <c r="B3014">
        <v>1</v>
      </c>
      <c r="C3014" t="s">
        <v>79</v>
      </c>
      <c r="D3014" t="s">
        <v>109</v>
      </c>
      <c r="E3014" t="s">
        <v>11374</v>
      </c>
      <c r="F3014" t="s">
        <v>2199</v>
      </c>
      <c r="G3014" t="s">
        <v>71</v>
      </c>
      <c r="H3014" t="s">
        <v>129</v>
      </c>
      <c r="I3014" t="s">
        <v>24</v>
      </c>
      <c r="J3014" t="s">
        <v>141</v>
      </c>
      <c r="K3014" t="s">
        <v>11375</v>
      </c>
      <c r="L3014" t="s">
        <v>11376</v>
      </c>
      <c r="M3014">
        <v>2.701944444</v>
      </c>
      <c r="N3014">
        <v>0</v>
      </c>
      <c r="O3014">
        <v>72</v>
      </c>
      <c r="P3014">
        <v>0</v>
      </c>
      <c r="Q3014">
        <v>0</v>
      </c>
      <c r="R3014">
        <v>0</v>
      </c>
      <c r="S3014">
        <v>194.54</v>
      </c>
      <c r="T3014">
        <v>0</v>
      </c>
      <c r="U3014">
        <v>0</v>
      </c>
    </row>
    <row r="3015" spans="1:21" x14ac:dyDescent="0.25">
      <c r="A3015" t="s">
        <v>11377</v>
      </c>
      <c r="B3015">
        <v>1</v>
      </c>
      <c r="C3015" t="s">
        <v>79</v>
      </c>
      <c r="D3015" t="s">
        <v>109</v>
      </c>
      <c r="E3015" t="s">
        <v>11378</v>
      </c>
      <c r="F3015" t="s">
        <v>4991</v>
      </c>
      <c r="G3015" t="s">
        <v>71</v>
      </c>
      <c r="H3015" t="s">
        <v>129</v>
      </c>
      <c r="I3015" t="s">
        <v>22</v>
      </c>
      <c r="J3015" t="s">
        <v>141</v>
      </c>
      <c r="K3015" t="s">
        <v>11379</v>
      </c>
      <c r="L3015" t="s">
        <v>11380</v>
      </c>
      <c r="M3015">
        <v>2.6183333329999998</v>
      </c>
      <c r="N3015">
        <v>0</v>
      </c>
      <c r="O3015">
        <v>2</v>
      </c>
      <c r="P3015">
        <v>0</v>
      </c>
      <c r="Q3015">
        <v>0</v>
      </c>
      <c r="R3015">
        <v>0</v>
      </c>
      <c r="S3015">
        <v>5.2366669999999997</v>
      </c>
      <c r="T3015">
        <v>0</v>
      </c>
      <c r="U3015">
        <v>0</v>
      </c>
    </row>
    <row r="3016" spans="1:21" x14ac:dyDescent="0.25">
      <c r="A3016" t="s">
        <v>11381</v>
      </c>
      <c r="B3016">
        <v>1</v>
      </c>
      <c r="C3016" t="s">
        <v>78</v>
      </c>
      <c r="D3016" t="s">
        <v>82</v>
      </c>
      <c r="E3016" t="s">
        <v>11382</v>
      </c>
      <c r="F3016" t="s">
        <v>4986</v>
      </c>
      <c r="G3016" t="s">
        <v>71</v>
      </c>
      <c r="H3016" t="s">
        <v>129</v>
      </c>
      <c r="I3016" t="s">
        <v>22</v>
      </c>
      <c r="J3016" t="s">
        <v>141</v>
      </c>
      <c r="K3016" t="s">
        <v>11383</v>
      </c>
      <c r="L3016" t="s">
        <v>11384</v>
      </c>
      <c r="M3016">
        <v>1.0774999999999999</v>
      </c>
      <c r="N3016">
        <v>0</v>
      </c>
      <c r="O3016">
        <v>56</v>
      </c>
      <c r="P3016">
        <v>0</v>
      </c>
      <c r="Q3016">
        <v>0</v>
      </c>
      <c r="R3016">
        <v>0</v>
      </c>
      <c r="S3016">
        <v>60.34</v>
      </c>
      <c r="T3016">
        <v>0</v>
      </c>
      <c r="U3016">
        <v>0</v>
      </c>
    </row>
    <row r="3017" spans="1:21" x14ac:dyDescent="0.25">
      <c r="A3017" t="s">
        <v>11385</v>
      </c>
      <c r="B3017">
        <v>1</v>
      </c>
      <c r="C3017" t="s">
        <v>78</v>
      </c>
      <c r="D3017" t="s">
        <v>104</v>
      </c>
      <c r="E3017" t="s">
        <v>11386</v>
      </c>
      <c r="F3017" t="s">
        <v>7275</v>
      </c>
      <c r="G3017" t="s">
        <v>71</v>
      </c>
      <c r="H3017" t="s">
        <v>129</v>
      </c>
      <c r="I3017" t="s">
        <v>22</v>
      </c>
      <c r="J3017" t="s">
        <v>141</v>
      </c>
      <c r="K3017" t="s">
        <v>11387</v>
      </c>
      <c r="L3017" t="s">
        <v>11388</v>
      </c>
      <c r="M3017">
        <v>0.80666666600000003</v>
      </c>
      <c r="N3017">
        <v>2</v>
      </c>
      <c r="O3017">
        <v>218</v>
      </c>
      <c r="P3017">
        <v>0</v>
      </c>
      <c r="Q3017">
        <v>0</v>
      </c>
      <c r="R3017">
        <v>1.6133329999999999</v>
      </c>
      <c r="S3017">
        <v>175.85333299999999</v>
      </c>
      <c r="T3017">
        <v>0</v>
      </c>
      <c r="U3017">
        <v>0</v>
      </c>
    </row>
    <row r="3018" spans="1:21" x14ac:dyDescent="0.25">
      <c r="A3018" t="s">
        <v>11389</v>
      </c>
      <c r="B3018">
        <v>1</v>
      </c>
      <c r="C3018" t="s">
        <v>78</v>
      </c>
      <c r="D3018" t="s">
        <v>104</v>
      </c>
      <c r="E3018" t="s">
        <v>11390</v>
      </c>
      <c r="F3018" t="s">
        <v>140</v>
      </c>
      <c r="G3018" t="s">
        <v>72</v>
      </c>
      <c r="H3018" t="s">
        <v>129</v>
      </c>
      <c r="I3018" t="s">
        <v>22</v>
      </c>
      <c r="J3018" t="s">
        <v>141</v>
      </c>
      <c r="K3018" t="s">
        <v>11391</v>
      </c>
      <c r="L3018" t="s">
        <v>11392</v>
      </c>
      <c r="M3018">
        <v>0.50888888799999998</v>
      </c>
      <c r="N3018">
        <v>0</v>
      </c>
      <c r="O3018">
        <v>0</v>
      </c>
      <c r="P3018">
        <v>34</v>
      </c>
      <c r="Q3018">
        <v>122</v>
      </c>
      <c r="R3018">
        <v>0</v>
      </c>
      <c r="S3018">
        <v>0</v>
      </c>
      <c r="T3018">
        <v>17.302222</v>
      </c>
      <c r="U3018">
        <v>62.084443999999998</v>
      </c>
    </row>
    <row r="3019" spans="1:21" x14ac:dyDescent="0.25">
      <c r="A3019" t="s">
        <v>11393</v>
      </c>
      <c r="B3019">
        <v>1</v>
      </c>
      <c r="C3019" t="s">
        <v>78</v>
      </c>
      <c r="D3019" t="s">
        <v>104</v>
      </c>
      <c r="E3019" t="s">
        <v>11394</v>
      </c>
      <c r="F3019" t="s">
        <v>6456</v>
      </c>
      <c r="G3019" t="s">
        <v>72</v>
      </c>
      <c r="H3019" t="s">
        <v>129</v>
      </c>
      <c r="I3019" t="s">
        <v>22</v>
      </c>
      <c r="J3019" t="s">
        <v>141</v>
      </c>
      <c r="K3019" t="s">
        <v>11395</v>
      </c>
      <c r="L3019" t="s">
        <v>11396</v>
      </c>
      <c r="M3019">
        <v>6.5566666659999999</v>
      </c>
      <c r="N3019">
        <v>0</v>
      </c>
      <c r="O3019">
        <v>0</v>
      </c>
      <c r="P3019">
        <v>1</v>
      </c>
      <c r="Q3019">
        <v>124</v>
      </c>
      <c r="R3019">
        <v>0</v>
      </c>
      <c r="S3019">
        <v>0</v>
      </c>
      <c r="T3019">
        <v>6.556667</v>
      </c>
      <c r="U3019">
        <v>813.02666699999997</v>
      </c>
    </row>
    <row r="3020" spans="1:21" x14ac:dyDescent="0.25">
      <c r="A3020" t="s">
        <v>11397</v>
      </c>
      <c r="B3020">
        <v>1</v>
      </c>
      <c r="C3020" t="s">
        <v>78</v>
      </c>
      <c r="D3020" t="s">
        <v>104</v>
      </c>
      <c r="E3020" t="s">
        <v>11390</v>
      </c>
      <c r="F3020" t="s">
        <v>140</v>
      </c>
      <c r="G3020" t="s">
        <v>72</v>
      </c>
      <c r="H3020" t="s">
        <v>129</v>
      </c>
      <c r="I3020" t="s">
        <v>22</v>
      </c>
      <c r="J3020" t="s">
        <v>141</v>
      </c>
      <c r="K3020" t="s">
        <v>11398</v>
      </c>
      <c r="L3020" t="s">
        <v>11399</v>
      </c>
      <c r="M3020">
        <v>0.125</v>
      </c>
      <c r="N3020">
        <v>0</v>
      </c>
      <c r="O3020">
        <v>0</v>
      </c>
      <c r="P3020">
        <v>34</v>
      </c>
      <c r="Q3020">
        <v>122</v>
      </c>
      <c r="R3020">
        <v>0</v>
      </c>
      <c r="S3020">
        <v>0</v>
      </c>
      <c r="T3020">
        <v>4.25</v>
      </c>
      <c r="U3020">
        <v>15.25</v>
      </c>
    </row>
    <row r="3021" spans="1:21" x14ac:dyDescent="0.25">
      <c r="A3021" t="s">
        <v>11400</v>
      </c>
      <c r="B3021">
        <v>1</v>
      </c>
      <c r="C3021" t="s">
        <v>78</v>
      </c>
      <c r="D3021" t="s">
        <v>104</v>
      </c>
      <c r="E3021" t="s">
        <v>11390</v>
      </c>
      <c r="F3021" t="s">
        <v>6456</v>
      </c>
      <c r="G3021" t="s">
        <v>72</v>
      </c>
      <c r="H3021" t="s">
        <v>129</v>
      </c>
      <c r="I3021" t="s">
        <v>22</v>
      </c>
      <c r="J3021" t="s">
        <v>141</v>
      </c>
      <c r="K3021" t="s">
        <v>11401</v>
      </c>
      <c r="L3021" t="s">
        <v>11402</v>
      </c>
      <c r="M3021">
        <v>3.2538888880000001</v>
      </c>
      <c r="N3021">
        <v>0</v>
      </c>
      <c r="O3021">
        <v>0</v>
      </c>
      <c r="P3021">
        <v>34</v>
      </c>
      <c r="Q3021">
        <v>122</v>
      </c>
      <c r="R3021">
        <v>0</v>
      </c>
      <c r="S3021">
        <v>0</v>
      </c>
      <c r="T3021">
        <v>110.632222</v>
      </c>
      <c r="U3021">
        <v>396.97444400000001</v>
      </c>
    </row>
    <row r="3022" spans="1:21" x14ac:dyDescent="0.25">
      <c r="A3022" t="s">
        <v>11403</v>
      </c>
      <c r="B3022">
        <v>1</v>
      </c>
      <c r="C3022" t="s">
        <v>79</v>
      </c>
      <c r="D3022" t="s">
        <v>124</v>
      </c>
      <c r="E3022" t="s">
        <v>11404</v>
      </c>
      <c r="F3022" t="s">
        <v>5417</v>
      </c>
      <c r="G3022" t="s">
        <v>71</v>
      </c>
      <c r="H3022" t="s">
        <v>129</v>
      </c>
      <c r="I3022" t="s">
        <v>22</v>
      </c>
      <c r="J3022" t="s">
        <v>141</v>
      </c>
      <c r="K3022" t="s">
        <v>11405</v>
      </c>
      <c r="L3022" t="s">
        <v>11406</v>
      </c>
      <c r="M3022">
        <v>1.9650000000000001</v>
      </c>
      <c r="N3022">
        <v>0</v>
      </c>
      <c r="O3022">
        <v>1</v>
      </c>
      <c r="P3022">
        <v>0</v>
      </c>
      <c r="Q3022">
        <v>0</v>
      </c>
      <c r="R3022">
        <v>0</v>
      </c>
      <c r="S3022">
        <v>1.9650000000000001</v>
      </c>
      <c r="T3022">
        <v>0</v>
      </c>
      <c r="U3022">
        <v>0</v>
      </c>
    </row>
    <row r="3023" spans="1:21" x14ac:dyDescent="0.25">
      <c r="A3023" t="s">
        <v>11407</v>
      </c>
      <c r="B3023">
        <v>1</v>
      </c>
      <c r="C3023" t="s">
        <v>78</v>
      </c>
      <c r="D3023" t="s">
        <v>237</v>
      </c>
      <c r="E3023" t="s">
        <v>11408</v>
      </c>
      <c r="F3023" t="s">
        <v>4986</v>
      </c>
      <c r="G3023" t="s">
        <v>71</v>
      </c>
      <c r="H3023" t="s">
        <v>129</v>
      </c>
      <c r="I3023" t="s">
        <v>22</v>
      </c>
      <c r="J3023" t="s">
        <v>141</v>
      </c>
      <c r="K3023" t="s">
        <v>11409</v>
      </c>
      <c r="L3023" t="s">
        <v>11410</v>
      </c>
      <c r="M3023">
        <v>1.1916666659999999</v>
      </c>
      <c r="N3023">
        <v>0</v>
      </c>
      <c r="O3023">
        <v>278</v>
      </c>
      <c r="P3023">
        <v>0</v>
      </c>
      <c r="Q3023">
        <v>0</v>
      </c>
      <c r="R3023">
        <v>0</v>
      </c>
      <c r="S3023">
        <v>331.28333300000003</v>
      </c>
      <c r="T3023">
        <v>0</v>
      </c>
      <c r="U3023">
        <v>0</v>
      </c>
    </row>
    <row r="3024" spans="1:21" x14ac:dyDescent="0.25">
      <c r="A3024" t="s">
        <v>11411</v>
      </c>
      <c r="B3024">
        <v>1</v>
      </c>
      <c r="C3024" t="s">
        <v>78</v>
      </c>
      <c r="D3024" t="s">
        <v>237</v>
      </c>
      <c r="E3024" t="s">
        <v>11412</v>
      </c>
      <c r="F3024" t="s">
        <v>4986</v>
      </c>
      <c r="G3024" t="s">
        <v>71</v>
      </c>
      <c r="H3024" t="s">
        <v>129</v>
      </c>
      <c r="I3024" t="s">
        <v>22</v>
      </c>
      <c r="J3024" t="s">
        <v>141</v>
      </c>
      <c r="K3024" t="s">
        <v>11413</v>
      </c>
      <c r="L3024" t="s">
        <v>11414</v>
      </c>
      <c r="M3024">
        <v>3.0555555550000002</v>
      </c>
      <c r="N3024">
        <v>0</v>
      </c>
      <c r="O3024">
        <v>44</v>
      </c>
      <c r="P3024">
        <v>0</v>
      </c>
      <c r="Q3024">
        <v>0</v>
      </c>
      <c r="R3024">
        <v>0</v>
      </c>
      <c r="S3024">
        <v>134.444444</v>
      </c>
      <c r="T3024">
        <v>0</v>
      </c>
      <c r="U3024">
        <v>0</v>
      </c>
    </row>
    <row r="3025" spans="1:21" x14ac:dyDescent="0.25">
      <c r="A3025" t="s">
        <v>11415</v>
      </c>
      <c r="B3025">
        <v>1</v>
      </c>
      <c r="C3025" t="s">
        <v>78</v>
      </c>
      <c r="D3025" t="s">
        <v>91</v>
      </c>
      <c r="E3025" t="s">
        <v>11416</v>
      </c>
      <c r="F3025" t="s">
        <v>4986</v>
      </c>
      <c r="G3025" t="s">
        <v>71</v>
      </c>
      <c r="H3025" t="s">
        <v>129</v>
      </c>
      <c r="I3025" t="s">
        <v>22</v>
      </c>
      <c r="J3025" t="s">
        <v>141</v>
      </c>
      <c r="K3025" t="s">
        <v>11417</v>
      </c>
      <c r="L3025" t="s">
        <v>11418</v>
      </c>
      <c r="M3025">
        <v>1.1725000000000001</v>
      </c>
      <c r="N3025">
        <v>0</v>
      </c>
      <c r="O3025">
        <v>0</v>
      </c>
      <c r="P3025">
        <v>0</v>
      </c>
      <c r="Q3025">
        <v>3</v>
      </c>
      <c r="R3025">
        <v>0</v>
      </c>
      <c r="S3025">
        <v>0</v>
      </c>
      <c r="T3025">
        <v>0</v>
      </c>
      <c r="U3025">
        <v>3.5175000000000001</v>
      </c>
    </row>
    <row r="3026" spans="1:21" x14ac:dyDescent="0.25">
      <c r="A3026" t="s">
        <v>11419</v>
      </c>
      <c r="B3026">
        <v>1</v>
      </c>
      <c r="C3026" t="s">
        <v>79</v>
      </c>
      <c r="D3026" t="s">
        <v>124</v>
      </c>
      <c r="E3026" t="s">
        <v>11420</v>
      </c>
      <c r="F3026" t="s">
        <v>5417</v>
      </c>
      <c r="G3026" t="s">
        <v>71</v>
      </c>
      <c r="H3026" t="s">
        <v>129</v>
      </c>
      <c r="I3026" t="s">
        <v>22</v>
      </c>
      <c r="J3026" t="s">
        <v>141</v>
      </c>
      <c r="K3026" t="s">
        <v>11421</v>
      </c>
      <c r="L3026" t="s">
        <v>11422</v>
      </c>
      <c r="M3026">
        <v>0.86472222200000004</v>
      </c>
      <c r="N3026">
        <v>0</v>
      </c>
      <c r="O3026">
        <v>8</v>
      </c>
      <c r="P3026">
        <v>0</v>
      </c>
      <c r="Q3026">
        <v>0</v>
      </c>
      <c r="R3026">
        <v>0</v>
      </c>
      <c r="S3026">
        <v>6.9177780000000002</v>
      </c>
      <c r="T3026">
        <v>0</v>
      </c>
      <c r="U3026">
        <v>0</v>
      </c>
    </row>
    <row r="3027" spans="1:21" x14ac:dyDescent="0.25">
      <c r="A3027" t="s">
        <v>11423</v>
      </c>
      <c r="B3027">
        <v>1</v>
      </c>
      <c r="C3027" t="s">
        <v>78</v>
      </c>
      <c r="D3027" t="s">
        <v>91</v>
      </c>
      <c r="E3027" t="s">
        <v>11424</v>
      </c>
      <c r="F3027" t="s">
        <v>5470</v>
      </c>
      <c r="G3027" t="s">
        <v>71</v>
      </c>
      <c r="H3027" t="s">
        <v>129</v>
      </c>
      <c r="I3027" t="s">
        <v>22</v>
      </c>
      <c r="J3027" t="s">
        <v>141</v>
      </c>
      <c r="K3027" t="s">
        <v>11425</v>
      </c>
      <c r="L3027" t="s">
        <v>11426</v>
      </c>
      <c r="M3027">
        <v>0.68638888799999997</v>
      </c>
      <c r="N3027">
        <v>0</v>
      </c>
      <c r="O3027">
        <v>0</v>
      </c>
      <c r="P3027">
        <v>1</v>
      </c>
      <c r="Q3027">
        <v>89</v>
      </c>
      <c r="R3027">
        <v>0</v>
      </c>
      <c r="S3027">
        <v>0</v>
      </c>
      <c r="T3027">
        <v>0.68638900000000003</v>
      </c>
      <c r="U3027">
        <v>61.088611</v>
      </c>
    </row>
    <row r="3028" spans="1:21" x14ac:dyDescent="0.25">
      <c r="A3028" t="s">
        <v>11427</v>
      </c>
      <c r="B3028">
        <v>1</v>
      </c>
      <c r="C3028" t="s">
        <v>78</v>
      </c>
      <c r="D3028" t="s">
        <v>237</v>
      </c>
      <c r="E3028" t="s">
        <v>11428</v>
      </c>
      <c r="F3028" t="s">
        <v>5417</v>
      </c>
      <c r="G3028" t="s">
        <v>71</v>
      </c>
      <c r="H3028" t="s">
        <v>129</v>
      </c>
      <c r="I3028" t="s">
        <v>22</v>
      </c>
      <c r="J3028" t="s">
        <v>141</v>
      </c>
      <c r="K3028" t="s">
        <v>11429</v>
      </c>
      <c r="L3028" t="s">
        <v>11430</v>
      </c>
      <c r="M3028">
        <v>1.0219444440000001</v>
      </c>
      <c r="N3028">
        <v>0</v>
      </c>
      <c r="O3028">
        <v>1</v>
      </c>
      <c r="P3028">
        <v>0</v>
      </c>
      <c r="Q3028">
        <v>0</v>
      </c>
      <c r="R3028">
        <v>0</v>
      </c>
      <c r="S3028">
        <v>1.021944</v>
      </c>
      <c r="T3028">
        <v>0</v>
      </c>
      <c r="U3028">
        <v>0</v>
      </c>
    </row>
    <row r="3029" spans="1:21" x14ac:dyDescent="0.25">
      <c r="A3029" t="s">
        <v>11431</v>
      </c>
      <c r="B3029">
        <v>1</v>
      </c>
      <c r="C3029" t="s">
        <v>78</v>
      </c>
      <c r="D3029" t="s">
        <v>237</v>
      </c>
      <c r="E3029" t="s">
        <v>11432</v>
      </c>
      <c r="F3029" t="s">
        <v>9373</v>
      </c>
      <c r="G3029" t="s">
        <v>71</v>
      </c>
      <c r="H3029" t="s">
        <v>129</v>
      </c>
      <c r="I3029" t="s">
        <v>22</v>
      </c>
      <c r="J3029" t="s">
        <v>141</v>
      </c>
      <c r="K3029" t="s">
        <v>11433</v>
      </c>
      <c r="L3029" t="s">
        <v>11434</v>
      </c>
      <c r="M3029">
        <v>3.3919444439999999</v>
      </c>
      <c r="N3029">
        <v>0</v>
      </c>
      <c r="O3029">
        <v>233</v>
      </c>
      <c r="P3029">
        <v>0</v>
      </c>
      <c r="Q3029">
        <v>0</v>
      </c>
      <c r="R3029">
        <v>0</v>
      </c>
      <c r="S3029">
        <v>790.32305499999995</v>
      </c>
      <c r="T3029">
        <v>0</v>
      </c>
      <c r="U3029">
        <v>0</v>
      </c>
    </row>
    <row r="3030" spans="1:21" x14ac:dyDescent="0.25">
      <c r="A3030" t="s">
        <v>11435</v>
      </c>
      <c r="B3030">
        <v>1</v>
      </c>
      <c r="C3030" t="s">
        <v>78</v>
      </c>
      <c r="D3030" t="s">
        <v>237</v>
      </c>
      <c r="E3030" t="s">
        <v>11436</v>
      </c>
      <c r="F3030" t="s">
        <v>177</v>
      </c>
      <c r="G3030" t="s">
        <v>71</v>
      </c>
      <c r="H3030" t="s">
        <v>129</v>
      </c>
      <c r="I3030" t="s">
        <v>22</v>
      </c>
      <c r="J3030" t="s">
        <v>130</v>
      </c>
      <c r="K3030" t="s">
        <v>11437</v>
      </c>
      <c r="L3030" t="s">
        <v>11438</v>
      </c>
      <c r="M3030">
        <v>2.0477777769999999</v>
      </c>
      <c r="N3030">
        <v>0</v>
      </c>
      <c r="O3030">
        <v>109</v>
      </c>
      <c r="P3030">
        <v>0</v>
      </c>
      <c r="Q3030">
        <v>0</v>
      </c>
      <c r="R3030">
        <v>0</v>
      </c>
      <c r="S3030">
        <v>223.20777799999999</v>
      </c>
      <c r="T3030">
        <v>0</v>
      </c>
      <c r="U3030">
        <v>0</v>
      </c>
    </row>
    <row r="3031" spans="1:21" x14ac:dyDescent="0.25">
      <c r="A3031" t="s">
        <v>11439</v>
      </c>
      <c r="B3031">
        <v>1</v>
      </c>
      <c r="C3031" t="s">
        <v>78</v>
      </c>
      <c r="D3031" t="s">
        <v>91</v>
      </c>
      <c r="E3031" t="s">
        <v>11440</v>
      </c>
      <c r="F3031" t="s">
        <v>4986</v>
      </c>
      <c r="G3031" t="s">
        <v>71</v>
      </c>
      <c r="H3031" t="s">
        <v>129</v>
      </c>
      <c r="I3031" t="s">
        <v>22</v>
      </c>
      <c r="J3031" t="s">
        <v>141</v>
      </c>
      <c r="K3031" t="s">
        <v>11441</v>
      </c>
      <c r="L3031" t="s">
        <v>11442</v>
      </c>
      <c r="M3031">
        <v>0.86750000000000005</v>
      </c>
      <c r="N3031">
        <v>0</v>
      </c>
      <c r="O3031">
        <v>0</v>
      </c>
      <c r="P3031">
        <v>0</v>
      </c>
      <c r="Q3031">
        <v>26</v>
      </c>
      <c r="R3031">
        <v>0</v>
      </c>
      <c r="S3031">
        <v>0</v>
      </c>
      <c r="T3031">
        <v>0</v>
      </c>
      <c r="U3031">
        <v>22.555</v>
      </c>
    </row>
    <row r="3032" spans="1:21" x14ac:dyDescent="0.25">
      <c r="A3032" t="s">
        <v>11443</v>
      </c>
      <c r="B3032">
        <v>1</v>
      </c>
      <c r="C3032" t="s">
        <v>78</v>
      </c>
      <c r="D3032" t="s">
        <v>237</v>
      </c>
      <c r="E3032" t="s">
        <v>358</v>
      </c>
      <c r="F3032" t="s">
        <v>177</v>
      </c>
      <c r="G3032" t="s">
        <v>71</v>
      </c>
      <c r="H3032" t="s">
        <v>129</v>
      </c>
      <c r="I3032" t="s">
        <v>22</v>
      </c>
      <c r="J3032" t="s">
        <v>130</v>
      </c>
      <c r="K3032" t="s">
        <v>11444</v>
      </c>
      <c r="L3032" t="s">
        <v>11445</v>
      </c>
      <c r="M3032">
        <v>0.54315833300000005</v>
      </c>
      <c r="N3032">
        <v>0</v>
      </c>
      <c r="O3032">
        <v>63</v>
      </c>
      <c r="P3032">
        <v>0</v>
      </c>
      <c r="Q3032">
        <v>0</v>
      </c>
      <c r="R3032">
        <v>0</v>
      </c>
      <c r="S3032">
        <v>34.218975</v>
      </c>
      <c r="T3032">
        <v>0</v>
      </c>
      <c r="U3032">
        <v>0</v>
      </c>
    </row>
    <row r="3033" spans="1:21" x14ac:dyDescent="0.25">
      <c r="A3033" t="s">
        <v>11446</v>
      </c>
      <c r="B3033">
        <v>1</v>
      </c>
      <c r="C3033" t="s">
        <v>78</v>
      </c>
      <c r="D3033" t="s">
        <v>237</v>
      </c>
      <c r="E3033" t="s">
        <v>11447</v>
      </c>
      <c r="F3033" t="s">
        <v>5070</v>
      </c>
      <c r="G3033" t="s">
        <v>71</v>
      </c>
      <c r="H3033" t="s">
        <v>129</v>
      </c>
      <c r="I3033" t="s">
        <v>22</v>
      </c>
      <c r="J3033" t="s">
        <v>141</v>
      </c>
      <c r="K3033" t="s">
        <v>11448</v>
      </c>
      <c r="L3033" t="s">
        <v>11449</v>
      </c>
      <c r="M3033">
        <v>1.5169444439999999</v>
      </c>
      <c r="N3033">
        <v>0</v>
      </c>
      <c r="O3033">
        <v>13</v>
      </c>
      <c r="P3033">
        <v>0</v>
      </c>
      <c r="Q3033">
        <v>0</v>
      </c>
      <c r="R3033">
        <v>0</v>
      </c>
      <c r="S3033">
        <v>19.720278</v>
      </c>
      <c r="T3033">
        <v>0</v>
      </c>
      <c r="U3033">
        <v>0</v>
      </c>
    </row>
    <row r="3034" spans="1:21" x14ac:dyDescent="0.25">
      <c r="A3034" t="s">
        <v>11450</v>
      </c>
      <c r="B3034">
        <v>1</v>
      </c>
      <c r="C3034" t="s">
        <v>78</v>
      </c>
      <c r="D3034" t="s">
        <v>237</v>
      </c>
      <c r="E3034" t="s">
        <v>11451</v>
      </c>
      <c r="F3034" t="s">
        <v>128</v>
      </c>
      <c r="G3034" t="s">
        <v>71</v>
      </c>
      <c r="H3034" t="s">
        <v>168</v>
      </c>
      <c r="I3034" t="s">
        <v>22</v>
      </c>
      <c r="J3034" t="s">
        <v>130</v>
      </c>
      <c r="K3034" t="s">
        <v>11452</v>
      </c>
      <c r="L3034" t="s">
        <v>11453</v>
      </c>
      <c r="M3034">
        <v>2.4847221999999999E-2</v>
      </c>
      <c r="N3034">
        <v>0</v>
      </c>
      <c r="O3034">
        <v>162</v>
      </c>
      <c r="P3034">
        <v>0</v>
      </c>
      <c r="Q3034">
        <v>0</v>
      </c>
      <c r="R3034">
        <v>0</v>
      </c>
      <c r="S3034">
        <v>4.0252499999999998</v>
      </c>
      <c r="T3034">
        <v>0</v>
      </c>
      <c r="U3034">
        <v>0</v>
      </c>
    </row>
    <row r="3035" spans="1:21" x14ac:dyDescent="0.25">
      <c r="A3035" t="s">
        <v>11454</v>
      </c>
      <c r="B3035">
        <v>1</v>
      </c>
      <c r="C3035" t="s">
        <v>78</v>
      </c>
      <c r="D3035" t="s">
        <v>237</v>
      </c>
      <c r="E3035" t="s">
        <v>11455</v>
      </c>
      <c r="F3035" t="s">
        <v>5748</v>
      </c>
      <c r="G3035" t="s">
        <v>71</v>
      </c>
      <c r="H3035" t="s">
        <v>129</v>
      </c>
      <c r="I3035" t="s">
        <v>22</v>
      </c>
      <c r="J3035" t="s">
        <v>141</v>
      </c>
      <c r="K3035" t="s">
        <v>11456</v>
      </c>
      <c r="L3035" t="s">
        <v>11457</v>
      </c>
      <c r="M3035">
        <v>0.65666666600000001</v>
      </c>
      <c r="N3035">
        <v>1</v>
      </c>
      <c r="O3035">
        <v>1357</v>
      </c>
      <c r="P3035">
        <v>0</v>
      </c>
      <c r="Q3035">
        <v>0</v>
      </c>
      <c r="R3035">
        <v>0.656667</v>
      </c>
      <c r="S3035">
        <v>891.09666600000003</v>
      </c>
      <c r="T3035">
        <v>0</v>
      </c>
      <c r="U3035">
        <v>0</v>
      </c>
    </row>
    <row r="3036" spans="1:21" x14ac:dyDescent="0.25">
      <c r="A3036" t="s">
        <v>11458</v>
      </c>
      <c r="B3036">
        <v>1</v>
      </c>
      <c r="C3036" t="s">
        <v>78</v>
      </c>
      <c r="D3036" t="s">
        <v>237</v>
      </c>
      <c r="E3036" t="s">
        <v>11459</v>
      </c>
      <c r="F3036" t="s">
        <v>177</v>
      </c>
      <c r="G3036" t="s">
        <v>71</v>
      </c>
      <c r="H3036" t="s">
        <v>129</v>
      </c>
      <c r="I3036" t="s">
        <v>22</v>
      </c>
      <c r="J3036" t="s">
        <v>130</v>
      </c>
      <c r="K3036" t="s">
        <v>11460</v>
      </c>
      <c r="L3036" t="s">
        <v>11461</v>
      </c>
      <c r="M3036">
        <v>0.94305555500000005</v>
      </c>
      <c r="N3036">
        <v>1</v>
      </c>
      <c r="O3036">
        <v>0</v>
      </c>
      <c r="P3036">
        <v>0</v>
      </c>
      <c r="Q3036">
        <v>0</v>
      </c>
      <c r="R3036">
        <v>0.94305600000000001</v>
      </c>
      <c r="S3036">
        <v>0</v>
      </c>
      <c r="T3036">
        <v>0</v>
      </c>
      <c r="U3036">
        <v>0</v>
      </c>
    </row>
    <row r="3037" spans="1:21" x14ac:dyDescent="0.25">
      <c r="A3037" t="s">
        <v>11462</v>
      </c>
      <c r="B3037">
        <v>1</v>
      </c>
      <c r="C3037" t="s">
        <v>78</v>
      </c>
      <c r="D3037" t="s">
        <v>237</v>
      </c>
      <c r="E3037" t="s">
        <v>11463</v>
      </c>
      <c r="F3037" t="s">
        <v>2199</v>
      </c>
      <c r="G3037" t="s">
        <v>71</v>
      </c>
      <c r="H3037" t="s">
        <v>129</v>
      </c>
      <c r="I3037" t="s">
        <v>22</v>
      </c>
      <c r="J3037" t="s">
        <v>141</v>
      </c>
      <c r="K3037" t="s">
        <v>11464</v>
      </c>
      <c r="L3037" t="s">
        <v>11465</v>
      </c>
      <c r="M3037">
        <v>2.2319444439999998</v>
      </c>
      <c r="N3037">
        <v>0</v>
      </c>
      <c r="O3037">
        <v>2</v>
      </c>
      <c r="P3037">
        <v>0</v>
      </c>
      <c r="Q3037">
        <v>0</v>
      </c>
      <c r="R3037">
        <v>0</v>
      </c>
      <c r="S3037">
        <v>4.463889</v>
      </c>
      <c r="T3037">
        <v>0</v>
      </c>
      <c r="U3037">
        <v>0</v>
      </c>
    </row>
    <row r="3038" spans="1:21" x14ac:dyDescent="0.25">
      <c r="A3038" t="s">
        <v>11466</v>
      </c>
      <c r="B3038">
        <v>1</v>
      </c>
      <c r="C3038" t="s">
        <v>78</v>
      </c>
      <c r="D3038" t="s">
        <v>237</v>
      </c>
      <c r="E3038" t="s">
        <v>11467</v>
      </c>
      <c r="F3038" t="s">
        <v>177</v>
      </c>
      <c r="G3038" t="s">
        <v>71</v>
      </c>
      <c r="H3038" t="s">
        <v>129</v>
      </c>
      <c r="I3038" t="s">
        <v>22</v>
      </c>
      <c r="J3038" t="s">
        <v>130</v>
      </c>
      <c r="K3038" t="s">
        <v>11468</v>
      </c>
      <c r="L3038" t="s">
        <v>11469</v>
      </c>
      <c r="M3038">
        <v>4.1918869440000002</v>
      </c>
      <c r="N3038">
        <v>0</v>
      </c>
      <c r="O3038">
        <v>359</v>
      </c>
      <c r="P3038">
        <v>0</v>
      </c>
      <c r="Q3038">
        <v>0</v>
      </c>
      <c r="R3038">
        <v>0</v>
      </c>
      <c r="S3038">
        <v>1504.8874129999999</v>
      </c>
      <c r="T3038">
        <v>0</v>
      </c>
      <c r="U3038">
        <v>0</v>
      </c>
    </row>
    <row r="3039" spans="1:21" x14ac:dyDescent="0.25">
      <c r="A3039" t="s">
        <v>11470</v>
      </c>
      <c r="B3039">
        <v>1</v>
      </c>
      <c r="C3039" t="s">
        <v>78</v>
      </c>
      <c r="D3039" t="s">
        <v>237</v>
      </c>
      <c r="E3039" t="s">
        <v>11471</v>
      </c>
      <c r="F3039" t="s">
        <v>177</v>
      </c>
      <c r="G3039" t="s">
        <v>71</v>
      </c>
      <c r="H3039" t="s">
        <v>129</v>
      </c>
      <c r="I3039" t="s">
        <v>22</v>
      </c>
      <c r="J3039" t="s">
        <v>130</v>
      </c>
      <c r="K3039" t="s">
        <v>11472</v>
      </c>
      <c r="L3039" t="s">
        <v>11473</v>
      </c>
      <c r="M3039">
        <v>4.2798091659999997</v>
      </c>
      <c r="N3039">
        <v>0</v>
      </c>
      <c r="O3039">
        <v>394</v>
      </c>
      <c r="P3039">
        <v>0</v>
      </c>
      <c r="Q3039">
        <v>0</v>
      </c>
      <c r="R3039">
        <v>0</v>
      </c>
      <c r="S3039">
        <v>1686.244811</v>
      </c>
      <c r="T3039">
        <v>0</v>
      </c>
      <c r="U3039">
        <v>0</v>
      </c>
    </row>
    <row r="3040" spans="1:21" x14ac:dyDescent="0.25">
      <c r="A3040" t="s">
        <v>11474</v>
      </c>
      <c r="B3040">
        <v>1</v>
      </c>
      <c r="C3040" t="s">
        <v>78</v>
      </c>
      <c r="D3040" t="s">
        <v>106</v>
      </c>
      <c r="E3040" t="s">
        <v>11475</v>
      </c>
      <c r="F3040" t="s">
        <v>2199</v>
      </c>
      <c r="G3040" t="s">
        <v>71</v>
      </c>
      <c r="H3040" t="s">
        <v>129</v>
      </c>
      <c r="I3040" t="s">
        <v>22</v>
      </c>
      <c r="J3040" t="s">
        <v>141</v>
      </c>
      <c r="K3040" t="s">
        <v>11476</v>
      </c>
      <c r="L3040" t="s">
        <v>11477</v>
      </c>
      <c r="M3040">
        <v>5.375</v>
      </c>
      <c r="N3040">
        <v>0</v>
      </c>
      <c r="O3040">
        <v>1</v>
      </c>
      <c r="P3040">
        <v>0</v>
      </c>
      <c r="Q3040">
        <v>0</v>
      </c>
      <c r="R3040">
        <v>0</v>
      </c>
      <c r="S3040">
        <v>5.375</v>
      </c>
      <c r="T3040">
        <v>0</v>
      </c>
      <c r="U3040">
        <v>0</v>
      </c>
    </row>
    <row r="3041" spans="1:21" x14ac:dyDescent="0.25">
      <c r="A3041" t="s">
        <v>11478</v>
      </c>
      <c r="B3041">
        <v>1</v>
      </c>
      <c r="C3041" t="s">
        <v>78</v>
      </c>
      <c r="D3041" t="s">
        <v>237</v>
      </c>
      <c r="E3041" t="s">
        <v>11479</v>
      </c>
      <c r="F3041" t="s">
        <v>177</v>
      </c>
      <c r="G3041" t="s">
        <v>71</v>
      </c>
      <c r="H3041" t="s">
        <v>129</v>
      </c>
      <c r="I3041" t="s">
        <v>22</v>
      </c>
      <c r="J3041" t="s">
        <v>130</v>
      </c>
      <c r="K3041" t="s">
        <v>11480</v>
      </c>
      <c r="L3041" t="s">
        <v>11481</v>
      </c>
      <c r="M3041">
        <v>2.6995211110000001</v>
      </c>
      <c r="N3041">
        <v>0</v>
      </c>
      <c r="O3041">
        <v>56</v>
      </c>
      <c r="P3041">
        <v>0</v>
      </c>
      <c r="Q3041">
        <v>0</v>
      </c>
      <c r="R3041">
        <v>0</v>
      </c>
      <c r="S3041">
        <v>151.173182</v>
      </c>
      <c r="T3041">
        <v>0</v>
      </c>
      <c r="U3041">
        <v>0</v>
      </c>
    </row>
    <row r="3042" spans="1:21" x14ac:dyDescent="0.25">
      <c r="A3042" t="s">
        <v>11482</v>
      </c>
      <c r="B3042">
        <v>1</v>
      </c>
      <c r="C3042" t="s">
        <v>78</v>
      </c>
      <c r="D3042" t="s">
        <v>237</v>
      </c>
      <c r="E3042" t="s">
        <v>11483</v>
      </c>
      <c r="F3042" t="s">
        <v>5417</v>
      </c>
      <c r="G3042" t="s">
        <v>71</v>
      </c>
      <c r="H3042" t="s">
        <v>129</v>
      </c>
      <c r="I3042" t="s">
        <v>22</v>
      </c>
      <c r="J3042" t="s">
        <v>141</v>
      </c>
      <c r="K3042" t="s">
        <v>11484</v>
      </c>
      <c r="L3042" t="s">
        <v>11485</v>
      </c>
      <c r="M3042">
        <v>1.4597222219999999</v>
      </c>
      <c r="N3042">
        <v>0</v>
      </c>
      <c r="O3042">
        <v>6</v>
      </c>
      <c r="P3042">
        <v>0</v>
      </c>
      <c r="Q3042">
        <v>0</v>
      </c>
      <c r="R3042">
        <v>0</v>
      </c>
      <c r="S3042">
        <v>8.7583330000000004</v>
      </c>
      <c r="T3042">
        <v>0</v>
      </c>
      <c r="U3042">
        <v>0</v>
      </c>
    </row>
    <row r="3043" spans="1:21" x14ac:dyDescent="0.25">
      <c r="A3043" t="s">
        <v>11486</v>
      </c>
      <c r="B3043">
        <v>1</v>
      </c>
      <c r="C3043" t="s">
        <v>78</v>
      </c>
      <c r="D3043" t="s">
        <v>237</v>
      </c>
      <c r="E3043" t="s">
        <v>11487</v>
      </c>
      <c r="F3043" t="s">
        <v>135</v>
      </c>
      <c r="G3043" t="s">
        <v>71</v>
      </c>
      <c r="H3043" t="s">
        <v>129</v>
      </c>
      <c r="I3043" t="s">
        <v>22</v>
      </c>
      <c r="J3043" t="s">
        <v>130</v>
      </c>
      <c r="K3043" t="s">
        <v>11488</v>
      </c>
      <c r="L3043" t="s">
        <v>11489</v>
      </c>
      <c r="M3043">
        <v>2.5263888880000001</v>
      </c>
      <c r="N3043">
        <v>1</v>
      </c>
      <c r="O3043">
        <v>599</v>
      </c>
      <c r="P3043">
        <v>0</v>
      </c>
      <c r="Q3043">
        <v>0</v>
      </c>
      <c r="R3043">
        <v>2.526389</v>
      </c>
      <c r="S3043">
        <v>1513.3069439999999</v>
      </c>
      <c r="T3043">
        <v>0</v>
      </c>
      <c r="U3043">
        <v>0</v>
      </c>
    </row>
    <row r="3044" spans="1:21" x14ac:dyDescent="0.25">
      <c r="A3044" t="s">
        <v>11490</v>
      </c>
      <c r="B3044">
        <v>1</v>
      </c>
      <c r="C3044" t="s">
        <v>78</v>
      </c>
      <c r="D3044" t="s">
        <v>237</v>
      </c>
      <c r="E3044" t="s">
        <v>11491</v>
      </c>
      <c r="F3044" t="s">
        <v>128</v>
      </c>
      <c r="G3044" t="s">
        <v>71</v>
      </c>
      <c r="H3044" t="s">
        <v>129</v>
      </c>
      <c r="I3044" t="s">
        <v>22</v>
      </c>
      <c r="J3044" t="s">
        <v>130</v>
      </c>
      <c r="K3044" t="s">
        <v>11492</v>
      </c>
      <c r="L3044" t="s">
        <v>11493</v>
      </c>
      <c r="M3044">
        <v>5.4032897220000002</v>
      </c>
      <c r="N3044">
        <v>0</v>
      </c>
      <c r="O3044">
        <v>315</v>
      </c>
      <c r="P3044">
        <v>0</v>
      </c>
      <c r="Q3044">
        <v>0</v>
      </c>
      <c r="R3044">
        <v>0</v>
      </c>
      <c r="S3044">
        <v>1702.0362620000001</v>
      </c>
      <c r="T3044">
        <v>0</v>
      </c>
      <c r="U3044">
        <v>0</v>
      </c>
    </row>
    <row r="3045" spans="1:21" x14ac:dyDescent="0.25">
      <c r="A3045" t="s">
        <v>11494</v>
      </c>
      <c r="B3045">
        <v>1</v>
      </c>
      <c r="C3045" t="s">
        <v>78</v>
      </c>
      <c r="D3045" t="s">
        <v>237</v>
      </c>
      <c r="E3045" t="s">
        <v>11495</v>
      </c>
      <c r="F3045" t="s">
        <v>5070</v>
      </c>
      <c r="G3045" t="s">
        <v>71</v>
      </c>
      <c r="H3045" t="s">
        <v>129</v>
      </c>
      <c r="I3045" t="s">
        <v>22</v>
      </c>
      <c r="J3045" t="s">
        <v>141</v>
      </c>
      <c r="K3045" t="s">
        <v>11496</v>
      </c>
      <c r="L3045" t="s">
        <v>11497</v>
      </c>
      <c r="M3045">
        <v>0.67388888800000002</v>
      </c>
      <c r="N3045">
        <v>0</v>
      </c>
      <c r="O3045">
        <v>3</v>
      </c>
      <c r="P3045">
        <v>0</v>
      </c>
      <c r="Q3045">
        <v>0</v>
      </c>
      <c r="R3045">
        <v>0</v>
      </c>
      <c r="S3045">
        <v>2.0216669999999999</v>
      </c>
      <c r="T3045">
        <v>0</v>
      </c>
      <c r="U3045">
        <v>0</v>
      </c>
    </row>
    <row r="3046" spans="1:21" x14ac:dyDescent="0.25">
      <c r="A3046" t="s">
        <v>11498</v>
      </c>
      <c r="B3046">
        <v>1</v>
      </c>
      <c r="C3046" t="s">
        <v>78</v>
      </c>
      <c r="D3046" t="s">
        <v>237</v>
      </c>
      <c r="E3046" t="s">
        <v>11499</v>
      </c>
      <c r="F3046" t="s">
        <v>5842</v>
      </c>
      <c r="G3046" t="s">
        <v>71</v>
      </c>
      <c r="H3046" t="s">
        <v>129</v>
      </c>
      <c r="I3046" t="s">
        <v>22</v>
      </c>
      <c r="J3046" t="s">
        <v>141</v>
      </c>
      <c r="K3046" t="s">
        <v>11500</v>
      </c>
      <c r="L3046" t="s">
        <v>11501</v>
      </c>
      <c r="M3046">
        <v>1.23</v>
      </c>
      <c r="N3046">
        <v>0</v>
      </c>
      <c r="O3046">
        <v>195</v>
      </c>
      <c r="P3046">
        <v>0</v>
      </c>
      <c r="Q3046">
        <v>0</v>
      </c>
      <c r="R3046">
        <v>0</v>
      </c>
      <c r="S3046">
        <v>239.85</v>
      </c>
      <c r="T3046">
        <v>0</v>
      </c>
      <c r="U3046">
        <v>0</v>
      </c>
    </row>
    <row r="3047" spans="1:21" x14ac:dyDescent="0.25">
      <c r="A3047" t="s">
        <v>11502</v>
      </c>
      <c r="B3047">
        <v>1</v>
      </c>
      <c r="C3047" t="s">
        <v>78</v>
      </c>
      <c r="D3047" t="s">
        <v>237</v>
      </c>
      <c r="E3047" t="s">
        <v>11503</v>
      </c>
      <c r="F3047" t="s">
        <v>5417</v>
      </c>
      <c r="G3047" t="s">
        <v>71</v>
      </c>
      <c r="H3047" t="s">
        <v>129</v>
      </c>
      <c r="I3047" t="s">
        <v>22</v>
      </c>
      <c r="J3047" t="s">
        <v>141</v>
      </c>
      <c r="K3047" t="s">
        <v>11504</v>
      </c>
      <c r="L3047" t="s">
        <v>11505</v>
      </c>
      <c r="M3047">
        <v>2.6858333330000002</v>
      </c>
      <c r="N3047">
        <v>0</v>
      </c>
      <c r="O3047">
        <v>13</v>
      </c>
      <c r="P3047">
        <v>0</v>
      </c>
      <c r="Q3047">
        <v>0</v>
      </c>
      <c r="R3047">
        <v>0</v>
      </c>
      <c r="S3047">
        <v>34.915832999999999</v>
      </c>
      <c r="T3047">
        <v>0</v>
      </c>
      <c r="U3047">
        <v>0</v>
      </c>
    </row>
    <row r="3048" spans="1:21" x14ac:dyDescent="0.25">
      <c r="A3048" t="s">
        <v>11506</v>
      </c>
      <c r="B3048">
        <v>1</v>
      </c>
      <c r="C3048" t="s">
        <v>78</v>
      </c>
      <c r="D3048" t="s">
        <v>237</v>
      </c>
      <c r="E3048" t="s">
        <v>11503</v>
      </c>
      <c r="F3048" t="s">
        <v>5070</v>
      </c>
      <c r="G3048" t="s">
        <v>71</v>
      </c>
      <c r="H3048" t="s">
        <v>129</v>
      </c>
      <c r="I3048" t="s">
        <v>22</v>
      </c>
      <c r="J3048" t="s">
        <v>141</v>
      </c>
      <c r="K3048" t="s">
        <v>11507</v>
      </c>
      <c r="L3048" t="s">
        <v>11508</v>
      </c>
      <c r="M3048">
        <v>4.9980555549999997</v>
      </c>
      <c r="N3048">
        <v>0</v>
      </c>
      <c r="O3048">
        <v>13</v>
      </c>
      <c r="P3048">
        <v>0</v>
      </c>
      <c r="Q3048">
        <v>0</v>
      </c>
      <c r="R3048">
        <v>0</v>
      </c>
      <c r="S3048">
        <v>64.974722</v>
      </c>
      <c r="T3048">
        <v>0</v>
      </c>
      <c r="U3048">
        <v>0</v>
      </c>
    </row>
    <row r="3049" spans="1:21" x14ac:dyDescent="0.25">
      <c r="A3049" t="s">
        <v>11509</v>
      </c>
      <c r="B3049">
        <v>1</v>
      </c>
      <c r="C3049" t="s">
        <v>78</v>
      </c>
      <c r="D3049" t="s">
        <v>237</v>
      </c>
      <c r="E3049" t="s">
        <v>11510</v>
      </c>
      <c r="F3049" t="s">
        <v>5417</v>
      </c>
      <c r="G3049" t="s">
        <v>71</v>
      </c>
      <c r="H3049" t="s">
        <v>129</v>
      </c>
      <c r="I3049" t="s">
        <v>22</v>
      </c>
      <c r="J3049" t="s">
        <v>141</v>
      </c>
      <c r="K3049" t="s">
        <v>11511</v>
      </c>
      <c r="L3049" t="s">
        <v>11512</v>
      </c>
      <c r="M3049">
        <v>2.5672222219999998</v>
      </c>
      <c r="N3049">
        <v>0</v>
      </c>
      <c r="O3049">
        <v>4</v>
      </c>
      <c r="P3049">
        <v>0</v>
      </c>
      <c r="Q3049">
        <v>0</v>
      </c>
      <c r="R3049">
        <v>0</v>
      </c>
      <c r="S3049">
        <v>10.268889</v>
      </c>
      <c r="T3049">
        <v>0</v>
      </c>
      <c r="U3049">
        <v>0</v>
      </c>
    </row>
    <row r="3050" spans="1:21" x14ac:dyDescent="0.25">
      <c r="A3050" t="s">
        <v>11513</v>
      </c>
      <c r="B3050">
        <v>1</v>
      </c>
      <c r="C3050" t="s">
        <v>78</v>
      </c>
      <c r="D3050" t="s">
        <v>237</v>
      </c>
      <c r="E3050" t="s">
        <v>11499</v>
      </c>
      <c r="F3050" t="s">
        <v>9373</v>
      </c>
      <c r="G3050" t="s">
        <v>71</v>
      </c>
      <c r="H3050" t="s">
        <v>129</v>
      </c>
      <c r="I3050" t="s">
        <v>22</v>
      </c>
      <c r="J3050" t="s">
        <v>141</v>
      </c>
      <c r="K3050" t="s">
        <v>11514</v>
      </c>
      <c r="L3050" t="s">
        <v>11515</v>
      </c>
      <c r="M3050">
        <v>0.78888888800000001</v>
      </c>
      <c r="N3050">
        <v>0</v>
      </c>
      <c r="O3050">
        <v>195</v>
      </c>
      <c r="P3050">
        <v>0</v>
      </c>
      <c r="Q3050">
        <v>0</v>
      </c>
      <c r="R3050">
        <v>0</v>
      </c>
      <c r="S3050">
        <v>153.83333300000001</v>
      </c>
      <c r="T3050">
        <v>0</v>
      </c>
      <c r="U3050">
        <v>0</v>
      </c>
    </row>
    <row r="3051" spans="1:21" x14ac:dyDescent="0.25">
      <c r="A3051" t="s">
        <v>11516</v>
      </c>
      <c r="B3051">
        <v>1</v>
      </c>
      <c r="C3051" t="s">
        <v>78</v>
      </c>
      <c r="D3051" t="s">
        <v>237</v>
      </c>
      <c r="E3051" t="s">
        <v>11517</v>
      </c>
      <c r="F3051" t="s">
        <v>4991</v>
      </c>
      <c r="G3051" t="s">
        <v>71</v>
      </c>
      <c r="H3051" t="s">
        <v>129</v>
      </c>
      <c r="I3051" t="s">
        <v>22</v>
      </c>
      <c r="J3051" t="s">
        <v>141</v>
      </c>
      <c r="K3051" t="s">
        <v>11518</v>
      </c>
      <c r="L3051" t="s">
        <v>11519</v>
      </c>
      <c r="M3051">
        <v>4.0888888879999996</v>
      </c>
      <c r="N3051">
        <v>0</v>
      </c>
      <c r="O3051">
        <v>3</v>
      </c>
      <c r="P3051">
        <v>0</v>
      </c>
      <c r="Q3051">
        <v>0</v>
      </c>
      <c r="R3051">
        <v>0</v>
      </c>
      <c r="S3051">
        <v>12.266667</v>
      </c>
      <c r="T3051">
        <v>0</v>
      </c>
      <c r="U3051">
        <v>0</v>
      </c>
    </row>
    <row r="3052" spans="1:21" x14ac:dyDescent="0.25">
      <c r="A3052" t="s">
        <v>11520</v>
      </c>
      <c r="B3052">
        <v>1</v>
      </c>
      <c r="C3052" t="s">
        <v>78</v>
      </c>
      <c r="D3052" t="s">
        <v>237</v>
      </c>
      <c r="E3052" t="s">
        <v>11521</v>
      </c>
      <c r="F3052" t="s">
        <v>4986</v>
      </c>
      <c r="G3052" t="s">
        <v>71</v>
      </c>
      <c r="H3052" t="s">
        <v>129</v>
      </c>
      <c r="I3052" t="s">
        <v>22</v>
      </c>
      <c r="J3052" t="s">
        <v>141</v>
      </c>
      <c r="K3052" t="s">
        <v>11522</v>
      </c>
      <c r="L3052" t="s">
        <v>11523</v>
      </c>
      <c r="M3052">
        <v>0.98750000000000004</v>
      </c>
      <c r="N3052">
        <v>0</v>
      </c>
      <c r="O3052">
        <v>274</v>
      </c>
      <c r="P3052">
        <v>0</v>
      </c>
      <c r="Q3052">
        <v>0</v>
      </c>
      <c r="R3052">
        <v>0</v>
      </c>
      <c r="S3052">
        <v>270.57499999999999</v>
      </c>
      <c r="T3052">
        <v>0</v>
      </c>
      <c r="U3052">
        <v>0</v>
      </c>
    </row>
    <row r="3053" spans="1:21" x14ac:dyDescent="0.25">
      <c r="A3053" t="s">
        <v>11524</v>
      </c>
      <c r="B3053">
        <v>1</v>
      </c>
      <c r="C3053" t="s">
        <v>78</v>
      </c>
      <c r="D3053" t="s">
        <v>237</v>
      </c>
      <c r="E3053" t="s">
        <v>11499</v>
      </c>
      <c r="F3053" t="s">
        <v>177</v>
      </c>
      <c r="G3053" t="s">
        <v>71</v>
      </c>
      <c r="H3053" t="s">
        <v>129</v>
      </c>
      <c r="I3053" t="s">
        <v>22</v>
      </c>
      <c r="J3053" t="s">
        <v>130</v>
      </c>
      <c r="K3053" t="s">
        <v>11525</v>
      </c>
      <c r="L3053" t="s">
        <v>11526</v>
      </c>
      <c r="M3053">
        <v>1.0141666659999999</v>
      </c>
      <c r="N3053">
        <v>0</v>
      </c>
      <c r="O3053">
        <v>198</v>
      </c>
      <c r="P3053">
        <v>0</v>
      </c>
      <c r="Q3053">
        <v>0</v>
      </c>
      <c r="R3053">
        <v>0</v>
      </c>
      <c r="S3053">
        <v>200.80500000000001</v>
      </c>
      <c r="T3053">
        <v>0</v>
      </c>
      <c r="U3053">
        <v>0</v>
      </c>
    </row>
    <row r="3054" spans="1:21" x14ac:dyDescent="0.25">
      <c r="A3054" t="s">
        <v>11527</v>
      </c>
      <c r="B3054">
        <v>1</v>
      </c>
      <c r="C3054" t="s">
        <v>78</v>
      </c>
      <c r="D3054" t="s">
        <v>237</v>
      </c>
      <c r="E3054" t="s">
        <v>11528</v>
      </c>
      <c r="F3054" t="s">
        <v>177</v>
      </c>
      <c r="G3054" t="s">
        <v>71</v>
      </c>
      <c r="H3054" t="s">
        <v>129</v>
      </c>
      <c r="I3054" t="s">
        <v>22</v>
      </c>
      <c r="J3054" t="s">
        <v>130</v>
      </c>
      <c r="K3054" t="s">
        <v>11529</v>
      </c>
      <c r="L3054" t="s">
        <v>11530</v>
      </c>
      <c r="M3054">
        <v>6.7231138880000003</v>
      </c>
      <c r="N3054">
        <v>0</v>
      </c>
      <c r="O3054">
        <v>82</v>
      </c>
      <c r="P3054">
        <v>0</v>
      </c>
      <c r="Q3054">
        <v>0</v>
      </c>
      <c r="R3054">
        <v>0</v>
      </c>
      <c r="S3054">
        <v>551.29533900000001</v>
      </c>
      <c r="T3054">
        <v>0</v>
      </c>
      <c r="U3054">
        <v>0</v>
      </c>
    </row>
    <row r="3055" spans="1:21" x14ac:dyDescent="0.25">
      <c r="A3055" t="s">
        <v>11531</v>
      </c>
      <c r="B3055">
        <v>1</v>
      </c>
      <c r="C3055" t="s">
        <v>78</v>
      </c>
      <c r="D3055" t="s">
        <v>237</v>
      </c>
      <c r="E3055" t="s">
        <v>11532</v>
      </c>
      <c r="F3055" t="s">
        <v>177</v>
      </c>
      <c r="G3055" t="s">
        <v>71</v>
      </c>
      <c r="H3055" t="s">
        <v>129</v>
      </c>
      <c r="I3055" t="s">
        <v>22</v>
      </c>
      <c r="J3055" t="s">
        <v>130</v>
      </c>
      <c r="K3055" t="s">
        <v>11533</v>
      </c>
      <c r="L3055" t="s">
        <v>11534</v>
      </c>
      <c r="M3055">
        <v>5.234955555</v>
      </c>
      <c r="N3055">
        <v>0</v>
      </c>
      <c r="O3055">
        <v>192</v>
      </c>
      <c r="P3055">
        <v>0</v>
      </c>
      <c r="Q3055">
        <v>0</v>
      </c>
      <c r="R3055">
        <v>0</v>
      </c>
      <c r="S3055">
        <v>1005.1114669999999</v>
      </c>
      <c r="T3055">
        <v>0</v>
      </c>
      <c r="U3055">
        <v>0</v>
      </c>
    </row>
    <row r="3056" spans="1:21" x14ac:dyDescent="0.25">
      <c r="A3056" t="s">
        <v>11535</v>
      </c>
      <c r="B3056">
        <v>1</v>
      </c>
      <c r="C3056" t="s">
        <v>78</v>
      </c>
      <c r="D3056" t="s">
        <v>237</v>
      </c>
      <c r="E3056" t="s">
        <v>11536</v>
      </c>
      <c r="F3056" t="s">
        <v>177</v>
      </c>
      <c r="G3056" t="s">
        <v>71</v>
      </c>
      <c r="H3056" t="s">
        <v>129</v>
      </c>
      <c r="I3056" t="s">
        <v>22</v>
      </c>
      <c r="J3056" t="s">
        <v>130</v>
      </c>
      <c r="K3056" t="s">
        <v>11537</v>
      </c>
      <c r="L3056" t="s">
        <v>11538</v>
      </c>
      <c r="M3056">
        <v>1.3423722220000001</v>
      </c>
      <c r="N3056">
        <v>0</v>
      </c>
      <c r="O3056">
        <v>199</v>
      </c>
      <c r="P3056">
        <v>0</v>
      </c>
      <c r="Q3056">
        <v>0</v>
      </c>
      <c r="R3056">
        <v>0</v>
      </c>
      <c r="S3056">
        <v>267.13207199999999</v>
      </c>
      <c r="T3056">
        <v>0</v>
      </c>
      <c r="U3056">
        <v>0</v>
      </c>
    </row>
    <row r="3057" spans="1:21" x14ac:dyDescent="0.25">
      <c r="A3057" t="s">
        <v>11539</v>
      </c>
      <c r="B3057">
        <v>1</v>
      </c>
      <c r="C3057" t="s">
        <v>78</v>
      </c>
      <c r="D3057" t="s">
        <v>237</v>
      </c>
      <c r="E3057" t="s">
        <v>11540</v>
      </c>
      <c r="F3057" t="s">
        <v>177</v>
      </c>
      <c r="G3057" t="s">
        <v>71</v>
      </c>
      <c r="H3057" t="s">
        <v>129</v>
      </c>
      <c r="I3057" t="s">
        <v>22</v>
      </c>
      <c r="J3057" t="s">
        <v>130</v>
      </c>
      <c r="K3057" t="s">
        <v>11541</v>
      </c>
      <c r="L3057" t="s">
        <v>11542</v>
      </c>
      <c r="M3057">
        <v>9.5277776999999994E-2</v>
      </c>
      <c r="N3057">
        <v>0</v>
      </c>
      <c r="O3057">
        <v>311</v>
      </c>
      <c r="P3057">
        <v>0</v>
      </c>
      <c r="Q3057">
        <v>0</v>
      </c>
      <c r="R3057">
        <v>0</v>
      </c>
      <c r="S3057">
        <v>29.631388999999999</v>
      </c>
      <c r="T3057">
        <v>0</v>
      </c>
      <c r="U3057">
        <v>0</v>
      </c>
    </row>
    <row r="3058" spans="1:21" x14ac:dyDescent="0.25">
      <c r="A3058" t="s">
        <v>11543</v>
      </c>
      <c r="B3058">
        <v>1</v>
      </c>
      <c r="C3058" t="s">
        <v>78</v>
      </c>
      <c r="D3058" t="s">
        <v>237</v>
      </c>
      <c r="E3058" t="s">
        <v>11544</v>
      </c>
      <c r="F3058" t="s">
        <v>177</v>
      </c>
      <c r="G3058" t="s">
        <v>71</v>
      </c>
      <c r="H3058" t="s">
        <v>129</v>
      </c>
      <c r="I3058" t="s">
        <v>22</v>
      </c>
      <c r="J3058" t="s">
        <v>130</v>
      </c>
      <c r="K3058" t="s">
        <v>11545</v>
      </c>
      <c r="L3058" t="s">
        <v>11546</v>
      </c>
      <c r="M3058">
        <v>2.1413888879999998</v>
      </c>
      <c r="N3058">
        <v>0</v>
      </c>
      <c r="O3058">
        <v>234</v>
      </c>
      <c r="P3058">
        <v>0</v>
      </c>
      <c r="Q3058">
        <v>0</v>
      </c>
      <c r="R3058">
        <v>0</v>
      </c>
      <c r="S3058">
        <v>501.08499999999998</v>
      </c>
      <c r="T3058">
        <v>0</v>
      </c>
      <c r="U3058">
        <v>0</v>
      </c>
    </row>
    <row r="3059" spans="1:21" x14ac:dyDescent="0.25">
      <c r="A3059" t="s">
        <v>11547</v>
      </c>
      <c r="B3059">
        <v>1</v>
      </c>
      <c r="C3059" t="s">
        <v>78</v>
      </c>
      <c r="D3059" t="s">
        <v>237</v>
      </c>
      <c r="E3059" t="s">
        <v>11548</v>
      </c>
      <c r="F3059" t="s">
        <v>177</v>
      </c>
      <c r="G3059" t="s">
        <v>71</v>
      </c>
      <c r="H3059" t="s">
        <v>129</v>
      </c>
      <c r="I3059" t="s">
        <v>22</v>
      </c>
      <c r="J3059" t="s">
        <v>130</v>
      </c>
      <c r="K3059" t="s">
        <v>11549</v>
      </c>
      <c r="L3059" t="s">
        <v>11550</v>
      </c>
      <c r="M3059">
        <v>0.81194444399999999</v>
      </c>
      <c r="N3059">
        <v>0</v>
      </c>
      <c r="O3059">
        <v>89</v>
      </c>
      <c r="P3059">
        <v>0</v>
      </c>
      <c r="Q3059">
        <v>0</v>
      </c>
      <c r="R3059">
        <v>0</v>
      </c>
      <c r="S3059">
        <v>72.263056000000006</v>
      </c>
      <c r="T3059">
        <v>0</v>
      </c>
      <c r="U3059">
        <v>0</v>
      </c>
    </row>
    <row r="3060" spans="1:21" x14ac:dyDescent="0.25">
      <c r="A3060" t="s">
        <v>11551</v>
      </c>
      <c r="B3060">
        <v>1</v>
      </c>
      <c r="C3060" t="s">
        <v>78</v>
      </c>
      <c r="D3060" t="s">
        <v>237</v>
      </c>
      <c r="E3060" t="s">
        <v>11544</v>
      </c>
      <c r="F3060" t="s">
        <v>177</v>
      </c>
      <c r="G3060" t="s">
        <v>71</v>
      </c>
      <c r="H3060" t="s">
        <v>129</v>
      </c>
      <c r="I3060" t="s">
        <v>22</v>
      </c>
      <c r="J3060" t="s">
        <v>130</v>
      </c>
      <c r="K3060" t="s">
        <v>11552</v>
      </c>
      <c r="L3060" t="s">
        <v>11553</v>
      </c>
      <c r="M3060">
        <v>1.7425961109999999</v>
      </c>
      <c r="N3060">
        <v>0</v>
      </c>
      <c r="O3060">
        <v>234</v>
      </c>
      <c r="P3060">
        <v>0</v>
      </c>
      <c r="Q3060">
        <v>0</v>
      </c>
      <c r="R3060">
        <v>0</v>
      </c>
      <c r="S3060">
        <v>407.76749000000001</v>
      </c>
      <c r="T3060">
        <v>0</v>
      </c>
      <c r="U3060">
        <v>0</v>
      </c>
    </row>
    <row r="3061" spans="1:21" x14ac:dyDescent="0.25">
      <c r="A3061" t="s">
        <v>11554</v>
      </c>
      <c r="B3061">
        <v>1</v>
      </c>
      <c r="C3061" t="s">
        <v>78</v>
      </c>
      <c r="D3061" t="s">
        <v>237</v>
      </c>
      <c r="E3061" t="s">
        <v>11555</v>
      </c>
      <c r="F3061" t="s">
        <v>5626</v>
      </c>
      <c r="G3061" t="s">
        <v>71</v>
      </c>
      <c r="H3061" t="s">
        <v>129</v>
      </c>
      <c r="I3061" t="s">
        <v>22</v>
      </c>
      <c r="J3061" t="s">
        <v>141</v>
      </c>
      <c r="K3061" t="s">
        <v>11556</v>
      </c>
      <c r="L3061" t="s">
        <v>11557</v>
      </c>
      <c r="M3061">
        <v>1.558888888</v>
      </c>
      <c r="N3061">
        <v>0</v>
      </c>
      <c r="O3061">
        <v>148</v>
      </c>
      <c r="P3061">
        <v>0</v>
      </c>
      <c r="Q3061">
        <v>0</v>
      </c>
      <c r="R3061">
        <v>0</v>
      </c>
      <c r="S3061">
        <v>230.71555499999999</v>
      </c>
      <c r="T3061">
        <v>0</v>
      </c>
      <c r="U3061">
        <v>0</v>
      </c>
    </row>
    <row r="3062" spans="1:21" x14ac:dyDescent="0.25">
      <c r="A3062" t="s">
        <v>11558</v>
      </c>
      <c r="B3062">
        <v>1</v>
      </c>
      <c r="C3062" t="s">
        <v>78</v>
      </c>
      <c r="D3062" t="s">
        <v>237</v>
      </c>
      <c r="E3062" t="s">
        <v>1091</v>
      </c>
      <c r="F3062" t="s">
        <v>177</v>
      </c>
      <c r="G3062" t="s">
        <v>71</v>
      </c>
      <c r="H3062" t="s">
        <v>129</v>
      </c>
      <c r="I3062" t="s">
        <v>22</v>
      </c>
      <c r="J3062" t="s">
        <v>130</v>
      </c>
      <c r="K3062" t="s">
        <v>11559</v>
      </c>
      <c r="L3062" t="s">
        <v>11560</v>
      </c>
      <c r="M3062">
        <v>7.5388388879999999</v>
      </c>
      <c r="N3062">
        <v>0</v>
      </c>
      <c r="O3062">
        <v>184</v>
      </c>
      <c r="P3062">
        <v>0</v>
      </c>
      <c r="Q3062">
        <v>0</v>
      </c>
      <c r="R3062">
        <v>0</v>
      </c>
      <c r="S3062">
        <v>1387.1463550000001</v>
      </c>
      <c r="T3062">
        <v>0</v>
      </c>
      <c r="U3062">
        <v>0</v>
      </c>
    </row>
    <row r="3063" spans="1:21" x14ac:dyDescent="0.25">
      <c r="A3063" t="s">
        <v>11561</v>
      </c>
      <c r="B3063">
        <v>1</v>
      </c>
      <c r="C3063" t="s">
        <v>78</v>
      </c>
      <c r="D3063" t="s">
        <v>237</v>
      </c>
      <c r="E3063" t="s">
        <v>11562</v>
      </c>
      <c r="F3063" t="s">
        <v>2199</v>
      </c>
      <c r="G3063" t="s">
        <v>72</v>
      </c>
      <c r="H3063" t="s">
        <v>129</v>
      </c>
      <c r="I3063" t="s">
        <v>24</v>
      </c>
      <c r="J3063" t="s">
        <v>141</v>
      </c>
      <c r="K3063" t="s">
        <v>11563</v>
      </c>
      <c r="L3063" t="s">
        <v>11564</v>
      </c>
      <c r="M3063">
        <v>0.39500000000000002</v>
      </c>
      <c r="N3063">
        <v>0</v>
      </c>
      <c r="O3063">
        <v>334</v>
      </c>
      <c r="P3063">
        <v>0</v>
      </c>
      <c r="Q3063">
        <v>0</v>
      </c>
      <c r="R3063">
        <v>0</v>
      </c>
      <c r="S3063">
        <v>131.93</v>
      </c>
      <c r="T3063">
        <v>0</v>
      </c>
      <c r="U3063">
        <v>0</v>
      </c>
    </row>
    <row r="3064" spans="1:21" x14ac:dyDescent="0.25">
      <c r="A3064" t="s">
        <v>11565</v>
      </c>
      <c r="B3064">
        <v>1</v>
      </c>
      <c r="C3064" t="s">
        <v>78</v>
      </c>
      <c r="D3064" t="s">
        <v>237</v>
      </c>
      <c r="E3064" t="s">
        <v>11566</v>
      </c>
      <c r="F3064" t="s">
        <v>5748</v>
      </c>
      <c r="G3064" t="s">
        <v>71</v>
      </c>
      <c r="H3064" t="s">
        <v>129</v>
      </c>
      <c r="I3064" t="s">
        <v>22</v>
      </c>
      <c r="J3064" t="s">
        <v>141</v>
      </c>
      <c r="K3064" t="s">
        <v>11567</v>
      </c>
      <c r="L3064" t="s">
        <v>11568</v>
      </c>
      <c r="M3064">
        <v>0.39805555500000001</v>
      </c>
      <c r="N3064">
        <v>2</v>
      </c>
      <c r="O3064">
        <v>1097</v>
      </c>
      <c r="P3064">
        <v>0</v>
      </c>
      <c r="Q3064">
        <v>0</v>
      </c>
      <c r="R3064">
        <v>0.79611100000000001</v>
      </c>
      <c r="S3064">
        <v>436.666944</v>
      </c>
      <c r="T3064">
        <v>0</v>
      </c>
      <c r="U3064">
        <v>0</v>
      </c>
    </row>
    <row r="3065" spans="1:21" x14ac:dyDescent="0.25">
      <c r="A3065" t="s">
        <v>11569</v>
      </c>
      <c r="B3065">
        <v>1</v>
      </c>
      <c r="C3065" t="s">
        <v>78</v>
      </c>
      <c r="D3065" t="s">
        <v>237</v>
      </c>
      <c r="E3065" t="s">
        <v>11570</v>
      </c>
      <c r="F3065" t="s">
        <v>177</v>
      </c>
      <c r="G3065" t="s">
        <v>71</v>
      </c>
      <c r="H3065" t="s">
        <v>129</v>
      </c>
      <c r="I3065" t="s">
        <v>22</v>
      </c>
      <c r="J3065" t="s">
        <v>130</v>
      </c>
      <c r="K3065" t="s">
        <v>11571</v>
      </c>
      <c r="L3065" t="s">
        <v>11572</v>
      </c>
      <c r="M3065">
        <v>8.1244444439999999</v>
      </c>
      <c r="N3065">
        <v>0</v>
      </c>
      <c r="O3065">
        <v>100</v>
      </c>
      <c r="P3065">
        <v>0</v>
      </c>
      <c r="Q3065">
        <v>0</v>
      </c>
      <c r="R3065">
        <v>0</v>
      </c>
      <c r="S3065">
        <v>812.44444399999998</v>
      </c>
      <c r="T3065">
        <v>0</v>
      </c>
      <c r="U3065">
        <v>0</v>
      </c>
    </row>
    <row r="3066" spans="1:21" x14ac:dyDescent="0.25">
      <c r="A3066" t="s">
        <v>11573</v>
      </c>
      <c r="B3066">
        <v>1</v>
      </c>
      <c r="C3066" t="s">
        <v>78</v>
      </c>
      <c r="D3066" t="s">
        <v>237</v>
      </c>
      <c r="E3066" t="s">
        <v>11574</v>
      </c>
      <c r="F3066" t="s">
        <v>177</v>
      </c>
      <c r="G3066" t="s">
        <v>71</v>
      </c>
      <c r="H3066" t="s">
        <v>129</v>
      </c>
      <c r="I3066" t="s">
        <v>22</v>
      </c>
      <c r="J3066" t="s">
        <v>130</v>
      </c>
      <c r="K3066" t="s">
        <v>11575</v>
      </c>
      <c r="L3066" t="s">
        <v>11576</v>
      </c>
      <c r="M3066">
        <v>5.7961111110000001</v>
      </c>
      <c r="N3066">
        <v>1</v>
      </c>
      <c r="O3066">
        <v>304</v>
      </c>
      <c r="P3066">
        <v>0</v>
      </c>
      <c r="Q3066">
        <v>0</v>
      </c>
      <c r="R3066">
        <v>5.7961109999999998</v>
      </c>
      <c r="S3066">
        <v>1762.0177779999999</v>
      </c>
      <c r="T3066">
        <v>0</v>
      </c>
      <c r="U3066">
        <v>0</v>
      </c>
    </row>
    <row r="3067" spans="1:21" x14ac:dyDescent="0.25">
      <c r="A3067" t="s">
        <v>11577</v>
      </c>
      <c r="B3067">
        <v>1</v>
      </c>
      <c r="C3067" t="s">
        <v>78</v>
      </c>
      <c r="D3067" t="s">
        <v>237</v>
      </c>
      <c r="E3067" t="s">
        <v>11578</v>
      </c>
      <c r="F3067" t="s">
        <v>3423</v>
      </c>
      <c r="G3067" t="s">
        <v>72</v>
      </c>
      <c r="H3067" t="s">
        <v>129</v>
      </c>
      <c r="I3067" t="s">
        <v>22</v>
      </c>
      <c r="J3067" t="s">
        <v>141</v>
      </c>
      <c r="K3067" t="s">
        <v>11579</v>
      </c>
      <c r="L3067" t="s">
        <v>4078</v>
      </c>
      <c r="M3067">
        <v>2.81</v>
      </c>
      <c r="N3067">
        <v>1</v>
      </c>
      <c r="O3067">
        <v>261</v>
      </c>
      <c r="P3067">
        <v>0</v>
      </c>
      <c r="Q3067">
        <v>0</v>
      </c>
      <c r="R3067">
        <v>2.81</v>
      </c>
      <c r="S3067">
        <v>733.41</v>
      </c>
      <c r="T3067">
        <v>0</v>
      </c>
      <c r="U3067">
        <v>0</v>
      </c>
    </row>
    <row r="3068" spans="1:21" x14ac:dyDescent="0.25">
      <c r="A3068" t="s">
        <v>11580</v>
      </c>
      <c r="B3068">
        <v>1</v>
      </c>
      <c r="C3068" t="s">
        <v>78</v>
      </c>
      <c r="D3068" t="s">
        <v>237</v>
      </c>
      <c r="E3068" t="s">
        <v>358</v>
      </c>
      <c r="F3068" t="s">
        <v>177</v>
      </c>
      <c r="G3068" t="s">
        <v>71</v>
      </c>
      <c r="H3068" t="s">
        <v>129</v>
      </c>
      <c r="I3068" t="s">
        <v>22</v>
      </c>
      <c r="J3068" t="s">
        <v>130</v>
      </c>
      <c r="K3068" t="s">
        <v>11581</v>
      </c>
      <c r="L3068" t="s">
        <v>11582</v>
      </c>
      <c r="M3068">
        <v>4.6666666660000002</v>
      </c>
      <c r="N3068">
        <v>0</v>
      </c>
      <c r="O3068">
        <v>63</v>
      </c>
      <c r="P3068">
        <v>0</v>
      </c>
      <c r="Q3068">
        <v>0</v>
      </c>
      <c r="R3068">
        <v>0</v>
      </c>
      <c r="S3068">
        <v>294</v>
      </c>
      <c r="T3068">
        <v>0</v>
      </c>
      <c r="U3068">
        <v>0</v>
      </c>
    </row>
    <row r="3069" spans="1:21" x14ac:dyDescent="0.25">
      <c r="A3069" t="s">
        <v>11583</v>
      </c>
      <c r="B3069">
        <v>1</v>
      </c>
      <c r="C3069" t="s">
        <v>78</v>
      </c>
      <c r="D3069" t="s">
        <v>237</v>
      </c>
      <c r="E3069" t="s">
        <v>11584</v>
      </c>
      <c r="F3069" t="s">
        <v>4986</v>
      </c>
      <c r="G3069" t="s">
        <v>71</v>
      </c>
      <c r="H3069" t="s">
        <v>129</v>
      </c>
      <c r="I3069" t="s">
        <v>22</v>
      </c>
      <c r="J3069" t="s">
        <v>141</v>
      </c>
      <c r="K3069" t="s">
        <v>11585</v>
      </c>
      <c r="L3069" t="s">
        <v>11586</v>
      </c>
      <c r="M3069">
        <v>0.97972222200000003</v>
      </c>
      <c r="N3069">
        <v>0</v>
      </c>
      <c r="O3069">
        <v>62</v>
      </c>
      <c r="P3069">
        <v>0</v>
      </c>
      <c r="Q3069">
        <v>0</v>
      </c>
      <c r="R3069">
        <v>0</v>
      </c>
      <c r="S3069">
        <v>60.742778000000001</v>
      </c>
      <c r="T3069">
        <v>0</v>
      </c>
      <c r="U3069">
        <v>0</v>
      </c>
    </row>
    <row r="3070" spans="1:21" x14ac:dyDescent="0.25">
      <c r="A3070" t="s">
        <v>11587</v>
      </c>
      <c r="B3070">
        <v>1</v>
      </c>
      <c r="C3070" t="s">
        <v>78</v>
      </c>
      <c r="D3070" t="s">
        <v>91</v>
      </c>
      <c r="E3070" t="s">
        <v>11588</v>
      </c>
      <c r="F3070" t="s">
        <v>5748</v>
      </c>
      <c r="G3070" t="s">
        <v>71</v>
      </c>
      <c r="H3070" t="s">
        <v>129</v>
      </c>
      <c r="I3070" t="s">
        <v>22</v>
      </c>
      <c r="J3070" t="s">
        <v>141</v>
      </c>
      <c r="K3070" t="s">
        <v>11589</v>
      </c>
      <c r="L3070" t="s">
        <v>11590</v>
      </c>
      <c r="M3070">
        <v>0.73027777699999996</v>
      </c>
      <c r="N3070">
        <v>2</v>
      </c>
      <c r="O3070">
        <v>548</v>
      </c>
      <c r="P3070">
        <v>0</v>
      </c>
      <c r="Q3070">
        <v>0</v>
      </c>
      <c r="R3070">
        <v>1.460556</v>
      </c>
      <c r="S3070">
        <v>400.19222200000002</v>
      </c>
      <c r="T3070">
        <v>0</v>
      </c>
      <c r="U3070">
        <v>0</v>
      </c>
    </row>
    <row r="3071" spans="1:21" x14ac:dyDescent="0.25">
      <c r="A3071" t="s">
        <v>11591</v>
      </c>
      <c r="B3071">
        <v>1</v>
      </c>
      <c r="C3071" t="s">
        <v>79</v>
      </c>
      <c r="D3071" t="s">
        <v>109</v>
      </c>
      <c r="E3071" t="s">
        <v>11592</v>
      </c>
      <c r="F3071" t="s">
        <v>4991</v>
      </c>
      <c r="G3071" t="s">
        <v>71</v>
      </c>
      <c r="H3071" t="s">
        <v>129</v>
      </c>
      <c r="I3071" t="s">
        <v>22</v>
      </c>
      <c r="J3071" t="s">
        <v>141</v>
      </c>
      <c r="K3071" t="s">
        <v>11593</v>
      </c>
      <c r="L3071" t="s">
        <v>11594</v>
      </c>
      <c r="M3071">
        <v>1.0361111110000001</v>
      </c>
      <c r="N3071">
        <v>0</v>
      </c>
      <c r="O3071">
        <v>7</v>
      </c>
      <c r="P3071">
        <v>0</v>
      </c>
      <c r="Q3071">
        <v>0</v>
      </c>
      <c r="R3071">
        <v>0</v>
      </c>
      <c r="S3071">
        <v>7.2527780000000002</v>
      </c>
      <c r="T3071">
        <v>0</v>
      </c>
      <c r="U3071">
        <v>0</v>
      </c>
    </row>
    <row r="3072" spans="1:21" x14ac:dyDescent="0.25">
      <c r="A3072" t="s">
        <v>11595</v>
      </c>
      <c r="B3072">
        <v>1</v>
      </c>
      <c r="C3072" t="s">
        <v>78</v>
      </c>
      <c r="D3072" t="s">
        <v>237</v>
      </c>
      <c r="E3072" t="s">
        <v>11596</v>
      </c>
      <c r="F3072" t="s">
        <v>128</v>
      </c>
      <c r="G3072" t="s">
        <v>71</v>
      </c>
      <c r="H3072" t="s">
        <v>129</v>
      </c>
      <c r="I3072" t="s">
        <v>22</v>
      </c>
      <c r="J3072" t="s">
        <v>130</v>
      </c>
      <c r="K3072" t="s">
        <v>11597</v>
      </c>
      <c r="L3072" t="s">
        <v>11598</v>
      </c>
      <c r="M3072">
        <v>2.0666666660000002</v>
      </c>
      <c r="N3072">
        <v>1</v>
      </c>
      <c r="O3072">
        <v>1169</v>
      </c>
      <c r="P3072">
        <v>0</v>
      </c>
      <c r="Q3072">
        <v>0</v>
      </c>
      <c r="R3072">
        <v>2.0666669999999998</v>
      </c>
      <c r="S3072">
        <v>2415.9333329999999</v>
      </c>
      <c r="T3072">
        <v>0</v>
      </c>
      <c r="U3072">
        <v>0</v>
      </c>
    </row>
    <row r="3073" spans="1:21" x14ac:dyDescent="0.25">
      <c r="A3073" t="s">
        <v>11599</v>
      </c>
      <c r="B3073">
        <v>1</v>
      </c>
      <c r="C3073" t="s">
        <v>78</v>
      </c>
      <c r="D3073" t="s">
        <v>237</v>
      </c>
      <c r="E3073" t="s">
        <v>11451</v>
      </c>
      <c r="F3073" t="s">
        <v>4986</v>
      </c>
      <c r="G3073" t="s">
        <v>71</v>
      </c>
      <c r="H3073" t="s">
        <v>129</v>
      </c>
      <c r="I3073" t="s">
        <v>22</v>
      </c>
      <c r="J3073" t="s">
        <v>141</v>
      </c>
      <c r="K3073" t="s">
        <v>11600</v>
      </c>
      <c r="L3073" t="s">
        <v>11601</v>
      </c>
      <c r="M3073">
        <v>1.2694444439999999</v>
      </c>
      <c r="N3073">
        <v>0</v>
      </c>
      <c r="O3073">
        <v>162</v>
      </c>
      <c r="P3073">
        <v>0</v>
      </c>
      <c r="Q3073">
        <v>0</v>
      </c>
      <c r="R3073">
        <v>0</v>
      </c>
      <c r="S3073">
        <v>205.65</v>
      </c>
      <c r="T3073">
        <v>0</v>
      </c>
      <c r="U3073">
        <v>0</v>
      </c>
    </row>
    <row r="3074" spans="1:21" x14ac:dyDescent="0.25">
      <c r="A3074" t="s">
        <v>11602</v>
      </c>
      <c r="B3074">
        <v>1</v>
      </c>
      <c r="C3074" t="s">
        <v>78</v>
      </c>
      <c r="D3074" t="s">
        <v>237</v>
      </c>
      <c r="E3074" t="s">
        <v>11603</v>
      </c>
      <c r="F3074" t="s">
        <v>5070</v>
      </c>
      <c r="G3074" t="s">
        <v>71</v>
      </c>
      <c r="H3074" t="s">
        <v>129</v>
      </c>
      <c r="I3074" t="s">
        <v>22</v>
      </c>
      <c r="J3074" t="s">
        <v>141</v>
      </c>
      <c r="K3074" t="s">
        <v>11604</v>
      </c>
      <c r="L3074" t="s">
        <v>11605</v>
      </c>
      <c r="M3074">
        <v>2.7947222219999999</v>
      </c>
      <c r="N3074">
        <v>0</v>
      </c>
      <c r="O3074">
        <v>5</v>
      </c>
      <c r="P3074">
        <v>0</v>
      </c>
      <c r="Q3074">
        <v>0</v>
      </c>
      <c r="R3074">
        <v>0</v>
      </c>
      <c r="S3074">
        <v>13.973611</v>
      </c>
      <c r="T3074">
        <v>0</v>
      </c>
      <c r="U3074">
        <v>0</v>
      </c>
    </row>
    <row r="3075" spans="1:21" x14ac:dyDescent="0.25">
      <c r="A3075" t="s">
        <v>11606</v>
      </c>
      <c r="B3075">
        <v>1</v>
      </c>
      <c r="C3075" t="s">
        <v>78</v>
      </c>
      <c r="D3075" t="s">
        <v>237</v>
      </c>
      <c r="E3075" t="s">
        <v>11607</v>
      </c>
      <c r="F3075" t="s">
        <v>135</v>
      </c>
      <c r="G3075" t="s">
        <v>71</v>
      </c>
      <c r="H3075" t="s">
        <v>129</v>
      </c>
      <c r="I3075" t="s">
        <v>22</v>
      </c>
      <c r="J3075" t="s">
        <v>130</v>
      </c>
      <c r="K3075" t="s">
        <v>4104</v>
      </c>
      <c r="L3075" t="s">
        <v>11608</v>
      </c>
      <c r="M3075">
        <v>1.1302777770000001</v>
      </c>
      <c r="N3075">
        <v>1</v>
      </c>
      <c r="O3075">
        <v>959</v>
      </c>
      <c r="P3075">
        <v>0</v>
      </c>
      <c r="Q3075">
        <v>0</v>
      </c>
      <c r="R3075">
        <v>1.1302779999999999</v>
      </c>
      <c r="S3075">
        <v>1083.9363880000001</v>
      </c>
      <c r="T3075">
        <v>0</v>
      </c>
      <c r="U3075">
        <v>0</v>
      </c>
    </row>
    <row r="3076" spans="1:21" x14ac:dyDescent="0.25">
      <c r="A3076" t="s">
        <v>11609</v>
      </c>
      <c r="B3076">
        <v>1</v>
      </c>
      <c r="C3076" t="s">
        <v>78</v>
      </c>
      <c r="D3076" t="s">
        <v>237</v>
      </c>
      <c r="E3076" t="s">
        <v>11610</v>
      </c>
      <c r="F3076" t="s">
        <v>4996</v>
      </c>
      <c r="G3076" t="s">
        <v>71</v>
      </c>
      <c r="H3076" t="s">
        <v>129</v>
      </c>
      <c r="I3076" t="s">
        <v>22</v>
      </c>
      <c r="J3076" t="s">
        <v>141</v>
      </c>
      <c r="K3076" t="s">
        <v>11611</v>
      </c>
      <c r="L3076" t="s">
        <v>11612</v>
      </c>
      <c r="M3076">
        <v>1.94</v>
      </c>
      <c r="N3076">
        <v>0</v>
      </c>
      <c r="O3076">
        <v>182</v>
      </c>
      <c r="P3076">
        <v>0</v>
      </c>
      <c r="Q3076">
        <v>0</v>
      </c>
      <c r="R3076">
        <v>0</v>
      </c>
      <c r="S3076">
        <v>353.08</v>
      </c>
      <c r="T3076">
        <v>0</v>
      </c>
      <c r="U3076">
        <v>0</v>
      </c>
    </row>
    <row r="3077" spans="1:21" x14ac:dyDescent="0.25">
      <c r="A3077" t="s">
        <v>11613</v>
      </c>
      <c r="B3077">
        <v>1</v>
      </c>
      <c r="C3077" t="s">
        <v>78</v>
      </c>
      <c r="D3077" t="s">
        <v>237</v>
      </c>
      <c r="E3077" t="s">
        <v>11451</v>
      </c>
      <c r="F3077" t="s">
        <v>177</v>
      </c>
      <c r="G3077" t="s">
        <v>71</v>
      </c>
      <c r="H3077" t="s">
        <v>129</v>
      </c>
      <c r="I3077" t="s">
        <v>22</v>
      </c>
      <c r="J3077" t="s">
        <v>130</v>
      </c>
      <c r="K3077" t="s">
        <v>11614</v>
      </c>
      <c r="L3077" t="s">
        <v>11615</v>
      </c>
      <c r="M3077">
        <v>1.9789702769999999</v>
      </c>
      <c r="N3077">
        <v>0</v>
      </c>
      <c r="O3077">
        <v>162</v>
      </c>
      <c r="P3077">
        <v>0</v>
      </c>
      <c r="Q3077">
        <v>0</v>
      </c>
      <c r="R3077">
        <v>0</v>
      </c>
      <c r="S3077">
        <v>320.59318500000001</v>
      </c>
      <c r="T3077">
        <v>0</v>
      </c>
      <c r="U3077">
        <v>0</v>
      </c>
    </row>
    <row r="3078" spans="1:21" x14ac:dyDescent="0.25">
      <c r="A3078" t="s">
        <v>11616</v>
      </c>
      <c r="B3078">
        <v>1</v>
      </c>
      <c r="C3078" t="s">
        <v>78</v>
      </c>
      <c r="D3078" t="s">
        <v>237</v>
      </c>
      <c r="E3078" t="s">
        <v>11617</v>
      </c>
      <c r="F3078" t="s">
        <v>177</v>
      </c>
      <c r="G3078" t="s">
        <v>71</v>
      </c>
      <c r="H3078" t="s">
        <v>129</v>
      </c>
      <c r="I3078" t="s">
        <v>22</v>
      </c>
      <c r="J3078" t="s">
        <v>130</v>
      </c>
      <c r="K3078" t="s">
        <v>11618</v>
      </c>
      <c r="L3078" t="s">
        <v>11619</v>
      </c>
      <c r="M3078">
        <v>8.0759405550000007</v>
      </c>
      <c r="N3078">
        <v>0</v>
      </c>
      <c r="O3078">
        <v>87</v>
      </c>
      <c r="P3078">
        <v>0</v>
      </c>
      <c r="Q3078">
        <v>0</v>
      </c>
      <c r="R3078">
        <v>0</v>
      </c>
      <c r="S3078">
        <v>702.60682799999995</v>
      </c>
      <c r="T3078">
        <v>0</v>
      </c>
      <c r="U3078">
        <v>0</v>
      </c>
    </row>
    <row r="3079" spans="1:21" x14ac:dyDescent="0.25">
      <c r="A3079" t="s">
        <v>11620</v>
      </c>
      <c r="B3079">
        <v>1</v>
      </c>
      <c r="C3079" t="s">
        <v>78</v>
      </c>
      <c r="D3079" t="s">
        <v>237</v>
      </c>
      <c r="E3079" t="s">
        <v>11617</v>
      </c>
      <c r="F3079" t="s">
        <v>177</v>
      </c>
      <c r="G3079" t="s">
        <v>71</v>
      </c>
      <c r="H3079" t="s">
        <v>129</v>
      </c>
      <c r="I3079" t="s">
        <v>22</v>
      </c>
      <c r="J3079" t="s">
        <v>130</v>
      </c>
      <c r="K3079" t="s">
        <v>11621</v>
      </c>
      <c r="L3079" t="s">
        <v>11622</v>
      </c>
      <c r="M3079">
        <v>5.789245277</v>
      </c>
      <c r="N3079">
        <v>0</v>
      </c>
      <c r="O3079">
        <v>87</v>
      </c>
      <c r="P3079">
        <v>0</v>
      </c>
      <c r="Q3079">
        <v>0</v>
      </c>
      <c r="R3079">
        <v>0</v>
      </c>
      <c r="S3079">
        <v>503.66433899999998</v>
      </c>
      <c r="T3079">
        <v>0</v>
      </c>
      <c r="U3079">
        <v>0</v>
      </c>
    </row>
    <row r="3080" spans="1:21" x14ac:dyDescent="0.25">
      <c r="A3080" t="s">
        <v>11623</v>
      </c>
      <c r="B3080">
        <v>1</v>
      </c>
      <c r="C3080" t="s">
        <v>78</v>
      </c>
      <c r="D3080" t="s">
        <v>237</v>
      </c>
      <c r="E3080" t="s">
        <v>11617</v>
      </c>
      <c r="F3080" t="s">
        <v>4986</v>
      </c>
      <c r="G3080" t="s">
        <v>71</v>
      </c>
      <c r="H3080" t="s">
        <v>129</v>
      </c>
      <c r="I3080" t="s">
        <v>22</v>
      </c>
      <c r="J3080" t="s">
        <v>141</v>
      </c>
      <c r="K3080" t="s">
        <v>11624</v>
      </c>
      <c r="L3080" t="s">
        <v>11625</v>
      </c>
      <c r="M3080">
        <v>2.0127777770000002</v>
      </c>
      <c r="N3080">
        <v>0</v>
      </c>
      <c r="O3080">
        <v>87</v>
      </c>
      <c r="P3080">
        <v>0</v>
      </c>
      <c r="Q3080">
        <v>0</v>
      </c>
      <c r="R3080">
        <v>0</v>
      </c>
      <c r="S3080">
        <v>175.11166700000001</v>
      </c>
      <c r="T3080">
        <v>0</v>
      </c>
      <c r="U3080">
        <v>0</v>
      </c>
    </row>
    <row r="3081" spans="1:21" x14ac:dyDescent="0.25">
      <c r="A3081" t="s">
        <v>11626</v>
      </c>
      <c r="B3081">
        <v>1</v>
      </c>
      <c r="C3081" t="s">
        <v>78</v>
      </c>
      <c r="D3081" t="s">
        <v>237</v>
      </c>
      <c r="E3081" t="s">
        <v>11627</v>
      </c>
      <c r="F3081" t="s">
        <v>4991</v>
      </c>
      <c r="G3081" t="s">
        <v>71</v>
      </c>
      <c r="H3081" t="s">
        <v>129</v>
      </c>
      <c r="I3081" t="s">
        <v>22</v>
      </c>
      <c r="J3081" t="s">
        <v>141</v>
      </c>
      <c r="K3081" t="s">
        <v>11628</v>
      </c>
      <c r="L3081" t="s">
        <v>11629</v>
      </c>
      <c r="M3081">
        <v>2.511666666</v>
      </c>
      <c r="N3081">
        <v>1</v>
      </c>
      <c r="O3081">
        <v>0</v>
      </c>
      <c r="P3081">
        <v>0</v>
      </c>
      <c r="Q3081">
        <v>0</v>
      </c>
      <c r="R3081">
        <v>2.5116670000000001</v>
      </c>
      <c r="S3081">
        <v>0</v>
      </c>
      <c r="T3081">
        <v>0</v>
      </c>
      <c r="U3081">
        <v>0</v>
      </c>
    </row>
    <row r="3082" spans="1:21" x14ac:dyDescent="0.25">
      <c r="A3082" t="s">
        <v>11630</v>
      </c>
      <c r="B3082">
        <v>1</v>
      </c>
      <c r="C3082" t="s">
        <v>78</v>
      </c>
      <c r="D3082" t="s">
        <v>237</v>
      </c>
      <c r="E3082" t="s">
        <v>11631</v>
      </c>
      <c r="F3082" t="s">
        <v>4991</v>
      </c>
      <c r="G3082" t="s">
        <v>71</v>
      </c>
      <c r="H3082" t="s">
        <v>129</v>
      </c>
      <c r="I3082" t="s">
        <v>22</v>
      </c>
      <c r="J3082" t="s">
        <v>141</v>
      </c>
      <c r="K3082" t="s">
        <v>11632</v>
      </c>
      <c r="L3082" t="s">
        <v>11633</v>
      </c>
      <c r="M3082">
        <v>4.8111111109999998</v>
      </c>
      <c r="N3082">
        <v>0</v>
      </c>
      <c r="O3082">
        <v>1</v>
      </c>
      <c r="P3082">
        <v>0</v>
      </c>
      <c r="Q3082">
        <v>0</v>
      </c>
      <c r="R3082">
        <v>0</v>
      </c>
      <c r="S3082">
        <v>4.8111110000000004</v>
      </c>
      <c r="T3082">
        <v>0</v>
      </c>
      <c r="U3082">
        <v>0</v>
      </c>
    </row>
    <row r="3083" spans="1:21" x14ac:dyDescent="0.25">
      <c r="A3083" t="s">
        <v>11634</v>
      </c>
      <c r="B3083">
        <v>1</v>
      </c>
      <c r="C3083" t="s">
        <v>78</v>
      </c>
      <c r="D3083" t="s">
        <v>237</v>
      </c>
      <c r="E3083" t="s">
        <v>11635</v>
      </c>
      <c r="F3083" t="s">
        <v>177</v>
      </c>
      <c r="G3083" t="s">
        <v>71</v>
      </c>
      <c r="H3083" t="s">
        <v>129</v>
      </c>
      <c r="I3083" t="s">
        <v>22</v>
      </c>
      <c r="J3083" t="s">
        <v>130</v>
      </c>
      <c r="K3083" t="s">
        <v>11636</v>
      </c>
      <c r="L3083" t="s">
        <v>11637</v>
      </c>
      <c r="M3083">
        <v>2.0206294439999999</v>
      </c>
      <c r="N3083">
        <v>0</v>
      </c>
      <c r="O3083">
        <v>123</v>
      </c>
      <c r="P3083">
        <v>0</v>
      </c>
      <c r="Q3083">
        <v>0</v>
      </c>
      <c r="R3083">
        <v>0</v>
      </c>
      <c r="S3083">
        <v>248.53742199999999</v>
      </c>
      <c r="T3083">
        <v>0</v>
      </c>
      <c r="U3083">
        <v>0</v>
      </c>
    </row>
    <row r="3084" spans="1:21" x14ac:dyDescent="0.25">
      <c r="A3084" t="s">
        <v>11638</v>
      </c>
      <c r="B3084">
        <v>1</v>
      </c>
      <c r="C3084" t="s">
        <v>78</v>
      </c>
      <c r="D3084" t="s">
        <v>237</v>
      </c>
      <c r="E3084" t="s">
        <v>11639</v>
      </c>
      <c r="F3084" t="s">
        <v>4991</v>
      </c>
      <c r="G3084" t="s">
        <v>71</v>
      </c>
      <c r="H3084" t="s">
        <v>129</v>
      </c>
      <c r="I3084" t="s">
        <v>22</v>
      </c>
      <c r="J3084" t="s">
        <v>141</v>
      </c>
      <c r="K3084" t="s">
        <v>11640</v>
      </c>
      <c r="L3084" t="s">
        <v>11641</v>
      </c>
      <c r="M3084">
        <v>3.7413888879999999</v>
      </c>
      <c r="N3084">
        <v>0</v>
      </c>
      <c r="O3084">
        <v>4</v>
      </c>
      <c r="P3084">
        <v>0</v>
      </c>
      <c r="Q3084">
        <v>0</v>
      </c>
      <c r="R3084">
        <v>0</v>
      </c>
      <c r="S3084">
        <v>14.965555999999999</v>
      </c>
      <c r="T3084">
        <v>0</v>
      </c>
      <c r="U3084">
        <v>0</v>
      </c>
    </row>
    <row r="3085" spans="1:21" x14ac:dyDescent="0.25">
      <c r="A3085" t="s">
        <v>11642</v>
      </c>
      <c r="B3085">
        <v>1</v>
      </c>
      <c r="C3085" t="s">
        <v>78</v>
      </c>
      <c r="D3085" t="s">
        <v>237</v>
      </c>
      <c r="E3085" t="s">
        <v>11643</v>
      </c>
      <c r="F3085" t="s">
        <v>177</v>
      </c>
      <c r="G3085" t="s">
        <v>71</v>
      </c>
      <c r="H3085" t="s">
        <v>129</v>
      </c>
      <c r="I3085" t="s">
        <v>22</v>
      </c>
      <c r="J3085" t="s">
        <v>130</v>
      </c>
      <c r="K3085" t="s">
        <v>11644</v>
      </c>
      <c r="L3085" t="s">
        <v>11645</v>
      </c>
      <c r="M3085">
        <v>5.8902777769999997</v>
      </c>
      <c r="N3085">
        <v>0</v>
      </c>
      <c r="O3085">
        <v>3</v>
      </c>
      <c r="P3085">
        <v>0</v>
      </c>
      <c r="Q3085">
        <v>0</v>
      </c>
      <c r="R3085">
        <v>0</v>
      </c>
      <c r="S3085">
        <v>17.670832999999998</v>
      </c>
      <c r="T3085">
        <v>0</v>
      </c>
      <c r="U3085">
        <v>0</v>
      </c>
    </row>
    <row r="3086" spans="1:21" x14ac:dyDescent="0.25">
      <c r="A3086" t="s">
        <v>11646</v>
      </c>
      <c r="B3086">
        <v>1</v>
      </c>
      <c r="C3086" t="s">
        <v>78</v>
      </c>
      <c r="D3086" t="s">
        <v>237</v>
      </c>
      <c r="E3086" t="s">
        <v>11647</v>
      </c>
      <c r="F3086" t="s">
        <v>4991</v>
      </c>
      <c r="G3086" t="s">
        <v>71</v>
      </c>
      <c r="H3086" t="s">
        <v>129</v>
      </c>
      <c r="I3086" t="s">
        <v>22</v>
      </c>
      <c r="J3086" t="s">
        <v>141</v>
      </c>
      <c r="K3086" t="s">
        <v>11648</v>
      </c>
      <c r="L3086" t="s">
        <v>11649</v>
      </c>
      <c r="M3086">
        <v>0.406388888</v>
      </c>
      <c r="N3086">
        <v>0</v>
      </c>
      <c r="O3086">
        <v>1</v>
      </c>
      <c r="P3086">
        <v>0</v>
      </c>
      <c r="Q3086">
        <v>0</v>
      </c>
      <c r="R3086">
        <v>0</v>
      </c>
      <c r="S3086">
        <v>0.406389</v>
      </c>
      <c r="T3086">
        <v>0</v>
      </c>
      <c r="U3086">
        <v>0</v>
      </c>
    </row>
    <row r="3087" spans="1:21" x14ac:dyDescent="0.25">
      <c r="A3087" t="s">
        <v>11650</v>
      </c>
      <c r="B3087">
        <v>1</v>
      </c>
      <c r="C3087" t="s">
        <v>78</v>
      </c>
      <c r="D3087" t="s">
        <v>237</v>
      </c>
      <c r="E3087" t="s">
        <v>11651</v>
      </c>
      <c r="F3087" t="s">
        <v>177</v>
      </c>
      <c r="G3087" t="s">
        <v>71</v>
      </c>
      <c r="H3087" t="s">
        <v>129</v>
      </c>
      <c r="I3087" t="s">
        <v>22</v>
      </c>
      <c r="J3087" t="s">
        <v>130</v>
      </c>
      <c r="K3087" t="s">
        <v>11652</v>
      </c>
      <c r="L3087" t="s">
        <v>11653</v>
      </c>
      <c r="M3087">
        <v>2.5855138879999999</v>
      </c>
      <c r="N3087">
        <v>0</v>
      </c>
      <c r="O3087">
        <v>182</v>
      </c>
      <c r="P3087">
        <v>0</v>
      </c>
      <c r="Q3087">
        <v>0</v>
      </c>
      <c r="R3087">
        <v>0</v>
      </c>
      <c r="S3087">
        <v>470.56352800000002</v>
      </c>
      <c r="T3087">
        <v>0</v>
      </c>
      <c r="U3087">
        <v>0</v>
      </c>
    </row>
    <row r="3088" spans="1:21" x14ac:dyDescent="0.25">
      <c r="A3088" t="s">
        <v>11654</v>
      </c>
      <c r="B3088">
        <v>1</v>
      </c>
      <c r="C3088" t="s">
        <v>78</v>
      </c>
      <c r="D3088" t="s">
        <v>237</v>
      </c>
      <c r="E3088" t="s">
        <v>11655</v>
      </c>
      <c r="F3088" t="s">
        <v>177</v>
      </c>
      <c r="G3088" t="s">
        <v>71</v>
      </c>
      <c r="H3088" t="s">
        <v>129</v>
      </c>
      <c r="I3088" t="s">
        <v>22</v>
      </c>
      <c r="J3088" t="s">
        <v>130</v>
      </c>
      <c r="K3088" t="s">
        <v>11656</v>
      </c>
      <c r="L3088" t="s">
        <v>11657</v>
      </c>
      <c r="M3088">
        <v>1.6048527770000001</v>
      </c>
      <c r="N3088">
        <v>0</v>
      </c>
      <c r="O3088">
        <v>92</v>
      </c>
      <c r="P3088">
        <v>0</v>
      </c>
      <c r="Q3088">
        <v>0</v>
      </c>
      <c r="R3088">
        <v>0</v>
      </c>
      <c r="S3088">
        <v>147.646455</v>
      </c>
      <c r="T3088">
        <v>0</v>
      </c>
      <c r="U3088">
        <v>0</v>
      </c>
    </row>
    <row r="3089" spans="1:21" x14ac:dyDescent="0.25">
      <c r="A3089" t="s">
        <v>11658</v>
      </c>
      <c r="B3089">
        <v>1</v>
      </c>
      <c r="C3089" t="s">
        <v>79</v>
      </c>
      <c r="D3089" t="s">
        <v>109</v>
      </c>
      <c r="E3089" t="s">
        <v>484</v>
      </c>
      <c r="F3089" t="s">
        <v>128</v>
      </c>
      <c r="G3089" t="s">
        <v>72</v>
      </c>
      <c r="H3089" t="s">
        <v>129</v>
      </c>
      <c r="I3089" t="s">
        <v>22</v>
      </c>
      <c r="J3089" t="s">
        <v>130</v>
      </c>
      <c r="K3089" t="s">
        <v>11659</v>
      </c>
      <c r="L3089" t="s">
        <v>11660</v>
      </c>
      <c r="M3089">
        <v>0.79361111100000004</v>
      </c>
      <c r="N3089">
        <v>1</v>
      </c>
      <c r="O3089">
        <v>0</v>
      </c>
      <c r="P3089">
        <v>0</v>
      </c>
      <c r="Q3089">
        <v>0</v>
      </c>
      <c r="R3089">
        <v>0.79361099999999996</v>
      </c>
      <c r="S3089">
        <v>0</v>
      </c>
      <c r="T3089">
        <v>0</v>
      </c>
      <c r="U3089">
        <v>0</v>
      </c>
    </row>
    <row r="3090" spans="1:21" x14ac:dyDescent="0.25">
      <c r="A3090" t="s">
        <v>11661</v>
      </c>
      <c r="B3090">
        <v>1</v>
      </c>
      <c r="C3090" t="s">
        <v>78</v>
      </c>
      <c r="D3090" t="s">
        <v>103</v>
      </c>
      <c r="E3090" t="s">
        <v>11662</v>
      </c>
      <c r="F3090" t="s">
        <v>140</v>
      </c>
      <c r="G3090" t="s">
        <v>72</v>
      </c>
      <c r="H3090" t="s">
        <v>129</v>
      </c>
      <c r="I3090" t="s">
        <v>22</v>
      </c>
      <c r="J3090" t="s">
        <v>141</v>
      </c>
      <c r="K3090" t="s">
        <v>11663</v>
      </c>
      <c r="L3090" t="s">
        <v>11664</v>
      </c>
      <c r="M3090">
        <v>0.84361111099999997</v>
      </c>
      <c r="N3090">
        <v>13</v>
      </c>
      <c r="O3090">
        <v>1795</v>
      </c>
      <c r="P3090">
        <v>2</v>
      </c>
      <c r="Q3090">
        <v>167</v>
      </c>
      <c r="R3090">
        <v>10.966944</v>
      </c>
      <c r="S3090">
        <v>1514.2819440000001</v>
      </c>
      <c r="T3090">
        <v>1.687222</v>
      </c>
      <c r="U3090">
        <v>140.88305600000001</v>
      </c>
    </row>
    <row r="3091" spans="1:21" x14ac:dyDescent="0.25">
      <c r="A3091" t="s">
        <v>11665</v>
      </c>
      <c r="B3091">
        <v>1</v>
      </c>
      <c r="C3091" t="s">
        <v>78</v>
      </c>
      <c r="D3091" t="s">
        <v>103</v>
      </c>
      <c r="E3091" t="s">
        <v>11666</v>
      </c>
      <c r="F3091" t="s">
        <v>140</v>
      </c>
      <c r="G3091" t="s">
        <v>72</v>
      </c>
      <c r="H3091" t="s">
        <v>129</v>
      </c>
      <c r="I3091" t="s">
        <v>22</v>
      </c>
      <c r="J3091" t="s">
        <v>141</v>
      </c>
      <c r="K3091" t="s">
        <v>11667</v>
      </c>
      <c r="L3091" t="s">
        <v>11668</v>
      </c>
      <c r="M3091">
        <v>0.72166666599999996</v>
      </c>
      <c r="N3091">
        <v>4</v>
      </c>
      <c r="O3091">
        <v>746</v>
      </c>
      <c r="P3091">
        <v>8</v>
      </c>
      <c r="Q3091">
        <v>34</v>
      </c>
      <c r="R3091">
        <v>2.8866670000000001</v>
      </c>
      <c r="S3091">
        <v>538.36333300000001</v>
      </c>
      <c r="T3091">
        <v>5.773333</v>
      </c>
      <c r="U3091">
        <v>24.536667000000001</v>
      </c>
    </row>
    <row r="3092" spans="1:21" x14ac:dyDescent="0.25">
      <c r="A3092" t="s">
        <v>11669</v>
      </c>
      <c r="B3092">
        <v>1</v>
      </c>
      <c r="C3092" t="s">
        <v>78</v>
      </c>
      <c r="D3092" t="s">
        <v>237</v>
      </c>
      <c r="E3092" t="s">
        <v>11670</v>
      </c>
      <c r="F3092" t="s">
        <v>177</v>
      </c>
      <c r="G3092" t="s">
        <v>71</v>
      </c>
      <c r="H3092" t="s">
        <v>129</v>
      </c>
      <c r="I3092" t="s">
        <v>22</v>
      </c>
      <c r="J3092" t="s">
        <v>130</v>
      </c>
      <c r="K3092" t="s">
        <v>11671</v>
      </c>
      <c r="L3092" t="s">
        <v>11672</v>
      </c>
      <c r="M3092">
        <v>2.6384916660000002</v>
      </c>
      <c r="N3092">
        <v>0</v>
      </c>
      <c r="O3092">
        <v>26</v>
      </c>
      <c r="P3092">
        <v>0</v>
      </c>
      <c r="Q3092">
        <v>0</v>
      </c>
      <c r="R3092">
        <v>0</v>
      </c>
      <c r="S3092">
        <v>68.600783000000007</v>
      </c>
      <c r="T3092">
        <v>0</v>
      </c>
      <c r="U3092">
        <v>0</v>
      </c>
    </row>
    <row r="3093" spans="1:21" x14ac:dyDescent="0.25">
      <c r="A3093" t="s">
        <v>11673</v>
      </c>
      <c r="B3093">
        <v>1</v>
      </c>
      <c r="C3093" t="s">
        <v>78</v>
      </c>
      <c r="D3093" t="s">
        <v>237</v>
      </c>
      <c r="E3093" t="s">
        <v>11670</v>
      </c>
      <c r="F3093" t="s">
        <v>177</v>
      </c>
      <c r="G3093" t="s">
        <v>71</v>
      </c>
      <c r="H3093" t="s">
        <v>129</v>
      </c>
      <c r="I3093" t="s">
        <v>22</v>
      </c>
      <c r="J3093" t="s">
        <v>130</v>
      </c>
      <c r="K3093" t="s">
        <v>11674</v>
      </c>
      <c r="L3093" t="s">
        <v>11675</v>
      </c>
      <c r="M3093">
        <v>1.906666666</v>
      </c>
      <c r="N3093">
        <v>0</v>
      </c>
      <c r="O3093">
        <v>26</v>
      </c>
      <c r="P3093">
        <v>0</v>
      </c>
      <c r="Q3093">
        <v>0</v>
      </c>
      <c r="R3093">
        <v>0</v>
      </c>
      <c r="S3093">
        <v>49.573332999999998</v>
      </c>
      <c r="T3093">
        <v>0</v>
      </c>
      <c r="U3093">
        <v>0</v>
      </c>
    </row>
    <row r="3094" spans="1:21" x14ac:dyDescent="0.25">
      <c r="A3094" t="s">
        <v>11676</v>
      </c>
      <c r="B3094">
        <v>1</v>
      </c>
      <c r="C3094" t="s">
        <v>78</v>
      </c>
      <c r="D3094" t="s">
        <v>237</v>
      </c>
      <c r="E3094" t="s">
        <v>11436</v>
      </c>
      <c r="F3094" t="s">
        <v>177</v>
      </c>
      <c r="G3094" t="s">
        <v>71</v>
      </c>
      <c r="H3094" t="s">
        <v>129</v>
      </c>
      <c r="I3094" t="s">
        <v>22</v>
      </c>
      <c r="J3094" t="s">
        <v>130</v>
      </c>
      <c r="K3094" t="s">
        <v>11677</v>
      </c>
      <c r="L3094" t="s">
        <v>11678</v>
      </c>
      <c r="M3094">
        <v>1.759087777</v>
      </c>
      <c r="N3094">
        <v>0</v>
      </c>
      <c r="O3094">
        <v>109</v>
      </c>
      <c r="P3094">
        <v>0</v>
      </c>
      <c r="Q3094">
        <v>0</v>
      </c>
      <c r="R3094">
        <v>0</v>
      </c>
      <c r="S3094">
        <v>191.740568</v>
      </c>
      <c r="T3094">
        <v>0</v>
      </c>
      <c r="U3094">
        <v>0</v>
      </c>
    </row>
    <row r="3095" spans="1:21" x14ac:dyDescent="0.25">
      <c r="A3095" t="s">
        <v>11679</v>
      </c>
      <c r="B3095">
        <v>1</v>
      </c>
      <c r="C3095" t="s">
        <v>78</v>
      </c>
      <c r="D3095" t="s">
        <v>237</v>
      </c>
      <c r="E3095" t="s">
        <v>11491</v>
      </c>
      <c r="F3095" t="s">
        <v>5626</v>
      </c>
      <c r="G3095" t="s">
        <v>71</v>
      </c>
      <c r="H3095" t="s">
        <v>129</v>
      </c>
      <c r="I3095" t="s">
        <v>22</v>
      </c>
      <c r="J3095" t="s">
        <v>141</v>
      </c>
      <c r="K3095" t="s">
        <v>11680</v>
      </c>
      <c r="L3095" t="s">
        <v>11681</v>
      </c>
      <c r="M3095">
        <v>1.7805555550000001</v>
      </c>
      <c r="N3095">
        <v>0</v>
      </c>
      <c r="O3095">
        <v>315</v>
      </c>
      <c r="P3095">
        <v>0</v>
      </c>
      <c r="Q3095">
        <v>0</v>
      </c>
      <c r="R3095">
        <v>0</v>
      </c>
      <c r="S3095">
        <v>560.875</v>
      </c>
      <c r="T3095">
        <v>0</v>
      </c>
      <c r="U3095">
        <v>0</v>
      </c>
    </row>
    <row r="3096" spans="1:21" x14ac:dyDescent="0.25">
      <c r="A3096" t="s">
        <v>11682</v>
      </c>
      <c r="B3096">
        <v>1</v>
      </c>
      <c r="C3096" t="s">
        <v>78</v>
      </c>
      <c r="D3096" t="s">
        <v>237</v>
      </c>
      <c r="E3096" t="s">
        <v>11408</v>
      </c>
      <c r="F3096" t="s">
        <v>4986</v>
      </c>
      <c r="G3096" t="s">
        <v>71</v>
      </c>
      <c r="H3096" t="s">
        <v>129</v>
      </c>
      <c r="I3096" t="s">
        <v>22</v>
      </c>
      <c r="J3096" t="s">
        <v>141</v>
      </c>
      <c r="K3096" t="s">
        <v>11683</v>
      </c>
      <c r="L3096" t="s">
        <v>11684</v>
      </c>
      <c r="M3096">
        <v>2.412222222</v>
      </c>
      <c r="N3096">
        <v>0</v>
      </c>
      <c r="O3096">
        <v>278</v>
      </c>
      <c r="P3096">
        <v>0</v>
      </c>
      <c r="Q3096">
        <v>0</v>
      </c>
      <c r="R3096">
        <v>0</v>
      </c>
      <c r="S3096">
        <v>670.59777799999995</v>
      </c>
      <c r="T3096">
        <v>0</v>
      </c>
      <c r="U3096">
        <v>0</v>
      </c>
    </row>
    <row r="3097" spans="1:21" x14ac:dyDescent="0.25">
      <c r="A3097" t="s">
        <v>11685</v>
      </c>
      <c r="B3097">
        <v>1</v>
      </c>
      <c r="C3097" t="s">
        <v>78</v>
      </c>
      <c r="D3097" t="s">
        <v>237</v>
      </c>
      <c r="E3097" t="s">
        <v>11686</v>
      </c>
      <c r="F3097" t="s">
        <v>177</v>
      </c>
      <c r="G3097" t="s">
        <v>72</v>
      </c>
      <c r="H3097" t="s">
        <v>129</v>
      </c>
      <c r="I3097" t="s">
        <v>22</v>
      </c>
      <c r="J3097" t="s">
        <v>130</v>
      </c>
      <c r="K3097" t="s">
        <v>11687</v>
      </c>
      <c r="L3097" t="s">
        <v>11688</v>
      </c>
      <c r="M3097">
        <v>2.903611111</v>
      </c>
      <c r="N3097">
        <v>2</v>
      </c>
      <c r="O3097">
        <v>882</v>
      </c>
      <c r="P3097">
        <v>0</v>
      </c>
      <c r="Q3097">
        <v>0</v>
      </c>
      <c r="R3097">
        <v>5.8072220000000003</v>
      </c>
      <c r="S3097">
        <v>2560.9850000000001</v>
      </c>
      <c r="T3097">
        <v>0</v>
      </c>
      <c r="U3097">
        <v>0</v>
      </c>
    </row>
    <row r="3098" spans="1:21" x14ac:dyDescent="0.25">
      <c r="A3098" t="s">
        <v>11689</v>
      </c>
      <c r="B3098">
        <v>1</v>
      </c>
      <c r="C3098" t="s">
        <v>78</v>
      </c>
      <c r="D3098" t="s">
        <v>237</v>
      </c>
      <c r="E3098" t="s">
        <v>11690</v>
      </c>
      <c r="F3098" t="s">
        <v>177</v>
      </c>
      <c r="G3098" t="s">
        <v>71</v>
      </c>
      <c r="H3098" t="s">
        <v>129</v>
      </c>
      <c r="I3098" t="s">
        <v>22</v>
      </c>
      <c r="J3098" t="s">
        <v>130</v>
      </c>
      <c r="K3098" t="s">
        <v>11691</v>
      </c>
      <c r="L3098" t="s">
        <v>11692</v>
      </c>
      <c r="M3098">
        <v>4.4528655549999998</v>
      </c>
      <c r="N3098">
        <v>0</v>
      </c>
      <c r="O3098">
        <v>95</v>
      </c>
      <c r="P3098">
        <v>0</v>
      </c>
      <c r="Q3098">
        <v>0</v>
      </c>
      <c r="R3098">
        <v>0</v>
      </c>
      <c r="S3098">
        <v>423.02222799999998</v>
      </c>
      <c r="T3098">
        <v>0</v>
      </c>
      <c r="U3098">
        <v>0</v>
      </c>
    </row>
    <row r="3099" spans="1:21" x14ac:dyDescent="0.25">
      <c r="A3099" t="s">
        <v>11693</v>
      </c>
      <c r="B3099">
        <v>1</v>
      </c>
      <c r="C3099" t="s">
        <v>78</v>
      </c>
      <c r="D3099" t="s">
        <v>237</v>
      </c>
      <c r="E3099" t="s">
        <v>11694</v>
      </c>
      <c r="F3099" t="s">
        <v>177</v>
      </c>
      <c r="G3099" t="s">
        <v>71</v>
      </c>
      <c r="H3099" t="s">
        <v>129</v>
      </c>
      <c r="I3099" t="s">
        <v>22</v>
      </c>
      <c r="J3099" t="s">
        <v>130</v>
      </c>
      <c r="K3099" t="s">
        <v>11695</v>
      </c>
      <c r="L3099" t="s">
        <v>11696</v>
      </c>
      <c r="M3099">
        <v>4.1832527769999999</v>
      </c>
      <c r="N3099">
        <v>0</v>
      </c>
      <c r="O3099">
        <v>65</v>
      </c>
      <c r="P3099">
        <v>0</v>
      </c>
      <c r="Q3099">
        <v>0</v>
      </c>
      <c r="R3099">
        <v>0</v>
      </c>
      <c r="S3099">
        <v>271.91143099999999</v>
      </c>
      <c r="T3099">
        <v>0</v>
      </c>
      <c r="U3099">
        <v>0</v>
      </c>
    </row>
    <row r="3100" spans="1:21" x14ac:dyDescent="0.25">
      <c r="A3100" t="s">
        <v>11697</v>
      </c>
      <c r="B3100">
        <v>1</v>
      </c>
      <c r="C3100" t="s">
        <v>78</v>
      </c>
      <c r="D3100" t="s">
        <v>237</v>
      </c>
      <c r="E3100" t="s">
        <v>11698</v>
      </c>
      <c r="F3100" t="s">
        <v>177</v>
      </c>
      <c r="G3100" t="s">
        <v>71</v>
      </c>
      <c r="H3100" t="s">
        <v>129</v>
      </c>
      <c r="I3100" t="s">
        <v>22</v>
      </c>
      <c r="J3100" t="s">
        <v>130</v>
      </c>
      <c r="K3100" t="s">
        <v>11699</v>
      </c>
      <c r="L3100" t="s">
        <v>11700</v>
      </c>
      <c r="M3100">
        <v>3.9618544440000001</v>
      </c>
      <c r="N3100">
        <v>0</v>
      </c>
      <c r="O3100">
        <v>164</v>
      </c>
      <c r="P3100">
        <v>0</v>
      </c>
      <c r="Q3100">
        <v>0</v>
      </c>
      <c r="R3100">
        <v>0</v>
      </c>
      <c r="S3100">
        <v>649.74412900000004</v>
      </c>
      <c r="T3100">
        <v>0</v>
      </c>
      <c r="U3100">
        <v>0</v>
      </c>
    </row>
    <row r="3101" spans="1:21" x14ac:dyDescent="0.25">
      <c r="A3101" t="s">
        <v>11701</v>
      </c>
      <c r="B3101">
        <v>1</v>
      </c>
      <c r="C3101" t="s">
        <v>78</v>
      </c>
      <c r="D3101" t="s">
        <v>237</v>
      </c>
      <c r="E3101" t="s">
        <v>11702</v>
      </c>
      <c r="F3101" t="s">
        <v>163</v>
      </c>
      <c r="G3101" t="s">
        <v>72</v>
      </c>
      <c r="H3101" t="s">
        <v>129</v>
      </c>
      <c r="I3101" t="s">
        <v>22</v>
      </c>
      <c r="J3101" t="s">
        <v>130</v>
      </c>
      <c r="K3101" t="s">
        <v>11703</v>
      </c>
      <c r="L3101" t="s">
        <v>11704</v>
      </c>
      <c r="M3101">
        <v>0.85194444400000002</v>
      </c>
      <c r="N3101">
        <v>1</v>
      </c>
      <c r="O3101">
        <v>501</v>
      </c>
      <c r="P3101">
        <v>0</v>
      </c>
      <c r="Q3101">
        <v>0</v>
      </c>
      <c r="R3101">
        <v>0.85194400000000003</v>
      </c>
      <c r="S3101">
        <v>426.82416599999999</v>
      </c>
      <c r="T3101">
        <v>0</v>
      </c>
      <c r="U3101">
        <v>0</v>
      </c>
    </row>
    <row r="3102" spans="1:21" x14ac:dyDescent="0.25">
      <c r="A3102" t="s">
        <v>11705</v>
      </c>
      <c r="B3102">
        <v>1</v>
      </c>
      <c r="C3102" t="s">
        <v>78</v>
      </c>
      <c r="D3102" t="s">
        <v>237</v>
      </c>
      <c r="E3102" t="s">
        <v>3335</v>
      </c>
      <c r="F3102" t="s">
        <v>154</v>
      </c>
      <c r="G3102" t="s">
        <v>72</v>
      </c>
      <c r="H3102" t="s">
        <v>129</v>
      </c>
      <c r="I3102" t="s">
        <v>22</v>
      </c>
      <c r="J3102" t="s">
        <v>141</v>
      </c>
      <c r="K3102" t="s">
        <v>11706</v>
      </c>
      <c r="L3102" t="s">
        <v>11707</v>
      </c>
      <c r="M3102">
        <v>0.185277777</v>
      </c>
      <c r="N3102">
        <v>10</v>
      </c>
      <c r="O3102">
        <v>3229</v>
      </c>
      <c r="P3102">
        <v>0</v>
      </c>
      <c r="Q3102">
        <v>0</v>
      </c>
      <c r="R3102">
        <v>1.852778</v>
      </c>
      <c r="S3102">
        <v>598.26194199999998</v>
      </c>
      <c r="T3102">
        <v>0</v>
      </c>
      <c r="U3102">
        <v>0</v>
      </c>
    </row>
    <row r="3103" spans="1:21" x14ac:dyDescent="0.25">
      <c r="A3103" t="s">
        <v>11708</v>
      </c>
      <c r="B3103">
        <v>1</v>
      </c>
      <c r="C3103" t="s">
        <v>78</v>
      </c>
      <c r="D3103" t="s">
        <v>237</v>
      </c>
      <c r="E3103" t="s">
        <v>11709</v>
      </c>
      <c r="F3103" t="s">
        <v>140</v>
      </c>
      <c r="G3103" t="s">
        <v>72</v>
      </c>
      <c r="H3103" t="s">
        <v>129</v>
      </c>
      <c r="I3103" t="s">
        <v>22</v>
      </c>
      <c r="J3103" t="s">
        <v>141</v>
      </c>
      <c r="K3103" t="s">
        <v>11710</v>
      </c>
      <c r="L3103" t="s">
        <v>11711</v>
      </c>
      <c r="M3103">
        <v>0.168333333</v>
      </c>
      <c r="N3103">
        <v>36</v>
      </c>
      <c r="O3103">
        <v>18596</v>
      </c>
      <c r="P3103">
        <v>0</v>
      </c>
      <c r="Q3103">
        <v>0</v>
      </c>
      <c r="R3103">
        <v>6.06</v>
      </c>
      <c r="S3103">
        <v>3130.3266600000002</v>
      </c>
      <c r="T3103">
        <v>0</v>
      </c>
      <c r="U3103">
        <v>0</v>
      </c>
    </row>
    <row r="3104" spans="1:21" x14ac:dyDescent="0.25">
      <c r="A3104" t="s">
        <v>11712</v>
      </c>
      <c r="B3104">
        <v>1</v>
      </c>
      <c r="C3104" t="s">
        <v>78</v>
      </c>
      <c r="D3104" t="s">
        <v>237</v>
      </c>
      <c r="E3104" t="s">
        <v>11713</v>
      </c>
      <c r="F3104" t="s">
        <v>4991</v>
      </c>
      <c r="G3104" t="s">
        <v>71</v>
      </c>
      <c r="H3104" t="s">
        <v>129</v>
      </c>
      <c r="I3104" t="s">
        <v>22</v>
      </c>
      <c r="J3104" t="s">
        <v>141</v>
      </c>
      <c r="K3104" t="s">
        <v>11714</v>
      </c>
      <c r="L3104" t="s">
        <v>11715</v>
      </c>
      <c r="M3104">
        <v>3.386111111</v>
      </c>
      <c r="N3104">
        <v>0</v>
      </c>
      <c r="O3104">
        <v>2</v>
      </c>
      <c r="P3104">
        <v>0</v>
      </c>
      <c r="Q3104">
        <v>0</v>
      </c>
      <c r="R3104">
        <v>0</v>
      </c>
      <c r="S3104">
        <v>6.7722220000000002</v>
      </c>
      <c r="T3104">
        <v>0</v>
      </c>
      <c r="U3104">
        <v>0</v>
      </c>
    </row>
    <row r="3105" spans="1:21" x14ac:dyDescent="0.25">
      <c r="A3105" t="s">
        <v>11716</v>
      </c>
      <c r="B3105">
        <v>1</v>
      </c>
      <c r="C3105" t="s">
        <v>79</v>
      </c>
      <c r="D3105" t="s">
        <v>114</v>
      </c>
      <c r="E3105" t="s">
        <v>11717</v>
      </c>
      <c r="F3105" t="s">
        <v>4986</v>
      </c>
      <c r="G3105" t="s">
        <v>71</v>
      </c>
      <c r="H3105" t="s">
        <v>129</v>
      </c>
      <c r="I3105" t="s">
        <v>22</v>
      </c>
      <c r="J3105" t="s">
        <v>141</v>
      </c>
      <c r="K3105" t="s">
        <v>11718</v>
      </c>
      <c r="L3105" t="s">
        <v>11719</v>
      </c>
      <c r="M3105">
        <v>0.79361111100000004</v>
      </c>
      <c r="N3105">
        <v>0</v>
      </c>
      <c r="O3105">
        <v>11</v>
      </c>
      <c r="P3105">
        <v>0</v>
      </c>
      <c r="Q3105">
        <v>0</v>
      </c>
      <c r="R3105">
        <v>0</v>
      </c>
      <c r="S3105">
        <v>8.7297220000000006</v>
      </c>
      <c r="T3105">
        <v>0</v>
      </c>
      <c r="U3105">
        <v>0</v>
      </c>
    </row>
    <row r="3106" spans="1:21" x14ac:dyDescent="0.25">
      <c r="A3106" t="s">
        <v>11720</v>
      </c>
      <c r="B3106">
        <v>1</v>
      </c>
      <c r="C3106" t="s">
        <v>78</v>
      </c>
      <c r="D3106" t="s">
        <v>81</v>
      </c>
      <c r="E3106" t="s">
        <v>11721</v>
      </c>
      <c r="F3106" t="s">
        <v>5417</v>
      </c>
      <c r="G3106" t="s">
        <v>71</v>
      </c>
      <c r="H3106" t="s">
        <v>129</v>
      </c>
      <c r="I3106" t="s">
        <v>22</v>
      </c>
      <c r="J3106" t="s">
        <v>141</v>
      </c>
      <c r="K3106" t="s">
        <v>11722</v>
      </c>
      <c r="L3106" t="s">
        <v>11723</v>
      </c>
      <c r="M3106">
        <v>2.1161111109999999</v>
      </c>
      <c r="N3106">
        <v>0</v>
      </c>
      <c r="O3106">
        <v>7</v>
      </c>
      <c r="P3106">
        <v>0</v>
      </c>
      <c r="Q3106">
        <v>0</v>
      </c>
      <c r="R3106">
        <v>0</v>
      </c>
      <c r="S3106">
        <v>14.812778</v>
      </c>
      <c r="T3106">
        <v>0</v>
      </c>
      <c r="U3106">
        <v>0</v>
      </c>
    </row>
    <row r="3107" spans="1:21" x14ac:dyDescent="0.25">
      <c r="A3107" t="s">
        <v>11724</v>
      </c>
      <c r="B3107">
        <v>1</v>
      </c>
      <c r="C3107" t="s">
        <v>79</v>
      </c>
      <c r="D3107" t="s">
        <v>114</v>
      </c>
      <c r="E3107" t="s">
        <v>11725</v>
      </c>
      <c r="F3107" t="s">
        <v>4986</v>
      </c>
      <c r="G3107" t="s">
        <v>71</v>
      </c>
      <c r="H3107" t="s">
        <v>129</v>
      </c>
      <c r="I3107" t="s">
        <v>22</v>
      </c>
      <c r="J3107" t="s">
        <v>141</v>
      </c>
      <c r="K3107" t="s">
        <v>11726</v>
      </c>
      <c r="L3107" t="s">
        <v>11727</v>
      </c>
      <c r="M3107">
        <v>0.42777777700000003</v>
      </c>
      <c r="N3107">
        <v>0</v>
      </c>
      <c r="O3107">
        <v>32</v>
      </c>
      <c r="P3107">
        <v>0</v>
      </c>
      <c r="Q3107">
        <v>1</v>
      </c>
      <c r="R3107">
        <v>0</v>
      </c>
      <c r="S3107">
        <v>13.688889</v>
      </c>
      <c r="T3107">
        <v>0</v>
      </c>
      <c r="U3107">
        <v>0.42777799999999999</v>
      </c>
    </row>
    <row r="3108" spans="1:21" x14ac:dyDescent="0.25">
      <c r="A3108" t="s">
        <v>11728</v>
      </c>
      <c r="B3108">
        <v>1</v>
      </c>
      <c r="C3108" t="s">
        <v>79</v>
      </c>
      <c r="D3108" t="s">
        <v>114</v>
      </c>
      <c r="E3108" t="s">
        <v>11729</v>
      </c>
      <c r="F3108" t="s">
        <v>4986</v>
      </c>
      <c r="G3108" t="s">
        <v>71</v>
      </c>
      <c r="H3108" t="s">
        <v>129</v>
      </c>
      <c r="I3108" t="s">
        <v>22</v>
      </c>
      <c r="J3108" t="s">
        <v>141</v>
      </c>
      <c r="K3108" t="s">
        <v>11730</v>
      </c>
      <c r="L3108" t="s">
        <v>11731</v>
      </c>
      <c r="M3108">
        <v>0.77083333300000001</v>
      </c>
      <c r="N3108">
        <v>0</v>
      </c>
      <c r="O3108">
        <v>11</v>
      </c>
      <c r="P3108">
        <v>0</v>
      </c>
      <c r="Q3108">
        <v>0</v>
      </c>
      <c r="R3108">
        <v>0</v>
      </c>
      <c r="S3108">
        <v>8.4791670000000003</v>
      </c>
      <c r="T3108">
        <v>0</v>
      </c>
      <c r="U3108">
        <v>0</v>
      </c>
    </row>
    <row r="3109" spans="1:21" x14ac:dyDescent="0.25">
      <c r="A3109" t="s">
        <v>11732</v>
      </c>
      <c r="B3109">
        <v>1</v>
      </c>
      <c r="C3109" t="s">
        <v>79</v>
      </c>
      <c r="D3109" t="s">
        <v>114</v>
      </c>
      <c r="E3109" t="s">
        <v>11733</v>
      </c>
      <c r="F3109" t="s">
        <v>5012</v>
      </c>
      <c r="G3109" t="s">
        <v>72</v>
      </c>
      <c r="H3109" t="s">
        <v>129</v>
      </c>
      <c r="I3109" t="s">
        <v>22</v>
      </c>
      <c r="J3109" t="s">
        <v>141</v>
      </c>
      <c r="K3109" t="s">
        <v>11734</v>
      </c>
      <c r="L3109" t="s">
        <v>11735</v>
      </c>
      <c r="M3109">
        <v>0.73583333299999998</v>
      </c>
      <c r="N3109">
        <v>1</v>
      </c>
      <c r="O3109">
        <v>11</v>
      </c>
      <c r="P3109">
        <v>0</v>
      </c>
      <c r="Q3109">
        <v>1</v>
      </c>
      <c r="R3109">
        <v>0.73583299999999996</v>
      </c>
      <c r="S3109">
        <v>8.0941670000000006</v>
      </c>
      <c r="T3109">
        <v>0</v>
      </c>
      <c r="U3109">
        <v>0.73583299999999996</v>
      </c>
    </row>
    <row r="3110" spans="1:21" x14ac:dyDescent="0.25">
      <c r="A3110" t="s">
        <v>11736</v>
      </c>
      <c r="B3110">
        <v>1</v>
      </c>
      <c r="C3110" t="s">
        <v>78</v>
      </c>
      <c r="D3110" t="s">
        <v>237</v>
      </c>
      <c r="E3110" t="s">
        <v>11737</v>
      </c>
      <c r="F3110" t="s">
        <v>5626</v>
      </c>
      <c r="G3110" t="s">
        <v>71</v>
      </c>
      <c r="H3110" t="s">
        <v>129</v>
      </c>
      <c r="I3110" t="s">
        <v>22</v>
      </c>
      <c r="J3110" t="s">
        <v>141</v>
      </c>
      <c r="K3110" t="s">
        <v>11738</v>
      </c>
      <c r="L3110" t="s">
        <v>11739</v>
      </c>
      <c r="M3110">
        <v>1.285555555</v>
      </c>
      <c r="N3110">
        <v>0</v>
      </c>
      <c r="O3110">
        <v>81</v>
      </c>
      <c r="P3110">
        <v>0</v>
      </c>
      <c r="Q3110">
        <v>0</v>
      </c>
      <c r="R3110">
        <v>0</v>
      </c>
      <c r="S3110">
        <v>104.13</v>
      </c>
      <c r="T3110">
        <v>0</v>
      </c>
      <c r="U3110">
        <v>0</v>
      </c>
    </row>
    <row r="3111" spans="1:21" x14ac:dyDescent="0.25">
      <c r="A3111" t="s">
        <v>11740</v>
      </c>
      <c r="B3111">
        <v>1</v>
      </c>
      <c r="C3111" t="s">
        <v>78</v>
      </c>
      <c r="D3111" t="s">
        <v>237</v>
      </c>
      <c r="E3111" t="s">
        <v>11741</v>
      </c>
      <c r="F3111" t="s">
        <v>5626</v>
      </c>
      <c r="G3111" t="s">
        <v>71</v>
      </c>
      <c r="H3111" t="s">
        <v>129</v>
      </c>
      <c r="I3111" t="s">
        <v>22</v>
      </c>
      <c r="J3111" t="s">
        <v>141</v>
      </c>
      <c r="K3111" t="s">
        <v>11742</v>
      </c>
      <c r="L3111" t="s">
        <v>11743</v>
      </c>
      <c r="M3111">
        <v>1.1583333330000001</v>
      </c>
      <c r="N3111">
        <v>0</v>
      </c>
      <c r="O3111">
        <v>155</v>
      </c>
      <c r="P3111">
        <v>0</v>
      </c>
      <c r="Q3111">
        <v>0</v>
      </c>
      <c r="R3111">
        <v>0</v>
      </c>
      <c r="S3111">
        <v>179.54166699999999</v>
      </c>
      <c r="T3111">
        <v>0</v>
      </c>
      <c r="U3111">
        <v>0</v>
      </c>
    </row>
    <row r="3112" spans="1:21" x14ac:dyDescent="0.25">
      <c r="A3112" t="s">
        <v>11744</v>
      </c>
      <c r="B3112">
        <v>1</v>
      </c>
      <c r="C3112" t="s">
        <v>78</v>
      </c>
      <c r="D3112" t="s">
        <v>237</v>
      </c>
      <c r="E3112" t="s">
        <v>11745</v>
      </c>
      <c r="F3112" t="s">
        <v>135</v>
      </c>
      <c r="G3112" t="s">
        <v>71</v>
      </c>
      <c r="H3112" t="s">
        <v>129</v>
      </c>
      <c r="I3112" t="s">
        <v>22</v>
      </c>
      <c r="J3112" t="s">
        <v>130</v>
      </c>
      <c r="K3112" t="s">
        <v>11746</v>
      </c>
      <c r="L3112" t="s">
        <v>11747</v>
      </c>
      <c r="M3112">
        <v>2.986809166</v>
      </c>
      <c r="N3112">
        <v>1</v>
      </c>
      <c r="O3112">
        <v>852</v>
      </c>
      <c r="P3112">
        <v>0</v>
      </c>
      <c r="Q3112">
        <v>0</v>
      </c>
      <c r="R3112">
        <v>2.986809</v>
      </c>
      <c r="S3112">
        <v>2544.7614090000002</v>
      </c>
      <c r="T3112">
        <v>0</v>
      </c>
      <c r="U3112">
        <v>0</v>
      </c>
    </row>
    <row r="3113" spans="1:21" x14ac:dyDescent="0.25">
      <c r="A3113" t="s">
        <v>11748</v>
      </c>
      <c r="B3113">
        <v>1</v>
      </c>
      <c r="C3113" t="s">
        <v>78</v>
      </c>
      <c r="D3113" t="s">
        <v>81</v>
      </c>
      <c r="E3113" t="s">
        <v>11749</v>
      </c>
      <c r="F3113" t="s">
        <v>4991</v>
      </c>
      <c r="G3113" t="s">
        <v>71</v>
      </c>
      <c r="H3113" t="s">
        <v>129</v>
      </c>
      <c r="I3113" t="s">
        <v>22</v>
      </c>
      <c r="J3113" t="s">
        <v>141</v>
      </c>
      <c r="K3113" t="s">
        <v>11750</v>
      </c>
      <c r="L3113" t="s">
        <v>11751</v>
      </c>
      <c r="M3113">
        <v>1.4708333330000001</v>
      </c>
      <c r="N3113">
        <v>0</v>
      </c>
      <c r="O3113">
        <v>3</v>
      </c>
      <c r="P3113">
        <v>0</v>
      </c>
      <c r="Q3113">
        <v>0</v>
      </c>
      <c r="R3113">
        <v>0</v>
      </c>
      <c r="S3113">
        <v>4.4124999999999996</v>
      </c>
      <c r="T3113">
        <v>0</v>
      </c>
      <c r="U3113">
        <v>0</v>
      </c>
    </row>
    <row r="3114" spans="1:21" x14ac:dyDescent="0.25">
      <c r="A3114" t="s">
        <v>11752</v>
      </c>
      <c r="B3114">
        <v>1</v>
      </c>
      <c r="C3114" t="s">
        <v>79</v>
      </c>
      <c r="D3114" t="s">
        <v>109</v>
      </c>
      <c r="E3114" t="s">
        <v>11753</v>
      </c>
      <c r="F3114" t="s">
        <v>4991</v>
      </c>
      <c r="G3114" t="s">
        <v>71</v>
      </c>
      <c r="H3114" t="s">
        <v>129</v>
      </c>
      <c r="I3114" t="s">
        <v>22</v>
      </c>
      <c r="J3114" t="s">
        <v>141</v>
      </c>
      <c r="K3114" t="s">
        <v>11754</v>
      </c>
      <c r="L3114" t="s">
        <v>11755</v>
      </c>
      <c r="M3114">
        <v>4.3983333330000001</v>
      </c>
      <c r="N3114">
        <v>0</v>
      </c>
      <c r="O3114">
        <v>1</v>
      </c>
      <c r="P3114">
        <v>0</v>
      </c>
      <c r="Q3114">
        <v>0</v>
      </c>
      <c r="R3114">
        <v>0</v>
      </c>
      <c r="S3114">
        <v>4.398333</v>
      </c>
      <c r="T3114">
        <v>0</v>
      </c>
      <c r="U3114">
        <v>0</v>
      </c>
    </row>
    <row r="3115" spans="1:21" x14ac:dyDescent="0.25">
      <c r="A3115" t="s">
        <v>11756</v>
      </c>
      <c r="B3115">
        <v>1</v>
      </c>
      <c r="C3115" t="s">
        <v>79</v>
      </c>
      <c r="D3115" t="s">
        <v>109</v>
      </c>
      <c r="E3115" t="s">
        <v>11757</v>
      </c>
      <c r="F3115" t="s">
        <v>4986</v>
      </c>
      <c r="G3115" t="s">
        <v>71</v>
      </c>
      <c r="H3115" t="s">
        <v>129</v>
      </c>
      <c r="I3115" t="s">
        <v>22</v>
      </c>
      <c r="J3115" t="s">
        <v>141</v>
      </c>
      <c r="K3115" t="s">
        <v>11758</v>
      </c>
      <c r="L3115" t="s">
        <v>11759</v>
      </c>
      <c r="M3115">
        <v>0.91666666600000002</v>
      </c>
      <c r="N3115">
        <v>0</v>
      </c>
      <c r="O3115">
        <v>0</v>
      </c>
      <c r="P3115">
        <v>0</v>
      </c>
      <c r="Q3115">
        <v>13</v>
      </c>
      <c r="R3115">
        <v>0</v>
      </c>
      <c r="S3115">
        <v>0</v>
      </c>
      <c r="T3115">
        <v>0</v>
      </c>
      <c r="U3115">
        <v>11.916667</v>
      </c>
    </row>
    <row r="3116" spans="1:21" x14ac:dyDescent="0.25">
      <c r="A3116" t="s">
        <v>11760</v>
      </c>
      <c r="B3116">
        <v>1</v>
      </c>
      <c r="C3116" t="s">
        <v>79</v>
      </c>
      <c r="D3116" t="s">
        <v>109</v>
      </c>
      <c r="E3116" t="s">
        <v>11761</v>
      </c>
      <c r="F3116" t="s">
        <v>4991</v>
      </c>
      <c r="G3116" t="s">
        <v>71</v>
      </c>
      <c r="H3116" t="s">
        <v>129</v>
      </c>
      <c r="I3116" t="s">
        <v>22</v>
      </c>
      <c r="J3116" t="s">
        <v>141</v>
      </c>
      <c r="K3116" t="s">
        <v>11762</v>
      </c>
      <c r="L3116" t="s">
        <v>11763</v>
      </c>
      <c r="M3116">
        <v>0.832777777</v>
      </c>
      <c r="N3116">
        <v>0</v>
      </c>
      <c r="O3116">
        <v>2</v>
      </c>
      <c r="P3116">
        <v>0</v>
      </c>
      <c r="Q3116">
        <v>0</v>
      </c>
      <c r="R3116">
        <v>0</v>
      </c>
      <c r="S3116">
        <v>1.665556</v>
      </c>
      <c r="T3116">
        <v>0</v>
      </c>
      <c r="U3116">
        <v>0</v>
      </c>
    </row>
    <row r="3117" spans="1:21" x14ac:dyDescent="0.25">
      <c r="A3117" t="s">
        <v>11764</v>
      </c>
      <c r="B3117">
        <v>1</v>
      </c>
      <c r="C3117" t="s">
        <v>79</v>
      </c>
      <c r="D3117" t="s">
        <v>109</v>
      </c>
      <c r="E3117" t="s">
        <v>11765</v>
      </c>
      <c r="F3117" t="s">
        <v>5012</v>
      </c>
      <c r="G3117" t="s">
        <v>72</v>
      </c>
      <c r="H3117" t="s">
        <v>129</v>
      </c>
      <c r="I3117" t="s">
        <v>22</v>
      </c>
      <c r="J3117" t="s">
        <v>141</v>
      </c>
      <c r="K3117" t="s">
        <v>11766</v>
      </c>
      <c r="L3117" t="s">
        <v>11767</v>
      </c>
      <c r="M3117">
        <v>1.110833333</v>
      </c>
      <c r="N3117">
        <v>1</v>
      </c>
      <c r="O3117">
        <v>33</v>
      </c>
      <c r="P3117">
        <v>0</v>
      </c>
      <c r="Q3117">
        <v>0</v>
      </c>
      <c r="R3117">
        <v>1.110833</v>
      </c>
      <c r="S3117">
        <v>36.657499999999999</v>
      </c>
      <c r="T3117">
        <v>0</v>
      </c>
      <c r="U3117">
        <v>0</v>
      </c>
    </row>
    <row r="3118" spans="1:21" x14ac:dyDescent="0.25">
      <c r="A3118" t="s">
        <v>11768</v>
      </c>
      <c r="B3118">
        <v>1</v>
      </c>
      <c r="C3118" t="s">
        <v>79</v>
      </c>
      <c r="D3118" t="s">
        <v>109</v>
      </c>
      <c r="E3118" t="s">
        <v>11769</v>
      </c>
      <c r="F3118" t="s">
        <v>4991</v>
      </c>
      <c r="G3118" t="s">
        <v>71</v>
      </c>
      <c r="H3118" t="s">
        <v>129</v>
      </c>
      <c r="I3118" t="s">
        <v>22</v>
      </c>
      <c r="J3118" t="s">
        <v>141</v>
      </c>
      <c r="K3118" t="s">
        <v>11770</v>
      </c>
      <c r="L3118" t="s">
        <v>11771</v>
      </c>
      <c r="M3118">
        <v>0.63972222199999995</v>
      </c>
      <c r="N3118">
        <v>0</v>
      </c>
      <c r="O3118">
        <v>1</v>
      </c>
      <c r="P3118">
        <v>0</v>
      </c>
      <c r="Q3118">
        <v>0</v>
      </c>
      <c r="R3118">
        <v>0</v>
      </c>
      <c r="S3118">
        <v>0.63972200000000001</v>
      </c>
      <c r="T3118">
        <v>0</v>
      </c>
      <c r="U3118">
        <v>0</v>
      </c>
    </row>
    <row r="3119" spans="1:21" x14ac:dyDescent="0.25">
      <c r="A3119" t="s">
        <v>11772</v>
      </c>
      <c r="B3119">
        <v>1</v>
      </c>
      <c r="C3119" t="s">
        <v>79</v>
      </c>
      <c r="D3119" t="s">
        <v>109</v>
      </c>
      <c r="E3119" t="s">
        <v>11773</v>
      </c>
      <c r="F3119" t="s">
        <v>2199</v>
      </c>
      <c r="G3119" t="s">
        <v>71</v>
      </c>
      <c r="H3119" t="s">
        <v>129</v>
      </c>
      <c r="I3119" t="s">
        <v>24</v>
      </c>
      <c r="J3119" t="s">
        <v>141</v>
      </c>
      <c r="K3119" t="s">
        <v>11774</v>
      </c>
      <c r="L3119" t="s">
        <v>11775</v>
      </c>
      <c r="M3119">
        <v>0.72499999999999998</v>
      </c>
      <c r="N3119">
        <v>0</v>
      </c>
      <c r="O3119">
        <v>15</v>
      </c>
      <c r="P3119">
        <v>0</v>
      </c>
      <c r="Q3119">
        <v>0</v>
      </c>
      <c r="R3119">
        <v>0</v>
      </c>
      <c r="S3119">
        <v>10.875</v>
      </c>
      <c r="T3119">
        <v>0</v>
      </c>
      <c r="U3119">
        <v>0</v>
      </c>
    </row>
    <row r="3120" spans="1:21" x14ac:dyDescent="0.25">
      <c r="A3120" t="s">
        <v>11776</v>
      </c>
      <c r="B3120">
        <v>1</v>
      </c>
      <c r="C3120" t="s">
        <v>78</v>
      </c>
      <c r="D3120" t="s">
        <v>83</v>
      </c>
      <c r="E3120" t="s">
        <v>11777</v>
      </c>
      <c r="F3120" t="s">
        <v>5417</v>
      </c>
      <c r="G3120" t="s">
        <v>71</v>
      </c>
      <c r="H3120" t="s">
        <v>129</v>
      </c>
      <c r="I3120" t="s">
        <v>22</v>
      </c>
      <c r="J3120" t="s">
        <v>141</v>
      </c>
      <c r="K3120" t="s">
        <v>9150</v>
      </c>
      <c r="L3120" t="s">
        <v>11778</v>
      </c>
      <c r="M3120">
        <v>1.112777777</v>
      </c>
      <c r="N3120">
        <v>0</v>
      </c>
      <c r="O3120">
        <v>6</v>
      </c>
      <c r="P3120">
        <v>0</v>
      </c>
      <c r="Q3120">
        <v>0</v>
      </c>
      <c r="R3120">
        <v>0</v>
      </c>
      <c r="S3120">
        <v>6.6766670000000001</v>
      </c>
      <c r="T3120">
        <v>0</v>
      </c>
      <c r="U3120">
        <v>0</v>
      </c>
    </row>
    <row r="3121" spans="1:21" x14ac:dyDescent="0.25">
      <c r="A3121" t="s">
        <v>11779</v>
      </c>
      <c r="B3121">
        <v>1</v>
      </c>
      <c r="C3121" t="s">
        <v>78</v>
      </c>
      <c r="D3121" t="s">
        <v>83</v>
      </c>
      <c r="E3121" t="s">
        <v>11780</v>
      </c>
      <c r="F3121" t="s">
        <v>4986</v>
      </c>
      <c r="G3121" t="s">
        <v>71</v>
      </c>
      <c r="H3121" t="s">
        <v>129</v>
      </c>
      <c r="I3121" t="s">
        <v>22</v>
      </c>
      <c r="J3121" t="s">
        <v>141</v>
      </c>
      <c r="K3121" t="s">
        <v>11781</v>
      </c>
      <c r="L3121" t="s">
        <v>11782</v>
      </c>
      <c r="M3121">
        <v>1.1922222220000001</v>
      </c>
      <c r="N3121">
        <v>0</v>
      </c>
      <c r="O3121">
        <v>104</v>
      </c>
      <c r="P3121">
        <v>0</v>
      </c>
      <c r="Q3121">
        <v>0</v>
      </c>
      <c r="R3121">
        <v>0</v>
      </c>
      <c r="S3121">
        <v>123.991111</v>
      </c>
      <c r="T3121">
        <v>0</v>
      </c>
      <c r="U3121">
        <v>0</v>
      </c>
    </row>
    <row r="3122" spans="1:21" x14ac:dyDescent="0.25">
      <c r="A3122" t="s">
        <v>11783</v>
      </c>
      <c r="B3122">
        <v>1</v>
      </c>
      <c r="C3122" t="s">
        <v>78</v>
      </c>
      <c r="D3122" t="s">
        <v>86</v>
      </c>
      <c r="E3122" t="s">
        <v>11784</v>
      </c>
      <c r="F3122" t="s">
        <v>140</v>
      </c>
      <c r="G3122" t="s">
        <v>72</v>
      </c>
      <c r="H3122" t="s">
        <v>129</v>
      </c>
      <c r="I3122" t="s">
        <v>22</v>
      </c>
      <c r="J3122" t="s">
        <v>141</v>
      </c>
      <c r="K3122" t="s">
        <v>11785</v>
      </c>
      <c r="L3122" t="s">
        <v>11786</v>
      </c>
      <c r="M3122">
        <v>1.293055555</v>
      </c>
      <c r="N3122">
        <v>3</v>
      </c>
      <c r="O3122">
        <v>157</v>
      </c>
      <c r="P3122">
        <v>0</v>
      </c>
      <c r="Q3122">
        <v>0</v>
      </c>
      <c r="R3122">
        <v>3.8791669999999998</v>
      </c>
      <c r="S3122">
        <v>203.00972200000001</v>
      </c>
      <c r="T3122">
        <v>0</v>
      </c>
      <c r="U3122">
        <v>0</v>
      </c>
    </row>
    <row r="3123" spans="1:21" x14ac:dyDescent="0.25">
      <c r="A3123" t="s">
        <v>11787</v>
      </c>
      <c r="B3123">
        <v>1</v>
      </c>
      <c r="C3123" t="s">
        <v>78</v>
      </c>
      <c r="D3123" t="s">
        <v>86</v>
      </c>
      <c r="E3123" t="s">
        <v>11788</v>
      </c>
      <c r="F3123" t="s">
        <v>140</v>
      </c>
      <c r="G3123" t="s">
        <v>72</v>
      </c>
      <c r="H3123" t="s">
        <v>129</v>
      </c>
      <c r="I3123" t="s">
        <v>22</v>
      </c>
      <c r="J3123" t="s">
        <v>141</v>
      </c>
      <c r="K3123" t="s">
        <v>7166</v>
      </c>
      <c r="L3123" t="s">
        <v>11789</v>
      </c>
      <c r="M3123">
        <v>0.18194444400000001</v>
      </c>
      <c r="N3123">
        <v>1</v>
      </c>
      <c r="O3123">
        <v>326</v>
      </c>
      <c r="P3123">
        <v>0</v>
      </c>
      <c r="Q3123">
        <v>0</v>
      </c>
      <c r="R3123">
        <v>0.18194399999999999</v>
      </c>
      <c r="S3123">
        <v>59.313889000000003</v>
      </c>
      <c r="T3123">
        <v>0</v>
      </c>
      <c r="U3123">
        <v>0</v>
      </c>
    </row>
    <row r="3124" spans="1:21" x14ac:dyDescent="0.25">
      <c r="A3124" t="s">
        <v>11790</v>
      </c>
      <c r="B3124">
        <v>1</v>
      </c>
      <c r="C3124" t="s">
        <v>78</v>
      </c>
      <c r="D3124" t="s">
        <v>83</v>
      </c>
      <c r="E3124" t="s">
        <v>11791</v>
      </c>
      <c r="F3124" t="s">
        <v>6310</v>
      </c>
      <c r="G3124" t="s">
        <v>71</v>
      </c>
      <c r="H3124" t="s">
        <v>129</v>
      </c>
      <c r="I3124" t="s">
        <v>22</v>
      </c>
      <c r="J3124" t="s">
        <v>141</v>
      </c>
      <c r="K3124" t="s">
        <v>11792</v>
      </c>
      <c r="L3124" t="s">
        <v>11793</v>
      </c>
      <c r="M3124">
        <v>10.614166665999999</v>
      </c>
      <c r="N3124">
        <v>0</v>
      </c>
      <c r="O3124">
        <v>94</v>
      </c>
      <c r="P3124">
        <v>0</v>
      </c>
      <c r="Q3124">
        <v>0</v>
      </c>
      <c r="R3124">
        <v>0</v>
      </c>
      <c r="S3124">
        <v>997.73166700000002</v>
      </c>
      <c r="T3124">
        <v>0</v>
      </c>
      <c r="U3124">
        <v>0</v>
      </c>
    </row>
    <row r="3125" spans="1:21" x14ac:dyDescent="0.25">
      <c r="A3125" t="s">
        <v>11794</v>
      </c>
      <c r="B3125">
        <v>1</v>
      </c>
      <c r="C3125" t="s">
        <v>78</v>
      </c>
      <c r="D3125" t="s">
        <v>83</v>
      </c>
      <c r="E3125" t="s">
        <v>11795</v>
      </c>
      <c r="F3125" t="s">
        <v>4991</v>
      </c>
      <c r="G3125" t="s">
        <v>71</v>
      </c>
      <c r="H3125" t="s">
        <v>129</v>
      </c>
      <c r="I3125" t="s">
        <v>22</v>
      </c>
      <c r="J3125" t="s">
        <v>141</v>
      </c>
      <c r="K3125" t="s">
        <v>11796</v>
      </c>
      <c r="L3125" t="s">
        <v>11797</v>
      </c>
      <c r="M3125">
        <v>1.2</v>
      </c>
      <c r="N3125">
        <v>0</v>
      </c>
      <c r="O3125">
        <v>1</v>
      </c>
      <c r="P3125">
        <v>0</v>
      </c>
      <c r="Q3125">
        <v>0</v>
      </c>
      <c r="R3125">
        <v>0</v>
      </c>
      <c r="S3125">
        <v>1.2</v>
      </c>
      <c r="T3125">
        <v>0</v>
      </c>
      <c r="U3125">
        <v>0</v>
      </c>
    </row>
    <row r="3126" spans="1:21" x14ac:dyDescent="0.25">
      <c r="A3126" t="s">
        <v>11798</v>
      </c>
      <c r="B3126">
        <v>1</v>
      </c>
      <c r="C3126" t="s">
        <v>78</v>
      </c>
      <c r="D3126" t="s">
        <v>83</v>
      </c>
      <c r="E3126" t="s">
        <v>11799</v>
      </c>
      <c r="F3126" t="s">
        <v>4991</v>
      </c>
      <c r="G3126" t="s">
        <v>71</v>
      </c>
      <c r="H3126" t="s">
        <v>129</v>
      </c>
      <c r="I3126" t="s">
        <v>22</v>
      </c>
      <c r="J3126" t="s">
        <v>141</v>
      </c>
      <c r="K3126" t="s">
        <v>11800</v>
      </c>
      <c r="L3126" t="s">
        <v>11801</v>
      </c>
      <c r="M3126">
        <v>1.9158333329999999</v>
      </c>
      <c r="N3126">
        <v>0</v>
      </c>
      <c r="O3126">
        <v>16</v>
      </c>
      <c r="P3126">
        <v>0</v>
      </c>
      <c r="Q3126">
        <v>0</v>
      </c>
      <c r="R3126">
        <v>0</v>
      </c>
      <c r="S3126">
        <v>30.653333</v>
      </c>
      <c r="T3126">
        <v>0</v>
      </c>
      <c r="U3126">
        <v>0</v>
      </c>
    </row>
    <row r="3127" spans="1:21" x14ac:dyDescent="0.25">
      <c r="A3127" t="s">
        <v>11802</v>
      </c>
      <c r="B3127">
        <v>1</v>
      </c>
      <c r="C3127" t="s">
        <v>78</v>
      </c>
      <c r="D3127" t="s">
        <v>86</v>
      </c>
      <c r="E3127" t="s">
        <v>11803</v>
      </c>
      <c r="F3127" t="s">
        <v>5070</v>
      </c>
      <c r="G3127" t="s">
        <v>71</v>
      </c>
      <c r="H3127" t="s">
        <v>129</v>
      </c>
      <c r="I3127" t="s">
        <v>22</v>
      </c>
      <c r="J3127" t="s">
        <v>141</v>
      </c>
      <c r="K3127" t="s">
        <v>11804</v>
      </c>
      <c r="L3127" t="s">
        <v>11805</v>
      </c>
      <c r="M3127">
        <v>4.4102777770000001</v>
      </c>
      <c r="N3127">
        <v>0</v>
      </c>
      <c r="O3127">
        <v>6</v>
      </c>
      <c r="P3127">
        <v>0</v>
      </c>
      <c r="Q3127">
        <v>0</v>
      </c>
      <c r="R3127">
        <v>0</v>
      </c>
      <c r="S3127">
        <v>26.461666999999998</v>
      </c>
      <c r="T3127">
        <v>0</v>
      </c>
      <c r="U3127">
        <v>0</v>
      </c>
    </row>
    <row r="3128" spans="1:21" x14ac:dyDescent="0.25">
      <c r="A3128" t="s">
        <v>11806</v>
      </c>
      <c r="B3128">
        <v>1</v>
      </c>
      <c r="C3128" t="s">
        <v>78</v>
      </c>
      <c r="D3128" t="s">
        <v>86</v>
      </c>
      <c r="E3128" t="s">
        <v>11807</v>
      </c>
      <c r="F3128" t="s">
        <v>4991</v>
      </c>
      <c r="G3128" t="s">
        <v>71</v>
      </c>
      <c r="H3128" t="s">
        <v>129</v>
      </c>
      <c r="I3128" t="s">
        <v>22</v>
      </c>
      <c r="J3128" t="s">
        <v>141</v>
      </c>
      <c r="K3128" t="s">
        <v>11808</v>
      </c>
      <c r="L3128" t="s">
        <v>11809</v>
      </c>
      <c r="M3128">
        <v>1.4125000000000001</v>
      </c>
      <c r="N3128">
        <v>0</v>
      </c>
      <c r="O3128">
        <v>1</v>
      </c>
      <c r="P3128">
        <v>0</v>
      </c>
      <c r="Q3128">
        <v>0</v>
      </c>
      <c r="R3128">
        <v>0</v>
      </c>
      <c r="S3128">
        <v>1.4125000000000001</v>
      </c>
      <c r="T3128">
        <v>0</v>
      </c>
      <c r="U3128">
        <v>0</v>
      </c>
    </row>
    <row r="3129" spans="1:21" x14ac:dyDescent="0.25">
      <c r="A3129" t="s">
        <v>11810</v>
      </c>
      <c r="B3129">
        <v>1</v>
      </c>
      <c r="C3129" t="s">
        <v>78</v>
      </c>
      <c r="D3129" t="s">
        <v>86</v>
      </c>
      <c r="E3129" t="s">
        <v>11811</v>
      </c>
      <c r="F3129" t="s">
        <v>5829</v>
      </c>
      <c r="G3129" t="s">
        <v>72</v>
      </c>
      <c r="H3129" t="s">
        <v>129</v>
      </c>
      <c r="I3129" t="s">
        <v>22</v>
      </c>
      <c r="J3129" t="s">
        <v>141</v>
      </c>
      <c r="K3129" t="s">
        <v>11812</v>
      </c>
      <c r="L3129" t="s">
        <v>11813</v>
      </c>
      <c r="M3129">
        <v>1.3577777769999999</v>
      </c>
      <c r="N3129">
        <v>1</v>
      </c>
      <c r="O3129">
        <v>1155</v>
      </c>
      <c r="P3129">
        <v>0</v>
      </c>
      <c r="Q3129">
        <v>0</v>
      </c>
      <c r="R3129">
        <v>1.3577779999999999</v>
      </c>
      <c r="S3129">
        <v>1568.233332</v>
      </c>
      <c r="T3129">
        <v>0</v>
      </c>
      <c r="U3129">
        <v>0</v>
      </c>
    </row>
    <row r="3130" spans="1:21" x14ac:dyDescent="0.25">
      <c r="A3130" t="s">
        <v>11814</v>
      </c>
      <c r="B3130">
        <v>1</v>
      </c>
      <c r="C3130" t="s">
        <v>78</v>
      </c>
      <c r="D3130" t="s">
        <v>83</v>
      </c>
      <c r="E3130" t="s">
        <v>11815</v>
      </c>
      <c r="F3130" t="s">
        <v>5417</v>
      </c>
      <c r="G3130" t="s">
        <v>71</v>
      </c>
      <c r="H3130" t="s">
        <v>129</v>
      </c>
      <c r="I3130" t="s">
        <v>22</v>
      </c>
      <c r="J3130" t="s">
        <v>141</v>
      </c>
      <c r="K3130" t="s">
        <v>11816</v>
      </c>
      <c r="L3130" t="s">
        <v>11817</v>
      </c>
      <c r="M3130">
        <v>2.3858333329999999</v>
      </c>
      <c r="N3130">
        <v>0</v>
      </c>
      <c r="O3130">
        <v>13</v>
      </c>
      <c r="P3130">
        <v>0</v>
      </c>
      <c r="Q3130">
        <v>0</v>
      </c>
      <c r="R3130">
        <v>0</v>
      </c>
      <c r="S3130">
        <v>31.015833000000001</v>
      </c>
      <c r="T3130">
        <v>0</v>
      </c>
      <c r="U3130">
        <v>0</v>
      </c>
    </row>
    <row r="3131" spans="1:21" x14ac:dyDescent="0.25">
      <c r="A3131" t="s">
        <v>11818</v>
      </c>
      <c r="B3131">
        <v>1</v>
      </c>
      <c r="C3131" t="s">
        <v>78</v>
      </c>
      <c r="D3131" t="s">
        <v>83</v>
      </c>
      <c r="E3131" t="s">
        <v>11819</v>
      </c>
      <c r="F3131" t="s">
        <v>4991</v>
      </c>
      <c r="G3131" t="s">
        <v>71</v>
      </c>
      <c r="H3131" t="s">
        <v>129</v>
      </c>
      <c r="I3131" t="s">
        <v>22</v>
      </c>
      <c r="J3131" t="s">
        <v>141</v>
      </c>
      <c r="K3131" t="s">
        <v>11820</v>
      </c>
      <c r="L3131" t="s">
        <v>11821</v>
      </c>
      <c r="M3131">
        <v>1.8261111109999999</v>
      </c>
      <c r="N3131">
        <v>0</v>
      </c>
      <c r="O3131">
        <v>7</v>
      </c>
      <c r="P3131">
        <v>0</v>
      </c>
      <c r="Q3131">
        <v>0</v>
      </c>
      <c r="R3131">
        <v>0</v>
      </c>
      <c r="S3131">
        <v>12.782778</v>
      </c>
      <c r="T3131">
        <v>0</v>
      </c>
      <c r="U3131">
        <v>0</v>
      </c>
    </row>
    <row r="3132" spans="1:21" x14ac:dyDescent="0.25">
      <c r="A3132" t="s">
        <v>11822</v>
      </c>
      <c r="B3132">
        <v>1</v>
      </c>
      <c r="C3132" t="s">
        <v>78</v>
      </c>
      <c r="D3132" t="s">
        <v>83</v>
      </c>
      <c r="E3132" t="s">
        <v>11823</v>
      </c>
      <c r="F3132" t="s">
        <v>5417</v>
      </c>
      <c r="G3132" t="s">
        <v>71</v>
      </c>
      <c r="H3132" t="s">
        <v>129</v>
      </c>
      <c r="I3132" t="s">
        <v>22</v>
      </c>
      <c r="J3132" t="s">
        <v>141</v>
      </c>
      <c r="K3132" t="s">
        <v>11824</v>
      </c>
      <c r="L3132" t="s">
        <v>11825</v>
      </c>
      <c r="M3132">
        <v>2.645</v>
      </c>
      <c r="N3132">
        <v>0</v>
      </c>
      <c r="O3132">
        <v>16</v>
      </c>
      <c r="P3132">
        <v>0</v>
      </c>
      <c r="Q3132">
        <v>0</v>
      </c>
      <c r="R3132">
        <v>0</v>
      </c>
      <c r="S3132">
        <v>42.32</v>
      </c>
      <c r="T3132">
        <v>0</v>
      </c>
      <c r="U3132">
        <v>0</v>
      </c>
    </row>
    <row r="3133" spans="1:21" x14ac:dyDescent="0.25">
      <c r="A3133" t="s">
        <v>11826</v>
      </c>
      <c r="B3133">
        <v>1</v>
      </c>
      <c r="C3133" t="s">
        <v>78</v>
      </c>
      <c r="D3133" t="s">
        <v>83</v>
      </c>
      <c r="E3133" t="s">
        <v>11827</v>
      </c>
      <c r="F3133" t="s">
        <v>4991</v>
      </c>
      <c r="G3133" t="s">
        <v>71</v>
      </c>
      <c r="H3133" t="s">
        <v>129</v>
      </c>
      <c r="I3133" t="s">
        <v>22</v>
      </c>
      <c r="J3133" t="s">
        <v>141</v>
      </c>
      <c r="K3133" t="s">
        <v>11828</v>
      </c>
      <c r="L3133" t="s">
        <v>11829</v>
      </c>
      <c r="M3133">
        <v>4.3686111109999999</v>
      </c>
      <c r="N3133">
        <v>0</v>
      </c>
      <c r="O3133">
        <v>17</v>
      </c>
      <c r="P3133">
        <v>0</v>
      </c>
      <c r="Q3133">
        <v>0</v>
      </c>
      <c r="R3133">
        <v>0</v>
      </c>
      <c r="S3133">
        <v>74.266389000000004</v>
      </c>
      <c r="T3133">
        <v>0</v>
      </c>
      <c r="U3133">
        <v>0</v>
      </c>
    </row>
    <row r="3134" spans="1:21" x14ac:dyDescent="0.25">
      <c r="A3134" t="s">
        <v>11830</v>
      </c>
      <c r="B3134">
        <v>1</v>
      </c>
      <c r="C3134" t="s">
        <v>78</v>
      </c>
      <c r="D3134" t="s">
        <v>86</v>
      </c>
      <c r="E3134" t="s">
        <v>11831</v>
      </c>
      <c r="F3134" t="s">
        <v>5417</v>
      </c>
      <c r="G3134" t="s">
        <v>71</v>
      </c>
      <c r="H3134" t="s">
        <v>129</v>
      </c>
      <c r="I3134" t="s">
        <v>22</v>
      </c>
      <c r="J3134" t="s">
        <v>141</v>
      </c>
      <c r="K3134" t="s">
        <v>11832</v>
      </c>
      <c r="L3134" t="s">
        <v>11833</v>
      </c>
      <c r="M3134">
        <v>1.0794444439999999</v>
      </c>
      <c r="N3134">
        <v>0</v>
      </c>
      <c r="O3134">
        <v>9</v>
      </c>
      <c r="P3134">
        <v>0</v>
      </c>
      <c r="Q3134">
        <v>0</v>
      </c>
      <c r="R3134">
        <v>0</v>
      </c>
      <c r="S3134">
        <v>9.7149999999999999</v>
      </c>
      <c r="T3134">
        <v>0</v>
      </c>
      <c r="U3134">
        <v>0</v>
      </c>
    </row>
    <row r="3135" spans="1:21" x14ac:dyDescent="0.25">
      <c r="A3135" t="s">
        <v>11834</v>
      </c>
      <c r="B3135">
        <v>1</v>
      </c>
      <c r="C3135" t="s">
        <v>78</v>
      </c>
      <c r="D3135" t="s">
        <v>86</v>
      </c>
      <c r="E3135" t="s">
        <v>11835</v>
      </c>
      <c r="F3135" t="s">
        <v>4986</v>
      </c>
      <c r="G3135" t="s">
        <v>71</v>
      </c>
      <c r="H3135" t="s">
        <v>129</v>
      </c>
      <c r="I3135" t="s">
        <v>22</v>
      </c>
      <c r="J3135" t="s">
        <v>141</v>
      </c>
      <c r="K3135" t="s">
        <v>11836</v>
      </c>
      <c r="L3135" t="s">
        <v>11837</v>
      </c>
      <c r="M3135">
        <v>1.467222222</v>
      </c>
      <c r="N3135">
        <v>0</v>
      </c>
      <c r="O3135">
        <v>59</v>
      </c>
      <c r="P3135">
        <v>0</v>
      </c>
      <c r="Q3135">
        <v>0</v>
      </c>
      <c r="R3135">
        <v>0</v>
      </c>
      <c r="S3135">
        <v>86.566111000000006</v>
      </c>
      <c r="T3135">
        <v>0</v>
      </c>
      <c r="U3135">
        <v>0</v>
      </c>
    </row>
    <row r="3136" spans="1:21" x14ac:dyDescent="0.25">
      <c r="A3136" t="s">
        <v>11838</v>
      </c>
      <c r="B3136">
        <v>1</v>
      </c>
      <c r="C3136" t="s">
        <v>78</v>
      </c>
      <c r="D3136" t="s">
        <v>83</v>
      </c>
      <c r="E3136" t="s">
        <v>11839</v>
      </c>
      <c r="F3136" t="s">
        <v>5626</v>
      </c>
      <c r="G3136" t="s">
        <v>71</v>
      </c>
      <c r="H3136" t="s">
        <v>129</v>
      </c>
      <c r="I3136" t="s">
        <v>22</v>
      </c>
      <c r="J3136" t="s">
        <v>141</v>
      </c>
      <c r="K3136" t="s">
        <v>11840</v>
      </c>
      <c r="L3136" t="s">
        <v>11841</v>
      </c>
      <c r="M3136">
        <v>0.95833333300000001</v>
      </c>
      <c r="N3136">
        <v>0</v>
      </c>
      <c r="O3136">
        <v>49</v>
      </c>
      <c r="P3136">
        <v>0</v>
      </c>
      <c r="Q3136">
        <v>0</v>
      </c>
      <c r="R3136">
        <v>0</v>
      </c>
      <c r="S3136">
        <v>46.958333000000003</v>
      </c>
      <c r="T3136">
        <v>0</v>
      </c>
      <c r="U3136">
        <v>0</v>
      </c>
    </row>
    <row r="3137" spans="1:21" x14ac:dyDescent="0.25">
      <c r="A3137" t="s">
        <v>11842</v>
      </c>
      <c r="B3137">
        <v>1</v>
      </c>
      <c r="C3137" t="s">
        <v>78</v>
      </c>
      <c r="D3137" t="s">
        <v>83</v>
      </c>
      <c r="E3137" t="s">
        <v>11843</v>
      </c>
      <c r="F3137" t="s">
        <v>4996</v>
      </c>
      <c r="G3137" t="s">
        <v>71</v>
      </c>
      <c r="H3137" t="s">
        <v>129</v>
      </c>
      <c r="I3137" t="s">
        <v>22</v>
      </c>
      <c r="J3137" t="s">
        <v>141</v>
      </c>
      <c r="K3137" t="s">
        <v>11844</v>
      </c>
      <c r="L3137" t="s">
        <v>8057</v>
      </c>
      <c r="M3137">
        <v>0.505833333</v>
      </c>
      <c r="N3137">
        <v>2</v>
      </c>
      <c r="O3137">
        <v>839</v>
      </c>
      <c r="P3137">
        <v>0</v>
      </c>
      <c r="Q3137">
        <v>0</v>
      </c>
      <c r="R3137">
        <v>1.0116670000000001</v>
      </c>
      <c r="S3137">
        <v>424.39416599999998</v>
      </c>
      <c r="T3137">
        <v>0</v>
      </c>
      <c r="U3137">
        <v>0</v>
      </c>
    </row>
    <row r="3138" spans="1:21" x14ac:dyDescent="0.25">
      <c r="A3138" t="s">
        <v>11845</v>
      </c>
      <c r="B3138">
        <v>1</v>
      </c>
      <c r="C3138" t="s">
        <v>78</v>
      </c>
      <c r="D3138" t="s">
        <v>83</v>
      </c>
      <c r="E3138" t="s">
        <v>11846</v>
      </c>
      <c r="F3138" t="s">
        <v>4986</v>
      </c>
      <c r="G3138" t="s">
        <v>71</v>
      </c>
      <c r="H3138" t="s">
        <v>129</v>
      </c>
      <c r="I3138" t="s">
        <v>22</v>
      </c>
      <c r="J3138" t="s">
        <v>141</v>
      </c>
      <c r="K3138" t="s">
        <v>11847</v>
      </c>
      <c r="L3138" t="s">
        <v>11848</v>
      </c>
      <c r="M3138">
        <v>1.5819444439999999</v>
      </c>
      <c r="N3138">
        <v>0</v>
      </c>
      <c r="O3138">
        <v>87</v>
      </c>
      <c r="P3138">
        <v>0</v>
      </c>
      <c r="Q3138">
        <v>0</v>
      </c>
      <c r="R3138">
        <v>0</v>
      </c>
      <c r="S3138">
        <v>137.629167</v>
      </c>
      <c r="T3138">
        <v>0</v>
      </c>
      <c r="U3138">
        <v>0</v>
      </c>
    </row>
    <row r="3139" spans="1:21" x14ac:dyDescent="0.25">
      <c r="A3139" t="s">
        <v>11849</v>
      </c>
      <c r="B3139">
        <v>1</v>
      </c>
      <c r="C3139" t="s">
        <v>78</v>
      </c>
      <c r="D3139" t="s">
        <v>83</v>
      </c>
      <c r="E3139" t="s">
        <v>11850</v>
      </c>
      <c r="F3139" t="s">
        <v>6456</v>
      </c>
      <c r="G3139" t="s">
        <v>72</v>
      </c>
      <c r="H3139" t="s">
        <v>129</v>
      </c>
      <c r="I3139" t="s">
        <v>22</v>
      </c>
      <c r="J3139" t="s">
        <v>141</v>
      </c>
      <c r="K3139" t="s">
        <v>11851</v>
      </c>
      <c r="L3139" t="s">
        <v>11852</v>
      </c>
      <c r="M3139">
        <v>5.1616666660000003</v>
      </c>
      <c r="N3139">
        <v>0</v>
      </c>
      <c r="O3139">
        <v>130</v>
      </c>
      <c r="P3139">
        <v>0</v>
      </c>
      <c r="Q3139">
        <v>0</v>
      </c>
      <c r="R3139">
        <v>0</v>
      </c>
      <c r="S3139">
        <v>671.01666699999998</v>
      </c>
      <c r="T3139">
        <v>0</v>
      </c>
      <c r="U3139">
        <v>0</v>
      </c>
    </row>
    <row r="3140" spans="1:21" x14ac:dyDescent="0.25">
      <c r="A3140" t="s">
        <v>11853</v>
      </c>
      <c r="B3140">
        <v>1</v>
      </c>
      <c r="C3140" t="s">
        <v>78</v>
      </c>
      <c r="D3140" t="s">
        <v>83</v>
      </c>
      <c r="E3140" t="s">
        <v>11854</v>
      </c>
      <c r="F3140" t="s">
        <v>4986</v>
      </c>
      <c r="G3140" t="s">
        <v>71</v>
      </c>
      <c r="H3140" t="s">
        <v>129</v>
      </c>
      <c r="I3140" t="s">
        <v>22</v>
      </c>
      <c r="J3140" t="s">
        <v>141</v>
      </c>
      <c r="K3140" t="s">
        <v>11855</v>
      </c>
      <c r="L3140" t="s">
        <v>11856</v>
      </c>
      <c r="M3140">
        <v>0.65833333299999997</v>
      </c>
      <c r="N3140">
        <v>0</v>
      </c>
      <c r="O3140">
        <v>14</v>
      </c>
      <c r="P3140">
        <v>0</v>
      </c>
      <c r="Q3140">
        <v>0</v>
      </c>
      <c r="R3140">
        <v>0</v>
      </c>
      <c r="S3140">
        <v>9.2166669999999993</v>
      </c>
      <c r="T3140">
        <v>0</v>
      </c>
      <c r="U3140">
        <v>0</v>
      </c>
    </row>
    <row r="3141" spans="1:21" x14ac:dyDescent="0.25">
      <c r="A3141" t="s">
        <v>11857</v>
      </c>
      <c r="B3141">
        <v>1</v>
      </c>
      <c r="C3141" t="s">
        <v>78</v>
      </c>
      <c r="D3141" t="s">
        <v>83</v>
      </c>
      <c r="E3141" t="s">
        <v>11858</v>
      </c>
      <c r="F3141" t="s">
        <v>154</v>
      </c>
      <c r="G3141" t="s">
        <v>72</v>
      </c>
      <c r="H3141" t="s">
        <v>168</v>
      </c>
      <c r="I3141" t="s">
        <v>22</v>
      </c>
      <c r="J3141" t="s">
        <v>130</v>
      </c>
      <c r="K3141" t="s">
        <v>11859</v>
      </c>
      <c r="L3141" t="s">
        <v>11860</v>
      </c>
      <c r="M3141">
        <v>4.2500000000000003E-2</v>
      </c>
      <c r="N3141">
        <v>9</v>
      </c>
      <c r="O3141">
        <v>1501</v>
      </c>
      <c r="P3141">
        <v>0</v>
      </c>
      <c r="Q3141">
        <v>0</v>
      </c>
      <c r="R3141">
        <v>0.38250000000000001</v>
      </c>
      <c r="S3141">
        <v>63.792499999999997</v>
      </c>
      <c r="T3141">
        <v>0</v>
      </c>
      <c r="U3141">
        <v>0</v>
      </c>
    </row>
    <row r="3142" spans="1:21" x14ac:dyDescent="0.25">
      <c r="A3142" t="s">
        <v>11861</v>
      </c>
      <c r="B3142">
        <v>1</v>
      </c>
      <c r="C3142" t="s">
        <v>78</v>
      </c>
      <c r="D3142" t="s">
        <v>83</v>
      </c>
      <c r="E3142" t="s">
        <v>11862</v>
      </c>
      <c r="F3142" t="s">
        <v>4991</v>
      </c>
      <c r="G3142" t="s">
        <v>71</v>
      </c>
      <c r="H3142" t="s">
        <v>129</v>
      </c>
      <c r="I3142" t="s">
        <v>22</v>
      </c>
      <c r="J3142" t="s">
        <v>141</v>
      </c>
      <c r="K3142" t="s">
        <v>11863</v>
      </c>
      <c r="L3142" t="s">
        <v>11864</v>
      </c>
      <c r="M3142">
        <v>3.201944444</v>
      </c>
      <c r="N3142">
        <v>1</v>
      </c>
      <c r="O3142">
        <v>0</v>
      </c>
      <c r="P3142">
        <v>0</v>
      </c>
      <c r="Q3142">
        <v>0</v>
      </c>
      <c r="R3142">
        <v>3.2019440000000001</v>
      </c>
      <c r="S3142">
        <v>0</v>
      </c>
      <c r="T3142">
        <v>0</v>
      </c>
      <c r="U3142">
        <v>0</v>
      </c>
    </row>
    <row r="3143" spans="1:21" x14ac:dyDescent="0.25">
      <c r="A3143" t="s">
        <v>11865</v>
      </c>
      <c r="B3143">
        <v>1</v>
      </c>
      <c r="C3143" t="s">
        <v>78</v>
      </c>
      <c r="D3143" t="s">
        <v>83</v>
      </c>
      <c r="E3143" t="s">
        <v>11866</v>
      </c>
      <c r="F3143" t="s">
        <v>128</v>
      </c>
      <c r="G3143" t="s">
        <v>71</v>
      </c>
      <c r="H3143" t="s">
        <v>129</v>
      </c>
      <c r="I3143" t="s">
        <v>22</v>
      </c>
      <c r="J3143" t="s">
        <v>130</v>
      </c>
      <c r="K3143" t="s">
        <v>11867</v>
      </c>
      <c r="L3143" t="s">
        <v>11868</v>
      </c>
      <c r="M3143">
        <v>0.37009999999999998</v>
      </c>
      <c r="N3143">
        <v>0</v>
      </c>
      <c r="O3143">
        <v>84</v>
      </c>
      <c r="P3143">
        <v>0</v>
      </c>
      <c r="Q3143">
        <v>0</v>
      </c>
      <c r="R3143">
        <v>0</v>
      </c>
      <c r="S3143">
        <v>31.0884</v>
      </c>
      <c r="T3143">
        <v>0</v>
      </c>
      <c r="U3143">
        <v>0</v>
      </c>
    </row>
    <row r="3144" spans="1:21" x14ac:dyDescent="0.25">
      <c r="A3144" t="s">
        <v>11869</v>
      </c>
      <c r="B3144">
        <v>1</v>
      </c>
      <c r="C3144" t="s">
        <v>78</v>
      </c>
      <c r="D3144" t="s">
        <v>83</v>
      </c>
      <c r="E3144" t="s">
        <v>11870</v>
      </c>
      <c r="F3144" t="s">
        <v>128</v>
      </c>
      <c r="G3144" t="s">
        <v>71</v>
      </c>
      <c r="H3144" t="s">
        <v>129</v>
      </c>
      <c r="I3144" t="s">
        <v>22</v>
      </c>
      <c r="J3144" t="s">
        <v>130</v>
      </c>
      <c r="K3144" t="s">
        <v>11871</v>
      </c>
      <c r="L3144" t="s">
        <v>11872</v>
      </c>
      <c r="M3144">
        <v>0.32438138799999999</v>
      </c>
      <c r="N3144">
        <v>0</v>
      </c>
      <c r="O3144">
        <v>172</v>
      </c>
      <c r="P3144">
        <v>0</v>
      </c>
      <c r="Q3144">
        <v>0</v>
      </c>
      <c r="R3144">
        <v>0</v>
      </c>
      <c r="S3144">
        <v>55.793599</v>
      </c>
      <c r="T3144">
        <v>0</v>
      </c>
      <c r="U3144">
        <v>0</v>
      </c>
    </row>
    <row r="3145" spans="1:21" x14ac:dyDescent="0.25">
      <c r="A3145" t="s">
        <v>11873</v>
      </c>
      <c r="B3145">
        <v>1</v>
      </c>
      <c r="C3145" t="s">
        <v>78</v>
      </c>
      <c r="D3145" t="s">
        <v>83</v>
      </c>
      <c r="E3145" t="s">
        <v>11874</v>
      </c>
      <c r="F3145" t="s">
        <v>4986</v>
      </c>
      <c r="G3145" t="s">
        <v>71</v>
      </c>
      <c r="H3145" t="s">
        <v>129</v>
      </c>
      <c r="I3145" t="s">
        <v>22</v>
      </c>
      <c r="J3145" t="s">
        <v>141</v>
      </c>
      <c r="K3145" t="s">
        <v>11875</v>
      </c>
      <c r="L3145" t="s">
        <v>11876</v>
      </c>
      <c r="M3145">
        <v>2.0180555550000001</v>
      </c>
      <c r="N3145">
        <v>0</v>
      </c>
      <c r="O3145">
        <v>95</v>
      </c>
      <c r="P3145">
        <v>0</v>
      </c>
      <c r="Q3145">
        <v>0</v>
      </c>
      <c r="R3145">
        <v>0</v>
      </c>
      <c r="S3145">
        <v>191.71527800000001</v>
      </c>
      <c r="T3145">
        <v>0</v>
      </c>
      <c r="U3145">
        <v>0</v>
      </c>
    </row>
    <row r="3146" spans="1:21" x14ac:dyDescent="0.25">
      <c r="A3146" t="s">
        <v>11877</v>
      </c>
      <c r="B3146">
        <v>1</v>
      </c>
      <c r="C3146" t="s">
        <v>78</v>
      </c>
      <c r="D3146" t="s">
        <v>83</v>
      </c>
      <c r="E3146" t="s">
        <v>11878</v>
      </c>
      <c r="F3146" t="s">
        <v>5070</v>
      </c>
      <c r="G3146" t="s">
        <v>71</v>
      </c>
      <c r="H3146" t="s">
        <v>129</v>
      </c>
      <c r="I3146" t="s">
        <v>22</v>
      </c>
      <c r="J3146" t="s">
        <v>141</v>
      </c>
      <c r="K3146" t="s">
        <v>11879</v>
      </c>
      <c r="L3146" t="s">
        <v>11880</v>
      </c>
      <c r="M3146">
        <v>5.4469444439999997</v>
      </c>
      <c r="N3146">
        <v>0</v>
      </c>
      <c r="O3146">
        <v>6</v>
      </c>
      <c r="P3146">
        <v>0</v>
      </c>
      <c r="Q3146">
        <v>0</v>
      </c>
      <c r="R3146">
        <v>0</v>
      </c>
      <c r="S3146">
        <v>32.681666999999997</v>
      </c>
      <c r="T3146">
        <v>0</v>
      </c>
      <c r="U3146">
        <v>0</v>
      </c>
    </row>
    <row r="3147" spans="1:21" x14ac:dyDescent="0.25">
      <c r="A3147" t="s">
        <v>11881</v>
      </c>
      <c r="B3147">
        <v>1</v>
      </c>
      <c r="C3147" t="s">
        <v>78</v>
      </c>
      <c r="D3147" t="s">
        <v>83</v>
      </c>
      <c r="E3147" t="s">
        <v>11882</v>
      </c>
      <c r="F3147" t="s">
        <v>4986</v>
      </c>
      <c r="G3147" t="s">
        <v>71</v>
      </c>
      <c r="H3147" t="s">
        <v>129</v>
      </c>
      <c r="I3147" t="s">
        <v>22</v>
      </c>
      <c r="J3147" t="s">
        <v>141</v>
      </c>
      <c r="K3147" t="s">
        <v>11883</v>
      </c>
      <c r="L3147" t="s">
        <v>11884</v>
      </c>
      <c r="M3147">
        <v>1.848055555</v>
      </c>
      <c r="N3147">
        <v>0</v>
      </c>
      <c r="O3147">
        <v>109</v>
      </c>
      <c r="P3147">
        <v>0</v>
      </c>
      <c r="Q3147">
        <v>0</v>
      </c>
      <c r="R3147">
        <v>0</v>
      </c>
      <c r="S3147">
        <v>201.43805499999999</v>
      </c>
      <c r="T3147">
        <v>0</v>
      </c>
      <c r="U3147">
        <v>0</v>
      </c>
    </row>
    <row r="3148" spans="1:21" x14ac:dyDescent="0.25">
      <c r="A3148" t="s">
        <v>11885</v>
      </c>
      <c r="B3148">
        <v>1</v>
      </c>
      <c r="C3148" t="s">
        <v>78</v>
      </c>
      <c r="D3148" t="s">
        <v>86</v>
      </c>
      <c r="E3148" t="s">
        <v>11886</v>
      </c>
      <c r="F3148" t="s">
        <v>5417</v>
      </c>
      <c r="G3148" t="s">
        <v>71</v>
      </c>
      <c r="H3148" t="s">
        <v>129</v>
      </c>
      <c r="I3148" t="s">
        <v>22</v>
      </c>
      <c r="J3148" t="s">
        <v>141</v>
      </c>
      <c r="K3148" t="s">
        <v>11887</v>
      </c>
      <c r="L3148" t="s">
        <v>11888</v>
      </c>
      <c r="M3148">
        <v>1.2424999999999999</v>
      </c>
      <c r="N3148">
        <v>0</v>
      </c>
      <c r="O3148">
        <v>3</v>
      </c>
      <c r="P3148">
        <v>0</v>
      </c>
      <c r="Q3148">
        <v>0</v>
      </c>
      <c r="R3148">
        <v>0</v>
      </c>
      <c r="S3148">
        <v>3.7275</v>
      </c>
      <c r="T3148">
        <v>0</v>
      </c>
      <c r="U3148">
        <v>0</v>
      </c>
    </row>
    <row r="3149" spans="1:21" x14ac:dyDescent="0.25">
      <c r="A3149" t="s">
        <v>11889</v>
      </c>
      <c r="B3149">
        <v>1</v>
      </c>
      <c r="C3149" t="s">
        <v>78</v>
      </c>
      <c r="D3149" t="s">
        <v>83</v>
      </c>
      <c r="E3149" t="s">
        <v>11890</v>
      </c>
      <c r="F3149" t="s">
        <v>128</v>
      </c>
      <c r="G3149" t="s">
        <v>71</v>
      </c>
      <c r="H3149" t="s">
        <v>129</v>
      </c>
      <c r="I3149" t="s">
        <v>22</v>
      </c>
      <c r="J3149" t="s">
        <v>130</v>
      </c>
      <c r="K3149" t="s">
        <v>11891</v>
      </c>
      <c r="L3149" t="s">
        <v>11892</v>
      </c>
      <c r="M3149">
        <v>0.49334888799999999</v>
      </c>
      <c r="N3149">
        <v>0</v>
      </c>
      <c r="O3149">
        <v>280</v>
      </c>
      <c r="P3149">
        <v>0</v>
      </c>
      <c r="Q3149">
        <v>0</v>
      </c>
      <c r="R3149">
        <v>0</v>
      </c>
      <c r="S3149">
        <v>138.13768899999999</v>
      </c>
      <c r="T3149">
        <v>0</v>
      </c>
      <c r="U3149">
        <v>0</v>
      </c>
    </row>
    <row r="3150" spans="1:21" x14ac:dyDescent="0.25">
      <c r="A3150" t="s">
        <v>11893</v>
      </c>
      <c r="B3150">
        <v>1</v>
      </c>
      <c r="C3150" t="s">
        <v>78</v>
      </c>
      <c r="D3150" t="s">
        <v>86</v>
      </c>
      <c r="E3150" t="s">
        <v>11894</v>
      </c>
      <c r="F3150" t="s">
        <v>2199</v>
      </c>
      <c r="G3150" t="s">
        <v>72</v>
      </c>
      <c r="H3150" t="s">
        <v>129</v>
      </c>
      <c r="I3150" t="s">
        <v>24</v>
      </c>
      <c r="J3150" t="s">
        <v>141</v>
      </c>
      <c r="K3150" t="s">
        <v>11895</v>
      </c>
      <c r="L3150" t="s">
        <v>11896</v>
      </c>
      <c r="M3150">
        <v>0.34444444400000002</v>
      </c>
      <c r="N3150">
        <v>5</v>
      </c>
      <c r="O3150">
        <v>1362</v>
      </c>
      <c r="P3150">
        <v>0</v>
      </c>
      <c r="Q3150">
        <v>0</v>
      </c>
      <c r="R3150">
        <v>1.7222219999999999</v>
      </c>
      <c r="S3150">
        <v>469.13333299999999</v>
      </c>
      <c r="T3150">
        <v>0</v>
      </c>
      <c r="U3150">
        <v>0</v>
      </c>
    </row>
    <row r="3151" spans="1:21" x14ac:dyDescent="0.25">
      <c r="A3151" t="s">
        <v>11897</v>
      </c>
      <c r="B3151">
        <v>1</v>
      </c>
      <c r="C3151" t="s">
        <v>78</v>
      </c>
      <c r="D3151" t="s">
        <v>83</v>
      </c>
      <c r="E3151" t="s">
        <v>11898</v>
      </c>
      <c r="F3151" t="s">
        <v>4991</v>
      </c>
      <c r="G3151" t="s">
        <v>71</v>
      </c>
      <c r="H3151" t="s">
        <v>129</v>
      </c>
      <c r="I3151" t="s">
        <v>22</v>
      </c>
      <c r="J3151" t="s">
        <v>141</v>
      </c>
      <c r="K3151" t="s">
        <v>11899</v>
      </c>
      <c r="L3151" t="s">
        <v>11900</v>
      </c>
      <c r="M3151">
        <v>2.6333333329999999</v>
      </c>
      <c r="N3151">
        <v>0</v>
      </c>
      <c r="O3151">
        <v>11</v>
      </c>
      <c r="P3151">
        <v>0</v>
      </c>
      <c r="Q3151">
        <v>0</v>
      </c>
      <c r="R3151">
        <v>0</v>
      </c>
      <c r="S3151">
        <v>28.966667000000001</v>
      </c>
      <c r="T3151">
        <v>0</v>
      </c>
      <c r="U3151">
        <v>0</v>
      </c>
    </row>
    <row r="3152" spans="1:21" x14ac:dyDescent="0.25">
      <c r="A3152" t="s">
        <v>11901</v>
      </c>
      <c r="B3152">
        <v>1</v>
      </c>
      <c r="C3152" t="s">
        <v>78</v>
      </c>
      <c r="D3152" t="s">
        <v>83</v>
      </c>
      <c r="E3152" t="s">
        <v>11902</v>
      </c>
      <c r="F3152" t="s">
        <v>5470</v>
      </c>
      <c r="G3152" t="s">
        <v>71</v>
      </c>
      <c r="H3152" t="s">
        <v>129</v>
      </c>
      <c r="I3152" t="s">
        <v>22</v>
      </c>
      <c r="J3152" t="s">
        <v>141</v>
      </c>
      <c r="K3152" t="s">
        <v>11903</v>
      </c>
      <c r="L3152" t="s">
        <v>11904</v>
      </c>
      <c r="M3152">
        <v>3.32</v>
      </c>
      <c r="N3152">
        <v>1</v>
      </c>
      <c r="O3152">
        <v>391</v>
      </c>
      <c r="P3152">
        <v>0</v>
      </c>
      <c r="Q3152">
        <v>0</v>
      </c>
      <c r="R3152">
        <v>3.32</v>
      </c>
      <c r="S3152">
        <v>1298.1199999999999</v>
      </c>
      <c r="T3152">
        <v>0</v>
      </c>
      <c r="U3152">
        <v>0</v>
      </c>
    </row>
    <row r="3153" spans="1:21" x14ac:dyDescent="0.25">
      <c r="A3153" t="s">
        <v>11905</v>
      </c>
      <c r="B3153">
        <v>1</v>
      </c>
      <c r="C3153" t="s">
        <v>78</v>
      </c>
      <c r="D3153" t="s">
        <v>83</v>
      </c>
      <c r="E3153" t="s">
        <v>11906</v>
      </c>
      <c r="F3153" t="s">
        <v>128</v>
      </c>
      <c r="G3153" t="s">
        <v>71</v>
      </c>
      <c r="H3153" t="s">
        <v>129</v>
      </c>
      <c r="I3153" t="s">
        <v>22</v>
      </c>
      <c r="J3153" t="s">
        <v>130</v>
      </c>
      <c r="K3153" t="s">
        <v>11907</v>
      </c>
      <c r="L3153" t="s">
        <v>11908</v>
      </c>
      <c r="M3153">
        <v>0.314936944</v>
      </c>
      <c r="N3153">
        <v>0</v>
      </c>
      <c r="O3153">
        <v>189</v>
      </c>
      <c r="P3153">
        <v>0</v>
      </c>
      <c r="Q3153">
        <v>0</v>
      </c>
      <c r="R3153">
        <v>0</v>
      </c>
      <c r="S3153">
        <v>59.523082000000002</v>
      </c>
      <c r="T3153">
        <v>0</v>
      </c>
      <c r="U3153">
        <v>0</v>
      </c>
    </row>
    <row r="3154" spans="1:21" x14ac:dyDescent="0.25">
      <c r="A3154" t="s">
        <v>11909</v>
      </c>
      <c r="B3154">
        <v>1</v>
      </c>
      <c r="C3154" t="s">
        <v>78</v>
      </c>
      <c r="D3154" t="s">
        <v>83</v>
      </c>
      <c r="E3154" t="s">
        <v>11910</v>
      </c>
      <c r="F3154" t="s">
        <v>4991</v>
      </c>
      <c r="G3154" t="s">
        <v>71</v>
      </c>
      <c r="H3154" t="s">
        <v>129</v>
      </c>
      <c r="I3154" t="s">
        <v>22</v>
      </c>
      <c r="J3154" t="s">
        <v>141</v>
      </c>
      <c r="K3154" t="s">
        <v>11911</v>
      </c>
      <c r="L3154" t="s">
        <v>11912</v>
      </c>
      <c r="M3154">
        <v>1.676388888</v>
      </c>
      <c r="N3154">
        <v>0</v>
      </c>
      <c r="O3154">
        <v>11</v>
      </c>
      <c r="P3154">
        <v>0</v>
      </c>
      <c r="Q3154">
        <v>0</v>
      </c>
      <c r="R3154">
        <v>0</v>
      </c>
      <c r="S3154">
        <v>18.440277999999999</v>
      </c>
      <c r="T3154">
        <v>0</v>
      </c>
      <c r="U3154">
        <v>0</v>
      </c>
    </row>
    <row r="3155" spans="1:21" x14ac:dyDescent="0.25">
      <c r="A3155" t="s">
        <v>11913</v>
      </c>
      <c r="B3155">
        <v>1</v>
      </c>
      <c r="C3155" t="s">
        <v>78</v>
      </c>
      <c r="D3155" t="s">
        <v>83</v>
      </c>
      <c r="E3155" t="s">
        <v>11914</v>
      </c>
      <c r="F3155" t="s">
        <v>5070</v>
      </c>
      <c r="G3155" t="s">
        <v>71</v>
      </c>
      <c r="H3155" t="s">
        <v>129</v>
      </c>
      <c r="I3155" t="s">
        <v>22</v>
      </c>
      <c r="J3155" t="s">
        <v>141</v>
      </c>
      <c r="K3155" t="s">
        <v>11915</v>
      </c>
      <c r="L3155" t="s">
        <v>11916</v>
      </c>
      <c r="M3155">
        <v>7.5975000000000001</v>
      </c>
      <c r="N3155">
        <v>0</v>
      </c>
      <c r="O3155">
        <v>6</v>
      </c>
      <c r="P3155">
        <v>0</v>
      </c>
      <c r="Q3155">
        <v>0</v>
      </c>
      <c r="R3155">
        <v>0</v>
      </c>
      <c r="S3155">
        <v>45.585000000000001</v>
      </c>
      <c r="T3155">
        <v>0</v>
      </c>
      <c r="U3155">
        <v>0</v>
      </c>
    </row>
    <row r="3156" spans="1:21" x14ac:dyDescent="0.25">
      <c r="A3156" t="s">
        <v>11917</v>
      </c>
      <c r="B3156">
        <v>1</v>
      </c>
      <c r="C3156" t="s">
        <v>78</v>
      </c>
      <c r="D3156" t="s">
        <v>83</v>
      </c>
      <c r="E3156" t="s">
        <v>11918</v>
      </c>
      <c r="F3156" t="s">
        <v>6310</v>
      </c>
      <c r="G3156" t="s">
        <v>71</v>
      </c>
      <c r="H3156" t="s">
        <v>129</v>
      </c>
      <c r="I3156" t="s">
        <v>22</v>
      </c>
      <c r="J3156" t="s">
        <v>141</v>
      </c>
      <c r="K3156" t="s">
        <v>11919</v>
      </c>
      <c r="L3156" t="s">
        <v>11920</v>
      </c>
      <c r="M3156">
        <v>8.1122222219999998</v>
      </c>
      <c r="N3156">
        <v>0</v>
      </c>
      <c r="O3156">
        <v>69</v>
      </c>
      <c r="P3156">
        <v>0</v>
      </c>
      <c r="Q3156">
        <v>0</v>
      </c>
      <c r="R3156">
        <v>0</v>
      </c>
      <c r="S3156">
        <v>559.74333300000001</v>
      </c>
      <c r="T3156">
        <v>0</v>
      </c>
      <c r="U3156">
        <v>0</v>
      </c>
    </row>
    <row r="3157" spans="1:21" x14ac:dyDescent="0.25">
      <c r="A3157" t="s">
        <v>11921</v>
      </c>
      <c r="B3157">
        <v>1</v>
      </c>
      <c r="C3157" t="s">
        <v>78</v>
      </c>
      <c r="D3157" t="s">
        <v>91</v>
      </c>
      <c r="E3157" t="s">
        <v>11922</v>
      </c>
      <c r="F3157" t="s">
        <v>6832</v>
      </c>
      <c r="G3157" t="s">
        <v>71</v>
      </c>
      <c r="H3157" t="s">
        <v>129</v>
      </c>
      <c r="I3157" t="s">
        <v>22</v>
      </c>
      <c r="J3157" t="s">
        <v>141</v>
      </c>
      <c r="K3157" t="s">
        <v>11923</v>
      </c>
      <c r="L3157" t="s">
        <v>11924</v>
      </c>
      <c r="M3157">
        <v>3.6661111110000002</v>
      </c>
      <c r="N3157">
        <v>0</v>
      </c>
      <c r="O3157">
        <v>0</v>
      </c>
      <c r="P3157">
        <v>1</v>
      </c>
      <c r="Q3157">
        <v>86</v>
      </c>
      <c r="R3157">
        <v>0</v>
      </c>
      <c r="S3157">
        <v>0</v>
      </c>
      <c r="T3157">
        <v>3.6661109999999999</v>
      </c>
      <c r="U3157">
        <v>315.28555599999999</v>
      </c>
    </row>
    <row r="3158" spans="1:21" x14ac:dyDescent="0.25">
      <c r="A3158" t="s">
        <v>11925</v>
      </c>
      <c r="B3158">
        <v>1</v>
      </c>
      <c r="C3158" t="s">
        <v>79</v>
      </c>
      <c r="D3158" t="s">
        <v>109</v>
      </c>
      <c r="E3158" t="s">
        <v>11926</v>
      </c>
      <c r="F3158" t="s">
        <v>4991</v>
      </c>
      <c r="G3158" t="s">
        <v>71</v>
      </c>
      <c r="H3158" t="s">
        <v>129</v>
      </c>
      <c r="I3158" t="s">
        <v>22</v>
      </c>
      <c r="J3158" t="s">
        <v>141</v>
      </c>
      <c r="K3158" t="s">
        <v>11927</v>
      </c>
      <c r="L3158" t="s">
        <v>11928</v>
      </c>
      <c r="M3158">
        <v>0.80138888799999997</v>
      </c>
      <c r="N3158">
        <v>0</v>
      </c>
      <c r="O3158">
        <v>4</v>
      </c>
      <c r="P3158">
        <v>0</v>
      </c>
      <c r="Q3158">
        <v>0</v>
      </c>
      <c r="R3158">
        <v>0</v>
      </c>
      <c r="S3158">
        <v>3.2055560000000001</v>
      </c>
      <c r="T3158">
        <v>0</v>
      </c>
      <c r="U3158">
        <v>0</v>
      </c>
    </row>
    <row r="3159" spans="1:21" x14ac:dyDescent="0.25">
      <c r="A3159" t="s">
        <v>11929</v>
      </c>
      <c r="B3159">
        <v>1</v>
      </c>
      <c r="C3159" t="s">
        <v>78</v>
      </c>
      <c r="D3159" t="s">
        <v>95</v>
      </c>
      <c r="E3159" t="s">
        <v>11930</v>
      </c>
      <c r="F3159" t="s">
        <v>5417</v>
      </c>
      <c r="G3159" t="s">
        <v>71</v>
      </c>
      <c r="H3159" t="s">
        <v>129</v>
      </c>
      <c r="I3159" t="s">
        <v>22</v>
      </c>
      <c r="J3159" t="s">
        <v>141</v>
      </c>
      <c r="K3159" t="s">
        <v>11931</v>
      </c>
      <c r="L3159" t="s">
        <v>11932</v>
      </c>
      <c r="M3159">
        <v>3.3849999999999998</v>
      </c>
      <c r="N3159">
        <v>0</v>
      </c>
      <c r="O3159">
        <v>2</v>
      </c>
      <c r="P3159">
        <v>0</v>
      </c>
      <c r="Q3159">
        <v>0</v>
      </c>
      <c r="R3159">
        <v>0</v>
      </c>
      <c r="S3159">
        <v>6.77</v>
      </c>
      <c r="T3159">
        <v>0</v>
      </c>
      <c r="U3159">
        <v>0</v>
      </c>
    </row>
    <row r="3160" spans="1:21" x14ac:dyDescent="0.25">
      <c r="A3160" t="s">
        <v>11933</v>
      </c>
      <c r="B3160">
        <v>1</v>
      </c>
      <c r="C3160" t="s">
        <v>79</v>
      </c>
      <c r="D3160" t="s">
        <v>109</v>
      </c>
      <c r="E3160" t="s">
        <v>11934</v>
      </c>
      <c r="F3160" t="s">
        <v>140</v>
      </c>
      <c r="G3160" t="s">
        <v>72</v>
      </c>
      <c r="H3160" t="s">
        <v>129</v>
      </c>
      <c r="I3160" t="s">
        <v>22</v>
      </c>
      <c r="J3160" t="s">
        <v>141</v>
      </c>
      <c r="K3160" t="s">
        <v>11935</v>
      </c>
      <c r="L3160" t="s">
        <v>11936</v>
      </c>
      <c r="M3160">
        <v>0.56305555500000004</v>
      </c>
      <c r="N3160">
        <v>25</v>
      </c>
      <c r="O3160">
        <v>332</v>
      </c>
      <c r="P3160">
        <v>32</v>
      </c>
      <c r="Q3160">
        <v>75</v>
      </c>
      <c r="R3160">
        <v>14.076389000000001</v>
      </c>
      <c r="S3160">
        <v>186.93444400000001</v>
      </c>
      <c r="T3160">
        <v>18.017778</v>
      </c>
      <c r="U3160">
        <v>42.229166999999997</v>
      </c>
    </row>
    <row r="3161" spans="1:21" x14ac:dyDescent="0.25">
      <c r="A3161" t="s">
        <v>11937</v>
      </c>
      <c r="B3161">
        <v>1</v>
      </c>
      <c r="C3161" t="s">
        <v>78</v>
      </c>
      <c r="D3161" t="s">
        <v>83</v>
      </c>
      <c r="E3161" t="s">
        <v>11938</v>
      </c>
      <c r="F3161" t="s">
        <v>4986</v>
      </c>
      <c r="G3161" t="s">
        <v>71</v>
      </c>
      <c r="H3161" t="s">
        <v>129</v>
      </c>
      <c r="I3161" t="s">
        <v>22</v>
      </c>
      <c r="J3161" t="s">
        <v>141</v>
      </c>
      <c r="K3161" t="s">
        <v>11939</v>
      </c>
      <c r="L3161" t="s">
        <v>11940</v>
      </c>
      <c r="M3161">
        <v>4.6944444440000002</v>
      </c>
      <c r="N3161">
        <v>0</v>
      </c>
      <c r="O3161">
        <v>114</v>
      </c>
      <c r="P3161">
        <v>0</v>
      </c>
      <c r="Q3161">
        <v>0</v>
      </c>
      <c r="R3161">
        <v>0</v>
      </c>
      <c r="S3161">
        <v>535.16666699999996</v>
      </c>
      <c r="T3161">
        <v>0</v>
      </c>
      <c r="U3161">
        <v>0</v>
      </c>
    </row>
    <row r="3162" spans="1:21" x14ac:dyDescent="0.25">
      <c r="A3162" t="s">
        <v>11941</v>
      </c>
      <c r="B3162">
        <v>1</v>
      </c>
      <c r="C3162" t="s">
        <v>78</v>
      </c>
      <c r="D3162" t="s">
        <v>83</v>
      </c>
      <c r="E3162" t="s">
        <v>11942</v>
      </c>
      <c r="F3162" t="s">
        <v>135</v>
      </c>
      <c r="G3162" t="s">
        <v>71</v>
      </c>
      <c r="H3162" t="s">
        <v>129</v>
      </c>
      <c r="I3162" t="s">
        <v>22</v>
      </c>
      <c r="J3162" t="s">
        <v>130</v>
      </c>
      <c r="K3162" t="s">
        <v>11943</v>
      </c>
      <c r="L3162" t="s">
        <v>11944</v>
      </c>
      <c r="M3162">
        <v>0.66666666600000002</v>
      </c>
      <c r="N3162">
        <v>1</v>
      </c>
      <c r="O3162">
        <v>229</v>
      </c>
      <c r="P3162">
        <v>0</v>
      </c>
      <c r="Q3162">
        <v>0</v>
      </c>
      <c r="R3162">
        <v>0.66666700000000001</v>
      </c>
      <c r="S3162">
        <v>152.66666699999999</v>
      </c>
      <c r="T3162">
        <v>0</v>
      </c>
      <c r="U3162">
        <v>0</v>
      </c>
    </row>
    <row r="3163" spans="1:21" x14ac:dyDescent="0.25">
      <c r="A3163" t="s">
        <v>11945</v>
      </c>
      <c r="B3163">
        <v>1</v>
      </c>
      <c r="C3163" t="s">
        <v>78</v>
      </c>
      <c r="D3163" t="s">
        <v>98</v>
      </c>
      <c r="E3163" t="s">
        <v>11946</v>
      </c>
      <c r="F3163" t="s">
        <v>4986</v>
      </c>
      <c r="G3163" t="s">
        <v>71</v>
      </c>
      <c r="H3163" t="s">
        <v>129</v>
      </c>
      <c r="I3163" t="s">
        <v>22</v>
      </c>
      <c r="J3163" t="s">
        <v>141</v>
      </c>
      <c r="K3163" t="s">
        <v>11947</v>
      </c>
      <c r="L3163" t="s">
        <v>11948</v>
      </c>
      <c r="M3163">
        <v>1.545833333</v>
      </c>
      <c r="N3163">
        <v>0</v>
      </c>
      <c r="O3163">
        <v>3</v>
      </c>
      <c r="P3163">
        <v>0</v>
      </c>
      <c r="Q3163">
        <v>0</v>
      </c>
      <c r="R3163">
        <v>0</v>
      </c>
      <c r="S3163">
        <v>4.6375000000000002</v>
      </c>
      <c r="T3163">
        <v>0</v>
      </c>
      <c r="U3163">
        <v>0</v>
      </c>
    </row>
    <row r="3164" spans="1:21" x14ac:dyDescent="0.25">
      <c r="A3164" t="s">
        <v>11949</v>
      </c>
      <c r="B3164">
        <v>1</v>
      </c>
      <c r="C3164" t="s">
        <v>79</v>
      </c>
      <c r="D3164" t="s">
        <v>115</v>
      </c>
      <c r="E3164" t="s">
        <v>11950</v>
      </c>
      <c r="F3164" t="s">
        <v>4996</v>
      </c>
      <c r="G3164" t="s">
        <v>71</v>
      </c>
      <c r="H3164" t="s">
        <v>129</v>
      </c>
      <c r="I3164" t="s">
        <v>22</v>
      </c>
      <c r="J3164" t="s">
        <v>141</v>
      </c>
      <c r="K3164" t="s">
        <v>11951</v>
      </c>
      <c r="L3164" t="s">
        <v>11952</v>
      </c>
      <c r="M3164">
        <v>1.6569444440000001</v>
      </c>
      <c r="N3164">
        <v>0</v>
      </c>
      <c r="O3164">
        <v>240</v>
      </c>
      <c r="P3164">
        <v>0</v>
      </c>
      <c r="Q3164">
        <v>0</v>
      </c>
      <c r="R3164">
        <v>0</v>
      </c>
      <c r="S3164">
        <v>397.66666700000002</v>
      </c>
      <c r="T3164">
        <v>0</v>
      </c>
      <c r="U3164">
        <v>0</v>
      </c>
    </row>
    <row r="3165" spans="1:21" x14ac:dyDescent="0.25">
      <c r="A3165" t="s">
        <v>11953</v>
      </c>
      <c r="B3165">
        <v>1</v>
      </c>
      <c r="C3165" t="s">
        <v>79</v>
      </c>
      <c r="D3165" t="s">
        <v>125</v>
      </c>
      <c r="E3165" t="s">
        <v>11954</v>
      </c>
      <c r="F3165" t="s">
        <v>5070</v>
      </c>
      <c r="G3165" t="s">
        <v>71</v>
      </c>
      <c r="H3165" t="s">
        <v>129</v>
      </c>
      <c r="I3165" t="s">
        <v>22</v>
      </c>
      <c r="J3165" t="s">
        <v>141</v>
      </c>
      <c r="K3165" t="s">
        <v>11955</v>
      </c>
      <c r="L3165" t="s">
        <v>11956</v>
      </c>
      <c r="M3165">
        <v>2.5133333329999998</v>
      </c>
      <c r="N3165">
        <v>0</v>
      </c>
      <c r="O3165">
        <v>1</v>
      </c>
      <c r="P3165">
        <v>0</v>
      </c>
      <c r="Q3165">
        <v>0</v>
      </c>
      <c r="R3165">
        <v>0</v>
      </c>
      <c r="S3165">
        <v>2.5133329999999998</v>
      </c>
      <c r="T3165">
        <v>0</v>
      </c>
      <c r="U3165">
        <v>0</v>
      </c>
    </row>
    <row r="3166" spans="1:21" x14ac:dyDescent="0.25">
      <c r="A3166" t="s">
        <v>11957</v>
      </c>
      <c r="B3166">
        <v>1</v>
      </c>
      <c r="C3166" t="s">
        <v>79</v>
      </c>
      <c r="D3166" t="s">
        <v>125</v>
      </c>
      <c r="E3166" t="s">
        <v>11958</v>
      </c>
      <c r="F3166" t="s">
        <v>128</v>
      </c>
      <c r="G3166" t="s">
        <v>72</v>
      </c>
      <c r="H3166" t="s">
        <v>129</v>
      </c>
      <c r="I3166" t="s">
        <v>22</v>
      </c>
      <c r="J3166" t="s">
        <v>130</v>
      </c>
      <c r="K3166" t="s">
        <v>11959</v>
      </c>
      <c r="L3166" t="s">
        <v>11960</v>
      </c>
      <c r="M3166">
        <v>2.7494369440000002</v>
      </c>
      <c r="N3166">
        <v>13</v>
      </c>
      <c r="O3166">
        <v>0</v>
      </c>
      <c r="P3166">
        <v>0</v>
      </c>
      <c r="Q3166">
        <v>0</v>
      </c>
      <c r="R3166">
        <v>35.74268</v>
      </c>
      <c r="S3166">
        <v>0</v>
      </c>
      <c r="T3166">
        <v>0</v>
      </c>
      <c r="U3166">
        <v>0</v>
      </c>
    </row>
    <row r="3167" spans="1:21" x14ac:dyDescent="0.25">
      <c r="A3167" t="s">
        <v>11961</v>
      </c>
      <c r="B3167">
        <v>1</v>
      </c>
      <c r="C3167" t="s">
        <v>79</v>
      </c>
      <c r="D3167" t="s">
        <v>125</v>
      </c>
      <c r="E3167" t="s">
        <v>11962</v>
      </c>
      <c r="F3167" t="s">
        <v>4991</v>
      </c>
      <c r="G3167" t="s">
        <v>71</v>
      </c>
      <c r="H3167" t="s">
        <v>129</v>
      </c>
      <c r="I3167" t="s">
        <v>22</v>
      </c>
      <c r="J3167" t="s">
        <v>141</v>
      </c>
      <c r="K3167" t="s">
        <v>11963</v>
      </c>
      <c r="L3167" t="s">
        <v>11964</v>
      </c>
      <c r="M3167">
        <v>2.7230555550000002</v>
      </c>
      <c r="N3167">
        <v>1</v>
      </c>
      <c r="O3167">
        <v>0</v>
      </c>
      <c r="P3167">
        <v>0</v>
      </c>
      <c r="Q3167">
        <v>0</v>
      </c>
      <c r="R3167">
        <v>2.7230560000000001</v>
      </c>
      <c r="S3167">
        <v>0</v>
      </c>
      <c r="T3167">
        <v>0</v>
      </c>
      <c r="U3167">
        <v>0</v>
      </c>
    </row>
    <row r="3168" spans="1:21" x14ac:dyDescent="0.25">
      <c r="A3168" t="s">
        <v>11965</v>
      </c>
      <c r="B3168">
        <v>1</v>
      </c>
      <c r="C3168" t="s">
        <v>79</v>
      </c>
      <c r="D3168" t="s">
        <v>125</v>
      </c>
      <c r="E3168" t="s">
        <v>6625</v>
      </c>
      <c r="F3168" t="s">
        <v>140</v>
      </c>
      <c r="G3168" t="s">
        <v>72</v>
      </c>
      <c r="H3168" t="s">
        <v>129</v>
      </c>
      <c r="I3168" t="s">
        <v>22</v>
      </c>
      <c r="J3168" t="s">
        <v>141</v>
      </c>
      <c r="K3168" t="s">
        <v>11966</v>
      </c>
      <c r="L3168" t="s">
        <v>11967</v>
      </c>
      <c r="M3168">
        <v>2.3197222219999998</v>
      </c>
      <c r="N3168">
        <v>23</v>
      </c>
      <c r="O3168">
        <v>48</v>
      </c>
      <c r="P3168">
        <v>31</v>
      </c>
      <c r="Q3168">
        <v>134</v>
      </c>
      <c r="R3168">
        <v>53.353611000000001</v>
      </c>
      <c r="S3168">
        <v>111.346667</v>
      </c>
      <c r="T3168">
        <v>71.911389</v>
      </c>
      <c r="U3168">
        <v>310.84277800000001</v>
      </c>
    </row>
    <row r="3169" spans="1:21" x14ac:dyDescent="0.25">
      <c r="A3169" t="s">
        <v>11968</v>
      </c>
      <c r="B3169">
        <v>1</v>
      </c>
      <c r="C3169" t="s">
        <v>79</v>
      </c>
      <c r="D3169" t="s">
        <v>125</v>
      </c>
      <c r="E3169" t="s">
        <v>6645</v>
      </c>
      <c r="F3169" t="s">
        <v>140</v>
      </c>
      <c r="G3169" t="s">
        <v>72</v>
      </c>
      <c r="H3169" t="s">
        <v>129</v>
      </c>
      <c r="I3169" t="s">
        <v>22</v>
      </c>
      <c r="J3169" t="s">
        <v>141</v>
      </c>
      <c r="K3169" t="s">
        <v>11969</v>
      </c>
      <c r="L3169" t="s">
        <v>11970</v>
      </c>
      <c r="M3169">
        <v>0.40555555500000001</v>
      </c>
      <c r="N3169">
        <v>23</v>
      </c>
      <c r="O3169">
        <v>48</v>
      </c>
      <c r="P3169">
        <v>31</v>
      </c>
      <c r="Q3169">
        <v>134</v>
      </c>
      <c r="R3169">
        <v>9.3277780000000003</v>
      </c>
      <c r="S3169">
        <v>19.466667000000001</v>
      </c>
      <c r="T3169">
        <v>12.572222</v>
      </c>
      <c r="U3169">
        <v>54.344444000000003</v>
      </c>
    </row>
    <row r="3170" spans="1:21" x14ac:dyDescent="0.25">
      <c r="A3170" t="s">
        <v>11971</v>
      </c>
      <c r="B3170">
        <v>1</v>
      </c>
      <c r="C3170" t="s">
        <v>79</v>
      </c>
      <c r="D3170" t="s">
        <v>125</v>
      </c>
      <c r="E3170" t="s">
        <v>11972</v>
      </c>
      <c r="F3170" t="s">
        <v>140</v>
      </c>
      <c r="G3170" t="s">
        <v>72</v>
      </c>
      <c r="H3170" t="s">
        <v>129</v>
      </c>
      <c r="I3170" t="s">
        <v>22</v>
      </c>
      <c r="J3170" t="s">
        <v>141</v>
      </c>
      <c r="K3170" t="s">
        <v>11973</v>
      </c>
      <c r="L3170" t="s">
        <v>11974</v>
      </c>
      <c r="M3170">
        <v>0.15944444399999999</v>
      </c>
      <c r="N3170">
        <v>2</v>
      </c>
      <c r="O3170">
        <v>0</v>
      </c>
      <c r="P3170">
        <v>0</v>
      </c>
      <c r="Q3170">
        <v>0</v>
      </c>
      <c r="R3170">
        <v>0.31888899999999998</v>
      </c>
      <c r="S3170">
        <v>0</v>
      </c>
      <c r="T3170">
        <v>0</v>
      </c>
      <c r="U3170">
        <v>0</v>
      </c>
    </row>
    <row r="3171" spans="1:21" x14ac:dyDescent="0.25">
      <c r="A3171" t="s">
        <v>11975</v>
      </c>
      <c r="B3171">
        <v>1</v>
      </c>
      <c r="C3171" t="s">
        <v>79</v>
      </c>
      <c r="D3171" t="s">
        <v>125</v>
      </c>
      <c r="E3171" t="s">
        <v>11976</v>
      </c>
      <c r="F3171" t="s">
        <v>5070</v>
      </c>
      <c r="G3171" t="s">
        <v>71</v>
      </c>
      <c r="H3171" t="s">
        <v>129</v>
      </c>
      <c r="I3171" t="s">
        <v>22</v>
      </c>
      <c r="J3171" t="s">
        <v>141</v>
      </c>
      <c r="K3171" t="s">
        <v>11977</v>
      </c>
      <c r="L3171" t="s">
        <v>11978</v>
      </c>
      <c r="M3171">
        <v>22.146944443999999</v>
      </c>
      <c r="N3171">
        <v>0</v>
      </c>
      <c r="O3171">
        <v>11</v>
      </c>
      <c r="P3171">
        <v>0</v>
      </c>
      <c r="Q3171">
        <v>0</v>
      </c>
      <c r="R3171">
        <v>0</v>
      </c>
      <c r="S3171">
        <v>243.616389</v>
      </c>
      <c r="T3171">
        <v>0</v>
      </c>
      <c r="U3171">
        <v>0</v>
      </c>
    </row>
    <row r="3172" spans="1:21" x14ac:dyDescent="0.25">
      <c r="A3172" t="s">
        <v>11979</v>
      </c>
      <c r="B3172">
        <v>1</v>
      </c>
      <c r="C3172" t="s">
        <v>79</v>
      </c>
      <c r="D3172" t="s">
        <v>125</v>
      </c>
      <c r="E3172" t="s">
        <v>6625</v>
      </c>
      <c r="F3172" t="s">
        <v>140</v>
      </c>
      <c r="G3172" t="s">
        <v>72</v>
      </c>
      <c r="H3172" t="s">
        <v>129</v>
      </c>
      <c r="I3172" t="s">
        <v>22</v>
      </c>
      <c r="J3172" t="s">
        <v>141</v>
      </c>
      <c r="K3172" t="s">
        <v>11980</v>
      </c>
      <c r="L3172" t="s">
        <v>11981</v>
      </c>
      <c r="M3172">
        <v>0.40833333300000002</v>
      </c>
      <c r="N3172">
        <v>23</v>
      </c>
      <c r="O3172">
        <v>48</v>
      </c>
      <c r="P3172">
        <v>31</v>
      </c>
      <c r="Q3172">
        <v>134</v>
      </c>
      <c r="R3172">
        <v>9.391667</v>
      </c>
      <c r="S3172">
        <v>19.600000000000001</v>
      </c>
      <c r="T3172">
        <v>12.658333000000001</v>
      </c>
      <c r="U3172">
        <v>54.716667000000001</v>
      </c>
    </row>
    <row r="3173" spans="1:21" x14ac:dyDescent="0.25">
      <c r="A3173" t="s">
        <v>11982</v>
      </c>
      <c r="B3173">
        <v>1</v>
      </c>
      <c r="C3173" t="s">
        <v>79</v>
      </c>
      <c r="D3173" t="s">
        <v>125</v>
      </c>
      <c r="E3173" t="s">
        <v>11983</v>
      </c>
      <c r="F3173" t="s">
        <v>5279</v>
      </c>
      <c r="G3173" t="s">
        <v>72</v>
      </c>
      <c r="H3173" t="s">
        <v>129</v>
      </c>
      <c r="I3173" t="s">
        <v>22</v>
      </c>
      <c r="J3173" t="s">
        <v>141</v>
      </c>
      <c r="K3173" t="s">
        <v>11984</v>
      </c>
      <c r="L3173" t="s">
        <v>11985</v>
      </c>
      <c r="M3173">
        <v>1.1575</v>
      </c>
      <c r="N3173">
        <v>3</v>
      </c>
      <c r="O3173">
        <v>2</v>
      </c>
      <c r="P3173">
        <v>0</v>
      </c>
      <c r="Q3173">
        <v>0</v>
      </c>
      <c r="R3173">
        <v>3.4725000000000001</v>
      </c>
      <c r="S3173">
        <v>2.3149999999999999</v>
      </c>
      <c r="T3173">
        <v>0</v>
      </c>
      <c r="U3173">
        <v>0</v>
      </c>
    </row>
    <row r="3174" spans="1:21" x14ac:dyDescent="0.25">
      <c r="A3174" t="s">
        <v>11986</v>
      </c>
      <c r="B3174">
        <v>1</v>
      </c>
      <c r="C3174" t="s">
        <v>79</v>
      </c>
      <c r="D3174" t="s">
        <v>125</v>
      </c>
      <c r="E3174" t="s">
        <v>3175</v>
      </c>
      <c r="F3174" t="s">
        <v>140</v>
      </c>
      <c r="G3174" t="s">
        <v>72</v>
      </c>
      <c r="H3174" t="s">
        <v>129</v>
      </c>
      <c r="I3174" t="s">
        <v>22</v>
      </c>
      <c r="J3174" t="s">
        <v>141</v>
      </c>
      <c r="K3174" t="s">
        <v>11987</v>
      </c>
      <c r="L3174" t="s">
        <v>11988</v>
      </c>
      <c r="M3174">
        <v>0.218888888</v>
      </c>
      <c r="N3174">
        <v>0</v>
      </c>
      <c r="O3174">
        <v>0</v>
      </c>
      <c r="P3174">
        <v>7</v>
      </c>
      <c r="Q3174">
        <v>1</v>
      </c>
      <c r="R3174">
        <v>0</v>
      </c>
      <c r="S3174">
        <v>0</v>
      </c>
      <c r="T3174">
        <v>1.532222</v>
      </c>
      <c r="U3174">
        <v>0.218889</v>
      </c>
    </row>
    <row r="3175" spans="1:21" x14ac:dyDescent="0.25">
      <c r="A3175" t="s">
        <v>11989</v>
      </c>
      <c r="B3175">
        <v>1</v>
      </c>
      <c r="C3175" t="s">
        <v>79</v>
      </c>
      <c r="D3175" t="s">
        <v>125</v>
      </c>
      <c r="E3175" t="s">
        <v>3183</v>
      </c>
      <c r="F3175" t="s">
        <v>140</v>
      </c>
      <c r="G3175" t="s">
        <v>72</v>
      </c>
      <c r="H3175" t="s">
        <v>129</v>
      </c>
      <c r="I3175" t="s">
        <v>22</v>
      </c>
      <c r="J3175" t="s">
        <v>141</v>
      </c>
      <c r="K3175" t="s">
        <v>11987</v>
      </c>
      <c r="L3175" t="s">
        <v>11990</v>
      </c>
      <c r="M3175">
        <v>0.16</v>
      </c>
      <c r="N3175">
        <v>24</v>
      </c>
      <c r="O3175">
        <v>1064</v>
      </c>
      <c r="P3175">
        <v>721</v>
      </c>
      <c r="Q3175">
        <v>4325</v>
      </c>
      <c r="R3175">
        <v>3.84</v>
      </c>
      <c r="S3175">
        <v>170.24</v>
      </c>
      <c r="T3175">
        <v>115.36</v>
      </c>
      <c r="U3175">
        <v>692</v>
      </c>
    </row>
    <row r="3176" spans="1:21" x14ac:dyDescent="0.25">
      <c r="A3176" t="s">
        <v>11991</v>
      </c>
      <c r="B3176">
        <v>1</v>
      </c>
      <c r="C3176" t="s">
        <v>79</v>
      </c>
      <c r="D3176" t="s">
        <v>125</v>
      </c>
      <c r="E3176" t="s">
        <v>11992</v>
      </c>
      <c r="F3176" t="s">
        <v>140</v>
      </c>
      <c r="G3176" t="s">
        <v>72</v>
      </c>
      <c r="H3176" t="s">
        <v>129</v>
      </c>
      <c r="I3176" t="s">
        <v>22</v>
      </c>
      <c r="J3176" t="s">
        <v>141</v>
      </c>
      <c r="K3176" t="s">
        <v>11993</v>
      </c>
      <c r="L3176" t="s">
        <v>11994</v>
      </c>
      <c r="M3176">
        <v>0.20722222200000001</v>
      </c>
      <c r="N3176">
        <v>1</v>
      </c>
      <c r="O3176">
        <v>0</v>
      </c>
      <c r="P3176">
        <v>0</v>
      </c>
      <c r="Q3176">
        <v>0</v>
      </c>
      <c r="R3176">
        <v>0.20722199999999999</v>
      </c>
      <c r="S3176">
        <v>0</v>
      </c>
      <c r="T3176">
        <v>0</v>
      </c>
      <c r="U3176">
        <v>0</v>
      </c>
    </row>
    <row r="3177" spans="1:21" x14ac:dyDescent="0.25">
      <c r="A3177" t="s">
        <v>11995</v>
      </c>
      <c r="B3177">
        <v>1</v>
      </c>
      <c r="C3177" t="s">
        <v>79</v>
      </c>
      <c r="D3177" t="s">
        <v>125</v>
      </c>
      <c r="E3177" t="s">
        <v>3175</v>
      </c>
      <c r="F3177" t="s">
        <v>140</v>
      </c>
      <c r="G3177" t="s">
        <v>72</v>
      </c>
      <c r="H3177" t="s">
        <v>129</v>
      </c>
      <c r="I3177" t="s">
        <v>22</v>
      </c>
      <c r="J3177" t="s">
        <v>141</v>
      </c>
      <c r="K3177" t="s">
        <v>11996</v>
      </c>
      <c r="L3177" t="s">
        <v>11997</v>
      </c>
      <c r="M3177">
        <v>0.69416666599999999</v>
      </c>
      <c r="N3177">
        <v>0</v>
      </c>
      <c r="O3177">
        <v>0</v>
      </c>
      <c r="P3177">
        <v>7</v>
      </c>
      <c r="Q3177">
        <v>1</v>
      </c>
      <c r="R3177">
        <v>0</v>
      </c>
      <c r="S3177">
        <v>0</v>
      </c>
      <c r="T3177">
        <v>4.8591670000000002</v>
      </c>
      <c r="U3177">
        <v>0.69416699999999998</v>
      </c>
    </row>
    <row r="3178" spans="1:21" x14ac:dyDescent="0.25">
      <c r="A3178" t="s">
        <v>11998</v>
      </c>
      <c r="B3178">
        <v>1</v>
      </c>
      <c r="C3178" t="s">
        <v>79</v>
      </c>
      <c r="D3178" t="s">
        <v>125</v>
      </c>
      <c r="E3178" t="s">
        <v>6625</v>
      </c>
      <c r="F3178" t="s">
        <v>140</v>
      </c>
      <c r="G3178" t="s">
        <v>72</v>
      </c>
      <c r="H3178" t="s">
        <v>129</v>
      </c>
      <c r="I3178" t="s">
        <v>22</v>
      </c>
      <c r="J3178" t="s">
        <v>141</v>
      </c>
      <c r="K3178" t="s">
        <v>11999</v>
      </c>
      <c r="L3178" t="s">
        <v>12000</v>
      </c>
      <c r="M3178">
        <v>2.7519444439999998</v>
      </c>
      <c r="N3178">
        <v>23</v>
      </c>
      <c r="O3178">
        <v>48</v>
      </c>
      <c r="P3178">
        <v>31</v>
      </c>
      <c r="Q3178">
        <v>134</v>
      </c>
      <c r="R3178">
        <v>63.294722</v>
      </c>
      <c r="S3178">
        <v>132.093333</v>
      </c>
      <c r="T3178">
        <v>85.310277999999997</v>
      </c>
      <c r="U3178">
        <v>368.76055500000001</v>
      </c>
    </row>
    <row r="3179" spans="1:21" x14ac:dyDescent="0.25">
      <c r="A3179" t="s">
        <v>12001</v>
      </c>
      <c r="B3179">
        <v>1</v>
      </c>
      <c r="C3179" t="s">
        <v>79</v>
      </c>
      <c r="D3179" t="s">
        <v>125</v>
      </c>
      <c r="E3179" t="s">
        <v>3175</v>
      </c>
      <c r="F3179" t="s">
        <v>140</v>
      </c>
      <c r="G3179" t="s">
        <v>72</v>
      </c>
      <c r="H3179" t="s">
        <v>129</v>
      </c>
      <c r="I3179" t="s">
        <v>22</v>
      </c>
      <c r="J3179" t="s">
        <v>141</v>
      </c>
      <c r="K3179" t="s">
        <v>12002</v>
      </c>
      <c r="L3179" t="s">
        <v>12003</v>
      </c>
      <c r="M3179">
        <v>0.69027777700000004</v>
      </c>
      <c r="N3179">
        <v>0</v>
      </c>
      <c r="O3179">
        <v>0</v>
      </c>
      <c r="P3179">
        <v>7</v>
      </c>
      <c r="Q3179">
        <v>1</v>
      </c>
      <c r="R3179">
        <v>0</v>
      </c>
      <c r="S3179">
        <v>0</v>
      </c>
      <c r="T3179">
        <v>4.831944</v>
      </c>
      <c r="U3179">
        <v>0.69027799999999995</v>
      </c>
    </row>
    <row r="3180" spans="1:21" x14ac:dyDescent="0.25">
      <c r="A3180" t="s">
        <v>12004</v>
      </c>
      <c r="B3180">
        <v>1</v>
      </c>
      <c r="C3180" t="s">
        <v>78</v>
      </c>
      <c r="D3180" t="s">
        <v>104</v>
      </c>
      <c r="E3180" t="s">
        <v>12005</v>
      </c>
      <c r="F3180" t="s">
        <v>128</v>
      </c>
      <c r="G3180" t="s">
        <v>72</v>
      </c>
      <c r="H3180" t="s">
        <v>129</v>
      </c>
      <c r="I3180" t="s">
        <v>22</v>
      </c>
      <c r="J3180" t="s">
        <v>130</v>
      </c>
      <c r="K3180" t="s">
        <v>12006</v>
      </c>
      <c r="L3180" t="s">
        <v>12007</v>
      </c>
      <c r="M3180">
        <v>1.915</v>
      </c>
      <c r="N3180">
        <v>0</v>
      </c>
      <c r="O3180">
        <v>0</v>
      </c>
      <c r="P3180">
        <v>22</v>
      </c>
      <c r="Q3180">
        <v>108</v>
      </c>
      <c r="R3180">
        <v>0</v>
      </c>
      <c r="S3180">
        <v>0</v>
      </c>
      <c r="T3180">
        <v>42.13</v>
      </c>
      <c r="U3180">
        <v>206.82</v>
      </c>
    </row>
    <row r="3181" spans="1:21" x14ac:dyDescent="0.25">
      <c r="A3181" t="s">
        <v>12008</v>
      </c>
      <c r="B3181">
        <v>1</v>
      </c>
      <c r="C3181" t="s">
        <v>79</v>
      </c>
      <c r="D3181" t="s">
        <v>109</v>
      </c>
      <c r="E3181" t="s">
        <v>12009</v>
      </c>
      <c r="F3181" t="s">
        <v>4991</v>
      </c>
      <c r="G3181" t="s">
        <v>71</v>
      </c>
      <c r="H3181" t="s">
        <v>129</v>
      </c>
      <c r="I3181" t="s">
        <v>22</v>
      </c>
      <c r="J3181" t="s">
        <v>141</v>
      </c>
      <c r="K3181" t="s">
        <v>12010</v>
      </c>
      <c r="L3181" t="s">
        <v>12011</v>
      </c>
      <c r="M3181">
        <v>2.5366666659999999</v>
      </c>
      <c r="N3181">
        <v>0</v>
      </c>
      <c r="O3181">
        <v>1</v>
      </c>
      <c r="P3181">
        <v>0</v>
      </c>
      <c r="Q3181">
        <v>0</v>
      </c>
      <c r="R3181">
        <v>0</v>
      </c>
      <c r="S3181">
        <v>2.536667</v>
      </c>
      <c r="T3181">
        <v>0</v>
      </c>
      <c r="U3181">
        <v>0</v>
      </c>
    </row>
    <row r="3182" spans="1:21" x14ac:dyDescent="0.25">
      <c r="A3182" t="s">
        <v>12012</v>
      </c>
      <c r="B3182">
        <v>1</v>
      </c>
      <c r="C3182" t="s">
        <v>79</v>
      </c>
      <c r="D3182" t="s">
        <v>109</v>
      </c>
      <c r="E3182" t="s">
        <v>12013</v>
      </c>
      <c r="F3182" t="s">
        <v>4991</v>
      </c>
      <c r="G3182" t="s">
        <v>71</v>
      </c>
      <c r="H3182" t="s">
        <v>129</v>
      </c>
      <c r="I3182" t="s">
        <v>22</v>
      </c>
      <c r="J3182" t="s">
        <v>141</v>
      </c>
      <c r="K3182" t="s">
        <v>12014</v>
      </c>
      <c r="L3182" t="s">
        <v>12015</v>
      </c>
      <c r="M3182">
        <v>0.72722222199999997</v>
      </c>
      <c r="N3182">
        <v>0</v>
      </c>
      <c r="O3182">
        <v>6</v>
      </c>
      <c r="P3182">
        <v>0</v>
      </c>
      <c r="Q3182">
        <v>0</v>
      </c>
      <c r="R3182">
        <v>0</v>
      </c>
      <c r="S3182">
        <v>4.3633329999999999</v>
      </c>
      <c r="T3182">
        <v>0</v>
      </c>
      <c r="U3182">
        <v>0</v>
      </c>
    </row>
    <row r="3183" spans="1:21" x14ac:dyDescent="0.25">
      <c r="A3183" t="s">
        <v>12016</v>
      </c>
      <c r="B3183">
        <v>1</v>
      </c>
      <c r="C3183" t="s">
        <v>79</v>
      </c>
      <c r="D3183" t="s">
        <v>124</v>
      </c>
      <c r="E3183" t="s">
        <v>12017</v>
      </c>
      <c r="F3183" t="s">
        <v>5070</v>
      </c>
      <c r="G3183" t="s">
        <v>71</v>
      </c>
      <c r="H3183" t="s">
        <v>129</v>
      </c>
      <c r="I3183" t="s">
        <v>22</v>
      </c>
      <c r="J3183" t="s">
        <v>141</v>
      </c>
      <c r="K3183" t="s">
        <v>12018</v>
      </c>
      <c r="L3183" t="s">
        <v>12019</v>
      </c>
      <c r="M3183">
        <v>1.511111111</v>
      </c>
      <c r="N3183">
        <v>0</v>
      </c>
      <c r="O3183">
        <v>12</v>
      </c>
      <c r="P3183">
        <v>0</v>
      </c>
      <c r="Q3183">
        <v>0</v>
      </c>
      <c r="R3183">
        <v>0</v>
      </c>
      <c r="S3183">
        <v>18.133333</v>
      </c>
      <c r="T3183">
        <v>0</v>
      </c>
      <c r="U3183">
        <v>0</v>
      </c>
    </row>
    <row r="3184" spans="1:21" x14ac:dyDescent="0.25">
      <c r="A3184" t="s">
        <v>12020</v>
      </c>
      <c r="B3184">
        <v>1</v>
      </c>
      <c r="C3184" t="s">
        <v>78</v>
      </c>
      <c r="D3184" t="s">
        <v>83</v>
      </c>
      <c r="E3184" t="s">
        <v>12021</v>
      </c>
      <c r="F3184" t="s">
        <v>5417</v>
      </c>
      <c r="G3184" t="s">
        <v>71</v>
      </c>
      <c r="H3184" t="s">
        <v>129</v>
      </c>
      <c r="I3184" t="s">
        <v>22</v>
      </c>
      <c r="J3184" t="s">
        <v>141</v>
      </c>
      <c r="K3184" t="s">
        <v>12022</v>
      </c>
      <c r="L3184" t="s">
        <v>12023</v>
      </c>
      <c r="M3184">
        <v>1.4475</v>
      </c>
      <c r="N3184">
        <v>0</v>
      </c>
      <c r="O3184">
        <v>11</v>
      </c>
      <c r="P3184">
        <v>0</v>
      </c>
      <c r="Q3184">
        <v>0</v>
      </c>
      <c r="R3184">
        <v>0</v>
      </c>
      <c r="S3184">
        <v>15.922499999999999</v>
      </c>
      <c r="T3184">
        <v>0</v>
      </c>
      <c r="U3184">
        <v>0</v>
      </c>
    </row>
    <row r="3185" spans="1:21" x14ac:dyDescent="0.25">
      <c r="A3185" t="s">
        <v>12024</v>
      </c>
      <c r="B3185">
        <v>1</v>
      </c>
      <c r="C3185" t="s">
        <v>78</v>
      </c>
      <c r="D3185" t="s">
        <v>83</v>
      </c>
      <c r="E3185" t="s">
        <v>12025</v>
      </c>
      <c r="F3185" t="s">
        <v>6310</v>
      </c>
      <c r="G3185" t="s">
        <v>71</v>
      </c>
      <c r="H3185" t="s">
        <v>129</v>
      </c>
      <c r="I3185" t="s">
        <v>22</v>
      </c>
      <c r="J3185" t="s">
        <v>141</v>
      </c>
      <c r="K3185" t="s">
        <v>12026</v>
      </c>
      <c r="L3185" t="s">
        <v>12027</v>
      </c>
      <c r="M3185">
        <v>3.3136111110000002</v>
      </c>
      <c r="N3185">
        <v>0</v>
      </c>
      <c r="O3185">
        <v>141</v>
      </c>
      <c r="P3185">
        <v>0</v>
      </c>
      <c r="Q3185">
        <v>0</v>
      </c>
      <c r="R3185">
        <v>0</v>
      </c>
      <c r="S3185">
        <v>467.21916700000003</v>
      </c>
      <c r="T3185">
        <v>0</v>
      </c>
      <c r="U3185">
        <v>0</v>
      </c>
    </row>
    <row r="3186" spans="1:21" x14ac:dyDescent="0.25">
      <c r="A3186" t="s">
        <v>12028</v>
      </c>
      <c r="B3186">
        <v>1</v>
      </c>
      <c r="C3186" t="s">
        <v>78</v>
      </c>
      <c r="D3186" t="s">
        <v>83</v>
      </c>
      <c r="E3186" t="s">
        <v>11791</v>
      </c>
      <c r="F3186" t="s">
        <v>6310</v>
      </c>
      <c r="G3186" t="s">
        <v>71</v>
      </c>
      <c r="H3186" t="s">
        <v>129</v>
      </c>
      <c r="I3186" t="s">
        <v>22</v>
      </c>
      <c r="J3186" t="s">
        <v>141</v>
      </c>
      <c r="K3186" t="s">
        <v>12029</v>
      </c>
      <c r="L3186" t="s">
        <v>12030</v>
      </c>
      <c r="M3186">
        <v>4.6888888880000001</v>
      </c>
      <c r="N3186">
        <v>0</v>
      </c>
      <c r="O3186">
        <v>94</v>
      </c>
      <c r="P3186">
        <v>0</v>
      </c>
      <c r="Q3186">
        <v>0</v>
      </c>
      <c r="R3186">
        <v>0</v>
      </c>
      <c r="S3186">
        <v>440.75555500000002</v>
      </c>
      <c r="T3186">
        <v>0</v>
      </c>
      <c r="U3186">
        <v>0</v>
      </c>
    </row>
    <row r="3187" spans="1:21" x14ac:dyDescent="0.25">
      <c r="A3187" t="s">
        <v>12031</v>
      </c>
      <c r="B3187">
        <v>1</v>
      </c>
      <c r="C3187" t="s">
        <v>78</v>
      </c>
      <c r="D3187" t="s">
        <v>83</v>
      </c>
      <c r="E3187" t="s">
        <v>12032</v>
      </c>
      <c r="F3187" t="s">
        <v>5842</v>
      </c>
      <c r="G3187" t="s">
        <v>71</v>
      </c>
      <c r="H3187" t="s">
        <v>129</v>
      </c>
      <c r="I3187" t="s">
        <v>22</v>
      </c>
      <c r="J3187" t="s">
        <v>141</v>
      </c>
      <c r="K3187" t="s">
        <v>12033</v>
      </c>
      <c r="L3187" t="s">
        <v>12034</v>
      </c>
      <c r="M3187">
        <v>1.3075000000000001</v>
      </c>
      <c r="N3187">
        <v>0</v>
      </c>
      <c r="O3187">
        <v>131</v>
      </c>
      <c r="P3187">
        <v>0</v>
      </c>
      <c r="Q3187">
        <v>0</v>
      </c>
      <c r="R3187">
        <v>0</v>
      </c>
      <c r="S3187">
        <v>171.2825</v>
      </c>
      <c r="T3187">
        <v>0</v>
      </c>
      <c r="U3187">
        <v>0</v>
      </c>
    </row>
    <row r="3188" spans="1:21" x14ac:dyDescent="0.25">
      <c r="A3188" t="s">
        <v>12035</v>
      </c>
      <c r="B3188">
        <v>1</v>
      </c>
      <c r="C3188" t="s">
        <v>78</v>
      </c>
      <c r="D3188" t="s">
        <v>83</v>
      </c>
      <c r="E3188" t="s">
        <v>12036</v>
      </c>
      <c r="F3188" t="s">
        <v>4986</v>
      </c>
      <c r="G3188" t="s">
        <v>71</v>
      </c>
      <c r="H3188" t="s">
        <v>129</v>
      </c>
      <c r="I3188" t="s">
        <v>22</v>
      </c>
      <c r="J3188" t="s">
        <v>141</v>
      </c>
      <c r="K3188" t="s">
        <v>12037</v>
      </c>
      <c r="L3188" t="s">
        <v>12038</v>
      </c>
      <c r="M3188">
        <v>2.9191666660000002</v>
      </c>
      <c r="N3188">
        <v>0</v>
      </c>
      <c r="O3188">
        <v>93</v>
      </c>
      <c r="P3188">
        <v>0</v>
      </c>
      <c r="Q3188">
        <v>0</v>
      </c>
      <c r="R3188">
        <v>0</v>
      </c>
      <c r="S3188">
        <v>271.48250000000002</v>
      </c>
      <c r="T3188">
        <v>0</v>
      </c>
      <c r="U3188">
        <v>0</v>
      </c>
    </row>
    <row r="3189" spans="1:21" x14ac:dyDescent="0.25">
      <c r="A3189" t="s">
        <v>12039</v>
      </c>
      <c r="B3189">
        <v>1</v>
      </c>
      <c r="C3189" t="s">
        <v>78</v>
      </c>
      <c r="D3189" t="s">
        <v>83</v>
      </c>
      <c r="E3189" t="s">
        <v>12040</v>
      </c>
      <c r="F3189" t="s">
        <v>5070</v>
      </c>
      <c r="G3189" t="s">
        <v>71</v>
      </c>
      <c r="H3189" t="s">
        <v>129</v>
      </c>
      <c r="I3189" t="s">
        <v>22</v>
      </c>
      <c r="J3189" t="s">
        <v>141</v>
      </c>
      <c r="K3189" t="s">
        <v>12041</v>
      </c>
      <c r="L3189" t="s">
        <v>12042</v>
      </c>
      <c r="M3189">
        <v>5.5436111109999997</v>
      </c>
      <c r="N3189">
        <v>0</v>
      </c>
      <c r="O3189">
        <v>1</v>
      </c>
      <c r="P3189">
        <v>0</v>
      </c>
      <c r="Q3189">
        <v>0</v>
      </c>
      <c r="R3189">
        <v>0</v>
      </c>
      <c r="S3189">
        <v>5.5436110000000003</v>
      </c>
      <c r="T3189">
        <v>0</v>
      </c>
      <c r="U3189">
        <v>0</v>
      </c>
    </row>
    <row r="3190" spans="1:21" x14ac:dyDescent="0.25">
      <c r="A3190" t="s">
        <v>12043</v>
      </c>
      <c r="B3190">
        <v>1</v>
      </c>
      <c r="C3190" t="s">
        <v>78</v>
      </c>
      <c r="D3190" t="s">
        <v>83</v>
      </c>
      <c r="E3190" t="s">
        <v>12044</v>
      </c>
      <c r="F3190" t="s">
        <v>4986</v>
      </c>
      <c r="G3190" t="s">
        <v>71</v>
      </c>
      <c r="H3190" t="s">
        <v>129</v>
      </c>
      <c r="I3190" t="s">
        <v>22</v>
      </c>
      <c r="J3190" t="s">
        <v>141</v>
      </c>
      <c r="K3190" t="s">
        <v>12045</v>
      </c>
      <c r="L3190" t="s">
        <v>12046</v>
      </c>
      <c r="M3190">
        <v>1.1427777770000001</v>
      </c>
      <c r="N3190">
        <v>0</v>
      </c>
      <c r="O3190">
        <v>47</v>
      </c>
      <c r="P3190">
        <v>0</v>
      </c>
      <c r="Q3190">
        <v>0</v>
      </c>
      <c r="R3190">
        <v>0</v>
      </c>
      <c r="S3190">
        <v>53.710555999999997</v>
      </c>
      <c r="T3190">
        <v>0</v>
      </c>
      <c r="U3190">
        <v>0</v>
      </c>
    </row>
    <row r="3191" spans="1:21" x14ac:dyDescent="0.25">
      <c r="A3191" t="s">
        <v>12047</v>
      </c>
      <c r="B3191">
        <v>1</v>
      </c>
      <c r="C3191" t="s">
        <v>78</v>
      </c>
      <c r="D3191" t="s">
        <v>83</v>
      </c>
      <c r="E3191" t="s">
        <v>12036</v>
      </c>
      <c r="F3191" t="s">
        <v>5842</v>
      </c>
      <c r="G3191" t="s">
        <v>71</v>
      </c>
      <c r="H3191" t="s">
        <v>129</v>
      </c>
      <c r="I3191" t="s">
        <v>22</v>
      </c>
      <c r="J3191" t="s">
        <v>141</v>
      </c>
      <c r="K3191" t="s">
        <v>12048</v>
      </c>
      <c r="L3191" t="s">
        <v>12049</v>
      </c>
      <c r="M3191">
        <v>1.829722222</v>
      </c>
      <c r="N3191">
        <v>0</v>
      </c>
      <c r="O3191">
        <v>93</v>
      </c>
      <c r="P3191">
        <v>0</v>
      </c>
      <c r="Q3191">
        <v>0</v>
      </c>
      <c r="R3191">
        <v>0</v>
      </c>
      <c r="S3191">
        <v>170.16416699999999</v>
      </c>
      <c r="T3191">
        <v>0</v>
      </c>
      <c r="U3191">
        <v>0</v>
      </c>
    </row>
    <row r="3192" spans="1:21" x14ac:dyDescent="0.25">
      <c r="A3192" t="s">
        <v>12050</v>
      </c>
      <c r="B3192">
        <v>1</v>
      </c>
      <c r="C3192" t="s">
        <v>78</v>
      </c>
      <c r="D3192" t="s">
        <v>83</v>
      </c>
      <c r="E3192" t="s">
        <v>12051</v>
      </c>
      <c r="F3192" t="s">
        <v>5884</v>
      </c>
      <c r="G3192" t="s">
        <v>71</v>
      </c>
      <c r="H3192" t="s">
        <v>129</v>
      </c>
      <c r="I3192" t="s">
        <v>22</v>
      </c>
      <c r="J3192" t="s">
        <v>141</v>
      </c>
      <c r="K3192" t="s">
        <v>12052</v>
      </c>
      <c r="L3192" t="s">
        <v>12053</v>
      </c>
      <c r="M3192">
        <v>4.2702777770000004</v>
      </c>
      <c r="N3192">
        <v>0</v>
      </c>
      <c r="O3192">
        <v>11</v>
      </c>
      <c r="P3192">
        <v>0</v>
      </c>
      <c r="Q3192">
        <v>0</v>
      </c>
      <c r="R3192">
        <v>0</v>
      </c>
      <c r="S3192">
        <v>46.973056</v>
      </c>
      <c r="T3192">
        <v>0</v>
      </c>
      <c r="U3192">
        <v>0</v>
      </c>
    </row>
    <row r="3193" spans="1:21" x14ac:dyDescent="0.25">
      <c r="A3193" t="s">
        <v>12054</v>
      </c>
      <c r="B3193">
        <v>1</v>
      </c>
      <c r="C3193" t="s">
        <v>78</v>
      </c>
      <c r="D3193" t="s">
        <v>83</v>
      </c>
      <c r="E3193" t="s">
        <v>12055</v>
      </c>
      <c r="F3193" t="s">
        <v>4986</v>
      </c>
      <c r="G3193" t="s">
        <v>71</v>
      </c>
      <c r="H3193" t="s">
        <v>129</v>
      </c>
      <c r="I3193" t="s">
        <v>22</v>
      </c>
      <c r="J3193" t="s">
        <v>141</v>
      </c>
      <c r="K3193" t="s">
        <v>12056</v>
      </c>
      <c r="L3193" t="s">
        <v>1699</v>
      </c>
      <c r="M3193">
        <v>2.105</v>
      </c>
      <c r="N3193">
        <v>0</v>
      </c>
      <c r="O3193">
        <v>83</v>
      </c>
      <c r="P3193">
        <v>0</v>
      </c>
      <c r="Q3193">
        <v>0</v>
      </c>
      <c r="R3193">
        <v>0</v>
      </c>
      <c r="S3193">
        <v>174.715</v>
      </c>
      <c r="T3193">
        <v>0</v>
      </c>
      <c r="U3193">
        <v>0</v>
      </c>
    </row>
    <row r="3194" spans="1:21" x14ac:dyDescent="0.25">
      <c r="A3194" t="s">
        <v>12057</v>
      </c>
      <c r="B3194">
        <v>1</v>
      </c>
      <c r="C3194" t="s">
        <v>78</v>
      </c>
      <c r="D3194" t="s">
        <v>83</v>
      </c>
      <c r="E3194" t="s">
        <v>12055</v>
      </c>
      <c r="F3194" t="s">
        <v>5842</v>
      </c>
      <c r="G3194" t="s">
        <v>71</v>
      </c>
      <c r="H3194" t="s">
        <v>129</v>
      </c>
      <c r="I3194" t="s">
        <v>22</v>
      </c>
      <c r="J3194" t="s">
        <v>141</v>
      </c>
      <c r="K3194" t="s">
        <v>12058</v>
      </c>
      <c r="L3194" t="s">
        <v>12059</v>
      </c>
      <c r="M3194">
        <v>1.852222222</v>
      </c>
      <c r="N3194">
        <v>0</v>
      </c>
      <c r="O3194">
        <v>83</v>
      </c>
      <c r="P3194">
        <v>0</v>
      </c>
      <c r="Q3194">
        <v>0</v>
      </c>
      <c r="R3194">
        <v>0</v>
      </c>
      <c r="S3194">
        <v>153.734444</v>
      </c>
      <c r="T3194">
        <v>0</v>
      </c>
      <c r="U3194">
        <v>0</v>
      </c>
    </row>
    <row r="3195" spans="1:21" x14ac:dyDescent="0.25">
      <c r="A3195" t="s">
        <v>12060</v>
      </c>
      <c r="B3195">
        <v>1</v>
      </c>
      <c r="C3195" t="s">
        <v>78</v>
      </c>
      <c r="D3195" t="s">
        <v>83</v>
      </c>
      <c r="E3195" t="s">
        <v>12055</v>
      </c>
      <c r="F3195" t="s">
        <v>4986</v>
      </c>
      <c r="G3195" t="s">
        <v>71</v>
      </c>
      <c r="H3195" t="s">
        <v>129</v>
      </c>
      <c r="I3195" t="s">
        <v>22</v>
      </c>
      <c r="J3195" t="s">
        <v>141</v>
      </c>
      <c r="K3195" t="s">
        <v>12061</v>
      </c>
      <c r="L3195" t="s">
        <v>12062</v>
      </c>
      <c r="M3195">
        <v>1.861388888</v>
      </c>
      <c r="N3195">
        <v>0</v>
      </c>
      <c r="O3195">
        <v>83</v>
      </c>
      <c r="P3195">
        <v>0</v>
      </c>
      <c r="Q3195">
        <v>0</v>
      </c>
      <c r="R3195">
        <v>0</v>
      </c>
      <c r="S3195">
        <v>154.49527800000001</v>
      </c>
      <c r="T3195">
        <v>0</v>
      </c>
      <c r="U3195">
        <v>0</v>
      </c>
    </row>
    <row r="3196" spans="1:21" x14ac:dyDescent="0.25">
      <c r="A3196" t="s">
        <v>12063</v>
      </c>
      <c r="B3196">
        <v>1</v>
      </c>
      <c r="C3196" t="s">
        <v>78</v>
      </c>
      <c r="D3196" t="s">
        <v>83</v>
      </c>
      <c r="E3196" t="s">
        <v>12055</v>
      </c>
      <c r="F3196" t="s">
        <v>4986</v>
      </c>
      <c r="G3196" t="s">
        <v>71</v>
      </c>
      <c r="H3196" t="s">
        <v>129</v>
      </c>
      <c r="I3196" t="s">
        <v>22</v>
      </c>
      <c r="J3196" t="s">
        <v>141</v>
      </c>
      <c r="K3196" t="s">
        <v>12064</v>
      </c>
      <c r="L3196" t="s">
        <v>12065</v>
      </c>
      <c r="M3196">
        <v>1.497777777</v>
      </c>
      <c r="N3196">
        <v>0</v>
      </c>
      <c r="O3196">
        <v>83</v>
      </c>
      <c r="P3196">
        <v>0</v>
      </c>
      <c r="Q3196">
        <v>0</v>
      </c>
      <c r="R3196">
        <v>0</v>
      </c>
      <c r="S3196">
        <v>124.315555</v>
      </c>
      <c r="T3196">
        <v>0</v>
      </c>
      <c r="U3196">
        <v>0</v>
      </c>
    </row>
    <row r="3197" spans="1:21" x14ac:dyDescent="0.25">
      <c r="A3197" t="s">
        <v>12066</v>
      </c>
      <c r="B3197">
        <v>1</v>
      </c>
      <c r="C3197" t="s">
        <v>78</v>
      </c>
      <c r="D3197" t="s">
        <v>83</v>
      </c>
      <c r="E3197" t="s">
        <v>12055</v>
      </c>
      <c r="F3197" t="s">
        <v>6310</v>
      </c>
      <c r="G3197" t="s">
        <v>71</v>
      </c>
      <c r="H3197" t="s">
        <v>129</v>
      </c>
      <c r="I3197" t="s">
        <v>22</v>
      </c>
      <c r="J3197" t="s">
        <v>141</v>
      </c>
      <c r="K3197" t="s">
        <v>12067</v>
      </c>
      <c r="L3197" t="s">
        <v>12068</v>
      </c>
      <c r="M3197">
        <v>5.8849999999999998</v>
      </c>
      <c r="N3197">
        <v>0</v>
      </c>
      <c r="O3197">
        <v>83</v>
      </c>
      <c r="P3197">
        <v>0</v>
      </c>
      <c r="Q3197">
        <v>0</v>
      </c>
      <c r="R3197">
        <v>0</v>
      </c>
      <c r="S3197">
        <v>488.45499999999998</v>
      </c>
      <c r="T3197">
        <v>0</v>
      </c>
      <c r="U3197">
        <v>0</v>
      </c>
    </row>
    <row r="3198" spans="1:21" x14ac:dyDescent="0.25">
      <c r="A3198" t="s">
        <v>12069</v>
      </c>
      <c r="B3198">
        <v>1</v>
      </c>
      <c r="C3198" t="s">
        <v>78</v>
      </c>
      <c r="D3198" t="s">
        <v>83</v>
      </c>
      <c r="E3198" t="s">
        <v>12055</v>
      </c>
      <c r="F3198" t="s">
        <v>5842</v>
      </c>
      <c r="G3198" t="s">
        <v>71</v>
      </c>
      <c r="H3198" t="s">
        <v>129</v>
      </c>
      <c r="I3198" t="s">
        <v>22</v>
      </c>
      <c r="J3198" t="s">
        <v>141</v>
      </c>
      <c r="K3198" t="s">
        <v>12070</v>
      </c>
      <c r="L3198" t="s">
        <v>12071</v>
      </c>
      <c r="M3198">
        <v>1.189444444</v>
      </c>
      <c r="N3198">
        <v>0</v>
      </c>
      <c r="O3198">
        <v>83</v>
      </c>
      <c r="P3198">
        <v>0</v>
      </c>
      <c r="Q3198">
        <v>0</v>
      </c>
      <c r="R3198">
        <v>0</v>
      </c>
      <c r="S3198">
        <v>98.723889</v>
      </c>
      <c r="T3198">
        <v>0</v>
      </c>
      <c r="U3198">
        <v>0</v>
      </c>
    </row>
    <row r="3199" spans="1:21" x14ac:dyDescent="0.25">
      <c r="A3199" t="s">
        <v>12072</v>
      </c>
      <c r="B3199">
        <v>1</v>
      </c>
      <c r="C3199" t="s">
        <v>78</v>
      </c>
      <c r="D3199" t="s">
        <v>83</v>
      </c>
      <c r="E3199" t="s">
        <v>12055</v>
      </c>
      <c r="F3199" t="s">
        <v>5842</v>
      </c>
      <c r="G3199" t="s">
        <v>71</v>
      </c>
      <c r="H3199" t="s">
        <v>129</v>
      </c>
      <c r="I3199" t="s">
        <v>22</v>
      </c>
      <c r="J3199" t="s">
        <v>141</v>
      </c>
      <c r="K3199" t="s">
        <v>12073</v>
      </c>
      <c r="L3199" t="s">
        <v>12074</v>
      </c>
      <c r="M3199">
        <v>2.414722222</v>
      </c>
      <c r="N3199">
        <v>0</v>
      </c>
      <c r="O3199">
        <v>83</v>
      </c>
      <c r="P3199">
        <v>0</v>
      </c>
      <c r="Q3199">
        <v>0</v>
      </c>
      <c r="R3199">
        <v>0</v>
      </c>
      <c r="S3199">
        <v>200.421944</v>
      </c>
      <c r="T3199">
        <v>0</v>
      </c>
      <c r="U3199">
        <v>0</v>
      </c>
    </row>
    <row r="3200" spans="1:21" x14ac:dyDescent="0.25">
      <c r="A3200" t="s">
        <v>12075</v>
      </c>
      <c r="B3200">
        <v>1</v>
      </c>
      <c r="C3200" t="s">
        <v>78</v>
      </c>
      <c r="D3200" t="s">
        <v>83</v>
      </c>
      <c r="E3200" t="s">
        <v>12055</v>
      </c>
      <c r="F3200" t="s">
        <v>5417</v>
      </c>
      <c r="G3200" t="s">
        <v>71</v>
      </c>
      <c r="H3200" t="s">
        <v>129</v>
      </c>
      <c r="I3200" t="s">
        <v>22</v>
      </c>
      <c r="J3200" t="s">
        <v>141</v>
      </c>
      <c r="K3200" t="s">
        <v>12076</v>
      </c>
      <c r="L3200" t="s">
        <v>12077</v>
      </c>
      <c r="M3200">
        <v>3.6788888879999999</v>
      </c>
      <c r="N3200">
        <v>0</v>
      </c>
      <c r="O3200">
        <v>83</v>
      </c>
      <c r="P3200">
        <v>0</v>
      </c>
      <c r="Q3200">
        <v>0</v>
      </c>
      <c r="R3200">
        <v>0</v>
      </c>
      <c r="S3200">
        <v>305.34777800000001</v>
      </c>
      <c r="T3200">
        <v>0</v>
      </c>
      <c r="U3200">
        <v>0</v>
      </c>
    </row>
    <row r="3201" spans="1:21" x14ac:dyDescent="0.25">
      <c r="A3201" t="s">
        <v>12078</v>
      </c>
      <c r="B3201">
        <v>1</v>
      </c>
      <c r="C3201" t="s">
        <v>78</v>
      </c>
      <c r="D3201" t="s">
        <v>83</v>
      </c>
      <c r="E3201" t="s">
        <v>12079</v>
      </c>
      <c r="F3201" t="s">
        <v>5842</v>
      </c>
      <c r="G3201" t="s">
        <v>71</v>
      </c>
      <c r="H3201" t="s">
        <v>129</v>
      </c>
      <c r="I3201" t="s">
        <v>22</v>
      </c>
      <c r="J3201" t="s">
        <v>141</v>
      </c>
      <c r="K3201" t="s">
        <v>12080</v>
      </c>
      <c r="L3201" t="s">
        <v>12081</v>
      </c>
      <c r="M3201">
        <v>2.9933333329999998</v>
      </c>
      <c r="N3201">
        <v>0</v>
      </c>
      <c r="O3201">
        <v>75</v>
      </c>
      <c r="P3201">
        <v>0</v>
      </c>
      <c r="Q3201">
        <v>0</v>
      </c>
      <c r="R3201">
        <v>0</v>
      </c>
      <c r="S3201">
        <v>224.5</v>
      </c>
      <c r="T3201">
        <v>0</v>
      </c>
      <c r="U3201">
        <v>0</v>
      </c>
    </row>
    <row r="3202" spans="1:21" x14ac:dyDescent="0.25">
      <c r="A3202" t="s">
        <v>12082</v>
      </c>
      <c r="B3202">
        <v>1</v>
      </c>
      <c r="C3202" t="s">
        <v>78</v>
      </c>
      <c r="D3202" t="s">
        <v>83</v>
      </c>
      <c r="E3202" t="s">
        <v>12083</v>
      </c>
      <c r="F3202" t="s">
        <v>135</v>
      </c>
      <c r="G3202" t="s">
        <v>71</v>
      </c>
      <c r="H3202" t="s">
        <v>129</v>
      </c>
      <c r="I3202" t="s">
        <v>22</v>
      </c>
      <c r="J3202" t="s">
        <v>130</v>
      </c>
      <c r="K3202" t="s">
        <v>12084</v>
      </c>
      <c r="L3202" t="s">
        <v>12085</v>
      </c>
      <c r="M3202">
        <v>1.5961111109999999</v>
      </c>
      <c r="N3202">
        <v>1</v>
      </c>
      <c r="O3202">
        <v>1234</v>
      </c>
      <c r="P3202">
        <v>0</v>
      </c>
      <c r="Q3202">
        <v>0</v>
      </c>
      <c r="R3202">
        <v>1.5961110000000001</v>
      </c>
      <c r="S3202">
        <v>1969.6011109999999</v>
      </c>
      <c r="T3202">
        <v>0</v>
      </c>
      <c r="U3202">
        <v>0</v>
      </c>
    </row>
    <row r="3203" spans="1:21" x14ac:dyDescent="0.25">
      <c r="A3203" t="s">
        <v>12086</v>
      </c>
      <c r="B3203">
        <v>1</v>
      </c>
      <c r="C3203" t="s">
        <v>78</v>
      </c>
      <c r="D3203" t="s">
        <v>83</v>
      </c>
      <c r="E3203" t="s">
        <v>12087</v>
      </c>
      <c r="F3203" t="s">
        <v>2199</v>
      </c>
      <c r="G3203" t="s">
        <v>71</v>
      </c>
      <c r="H3203" t="s">
        <v>129</v>
      </c>
      <c r="I3203" t="s">
        <v>24</v>
      </c>
      <c r="J3203" t="s">
        <v>141</v>
      </c>
      <c r="K3203" t="s">
        <v>12088</v>
      </c>
      <c r="L3203" t="s">
        <v>2884</v>
      </c>
      <c r="M3203">
        <v>4.227777777</v>
      </c>
      <c r="N3203">
        <v>0</v>
      </c>
      <c r="O3203">
        <v>154</v>
      </c>
      <c r="P3203">
        <v>0</v>
      </c>
      <c r="Q3203">
        <v>0</v>
      </c>
      <c r="R3203">
        <v>0</v>
      </c>
      <c r="S3203">
        <v>651.07777799999997</v>
      </c>
      <c r="T3203">
        <v>0</v>
      </c>
      <c r="U3203">
        <v>0</v>
      </c>
    </row>
    <row r="3204" spans="1:21" x14ac:dyDescent="0.25">
      <c r="A3204" t="s">
        <v>12089</v>
      </c>
      <c r="B3204">
        <v>1</v>
      </c>
      <c r="C3204" t="s">
        <v>78</v>
      </c>
      <c r="D3204" t="s">
        <v>83</v>
      </c>
      <c r="E3204" t="s">
        <v>12090</v>
      </c>
      <c r="F3204" t="s">
        <v>6310</v>
      </c>
      <c r="G3204" t="s">
        <v>71</v>
      </c>
      <c r="H3204" t="s">
        <v>129</v>
      </c>
      <c r="I3204" t="s">
        <v>22</v>
      </c>
      <c r="J3204" t="s">
        <v>141</v>
      </c>
      <c r="K3204" t="s">
        <v>12091</v>
      </c>
      <c r="L3204" t="s">
        <v>12092</v>
      </c>
      <c r="M3204">
        <v>8.5486111109999996</v>
      </c>
      <c r="N3204">
        <v>0</v>
      </c>
      <c r="O3204">
        <v>143</v>
      </c>
      <c r="P3204">
        <v>0</v>
      </c>
      <c r="Q3204">
        <v>0</v>
      </c>
      <c r="R3204">
        <v>0</v>
      </c>
      <c r="S3204">
        <v>1222.4513890000001</v>
      </c>
      <c r="T3204">
        <v>0</v>
      </c>
      <c r="U3204">
        <v>0</v>
      </c>
    </row>
    <row r="3205" spans="1:21" x14ac:dyDescent="0.25">
      <c r="A3205" t="s">
        <v>12093</v>
      </c>
      <c r="B3205">
        <v>1</v>
      </c>
      <c r="C3205" t="s">
        <v>78</v>
      </c>
      <c r="D3205" t="s">
        <v>83</v>
      </c>
      <c r="E3205" t="s">
        <v>12094</v>
      </c>
      <c r="F3205" t="s">
        <v>177</v>
      </c>
      <c r="G3205" t="s">
        <v>72</v>
      </c>
      <c r="H3205" t="s">
        <v>129</v>
      </c>
      <c r="I3205" t="s">
        <v>22</v>
      </c>
      <c r="J3205" t="s">
        <v>130</v>
      </c>
      <c r="K3205" t="s">
        <v>12095</v>
      </c>
      <c r="L3205" t="s">
        <v>12096</v>
      </c>
      <c r="M3205">
        <v>8.8788888880000005</v>
      </c>
      <c r="N3205">
        <v>1</v>
      </c>
      <c r="O3205">
        <v>969</v>
      </c>
      <c r="P3205">
        <v>0</v>
      </c>
      <c r="Q3205">
        <v>0</v>
      </c>
      <c r="R3205">
        <v>8.8788889999999991</v>
      </c>
      <c r="S3205">
        <v>8603.6433319999996</v>
      </c>
      <c r="T3205">
        <v>0</v>
      </c>
      <c r="U3205">
        <v>0</v>
      </c>
    </row>
    <row r="3206" spans="1:21" x14ac:dyDescent="0.25">
      <c r="A3206" t="s">
        <v>12097</v>
      </c>
      <c r="B3206">
        <v>1</v>
      </c>
      <c r="C3206" t="s">
        <v>78</v>
      </c>
      <c r="D3206" t="s">
        <v>83</v>
      </c>
      <c r="E3206" t="s">
        <v>12098</v>
      </c>
      <c r="F3206" t="s">
        <v>4986</v>
      </c>
      <c r="G3206" t="s">
        <v>71</v>
      </c>
      <c r="H3206" t="s">
        <v>129</v>
      </c>
      <c r="I3206" t="s">
        <v>22</v>
      </c>
      <c r="J3206" t="s">
        <v>141</v>
      </c>
      <c r="K3206" t="s">
        <v>12099</v>
      </c>
      <c r="L3206" t="s">
        <v>12100</v>
      </c>
      <c r="M3206">
        <v>2.2336111110000001</v>
      </c>
      <c r="N3206">
        <v>0</v>
      </c>
      <c r="O3206">
        <v>196</v>
      </c>
      <c r="P3206">
        <v>0</v>
      </c>
      <c r="Q3206">
        <v>0</v>
      </c>
      <c r="R3206">
        <v>0</v>
      </c>
      <c r="S3206">
        <v>437.787778</v>
      </c>
      <c r="T3206">
        <v>0</v>
      </c>
      <c r="U3206">
        <v>0</v>
      </c>
    </row>
    <row r="3207" spans="1:21" x14ac:dyDescent="0.25">
      <c r="A3207" t="s">
        <v>12101</v>
      </c>
      <c r="B3207">
        <v>1</v>
      </c>
      <c r="C3207" t="s">
        <v>78</v>
      </c>
      <c r="D3207" t="s">
        <v>83</v>
      </c>
      <c r="E3207" t="s">
        <v>12102</v>
      </c>
      <c r="F3207" t="s">
        <v>135</v>
      </c>
      <c r="G3207" t="s">
        <v>71</v>
      </c>
      <c r="H3207" t="s">
        <v>129</v>
      </c>
      <c r="I3207" t="s">
        <v>22</v>
      </c>
      <c r="J3207" t="s">
        <v>130</v>
      </c>
      <c r="K3207" t="s">
        <v>12103</v>
      </c>
      <c r="L3207" t="s">
        <v>12104</v>
      </c>
      <c r="M3207">
        <v>0.518055555</v>
      </c>
      <c r="N3207">
        <v>1</v>
      </c>
      <c r="O3207">
        <v>870</v>
      </c>
      <c r="P3207">
        <v>0</v>
      </c>
      <c r="Q3207">
        <v>0</v>
      </c>
      <c r="R3207">
        <v>0.51805599999999996</v>
      </c>
      <c r="S3207">
        <v>450.70833299999998</v>
      </c>
      <c r="T3207">
        <v>0</v>
      </c>
      <c r="U3207">
        <v>0</v>
      </c>
    </row>
    <row r="3208" spans="1:21" x14ac:dyDescent="0.25">
      <c r="A3208" t="s">
        <v>12105</v>
      </c>
      <c r="B3208">
        <v>1</v>
      </c>
      <c r="C3208" t="s">
        <v>78</v>
      </c>
      <c r="D3208" t="s">
        <v>83</v>
      </c>
      <c r="E3208" t="s">
        <v>12106</v>
      </c>
      <c r="F3208" t="s">
        <v>128</v>
      </c>
      <c r="G3208" t="s">
        <v>71</v>
      </c>
      <c r="H3208" t="s">
        <v>129</v>
      </c>
      <c r="I3208" t="s">
        <v>22</v>
      </c>
      <c r="J3208" t="s">
        <v>130</v>
      </c>
      <c r="K3208" t="s">
        <v>12107</v>
      </c>
      <c r="L3208" t="s">
        <v>12108</v>
      </c>
      <c r="M3208">
        <v>1.3872222219999999</v>
      </c>
      <c r="N3208">
        <v>0</v>
      </c>
      <c r="O3208">
        <v>284</v>
      </c>
      <c r="P3208">
        <v>0</v>
      </c>
      <c r="Q3208">
        <v>0</v>
      </c>
      <c r="R3208">
        <v>0</v>
      </c>
      <c r="S3208">
        <v>393.97111100000001</v>
      </c>
      <c r="T3208">
        <v>0</v>
      </c>
      <c r="U3208">
        <v>0</v>
      </c>
    </row>
    <row r="3209" spans="1:21" x14ac:dyDescent="0.25">
      <c r="A3209" t="s">
        <v>12109</v>
      </c>
      <c r="B3209">
        <v>1</v>
      </c>
      <c r="C3209" t="s">
        <v>78</v>
      </c>
      <c r="D3209" t="s">
        <v>83</v>
      </c>
      <c r="E3209" t="s">
        <v>12110</v>
      </c>
      <c r="F3209" t="s">
        <v>128</v>
      </c>
      <c r="G3209" t="s">
        <v>71</v>
      </c>
      <c r="H3209" t="s">
        <v>129</v>
      </c>
      <c r="I3209" t="s">
        <v>22</v>
      </c>
      <c r="J3209" t="s">
        <v>130</v>
      </c>
      <c r="K3209" t="s">
        <v>12111</v>
      </c>
      <c r="L3209" t="s">
        <v>12112</v>
      </c>
      <c r="M3209">
        <v>0.18806277699999999</v>
      </c>
      <c r="N3209">
        <v>0</v>
      </c>
      <c r="O3209">
        <v>233</v>
      </c>
      <c r="P3209">
        <v>0</v>
      </c>
      <c r="Q3209">
        <v>0</v>
      </c>
      <c r="R3209">
        <v>0</v>
      </c>
      <c r="S3209">
        <v>43.818626999999999</v>
      </c>
      <c r="T3209">
        <v>0</v>
      </c>
      <c r="U3209">
        <v>0</v>
      </c>
    </row>
    <row r="3210" spans="1:21" x14ac:dyDescent="0.25">
      <c r="A3210" t="s">
        <v>12113</v>
      </c>
      <c r="B3210">
        <v>1</v>
      </c>
      <c r="C3210" t="s">
        <v>78</v>
      </c>
      <c r="D3210" t="s">
        <v>93</v>
      </c>
      <c r="E3210" t="s">
        <v>12114</v>
      </c>
      <c r="F3210" t="s">
        <v>5748</v>
      </c>
      <c r="G3210" t="s">
        <v>71</v>
      </c>
      <c r="H3210" t="s">
        <v>129</v>
      </c>
      <c r="I3210" t="s">
        <v>22</v>
      </c>
      <c r="J3210" t="s">
        <v>141</v>
      </c>
      <c r="K3210" t="s">
        <v>12115</v>
      </c>
      <c r="L3210" t="s">
        <v>12116</v>
      </c>
      <c r="M3210">
        <v>1.7497222219999999</v>
      </c>
      <c r="N3210">
        <v>0</v>
      </c>
      <c r="O3210">
        <v>244</v>
      </c>
      <c r="P3210">
        <v>0</v>
      </c>
      <c r="Q3210">
        <v>1</v>
      </c>
      <c r="R3210">
        <v>0</v>
      </c>
      <c r="S3210">
        <v>426.93222200000002</v>
      </c>
      <c r="T3210">
        <v>0</v>
      </c>
      <c r="U3210">
        <v>1.749722</v>
      </c>
    </row>
    <row r="3211" spans="1:21" x14ac:dyDescent="0.25">
      <c r="A3211" t="s">
        <v>12117</v>
      </c>
      <c r="B3211">
        <v>1</v>
      </c>
      <c r="C3211" t="s">
        <v>78</v>
      </c>
      <c r="D3211" t="s">
        <v>93</v>
      </c>
      <c r="E3211" t="s">
        <v>12114</v>
      </c>
      <c r="F3211" t="s">
        <v>5748</v>
      </c>
      <c r="G3211" t="s">
        <v>71</v>
      </c>
      <c r="H3211" t="s">
        <v>129</v>
      </c>
      <c r="I3211" t="s">
        <v>22</v>
      </c>
      <c r="J3211" t="s">
        <v>141</v>
      </c>
      <c r="K3211" t="s">
        <v>12118</v>
      </c>
      <c r="L3211" t="s">
        <v>12119</v>
      </c>
      <c r="M3211">
        <v>0.79305555500000002</v>
      </c>
      <c r="N3211">
        <v>0</v>
      </c>
      <c r="O3211">
        <v>244</v>
      </c>
      <c r="P3211">
        <v>0</v>
      </c>
      <c r="Q3211">
        <v>1</v>
      </c>
      <c r="R3211">
        <v>0</v>
      </c>
      <c r="S3211">
        <v>193.50555499999999</v>
      </c>
      <c r="T3211">
        <v>0</v>
      </c>
      <c r="U3211">
        <v>0.79305599999999998</v>
      </c>
    </row>
    <row r="3212" spans="1:21" x14ac:dyDescent="0.25">
      <c r="A3212" t="s">
        <v>12120</v>
      </c>
      <c r="B3212">
        <v>1</v>
      </c>
      <c r="C3212" t="s">
        <v>78</v>
      </c>
      <c r="D3212" t="s">
        <v>81</v>
      </c>
      <c r="E3212" t="s">
        <v>12121</v>
      </c>
      <c r="F3212" t="s">
        <v>4996</v>
      </c>
      <c r="G3212" t="s">
        <v>71</v>
      </c>
      <c r="H3212" t="s">
        <v>129</v>
      </c>
      <c r="I3212" t="s">
        <v>22</v>
      </c>
      <c r="J3212" t="s">
        <v>141</v>
      </c>
      <c r="K3212" t="s">
        <v>12122</v>
      </c>
      <c r="L3212" t="s">
        <v>12123</v>
      </c>
      <c r="M3212">
        <v>1.7669444439999999</v>
      </c>
      <c r="N3212">
        <v>0</v>
      </c>
      <c r="O3212">
        <v>163</v>
      </c>
      <c r="P3212">
        <v>0</v>
      </c>
      <c r="Q3212">
        <v>0</v>
      </c>
      <c r="R3212">
        <v>0</v>
      </c>
      <c r="S3212">
        <v>288.01194400000003</v>
      </c>
      <c r="T3212">
        <v>0</v>
      </c>
      <c r="U3212">
        <v>0</v>
      </c>
    </row>
    <row r="3213" spans="1:21" x14ac:dyDescent="0.25">
      <c r="A3213" t="s">
        <v>12124</v>
      </c>
      <c r="B3213">
        <v>1</v>
      </c>
      <c r="C3213" t="s">
        <v>78</v>
      </c>
      <c r="D3213" t="s">
        <v>83</v>
      </c>
      <c r="E3213" t="s">
        <v>12125</v>
      </c>
      <c r="F3213" t="s">
        <v>5417</v>
      </c>
      <c r="G3213" t="s">
        <v>71</v>
      </c>
      <c r="H3213" t="s">
        <v>129</v>
      </c>
      <c r="I3213" t="s">
        <v>22</v>
      </c>
      <c r="J3213" t="s">
        <v>141</v>
      </c>
      <c r="K3213" t="s">
        <v>12126</v>
      </c>
      <c r="L3213" t="s">
        <v>12127</v>
      </c>
      <c r="M3213">
        <v>1.1897222220000001</v>
      </c>
      <c r="N3213">
        <v>0</v>
      </c>
      <c r="O3213">
        <v>1</v>
      </c>
      <c r="P3213">
        <v>0</v>
      </c>
      <c r="Q3213">
        <v>0</v>
      </c>
      <c r="R3213">
        <v>0</v>
      </c>
      <c r="S3213">
        <v>1.1897219999999999</v>
      </c>
      <c r="T3213">
        <v>0</v>
      </c>
      <c r="U3213">
        <v>0</v>
      </c>
    </row>
    <row r="3214" spans="1:21" x14ac:dyDescent="0.25">
      <c r="A3214" t="s">
        <v>12128</v>
      </c>
      <c r="B3214">
        <v>1</v>
      </c>
      <c r="C3214" t="s">
        <v>78</v>
      </c>
      <c r="D3214" t="s">
        <v>83</v>
      </c>
      <c r="E3214" t="s">
        <v>12129</v>
      </c>
      <c r="F3214" t="s">
        <v>5538</v>
      </c>
      <c r="G3214" t="s">
        <v>72</v>
      </c>
      <c r="H3214" t="s">
        <v>129</v>
      </c>
      <c r="I3214" t="s">
        <v>22</v>
      </c>
      <c r="J3214" t="s">
        <v>141</v>
      </c>
      <c r="K3214" t="s">
        <v>12130</v>
      </c>
      <c r="L3214" t="s">
        <v>12131</v>
      </c>
      <c r="M3214">
        <v>1.683333333</v>
      </c>
      <c r="N3214">
        <v>1</v>
      </c>
      <c r="O3214">
        <v>348</v>
      </c>
      <c r="P3214">
        <v>0</v>
      </c>
      <c r="Q3214">
        <v>0</v>
      </c>
      <c r="R3214">
        <v>1.683333</v>
      </c>
      <c r="S3214">
        <v>585.79999999999995</v>
      </c>
      <c r="T3214">
        <v>0</v>
      </c>
      <c r="U3214">
        <v>0</v>
      </c>
    </row>
    <row r="3215" spans="1:21" x14ac:dyDescent="0.25">
      <c r="A3215" t="s">
        <v>12132</v>
      </c>
      <c r="B3215">
        <v>1</v>
      </c>
      <c r="C3215" t="s">
        <v>78</v>
      </c>
      <c r="D3215" t="s">
        <v>83</v>
      </c>
      <c r="E3215" t="s">
        <v>12133</v>
      </c>
      <c r="F3215" t="s">
        <v>177</v>
      </c>
      <c r="G3215" t="s">
        <v>72</v>
      </c>
      <c r="H3215" t="s">
        <v>129</v>
      </c>
      <c r="I3215" t="s">
        <v>22</v>
      </c>
      <c r="J3215" t="s">
        <v>130</v>
      </c>
      <c r="K3215" t="s">
        <v>12134</v>
      </c>
      <c r="L3215" t="s">
        <v>12135</v>
      </c>
      <c r="M3215">
        <v>4.7638888880000003</v>
      </c>
      <c r="N3215">
        <v>1</v>
      </c>
      <c r="O3215">
        <v>555</v>
      </c>
      <c r="P3215">
        <v>0</v>
      </c>
      <c r="Q3215">
        <v>0</v>
      </c>
      <c r="R3215">
        <v>4.7638889999999998</v>
      </c>
      <c r="S3215">
        <v>2643.958333</v>
      </c>
      <c r="T3215">
        <v>0</v>
      </c>
      <c r="U3215">
        <v>0</v>
      </c>
    </row>
    <row r="3216" spans="1:21" x14ac:dyDescent="0.25">
      <c r="A3216" t="s">
        <v>12136</v>
      </c>
      <c r="B3216">
        <v>1</v>
      </c>
      <c r="C3216" t="s">
        <v>78</v>
      </c>
      <c r="D3216" t="s">
        <v>99</v>
      </c>
      <c r="E3216" t="s">
        <v>12137</v>
      </c>
      <c r="F3216" t="s">
        <v>5012</v>
      </c>
      <c r="G3216" t="s">
        <v>72</v>
      </c>
      <c r="H3216" t="s">
        <v>129</v>
      </c>
      <c r="I3216" t="s">
        <v>22</v>
      </c>
      <c r="J3216" t="s">
        <v>141</v>
      </c>
      <c r="K3216" t="s">
        <v>12138</v>
      </c>
      <c r="L3216" t="s">
        <v>12139</v>
      </c>
      <c r="M3216">
        <v>1.5</v>
      </c>
      <c r="N3216">
        <v>0</v>
      </c>
      <c r="O3216">
        <v>0</v>
      </c>
      <c r="P3216">
        <v>1</v>
      </c>
      <c r="Q3216">
        <v>0</v>
      </c>
      <c r="R3216">
        <v>0</v>
      </c>
      <c r="S3216">
        <v>0</v>
      </c>
      <c r="T3216">
        <v>1.5</v>
      </c>
      <c r="U3216">
        <v>0</v>
      </c>
    </row>
    <row r="3217" spans="1:21" x14ac:dyDescent="0.25">
      <c r="A3217" t="s">
        <v>12140</v>
      </c>
      <c r="B3217">
        <v>1</v>
      </c>
      <c r="C3217" t="s">
        <v>78</v>
      </c>
      <c r="D3217" t="s">
        <v>99</v>
      </c>
      <c r="E3217" t="s">
        <v>12141</v>
      </c>
      <c r="F3217" t="s">
        <v>10278</v>
      </c>
      <c r="G3217" t="s">
        <v>71</v>
      </c>
      <c r="H3217" t="s">
        <v>129</v>
      </c>
      <c r="I3217" t="s">
        <v>22</v>
      </c>
      <c r="J3217" t="s">
        <v>141</v>
      </c>
      <c r="K3217" t="s">
        <v>12142</v>
      </c>
      <c r="L3217" t="s">
        <v>12143</v>
      </c>
      <c r="M3217">
        <v>1.3166666659999999</v>
      </c>
      <c r="N3217">
        <v>0</v>
      </c>
      <c r="O3217">
        <v>187</v>
      </c>
      <c r="P3217">
        <v>0</v>
      </c>
      <c r="Q3217">
        <v>0</v>
      </c>
      <c r="R3217">
        <v>0</v>
      </c>
      <c r="S3217">
        <v>246.216667</v>
      </c>
      <c r="T3217">
        <v>0</v>
      </c>
      <c r="U3217">
        <v>0</v>
      </c>
    </row>
    <row r="3218" spans="1:21" x14ac:dyDescent="0.25">
      <c r="A3218" t="s">
        <v>12144</v>
      </c>
      <c r="B3218">
        <v>1</v>
      </c>
      <c r="C3218" t="s">
        <v>78</v>
      </c>
      <c r="D3218" t="s">
        <v>99</v>
      </c>
      <c r="E3218" t="s">
        <v>12145</v>
      </c>
      <c r="F3218" t="s">
        <v>2199</v>
      </c>
      <c r="G3218" t="s">
        <v>71</v>
      </c>
      <c r="H3218" t="s">
        <v>129</v>
      </c>
      <c r="I3218" t="s">
        <v>22</v>
      </c>
      <c r="J3218" t="s">
        <v>141</v>
      </c>
      <c r="K3218" t="s">
        <v>12146</v>
      </c>
      <c r="L3218" t="s">
        <v>12147</v>
      </c>
      <c r="M3218">
        <v>1.919166666</v>
      </c>
      <c r="N3218">
        <v>0</v>
      </c>
      <c r="O3218">
        <v>1</v>
      </c>
      <c r="P3218">
        <v>0</v>
      </c>
      <c r="Q3218">
        <v>0</v>
      </c>
      <c r="R3218">
        <v>0</v>
      </c>
      <c r="S3218">
        <v>1.9191670000000001</v>
      </c>
      <c r="T3218">
        <v>0</v>
      </c>
      <c r="U3218">
        <v>0</v>
      </c>
    </row>
    <row r="3219" spans="1:21" x14ac:dyDescent="0.25">
      <c r="A3219" t="s">
        <v>12148</v>
      </c>
      <c r="B3219">
        <v>1</v>
      </c>
      <c r="C3219" t="s">
        <v>78</v>
      </c>
      <c r="D3219" t="s">
        <v>82</v>
      </c>
      <c r="E3219" t="s">
        <v>12149</v>
      </c>
      <c r="F3219" t="s">
        <v>5417</v>
      </c>
      <c r="G3219" t="s">
        <v>71</v>
      </c>
      <c r="H3219" t="s">
        <v>129</v>
      </c>
      <c r="I3219" t="s">
        <v>22</v>
      </c>
      <c r="J3219" t="s">
        <v>141</v>
      </c>
      <c r="K3219" t="s">
        <v>12150</v>
      </c>
      <c r="L3219" t="s">
        <v>12151</v>
      </c>
      <c r="M3219">
        <v>2.5319444440000001</v>
      </c>
      <c r="N3219">
        <v>0</v>
      </c>
      <c r="O3219">
        <v>1</v>
      </c>
      <c r="P3219">
        <v>0</v>
      </c>
      <c r="Q3219">
        <v>0</v>
      </c>
      <c r="R3219">
        <v>0</v>
      </c>
      <c r="S3219">
        <v>2.5319440000000002</v>
      </c>
      <c r="T3219">
        <v>0</v>
      </c>
      <c r="U3219">
        <v>0</v>
      </c>
    </row>
    <row r="3220" spans="1:21" x14ac:dyDescent="0.25">
      <c r="A3220" t="s">
        <v>12152</v>
      </c>
      <c r="B3220">
        <v>1</v>
      </c>
      <c r="C3220" t="s">
        <v>78</v>
      </c>
      <c r="D3220" t="s">
        <v>82</v>
      </c>
      <c r="E3220" t="s">
        <v>12153</v>
      </c>
      <c r="F3220" t="s">
        <v>5070</v>
      </c>
      <c r="G3220" t="s">
        <v>71</v>
      </c>
      <c r="H3220" t="s">
        <v>129</v>
      </c>
      <c r="I3220" t="s">
        <v>22</v>
      </c>
      <c r="J3220" t="s">
        <v>141</v>
      </c>
      <c r="K3220" t="s">
        <v>12154</v>
      </c>
      <c r="L3220" t="s">
        <v>12155</v>
      </c>
      <c r="M3220">
        <v>2.2577777769999998</v>
      </c>
      <c r="N3220">
        <v>0</v>
      </c>
      <c r="O3220">
        <v>5</v>
      </c>
      <c r="P3220">
        <v>0</v>
      </c>
      <c r="Q3220">
        <v>0</v>
      </c>
      <c r="R3220">
        <v>0</v>
      </c>
      <c r="S3220">
        <v>11.288888999999999</v>
      </c>
      <c r="T3220">
        <v>0</v>
      </c>
      <c r="U3220">
        <v>0</v>
      </c>
    </row>
    <row r="3221" spans="1:21" x14ac:dyDescent="0.25">
      <c r="A3221" t="s">
        <v>12156</v>
      </c>
      <c r="B3221">
        <v>1</v>
      </c>
      <c r="C3221" t="s">
        <v>78</v>
      </c>
      <c r="D3221" t="s">
        <v>102</v>
      </c>
      <c r="E3221" t="s">
        <v>9872</v>
      </c>
      <c r="F3221" t="s">
        <v>5279</v>
      </c>
      <c r="G3221" t="s">
        <v>72</v>
      </c>
      <c r="H3221" t="s">
        <v>129</v>
      </c>
      <c r="I3221" t="s">
        <v>22</v>
      </c>
      <c r="J3221" t="s">
        <v>141</v>
      </c>
      <c r="K3221" t="s">
        <v>12157</v>
      </c>
      <c r="L3221" t="s">
        <v>12158</v>
      </c>
      <c r="M3221">
        <v>0.41055555500000002</v>
      </c>
      <c r="N3221">
        <v>0</v>
      </c>
      <c r="O3221">
        <v>0</v>
      </c>
      <c r="P3221">
        <v>42</v>
      </c>
      <c r="Q3221">
        <v>451</v>
      </c>
      <c r="R3221">
        <v>0</v>
      </c>
      <c r="S3221">
        <v>0</v>
      </c>
      <c r="T3221">
        <v>17.243333</v>
      </c>
      <c r="U3221">
        <v>185.16055499999999</v>
      </c>
    </row>
    <row r="3222" spans="1:21" x14ac:dyDescent="0.25">
      <c r="A3222" t="s">
        <v>12159</v>
      </c>
      <c r="B3222">
        <v>1</v>
      </c>
      <c r="C3222" t="s">
        <v>78</v>
      </c>
      <c r="D3222" t="s">
        <v>83</v>
      </c>
      <c r="E3222" t="s">
        <v>12160</v>
      </c>
      <c r="F3222" t="s">
        <v>5417</v>
      </c>
      <c r="G3222" t="s">
        <v>71</v>
      </c>
      <c r="H3222" t="s">
        <v>129</v>
      </c>
      <c r="I3222" t="s">
        <v>22</v>
      </c>
      <c r="J3222" t="s">
        <v>141</v>
      </c>
      <c r="K3222" t="s">
        <v>12161</v>
      </c>
      <c r="L3222" t="s">
        <v>12162</v>
      </c>
      <c r="M3222">
        <v>1.2044444439999999</v>
      </c>
      <c r="N3222">
        <v>0</v>
      </c>
      <c r="O3222">
        <v>11</v>
      </c>
      <c r="P3222">
        <v>0</v>
      </c>
      <c r="Q3222">
        <v>0</v>
      </c>
      <c r="R3222">
        <v>0</v>
      </c>
      <c r="S3222">
        <v>13.248889</v>
      </c>
      <c r="T3222">
        <v>0</v>
      </c>
      <c r="U3222">
        <v>0</v>
      </c>
    </row>
    <row r="3223" spans="1:21" x14ac:dyDescent="0.25">
      <c r="A3223" t="s">
        <v>12163</v>
      </c>
      <c r="B3223">
        <v>1</v>
      </c>
      <c r="C3223" t="s">
        <v>79</v>
      </c>
      <c r="D3223" t="s">
        <v>109</v>
      </c>
      <c r="E3223" t="s">
        <v>12164</v>
      </c>
      <c r="F3223" t="s">
        <v>4991</v>
      </c>
      <c r="G3223" t="s">
        <v>71</v>
      </c>
      <c r="H3223" t="s">
        <v>129</v>
      </c>
      <c r="I3223" t="s">
        <v>22</v>
      </c>
      <c r="J3223" t="s">
        <v>141</v>
      </c>
      <c r="K3223" t="s">
        <v>12165</v>
      </c>
      <c r="L3223" t="s">
        <v>12166</v>
      </c>
      <c r="M3223">
        <v>1.2022222220000001</v>
      </c>
      <c r="N3223">
        <v>0</v>
      </c>
      <c r="O3223">
        <v>1</v>
      </c>
      <c r="P3223">
        <v>0</v>
      </c>
      <c r="Q3223">
        <v>0</v>
      </c>
      <c r="R3223">
        <v>0</v>
      </c>
      <c r="S3223">
        <v>1.2022219999999999</v>
      </c>
      <c r="T3223">
        <v>0</v>
      </c>
      <c r="U3223">
        <v>0</v>
      </c>
    </row>
    <row r="3224" spans="1:21" x14ac:dyDescent="0.25">
      <c r="A3224" t="s">
        <v>12167</v>
      </c>
      <c r="B3224">
        <v>1</v>
      </c>
      <c r="C3224" t="s">
        <v>78</v>
      </c>
      <c r="D3224" t="s">
        <v>83</v>
      </c>
      <c r="E3224" t="s">
        <v>12168</v>
      </c>
      <c r="F3224" t="s">
        <v>128</v>
      </c>
      <c r="G3224" t="s">
        <v>71</v>
      </c>
      <c r="H3224" t="s">
        <v>129</v>
      </c>
      <c r="I3224" t="s">
        <v>22</v>
      </c>
      <c r="J3224" t="s">
        <v>130</v>
      </c>
      <c r="K3224" t="s">
        <v>12169</v>
      </c>
      <c r="L3224" t="s">
        <v>12170</v>
      </c>
      <c r="M3224">
        <v>0.64434444400000002</v>
      </c>
      <c r="N3224">
        <v>0</v>
      </c>
      <c r="O3224">
        <v>124</v>
      </c>
      <c r="P3224">
        <v>0</v>
      </c>
      <c r="Q3224">
        <v>0</v>
      </c>
      <c r="R3224">
        <v>0</v>
      </c>
      <c r="S3224">
        <v>79.898711000000006</v>
      </c>
      <c r="T3224">
        <v>0</v>
      </c>
      <c r="U3224">
        <v>0</v>
      </c>
    </row>
    <row r="3225" spans="1:21" x14ac:dyDescent="0.25">
      <c r="A3225" t="s">
        <v>12171</v>
      </c>
      <c r="B3225">
        <v>1</v>
      </c>
      <c r="C3225" t="s">
        <v>78</v>
      </c>
      <c r="D3225" t="s">
        <v>83</v>
      </c>
      <c r="E3225" t="s">
        <v>12172</v>
      </c>
      <c r="F3225" t="s">
        <v>128</v>
      </c>
      <c r="G3225" t="s">
        <v>71</v>
      </c>
      <c r="H3225" t="s">
        <v>129</v>
      </c>
      <c r="I3225" t="s">
        <v>22</v>
      </c>
      <c r="J3225" t="s">
        <v>130</v>
      </c>
      <c r="K3225" t="s">
        <v>12173</v>
      </c>
      <c r="L3225" t="s">
        <v>12174</v>
      </c>
      <c r="M3225">
        <v>0.27907500000000002</v>
      </c>
      <c r="N3225">
        <v>0</v>
      </c>
      <c r="O3225">
        <v>40</v>
      </c>
      <c r="P3225">
        <v>0</v>
      </c>
      <c r="Q3225">
        <v>0</v>
      </c>
      <c r="R3225">
        <v>0</v>
      </c>
      <c r="S3225">
        <v>11.163</v>
      </c>
      <c r="T3225">
        <v>0</v>
      </c>
      <c r="U3225">
        <v>0</v>
      </c>
    </row>
    <row r="3226" spans="1:21" x14ac:dyDescent="0.25">
      <c r="A3226" t="s">
        <v>12175</v>
      </c>
      <c r="B3226">
        <v>1</v>
      </c>
      <c r="C3226" t="s">
        <v>78</v>
      </c>
      <c r="D3226" t="s">
        <v>83</v>
      </c>
      <c r="E3226" t="s">
        <v>12176</v>
      </c>
      <c r="F3226" t="s">
        <v>128</v>
      </c>
      <c r="G3226" t="s">
        <v>71</v>
      </c>
      <c r="H3226" t="s">
        <v>129</v>
      </c>
      <c r="I3226" t="s">
        <v>22</v>
      </c>
      <c r="J3226" t="s">
        <v>130</v>
      </c>
      <c r="K3226" t="s">
        <v>12177</v>
      </c>
      <c r="L3226" t="s">
        <v>12178</v>
      </c>
      <c r="M3226">
        <v>0.26915722199999997</v>
      </c>
      <c r="N3226">
        <v>0</v>
      </c>
      <c r="O3226">
        <v>171</v>
      </c>
      <c r="P3226">
        <v>0</v>
      </c>
      <c r="Q3226">
        <v>0</v>
      </c>
      <c r="R3226">
        <v>0</v>
      </c>
      <c r="S3226">
        <v>46.025885000000002</v>
      </c>
      <c r="T3226">
        <v>0</v>
      </c>
      <c r="U3226">
        <v>0</v>
      </c>
    </row>
    <row r="3227" spans="1:21" x14ac:dyDescent="0.25">
      <c r="A3227" t="s">
        <v>12179</v>
      </c>
      <c r="B3227">
        <v>1</v>
      </c>
      <c r="C3227" t="s">
        <v>78</v>
      </c>
      <c r="D3227" t="s">
        <v>83</v>
      </c>
      <c r="E3227" t="s">
        <v>12180</v>
      </c>
      <c r="F3227" t="s">
        <v>4991</v>
      </c>
      <c r="G3227" t="s">
        <v>71</v>
      </c>
      <c r="H3227" t="s">
        <v>129</v>
      </c>
      <c r="I3227" t="s">
        <v>22</v>
      </c>
      <c r="J3227" t="s">
        <v>141</v>
      </c>
      <c r="K3227" t="s">
        <v>12181</v>
      </c>
      <c r="L3227" t="s">
        <v>12182</v>
      </c>
      <c r="M3227">
        <v>4.4249999999999998</v>
      </c>
      <c r="N3227">
        <v>0</v>
      </c>
      <c r="O3227">
        <v>11</v>
      </c>
      <c r="P3227">
        <v>0</v>
      </c>
      <c r="Q3227">
        <v>0</v>
      </c>
      <c r="R3227">
        <v>0</v>
      </c>
      <c r="S3227">
        <v>48.674999999999997</v>
      </c>
      <c r="T3227">
        <v>0</v>
      </c>
      <c r="U3227">
        <v>0</v>
      </c>
    </row>
    <row r="3228" spans="1:21" x14ac:dyDescent="0.25">
      <c r="A3228" t="s">
        <v>12183</v>
      </c>
      <c r="B3228">
        <v>1</v>
      </c>
      <c r="C3228" t="s">
        <v>78</v>
      </c>
      <c r="D3228" t="s">
        <v>83</v>
      </c>
      <c r="E3228" t="s">
        <v>12184</v>
      </c>
      <c r="F3228" t="s">
        <v>4991</v>
      </c>
      <c r="G3228" t="s">
        <v>71</v>
      </c>
      <c r="H3228" t="s">
        <v>129</v>
      </c>
      <c r="I3228" t="s">
        <v>22</v>
      </c>
      <c r="J3228" t="s">
        <v>141</v>
      </c>
      <c r="K3228" t="s">
        <v>12185</v>
      </c>
      <c r="L3228" t="s">
        <v>12186</v>
      </c>
      <c r="M3228">
        <v>4.8841666659999996</v>
      </c>
      <c r="N3228">
        <v>0</v>
      </c>
      <c r="O3228">
        <v>25</v>
      </c>
      <c r="P3228">
        <v>0</v>
      </c>
      <c r="Q3228">
        <v>0</v>
      </c>
      <c r="R3228">
        <v>0</v>
      </c>
      <c r="S3228">
        <v>122.104167</v>
      </c>
      <c r="T3228">
        <v>0</v>
      </c>
      <c r="U3228">
        <v>0</v>
      </c>
    </row>
    <row r="3229" spans="1:21" x14ac:dyDescent="0.25">
      <c r="A3229" t="s">
        <v>12187</v>
      </c>
      <c r="B3229">
        <v>1</v>
      </c>
      <c r="C3229" t="s">
        <v>79</v>
      </c>
      <c r="D3229" t="s">
        <v>109</v>
      </c>
      <c r="E3229" t="s">
        <v>4303</v>
      </c>
      <c r="F3229" t="s">
        <v>177</v>
      </c>
      <c r="G3229" t="s">
        <v>71</v>
      </c>
      <c r="H3229" t="s">
        <v>129</v>
      </c>
      <c r="I3229" t="s">
        <v>22</v>
      </c>
      <c r="J3229" t="s">
        <v>130</v>
      </c>
      <c r="K3229" t="s">
        <v>12188</v>
      </c>
      <c r="L3229" t="s">
        <v>12189</v>
      </c>
      <c r="M3229">
        <v>7.8433333330000004</v>
      </c>
      <c r="N3229">
        <v>0</v>
      </c>
      <c r="O3229">
        <v>799</v>
      </c>
      <c r="P3229">
        <v>0</v>
      </c>
      <c r="Q3229">
        <v>0</v>
      </c>
      <c r="R3229">
        <v>0</v>
      </c>
      <c r="S3229">
        <v>6266.8233330000003</v>
      </c>
      <c r="T3229">
        <v>0</v>
      </c>
      <c r="U3229">
        <v>0</v>
      </c>
    </row>
    <row r="3230" spans="1:21" x14ac:dyDescent="0.25">
      <c r="A3230" t="s">
        <v>12190</v>
      </c>
      <c r="B3230">
        <v>1</v>
      </c>
      <c r="C3230" t="s">
        <v>79</v>
      </c>
      <c r="D3230" t="s">
        <v>109</v>
      </c>
      <c r="E3230" t="s">
        <v>12191</v>
      </c>
      <c r="F3230" t="s">
        <v>177</v>
      </c>
      <c r="G3230" t="s">
        <v>71</v>
      </c>
      <c r="H3230" t="s">
        <v>129</v>
      </c>
      <c r="I3230" t="s">
        <v>22</v>
      </c>
      <c r="J3230" t="s">
        <v>130</v>
      </c>
      <c r="K3230" t="s">
        <v>12192</v>
      </c>
      <c r="L3230" t="s">
        <v>12193</v>
      </c>
      <c r="M3230">
        <v>4.3442202769999998</v>
      </c>
      <c r="N3230">
        <v>0</v>
      </c>
      <c r="O3230">
        <v>85</v>
      </c>
      <c r="P3230">
        <v>0</v>
      </c>
      <c r="Q3230">
        <v>0</v>
      </c>
      <c r="R3230">
        <v>0</v>
      </c>
      <c r="S3230">
        <v>369.25872399999997</v>
      </c>
      <c r="T3230">
        <v>0</v>
      </c>
      <c r="U3230">
        <v>0</v>
      </c>
    </row>
    <row r="3231" spans="1:21" x14ac:dyDescent="0.25">
      <c r="A3231" t="s">
        <v>12194</v>
      </c>
      <c r="B3231">
        <v>1</v>
      </c>
      <c r="C3231" t="s">
        <v>79</v>
      </c>
      <c r="D3231" t="s">
        <v>109</v>
      </c>
      <c r="E3231" t="s">
        <v>12195</v>
      </c>
      <c r="F3231" t="s">
        <v>128</v>
      </c>
      <c r="G3231" t="s">
        <v>72</v>
      </c>
      <c r="H3231" t="s">
        <v>129</v>
      </c>
      <c r="I3231" t="s">
        <v>22</v>
      </c>
      <c r="J3231" t="s">
        <v>130</v>
      </c>
      <c r="K3231" t="s">
        <v>12196</v>
      </c>
      <c r="L3231" t="s">
        <v>12197</v>
      </c>
      <c r="M3231">
        <v>1.1344444440000001</v>
      </c>
      <c r="N3231">
        <v>2</v>
      </c>
      <c r="O3231">
        <v>784</v>
      </c>
      <c r="P3231">
        <v>0</v>
      </c>
      <c r="Q3231">
        <v>0</v>
      </c>
      <c r="R3231">
        <v>2.2688890000000002</v>
      </c>
      <c r="S3231">
        <v>889.40444400000001</v>
      </c>
      <c r="T3231">
        <v>0</v>
      </c>
      <c r="U3231">
        <v>0</v>
      </c>
    </row>
    <row r="3232" spans="1:21" x14ac:dyDescent="0.25">
      <c r="A3232" t="s">
        <v>12198</v>
      </c>
      <c r="B3232">
        <v>1</v>
      </c>
      <c r="C3232" t="s">
        <v>79</v>
      </c>
      <c r="D3232" t="s">
        <v>109</v>
      </c>
      <c r="E3232" t="s">
        <v>12199</v>
      </c>
      <c r="F3232" t="s">
        <v>177</v>
      </c>
      <c r="G3232" t="s">
        <v>71</v>
      </c>
      <c r="H3232" t="s">
        <v>129</v>
      </c>
      <c r="I3232" t="s">
        <v>22</v>
      </c>
      <c r="J3232" t="s">
        <v>130</v>
      </c>
      <c r="K3232" t="s">
        <v>12200</v>
      </c>
      <c r="L3232" t="s">
        <v>12201</v>
      </c>
      <c r="M3232">
        <v>4.4572222220000004</v>
      </c>
      <c r="N3232">
        <v>0</v>
      </c>
      <c r="O3232">
        <v>161</v>
      </c>
      <c r="P3232">
        <v>0</v>
      </c>
      <c r="Q3232">
        <v>0</v>
      </c>
      <c r="R3232">
        <v>0</v>
      </c>
      <c r="S3232">
        <v>717.61277800000005</v>
      </c>
      <c r="T3232">
        <v>0</v>
      </c>
      <c r="U3232">
        <v>0</v>
      </c>
    </row>
    <row r="3233" spans="1:21" x14ac:dyDescent="0.25">
      <c r="A3233" t="s">
        <v>12202</v>
      </c>
      <c r="B3233">
        <v>1</v>
      </c>
      <c r="C3233" t="s">
        <v>79</v>
      </c>
      <c r="D3233" t="s">
        <v>109</v>
      </c>
      <c r="E3233" t="s">
        <v>12203</v>
      </c>
      <c r="F3233" t="s">
        <v>4986</v>
      </c>
      <c r="G3233" t="s">
        <v>71</v>
      </c>
      <c r="H3233" t="s">
        <v>129</v>
      </c>
      <c r="I3233" t="s">
        <v>22</v>
      </c>
      <c r="J3233" t="s">
        <v>141</v>
      </c>
      <c r="K3233" t="s">
        <v>12204</v>
      </c>
      <c r="L3233" t="s">
        <v>12205</v>
      </c>
      <c r="M3233">
        <v>0.64194444399999995</v>
      </c>
      <c r="N3233">
        <v>0</v>
      </c>
      <c r="O3233">
        <v>1</v>
      </c>
      <c r="P3233">
        <v>0</v>
      </c>
      <c r="Q3233">
        <v>0</v>
      </c>
      <c r="R3233">
        <v>0</v>
      </c>
      <c r="S3233">
        <v>0.64194399999999996</v>
      </c>
      <c r="T3233">
        <v>0</v>
      </c>
      <c r="U3233">
        <v>0</v>
      </c>
    </row>
    <row r="3234" spans="1:21" x14ac:dyDescent="0.25">
      <c r="A3234" t="s">
        <v>12206</v>
      </c>
      <c r="B3234">
        <v>1</v>
      </c>
      <c r="C3234" t="s">
        <v>79</v>
      </c>
      <c r="D3234" t="s">
        <v>109</v>
      </c>
      <c r="E3234" t="s">
        <v>12207</v>
      </c>
      <c r="F3234" t="s">
        <v>4986</v>
      </c>
      <c r="G3234" t="s">
        <v>71</v>
      </c>
      <c r="H3234" t="s">
        <v>129</v>
      </c>
      <c r="I3234" t="s">
        <v>22</v>
      </c>
      <c r="J3234" t="s">
        <v>141</v>
      </c>
      <c r="K3234" t="s">
        <v>12208</v>
      </c>
      <c r="L3234" t="s">
        <v>12209</v>
      </c>
      <c r="M3234">
        <v>1.0666666659999999</v>
      </c>
      <c r="N3234">
        <v>0</v>
      </c>
      <c r="O3234">
        <v>0</v>
      </c>
      <c r="P3234">
        <v>0</v>
      </c>
      <c r="Q3234">
        <v>32</v>
      </c>
      <c r="R3234">
        <v>0</v>
      </c>
      <c r="S3234">
        <v>0</v>
      </c>
      <c r="T3234">
        <v>0</v>
      </c>
      <c r="U3234">
        <v>34.133333</v>
      </c>
    </row>
    <row r="3235" spans="1:21" x14ac:dyDescent="0.25">
      <c r="A3235" t="s">
        <v>12210</v>
      </c>
      <c r="B3235">
        <v>1</v>
      </c>
      <c r="C3235" t="s">
        <v>79</v>
      </c>
      <c r="D3235" t="s">
        <v>109</v>
      </c>
      <c r="E3235" t="s">
        <v>12211</v>
      </c>
      <c r="F3235" t="s">
        <v>177</v>
      </c>
      <c r="G3235" t="s">
        <v>71</v>
      </c>
      <c r="H3235" t="s">
        <v>129</v>
      </c>
      <c r="I3235" t="s">
        <v>22</v>
      </c>
      <c r="J3235" t="s">
        <v>130</v>
      </c>
      <c r="K3235" t="s">
        <v>12212</v>
      </c>
      <c r="L3235" t="s">
        <v>12213</v>
      </c>
      <c r="M3235">
        <v>6.5973944439999999</v>
      </c>
      <c r="N3235">
        <v>0</v>
      </c>
      <c r="O3235">
        <v>119</v>
      </c>
      <c r="P3235">
        <v>0</v>
      </c>
      <c r="Q3235">
        <v>0</v>
      </c>
      <c r="R3235">
        <v>0</v>
      </c>
      <c r="S3235">
        <v>785.08993899999996</v>
      </c>
      <c r="T3235">
        <v>0</v>
      </c>
      <c r="U3235">
        <v>0</v>
      </c>
    </row>
    <row r="3236" spans="1:21" x14ac:dyDescent="0.25">
      <c r="A3236" t="s">
        <v>12214</v>
      </c>
      <c r="B3236">
        <v>1</v>
      </c>
      <c r="C3236" t="s">
        <v>79</v>
      </c>
      <c r="D3236" t="s">
        <v>109</v>
      </c>
      <c r="E3236" t="s">
        <v>12215</v>
      </c>
      <c r="F3236" t="s">
        <v>2199</v>
      </c>
      <c r="G3236" t="s">
        <v>71</v>
      </c>
      <c r="H3236" t="s">
        <v>129</v>
      </c>
      <c r="I3236" t="s">
        <v>24</v>
      </c>
      <c r="J3236" t="s">
        <v>141</v>
      </c>
      <c r="K3236" t="s">
        <v>12216</v>
      </c>
      <c r="L3236" t="s">
        <v>12217</v>
      </c>
      <c r="M3236">
        <v>2.0049999999999999</v>
      </c>
      <c r="N3236">
        <v>0</v>
      </c>
      <c r="O3236">
        <v>6</v>
      </c>
      <c r="P3236">
        <v>0</v>
      </c>
      <c r="Q3236">
        <v>0</v>
      </c>
      <c r="R3236">
        <v>0</v>
      </c>
      <c r="S3236">
        <v>12.03</v>
      </c>
      <c r="T3236">
        <v>0</v>
      </c>
      <c r="U3236">
        <v>0</v>
      </c>
    </row>
    <row r="3237" spans="1:21" x14ac:dyDescent="0.25">
      <c r="A3237" t="s">
        <v>12218</v>
      </c>
      <c r="B3237">
        <v>1</v>
      </c>
      <c r="C3237" t="s">
        <v>79</v>
      </c>
      <c r="D3237" t="s">
        <v>109</v>
      </c>
      <c r="E3237" t="s">
        <v>12219</v>
      </c>
      <c r="F3237" t="s">
        <v>4991</v>
      </c>
      <c r="G3237" t="s">
        <v>71</v>
      </c>
      <c r="H3237" t="s">
        <v>129</v>
      </c>
      <c r="I3237" t="s">
        <v>22</v>
      </c>
      <c r="J3237" t="s">
        <v>141</v>
      </c>
      <c r="K3237" t="s">
        <v>12220</v>
      </c>
      <c r="L3237" t="s">
        <v>12221</v>
      </c>
      <c r="M3237">
        <v>3.636666666</v>
      </c>
      <c r="N3237">
        <v>0</v>
      </c>
      <c r="O3237">
        <v>6</v>
      </c>
      <c r="P3237">
        <v>0</v>
      </c>
      <c r="Q3237">
        <v>0</v>
      </c>
      <c r="R3237">
        <v>0</v>
      </c>
      <c r="S3237">
        <v>21.82</v>
      </c>
      <c r="T3237">
        <v>0</v>
      </c>
      <c r="U3237">
        <v>0</v>
      </c>
    </row>
    <row r="3238" spans="1:21" x14ac:dyDescent="0.25">
      <c r="A3238" t="s">
        <v>12222</v>
      </c>
      <c r="B3238">
        <v>1</v>
      </c>
      <c r="C3238" t="s">
        <v>79</v>
      </c>
      <c r="D3238" t="s">
        <v>109</v>
      </c>
      <c r="E3238" t="s">
        <v>12223</v>
      </c>
      <c r="F3238" t="s">
        <v>4991</v>
      </c>
      <c r="G3238" t="s">
        <v>71</v>
      </c>
      <c r="H3238" t="s">
        <v>129</v>
      </c>
      <c r="I3238" t="s">
        <v>22</v>
      </c>
      <c r="J3238" t="s">
        <v>141</v>
      </c>
      <c r="K3238" t="s">
        <v>12224</v>
      </c>
      <c r="L3238" t="s">
        <v>12225</v>
      </c>
      <c r="M3238">
        <v>1.6716666659999999</v>
      </c>
      <c r="N3238">
        <v>0</v>
      </c>
      <c r="O3238">
        <v>2</v>
      </c>
      <c r="P3238">
        <v>0</v>
      </c>
      <c r="Q3238">
        <v>0</v>
      </c>
      <c r="R3238">
        <v>0</v>
      </c>
      <c r="S3238">
        <v>3.3433329999999999</v>
      </c>
      <c r="T3238">
        <v>0</v>
      </c>
      <c r="U3238">
        <v>0</v>
      </c>
    </row>
    <row r="3239" spans="1:21" x14ac:dyDescent="0.25">
      <c r="A3239" t="s">
        <v>12226</v>
      </c>
      <c r="B3239">
        <v>1</v>
      </c>
      <c r="C3239" t="s">
        <v>79</v>
      </c>
      <c r="D3239" t="s">
        <v>109</v>
      </c>
      <c r="E3239" t="s">
        <v>12227</v>
      </c>
      <c r="F3239" t="s">
        <v>4991</v>
      </c>
      <c r="G3239" t="s">
        <v>71</v>
      </c>
      <c r="H3239" t="s">
        <v>129</v>
      </c>
      <c r="I3239" t="s">
        <v>22</v>
      </c>
      <c r="J3239" t="s">
        <v>141</v>
      </c>
      <c r="K3239" t="s">
        <v>12228</v>
      </c>
      <c r="L3239" t="s">
        <v>12229</v>
      </c>
      <c r="M3239">
        <v>2.3961111110000002</v>
      </c>
      <c r="N3239">
        <v>0</v>
      </c>
      <c r="O3239">
        <v>1</v>
      </c>
      <c r="P3239">
        <v>0</v>
      </c>
      <c r="Q3239">
        <v>0</v>
      </c>
      <c r="R3239">
        <v>0</v>
      </c>
      <c r="S3239">
        <v>2.3961109999999999</v>
      </c>
      <c r="T3239">
        <v>0</v>
      </c>
      <c r="U3239">
        <v>0</v>
      </c>
    </row>
    <row r="3240" spans="1:21" x14ac:dyDescent="0.25">
      <c r="A3240" t="s">
        <v>12230</v>
      </c>
      <c r="B3240">
        <v>1</v>
      </c>
      <c r="C3240" t="s">
        <v>78</v>
      </c>
      <c r="D3240" t="s">
        <v>92</v>
      </c>
      <c r="E3240" t="s">
        <v>12231</v>
      </c>
      <c r="F3240" t="s">
        <v>5012</v>
      </c>
      <c r="G3240" t="s">
        <v>72</v>
      </c>
      <c r="H3240" t="s">
        <v>129</v>
      </c>
      <c r="I3240" t="s">
        <v>22</v>
      </c>
      <c r="J3240" t="s">
        <v>141</v>
      </c>
      <c r="K3240" t="s">
        <v>12232</v>
      </c>
      <c r="L3240" t="s">
        <v>12233</v>
      </c>
      <c r="M3240">
        <v>2.923333333</v>
      </c>
      <c r="N3240">
        <v>0</v>
      </c>
      <c r="O3240">
        <v>0</v>
      </c>
      <c r="P3240">
        <v>2</v>
      </c>
      <c r="Q3240">
        <v>0</v>
      </c>
      <c r="R3240">
        <v>0</v>
      </c>
      <c r="S3240">
        <v>0</v>
      </c>
      <c r="T3240">
        <v>5.8466670000000001</v>
      </c>
      <c r="U3240">
        <v>0</v>
      </c>
    </row>
    <row r="3241" spans="1:21" x14ac:dyDescent="0.25">
      <c r="A3241" t="s">
        <v>12234</v>
      </c>
      <c r="B3241">
        <v>1</v>
      </c>
      <c r="C3241" t="s">
        <v>78</v>
      </c>
      <c r="D3241" t="s">
        <v>92</v>
      </c>
      <c r="E3241" t="s">
        <v>12231</v>
      </c>
      <c r="F3241" t="s">
        <v>5012</v>
      </c>
      <c r="G3241" t="s">
        <v>72</v>
      </c>
      <c r="H3241" t="s">
        <v>129</v>
      </c>
      <c r="I3241" t="s">
        <v>22</v>
      </c>
      <c r="J3241" t="s">
        <v>141</v>
      </c>
      <c r="K3241" t="s">
        <v>12235</v>
      </c>
      <c r="L3241" t="s">
        <v>12236</v>
      </c>
      <c r="M3241">
        <v>3.0950000000000002</v>
      </c>
      <c r="N3241">
        <v>0</v>
      </c>
      <c r="O3241">
        <v>0</v>
      </c>
      <c r="P3241">
        <v>2</v>
      </c>
      <c r="Q3241">
        <v>0</v>
      </c>
      <c r="R3241">
        <v>0</v>
      </c>
      <c r="S3241">
        <v>0</v>
      </c>
      <c r="T3241">
        <v>6.19</v>
      </c>
      <c r="U3241">
        <v>0</v>
      </c>
    </row>
    <row r="3242" spans="1:21" x14ac:dyDescent="0.25">
      <c r="A3242" t="s">
        <v>12237</v>
      </c>
      <c r="B3242">
        <v>1</v>
      </c>
      <c r="C3242" t="s">
        <v>78</v>
      </c>
      <c r="D3242" t="s">
        <v>92</v>
      </c>
      <c r="E3242" t="s">
        <v>4936</v>
      </c>
      <c r="F3242" t="s">
        <v>5012</v>
      </c>
      <c r="G3242" t="s">
        <v>72</v>
      </c>
      <c r="H3242" t="s">
        <v>129</v>
      </c>
      <c r="I3242" t="s">
        <v>22</v>
      </c>
      <c r="J3242" t="s">
        <v>141</v>
      </c>
      <c r="K3242" t="s">
        <v>12238</v>
      </c>
      <c r="L3242" t="s">
        <v>12239</v>
      </c>
      <c r="M3242">
        <v>3.1016666659999999</v>
      </c>
      <c r="N3242">
        <v>0</v>
      </c>
      <c r="O3242">
        <v>0</v>
      </c>
      <c r="P3242">
        <v>21</v>
      </c>
      <c r="Q3242">
        <v>141</v>
      </c>
      <c r="R3242">
        <v>0</v>
      </c>
      <c r="S3242">
        <v>0</v>
      </c>
      <c r="T3242">
        <v>65.135000000000005</v>
      </c>
      <c r="U3242">
        <v>437.33499999999998</v>
      </c>
    </row>
    <row r="3243" spans="1:21" x14ac:dyDescent="0.25">
      <c r="A3243" t="s">
        <v>12240</v>
      </c>
      <c r="B3243">
        <v>1</v>
      </c>
      <c r="C3243" t="s">
        <v>78</v>
      </c>
      <c r="D3243" t="s">
        <v>92</v>
      </c>
      <c r="E3243" t="s">
        <v>12241</v>
      </c>
      <c r="F3243" t="s">
        <v>5513</v>
      </c>
      <c r="G3243" t="s">
        <v>71</v>
      </c>
      <c r="H3243" t="s">
        <v>129</v>
      </c>
      <c r="I3243" t="s">
        <v>22</v>
      </c>
      <c r="J3243" t="s">
        <v>141</v>
      </c>
      <c r="K3243" t="s">
        <v>12242</v>
      </c>
      <c r="L3243" t="s">
        <v>12243</v>
      </c>
      <c r="M3243">
        <v>3.3283333329999998</v>
      </c>
      <c r="N3243">
        <v>0</v>
      </c>
      <c r="O3243">
        <v>66</v>
      </c>
      <c r="P3243">
        <v>0</v>
      </c>
      <c r="Q3243">
        <v>1</v>
      </c>
      <c r="R3243">
        <v>0</v>
      </c>
      <c r="S3243">
        <v>219.67</v>
      </c>
      <c r="T3243">
        <v>0</v>
      </c>
      <c r="U3243">
        <v>3.3283330000000002</v>
      </c>
    </row>
    <row r="3244" spans="1:21" x14ac:dyDescent="0.25">
      <c r="A3244" t="s">
        <v>12244</v>
      </c>
      <c r="B3244">
        <v>1</v>
      </c>
      <c r="C3244" t="s">
        <v>78</v>
      </c>
      <c r="D3244" t="s">
        <v>92</v>
      </c>
      <c r="E3244" t="s">
        <v>12245</v>
      </c>
      <c r="F3244" t="s">
        <v>5029</v>
      </c>
      <c r="G3244" t="s">
        <v>71</v>
      </c>
      <c r="H3244" t="s">
        <v>129</v>
      </c>
      <c r="I3244" t="s">
        <v>22</v>
      </c>
      <c r="J3244" t="s">
        <v>141</v>
      </c>
      <c r="K3244" t="s">
        <v>12246</v>
      </c>
      <c r="L3244" t="s">
        <v>12247</v>
      </c>
      <c r="M3244">
        <v>1.94</v>
      </c>
      <c r="N3244">
        <v>0</v>
      </c>
      <c r="O3244">
        <v>79</v>
      </c>
      <c r="P3244">
        <v>0</v>
      </c>
      <c r="Q3244">
        <v>0</v>
      </c>
      <c r="R3244">
        <v>0</v>
      </c>
      <c r="S3244">
        <v>153.26</v>
      </c>
      <c r="T3244">
        <v>0</v>
      </c>
      <c r="U3244">
        <v>0</v>
      </c>
    </row>
    <row r="3245" spans="1:21" x14ac:dyDescent="0.25">
      <c r="A3245" t="s">
        <v>12248</v>
      </c>
      <c r="B3245">
        <v>1</v>
      </c>
      <c r="C3245" t="s">
        <v>78</v>
      </c>
      <c r="D3245" t="s">
        <v>92</v>
      </c>
      <c r="E3245" t="s">
        <v>12249</v>
      </c>
      <c r="F3245" t="s">
        <v>4991</v>
      </c>
      <c r="G3245" t="s">
        <v>71</v>
      </c>
      <c r="H3245" t="s">
        <v>129</v>
      </c>
      <c r="I3245" t="s">
        <v>22</v>
      </c>
      <c r="J3245" t="s">
        <v>141</v>
      </c>
      <c r="K3245" t="s">
        <v>12250</v>
      </c>
      <c r="L3245" t="s">
        <v>12251</v>
      </c>
      <c r="M3245">
        <v>4.6391666660000004</v>
      </c>
      <c r="N3245">
        <v>0</v>
      </c>
      <c r="O3245">
        <v>1</v>
      </c>
      <c r="P3245">
        <v>0</v>
      </c>
      <c r="Q3245">
        <v>0</v>
      </c>
      <c r="R3245">
        <v>0</v>
      </c>
      <c r="S3245">
        <v>4.6391669999999996</v>
      </c>
      <c r="T3245">
        <v>0</v>
      </c>
      <c r="U3245">
        <v>0</v>
      </c>
    </row>
    <row r="3246" spans="1:21" x14ac:dyDescent="0.25">
      <c r="A3246" t="s">
        <v>12252</v>
      </c>
      <c r="B3246">
        <v>1</v>
      </c>
      <c r="C3246" t="s">
        <v>78</v>
      </c>
      <c r="D3246" t="s">
        <v>103</v>
      </c>
      <c r="E3246" t="s">
        <v>12253</v>
      </c>
      <c r="F3246" t="s">
        <v>140</v>
      </c>
      <c r="G3246" t="s">
        <v>72</v>
      </c>
      <c r="H3246" t="s">
        <v>129</v>
      </c>
      <c r="I3246" t="s">
        <v>22</v>
      </c>
      <c r="J3246" t="s">
        <v>141</v>
      </c>
      <c r="K3246" t="s">
        <v>12254</v>
      </c>
      <c r="L3246" t="s">
        <v>12255</v>
      </c>
      <c r="M3246">
        <v>0.37138888799999997</v>
      </c>
      <c r="N3246">
        <v>31</v>
      </c>
      <c r="O3246">
        <v>4365</v>
      </c>
      <c r="P3246">
        <v>153</v>
      </c>
      <c r="Q3246">
        <v>2105</v>
      </c>
      <c r="R3246">
        <v>11.513056000000001</v>
      </c>
      <c r="S3246">
        <v>1621.112496</v>
      </c>
      <c r="T3246">
        <v>56.822499999999998</v>
      </c>
      <c r="U3246">
        <v>781.77360899999996</v>
      </c>
    </row>
    <row r="3247" spans="1:21" x14ac:dyDescent="0.25">
      <c r="A3247" t="s">
        <v>12256</v>
      </c>
      <c r="B3247">
        <v>1</v>
      </c>
      <c r="C3247" t="s">
        <v>79</v>
      </c>
      <c r="D3247" t="s">
        <v>109</v>
      </c>
      <c r="E3247" t="s">
        <v>12257</v>
      </c>
      <c r="F3247" t="s">
        <v>4991</v>
      </c>
      <c r="G3247" t="s">
        <v>71</v>
      </c>
      <c r="H3247" t="s">
        <v>129</v>
      </c>
      <c r="I3247" t="s">
        <v>22</v>
      </c>
      <c r="J3247" t="s">
        <v>141</v>
      </c>
      <c r="K3247" t="s">
        <v>12258</v>
      </c>
      <c r="L3247" t="s">
        <v>12259</v>
      </c>
      <c r="M3247">
        <v>4.8133333330000001</v>
      </c>
      <c r="N3247">
        <v>0</v>
      </c>
      <c r="O3247">
        <v>1</v>
      </c>
      <c r="P3247">
        <v>0</v>
      </c>
      <c r="Q3247">
        <v>0</v>
      </c>
      <c r="R3247">
        <v>0</v>
      </c>
      <c r="S3247">
        <v>4.8133330000000001</v>
      </c>
      <c r="T3247">
        <v>0</v>
      </c>
      <c r="U3247">
        <v>0</v>
      </c>
    </row>
    <row r="3248" spans="1:21" x14ac:dyDescent="0.25">
      <c r="A3248" t="s">
        <v>12260</v>
      </c>
      <c r="B3248">
        <v>1</v>
      </c>
      <c r="C3248" t="s">
        <v>79</v>
      </c>
      <c r="D3248" t="s">
        <v>125</v>
      </c>
      <c r="E3248" t="s">
        <v>3175</v>
      </c>
      <c r="F3248" t="s">
        <v>140</v>
      </c>
      <c r="G3248" t="s">
        <v>72</v>
      </c>
      <c r="H3248" t="s">
        <v>129</v>
      </c>
      <c r="I3248" t="s">
        <v>22</v>
      </c>
      <c r="J3248" t="s">
        <v>141</v>
      </c>
      <c r="K3248" t="s">
        <v>12261</v>
      </c>
      <c r="L3248" t="s">
        <v>12262</v>
      </c>
      <c r="M3248">
        <v>0.28666666600000001</v>
      </c>
      <c r="N3248">
        <v>0</v>
      </c>
      <c r="O3248">
        <v>0</v>
      </c>
      <c r="P3248">
        <v>7</v>
      </c>
      <c r="Q3248">
        <v>1</v>
      </c>
      <c r="R3248">
        <v>0</v>
      </c>
      <c r="S3248">
        <v>0</v>
      </c>
      <c r="T3248">
        <v>2.0066670000000002</v>
      </c>
      <c r="U3248">
        <v>0.28666700000000001</v>
      </c>
    </row>
    <row r="3249" spans="1:21" x14ac:dyDescent="0.25">
      <c r="A3249" t="s">
        <v>12263</v>
      </c>
      <c r="B3249">
        <v>1</v>
      </c>
      <c r="C3249" t="s">
        <v>79</v>
      </c>
      <c r="D3249" t="s">
        <v>125</v>
      </c>
      <c r="E3249" t="s">
        <v>3167</v>
      </c>
      <c r="F3249" t="s">
        <v>140</v>
      </c>
      <c r="G3249" t="s">
        <v>72</v>
      </c>
      <c r="H3249" t="s">
        <v>129</v>
      </c>
      <c r="I3249" t="s">
        <v>22</v>
      </c>
      <c r="J3249" t="s">
        <v>141</v>
      </c>
      <c r="K3249" t="s">
        <v>12264</v>
      </c>
      <c r="L3249" t="s">
        <v>12265</v>
      </c>
      <c r="M3249">
        <v>0.884444444</v>
      </c>
      <c r="N3249">
        <v>44</v>
      </c>
      <c r="O3249">
        <v>0</v>
      </c>
      <c r="P3249">
        <v>0</v>
      </c>
      <c r="Q3249">
        <v>0</v>
      </c>
      <c r="R3249">
        <v>38.915556000000002</v>
      </c>
      <c r="S3249">
        <v>0</v>
      </c>
      <c r="T3249">
        <v>0</v>
      </c>
      <c r="U3249">
        <v>0</v>
      </c>
    </row>
    <row r="3250" spans="1:21" x14ac:dyDescent="0.25">
      <c r="A3250" t="s">
        <v>12266</v>
      </c>
      <c r="B3250">
        <v>1</v>
      </c>
      <c r="C3250" t="s">
        <v>79</v>
      </c>
      <c r="D3250" t="s">
        <v>125</v>
      </c>
      <c r="E3250" t="s">
        <v>12267</v>
      </c>
      <c r="F3250" t="s">
        <v>140</v>
      </c>
      <c r="G3250" t="s">
        <v>72</v>
      </c>
      <c r="H3250" t="s">
        <v>129</v>
      </c>
      <c r="I3250" t="s">
        <v>22</v>
      </c>
      <c r="J3250" t="s">
        <v>141</v>
      </c>
      <c r="K3250" t="s">
        <v>12268</v>
      </c>
      <c r="L3250" t="s">
        <v>12269</v>
      </c>
      <c r="M3250">
        <v>0.60083333299999997</v>
      </c>
      <c r="N3250">
        <v>9</v>
      </c>
      <c r="O3250">
        <v>819</v>
      </c>
      <c r="P3250">
        <v>0</v>
      </c>
      <c r="Q3250">
        <v>0</v>
      </c>
      <c r="R3250">
        <v>5.4074999999999998</v>
      </c>
      <c r="S3250">
        <v>492.08249999999998</v>
      </c>
      <c r="T3250">
        <v>0</v>
      </c>
      <c r="U3250">
        <v>0</v>
      </c>
    </row>
    <row r="3251" spans="1:21" x14ac:dyDescent="0.25">
      <c r="A3251" t="s">
        <v>12270</v>
      </c>
      <c r="B3251">
        <v>1</v>
      </c>
      <c r="C3251" t="s">
        <v>79</v>
      </c>
      <c r="D3251" t="s">
        <v>125</v>
      </c>
      <c r="E3251" t="s">
        <v>12271</v>
      </c>
      <c r="F3251" t="s">
        <v>5842</v>
      </c>
      <c r="G3251" t="s">
        <v>71</v>
      </c>
      <c r="H3251" t="s">
        <v>129</v>
      </c>
      <c r="I3251" t="s">
        <v>22</v>
      </c>
      <c r="J3251" t="s">
        <v>141</v>
      </c>
      <c r="K3251" t="s">
        <v>12272</v>
      </c>
      <c r="L3251" t="s">
        <v>12273</v>
      </c>
      <c r="M3251">
        <v>4.2522222220000003</v>
      </c>
      <c r="N3251">
        <v>0</v>
      </c>
      <c r="O3251">
        <v>238</v>
      </c>
      <c r="P3251">
        <v>0</v>
      </c>
      <c r="Q3251">
        <v>0</v>
      </c>
      <c r="R3251">
        <v>0</v>
      </c>
      <c r="S3251">
        <v>1012.028889</v>
      </c>
      <c r="T3251">
        <v>0</v>
      </c>
      <c r="U3251">
        <v>0</v>
      </c>
    </row>
    <row r="3252" spans="1:21" x14ac:dyDescent="0.25">
      <c r="A3252" t="s">
        <v>12274</v>
      </c>
      <c r="B3252">
        <v>1</v>
      </c>
      <c r="C3252" t="s">
        <v>79</v>
      </c>
      <c r="D3252" t="s">
        <v>125</v>
      </c>
      <c r="E3252" t="s">
        <v>12275</v>
      </c>
      <c r="F3252" t="s">
        <v>140</v>
      </c>
      <c r="G3252" t="s">
        <v>72</v>
      </c>
      <c r="H3252" t="s">
        <v>129</v>
      </c>
      <c r="I3252" t="s">
        <v>22</v>
      </c>
      <c r="J3252" t="s">
        <v>141</v>
      </c>
      <c r="K3252" t="s">
        <v>12276</v>
      </c>
      <c r="L3252" t="s">
        <v>12277</v>
      </c>
      <c r="M3252">
        <v>1.5394444439999999</v>
      </c>
      <c r="N3252">
        <v>1</v>
      </c>
      <c r="O3252">
        <v>0</v>
      </c>
      <c r="P3252">
        <v>0</v>
      </c>
      <c r="Q3252">
        <v>0</v>
      </c>
      <c r="R3252">
        <v>1.539444</v>
      </c>
      <c r="S3252">
        <v>0</v>
      </c>
      <c r="T3252">
        <v>0</v>
      </c>
      <c r="U3252">
        <v>0</v>
      </c>
    </row>
    <row r="3253" spans="1:21" x14ac:dyDescent="0.25">
      <c r="A3253" t="s">
        <v>12278</v>
      </c>
      <c r="B3253">
        <v>1</v>
      </c>
      <c r="C3253" t="s">
        <v>79</v>
      </c>
      <c r="D3253" t="s">
        <v>125</v>
      </c>
      <c r="E3253" t="s">
        <v>3183</v>
      </c>
      <c r="F3253" t="s">
        <v>140</v>
      </c>
      <c r="G3253" t="s">
        <v>72</v>
      </c>
      <c r="H3253" t="s">
        <v>168</v>
      </c>
      <c r="I3253" t="s">
        <v>22</v>
      </c>
      <c r="J3253" t="s">
        <v>141</v>
      </c>
      <c r="K3253" t="s">
        <v>12279</v>
      </c>
      <c r="L3253" t="s">
        <v>12280</v>
      </c>
      <c r="M3253">
        <v>2.8888888000000001E-2</v>
      </c>
      <c r="N3253">
        <v>24</v>
      </c>
      <c r="O3253">
        <v>1064</v>
      </c>
      <c r="P3253">
        <v>721</v>
      </c>
      <c r="Q3253">
        <v>4325</v>
      </c>
      <c r="R3253">
        <v>0.69333299999999998</v>
      </c>
      <c r="S3253">
        <v>30.737777000000001</v>
      </c>
      <c r="T3253">
        <v>20.828887999999999</v>
      </c>
      <c r="U3253">
        <v>124.944441</v>
      </c>
    </row>
    <row r="3254" spans="1:21" x14ac:dyDescent="0.25">
      <c r="A3254" t="s">
        <v>12281</v>
      </c>
      <c r="B3254">
        <v>1</v>
      </c>
      <c r="C3254" t="s">
        <v>79</v>
      </c>
      <c r="D3254" t="s">
        <v>125</v>
      </c>
      <c r="E3254" t="s">
        <v>12282</v>
      </c>
      <c r="F3254" t="s">
        <v>5012</v>
      </c>
      <c r="G3254" t="s">
        <v>72</v>
      </c>
      <c r="H3254" t="s">
        <v>129</v>
      </c>
      <c r="I3254" t="s">
        <v>22</v>
      </c>
      <c r="J3254" t="s">
        <v>141</v>
      </c>
      <c r="K3254" t="s">
        <v>12283</v>
      </c>
      <c r="L3254" t="s">
        <v>12284</v>
      </c>
      <c r="M3254">
        <v>1.3674999999999999</v>
      </c>
      <c r="N3254">
        <v>0</v>
      </c>
      <c r="O3254">
        <v>0</v>
      </c>
      <c r="P3254">
        <v>1</v>
      </c>
      <c r="Q3254">
        <v>14</v>
      </c>
      <c r="R3254">
        <v>0</v>
      </c>
      <c r="S3254">
        <v>0</v>
      </c>
      <c r="T3254">
        <v>1.3674999999999999</v>
      </c>
      <c r="U3254">
        <v>19.145</v>
      </c>
    </row>
    <row r="3255" spans="1:21" x14ac:dyDescent="0.25">
      <c r="A3255" t="s">
        <v>12285</v>
      </c>
      <c r="B3255">
        <v>1</v>
      </c>
      <c r="C3255" t="s">
        <v>79</v>
      </c>
      <c r="D3255" t="s">
        <v>125</v>
      </c>
      <c r="E3255" t="s">
        <v>12286</v>
      </c>
      <c r="F3255" t="s">
        <v>5417</v>
      </c>
      <c r="G3255" t="s">
        <v>71</v>
      </c>
      <c r="H3255" t="s">
        <v>129</v>
      </c>
      <c r="I3255" t="s">
        <v>22</v>
      </c>
      <c r="J3255" t="s">
        <v>141</v>
      </c>
      <c r="K3255" t="s">
        <v>12287</v>
      </c>
      <c r="L3255" t="s">
        <v>12288</v>
      </c>
      <c r="M3255">
        <v>2.364166666</v>
      </c>
      <c r="N3255">
        <v>0</v>
      </c>
      <c r="O3255">
        <v>1</v>
      </c>
      <c r="P3255">
        <v>0</v>
      </c>
      <c r="Q3255">
        <v>0</v>
      </c>
      <c r="R3255">
        <v>0</v>
      </c>
      <c r="S3255">
        <v>2.3641670000000001</v>
      </c>
      <c r="T3255">
        <v>0</v>
      </c>
      <c r="U3255">
        <v>0</v>
      </c>
    </row>
    <row r="3256" spans="1:21" x14ac:dyDescent="0.25">
      <c r="A3256" t="s">
        <v>12289</v>
      </c>
      <c r="B3256">
        <v>1</v>
      </c>
      <c r="C3256" t="s">
        <v>78</v>
      </c>
      <c r="D3256" t="s">
        <v>104</v>
      </c>
      <c r="E3256" t="s">
        <v>12290</v>
      </c>
      <c r="F3256" t="s">
        <v>4991</v>
      </c>
      <c r="G3256" t="s">
        <v>71</v>
      </c>
      <c r="H3256" t="s">
        <v>129</v>
      </c>
      <c r="I3256" t="s">
        <v>22</v>
      </c>
      <c r="J3256" t="s">
        <v>141</v>
      </c>
      <c r="K3256" t="s">
        <v>12291</v>
      </c>
      <c r="L3256" t="s">
        <v>12292</v>
      </c>
      <c r="M3256">
        <v>5.4783333330000001</v>
      </c>
      <c r="N3256">
        <v>0</v>
      </c>
      <c r="O3256">
        <v>1</v>
      </c>
      <c r="P3256">
        <v>0</v>
      </c>
      <c r="Q3256">
        <v>0</v>
      </c>
      <c r="R3256">
        <v>0</v>
      </c>
      <c r="S3256">
        <v>5.4783330000000001</v>
      </c>
      <c r="T3256">
        <v>0</v>
      </c>
      <c r="U3256">
        <v>0</v>
      </c>
    </row>
    <row r="3257" spans="1:21" x14ac:dyDescent="0.25">
      <c r="A3257" t="s">
        <v>12293</v>
      </c>
      <c r="B3257">
        <v>1</v>
      </c>
      <c r="C3257" t="s">
        <v>79</v>
      </c>
      <c r="D3257" t="s">
        <v>109</v>
      </c>
      <c r="E3257" t="s">
        <v>12294</v>
      </c>
      <c r="F3257" t="s">
        <v>5218</v>
      </c>
      <c r="G3257" t="s">
        <v>71</v>
      </c>
      <c r="H3257" t="s">
        <v>129</v>
      </c>
      <c r="I3257" t="s">
        <v>22</v>
      </c>
      <c r="J3257" t="s">
        <v>141</v>
      </c>
      <c r="K3257" t="s">
        <v>12295</v>
      </c>
      <c r="L3257" t="s">
        <v>12296</v>
      </c>
      <c r="M3257">
        <v>1.853888888</v>
      </c>
      <c r="N3257">
        <v>0</v>
      </c>
      <c r="O3257">
        <v>221</v>
      </c>
      <c r="P3257">
        <v>0</v>
      </c>
      <c r="Q3257">
        <v>0</v>
      </c>
      <c r="R3257">
        <v>0</v>
      </c>
      <c r="S3257">
        <v>409.70944400000002</v>
      </c>
      <c r="T3257">
        <v>0</v>
      </c>
      <c r="U3257">
        <v>0</v>
      </c>
    </row>
    <row r="3258" spans="1:21" x14ac:dyDescent="0.25">
      <c r="A3258" t="s">
        <v>12297</v>
      </c>
      <c r="B3258">
        <v>1</v>
      </c>
      <c r="C3258" t="s">
        <v>79</v>
      </c>
      <c r="D3258" t="s">
        <v>109</v>
      </c>
      <c r="E3258" t="s">
        <v>12298</v>
      </c>
      <c r="F3258" t="s">
        <v>2199</v>
      </c>
      <c r="G3258" t="s">
        <v>71</v>
      </c>
      <c r="H3258" t="s">
        <v>129</v>
      </c>
      <c r="I3258" t="s">
        <v>24</v>
      </c>
      <c r="J3258" t="s">
        <v>141</v>
      </c>
      <c r="K3258" t="s">
        <v>12299</v>
      </c>
      <c r="L3258" t="s">
        <v>12300</v>
      </c>
      <c r="M3258">
        <v>3.275833333</v>
      </c>
      <c r="N3258">
        <v>0</v>
      </c>
      <c r="O3258">
        <v>23</v>
      </c>
      <c r="P3258">
        <v>0</v>
      </c>
      <c r="Q3258">
        <v>0</v>
      </c>
      <c r="R3258">
        <v>0</v>
      </c>
      <c r="S3258">
        <v>75.344166999999999</v>
      </c>
      <c r="T3258">
        <v>0</v>
      </c>
      <c r="U3258">
        <v>0</v>
      </c>
    </row>
    <row r="3259" spans="1:21" x14ac:dyDescent="0.25">
      <c r="A3259" t="s">
        <v>12301</v>
      </c>
      <c r="B3259">
        <v>1</v>
      </c>
      <c r="C3259" t="s">
        <v>79</v>
      </c>
      <c r="D3259" t="s">
        <v>109</v>
      </c>
      <c r="E3259" t="s">
        <v>12302</v>
      </c>
      <c r="F3259" t="s">
        <v>177</v>
      </c>
      <c r="G3259" t="s">
        <v>71</v>
      </c>
      <c r="H3259" t="s">
        <v>129</v>
      </c>
      <c r="I3259" t="s">
        <v>22</v>
      </c>
      <c r="J3259" t="s">
        <v>130</v>
      </c>
      <c r="K3259" t="s">
        <v>12303</v>
      </c>
      <c r="L3259" t="s">
        <v>12304</v>
      </c>
      <c r="M3259">
        <v>8.2579202770000002</v>
      </c>
      <c r="N3259">
        <v>0</v>
      </c>
      <c r="O3259">
        <v>234</v>
      </c>
      <c r="P3259">
        <v>0</v>
      </c>
      <c r="Q3259">
        <v>0</v>
      </c>
      <c r="R3259">
        <v>0</v>
      </c>
      <c r="S3259">
        <v>1932.353345</v>
      </c>
      <c r="T3259">
        <v>0</v>
      </c>
      <c r="U3259">
        <v>0</v>
      </c>
    </row>
    <row r="3260" spans="1:21" x14ac:dyDescent="0.25">
      <c r="A3260" t="s">
        <v>12305</v>
      </c>
      <c r="B3260">
        <v>1</v>
      </c>
      <c r="C3260" t="s">
        <v>79</v>
      </c>
      <c r="D3260" t="s">
        <v>109</v>
      </c>
      <c r="E3260" t="s">
        <v>12306</v>
      </c>
      <c r="F3260" t="s">
        <v>4991</v>
      </c>
      <c r="G3260" t="s">
        <v>71</v>
      </c>
      <c r="H3260" t="s">
        <v>129</v>
      </c>
      <c r="I3260" t="s">
        <v>22</v>
      </c>
      <c r="J3260" t="s">
        <v>141</v>
      </c>
      <c r="K3260" t="s">
        <v>12307</v>
      </c>
      <c r="L3260" t="s">
        <v>12308</v>
      </c>
      <c r="M3260">
        <v>3.1872222219999999</v>
      </c>
      <c r="N3260">
        <v>0</v>
      </c>
      <c r="O3260">
        <v>1</v>
      </c>
      <c r="P3260">
        <v>0</v>
      </c>
      <c r="Q3260">
        <v>0</v>
      </c>
      <c r="R3260">
        <v>0</v>
      </c>
      <c r="S3260">
        <v>3.1872220000000002</v>
      </c>
      <c r="T3260">
        <v>0</v>
      </c>
      <c r="U3260">
        <v>0</v>
      </c>
    </row>
    <row r="3261" spans="1:21" x14ac:dyDescent="0.25">
      <c r="A3261" t="s">
        <v>12309</v>
      </c>
      <c r="B3261">
        <v>1</v>
      </c>
      <c r="C3261" t="s">
        <v>78</v>
      </c>
      <c r="D3261" t="s">
        <v>82</v>
      </c>
      <c r="E3261" t="s">
        <v>12310</v>
      </c>
      <c r="F3261" t="s">
        <v>5417</v>
      </c>
      <c r="G3261" t="s">
        <v>71</v>
      </c>
      <c r="H3261" t="s">
        <v>129</v>
      </c>
      <c r="I3261" t="s">
        <v>22</v>
      </c>
      <c r="J3261" t="s">
        <v>141</v>
      </c>
      <c r="K3261" t="s">
        <v>12311</v>
      </c>
      <c r="L3261" t="s">
        <v>12312</v>
      </c>
      <c r="M3261">
        <v>1.98</v>
      </c>
      <c r="N3261">
        <v>0</v>
      </c>
      <c r="O3261">
        <v>5</v>
      </c>
      <c r="P3261">
        <v>0</v>
      </c>
      <c r="Q3261">
        <v>0</v>
      </c>
      <c r="R3261">
        <v>0</v>
      </c>
      <c r="S3261">
        <v>9.9</v>
      </c>
      <c r="T3261">
        <v>0</v>
      </c>
      <c r="U3261">
        <v>0</v>
      </c>
    </row>
    <row r="3262" spans="1:21" x14ac:dyDescent="0.25">
      <c r="A3262" t="s">
        <v>12313</v>
      </c>
      <c r="B3262">
        <v>1</v>
      </c>
      <c r="C3262" t="s">
        <v>78</v>
      </c>
      <c r="D3262" t="s">
        <v>83</v>
      </c>
      <c r="E3262" t="s">
        <v>11858</v>
      </c>
      <c r="F3262" t="s">
        <v>6570</v>
      </c>
      <c r="G3262" t="s">
        <v>72</v>
      </c>
      <c r="H3262" t="s">
        <v>129</v>
      </c>
      <c r="I3262" t="s">
        <v>22</v>
      </c>
      <c r="J3262" t="s">
        <v>141</v>
      </c>
      <c r="K3262" t="s">
        <v>12314</v>
      </c>
      <c r="L3262" t="s">
        <v>12315</v>
      </c>
      <c r="M3262">
        <v>1.207777777</v>
      </c>
      <c r="N3262">
        <v>1</v>
      </c>
      <c r="O3262">
        <v>491</v>
      </c>
      <c r="P3262">
        <v>0</v>
      </c>
      <c r="Q3262">
        <v>0</v>
      </c>
      <c r="R3262">
        <v>1.207778</v>
      </c>
      <c r="S3262">
        <v>593.01888899999994</v>
      </c>
      <c r="T3262">
        <v>0</v>
      </c>
      <c r="U3262">
        <v>0</v>
      </c>
    </row>
    <row r="3263" spans="1:21" x14ac:dyDescent="0.25">
      <c r="A3263" t="s">
        <v>12316</v>
      </c>
      <c r="B3263">
        <v>1</v>
      </c>
      <c r="C3263" t="s">
        <v>79</v>
      </c>
      <c r="D3263" t="s">
        <v>115</v>
      </c>
      <c r="E3263" t="s">
        <v>12317</v>
      </c>
      <c r="F3263" t="s">
        <v>5218</v>
      </c>
      <c r="G3263" t="s">
        <v>71</v>
      </c>
      <c r="H3263" t="s">
        <v>129</v>
      </c>
      <c r="I3263" t="s">
        <v>22</v>
      </c>
      <c r="J3263" t="s">
        <v>141</v>
      </c>
      <c r="K3263" t="s">
        <v>12318</v>
      </c>
      <c r="L3263" t="s">
        <v>12319</v>
      </c>
      <c r="M3263">
        <v>0.758611111</v>
      </c>
      <c r="N3263">
        <v>0</v>
      </c>
      <c r="O3263">
        <v>165</v>
      </c>
      <c r="P3263">
        <v>0</v>
      </c>
      <c r="Q3263">
        <v>0</v>
      </c>
      <c r="R3263">
        <v>0</v>
      </c>
      <c r="S3263">
        <v>125.170833</v>
      </c>
      <c r="T3263">
        <v>0</v>
      </c>
      <c r="U3263">
        <v>0</v>
      </c>
    </row>
    <row r="3264" spans="1:21" x14ac:dyDescent="0.25">
      <c r="A3264" t="s">
        <v>12320</v>
      </c>
      <c r="B3264">
        <v>1</v>
      </c>
      <c r="C3264" t="s">
        <v>79</v>
      </c>
      <c r="D3264" t="s">
        <v>115</v>
      </c>
      <c r="E3264" t="s">
        <v>12321</v>
      </c>
      <c r="F3264" t="s">
        <v>6310</v>
      </c>
      <c r="G3264" t="s">
        <v>71</v>
      </c>
      <c r="H3264" t="s">
        <v>129</v>
      </c>
      <c r="I3264" t="s">
        <v>22</v>
      </c>
      <c r="J3264" t="s">
        <v>141</v>
      </c>
      <c r="K3264" t="s">
        <v>12322</v>
      </c>
      <c r="L3264" t="s">
        <v>12323</v>
      </c>
      <c r="M3264">
        <v>4.4002777770000003</v>
      </c>
      <c r="N3264">
        <v>0</v>
      </c>
      <c r="O3264">
        <v>1</v>
      </c>
      <c r="P3264">
        <v>0</v>
      </c>
      <c r="Q3264">
        <v>0</v>
      </c>
      <c r="R3264">
        <v>0</v>
      </c>
      <c r="S3264">
        <v>4.4002780000000001</v>
      </c>
      <c r="T3264">
        <v>0</v>
      </c>
      <c r="U3264">
        <v>0</v>
      </c>
    </row>
    <row r="3265" spans="1:21" x14ac:dyDescent="0.25">
      <c r="A3265" t="s">
        <v>12324</v>
      </c>
      <c r="B3265">
        <v>1</v>
      </c>
      <c r="C3265" t="s">
        <v>79</v>
      </c>
      <c r="D3265" t="s">
        <v>109</v>
      </c>
      <c r="E3265" t="s">
        <v>12325</v>
      </c>
      <c r="F3265" t="s">
        <v>4991</v>
      </c>
      <c r="G3265" t="s">
        <v>71</v>
      </c>
      <c r="H3265" t="s">
        <v>129</v>
      </c>
      <c r="I3265" t="s">
        <v>22</v>
      </c>
      <c r="J3265" t="s">
        <v>141</v>
      </c>
      <c r="K3265" t="s">
        <v>12326</v>
      </c>
      <c r="L3265" t="s">
        <v>12327</v>
      </c>
      <c r="M3265">
        <v>0.72666666599999996</v>
      </c>
      <c r="N3265">
        <v>0</v>
      </c>
      <c r="O3265">
        <v>9</v>
      </c>
      <c r="P3265">
        <v>0</v>
      </c>
      <c r="Q3265">
        <v>0</v>
      </c>
      <c r="R3265">
        <v>0</v>
      </c>
      <c r="S3265">
        <v>6.54</v>
      </c>
      <c r="T3265">
        <v>0</v>
      </c>
      <c r="U3265">
        <v>0</v>
      </c>
    </row>
    <row r="3266" spans="1:21" x14ac:dyDescent="0.25">
      <c r="A3266" t="s">
        <v>12328</v>
      </c>
      <c r="B3266">
        <v>1</v>
      </c>
      <c r="C3266" t="s">
        <v>78</v>
      </c>
      <c r="D3266" t="s">
        <v>83</v>
      </c>
      <c r="E3266" t="s">
        <v>12329</v>
      </c>
      <c r="F3266" t="s">
        <v>5070</v>
      </c>
      <c r="G3266" t="s">
        <v>71</v>
      </c>
      <c r="H3266" t="s">
        <v>129</v>
      </c>
      <c r="I3266" t="s">
        <v>22</v>
      </c>
      <c r="J3266" t="s">
        <v>141</v>
      </c>
      <c r="K3266" t="s">
        <v>12330</v>
      </c>
      <c r="L3266" t="s">
        <v>12331</v>
      </c>
      <c r="M3266">
        <v>4.6511111109999996</v>
      </c>
      <c r="N3266">
        <v>0</v>
      </c>
      <c r="O3266">
        <v>49</v>
      </c>
      <c r="P3266">
        <v>0</v>
      </c>
      <c r="Q3266">
        <v>0</v>
      </c>
      <c r="R3266">
        <v>0</v>
      </c>
      <c r="S3266">
        <v>227.90444400000001</v>
      </c>
      <c r="T3266">
        <v>0</v>
      </c>
      <c r="U3266">
        <v>0</v>
      </c>
    </row>
    <row r="3267" spans="1:21" x14ac:dyDescent="0.25">
      <c r="A3267" t="s">
        <v>12332</v>
      </c>
      <c r="B3267">
        <v>1</v>
      </c>
      <c r="C3267" t="s">
        <v>78</v>
      </c>
      <c r="D3267" t="s">
        <v>99</v>
      </c>
      <c r="E3267" t="s">
        <v>12333</v>
      </c>
      <c r="F3267" t="s">
        <v>5417</v>
      </c>
      <c r="G3267" t="s">
        <v>71</v>
      </c>
      <c r="H3267" t="s">
        <v>129</v>
      </c>
      <c r="I3267" t="s">
        <v>22</v>
      </c>
      <c r="J3267" t="s">
        <v>141</v>
      </c>
      <c r="K3267" t="s">
        <v>12334</v>
      </c>
      <c r="L3267" t="s">
        <v>12335</v>
      </c>
      <c r="M3267">
        <v>1.0674999999999999</v>
      </c>
      <c r="N3267">
        <v>0</v>
      </c>
      <c r="O3267">
        <v>1</v>
      </c>
      <c r="P3267">
        <v>0</v>
      </c>
      <c r="Q3267">
        <v>0</v>
      </c>
      <c r="R3267">
        <v>0</v>
      </c>
      <c r="S3267">
        <v>1.0674999999999999</v>
      </c>
      <c r="T3267">
        <v>0</v>
      </c>
      <c r="U3267">
        <v>0</v>
      </c>
    </row>
    <row r="3268" spans="1:21" x14ac:dyDescent="0.25">
      <c r="A3268" t="s">
        <v>12336</v>
      </c>
      <c r="B3268">
        <v>1</v>
      </c>
      <c r="C3268" t="s">
        <v>78</v>
      </c>
      <c r="D3268" t="s">
        <v>81</v>
      </c>
      <c r="E3268" t="s">
        <v>12337</v>
      </c>
      <c r="F3268" t="s">
        <v>5070</v>
      </c>
      <c r="G3268" t="s">
        <v>71</v>
      </c>
      <c r="H3268" t="s">
        <v>129</v>
      </c>
      <c r="I3268" t="s">
        <v>22</v>
      </c>
      <c r="J3268" t="s">
        <v>141</v>
      </c>
      <c r="K3268" t="s">
        <v>12338</v>
      </c>
      <c r="L3268" t="s">
        <v>12339</v>
      </c>
      <c r="M3268">
        <v>3.8591666660000001</v>
      </c>
      <c r="N3268">
        <v>0</v>
      </c>
      <c r="O3268">
        <v>3</v>
      </c>
      <c r="P3268">
        <v>0</v>
      </c>
      <c r="Q3268">
        <v>0</v>
      </c>
      <c r="R3268">
        <v>0</v>
      </c>
      <c r="S3268">
        <v>11.577500000000001</v>
      </c>
      <c r="T3268">
        <v>0</v>
      </c>
      <c r="U3268">
        <v>0</v>
      </c>
    </row>
    <row r="3269" spans="1:21" x14ac:dyDescent="0.25">
      <c r="A3269" t="s">
        <v>12340</v>
      </c>
      <c r="B3269">
        <v>1</v>
      </c>
      <c r="C3269" t="s">
        <v>78</v>
      </c>
      <c r="D3269" t="s">
        <v>95</v>
      </c>
      <c r="E3269" t="s">
        <v>12341</v>
      </c>
      <c r="F3269" t="s">
        <v>4991</v>
      </c>
      <c r="G3269" t="s">
        <v>71</v>
      </c>
      <c r="H3269" t="s">
        <v>129</v>
      </c>
      <c r="I3269" t="s">
        <v>22</v>
      </c>
      <c r="J3269" t="s">
        <v>141</v>
      </c>
      <c r="K3269" t="s">
        <v>12342</v>
      </c>
      <c r="L3269" t="s">
        <v>12343</v>
      </c>
      <c r="M3269">
        <v>1.5972222220000001</v>
      </c>
      <c r="N3269">
        <v>0</v>
      </c>
      <c r="O3269">
        <v>1</v>
      </c>
      <c r="P3269">
        <v>0</v>
      </c>
      <c r="Q3269">
        <v>0</v>
      </c>
      <c r="R3269">
        <v>0</v>
      </c>
      <c r="S3269">
        <v>1.5972219999999999</v>
      </c>
      <c r="T3269">
        <v>0</v>
      </c>
      <c r="U3269">
        <v>0</v>
      </c>
    </row>
    <row r="3270" spans="1:21" x14ac:dyDescent="0.25">
      <c r="A3270" t="s">
        <v>12344</v>
      </c>
      <c r="B3270">
        <v>1</v>
      </c>
      <c r="C3270" t="s">
        <v>78</v>
      </c>
      <c r="D3270" t="s">
        <v>102</v>
      </c>
      <c r="E3270" t="s">
        <v>12345</v>
      </c>
      <c r="F3270" t="s">
        <v>177</v>
      </c>
      <c r="G3270" t="s">
        <v>71</v>
      </c>
      <c r="H3270" t="s">
        <v>129</v>
      </c>
      <c r="I3270" t="s">
        <v>22</v>
      </c>
      <c r="J3270" t="s">
        <v>130</v>
      </c>
      <c r="K3270" t="s">
        <v>12346</v>
      </c>
      <c r="L3270" t="s">
        <v>12347</v>
      </c>
      <c r="M3270">
        <v>8.5059766660000005</v>
      </c>
      <c r="N3270">
        <v>0</v>
      </c>
      <c r="O3270">
        <v>114</v>
      </c>
      <c r="P3270">
        <v>0</v>
      </c>
      <c r="Q3270">
        <v>0</v>
      </c>
      <c r="R3270">
        <v>0</v>
      </c>
      <c r="S3270">
        <v>969.68133999999998</v>
      </c>
      <c r="T3270">
        <v>0</v>
      </c>
      <c r="U3270">
        <v>0</v>
      </c>
    </row>
    <row r="3271" spans="1:21" x14ac:dyDescent="0.25">
      <c r="A3271" t="s">
        <v>12348</v>
      </c>
      <c r="B3271">
        <v>1</v>
      </c>
      <c r="C3271" t="s">
        <v>78</v>
      </c>
      <c r="D3271" t="s">
        <v>237</v>
      </c>
      <c r="E3271" t="s">
        <v>12349</v>
      </c>
      <c r="F3271" t="s">
        <v>6823</v>
      </c>
      <c r="G3271" t="s">
        <v>71</v>
      </c>
      <c r="H3271" t="s">
        <v>129</v>
      </c>
      <c r="I3271" t="s">
        <v>22</v>
      </c>
      <c r="J3271" t="s">
        <v>141</v>
      </c>
      <c r="K3271" t="s">
        <v>12350</v>
      </c>
      <c r="L3271" t="s">
        <v>12351</v>
      </c>
      <c r="M3271">
        <v>2.3272222220000001</v>
      </c>
      <c r="N3271">
        <v>0</v>
      </c>
      <c r="O3271">
        <v>72</v>
      </c>
      <c r="P3271">
        <v>0</v>
      </c>
      <c r="Q3271">
        <v>0</v>
      </c>
      <c r="R3271">
        <v>0</v>
      </c>
      <c r="S3271">
        <v>167.56</v>
      </c>
      <c r="T3271">
        <v>0</v>
      </c>
      <c r="U3271">
        <v>0</v>
      </c>
    </row>
    <row r="3272" spans="1:21" x14ac:dyDescent="0.25">
      <c r="A3272" t="s">
        <v>12352</v>
      </c>
      <c r="B3272">
        <v>1</v>
      </c>
      <c r="C3272" t="s">
        <v>78</v>
      </c>
      <c r="D3272" t="s">
        <v>237</v>
      </c>
      <c r="E3272" t="s">
        <v>12353</v>
      </c>
      <c r="F3272" t="s">
        <v>4991</v>
      </c>
      <c r="G3272" t="s">
        <v>71</v>
      </c>
      <c r="H3272" t="s">
        <v>129</v>
      </c>
      <c r="I3272" t="s">
        <v>22</v>
      </c>
      <c r="J3272" t="s">
        <v>141</v>
      </c>
      <c r="K3272" t="s">
        <v>12354</v>
      </c>
      <c r="L3272" t="s">
        <v>12355</v>
      </c>
      <c r="M3272">
        <v>0.92555555499999997</v>
      </c>
      <c r="N3272">
        <v>1</v>
      </c>
      <c r="O3272">
        <v>0</v>
      </c>
      <c r="P3272">
        <v>0</v>
      </c>
      <c r="Q3272">
        <v>0</v>
      </c>
      <c r="R3272">
        <v>0.92555600000000005</v>
      </c>
      <c r="S3272">
        <v>0</v>
      </c>
      <c r="T3272">
        <v>0</v>
      </c>
      <c r="U3272">
        <v>0</v>
      </c>
    </row>
    <row r="3273" spans="1:21" x14ac:dyDescent="0.25">
      <c r="A3273" t="s">
        <v>12356</v>
      </c>
      <c r="B3273">
        <v>1</v>
      </c>
      <c r="C3273" t="s">
        <v>78</v>
      </c>
      <c r="D3273" t="s">
        <v>237</v>
      </c>
      <c r="E3273" t="s">
        <v>12357</v>
      </c>
      <c r="F3273" t="s">
        <v>5070</v>
      </c>
      <c r="G3273" t="s">
        <v>71</v>
      </c>
      <c r="H3273" t="s">
        <v>129</v>
      </c>
      <c r="I3273" t="s">
        <v>22</v>
      </c>
      <c r="J3273" t="s">
        <v>141</v>
      </c>
      <c r="K3273" t="s">
        <v>12358</v>
      </c>
      <c r="L3273" t="s">
        <v>12359</v>
      </c>
      <c r="M3273">
        <v>3.8725000000000001</v>
      </c>
      <c r="N3273">
        <v>0</v>
      </c>
      <c r="O3273">
        <v>6</v>
      </c>
      <c r="P3273">
        <v>0</v>
      </c>
      <c r="Q3273">
        <v>0</v>
      </c>
      <c r="R3273">
        <v>0</v>
      </c>
      <c r="S3273">
        <v>23.234999999999999</v>
      </c>
      <c r="T3273">
        <v>0</v>
      </c>
      <c r="U3273">
        <v>0</v>
      </c>
    </row>
    <row r="3274" spans="1:21" x14ac:dyDescent="0.25">
      <c r="A3274" t="s">
        <v>12360</v>
      </c>
      <c r="B3274">
        <v>1</v>
      </c>
      <c r="C3274" t="s">
        <v>78</v>
      </c>
      <c r="D3274" t="s">
        <v>237</v>
      </c>
      <c r="E3274" t="s">
        <v>12361</v>
      </c>
      <c r="F3274" t="s">
        <v>4991</v>
      </c>
      <c r="G3274" t="s">
        <v>71</v>
      </c>
      <c r="H3274" t="s">
        <v>129</v>
      </c>
      <c r="I3274" t="s">
        <v>22</v>
      </c>
      <c r="J3274" t="s">
        <v>141</v>
      </c>
      <c r="K3274" t="s">
        <v>12362</v>
      </c>
      <c r="L3274" t="s">
        <v>12363</v>
      </c>
      <c r="M3274">
        <v>0.92888888800000002</v>
      </c>
      <c r="N3274">
        <v>0</v>
      </c>
      <c r="O3274">
        <v>4</v>
      </c>
      <c r="P3274">
        <v>0</v>
      </c>
      <c r="Q3274">
        <v>0</v>
      </c>
      <c r="R3274">
        <v>0</v>
      </c>
      <c r="S3274">
        <v>3.7155559999999999</v>
      </c>
      <c r="T3274">
        <v>0</v>
      </c>
      <c r="U3274">
        <v>0</v>
      </c>
    </row>
    <row r="3275" spans="1:21" x14ac:dyDescent="0.25">
      <c r="A3275" t="s">
        <v>12364</v>
      </c>
      <c r="B3275">
        <v>1</v>
      </c>
      <c r="C3275" t="s">
        <v>78</v>
      </c>
      <c r="D3275" t="s">
        <v>237</v>
      </c>
      <c r="E3275" t="s">
        <v>12365</v>
      </c>
      <c r="F3275" t="s">
        <v>177</v>
      </c>
      <c r="G3275" t="s">
        <v>72</v>
      </c>
      <c r="H3275" t="s">
        <v>129</v>
      </c>
      <c r="I3275" t="s">
        <v>22</v>
      </c>
      <c r="J3275" t="s">
        <v>130</v>
      </c>
      <c r="K3275" t="s">
        <v>12366</v>
      </c>
      <c r="L3275" t="s">
        <v>12367</v>
      </c>
      <c r="M3275">
        <v>8.2063888879999993</v>
      </c>
      <c r="N3275">
        <v>1</v>
      </c>
      <c r="O3275">
        <v>604</v>
      </c>
      <c r="P3275">
        <v>0</v>
      </c>
      <c r="Q3275">
        <v>0</v>
      </c>
      <c r="R3275">
        <v>8.2063889999999997</v>
      </c>
      <c r="S3275">
        <v>4956.6588879999999</v>
      </c>
      <c r="T3275">
        <v>0</v>
      </c>
      <c r="U3275">
        <v>0</v>
      </c>
    </row>
    <row r="3276" spans="1:21" x14ac:dyDescent="0.25">
      <c r="A3276" t="s">
        <v>12368</v>
      </c>
      <c r="B3276">
        <v>1</v>
      </c>
      <c r="C3276" t="s">
        <v>78</v>
      </c>
      <c r="D3276" t="s">
        <v>83</v>
      </c>
      <c r="E3276" t="s">
        <v>12369</v>
      </c>
      <c r="F3276" t="s">
        <v>4991</v>
      </c>
      <c r="G3276" t="s">
        <v>71</v>
      </c>
      <c r="H3276" t="s">
        <v>129</v>
      </c>
      <c r="I3276" t="s">
        <v>22</v>
      </c>
      <c r="J3276" t="s">
        <v>141</v>
      </c>
      <c r="K3276" t="s">
        <v>12370</v>
      </c>
      <c r="L3276" t="s">
        <v>12371</v>
      </c>
      <c r="M3276">
        <v>7.8719444440000004</v>
      </c>
      <c r="N3276">
        <v>0</v>
      </c>
      <c r="O3276">
        <v>4</v>
      </c>
      <c r="P3276">
        <v>0</v>
      </c>
      <c r="Q3276">
        <v>0</v>
      </c>
      <c r="R3276">
        <v>0</v>
      </c>
      <c r="S3276">
        <v>31.487777999999999</v>
      </c>
      <c r="T3276">
        <v>0</v>
      </c>
      <c r="U3276">
        <v>0</v>
      </c>
    </row>
    <row r="3277" spans="1:21" x14ac:dyDescent="0.25">
      <c r="A3277" t="s">
        <v>12372</v>
      </c>
      <c r="B3277">
        <v>1</v>
      </c>
      <c r="C3277" t="s">
        <v>78</v>
      </c>
      <c r="D3277" t="s">
        <v>83</v>
      </c>
      <c r="E3277" t="s">
        <v>12373</v>
      </c>
      <c r="F3277" t="s">
        <v>4991</v>
      </c>
      <c r="G3277" t="s">
        <v>71</v>
      </c>
      <c r="H3277" t="s">
        <v>129</v>
      </c>
      <c r="I3277" t="s">
        <v>22</v>
      </c>
      <c r="J3277" t="s">
        <v>141</v>
      </c>
      <c r="K3277" t="s">
        <v>12374</v>
      </c>
      <c r="L3277" t="s">
        <v>12375</v>
      </c>
      <c r="M3277">
        <v>2.3005555549999999</v>
      </c>
      <c r="N3277">
        <v>0</v>
      </c>
      <c r="O3277">
        <v>1</v>
      </c>
      <c r="P3277">
        <v>0</v>
      </c>
      <c r="Q3277">
        <v>0</v>
      </c>
      <c r="R3277">
        <v>0</v>
      </c>
      <c r="S3277">
        <v>2.3005559999999998</v>
      </c>
      <c r="T3277">
        <v>0</v>
      </c>
      <c r="U3277">
        <v>0</v>
      </c>
    </row>
    <row r="3278" spans="1:21" x14ac:dyDescent="0.25">
      <c r="A3278" t="s">
        <v>12376</v>
      </c>
      <c r="B3278">
        <v>1</v>
      </c>
      <c r="C3278" t="s">
        <v>78</v>
      </c>
      <c r="D3278" t="s">
        <v>83</v>
      </c>
      <c r="E3278" t="s">
        <v>12377</v>
      </c>
      <c r="F3278" t="s">
        <v>5070</v>
      </c>
      <c r="G3278" t="s">
        <v>71</v>
      </c>
      <c r="H3278" t="s">
        <v>129</v>
      </c>
      <c r="I3278" t="s">
        <v>22</v>
      </c>
      <c r="J3278" t="s">
        <v>141</v>
      </c>
      <c r="K3278" t="s">
        <v>12378</v>
      </c>
      <c r="L3278" t="s">
        <v>12379</v>
      </c>
      <c r="M3278">
        <v>3.8925000000000001</v>
      </c>
      <c r="N3278">
        <v>0</v>
      </c>
      <c r="O3278">
        <v>76</v>
      </c>
      <c r="P3278">
        <v>0</v>
      </c>
      <c r="Q3278">
        <v>0</v>
      </c>
      <c r="R3278">
        <v>0</v>
      </c>
      <c r="S3278">
        <v>295.83</v>
      </c>
      <c r="T3278">
        <v>0</v>
      </c>
      <c r="U3278">
        <v>0</v>
      </c>
    </row>
    <row r="3279" spans="1:21" x14ac:dyDescent="0.25">
      <c r="A3279" t="s">
        <v>12380</v>
      </c>
      <c r="B3279">
        <v>1</v>
      </c>
      <c r="C3279" t="s">
        <v>78</v>
      </c>
      <c r="D3279" t="s">
        <v>83</v>
      </c>
      <c r="E3279" t="s">
        <v>12381</v>
      </c>
      <c r="F3279" t="s">
        <v>2199</v>
      </c>
      <c r="G3279" t="s">
        <v>71</v>
      </c>
      <c r="H3279" t="s">
        <v>129</v>
      </c>
      <c r="I3279" t="s">
        <v>22</v>
      </c>
      <c r="J3279" t="s">
        <v>141</v>
      </c>
      <c r="K3279" t="s">
        <v>12382</v>
      </c>
      <c r="L3279" t="s">
        <v>12383</v>
      </c>
      <c r="M3279">
        <v>3.6769444440000001</v>
      </c>
      <c r="N3279">
        <v>1</v>
      </c>
      <c r="O3279">
        <v>0</v>
      </c>
      <c r="P3279">
        <v>0</v>
      </c>
      <c r="Q3279">
        <v>0</v>
      </c>
      <c r="R3279">
        <v>3.6769440000000002</v>
      </c>
      <c r="S3279">
        <v>0</v>
      </c>
      <c r="T3279">
        <v>0</v>
      </c>
      <c r="U3279">
        <v>0</v>
      </c>
    </row>
    <row r="3280" spans="1:21" x14ac:dyDescent="0.25">
      <c r="A3280" t="s">
        <v>12384</v>
      </c>
      <c r="B3280">
        <v>1</v>
      </c>
      <c r="C3280" t="s">
        <v>78</v>
      </c>
      <c r="D3280" t="s">
        <v>83</v>
      </c>
      <c r="E3280" t="s">
        <v>12385</v>
      </c>
      <c r="F3280" t="s">
        <v>6310</v>
      </c>
      <c r="G3280" t="s">
        <v>71</v>
      </c>
      <c r="H3280" t="s">
        <v>129</v>
      </c>
      <c r="I3280" t="s">
        <v>22</v>
      </c>
      <c r="J3280" t="s">
        <v>141</v>
      </c>
      <c r="K3280" t="s">
        <v>12386</v>
      </c>
      <c r="L3280" t="s">
        <v>12387</v>
      </c>
      <c r="M3280">
        <v>5.193333333</v>
      </c>
      <c r="N3280">
        <v>0</v>
      </c>
      <c r="O3280">
        <v>137</v>
      </c>
      <c r="P3280">
        <v>0</v>
      </c>
      <c r="Q3280">
        <v>0</v>
      </c>
      <c r="R3280">
        <v>0</v>
      </c>
      <c r="S3280">
        <v>711.48666700000001</v>
      </c>
      <c r="T3280">
        <v>0</v>
      </c>
      <c r="U3280">
        <v>0</v>
      </c>
    </row>
    <row r="3281" spans="1:21" x14ac:dyDescent="0.25">
      <c r="A3281" t="s">
        <v>12388</v>
      </c>
      <c r="B3281">
        <v>1</v>
      </c>
      <c r="C3281" t="s">
        <v>78</v>
      </c>
      <c r="D3281" t="s">
        <v>83</v>
      </c>
      <c r="E3281" t="s">
        <v>12389</v>
      </c>
      <c r="F3281" t="s">
        <v>4986</v>
      </c>
      <c r="G3281" t="s">
        <v>71</v>
      </c>
      <c r="H3281" t="s">
        <v>129</v>
      </c>
      <c r="I3281" t="s">
        <v>22</v>
      </c>
      <c r="J3281" t="s">
        <v>141</v>
      </c>
      <c r="K3281" t="s">
        <v>12390</v>
      </c>
      <c r="L3281" t="s">
        <v>12391</v>
      </c>
      <c r="M3281">
        <v>0.89194444399999995</v>
      </c>
      <c r="N3281">
        <v>0</v>
      </c>
      <c r="O3281">
        <v>327</v>
      </c>
      <c r="P3281">
        <v>0</v>
      </c>
      <c r="Q3281">
        <v>0</v>
      </c>
      <c r="R3281">
        <v>0</v>
      </c>
      <c r="S3281">
        <v>291.66583300000002</v>
      </c>
      <c r="T3281">
        <v>0</v>
      </c>
      <c r="U3281">
        <v>0</v>
      </c>
    </row>
    <row r="3282" spans="1:21" x14ac:dyDescent="0.25">
      <c r="A3282" t="s">
        <v>12392</v>
      </c>
      <c r="B3282">
        <v>1</v>
      </c>
      <c r="C3282" t="s">
        <v>78</v>
      </c>
      <c r="D3282" t="s">
        <v>83</v>
      </c>
      <c r="E3282" t="s">
        <v>12393</v>
      </c>
      <c r="F3282" t="s">
        <v>4991</v>
      </c>
      <c r="G3282" t="s">
        <v>71</v>
      </c>
      <c r="H3282" t="s">
        <v>129</v>
      </c>
      <c r="I3282" t="s">
        <v>22</v>
      </c>
      <c r="J3282" t="s">
        <v>141</v>
      </c>
      <c r="K3282" t="s">
        <v>12394</v>
      </c>
      <c r="L3282" t="s">
        <v>12395</v>
      </c>
      <c r="M3282">
        <v>7.3877777770000002</v>
      </c>
      <c r="N3282">
        <v>0</v>
      </c>
      <c r="O3282">
        <v>1</v>
      </c>
      <c r="P3282">
        <v>0</v>
      </c>
      <c r="Q3282">
        <v>0</v>
      </c>
      <c r="R3282">
        <v>0</v>
      </c>
      <c r="S3282">
        <v>7.387778</v>
      </c>
      <c r="T3282">
        <v>0</v>
      </c>
      <c r="U3282">
        <v>0</v>
      </c>
    </row>
    <row r="3283" spans="1:21" x14ac:dyDescent="0.25">
      <c r="A3283" t="s">
        <v>12396</v>
      </c>
      <c r="B3283">
        <v>1</v>
      </c>
      <c r="C3283" t="s">
        <v>78</v>
      </c>
      <c r="D3283" t="s">
        <v>83</v>
      </c>
      <c r="E3283" t="s">
        <v>12397</v>
      </c>
      <c r="F3283" t="s">
        <v>2199</v>
      </c>
      <c r="G3283" t="s">
        <v>72</v>
      </c>
      <c r="H3283" t="s">
        <v>129</v>
      </c>
      <c r="I3283" t="s">
        <v>24</v>
      </c>
      <c r="J3283" t="s">
        <v>141</v>
      </c>
      <c r="K3283" t="s">
        <v>12398</v>
      </c>
      <c r="L3283" t="s">
        <v>12399</v>
      </c>
      <c r="M3283">
        <v>1.0055555549999999</v>
      </c>
      <c r="N3283">
        <v>1</v>
      </c>
      <c r="O3283">
        <v>495</v>
      </c>
      <c r="P3283">
        <v>0</v>
      </c>
      <c r="Q3283">
        <v>0</v>
      </c>
      <c r="R3283">
        <v>1.0055559999999999</v>
      </c>
      <c r="S3283">
        <v>497.75</v>
      </c>
      <c r="T3283">
        <v>0</v>
      </c>
      <c r="U3283">
        <v>0</v>
      </c>
    </row>
    <row r="3284" spans="1:21" x14ac:dyDescent="0.25">
      <c r="A3284" t="s">
        <v>12400</v>
      </c>
      <c r="B3284">
        <v>1</v>
      </c>
      <c r="C3284" t="s">
        <v>78</v>
      </c>
      <c r="D3284" t="s">
        <v>83</v>
      </c>
      <c r="E3284" t="s">
        <v>12401</v>
      </c>
      <c r="F3284" t="s">
        <v>4991</v>
      </c>
      <c r="G3284" t="s">
        <v>71</v>
      </c>
      <c r="H3284" t="s">
        <v>129</v>
      </c>
      <c r="I3284" t="s">
        <v>22</v>
      </c>
      <c r="J3284" t="s">
        <v>141</v>
      </c>
      <c r="K3284" t="s">
        <v>12402</v>
      </c>
      <c r="L3284" t="s">
        <v>12403</v>
      </c>
      <c r="M3284">
        <v>0.84055555500000001</v>
      </c>
      <c r="N3284">
        <v>0</v>
      </c>
      <c r="O3284">
        <v>5</v>
      </c>
      <c r="P3284">
        <v>0</v>
      </c>
      <c r="Q3284">
        <v>0</v>
      </c>
      <c r="R3284">
        <v>0</v>
      </c>
      <c r="S3284">
        <v>4.2027780000000003</v>
      </c>
      <c r="T3284">
        <v>0</v>
      </c>
      <c r="U3284">
        <v>0</v>
      </c>
    </row>
    <row r="3285" spans="1:21" x14ac:dyDescent="0.25">
      <c r="A3285" t="s">
        <v>12404</v>
      </c>
      <c r="B3285">
        <v>1</v>
      </c>
      <c r="C3285" t="s">
        <v>78</v>
      </c>
      <c r="D3285" t="s">
        <v>102</v>
      </c>
      <c r="E3285" t="s">
        <v>12405</v>
      </c>
      <c r="F3285" t="s">
        <v>5070</v>
      </c>
      <c r="G3285" t="s">
        <v>71</v>
      </c>
      <c r="H3285" t="s">
        <v>129</v>
      </c>
      <c r="I3285" t="s">
        <v>22</v>
      </c>
      <c r="J3285" t="s">
        <v>141</v>
      </c>
      <c r="K3285" t="s">
        <v>12406</v>
      </c>
      <c r="L3285" t="s">
        <v>12407</v>
      </c>
      <c r="M3285">
        <v>8.1416666660000008</v>
      </c>
      <c r="N3285">
        <v>0</v>
      </c>
      <c r="O3285">
        <v>2</v>
      </c>
      <c r="P3285">
        <v>0</v>
      </c>
      <c r="Q3285">
        <v>0</v>
      </c>
      <c r="R3285">
        <v>0</v>
      </c>
      <c r="S3285">
        <v>16.283332999999999</v>
      </c>
      <c r="T3285">
        <v>0</v>
      </c>
      <c r="U3285">
        <v>0</v>
      </c>
    </row>
    <row r="3286" spans="1:21" x14ac:dyDescent="0.25">
      <c r="A3286" t="s">
        <v>12408</v>
      </c>
      <c r="B3286">
        <v>1</v>
      </c>
      <c r="C3286" t="s">
        <v>78</v>
      </c>
      <c r="D3286" t="s">
        <v>93</v>
      </c>
      <c r="E3286" t="s">
        <v>12409</v>
      </c>
      <c r="F3286" t="s">
        <v>5029</v>
      </c>
      <c r="G3286" t="s">
        <v>71</v>
      </c>
      <c r="H3286" t="s">
        <v>129</v>
      </c>
      <c r="I3286" t="s">
        <v>22</v>
      </c>
      <c r="J3286" t="s">
        <v>141</v>
      </c>
      <c r="K3286" t="s">
        <v>12410</v>
      </c>
      <c r="L3286" t="s">
        <v>12411</v>
      </c>
      <c r="M3286">
        <v>0.115277777</v>
      </c>
      <c r="N3286">
        <v>0</v>
      </c>
      <c r="O3286">
        <v>90</v>
      </c>
      <c r="P3286">
        <v>0</v>
      </c>
      <c r="Q3286">
        <v>0</v>
      </c>
      <c r="R3286">
        <v>0</v>
      </c>
      <c r="S3286">
        <v>10.375</v>
      </c>
      <c r="T3286">
        <v>0</v>
      </c>
      <c r="U3286">
        <v>0</v>
      </c>
    </row>
    <row r="3287" spans="1:21" x14ac:dyDescent="0.25">
      <c r="A3287" t="s">
        <v>12412</v>
      </c>
      <c r="B3287">
        <v>1</v>
      </c>
      <c r="C3287" t="s">
        <v>79</v>
      </c>
      <c r="D3287" t="s">
        <v>125</v>
      </c>
      <c r="E3287" t="s">
        <v>12413</v>
      </c>
      <c r="F3287" t="s">
        <v>4991</v>
      </c>
      <c r="G3287" t="s">
        <v>71</v>
      </c>
      <c r="H3287" t="s">
        <v>129</v>
      </c>
      <c r="I3287" t="s">
        <v>22</v>
      </c>
      <c r="J3287" t="s">
        <v>141</v>
      </c>
      <c r="K3287" t="s">
        <v>12414</v>
      </c>
      <c r="L3287" t="s">
        <v>12415</v>
      </c>
      <c r="M3287">
        <v>0.52500000000000002</v>
      </c>
      <c r="N3287">
        <v>0</v>
      </c>
      <c r="O3287">
        <v>2</v>
      </c>
      <c r="P3287">
        <v>0</v>
      </c>
      <c r="Q3287">
        <v>0</v>
      </c>
      <c r="R3287">
        <v>0</v>
      </c>
      <c r="S3287">
        <v>1.05</v>
      </c>
      <c r="T3287">
        <v>0</v>
      </c>
      <c r="U3287">
        <v>0</v>
      </c>
    </row>
    <row r="3288" spans="1:21" x14ac:dyDescent="0.25">
      <c r="A3288" t="s">
        <v>12416</v>
      </c>
      <c r="B3288">
        <v>1</v>
      </c>
      <c r="C3288" t="s">
        <v>79</v>
      </c>
      <c r="D3288" t="s">
        <v>125</v>
      </c>
      <c r="E3288" t="s">
        <v>12417</v>
      </c>
      <c r="F3288" t="s">
        <v>4991</v>
      </c>
      <c r="G3288" t="s">
        <v>71</v>
      </c>
      <c r="H3288" t="s">
        <v>129</v>
      </c>
      <c r="I3288" t="s">
        <v>22</v>
      </c>
      <c r="J3288" t="s">
        <v>141</v>
      </c>
      <c r="K3288" t="s">
        <v>12418</v>
      </c>
      <c r="L3288" t="s">
        <v>12419</v>
      </c>
      <c r="M3288">
        <v>0.74944444399999999</v>
      </c>
      <c r="N3288">
        <v>0</v>
      </c>
      <c r="O3288">
        <v>4</v>
      </c>
      <c r="P3288">
        <v>0</v>
      </c>
      <c r="Q3288">
        <v>0</v>
      </c>
      <c r="R3288">
        <v>0</v>
      </c>
      <c r="S3288">
        <v>2.9977779999999998</v>
      </c>
      <c r="T3288">
        <v>0</v>
      </c>
      <c r="U3288">
        <v>0</v>
      </c>
    </row>
    <row r="3289" spans="1:21" x14ac:dyDescent="0.25">
      <c r="A3289" t="s">
        <v>12420</v>
      </c>
      <c r="B3289">
        <v>1</v>
      </c>
      <c r="C3289" t="s">
        <v>79</v>
      </c>
      <c r="D3289" t="s">
        <v>125</v>
      </c>
      <c r="E3289" t="s">
        <v>12421</v>
      </c>
      <c r="F3289" t="s">
        <v>2199</v>
      </c>
      <c r="G3289" t="s">
        <v>71</v>
      </c>
      <c r="H3289" t="s">
        <v>129</v>
      </c>
      <c r="I3289" t="s">
        <v>22</v>
      </c>
      <c r="J3289" t="s">
        <v>141</v>
      </c>
      <c r="K3289" t="s">
        <v>12422</v>
      </c>
      <c r="L3289" t="s">
        <v>12423</v>
      </c>
      <c r="M3289">
        <v>2.142222222</v>
      </c>
      <c r="N3289">
        <v>0</v>
      </c>
      <c r="O3289">
        <v>235</v>
      </c>
      <c r="P3289">
        <v>0</v>
      </c>
      <c r="Q3289">
        <v>0</v>
      </c>
      <c r="R3289">
        <v>0</v>
      </c>
      <c r="S3289">
        <v>503.42222199999998</v>
      </c>
      <c r="T3289">
        <v>0</v>
      </c>
      <c r="U3289">
        <v>0</v>
      </c>
    </row>
    <row r="3290" spans="1:21" x14ac:dyDescent="0.25">
      <c r="A3290" t="s">
        <v>12424</v>
      </c>
      <c r="B3290">
        <v>1</v>
      </c>
      <c r="C3290" t="s">
        <v>79</v>
      </c>
      <c r="D3290" t="s">
        <v>125</v>
      </c>
      <c r="E3290" t="s">
        <v>12425</v>
      </c>
      <c r="F3290" t="s">
        <v>3423</v>
      </c>
      <c r="G3290" t="s">
        <v>72</v>
      </c>
      <c r="H3290" t="s">
        <v>129</v>
      </c>
      <c r="I3290" t="s">
        <v>22</v>
      </c>
      <c r="J3290" t="s">
        <v>141</v>
      </c>
      <c r="K3290" t="s">
        <v>12426</v>
      </c>
      <c r="L3290" t="s">
        <v>12427</v>
      </c>
      <c r="M3290">
        <v>0.72166666599999996</v>
      </c>
      <c r="N3290">
        <v>2</v>
      </c>
      <c r="O3290">
        <v>1012</v>
      </c>
      <c r="P3290">
        <v>0</v>
      </c>
      <c r="Q3290">
        <v>0</v>
      </c>
      <c r="R3290">
        <v>1.443333</v>
      </c>
      <c r="S3290">
        <v>730.32666600000005</v>
      </c>
      <c r="T3290">
        <v>0</v>
      </c>
      <c r="U3290">
        <v>0</v>
      </c>
    </row>
    <row r="3291" spans="1:21" x14ac:dyDescent="0.25">
      <c r="A3291" t="s">
        <v>12428</v>
      </c>
      <c r="B3291">
        <v>1</v>
      </c>
      <c r="C3291" t="s">
        <v>79</v>
      </c>
      <c r="D3291" t="s">
        <v>125</v>
      </c>
      <c r="E3291" t="s">
        <v>12429</v>
      </c>
      <c r="F3291" t="s">
        <v>2199</v>
      </c>
      <c r="G3291" t="s">
        <v>72</v>
      </c>
      <c r="H3291" t="s">
        <v>129</v>
      </c>
      <c r="I3291" t="s">
        <v>24</v>
      </c>
      <c r="J3291" t="s">
        <v>141</v>
      </c>
      <c r="K3291" t="s">
        <v>12430</v>
      </c>
      <c r="L3291" t="s">
        <v>12431</v>
      </c>
      <c r="M3291">
        <v>3.986388888</v>
      </c>
      <c r="N3291">
        <v>2</v>
      </c>
      <c r="O3291">
        <v>635</v>
      </c>
      <c r="P3291">
        <v>0</v>
      </c>
      <c r="Q3291">
        <v>0</v>
      </c>
      <c r="R3291">
        <v>7.9727779999999999</v>
      </c>
      <c r="S3291">
        <v>2531.3569440000001</v>
      </c>
      <c r="T3291">
        <v>0</v>
      </c>
      <c r="U3291">
        <v>0</v>
      </c>
    </row>
    <row r="3292" spans="1:21" x14ac:dyDescent="0.25">
      <c r="A3292" t="s">
        <v>12432</v>
      </c>
      <c r="B3292">
        <v>1</v>
      </c>
      <c r="C3292" t="s">
        <v>79</v>
      </c>
      <c r="D3292" t="s">
        <v>125</v>
      </c>
      <c r="E3292" t="s">
        <v>12433</v>
      </c>
      <c r="F3292" t="s">
        <v>5748</v>
      </c>
      <c r="G3292" t="s">
        <v>71</v>
      </c>
      <c r="H3292" t="s">
        <v>129</v>
      </c>
      <c r="I3292" t="s">
        <v>22</v>
      </c>
      <c r="J3292" t="s">
        <v>141</v>
      </c>
      <c r="K3292" t="s">
        <v>12434</v>
      </c>
      <c r="L3292" t="s">
        <v>12435</v>
      </c>
      <c r="M3292">
        <v>0.16666666599999999</v>
      </c>
      <c r="N3292">
        <v>0</v>
      </c>
      <c r="O3292">
        <v>156</v>
      </c>
      <c r="P3292">
        <v>0</v>
      </c>
      <c r="Q3292">
        <v>0</v>
      </c>
      <c r="R3292">
        <v>0</v>
      </c>
      <c r="S3292">
        <v>26</v>
      </c>
      <c r="T3292">
        <v>0</v>
      </c>
      <c r="U3292">
        <v>0</v>
      </c>
    </row>
    <row r="3293" spans="1:21" x14ac:dyDescent="0.25">
      <c r="A3293" t="s">
        <v>12436</v>
      </c>
      <c r="B3293">
        <v>1</v>
      </c>
      <c r="C3293" t="s">
        <v>79</v>
      </c>
      <c r="D3293" t="s">
        <v>125</v>
      </c>
      <c r="E3293" t="s">
        <v>12437</v>
      </c>
      <c r="F3293" t="s">
        <v>4986</v>
      </c>
      <c r="G3293" t="s">
        <v>71</v>
      </c>
      <c r="H3293" t="s">
        <v>129</v>
      </c>
      <c r="I3293" t="s">
        <v>22</v>
      </c>
      <c r="J3293" t="s">
        <v>141</v>
      </c>
      <c r="K3293" t="s">
        <v>12438</v>
      </c>
      <c r="L3293" t="s">
        <v>12439</v>
      </c>
      <c r="M3293">
        <v>0.83888888800000005</v>
      </c>
      <c r="N3293">
        <v>0</v>
      </c>
      <c r="O3293">
        <v>9</v>
      </c>
      <c r="P3293">
        <v>0</v>
      </c>
      <c r="Q3293">
        <v>0</v>
      </c>
      <c r="R3293">
        <v>0</v>
      </c>
      <c r="S3293">
        <v>7.55</v>
      </c>
      <c r="T3293">
        <v>0</v>
      </c>
      <c r="U3293">
        <v>0</v>
      </c>
    </row>
    <row r="3294" spans="1:21" x14ac:dyDescent="0.25">
      <c r="A3294" t="s">
        <v>12440</v>
      </c>
      <c r="B3294">
        <v>1</v>
      </c>
      <c r="C3294" t="s">
        <v>79</v>
      </c>
      <c r="D3294" t="s">
        <v>125</v>
      </c>
      <c r="E3294" t="s">
        <v>12437</v>
      </c>
      <c r="F3294" t="s">
        <v>5626</v>
      </c>
      <c r="G3294" t="s">
        <v>71</v>
      </c>
      <c r="H3294" t="s">
        <v>129</v>
      </c>
      <c r="I3294" t="s">
        <v>22</v>
      </c>
      <c r="J3294" t="s">
        <v>141</v>
      </c>
      <c r="K3294" t="s">
        <v>12441</v>
      </c>
      <c r="L3294" t="s">
        <v>12442</v>
      </c>
      <c r="M3294">
        <v>0.66249999999999998</v>
      </c>
      <c r="N3294">
        <v>0</v>
      </c>
      <c r="O3294">
        <v>9</v>
      </c>
      <c r="P3294">
        <v>0</v>
      </c>
      <c r="Q3294">
        <v>0</v>
      </c>
      <c r="R3294">
        <v>0</v>
      </c>
      <c r="S3294">
        <v>5.9625000000000004</v>
      </c>
      <c r="T3294">
        <v>0</v>
      </c>
      <c r="U3294">
        <v>0</v>
      </c>
    </row>
    <row r="3295" spans="1:21" x14ac:dyDescent="0.25">
      <c r="A3295" t="s">
        <v>12443</v>
      </c>
      <c r="B3295">
        <v>1</v>
      </c>
      <c r="C3295" t="s">
        <v>79</v>
      </c>
      <c r="D3295" t="s">
        <v>125</v>
      </c>
      <c r="E3295" t="s">
        <v>12444</v>
      </c>
      <c r="F3295" t="s">
        <v>140</v>
      </c>
      <c r="G3295" t="s">
        <v>72</v>
      </c>
      <c r="H3295" t="s">
        <v>129</v>
      </c>
      <c r="I3295" t="s">
        <v>22</v>
      </c>
      <c r="J3295" t="s">
        <v>141</v>
      </c>
      <c r="K3295" t="s">
        <v>12445</v>
      </c>
      <c r="L3295" t="s">
        <v>12446</v>
      </c>
      <c r="M3295">
        <v>0.14222222200000001</v>
      </c>
      <c r="N3295">
        <v>33</v>
      </c>
      <c r="O3295">
        <v>9105</v>
      </c>
      <c r="P3295">
        <v>0</v>
      </c>
      <c r="Q3295">
        <v>0</v>
      </c>
      <c r="R3295">
        <v>4.693333</v>
      </c>
      <c r="S3295">
        <v>1294.933331</v>
      </c>
      <c r="T3295">
        <v>0</v>
      </c>
      <c r="U3295">
        <v>0</v>
      </c>
    </row>
    <row r="3296" spans="1:21" x14ac:dyDescent="0.25">
      <c r="A3296" t="s">
        <v>12447</v>
      </c>
      <c r="B3296">
        <v>1</v>
      </c>
      <c r="C3296" t="s">
        <v>79</v>
      </c>
      <c r="D3296" t="s">
        <v>125</v>
      </c>
      <c r="E3296" t="s">
        <v>12448</v>
      </c>
      <c r="F3296" t="s">
        <v>140</v>
      </c>
      <c r="G3296" t="s">
        <v>72</v>
      </c>
      <c r="H3296" t="s">
        <v>129</v>
      </c>
      <c r="I3296" t="s">
        <v>22</v>
      </c>
      <c r="J3296" t="s">
        <v>141</v>
      </c>
      <c r="K3296" t="s">
        <v>12449</v>
      </c>
      <c r="L3296" t="s">
        <v>12450</v>
      </c>
      <c r="M3296">
        <v>0.77277777700000005</v>
      </c>
      <c r="N3296">
        <v>63</v>
      </c>
      <c r="O3296">
        <v>10031</v>
      </c>
      <c r="P3296">
        <v>2</v>
      </c>
      <c r="Q3296">
        <v>381</v>
      </c>
      <c r="R3296">
        <v>48.685000000000002</v>
      </c>
      <c r="S3296">
        <v>7751.7338810000001</v>
      </c>
      <c r="T3296">
        <v>1.5455559999999999</v>
      </c>
      <c r="U3296">
        <v>294.42833300000001</v>
      </c>
    </row>
    <row r="3297" spans="1:21" x14ac:dyDescent="0.25">
      <c r="A3297" t="s">
        <v>12451</v>
      </c>
      <c r="B3297">
        <v>1</v>
      </c>
      <c r="C3297" t="s">
        <v>79</v>
      </c>
      <c r="D3297" t="s">
        <v>125</v>
      </c>
      <c r="E3297" t="s">
        <v>12452</v>
      </c>
      <c r="F3297" t="s">
        <v>177</v>
      </c>
      <c r="G3297" t="s">
        <v>72</v>
      </c>
      <c r="H3297" t="s">
        <v>129</v>
      </c>
      <c r="I3297" t="s">
        <v>22</v>
      </c>
      <c r="J3297" t="s">
        <v>130</v>
      </c>
      <c r="K3297" t="s">
        <v>12453</v>
      </c>
      <c r="L3297" t="s">
        <v>12454</v>
      </c>
      <c r="M3297">
        <v>7.2551952770000003</v>
      </c>
      <c r="N3297">
        <v>10</v>
      </c>
      <c r="O3297">
        <v>0</v>
      </c>
      <c r="P3297">
        <v>0</v>
      </c>
      <c r="Q3297">
        <v>0</v>
      </c>
      <c r="R3297">
        <v>72.551952999999997</v>
      </c>
      <c r="S3297">
        <v>0</v>
      </c>
      <c r="T3297">
        <v>0</v>
      </c>
      <c r="U3297">
        <v>0</v>
      </c>
    </row>
    <row r="3298" spans="1:21" x14ac:dyDescent="0.25">
      <c r="A3298" t="s">
        <v>12455</v>
      </c>
      <c r="B3298">
        <v>1</v>
      </c>
      <c r="C3298" t="s">
        <v>79</v>
      </c>
      <c r="D3298" t="s">
        <v>125</v>
      </c>
      <c r="E3298" t="s">
        <v>12456</v>
      </c>
      <c r="F3298" t="s">
        <v>140</v>
      </c>
      <c r="G3298" t="s">
        <v>72</v>
      </c>
      <c r="H3298" t="s">
        <v>129</v>
      </c>
      <c r="I3298" t="s">
        <v>22</v>
      </c>
      <c r="J3298" t="s">
        <v>141</v>
      </c>
      <c r="K3298" t="s">
        <v>12457</v>
      </c>
      <c r="L3298" t="s">
        <v>12458</v>
      </c>
      <c r="M3298">
        <v>0.63694444400000005</v>
      </c>
      <c r="N3298">
        <v>13</v>
      </c>
      <c r="O3298">
        <v>1</v>
      </c>
      <c r="P3298">
        <v>0</v>
      </c>
      <c r="Q3298">
        <v>0</v>
      </c>
      <c r="R3298">
        <v>8.2802779999999991</v>
      </c>
      <c r="S3298">
        <v>0.63694399999999995</v>
      </c>
      <c r="T3298">
        <v>0</v>
      </c>
      <c r="U3298">
        <v>0</v>
      </c>
    </row>
    <row r="3299" spans="1:21" x14ac:dyDescent="0.25">
      <c r="A3299" t="s">
        <v>12459</v>
      </c>
      <c r="B3299">
        <v>1</v>
      </c>
      <c r="C3299" t="s">
        <v>79</v>
      </c>
      <c r="D3299" t="s">
        <v>125</v>
      </c>
      <c r="E3299" t="s">
        <v>12460</v>
      </c>
      <c r="F3299" t="s">
        <v>128</v>
      </c>
      <c r="G3299" t="s">
        <v>72</v>
      </c>
      <c r="H3299" t="s">
        <v>129</v>
      </c>
      <c r="I3299" t="s">
        <v>22</v>
      </c>
      <c r="J3299" t="s">
        <v>130</v>
      </c>
      <c r="K3299" t="s">
        <v>12461</v>
      </c>
      <c r="L3299" t="s">
        <v>12462</v>
      </c>
      <c r="M3299">
        <v>1.2050000000000001</v>
      </c>
      <c r="N3299">
        <v>60</v>
      </c>
      <c r="O3299">
        <v>0</v>
      </c>
      <c r="P3299">
        <v>0</v>
      </c>
      <c r="Q3299">
        <v>0</v>
      </c>
      <c r="R3299">
        <v>72.3</v>
      </c>
      <c r="S3299">
        <v>0</v>
      </c>
      <c r="T3299">
        <v>0</v>
      </c>
      <c r="U3299">
        <v>0</v>
      </c>
    </row>
    <row r="3300" spans="1:21" x14ac:dyDescent="0.25">
      <c r="A3300" t="s">
        <v>12463</v>
      </c>
      <c r="B3300">
        <v>1</v>
      </c>
      <c r="C3300" t="s">
        <v>79</v>
      </c>
      <c r="D3300" t="s">
        <v>125</v>
      </c>
      <c r="E3300" t="s">
        <v>12464</v>
      </c>
      <c r="F3300" t="s">
        <v>6570</v>
      </c>
      <c r="G3300" t="s">
        <v>72</v>
      </c>
      <c r="H3300" t="s">
        <v>129</v>
      </c>
      <c r="I3300" t="s">
        <v>22</v>
      </c>
      <c r="J3300" t="s">
        <v>141</v>
      </c>
      <c r="K3300" t="s">
        <v>12465</v>
      </c>
      <c r="L3300" t="s">
        <v>12466</v>
      </c>
      <c r="M3300">
        <v>0.62916666600000004</v>
      </c>
      <c r="N3300">
        <v>20</v>
      </c>
      <c r="O3300">
        <v>559</v>
      </c>
      <c r="P3300">
        <v>0</v>
      </c>
      <c r="Q3300">
        <v>0</v>
      </c>
      <c r="R3300">
        <v>12.583333</v>
      </c>
      <c r="S3300">
        <v>351.70416599999999</v>
      </c>
      <c r="T3300">
        <v>0</v>
      </c>
      <c r="U3300">
        <v>0</v>
      </c>
    </row>
    <row r="3301" spans="1:21" x14ac:dyDescent="0.25">
      <c r="A3301" t="s">
        <v>12467</v>
      </c>
      <c r="B3301">
        <v>1</v>
      </c>
      <c r="C3301" t="s">
        <v>79</v>
      </c>
      <c r="D3301" t="s">
        <v>125</v>
      </c>
      <c r="E3301" t="s">
        <v>12468</v>
      </c>
      <c r="F3301" t="s">
        <v>5012</v>
      </c>
      <c r="G3301" t="s">
        <v>72</v>
      </c>
      <c r="H3301" t="s">
        <v>129</v>
      </c>
      <c r="I3301" t="s">
        <v>22</v>
      </c>
      <c r="J3301" t="s">
        <v>141</v>
      </c>
      <c r="K3301" t="s">
        <v>12469</v>
      </c>
      <c r="L3301" t="s">
        <v>12470</v>
      </c>
      <c r="M3301">
        <v>0.67944444400000004</v>
      </c>
      <c r="N3301">
        <v>1</v>
      </c>
      <c r="O3301">
        <v>171</v>
      </c>
      <c r="P3301">
        <v>0</v>
      </c>
      <c r="Q3301">
        <v>0</v>
      </c>
      <c r="R3301">
        <v>0.67944400000000005</v>
      </c>
      <c r="S3301">
        <v>116.185</v>
      </c>
      <c r="T3301">
        <v>0</v>
      </c>
      <c r="U3301">
        <v>0</v>
      </c>
    </row>
    <row r="3302" spans="1:21" x14ac:dyDescent="0.25">
      <c r="A3302" t="s">
        <v>12471</v>
      </c>
      <c r="B3302">
        <v>1</v>
      </c>
      <c r="C3302" t="s">
        <v>79</v>
      </c>
      <c r="D3302" t="s">
        <v>125</v>
      </c>
      <c r="E3302" t="s">
        <v>12472</v>
      </c>
      <c r="F3302" t="s">
        <v>5470</v>
      </c>
      <c r="G3302" t="s">
        <v>71</v>
      </c>
      <c r="H3302" t="s">
        <v>129</v>
      </c>
      <c r="I3302" t="s">
        <v>22</v>
      </c>
      <c r="J3302" t="s">
        <v>141</v>
      </c>
      <c r="K3302" t="s">
        <v>12473</v>
      </c>
      <c r="L3302" t="s">
        <v>12474</v>
      </c>
      <c r="M3302">
        <v>2.2225000000000001</v>
      </c>
      <c r="N3302">
        <v>2</v>
      </c>
      <c r="O3302">
        <v>155</v>
      </c>
      <c r="P3302">
        <v>0</v>
      </c>
      <c r="Q3302">
        <v>0</v>
      </c>
      <c r="R3302">
        <v>4.4450000000000003</v>
      </c>
      <c r="S3302">
        <v>344.48750000000001</v>
      </c>
      <c r="T3302">
        <v>0</v>
      </c>
      <c r="U3302">
        <v>0</v>
      </c>
    </row>
    <row r="3303" spans="1:21" x14ac:dyDescent="0.25">
      <c r="A3303" t="s">
        <v>12475</v>
      </c>
      <c r="B3303">
        <v>1</v>
      </c>
      <c r="C3303" t="s">
        <v>79</v>
      </c>
      <c r="D3303" t="s">
        <v>125</v>
      </c>
      <c r="E3303" t="s">
        <v>12476</v>
      </c>
      <c r="F3303" t="s">
        <v>140</v>
      </c>
      <c r="G3303" t="s">
        <v>72</v>
      </c>
      <c r="H3303" t="s">
        <v>129</v>
      </c>
      <c r="I3303" t="s">
        <v>22</v>
      </c>
      <c r="J3303" t="s">
        <v>141</v>
      </c>
      <c r="K3303" t="s">
        <v>12477</v>
      </c>
      <c r="L3303" t="s">
        <v>12478</v>
      </c>
      <c r="M3303">
        <v>0.873611111</v>
      </c>
      <c r="N3303">
        <v>16</v>
      </c>
      <c r="O3303">
        <v>0</v>
      </c>
      <c r="P3303">
        <v>0</v>
      </c>
      <c r="Q3303">
        <v>0</v>
      </c>
      <c r="R3303">
        <v>13.977778000000001</v>
      </c>
      <c r="S3303">
        <v>0</v>
      </c>
      <c r="T3303">
        <v>0</v>
      </c>
      <c r="U3303">
        <v>0</v>
      </c>
    </row>
    <row r="3304" spans="1:21" x14ac:dyDescent="0.25">
      <c r="A3304" t="s">
        <v>12479</v>
      </c>
      <c r="B3304">
        <v>1</v>
      </c>
      <c r="C3304" t="s">
        <v>79</v>
      </c>
      <c r="D3304" t="s">
        <v>112</v>
      </c>
      <c r="E3304" t="s">
        <v>12480</v>
      </c>
      <c r="F3304" t="s">
        <v>140</v>
      </c>
      <c r="G3304" t="s">
        <v>72</v>
      </c>
      <c r="H3304" t="s">
        <v>129</v>
      </c>
      <c r="I3304" t="s">
        <v>22</v>
      </c>
      <c r="J3304" t="s">
        <v>141</v>
      </c>
      <c r="K3304" t="s">
        <v>12481</v>
      </c>
      <c r="L3304" t="s">
        <v>12482</v>
      </c>
      <c r="M3304">
        <v>0.68888888800000003</v>
      </c>
      <c r="N3304">
        <v>0</v>
      </c>
      <c r="O3304">
        <v>0</v>
      </c>
      <c r="P3304">
        <v>22</v>
      </c>
      <c r="Q3304">
        <v>274</v>
      </c>
      <c r="R3304">
        <v>0</v>
      </c>
      <c r="S3304">
        <v>0</v>
      </c>
      <c r="T3304">
        <v>15.155556000000001</v>
      </c>
      <c r="U3304">
        <v>188.75555499999999</v>
      </c>
    </row>
    <row r="3305" spans="1:21" x14ac:dyDescent="0.25">
      <c r="A3305" t="s">
        <v>12483</v>
      </c>
      <c r="B3305">
        <v>1</v>
      </c>
      <c r="C3305" t="s">
        <v>79</v>
      </c>
      <c r="D3305" t="s">
        <v>112</v>
      </c>
      <c r="E3305" t="s">
        <v>12484</v>
      </c>
      <c r="F3305" t="s">
        <v>5012</v>
      </c>
      <c r="G3305" t="s">
        <v>72</v>
      </c>
      <c r="H3305" t="s">
        <v>129</v>
      </c>
      <c r="I3305" t="s">
        <v>22</v>
      </c>
      <c r="J3305" t="s">
        <v>141</v>
      </c>
      <c r="K3305" t="s">
        <v>12485</v>
      </c>
      <c r="L3305" t="s">
        <v>12486</v>
      </c>
      <c r="M3305">
        <v>0.61</v>
      </c>
      <c r="N3305">
        <v>0</v>
      </c>
      <c r="O3305">
        <v>0</v>
      </c>
      <c r="P3305">
        <v>0</v>
      </c>
      <c r="Q3305">
        <v>33</v>
      </c>
      <c r="R3305">
        <v>0</v>
      </c>
      <c r="S3305">
        <v>0</v>
      </c>
      <c r="T3305">
        <v>0</v>
      </c>
      <c r="U3305">
        <v>20.13</v>
      </c>
    </row>
    <row r="3306" spans="1:21" x14ac:dyDescent="0.25">
      <c r="A3306" t="s">
        <v>12487</v>
      </c>
      <c r="B3306">
        <v>1</v>
      </c>
      <c r="C3306" t="s">
        <v>79</v>
      </c>
      <c r="D3306" t="s">
        <v>112</v>
      </c>
      <c r="E3306" t="s">
        <v>12488</v>
      </c>
      <c r="F3306" t="s">
        <v>5829</v>
      </c>
      <c r="G3306" t="s">
        <v>72</v>
      </c>
      <c r="H3306" t="s">
        <v>129</v>
      </c>
      <c r="I3306" t="s">
        <v>22</v>
      </c>
      <c r="J3306" t="s">
        <v>141</v>
      </c>
      <c r="K3306" t="s">
        <v>12489</v>
      </c>
      <c r="L3306" t="s">
        <v>12490</v>
      </c>
      <c r="M3306">
        <v>0.42138888800000002</v>
      </c>
      <c r="N3306">
        <v>0</v>
      </c>
      <c r="O3306">
        <v>0</v>
      </c>
      <c r="P3306">
        <v>2</v>
      </c>
      <c r="Q3306">
        <v>37</v>
      </c>
      <c r="R3306">
        <v>0</v>
      </c>
      <c r="S3306">
        <v>0</v>
      </c>
      <c r="T3306">
        <v>0.84277800000000003</v>
      </c>
      <c r="U3306">
        <v>15.591388999999999</v>
      </c>
    </row>
    <row r="3307" spans="1:21" x14ac:dyDescent="0.25">
      <c r="A3307" t="s">
        <v>12491</v>
      </c>
      <c r="B3307">
        <v>1</v>
      </c>
      <c r="C3307" t="s">
        <v>79</v>
      </c>
      <c r="D3307" t="s">
        <v>112</v>
      </c>
      <c r="E3307" t="s">
        <v>12492</v>
      </c>
      <c r="F3307" t="s">
        <v>4991</v>
      </c>
      <c r="G3307" t="s">
        <v>71</v>
      </c>
      <c r="H3307" t="s">
        <v>129</v>
      </c>
      <c r="I3307" t="s">
        <v>22</v>
      </c>
      <c r="J3307" t="s">
        <v>141</v>
      </c>
      <c r="K3307" t="s">
        <v>12493</v>
      </c>
      <c r="L3307" t="s">
        <v>12494</v>
      </c>
      <c r="M3307">
        <v>1.392222222</v>
      </c>
      <c r="N3307">
        <v>0</v>
      </c>
      <c r="O3307">
        <v>1</v>
      </c>
      <c r="P3307">
        <v>0</v>
      </c>
      <c r="Q3307">
        <v>0</v>
      </c>
      <c r="R3307">
        <v>0</v>
      </c>
      <c r="S3307">
        <v>1.3922220000000001</v>
      </c>
      <c r="T3307">
        <v>0</v>
      </c>
      <c r="U3307">
        <v>0</v>
      </c>
    </row>
    <row r="3308" spans="1:21" x14ac:dyDescent="0.25">
      <c r="A3308" t="s">
        <v>12495</v>
      </c>
      <c r="B3308">
        <v>1</v>
      </c>
      <c r="C3308" t="s">
        <v>79</v>
      </c>
      <c r="D3308" t="s">
        <v>112</v>
      </c>
      <c r="E3308" t="s">
        <v>12496</v>
      </c>
      <c r="F3308" t="s">
        <v>4986</v>
      </c>
      <c r="G3308" t="s">
        <v>71</v>
      </c>
      <c r="H3308" t="s">
        <v>129</v>
      </c>
      <c r="I3308" t="s">
        <v>22</v>
      </c>
      <c r="J3308" t="s">
        <v>141</v>
      </c>
      <c r="K3308" t="s">
        <v>12497</v>
      </c>
      <c r="L3308" t="s">
        <v>12498</v>
      </c>
      <c r="M3308">
        <v>0.54805555500000003</v>
      </c>
      <c r="N3308">
        <v>0</v>
      </c>
      <c r="O3308">
        <v>0</v>
      </c>
      <c r="P3308">
        <v>0</v>
      </c>
      <c r="Q3308">
        <v>2</v>
      </c>
      <c r="R3308">
        <v>0</v>
      </c>
      <c r="S3308">
        <v>0</v>
      </c>
      <c r="T3308">
        <v>0</v>
      </c>
      <c r="U3308">
        <v>1.0961110000000001</v>
      </c>
    </row>
    <row r="3309" spans="1:21" x14ac:dyDescent="0.25">
      <c r="A3309" t="s">
        <v>12499</v>
      </c>
      <c r="B3309">
        <v>1</v>
      </c>
      <c r="C3309" t="s">
        <v>79</v>
      </c>
      <c r="D3309" t="s">
        <v>112</v>
      </c>
      <c r="E3309" t="s">
        <v>12500</v>
      </c>
      <c r="F3309" t="s">
        <v>5927</v>
      </c>
      <c r="G3309" t="s">
        <v>72</v>
      </c>
      <c r="H3309" t="s">
        <v>129</v>
      </c>
      <c r="I3309" t="s">
        <v>22</v>
      </c>
      <c r="J3309" t="s">
        <v>141</v>
      </c>
      <c r="K3309" t="s">
        <v>12501</v>
      </c>
      <c r="L3309" t="s">
        <v>12502</v>
      </c>
      <c r="M3309">
        <v>0.83805555499999995</v>
      </c>
      <c r="N3309">
        <v>0</v>
      </c>
      <c r="O3309">
        <v>0</v>
      </c>
      <c r="P3309">
        <v>2</v>
      </c>
      <c r="Q3309">
        <v>28</v>
      </c>
      <c r="R3309">
        <v>0</v>
      </c>
      <c r="S3309">
        <v>0</v>
      </c>
      <c r="T3309">
        <v>1.6761109999999999</v>
      </c>
      <c r="U3309">
        <v>23.465555999999999</v>
      </c>
    </row>
    <row r="3310" spans="1:21" x14ac:dyDescent="0.25">
      <c r="A3310" t="s">
        <v>12503</v>
      </c>
      <c r="B3310">
        <v>1</v>
      </c>
      <c r="C3310" t="s">
        <v>78</v>
      </c>
      <c r="D3310" t="s">
        <v>90</v>
      </c>
      <c r="E3310" t="s">
        <v>7714</v>
      </c>
      <c r="F3310" t="s">
        <v>140</v>
      </c>
      <c r="G3310" t="s">
        <v>72</v>
      </c>
      <c r="H3310" t="s">
        <v>129</v>
      </c>
      <c r="I3310" t="s">
        <v>22</v>
      </c>
      <c r="J3310" t="s">
        <v>141</v>
      </c>
      <c r="K3310" t="s">
        <v>12504</v>
      </c>
      <c r="L3310" t="s">
        <v>12505</v>
      </c>
      <c r="M3310">
        <v>5.5833332999999999E-2</v>
      </c>
      <c r="N3310">
        <v>0</v>
      </c>
      <c r="O3310">
        <v>0</v>
      </c>
      <c r="P3310">
        <v>1</v>
      </c>
      <c r="Q3310">
        <v>66</v>
      </c>
      <c r="R3310">
        <v>0</v>
      </c>
      <c r="S3310">
        <v>0</v>
      </c>
      <c r="T3310">
        <v>5.5833000000000001E-2</v>
      </c>
      <c r="U3310">
        <v>3.6850000000000001</v>
      </c>
    </row>
    <row r="3311" spans="1:21" x14ac:dyDescent="0.25">
      <c r="A3311" t="s">
        <v>12506</v>
      </c>
      <c r="B3311">
        <v>1</v>
      </c>
      <c r="C3311" t="s">
        <v>78</v>
      </c>
      <c r="D3311" t="s">
        <v>90</v>
      </c>
      <c r="E3311" t="s">
        <v>12507</v>
      </c>
      <c r="F3311" t="s">
        <v>5012</v>
      </c>
      <c r="G3311" t="s">
        <v>72</v>
      </c>
      <c r="H3311" t="s">
        <v>129</v>
      </c>
      <c r="I3311" t="s">
        <v>22</v>
      </c>
      <c r="J3311" t="s">
        <v>141</v>
      </c>
      <c r="K3311" t="s">
        <v>12508</v>
      </c>
      <c r="L3311" t="s">
        <v>12509</v>
      </c>
      <c r="M3311">
        <v>1.909166666</v>
      </c>
      <c r="N3311">
        <v>0</v>
      </c>
      <c r="O3311">
        <v>0</v>
      </c>
      <c r="P3311">
        <v>2</v>
      </c>
      <c r="Q3311">
        <v>91</v>
      </c>
      <c r="R3311">
        <v>0</v>
      </c>
      <c r="S3311">
        <v>0</v>
      </c>
      <c r="T3311">
        <v>3.818333</v>
      </c>
      <c r="U3311">
        <v>173.73416700000001</v>
      </c>
    </row>
    <row r="3312" spans="1:21" x14ac:dyDescent="0.25">
      <c r="A3312" t="s">
        <v>12510</v>
      </c>
      <c r="B3312">
        <v>1</v>
      </c>
      <c r="C3312" t="s">
        <v>78</v>
      </c>
      <c r="D3312" t="s">
        <v>90</v>
      </c>
      <c r="E3312" t="s">
        <v>12511</v>
      </c>
      <c r="F3312" t="s">
        <v>6570</v>
      </c>
      <c r="G3312" t="s">
        <v>72</v>
      </c>
      <c r="H3312" t="s">
        <v>129</v>
      </c>
      <c r="I3312" t="s">
        <v>22</v>
      </c>
      <c r="J3312" t="s">
        <v>141</v>
      </c>
      <c r="K3312" t="s">
        <v>12512</v>
      </c>
      <c r="L3312" t="s">
        <v>12513</v>
      </c>
      <c r="M3312">
        <v>0.21944444399999999</v>
      </c>
      <c r="N3312">
        <v>0</v>
      </c>
      <c r="O3312">
        <v>0</v>
      </c>
      <c r="P3312">
        <v>0</v>
      </c>
      <c r="Q3312">
        <v>39</v>
      </c>
      <c r="R3312">
        <v>0</v>
      </c>
      <c r="S3312">
        <v>0</v>
      </c>
      <c r="T3312">
        <v>0</v>
      </c>
      <c r="U3312">
        <v>8.5583329999999993</v>
      </c>
    </row>
    <row r="3313" spans="1:21" x14ac:dyDescent="0.25">
      <c r="A3313" t="s">
        <v>12514</v>
      </c>
      <c r="B3313">
        <v>1</v>
      </c>
      <c r="C3313" t="s">
        <v>78</v>
      </c>
      <c r="D3313" t="s">
        <v>90</v>
      </c>
      <c r="E3313" t="s">
        <v>7714</v>
      </c>
      <c r="F3313" t="s">
        <v>140</v>
      </c>
      <c r="G3313" t="s">
        <v>72</v>
      </c>
      <c r="H3313" t="s">
        <v>129</v>
      </c>
      <c r="I3313" t="s">
        <v>22</v>
      </c>
      <c r="J3313" t="s">
        <v>141</v>
      </c>
      <c r="K3313" t="s">
        <v>12515</v>
      </c>
      <c r="L3313" t="s">
        <v>12516</v>
      </c>
      <c r="M3313">
        <v>0.31944444399999999</v>
      </c>
      <c r="N3313">
        <v>0</v>
      </c>
      <c r="O3313">
        <v>0</v>
      </c>
      <c r="P3313">
        <v>10</v>
      </c>
      <c r="Q3313">
        <v>286</v>
      </c>
      <c r="R3313">
        <v>0</v>
      </c>
      <c r="S3313">
        <v>0</v>
      </c>
      <c r="T3313">
        <v>3.1944439999999998</v>
      </c>
      <c r="U3313">
        <v>91.361110999999994</v>
      </c>
    </row>
    <row r="3314" spans="1:21" x14ac:dyDescent="0.25">
      <c r="A3314" t="s">
        <v>12517</v>
      </c>
      <c r="B3314">
        <v>1</v>
      </c>
      <c r="C3314" t="s">
        <v>78</v>
      </c>
      <c r="D3314" t="s">
        <v>90</v>
      </c>
      <c r="E3314" t="s">
        <v>1038</v>
      </c>
      <c r="F3314" t="s">
        <v>140</v>
      </c>
      <c r="G3314" t="s">
        <v>72</v>
      </c>
      <c r="H3314" t="s">
        <v>129</v>
      </c>
      <c r="I3314" t="s">
        <v>22</v>
      </c>
      <c r="J3314" t="s">
        <v>141</v>
      </c>
      <c r="K3314" t="s">
        <v>12518</v>
      </c>
      <c r="L3314" t="s">
        <v>12519</v>
      </c>
      <c r="M3314">
        <v>0.40472222200000002</v>
      </c>
      <c r="N3314">
        <v>0</v>
      </c>
      <c r="O3314">
        <v>0</v>
      </c>
      <c r="P3314">
        <v>8</v>
      </c>
      <c r="Q3314">
        <v>183</v>
      </c>
      <c r="R3314">
        <v>0</v>
      </c>
      <c r="S3314">
        <v>0</v>
      </c>
      <c r="T3314">
        <v>3.237778</v>
      </c>
      <c r="U3314">
        <v>74.064166999999998</v>
      </c>
    </row>
    <row r="3315" spans="1:21" x14ac:dyDescent="0.25">
      <c r="A3315" t="s">
        <v>12520</v>
      </c>
      <c r="B3315">
        <v>1</v>
      </c>
      <c r="C3315" t="s">
        <v>78</v>
      </c>
      <c r="D3315" t="s">
        <v>92</v>
      </c>
      <c r="E3315" t="s">
        <v>12521</v>
      </c>
      <c r="F3315" t="s">
        <v>2199</v>
      </c>
      <c r="G3315" t="s">
        <v>71</v>
      </c>
      <c r="H3315" t="s">
        <v>129</v>
      </c>
      <c r="I3315" t="s">
        <v>22</v>
      </c>
      <c r="J3315" t="s">
        <v>141</v>
      </c>
      <c r="K3315" t="s">
        <v>12522</v>
      </c>
      <c r="L3315" t="s">
        <v>12523</v>
      </c>
      <c r="M3315">
        <v>0.76416666600000005</v>
      </c>
      <c r="N3315">
        <v>1</v>
      </c>
      <c r="O3315">
        <v>672</v>
      </c>
      <c r="P3315">
        <v>0</v>
      </c>
      <c r="Q3315">
        <v>0</v>
      </c>
      <c r="R3315">
        <v>0.76416700000000004</v>
      </c>
      <c r="S3315">
        <v>513.52</v>
      </c>
      <c r="T3315">
        <v>0</v>
      </c>
      <c r="U3315">
        <v>0</v>
      </c>
    </row>
    <row r="3316" spans="1:21" x14ac:dyDescent="0.25">
      <c r="A3316" t="s">
        <v>12524</v>
      </c>
      <c r="B3316">
        <v>1</v>
      </c>
      <c r="C3316" t="s">
        <v>78</v>
      </c>
      <c r="D3316" t="s">
        <v>106</v>
      </c>
      <c r="E3316" t="s">
        <v>12525</v>
      </c>
      <c r="F3316" t="s">
        <v>4991</v>
      </c>
      <c r="G3316" t="s">
        <v>71</v>
      </c>
      <c r="H3316" t="s">
        <v>129</v>
      </c>
      <c r="I3316" t="s">
        <v>22</v>
      </c>
      <c r="J3316" t="s">
        <v>141</v>
      </c>
      <c r="K3316" t="s">
        <v>12526</v>
      </c>
      <c r="L3316" t="s">
        <v>12527</v>
      </c>
      <c r="M3316">
        <v>0.78194444399999996</v>
      </c>
      <c r="N3316">
        <v>0</v>
      </c>
      <c r="O3316">
        <v>1</v>
      </c>
      <c r="P3316">
        <v>0</v>
      </c>
      <c r="Q3316">
        <v>0</v>
      </c>
      <c r="R3316">
        <v>0</v>
      </c>
      <c r="S3316">
        <v>0.78194399999999997</v>
      </c>
      <c r="T3316">
        <v>0</v>
      </c>
      <c r="U3316">
        <v>0</v>
      </c>
    </row>
    <row r="3317" spans="1:21" x14ac:dyDescent="0.25">
      <c r="A3317" t="s">
        <v>12528</v>
      </c>
      <c r="B3317">
        <v>1</v>
      </c>
      <c r="C3317" t="s">
        <v>78</v>
      </c>
      <c r="D3317" t="s">
        <v>104</v>
      </c>
      <c r="E3317" t="s">
        <v>12529</v>
      </c>
      <c r="F3317" t="s">
        <v>154</v>
      </c>
      <c r="G3317" t="s">
        <v>72</v>
      </c>
      <c r="H3317" t="s">
        <v>129</v>
      </c>
      <c r="I3317" t="s">
        <v>22</v>
      </c>
      <c r="J3317" t="s">
        <v>130</v>
      </c>
      <c r="K3317" t="s">
        <v>12530</v>
      </c>
      <c r="L3317" t="s">
        <v>12531</v>
      </c>
      <c r="M3317">
        <v>0.67277777699999997</v>
      </c>
      <c r="N3317">
        <v>0</v>
      </c>
      <c r="O3317">
        <v>0</v>
      </c>
      <c r="P3317">
        <v>28</v>
      </c>
      <c r="Q3317">
        <v>109</v>
      </c>
      <c r="R3317">
        <v>0</v>
      </c>
      <c r="S3317">
        <v>0</v>
      </c>
      <c r="T3317">
        <v>18.837778</v>
      </c>
      <c r="U3317">
        <v>73.332778000000005</v>
      </c>
    </row>
    <row r="3318" spans="1:21" x14ac:dyDescent="0.25">
      <c r="A3318" t="s">
        <v>12532</v>
      </c>
      <c r="B3318">
        <v>1</v>
      </c>
      <c r="C3318" t="s">
        <v>78</v>
      </c>
      <c r="D3318" t="s">
        <v>104</v>
      </c>
      <c r="E3318" t="s">
        <v>12533</v>
      </c>
      <c r="F3318" t="s">
        <v>5070</v>
      </c>
      <c r="G3318" t="s">
        <v>71</v>
      </c>
      <c r="H3318" t="s">
        <v>129</v>
      </c>
      <c r="I3318" t="s">
        <v>22</v>
      </c>
      <c r="J3318" t="s">
        <v>141</v>
      </c>
      <c r="K3318" t="s">
        <v>12534</v>
      </c>
      <c r="L3318" t="s">
        <v>12535</v>
      </c>
      <c r="M3318">
        <v>23.287500000000001</v>
      </c>
      <c r="N3318">
        <v>0</v>
      </c>
      <c r="O3318">
        <v>0</v>
      </c>
      <c r="P3318">
        <v>0</v>
      </c>
      <c r="Q3318">
        <v>1</v>
      </c>
      <c r="R3318">
        <v>0</v>
      </c>
      <c r="S3318">
        <v>0</v>
      </c>
      <c r="T3318">
        <v>0</v>
      </c>
      <c r="U3318">
        <v>23.287500000000001</v>
      </c>
    </row>
    <row r="3319" spans="1:21" x14ac:dyDescent="0.25">
      <c r="A3319" t="s">
        <v>12536</v>
      </c>
      <c r="B3319">
        <v>1</v>
      </c>
      <c r="C3319" t="s">
        <v>78</v>
      </c>
      <c r="D3319" t="s">
        <v>104</v>
      </c>
      <c r="E3319" t="s">
        <v>12537</v>
      </c>
      <c r="F3319" t="s">
        <v>5748</v>
      </c>
      <c r="G3319" t="s">
        <v>71</v>
      </c>
      <c r="H3319" t="s">
        <v>129</v>
      </c>
      <c r="I3319" t="s">
        <v>22</v>
      </c>
      <c r="J3319" t="s">
        <v>141</v>
      </c>
      <c r="K3319" t="s">
        <v>12538</v>
      </c>
      <c r="L3319" t="s">
        <v>12539</v>
      </c>
      <c r="M3319">
        <v>0.196944444</v>
      </c>
      <c r="N3319">
        <v>0</v>
      </c>
      <c r="O3319">
        <v>41</v>
      </c>
      <c r="P3319">
        <v>0</v>
      </c>
      <c r="Q3319">
        <v>0</v>
      </c>
      <c r="R3319">
        <v>0</v>
      </c>
      <c r="S3319">
        <v>8.0747219999999995</v>
      </c>
      <c r="T3319">
        <v>0</v>
      </c>
      <c r="U3319">
        <v>0</v>
      </c>
    </row>
    <row r="3320" spans="1:21" x14ac:dyDescent="0.25">
      <c r="A3320" t="s">
        <v>12540</v>
      </c>
      <c r="B3320">
        <v>1</v>
      </c>
      <c r="C3320" t="s">
        <v>78</v>
      </c>
      <c r="D3320" t="s">
        <v>104</v>
      </c>
      <c r="E3320" t="s">
        <v>12541</v>
      </c>
      <c r="F3320" t="s">
        <v>128</v>
      </c>
      <c r="G3320" t="s">
        <v>72</v>
      </c>
      <c r="H3320" t="s">
        <v>129</v>
      </c>
      <c r="I3320" t="s">
        <v>22</v>
      </c>
      <c r="J3320" t="s">
        <v>130</v>
      </c>
      <c r="K3320" t="s">
        <v>12542</v>
      </c>
      <c r="L3320" t="s">
        <v>12543</v>
      </c>
      <c r="M3320">
        <v>0.95611111100000001</v>
      </c>
      <c r="N3320">
        <v>14</v>
      </c>
      <c r="O3320">
        <v>1636</v>
      </c>
      <c r="P3320">
        <v>0</v>
      </c>
      <c r="Q3320">
        <v>0</v>
      </c>
      <c r="R3320">
        <v>13.385555999999999</v>
      </c>
      <c r="S3320">
        <v>1564.197778</v>
      </c>
      <c r="T3320">
        <v>0</v>
      </c>
      <c r="U3320">
        <v>0</v>
      </c>
    </row>
    <row r="3321" spans="1:21" x14ac:dyDescent="0.25">
      <c r="A3321" t="s">
        <v>12544</v>
      </c>
      <c r="B3321">
        <v>1</v>
      </c>
      <c r="C3321" t="s">
        <v>79</v>
      </c>
      <c r="D3321" t="s">
        <v>124</v>
      </c>
      <c r="E3321" t="s">
        <v>12545</v>
      </c>
      <c r="F3321" t="s">
        <v>5417</v>
      </c>
      <c r="G3321" t="s">
        <v>71</v>
      </c>
      <c r="H3321" t="s">
        <v>129</v>
      </c>
      <c r="I3321" t="s">
        <v>22</v>
      </c>
      <c r="J3321" t="s">
        <v>141</v>
      </c>
      <c r="K3321" t="s">
        <v>12546</v>
      </c>
      <c r="L3321" t="s">
        <v>12547</v>
      </c>
      <c r="M3321">
        <v>1.1955555550000001</v>
      </c>
      <c r="N3321">
        <v>0</v>
      </c>
      <c r="O3321">
        <v>5</v>
      </c>
      <c r="P3321">
        <v>0</v>
      </c>
      <c r="Q3321">
        <v>0</v>
      </c>
      <c r="R3321">
        <v>0</v>
      </c>
      <c r="S3321">
        <v>5.9777779999999998</v>
      </c>
      <c r="T3321">
        <v>0</v>
      </c>
      <c r="U3321">
        <v>0</v>
      </c>
    </row>
    <row r="3322" spans="1:21" x14ac:dyDescent="0.25">
      <c r="A3322" t="s">
        <v>12548</v>
      </c>
      <c r="B3322">
        <v>1</v>
      </c>
      <c r="C3322" t="s">
        <v>79</v>
      </c>
      <c r="D3322" t="s">
        <v>124</v>
      </c>
      <c r="E3322" t="s">
        <v>12549</v>
      </c>
      <c r="F3322" t="s">
        <v>4991</v>
      </c>
      <c r="G3322" t="s">
        <v>71</v>
      </c>
      <c r="H3322" t="s">
        <v>129</v>
      </c>
      <c r="I3322" t="s">
        <v>22</v>
      </c>
      <c r="J3322" t="s">
        <v>141</v>
      </c>
      <c r="K3322" t="s">
        <v>12550</v>
      </c>
      <c r="L3322" t="s">
        <v>12551</v>
      </c>
      <c r="M3322">
        <v>1.3244444440000001</v>
      </c>
      <c r="N3322">
        <v>0</v>
      </c>
      <c r="O3322">
        <v>6</v>
      </c>
      <c r="P3322">
        <v>0</v>
      </c>
      <c r="Q3322">
        <v>0</v>
      </c>
      <c r="R3322">
        <v>0</v>
      </c>
      <c r="S3322">
        <v>7.9466669999999997</v>
      </c>
      <c r="T3322">
        <v>0</v>
      </c>
      <c r="U3322">
        <v>0</v>
      </c>
    </row>
    <row r="3323" spans="1:21" x14ac:dyDescent="0.25">
      <c r="A3323" t="s">
        <v>12552</v>
      </c>
      <c r="B3323">
        <v>1</v>
      </c>
      <c r="C3323" t="s">
        <v>78</v>
      </c>
      <c r="D3323" t="s">
        <v>91</v>
      </c>
      <c r="E3323" t="s">
        <v>12553</v>
      </c>
      <c r="F3323" t="s">
        <v>5012</v>
      </c>
      <c r="G3323" t="s">
        <v>72</v>
      </c>
      <c r="H3323" t="s">
        <v>129</v>
      </c>
      <c r="I3323" t="s">
        <v>22</v>
      </c>
      <c r="J3323" t="s">
        <v>141</v>
      </c>
      <c r="K3323" t="s">
        <v>12554</v>
      </c>
      <c r="L3323" t="s">
        <v>12555</v>
      </c>
      <c r="M3323">
        <v>6.4594444439999998</v>
      </c>
      <c r="N3323">
        <v>0</v>
      </c>
      <c r="O3323">
        <v>0</v>
      </c>
      <c r="P3323">
        <v>1</v>
      </c>
      <c r="Q3323">
        <v>39</v>
      </c>
      <c r="R3323">
        <v>0</v>
      </c>
      <c r="S3323">
        <v>0</v>
      </c>
      <c r="T3323">
        <v>6.4594440000000004</v>
      </c>
      <c r="U3323">
        <v>251.91833299999999</v>
      </c>
    </row>
    <row r="3324" spans="1:21" x14ac:dyDescent="0.25">
      <c r="A3324" t="s">
        <v>12556</v>
      </c>
      <c r="B3324">
        <v>1</v>
      </c>
      <c r="C3324" t="s">
        <v>78</v>
      </c>
      <c r="D3324" t="s">
        <v>237</v>
      </c>
      <c r="E3324" t="s">
        <v>11479</v>
      </c>
      <c r="F3324" t="s">
        <v>177</v>
      </c>
      <c r="G3324" t="s">
        <v>71</v>
      </c>
      <c r="H3324" t="s">
        <v>129</v>
      </c>
      <c r="I3324" t="s">
        <v>22</v>
      </c>
      <c r="J3324" t="s">
        <v>130</v>
      </c>
      <c r="K3324" t="s">
        <v>12557</v>
      </c>
      <c r="L3324" t="s">
        <v>12558</v>
      </c>
      <c r="M3324">
        <v>2.678448055</v>
      </c>
      <c r="N3324">
        <v>0</v>
      </c>
      <c r="O3324">
        <v>56</v>
      </c>
      <c r="P3324">
        <v>0</v>
      </c>
      <c r="Q3324">
        <v>0</v>
      </c>
      <c r="R3324">
        <v>0</v>
      </c>
      <c r="S3324">
        <v>149.99309099999999</v>
      </c>
      <c r="T3324">
        <v>0</v>
      </c>
      <c r="U3324">
        <v>0</v>
      </c>
    </row>
    <row r="3325" spans="1:21" x14ac:dyDescent="0.25">
      <c r="A3325" t="s">
        <v>12559</v>
      </c>
      <c r="B3325">
        <v>1</v>
      </c>
      <c r="C3325" t="s">
        <v>79</v>
      </c>
      <c r="D3325" t="s">
        <v>115</v>
      </c>
      <c r="E3325" t="s">
        <v>12560</v>
      </c>
      <c r="F3325" t="s">
        <v>2199</v>
      </c>
      <c r="G3325" t="s">
        <v>71</v>
      </c>
      <c r="H3325" t="s">
        <v>129</v>
      </c>
      <c r="I3325" t="s">
        <v>24</v>
      </c>
      <c r="J3325" t="s">
        <v>141</v>
      </c>
      <c r="K3325" t="s">
        <v>12561</v>
      </c>
      <c r="L3325" t="s">
        <v>12562</v>
      </c>
      <c r="M3325">
        <v>2.048888888</v>
      </c>
      <c r="N3325">
        <v>0</v>
      </c>
      <c r="O3325">
        <v>107</v>
      </c>
      <c r="P3325">
        <v>0</v>
      </c>
      <c r="Q3325">
        <v>0</v>
      </c>
      <c r="R3325">
        <v>0</v>
      </c>
      <c r="S3325">
        <v>219.231111</v>
      </c>
      <c r="T3325">
        <v>0</v>
      </c>
      <c r="U3325">
        <v>0</v>
      </c>
    </row>
    <row r="3326" spans="1:21" x14ac:dyDescent="0.25">
      <c r="A3326" t="s">
        <v>12563</v>
      </c>
      <c r="B3326">
        <v>1</v>
      </c>
      <c r="C3326" t="s">
        <v>79</v>
      </c>
      <c r="D3326" t="s">
        <v>109</v>
      </c>
      <c r="E3326" t="s">
        <v>12564</v>
      </c>
      <c r="F3326" t="s">
        <v>4986</v>
      </c>
      <c r="G3326" t="s">
        <v>71</v>
      </c>
      <c r="H3326" t="s">
        <v>129</v>
      </c>
      <c r="I3326" t="s">
        <v>22</v>
      </c>
      <c r="J3326" t="s">
        <v>141</v>
      </c>
      <c r="K3326" t="s">
        <v>12565</v>
      </c>
      <c r="L3326" t="s">
        <v>12566</v>
      </c>
      <c r="M3326">
        <v>0.90444444400000001</v>
      </c>
      <c r="N3326">
        <v>0</v>
      </c>
      <c r="O3326">
        <v>0</v>
      </c>
      <c r="P3326">
        <v>0</v>
      </c>
      <c r="Q3326">
        <v>44</v>
      </c>
      <c r="R3326">
        <v>0</v>
      </c>
      <c r="S3326">
        <v>0</v>
      </c>
      <c r="T3326">
        <v>0</v>
      </c>
      <c r="U3326">
        <v>39.795555999999998</v>
      </c>
    </row>
    <row r="3327" spans="1:21" x14ac:dyDescent="0.25">
      <c r="A3327" t="s">
        <v>12567</v>
      </c>
      <c r="B3327">
        <v>1</v>
      </c>
      <c r="C3327" t="s">
        <v>79</v>
      </c>
      <c r="D3327" t="s">
        <v>109</v>
      </c>
      <c r="E3327" t="s">
        <v>3838</v>
      </c>
      <c r="F3327" t="s">
        <v>140</v>
      </c>
      <c r="G3327" t="s">
        <v>72</v>
      </c>
      <c r="H3327" t="s">
        <v>129</v>
      </c>
      <c r="I3327" t="s">
        <v>22</v>
      </c>
      <c r="J3327" t="s">
        <v>141</v>
      </c>
      <c r="K3327" t="s">
        <v>12568</v>
      </c>
      <c r="L3327" t="s">
        <v>12569</v>
      </c>
      <c r="M3327">
        <v>0.58222222199999996</v>
      </c>
      <c r="N3327">
        <v>8</v>
      </c>
      <c r="O3327">
        <v>162</v>
      </c>
      <c r="P3327">
        <v>6</v>
      </c>
      <c r="Q3327">
        <v>80</v>
      </c>
      <c r="R3327">
        <v>4.6577780000000004</v>
      </c>
      <c r="S3327">
        <v>94.32</v>
      </c>
      <c r="T3327">
        <v>3.4933329999999998</v>
      </c>
      <c r="U3327">
        <v>46.577778000000002</v>
      </c>
    </row>
    <row r="3328" spans="1:21" x14ac:dyDescent="0.25">
      <c r="A3328" t="s">
        <v>12570</v>
      </c>
      <c r="B3328">
        <v>1</v>
      </c>
      <c r="C3328" t="s">
        <v>79</v>
      </c>
      <c r="D3328" t="s">
        <v>109</v>
      </c>
      <c r="E3328" t="s">
        <v>12571</v>
      </c>
      <c r="F3328" t="s">
        <v>4986</v>
      </c>
      <c r="G3328" t="s">
        <v>71</v>
      </c>
      <c r="H3328" t="s">
        <v>129</v>
      </c>
      <c r="I3328" t="s">
        <v>22</v>
      </c>
      <c r="J3328" t="s">
        <v>141</v>
      </c>
      <c r="K3328" t="s">
        <v>12572</v>
      </c>
      <c r="L3328" t="s">
        <v>12573</v>
      </c>
      <c r="M3328">
        <v>0.46694444400000001</v>
      </c>
      <c r="N3328">
        <v>0</v>
      </c>
      <c r="O3328">
        <v>58</v>
      </c>
      <c r="P3328">
        <v>0</v>
      </c>
      <c r="Q3328">
        <v>0</v>
      </c>
      <c r="R3328">
        <v>0</v>
      </c>
      <c r="S3328">
        <v>27.082778000000001</v>
      </c>
      <c r="T3328">
        <v>0</v>
      </c>
      <c r="U3328">
        <v>0</v>
      </c>
    </row>
    <row r="3329" spans="1:21" x14ac:dyDescent="0.25">
      <c r="A3329" t="s">
        <v>12574</v>
      </c>
      <c r="B3329">
        <v>1</v>
      </c>
      <c r="C3329" t="s">
        <v>79</v>
      </c>
      <c r="D3329" t="s">
        <v>109</v>
      </c>
      <c r="E3329" t="s">
        <v>12575</v>
      </c>
      <c r="F3329" t="s">
        <v>4991</v>
      </c>
      <c r="G3329" t="s">
        <v>71</v>
      </c>
      <c r="H3329" t="s">
        <v>129</v>
      </c>
      <c r="I3329" t="s">
        <v>22</v>
      </c>
      <c r="J3329" t="s">
        <v>141</v>
      </c>
      <c r="K3329" t="s">
        <v>12576</v>
      </c>
      <c r="L3329" t="s">
        <v>12577</v>
      </c>
      <c r="M3329">
        <v>0.71083333299999996</v>
      </c>
      <c r="N3329">
        <v>0</v>
      </c>
      <c r="O3329">
        <v>4</v>
      </c>
      <c r="P3329">
        <v>0</v>
      </c>
      <c r="Q3329">
        <v>0</v>
      </c>
      <c r="R3329">
        <v>0</v>
      </c>
      <c r="S3329">
        <v>2.8433329999999999</v>
      </c>
      <c r="T3329">
        <v>0</v>
      </c>
      <c r="U3329">
        <v>0</v>
      </c>
    </row>
    <row r="3330" spans="1:21" x14ac:dyDescent="0.25">
      <c r="A3330" t="s">
        <v>12578</v>
      </c>
      <c r="B3330">
        <v>1</v>
      </c>
      <c r="C3330" t="s">
        <v>79</v>
      </c>
      <c r="D3330" t="s">
        <v>109</v>
      </c>
      <c r="E3330" t="s">
        <v>12579</v>
      </c>
      <c r="F3330" t="s">
        <v>128</v>
      </c>
      <c r="G3330" t="s">
        <v>72</v>
      </c>
      <c r="H3330" t="s">
        <v>129</v>
      </c>
      <c r="I3330" t="s">
        <v>22</v>
      </c>
      <c r="J3330" t="s">
        <v>130</v>
      </c>
      <c r="K3330" t="s">
        <v>12580</v>
      </c>
      <c r="L3330" t="s">
        <v>12581</v>
      </c>
      <c r="M3330">
        <v>0.74277777700000003</v>
      </c>
      <c r="N3330">
        <v>4</v>
      </c>
      <c r="O3330">
        <v>1563</v>
      </c>
      <c r="P3330">
        <v>0</v>
      </c>
      <c r="Q3330">
        <v>0</v>
      </c>
      <c r="R3330">
        <v>2.9711110000000001</v>
      </c>
      <c r="S3330">
        <v>1160.961665</v>
      </c>
      <c r="T3330">
        <v>0</v>
      </c>
      <c r="U3330">
        <v>0</v>
      </c>
    </row>
    <row r="3331" spans="1:21" x14ac:dyDescent="0.25">
      <c r="A3331" t="s">
        <v>12582</v>
      </c>
      <c r="B3331">
        <v>1</v>
      </c>
      <c r="C3331" t="s">
        <v>79</v>
      </c>
      <c r="D3331" t="s">
        <v>109</v>
      </c>
      <c r="E3331" t="s">
        <v>3838</v>
      </c>
      <c r="F3331" t="s">
        <v>140</v>
      </c>
      <c r="G3331" t="s">
        <v>72</v>
      </c>
      <c r="H3331" t="s">
        <v>129</v>
      </c>
      <c r="I3331" t="s">
        <v>22</v>
      </c>
      <c r="J3331" t="s">
        <v>141</v>
      </c>
      <c r="K3331" t="s">
        <v>12583</v>
      </c>
      <c r="L3331" t="s">
        <v>12584</v>
      </c>
      <c r="M3331">
        <v>0.72750000000000004</v>
      </c>
      <c r="N3331">
        <v>8</v>
      </c>
      <c r="O3331">
        <v>162</v>
      </c>
      <c r="P3331">
        <v>6</v>
      </c>
      <c r="Q3331">
        <v>80</v>
      </c>
      <c r="R3331">
        <v>5.82</v>
      </c>
      <c r="S3331">
        <v>117.855</v>
      </c>
      <c r="T3331">
        <v>4.3650000000000002</v>
      </c>
      <c r="U3331">
        <v>58.2</v>
      </c>
    </row>
    <row r="3332" spans="1:21" x14ac:dyDescent="0.25">
      <c r="A3332" t="s">
        <v>12585</v>
      </c>
      <c r="B3332">
        <v>1</v>
      </c>
      <c r="C3332" t="s">
        <v>79</v>
      </c>
      <c r="D3332" t="s">
        <v>109</v>
      </c>
      <c r="E3332" t="s">
        <v>3838</v>
      </c>
      <c r="F3332" t="s">
        <v>140</v>
      </c>
      <c r="G3332" t="s">
        <v>72</v>
      </c>
      <c r="H3332" t="s">
        <v>129</v>
      </c>
      <c r="I3332" t="s">
        <v>22</v>
      </c>
      <c r="J3332" t="s">
        <v>141</v>
      </c>
      <c r="K3332" t="s">
        <v>12586</v>
      </c>
      <c r="L3332" t="s">
        <v>12587</v>
      </c>
      <c r="M3332">
        <v>0.204444444</v>
      </c>
      <c r="N3332">
        <v>8</v>
      </c>
      <c r="O3332">
        <v>162</v>
      </c>
      <c r="P3332">
        <v>6</v>
      </c>
      <c r="Q3332">
        <v>80</v>
      </c>
      <c r="R3332">
        <v>1.635556</v>
      </c>
      <c r="S3332">
        <v>33.119999999999997</v>
      </c>
      <c r="T3332">
        <v>1.226667</v>
      </c>
      <c r="U3332">
        <v>16.355556</v>
      </c>
    </row>
    <row r="3333" spans="1:21" x14ac:dyDescent="0.25">
      <c r="A3333" t="s">
        <v>12588</v>
      </c>
      <c r="B3333">
        <v>1</v>
      </c>
      <c r="C3333" t="s">
        <v>79</v>
      </c>
      <c r="D3333" t="s">
        <v>109</v>
      </c>
      <c r="E3333" t="s">
        <v>12589</v>
      </c>
      <c r="F3333" t="s">
        <v>4991</v>
      </c>
      <c r="G3333" t="s">
        <v>71</v>
      </c>
      <c r="H3333" t="s">
        <v>129</v>
      </c>
      <c r="I3333" t="s">
        <v>22</v>
      </c>
      <c r="J3333" t="s">
        <v>141</v>
      </c>
      <c r="K3333" t="s">
        <v>12590</v>
      </c>
      <c r="L3333" t="s">
        <v>12591</v>
      </c>
      <c r="M3333">
        <v>1.1174999999999999</v>
      </c>
      <c r="N3333">
        <v>0</v>
      </c>
      <c r="O3333">
        <v>0</v>
      </c>
      <c r="P3333">
        <v>0</v>
      </c>
      <c r="Q3333">
        <v>1</v>
      </c>
      <c r="R3333">
        <v>0</v>
      </c>
      <c r="S3333">
        <v>0</v>
      </c>
      <c r="T3333">
        <v>0</v>
      </c>
      <c r="U3333">
        <v>1.1174999999999999</v>
      </c>
    </row>
    <row r="3334" spans="1:21" x14ac:dyDescent="0.25">
      <c r="A3334" t="s">
        <v>12592</v>
      </c>
      <c r="B3334">
        <v>1</v>
      </c>
      <c r="C3334" t="s">
        <v>79</v>
      </c>
      <c r="D3334" t="s">
        <v>109</v>
      </c>
      <c r="E3334" t="s">
        <v>12593</v>
      </c>
      <c r="F3334" t="s">
        <v>4991</v>
      </c>
      <c r="G3334" t="s">
        <v>71</v>
      </c>
      <c r="H3334" t="s">
        <v>129</v>
      </c>
      <c r="I3334" t="s">
        <v>22</v>
      </c>
      <c r="J3334" t="s">
        <v>141</v>
      </c>
      <c r="K3334" t="s">
        <v>12594</v>
      </c>
      <c r="L3334" t="s">
        <v>12595</v>
      </c>
      <c r="M3334">
        <v>1.2791666660000001</v>
      </c>
      <c r="N3334">
        <v>0</v>
      </c>
      <c r="O3334">
        <v>0</v>
      </c>
      <c r="P3334">
        <v>0</v>
      </c>
      <c r="Q3334">
        <v>6</v>
      </c>
      <c r="R3334">
        <v>0</v>
      </c>
      <c r="S3334">
        <v>0</v>
      </c>
      <c r="T3334">
        <v>0</v>
      </c>
      <c r="U3334">
        <v>7.6749999999999998</v>
      </c>
    </row>
    <row r="3335" spans="1:21" x14ac:dyDescent="0.25">
      <c r="A3335" t="s">
        <v>12596</v>
      </c>
      <c r="B3335">
        <v>1</v>
      </c>
      <c r="C3335" t="s">
        <v>79</v>
      </c>
      <c r="D3335" t="s">
        <v>109</v>
      </c>
      <c r="E3335" t="s">
        <v>3838</v>
      </c>
      <c r="F3335" t="s">
        <v>140</v>
      </c>
      <c r="G3335" t="s">
        <v>72</v>
      </c>
      <c r="H3335" t="s">
        <v>129</v>
      </c>
      <c r="I3335" t="s">
        <v>22</v>
      </c>
      <c r="J3335" t="s">
        <v>141</v>
      </c>
      <c r="K3335" t="s">
        <v>12597</v>
      </c>
      <c r="L3335" t="s">
        <v>12598</v>
      </c>
      <c r="M3335">
        <v>0.23361111100000001</v>
      </c>
      <c r="N3335">
        <v>1</v>
      </c>
      <c r="O3335">
        <v>33</v>
      </c>
      <c r="P3335">
        <v>0</v>
      </c>
      <c r="Q3335">
        <v>0</v>
      </c>
      <c r="R3335">
        <v>0.23361100000000001</v>
      </c>
      <c r="S3335">
        <v>7.7091669999999999</v>
      </c>
      <c r="T3335">
        <v>0</v>
      </c>
      <c r="U3335">
        <v>0</v>
      </c>
    </row>
    <row r="3336" spans="1:21" x14ac:dyDescent="0.25">
      <c r="A3336" t="s">
        <v>12599</v>
      </c>
      <c r="B3336">
        <v>1</v>
      </c>
      <c r="C3336" t="s">
        <v>79</v>
      </c>
      <c r="D3336" t="s">
        <v>109</v>
      </c>
      <c r="E3336" t="s">
        <v>3838</v>
      </c>
      <c r="F3336" t="s">
        <v>140</v>
      </c>
      <c r="G3336" t="s">
        <v>72</v>
      </c>
      <c r="H3336" t="s">
        <v>129</v>
      </c>
      <c r="I3336" t="s">
        <v>22</v>
      </c>
      <c r="J3336" t="s">
        <v>141</v>
      </c>
      <c r="K3336" t="s">
        <v>12600</v>
      </c>
      <c r="L3336" t="s">
        <v>12601</v>
      </c>
      <c r="M3336">
        <v>0.253611111</v>
      </c>
      <c r="N3336">
        <v>8</v>
      </c>
      <c r="O3336">
        <v>162</v>
      </c>
      <c r="P3336">
        <v>6</v>
      </c>
      <c r="Q3336">
        <v>80</v>
      </c>
      <c r="R3336">
        <v>2.0288889999999999</v>
      </c>
      <c r="S3336">
        <v>41.085000000000001</v>
      </c>
      <c r="T3336">
        <v>1.5216670000000001</v>
      </c>
      <c r="U3336">
        <v>20.288889000000001</v>
      </c>
    </row>
    <row r="3337" spans="1:21" x14ac:dyDescent="0.25">
      <c r="A3337" t="s">
        <v>12602</v>
      </c>
      <c r="B3337">
        <v>1</v>
      </c>
      <c r="C3337" t="s">
        <v>79</v>
      </c>
      <c r="D3337" t="s">
        <v>109</v>
      </c>
      <c r="E3337" t="s">
        <v>12603</v>
      </c>
      <c r="F3337" t="s">
        <v>4991</v>
      </c>
      <c r="G3337" t="s">
        <v>71</v>
      </c>
      <c r="H3337" t="s">
        <v>129</v>
      </c>
      <c r="I3337" t="s">
        <v>22</v>
      </c>
      <c r="J3337" t="s">
        <v>141</v>
      </c>
      <c r="K3337" t="s">
        <v>12604</v>
      </c>
      <c r="L3337" t="s">
        <v>12605</v>
      </c>
      <c r="M3337">
        <v>2.485833333</v>
      </c>
      <c r="N3337">
        <v>0</v>
      </c>
      <c r="O3337">
        <v>0</v>
      </c>
      <c r="P3337">
        <v>0</v>
      </c>
      <c r="Q3337">
        <v>1</v>
      </c>
      <c r="R3337">
        <v>0</v>
      </c>
      <c r="S3337">
        <v>0</v>
      </c>
      <c r="T3337">
        <v>0</v>
      </c>
      <c r="U3337">
        <v>2.485833</v>
      </c>
    </row>
    <row r="3338" spans="1:21" x14ac:dyDescent="0.25">
      <c r="A3338" t="s">
        <v>12606</v>
      </c>
      <c r="B3338">
        <v>1</v>
      </c>
      <c r="C3338" t="s">
        <v>79</v>
      </c>
      <c r="D3338" t="s">
        <v>109</v>
      </c>
      <c r="E3338" t="s">
        <v>12607</v>
      </c>
      <c r="F3338" t="s">
        <v>4986</v>
      </c>
      <c r="G3338" t="s">
        <v>71</v>
      </c>
      <c r="H3338" t="s">
        <v>129</v>
      </c>
      <c r="I3338" t="s">
        <v>22</v>
      </c>
      <c r="J3338" t="s">
        <v>141</v>
      </c>
      <c r="K3338" t="s">
        <v>12608</v>
      </c>
      <c r="L3338" t="s">
        <v>12609</v>
      </c>
      <c r="M3338">
        <v>0.14749999999999999</v>
      </c>
      <c r="N3338">
        <v>0</v>
      </c>
      <c r="O3338">
        <v>241</v>
      </c>
      <c r="P3338">
        <v>0</v>
      </c>
      <c r="Q3338">
        <v>14</v>
      </c>
      <c r="R3338">
        <v>0</v>
      </c>
      <c r="S3338">
        <v>35.547499999999999</v>
      </c>
      <c r="T3338">
        <v>0</v>
      </c>
      <c r="U3338">
        <v>2.0649999999999999</v>
      </c>
    </row>
    <row r="3339" spans="1:21" x14ac:dyDescent="0.25">
      <c r="A3339" t="s">
        <v>12610</v>
      </c>
      <c r="B3339">
        <v>1</v>
      </c>
      <c r="C3339" t="s">
        <v>79</v>
      </c>
      <c r="D3339" t="s">
        <v>109</v>
      </c>
      <c r="E3339" t="s">
        <v>12611</v>
      </c>
      <c r="F3339" t="s">
        <v>154</v>
      </c>
      <c r="G3339" t="s">
        <v>72</v>
      </c>
      <c r="H3339" t="s">
        <v>168</v>
      </c>
      <c r="I3339" t="s">
        <v>22</v>
      </c>
      <c r="J3339" t="s">
        <v>130</v>
      </c>
      <c r="K3339" t="s">
        <v>12612</v>
      </c>
      <c r="L3339" t="s">
        <v>12613</v>
      </c>
      <c r="M3339">
        <v>2.8333332999999999E-2</v>
      </c>
      <c r="N3339">
        <v>73</v>
      </c>
      <c r="O3339">
        <v>21051</v>
      </c>
      <c r="P3339">
        <v>36</v>
      </c>
      <c r="Q3339">
        <v>461</v>
      </c>
      <c r="R3339">
        <v>2.068333</v>
      </c>
      <c r="S3339">
        <v>596.44499299999995</v>
      </c>
      <c r="T3339">
        <v>1.02</v>
      </c>
      <c r="U3339">
        <v>13.061667</v>
      </c>
    </row>
    <row r="3340" spans="1:21" x14ac:dyDescent="0.25">
      <c r="A3340" t="s">
        <v>12614</v>
      </c>
      <c r="B3340">
        <v>1</v>
      </c>
      <c r="C3340" t="s">
        <v>79</v>
      </c>
      <c r="D3340" t="s">
        <v>109</v>
      </c>
      <c r="E3340" t="s">
        <v>12615</v>
      </c>
      <c r="F3340" t="s">
        <v>4986</v>
      </c>
      <c r="G3340" t="s">
        <v>71</v>
      </c>
      <c r="H3340" t="s">
        <v>129</v>
      </c>
      <c r="I3340" t="s">
        <v>22</v>
      </c>
      <c r="J3340" t="s">
        <v>141</v>
      </c>
      <c r="K3340" t="s">
        <v>12616</v>
      </c>
      <c r="L3340" t="s">
        <v>12617</v>
      </c>
      <c r="M3340">
        <v>2.145277777</v>
      </c>
      <c r="N3340">
        <v>1</v>
      </c>
      <c r="O3340">
        <v>0</v>
      </c>
      <c r="P3340">
        <v>0</v>
      </c>
      <c r="Q3340">
        <v>0</v>
      </c>
      <c r="R3340">
        <v>2.1452779999999998</v>
      </c>
      <c r="S3340">
        <v>0</v>
      </c>
      <c r="T3340">
        <v>0</v>
      </c>
      <c r="U3340">
        <v>0</v>
      </c>
    </row>
    <row r="3341" spans="1:21" x14ac:dyDescent="0.25">
      <c r="A3341" t="s">
        <v>12618</v>
      </c>
      <c r="B3341">
        <v>1</v>
      </c>
      <c r="C3341" t="s">
        <v>79</v>
      </c>
      <c r="D3341" t="s">
        <v>109</v>
      </c>
      <c r="E3341" t="s">
        <v>12615</v>
      </c>
      <c r="F3341" t="s">
        <v>4986</v>
      </c>
      <c r="G3341" t="s">
        <v>71</v>
      </c>
      <c r="H3341" t="s">
        <v>129</v>
      </c>
      <c r="I3341" t="s">
        <v>22</v>
      </c>
      <c r="J3341" t="s">
        <v>141</v>
      </c>
      <c r="K3341" t="s">
        <v>12619</v>
      </c>
      <c r="L3341" t="s">
        <v>12620</v>
      </c>
      <c r="M3341">
        <v>1.0313888879999999</v>
      </c>
      <c r="N3341">
        <v>1</v>
      </c>
      <c r="O3341">
        <v>0</v>
      </c>
      <c r="P3341">
        <v>0</v>
      </c>
      <c r="Q3341">
        <v>0</v>
      </c>
      <c r="R3341">
        <v>1.0313889999999999</v>
      </c>
      <c r="S3341">
        <v>0</v>
      </c>
      <c r="T3341">
        <v>0</v>
      </c>
      <c r="U3341">
        <v>0</v>
      </c>
    </row>
    <row r="3342" spans="1:21" x14ac:dyDescent="0.25">
      <c r="A3342" t="s">
        <v>12621</v>
      </c>
      <c r="B3342">
        <v>1</v>
      </c>
      <c r="C3342" t="s">
        <v>79</v>
      </c>
      <c r="D3342" t="s">
        <v>109</v>
      </c>
      <c r="E3342" t="s">
        <v>12622</v>
      </c>
      <c r="F3342" t="s">
        <v>140</v>
      </c>
      <c r="G3342" t="s">
        <v>72</v>
      </c>
      <c r="H3342" t="s">
        <v>129</v>
      </c>
      <c r="I3342" t="s">
        <v>22</v>
      </c>
      <c r="J3342" t="s">
        <v>141</v>
      </c>
      <c r="K3342" t="s">
        <v>12623</v>
      </c>
      <c r="L3342" t="s">
        <v>12624</v>
      </c>
      <c r="M3342">
        <v>0.18583333299999999</v>
      </c>
      <c r="N3342">
        <v>0</v>
      </c>
      <c r="O3342">
        <v>0</v>
      </c>
      <c r="P3342">
        <v>224</v>
      </c>
      <c r="Q3342">
        <v>939</v>
      </c>
      <c r="R3342">
        <v>0</v>
      </c>
      <c r="S3342">
        <v>0</v>
      </c>
      <c r="T3342">
        <v>41.626666999999998</v>
      </c>
      <c r="U3342">
        <v>174.4975</v>
      </c>
    </row>
    <row r="3343" spans="1:21" x14ac:dyDescent="0.25">
      <c r="A3343" t="s">
        <v>12625</v>
      </c>
      <c r="B3343">
        <v>1</v>
      </c>
      <c r="C3343" t="s">
        <v>79</v>
      </c>
      <c r="D3343" t="s">
        <v>109</v>
      </c>
      <c r="E3343" t="s">
        <v>3838</v>
      </c>
      <c r="F3343" t="s">
        <v>2199</v>
      </c>
      <c r="G3343" t="s">
        <v>72</v>
      </c>
      <c r="H3343" t="s">
        <v>129</v>
      </c>
      <c r="I3343" t="s">
        <v>24</v>
      </c>
      <c r="J3343" t="s">
        <v>141</v>
      </c>
      <c r="K3343" t="s">
        <v>12626</v>
      </c>
      <c r="L3343" t="s">
        <v>12627</v>
      </c>
      <c r="M3343">
        <v>2.3455555549999998</v>
      </c>
      <c r="N3343">
        <v>8</v>
      </c>
      <c r="O3343">
        <v>162</v>
      </c>
      <c r="P3343">
        <v>6</v>
      </c>
      <c r="Q3343">
        <v>80</v>
      </c>
      <c r="R3343">
        <v>18.764444000000001</v>
      </c>
      <c r="S3343">
        <v>379.98</v>
      </c>
      <c r="T3343">
        <v>14.073333</v>
      </c>
      <c r="U3343">
        <v>187.64444399999999</v>
      </c>
    </row>
    <row r="3344" spans="1:21" x14ac:dyDescent="0.25">
      <c r="A3344" t="s">
        <v>12628</v>
      </c>
      <c r="B3344">
        <v>1</v>
      </c>
      <c r="C3344" t="s">
        <v>79</v>
      </c>
      <c r="D3344" t="s">
        <v>109</v>
      </c>
      <c r="E3344" t="s">
        <v>12629</v>
      </c>
      <c r="F3344" t="s">
        <v>177</v>
      </c>
      <c r="G3344" t="s">
        <v>71</v>
      </c>
      <c r="H3344" t="s">
        <v>129</v>
      </c>
      <c r="I3344" t="s">
        <v>22</v>
      </c>
      <c r="J3344" t="s">
        <v>130</v>
      </c>
      <c r="K3344" t="s">
        <v>12630</v>
      </c>
      <c r="L3344" t="s">
        <v>12631</v>
      </c>
      <c r="M3344">
        <v>2.5376091660000002</v>
      </c>
      <c r="N3344">
        <v>0</v>
      </c>
      <c r="O3344">
        <v>624</v>
      </c>
      <c r="P3344">
        <v>0</v>
      </c>
      <c r="Q3344">
        <v>0</v>
      </c>
      <c r="R3344">
        <v>0</v>
      </c>
      <c r="S3344">
        <v>1583.46812</v>
      </c>
      <c r="T3344">
        <v>0</v>
      </c>
      <c r="U3344">
        <v>0</v>
      </c>
    </row>
    <row r="3345" spans="1:21" x14ac:dyDescent="0.25">
      <c r="A3345" t="s">
        <v>12632</v>
      </c>
      <c r="B3345">
        <v>1</v>
      </c>
      <c r="C3345" t="s">
        <v>79</v>
      </c>
      <c r="D3345" t="s">
        <v>109</v>
      </c>
      <c r="E3345" t="s">
        <v>3861</v>
      </c>
      <c r="F3345" t="s">
        <v>140</v>
      </c>
      <c r="G3345" t="s">
        <v>72</v>
      </c>
      <c r="H3345" t="s">
        <v>129</v>
      </c>
      <c r="I3345" t="s">
        <v>22</v>
      </c>
      <c r="J3345" t="s">
        <v>141</v>
      </c>
      <c r="K3345" t="s">
        <v>12633</v>
      </c>
      <c r="L3345" t="s">
        <v>12634</v>
      </c>
      <c r="M3345">
        <v>0.233333333</v>
      </c>
      <c r="N3345">
        <v>0</v>
      </c>
      <c r="O3345">
        <v>0</v>
      </c>
      <c r="P3345">
        <v>96</v>
      </c>
      <c r="Q3345">
        <v>3196</v>
      </c>
      <c r="R3345">
        <v>0</v>
      </c>
      <c r="S3345">
        <v>0</v>
      </c>
      <c r="T3345">
        <v>22.4</v>
      </c>
      <c r="U3345">
        <v>745.73333200000002</v>
      </c>
    </row>
    <row r="3346" spans="1:21" x14ac:dyDescent="0.25">
      <c r="A3346" t="s">
        <v>12635</v>
      </c>
      <c r="B3346">
        <v>1</v>
      </c>
      <c r="C3346" t="s">
        <v>79</v>
      </c>
      <c r="D3346" t="s">
        <v>109</v>
      </c>
      <c r="E3346" t="s">
        <v>12636</v>
      </c>
      <c r="F3346" t="s">
        <v>5177</v>
      </c>
      <c r="G3346" t="s">
        <v>72</v>
      </c>
      <c r="H3346" t="s">
        <v>129</v>
      </c>
      <c r="I3346" t="s">
        <v>22</v>
      </c>
      <c r="J3346" t="s">
        <v>141</v>
      </c>
      <c r="K3346" t="s">
        <v>12637</v>
      </c>
      <c r="L3346" t="s">
        <v>534</v>
      </c>
      <c r="M3346">
        <v>0.42749999999999999</v>
      </c>
      <c r="N3346">
        <v>0</v>
      </c>
      <c r="O3346">
        <v>0</v>
      </c>
      <c r="P3346">
        <v>1</v>
      </c>
      <c r="Q3346">
        <v>52</v>
      </c>
      <c r="R3346">
        <v>0</v>
      </c>
      <c r="S3346">
        <v>0</v>
      </c>
      <c r="T3346">
        <v>0.42749999999999999</v>
      </c>
      <c r="U3346">
        <v>22.23</v>
      </c>
    </row>
    <row r="3347" spans="1:21" x14ac:dyDescent="0.25">
      <c r="A3347" t="s">
        <v>12638</v>
      </c>
      <c r="B3347">
        <v>1</v>
      </c>
      <c r="C3347" t="s">
        <v>79</v>
      </c>
      <c r="D3347" t="s">
        <v>109</v>
      </c>
      <c r="E3347" t="s">
        <v>12611</v>
      </c>
      <c r="F3347" t="s">
        <v>140</v>
      </c>
      <c r="G3347" t="s">
        <v>72</v>
      </c>
      <c r="H3347" t="s">
        <v>129</v>
      </c>
      <c r="I3347" t="s">
        <v>22</v>
      </c>
      <c r="J3347" t="s">
        <v>141</v>
      </c>
      <c r="K3347" t="s">
        <v>12639</v>
      </c>
      <c r="L3347" t="s">
        <v>12640</v>
      </c>
      <c r="M3347">
        <v>0.260833333</v>
      </c>
      <c r="N3347">
        <v>76</v>
      </c>
      <c r="O3347">
        <v>23166</v>
      </c>
      <c r="P3347">
        <v>36</v>
      </c>
      <c r="Q3347">
        <v>462</v>
      </c>
      <c r="R3347">
        <v>19.823333000000002</v>
      </c>
      <c r="S3347">
        <v>6042.4649920000002</v>
      </c>
      <c r="T3347">
        <v>9.39</v>
      </c>
      <c r="U3347">
        <v>120.505</v>
      </c>
    </row>
    <row r="3348" spans="1:21" x14ac:dyDescent="0.25">
      <c r="A3348" t="s">
        <v>12641</v>
      </c>
      <c r="B3348">
        <v>1</v>
      </c>
      <c r="C3348" t="s">
        <v>79</v>
      </c>
      <c r="D3348" t="s">
        <v>109</v>
      </c>
      <c r="E3348" t="s">
        <v>12642</v>
      </c>
      <c r="F3348" t="s">
        <v>140</v>
      </c>
      <c r="G3348" t="s">
        <v>72</v>
      </c>
      <c r="H3348" t="s">
        <v>129</v>
      </c>
      <c r="I3348" t="s">
        <v>22</v>
      </c>
      <c r="J3348" t="s">
        <v>141</v>
      </c>
      <c r="K3348" t="s">
        <v>12643</v>
      </c>
      <c r="L3348" t="s">
        <v>12644</v>
      </c>
      <c r="M3348">
        <v>0.46111111100000002</v>
      </c>
      <c r="N3348">
        <v>0</v>
      </c>
      <c r="O3348">
        <v>0</v>
      </c>
      <c r="P3348">
        <v>1</v>
      </c>
      <c r="Q3348">
        <v>22</v>
      </c>
      <c r="R3348">
        <v>0</v>
      </c>
      <c r="S3348">
        <v>0</v>
      </c>
      <c r="T3348">
        <v>0.46111099999999999</v>
      </c>
      <c r="U3348">
        <v>10.144444</v>
      </c>
    </row>
    <row r="3349" spans="1:21" x14ac:dyDescent="0.25">
      <c r="A3349" t="s">
        <v>12645</v>
      </c>
      <c r="B3349">
        <v>1</v>
      </c>
      <c r="C3349" t="s">
        <v>79</v>
      </c>
      <c r="D3349" t="s">
        <v>109</v>
      </c>
      <c r="E3349" t="s">
        <v>12607</v>
      </c>
      <c r="F3349" t="s">
        <v>5218</v>
      </c>
      <c r="G3349" t="s">
        <v>71</v>
      </c>
      <c r="H3349" t="s">
        <v>129</v>
      </c>
      <c r="I3349" t="s">
        <v>22</v>
      </c>
      <c r="J3349" t="s">
        <v>141</v>
      </c>
      <c r="K3349" t="s">
        <v>12646</v>
      </c>
      <c r="L3349" t="s">
        <v>12647</v>
      </c>
      <c r="M3349">
        <v>1.001666666</v>
      </c>
      <c r="N3349">
        <v>0</v>
      </c>
      <c r="O3349">
        <v>241</v>
      </c>
      <c r="P3349">
        <v>0</v>
      </c>
      <c r="Q3349">
        <v>14</v>
      </c>
      <c r="R3349">
        <v>0</v>
      </c>
      <c r="S3349">
        <v>241.401667</v>
      </c>
      <c r="T3349">
        <v>0</v>
      </c>
      <c r="U3349">
        <v>14.023332999999999</v>
      </c>
    </row>
    <row r="3350" spans="1:21" x14ac:dyDescent="0.25">
      <c r="A3350" t="s">
        <v>12648</v>
      </c>
      <c r="B3350">
        <v>1</v>
      </c>
      <c r="C3350" t="s">
        <v>79</v>
      </c>
      <c r="D3350" t="s">
        <v>109</v>
      </c>
      <c r="E3350" t="s">
        <v>12622</v>
      </c>
      <c r="F3350" t="s">
        <v>140</v>
      </c>
      <c r="G3350" t="s">
        <v>72</v>
      </c>
      <c r="H3350" t="s">
        <v>129</v>
      </c>
      <c r="I3350" t="s">
        <v>22</v>
      </c>
      <c r="J3350" t="s">
        <v>141</v>
      </c>
      <c r="K3350" t="s">
        <v>12649</v>
      </c>
      <c r="L3350" t="s">
        <v>12650</v>
      </c>
      <c r="M3350">
        <v>0.21111111099999999</v>
      </c>
      <c r="N3350">
        <v>0</v>
      </c>
      <c r="O3350">
        <v>0</v>
      </c>
      <c r="P3350">
        <v>224</v>
      </c>
      <c r="Q3350">
        <v>939</v>
      </c>
      <c r="R3350">
        <v>0</v>
      </c>
      <c r="S3350">
        <v>0</v>
      </c>
      <c r="T3350">
        <v>47.288888999999998</v>
      </c>
      <c r="U3350">
        <v>198.23333299999999</v>
      </c>
    </row>
    <row r="3351" spans="1:21" x14ac:dyDescent="0.25">
      <c r="A3351" t="s">
        <v>12651</v>
      </c>
      <c r="B3351">
        <v>1</v>
      </c>
      <c r="C3351" t="s">
        <v>79</v>
      </c>
      <c r="D3351" t="s">
        <v>109</v>
      </c>
      <c r="E3351" t="s">
        <v>12652</v>
      </c>
      <c r="F3351" t="s">
        <v>4991</v>
      </c>
      <c r="G3351" t="s">
        <v>71</v>
      </c>
      <c r="H3351" t="s">
        <v>129</v>
      </c>
      <c r="I3351" t="s">
        <v>22</v>
      </c>
      <c r="J3351" t="s">
        <v>141</v>
      </c>
      <c r="K3351" t="s">
        <v>12653</v>
      </c>
      <c r="L3351" t="s">
        <v>12654</v>
      </c>
      <c r="M3351">
        <v>2.136111111</v>
      </c>
      <c r="N3351">
        <v>0</v>
      </c>
      <c r="O3351">
        <v>1</v>
      </c>
      <c r="P3351">
        <v>0</v>
      </c>
      <c r="Q3351">
        <v>0</v>
      </c>
      <c r="R3351">
        <v>0</v>
      </c>
      <c r="S3351">
        <v>2.1361110000000001</v>
      </c>
      <c r="T3351">
        <v>0</v>
      </c>
      <c r="U3351">
        <v>0</v>
      </c>
    </row>
    <row r="3352" spans="1:21" x14ac:dyDescent="0.25">
      <c r="A3352" t="s">
        <v>12655</v>
      </c>
      <c r="B3352">
        <v>1</v>
      </c>
      <c r="C3352" t="s">
        <v>79</v>
      </c>
      <c r="D3352" t="s">
        <v>109</v>
      </c>
      <c r="E3352" t="s">
        <v>12656</v>
      </c>
      <c r="F3352" t="s">
        <v>140</v>
      </c>
      <c r="G3352" t="s">
        <v>72</v>
      </c>
      <c r="H3352" t="s">
        <v>129</v>
      </c>
      <c r="I3352" t="s">
        <v>22</v>
      </c>
      <c r="J3352" t="s">
        <v>141</v>
      </c>
      <c r="K3352" t="s">
        <v>12657</v>
      </c>
      <c r="L3352" t="s">
        <v>12658</v>
      </c>
      <c r="M3352">
        <v>0.324444444</v>
      </c>
      <c r="N3352">
        <v>0</v>
      </c>
      <c r="O3352">
        <v>0</v>
      </c>
      <c r="P3352">
        <v>287</v>
      </c>
      <c r="Q3352">
        <v>5858</v>
      </c>
      <c r="R3352">
        <v>0</v>
      </c>
      <c r="S3352">
        <v>0</v>
      </c>
      <c r="T3352">
        <v>93.115555000000001</v>
      </c>
      <c r="U3352">
        <v>1900.5955530000001</v>
      </c>
    </row>
    <row r="3353" spans="1:21" x14ac:dyDescent="0.25">
      <c r="A3353" t="s">
        <v>12659</v>
      </c>
      <c r="B3353">
        <v>1</v>
      </c>
      <c r="C3353" t="s">
        <v>79</v>
      </c>
      <c r="D3353" t="s">
        <v>109</v>
      </c>
      <c r="E3353" t="s">
        <v>3868</v>
      </c>
      <c r="F3353" t="s">
        <v>140</v>
      </c>
      <c r="G3353" t="s">
        <v>72</v>
      </c>
      <c r="H3353" t="s">
        <v>129</v>
      </c>
      <c r="I3353" t="s">
        <v>22</v>
      </c>
      <c r="J3353" t="s">
        <v>141</v>
      </c>
      <c r="K3353" t="s">
        <v>12657</v>
      </c>
      <c r="L3353" t="s">
        <v>12660</v>
      </c>
      <c r="M3353">
        <v>0.88055555500000005</v>
      </c>
      <c r="N3353">
        <v>2</v>
      </c>
      <c r="O3353">
        <v>0</v>
      </c>
      <c r="P3353">
        <v>121</v>
      </c>
      <c r="Q3353">
        <v>1383</v>
      </c>
      <c r="R3353">
        <v>1.7611110000000001</v>
      </c>
      <c r="S3353">
        <v>0</v>
      </c>
      <c r="T3353">
        <v>106.547222</v>
      </c>
      <c r="U3353">
        <v>1217.8083329999999</v>
      </c>
    </row>
    <row r="3354" spans="1:21" x14ac:dyDescent="0.25">
      <c r="A3354" t="s">
        <v>12661</v>
      </c>
      <c r="B3354">
        <v>1</v>
      </c>
      <c r="C3354" t="s">
        <v>79</v>
      </c>
      <c r="D3354" t="s">
        <v>109</v>
      </c>
      <c r="E3354" t="s">
        <v>12662</v>
      </c>
      <c r="F3354" t="s">
        <v>5012</v>
      </c>
      <c r="G3354" t="s">
        <v>72</v>
      </c>
      <c r="H3354" t="s">
        <v>129</v>
      </c>
      <c r="I3354" t="s">
        <v>22</v>
      </c>
      <c r="J3354" t="s">
        <v>141</v>
      </c>
      <c r="K3354" t="s">
        <v>12663</v>
      </c>
      <c r="L3354" t="s">
        <v>12664</v>
      </c>
      <c r="M3354">
        <v>0.33138888799999999</v>
      </c>
      <c r="N3354">
        <v>0</v>
      </c>
      <c r="O3354">
        <v>0</v>
      </c>
      <c r="P3354">
        <v>6</v>
      </c>
      <c r="Q3354">
        <v>577</v>
      </c>
      <c r="R3354">
        <v>0</v>
      </c>
      <c r="S3354">
        <v>0</v>
      </c>
      <c r="T3354">
        <v>1.9883329999999999</v>
      </c>
      <c r="U3354">
        <v>191.211388</v>
      </c>
    </row>
    <row r="3355" spans="1:21" x14ac:dyDescent="0.25">
      <c r="A3355" t="s">
        <v>12665</v>
      </c>
      <c r="B3355">
        <v>1</v>
      </c>
      <c r="C3355" t="s">
        <v>79</v>
      </c>
      <c r="D3355" t="s">
        <v>109</v>
      </c>
      <c r="E3355" t="s">
        <v>3868</v>
      </c>
      <c r="F3355" t="s">
        <v>140</v>
      </c>
      <c r="G3355" t="s">
        <v>72</v>
      </c>
      <c r="H3355" t="s">
        <v>129</v>
      </c>
      <c r="I3355" t="s">
        <v>22</v>
      </c>
      <c r="J3355" t="s">
        <v>141</v>
      </c>
      <c r="K3355" t="s">
        <v>12666</v>
      </c>
      <c r="L3355" t="s">
        <v>12667</v>
      </c>
      <c r="M3355">
        <v>0.18555555500000001</v>
      </c>
      <c r="N3355">
        <v>2</v>
      </c>
      <c r="O3355">
        <v>0</v>
      </c>
      <c r="P3355">
        <v>121</v>
      </c>
      <c r="Q3355">
        <v>1383</v>
      </c>
      <c r="R3355">
        <v>0.37111100000000002</v>
      </c>
      <c r="S3355">
        <v>0</v>
      </c>
      <c r="T3355">
        <v>22.452221999999999</v>
      </c>
      <c r="U3355">
        <v>256.623333</v>
      </c>
    </row>
    <row r="3356" spans="1:21" x14ac:dyDescent="0.25">
      <c r="A3356" t="s">
        <v>12668</v>
      </c>
      <c r="B3356">
        <v>1</v>
      </c>
      <c r="C3356" t="s">
        <v>79</v>
      </c>
      <c r="D3356" t="s">
        <v>109</v>
      </c>
      <c r="E3356" t="s">
        <v>12669</v>
      </c>
      <c r="F3356" t="s">
        <v>140</v>
      </c>
      <c r="G3356" t="s">
        <v>72</v>
      </c>
      <c r="H3356" t="s">
        <v>129</v>
      </c>
      <c r="I3356" t="s">
        <v>22</v>
      </c>
      <c r="J3356" t="s">
        <v>141</v>
      </c>
      <c r="K3356" t="s">
        <v>12670</v>
      </c>
      <c r="L3356" t="s">
        <v>12671</v>
      </c>
      <c r="M3356">
        <v>0.57527777700000005</v>
      </c>
      <c r="N3356">
        <v>22</v>
      </c>
      <c r="O3356">
        <v>2107</v>
      </c>
      <c r="P3356">
        <v>106</v>
      </c>
      <c r="Q3356">
        <v>1614</v>
      </c>
      <c r="R3356">
        <v>12.656110999999999</v>
      </c>
      <c r="S3356">
        <v>1212.1102760000001</v>
      </c>
      <c r="T3356">
        <v>60.979444000000001</v>
      </c>
      <c r="U3356">
        <v>928.498332</v>
      </c>
    </row>
    <row r="3357" spans="1:21" x14ac:dyDescent="0.25">
      <c r="A3357" t="s">
        <v>12672</v>
      </c>
      <c r="B3357">
        <v>1</v>
      </c>
      <c r="C3357" t="s">
        <v>79</v>
      </c>
      <c r="D3357" t="s">
        <v>109</v>
      </c>
      <c r="E3357" t="s">
        <v>12636</v>
      </c>
      <c r="F3357" t="s">
        <v>140</v>
      </c>
      <c r="G3357" t="s">
        <v>72</v>
      </c>
      <c r="H3357" t="s">
        <v>168</v>
      </c>
      <c r="I3357" t="s">
        <v>22</v>
      </c>
      <c r="J3357" t="s">
        <v>141</v>
      </c>
      <c r="K3357" t="s">
        <v>12673</v>
      </c>
      <c r="L3357" t="s">
        <v>12674</v>
      </c>
      <c r="M3357">
        <v>2.3611111000000001E-2</v>
      </c>
      <c r="N3357">
        <v>76</v>
      </c>
      <c r="O3357">
        <v>9554</v>
      </c>
      <c r="P3357">
        <v>422</v>
      </c>
      <c r="Q3357">
        <v>13660</v>
      </c>
      <c r="R3357">
        <v>1.7944439999999999</v>
      </c>
      <c r="S3357">
        <v>225.58055400000001</v>
      </c>
      <c r="T3357">
        <v>9.963889</v>
      </c>
      <c r="U3357">
        <v>322.52777600000002</v>
      </c>
    </row>
    <row r="3358" spans="1:21" x14ac:dyDescent="0.25">
      <c r="A3358" t="s">
        <v>12675</v>
      </c>
      <c r="B3358">
        <v>1</v>
      </c>
      <c r="C3358" t="s">
        <v>79</v>
      </c>
      <c r="D3358" t="s">
        <v>109</v>
      </c>
      <c r="E3358" t="s">
        <v>12676</v>
      </c>
      <c r="F3358" t="s">
        <v>2199</v>
      </c>
      <c r="G3358" t="s">
        <v>71</v>
      </c>
      <c r="H3358" t="s">
        <v>129</v>
      </c>
      <c r="I3358" t="s">
        <v>24</v>
      </c>
      <c r="J3358" t="s">
        <v>141</v>
      </c>
      <c r="K3358" t="s">
        <v>12677</v>
      </c>
      <c r="L3358" t="s">
        <v>12678</v>
      </c>
      <c r="M3358">
        <v>0.77111111099999996</v>
      </c>
      <c r="N3358">
        <v>0</v>
      </c>
      <c r="O3358">
        <v>21</v>
      </c>
      <c r="P3358">
        <v>0</v>
      </c>
      <c r="Q3358">
        <v>0</v>
      </c>
      <c r="R3358">
        <v>0</v>
      </c>
      <c r="S3358">
        <v>16.193332999999999</v>
      </c>
      <c r="T3358">
        <v>0</v>
      </c>
      <c r="U3358">
        <v>0</v>
      </c>
    </row>
    <row r="3359" spans="1:21" x14ac:dyDescent="0.25">
      <c r="A3359" t="s">
        <v>12679</v>
      </c>
      <c r="B3359">
        <v>1</v>
      </c>
      <c r="C3359" t="s">
        <v>79</v>
      </c>
      <c r="D3359" t="s">
        <v>109</v>
      </c>
      <c r="E3359" t="s">
        <v>3864</v>
      </c>
      <c r="F3359" t="s">
        <v>140</v>
      </c>
      <c r="G3359" t="s">
        <v>72</v>
      </c>
      <c r="H3359" t="s">
        <v>129</v>
      </c>
      <c r="I3359" t="s">
        <v>22</v>
      </c>
      <c r="J3359" t="s">
        <v>141</v>
      </c>
      <c r="K3359" t="s">
        <v>12680</v>
      </c>
      <c r="L3359" t="s">
        <v>12681</v>
      </c>
      <c r="M3359">
        <v>0.17749999999999999</v>
      </c>
      <c r="N3359">
        <v>1</v>
      </c>
      <c r="O3359">
        <v>0</v>
      </c>
      <c r="P3359">
        <v>201</v>
      </c>
      <c r="Q3359">
        <v>2137</v>
      </c>
      <c r="R3359">
        <v>0.17749999999999999</v>
      </c>
      <c r="S3359">
        <v>0</v>
      </c>
      <c r="T3359">
        <v>35.677500000000002</v>
      </c>
      <c r="U3359">
        <v>379.3175</v>
      </c>
    </row>
    <row r="3360" spans="1:21" x14ac:dyDescent="0.25">
      <c r="A3360" t="s">
        <v>12682</v>
      </c>
      <c r="B3360">
        <v>1</v>
      </c>
      <c r="C3360" t="s">
        <v>79</v>
      </c>
      <c r="D3360" t="s">
        <v>109</v>
      </c>
      <c r="E3360" t="s">
        <v>12683</v>
      </c>
      <c r="F3360" t="s">
        <v>4986</v>
      </c>
      <c r="G3360" t="s">
        <v>71</v>
      </c>
      <c r="H3360" t="s">
        <v>129</v>
      </c>
      <c r="I3360" t="s">
        <v>22</v>
      </c>
      <c r="J3360" t="s">
        <v>141</v>
      </c>
      <c r="K3360" t="s">
        <v>12684</v>
      </c>
      <c r="L3360" t="s">
        <v>12685</v>
      </c>
      <c r="M3360">
        <v>1.204722222</v>
      </c>
      <c r="N3360">
        <v>0</v>
      </c>
      <c r="O3360">
        <v>284</v>
      </c>
      <c r="P3360">
        <v>0</v>
      </c>
      <c r="Q3360">
        <v>0</v>
      </c>
      <c r="R3360">
        <v>0</v>
      </c>
      <c r="S3360">
        <v>342.14111100000002</v>
      </c>
      <c r="T3360">
        <v>0</v>
      </c>
      <c r="U3360">
        <v>0</v>
      </c>
    </row>
    <row r="3361" spans="1:21" x14ac:dyDescent="0.25">
      <c r="A3361" t="s">
        <v>12686</v>
      </c>
      <c r="B3361">
        <v>1</v>
      </c>
      <c r="C3361" t="s">
        <v>78</v>
      </c>
      <c r="D3361" t="s">
        <v>90</v>
      </c>
      <c r="E3361" t="s">
        <v>12687</v>
      </c>
      <c r="F3361" t="s">
        <v>5070</v>
      </c>
      <c r="G3361" t="s">
        <v>71</v>
      </c>
      <c r="H3361" t="s">
        <v>129</v>
      </c>
      <c r="I3361" t="s">
        <v>22</v>
      </c>
      <c r="J3361" t="s">
        <v>141</v>
      </c>
      <c r="K3361" t="s">
        <v>12688</v>
      </c>
      <c r="L3361" t="s">
        <v>12689</v>
      </c>
      <c r="M3361">
        <v>5.6036111110000002</v>
      </c>
      <c r="N3361">
        <v>0</v>
      </c>
      <c r="O3361">
        <v>1</v>
      </c>
      <c r="P3361">
        <v>0</v>
      </c>
      <c r="Q3361">
        <v>0</v>
      </c>
      <c r="R3361">
        <v>0</v>
      </c>
      <c r="S3361">
        <v>5.6036109999999999</v>
      </c>
      <c r="T3361">
        <v>0</v>
      </c>
      <c r="U3361">
        <v>0</v>
      </c>
    </row>
    <row r="3362" spans="1:21" x14ac:dyDescent="0.25">
      <c r="A3362" t="s">
        <v>12690</v>
      </c>
      <c r="B3362">
        <v>1</v>
      </c>
      <c r="C3362" t="s">
        <v>78</v>
      </c>
      <c r="D3362" t="s">
        <v>99</v>
      </c>
      <c r="E3362" t="s">
        <v>12691</v>
      </c>
      <c r="F3362" t="s">
        <v>5748</v>
      </c>
      <c r="G3362" t="s">
        <v>71</v>
      </c>
      <c r="H3362" t="s">
        <v>129</v>
      </c>
      <c r="I3362" t="s">
        <v>22</v>
      </c>
      <c r="J3362" t="s">
        <v>141</v>
      </c>
      <c r="K3362" t="s">
        <v>12692</v>
      </c>
      <c r="L3362" t="s">
        <v>12693</v>
      </c>
      <c r="M3362">
        <v>1.1061111109999999</v>
      </c>
      <c r="N3362">
        <v>0</v>
      </c>
      <c r="O3362">
        <v>19</v>
      </c>
      <c r="P3362">
        <v>0</v>
      </c>
      <c r="Q3362">
        <v>0</v>
      </c>
      <c r="R3362">
        <v>0</v>
      </c>
      <c r="S3362">
        <v>21.016110999999999</v>
      </c>
      <c r="T3362">
        <v>0</v>
      </c>
      <c r="U3362">
        <v>0</v>
      </c>
    </row>
    <row r="3363" spans="1:21" x14ac:dyDescent="0.25">
      <c r="A3363" t="s">
        <v>12694</v>
      </c>
      <c r="B3363">
        <v>1</v>
      </c>
      <c r="C3363" t="s">
        <v>79</v>
      </c>
      <c r="D3363" t="s">
        <v>115</v>
      </c>
      <c r="E3363" t="s">
        <v>12695</v>
      </c>
      <c r="F3363" t="s">
        <v>128</v>
      </c>
      <c r="G3363" t="s">
        <v>71</v>
      </c>
      <c r="H3363" t="s">
        <v>129</v>
      </c>
      <c r="I3363" t="s">
        <v>22</v>
      </c>
      <c r="J3363" t="s">
        <v>130</v>
      </c>
      <c r="K3363" t="s">
        <v>12696</v>
      </c>
      <c r="L3363" t="s">
        <v>12697</v>
      </c>
      <c r="M3363">
        <v>5.3257222219999996</v>
      </c>
      <c r="N3363">
        <v>0</v>
      </c>
      <c r="O3363">
        <v>37</v>
      </c>
      <c r="P3363">
        <v>0</v>
      </c>
      <c r="Q3363">
        <v>0</v>
      </c>
      <c r="R3363">
        <v>0</v>
      </c>
      <c r="S3363">
        <v>197.05172200000001</v>
      </c>
      <c r="T3363">
        <v>0</v>
      </c>
      <c r="U3363">
        <v>0</v>
      </c>
    </row>
    <row r="3364" spans="1:21" x14ac:dyDescent="0.25">
      <c r="A3364" t="s">
        <v>12698</v>
      </c>
      <c r="B3364">
        <v>1</v>
      </c>
      <c r="C3364" t="s">
        <v>78</v>
      </c>
      <c r="D3364" t="s">
        <v>99</v>
      </c>
      <c r="E3364" t="s">
        <v>12699</v>
      </c>
      <c r="F3364" t="s">
        <v>5748</v>
      </c>
      <c r="G3364" t="s">
        <v>71</v>
      </c>
      <c r="H3364" t="s">
        <v>129</v>
      </c>
      <c r="I3364" t="s">
        <v>22</v>
      </c>
      <c r="J3364" t="s">
        <v>141</v>
      </c>
      <c r="K3364" t="s">
        <v>12700</v>
      </c>
      <c r="L3364" t="s">
        <v>12701</v>
      </c>
      <c r="M3364">
        <v>1.1816666659999999</v>
      </c>
      <c r="N3364">
        <v>0</v>
      </c>
      <c r="O3364">
        <v>57</v>
      </c>
      <c r="P3364">
        <v>0</v>
      </c>
      <c r="Q3364">
        <v>0</v>
      </c>
      <c r="R3364">
        <v>0</v>
      </c>
      <c r="S3364">
        <v>67.355000000000004</v>
      </c>
      <c r="T3364">
        <v>0</v>
      </c>
      <c r="U3364">
        <v>0</v>
      </c>
    </row>
    <row r="3365" spans="1:21" x14ac:dyDescent="0.25">
      <c r="A3365" t="s">
        <v>12702</v>
      </c>
      <c r="B3365">
        <v>1</v>
      </c>
      <c r="C3365" t="s">
        <v>79</v>
      </c>
      <c r="D3365" t="s">
        <v>115</v>
      </c>
      <c r="E3365" t="s">
        <v>12703</v>
      </c>
      <c r="F3365" t="s">
        <v>5012</v>
      </c>
      <c r="G3365" t="s">
        <v>72</v>
      </c>
      <c r="H3365" t="s">
        <v>129</v>
      </c>
      <c r="I3365" t="s">
        <v>22</v>
      </c>
      <c r="J3365" t="s">
        <v>141</v>
      </c>
      <c r="K3365" t="s">
        <v>12704</v>
      </c>
      <c r="L3365" t="s">
        <v>12705</v>
      </c>
      <c r="M3365">
        <v>1.426388888</v>
      </c>
      <c r="N3365">
        <v>0</v>
      </c>
      <c r="O3365">
        <v>0</v>
      </c>
      <c r="P3365">
        <v>2</v>
      </c>
      <c r="Q3365">
        <v>0</v>
      </c>
      <c r="R3365">
        <v>0</v>
      </c>
      <c r="S3365">
        <v>0</v>
      </c>
      <c r="T3365">
        <v>2.8527779999999998</v>
      </c>
      <c r="U3365">
        <v>0</v>
      </c>
    </row>
    <row r="3366" spans="1:21" x14ac:dyDescent="0.25">
      <c r="A3366" t="s">
        <v>12706</v>
      </c>
      <c r="B3366">
        <v>1</v>
      </c>
      <c r="C3366" t="s">
        <v>78</v>
      </c>
      <c r="D3366" t="s">
        <v>91</v>
      </c>
      <c r="E3366" t="s">
        <v>12707</v>
      </c>
      <c r="F3366" t="s">
        <v>4996</v>
      </c>
      <c r="G3366" t="s">
        <v>71</v>
      </c>
      <c r="H3366" t="s">
        <v>129</v>
      </c>
      <c r="I3366" t="s">
        <v>22</v>
      </c>
      <c r="J3366" t="s">
        <v>141</v>
      </c>
      <c r="K3366" t="s">
        <v>12708</v>
      </c>
      <c r="L3366" t="s">
        <v>12709</v>
      </c>
      <c r="M3366">
        <v>1.8877777769999999</v>
      </c>
      <c r="N3366">
        <v>0</v>
      </c>
      <c r="O3366">
        <v>213</v>
      </c>
      <c r="P3366">
        <v>0</v>
      </c>
      <c r="Q3366">
        <v>0</v>
      </c>
      <c r="R3366">
        <v>0</v>
      </c>
      <c r="S3366">
        <v>402.09666700000002</v>
      </c>
      <c r="T3366">
        <v>0</v>
      </c>
      <c r="U3366">
        <v>0</v>
      </c>
    </row>
    <row r="3367" spans="1:21" x14ac:dyDescent="0.25">
      <c r="A3367" t="s">
        <v>12710</v>
      </c>
      <c r="B3367">
        <v>1</v>
      </c>
      <c r="C3367" t="s">
        <v>79</v>
      </c>
      <c r="D3367" t="s">
        <v>125</v>
      </c>
      <c r="E3367" t="s">
        <v>4389</v>
      </c>
      <c r="F3367" t="s">
        <v>140</v>
      </c>
      <c r="G3367" t="s">
        <v>72</v>
      </c>
      <c r="H3367" t="s">
        <v>129</v>
      </c>
      <c r="I3367" t="s">
        <v>22</v>
      </c>
      <c r="J3367" t="s">
        <v>141</v>
      </c>
      <c r="K3367" t="s">
        <v>12711</v>
      </c>
      <c r="L3367" t="s">
        <v>12712</v>
      </c>
      <c r="M3367">
        <v>0.17749999999999999</v>
      </c>
      <c r="N3367">
        <v>1</v>
      </c>
      <c r="O3367">
        <v>0</v>
      </c>
      <c r="P3367">
        <v>41</v>
      </c>
      <c r="Q3367">
        <v>1157</v>
      </c>
      <c r="R3367">
        <v>0.17749999999999999</v>
      </c>
      <c r="S3367">
        <v>0</v>
      </c>
      <c r="T3367">
        <v>7.2774999999999999</v>
      </c>
      <c r="U3367">
        <v>205.36750000000001</v>
      </c>
    </row>
    <row r="3368" spans="1:21" x14ac:dyDescent="0.25">
      <c r="A3368" t="s">
        <v>12713</v>
      </c>
      <c r="B3368">
        <v>1</v>
      </c>
      <c r="C3368" t="s">
        <v>79</v>
      </c>
      <c r="D3368" t="s">
        <v>125</v>
      </c>
      <c r="E3368" t="s">
        <v>12714</v>
      </c>
      <c r="F3368" t="s">
        <v>140</v>
      </c>
      <c r="G3368" t="s">
        <v>72</v>
      </c>
      <c r="H3368" t="s">
        <v>129</v>
      </c>
      <c r="I3368" t="s">
        <v>22</v>
      </c>
      <c r="J3368" t="s">
        <v>141</v>
      </c>
      <c r="K3368" t="s">
        <v>12715</v>
      </c>
      <c r="L3368" t="s">
        <v>12716</v>
      </c>
      <c r="M3368">
        <v>0.216388888</v>
      </c>
      <c r="N3368">
        <v>9</v>
      </c>
      <c r="O3368">
        <v>608</v>
      </c>
      <c r="P3368">
        <v>13</v>
      </c>
      <c r="Q3368">
        <v>139</v>
      </c>
      <c r="R3368">
        <v>1.9475</v>
      </c>
      <c r="S3368">
        <v>131.56444400000001</v>
      </c>
      <c r="T3368">
        <v>2.813056</v>
      </c>
      <c r="U3368">
        <v>30.078054999999999</v>
      </c>
    </row>
    <row r="3369" spans="1:21" x14ac:dyDescent="0.25">
      <c r="A3369" t="s">
        <v>12717</v>
      </c>
      <c r="B3369">
        <v>1</v>
      </c>
      <c r="C3369" t="s">
        <v>79</v>
      </c>
      <c r="D3369" t="s">
        <v>125</v>
      </c>
      <c r="E3369" t="s">
        <v>4385</v>
      </c>
      <c r="F3369" t="s">
        <v>140</v>
      </c>
      <c r="G3369" t="s">
        <v>72</v>
      </c>
      <c r="H3369" t="s">
        <v>129</v>
      </c>
      <c r="I3369" t="s">
        <v>22</v>
      </c>
      <c r="J3369" t="s">
        <v>141</v>
      </c>
      <c r="K3369" t="s">
        <v>12718</v>
      </c>
      <c r="L3369" t="s">
        <v>12719</v>
      </c>
      <c r="M3369">
        <v>8.2500000000000004E-2</v>
      </c>
      <c r="N3369">
        <v>0</v>
      </c>
      <c r="O3369">
        <v>0</v>
      </c>
      <c r="P3369">
        <v>2</v>
      </c>
      <c r="Q3369">
        <v>0</v>
      </c>
      <c r="R3369">
        <v>0</v>
      </c>
      <c r="S3369">
        <v>0</v>
      </c>
      <c r="T3369">
        <v>0.16500000000000001</v>
      </c>
      <c r="U3369">
        <v>0</v>
      </c>
    </row>
    <row r="3370" spans="1:21" x14ac:dyDescent="0.25">
      <c r="A3370" t="s">
        <v>12720</v>
      </c>
      <c r="B3370">
        <v>1</v>
      </c>
      <c r="C3370" t="s">
        <v>79</v>
      </c>
      <c r="D3370" t="s">
        <v>125</v>
      </c>
      <c r="E3370" t="s">
        <v>12721</v>
      </c>
      <c r="F3370" t="s">
        <v>5012</v>
      </c>
      <c r="G3370" t="s">
        <v>72</v>
      </c>
      <c r="H3370" t="s">
        <v>129</v>
      </c>
      <c r="I3370" t="s">
        <v>22</v>
      </c>
      <c r="J3370" t="s">
        <v>141</v>
      </c>
      <c r="K3370" t="s">
        <v>12722</v>
      </c>
      <c r="L3370" t="s">
        <v>12723</v>
      </c>
      <c r="M3370">
        <v>0.180277777</v>
      </c>
      <c r="N3370">
        <v>0</v>
      </c>
      <c r="O3370">
        <v>0</v>
      </c>
      <c r="P3370">
        <v>2</v>
      </c>
      <c r="Q3370">
        <v>64</v>
      </c>
      <c r="R3370">
        <v>0</v>
      </c>
      <c r="S3370">
        <v>0</v>
      </c>
      <c r="T3370">
        <v>0.36055599999999999</v>
      </c>
      <c r="U3370">
        <v>11.537777999999999</v>
      </c>
    </row>
    <row r="3371" spans="1:21" x14ac:dyDescent="0.25">
      <c r="A3371" t="s">
        <v>12724</v>
      </c>
      <c r="B3371">
        <v>1</v>
      </c>
      <c r="C3371" t="s">
        <v>79</v>
      </c>
      <c r="D3371" t="s">
        <v>125</v>
      </c>
      <c r="E3371" t="s">
        <v>4385</v>
      </c>
      <c r="F3371" t="s">
        <v>140</v>
      </c>
      <c r="G3371" t="s">
        <v>72</v>
      </c>
      <c r="H3371" t="s">
        <v>129</v>
      </c>
      <c r="I3371" t="s">
        <v>22</v>
      </c>
      <c r="J3371" t="s">
        <v>141</v>
      </c>
      <c r="K3371" t="s">
        <v>12725</v>
      </c>
      <c r="L3371" t="s">
        <v>12726</v>
      </c>
      <c r="M3371">
        <v>0.13972222200000001</v>
      </c>
      <c r="N3371">
        <v>0</v>
      </c>
      <c r="O3371">
        <v>0</v>
      </c>
      <c r="P3371">
        <v>2</v>
      </c>
      <c r="Q3371">
        <v>0</v>
      </c>
      <c r="R3371">
        <v>0</v>
      </c>
      <c r="S3371">
        <v>0</v>
      </c>
      <c r="T3371">
        <v>0.27944400000000003</v>
      </c>
      <c r="U3371">
        <v>0</v>
      </c>
    </row>
    <row r="3372" spans="1:21" x14ac:dyDescent="0.25">
      <c r="A3372" t="s">
        <v>12727</v>
      </c>
      <c r="B3372">
        <v>1</v>
      </c>
      <c r="C3372" t="s">
        <v>79</v>
      </c>
      <c r="D3372" t="s">
        <v>125</v>
      </c>
      <c r="E3372" t="s">
        <v>12714</v>
      </c>
      <c r="F3372" t="s">
        <v>140</v>
      </c>
      <c r="G3372" t="s">
        <v>72</v>
      </c>
      <c r="H3372" t="s">
        <v>129</v>
      </c>
      <c r="I3372" t="s">
        <v>22</v>
      </c>
      <c r="J3372" t="s">
        <v>141</v>
      </c>
      <c r="K3372" t="s">
        <v>12728</v>
      </c>
      <c r="L3372" t="s">
        <v>12729</v>
      </c>
      <c r="M3372">
        <v>0.15888888800000001</v>
      </c>
      <c r="N3372">
        <v>9</v>
      </c>
      <c r="O3372">
        <v>608</v>
      </c>
      <c r="P3372">
        <v>13</v>
      </c>
      <c r="Q3372">
        <v>139</v>
      </c>
      <c r="R3372">
        <v>1.43</v>
      </c>
      <c r="S3372">
        <v>96.604444000000001</v>
      </c>
      <c r="T3372">
        <v>2.0655559999999999</v>
      </c>
      <c r="U3372">
        <v>22.085554999999999</v>
      </c>
    </row>
    <row r="3373" spans="1:21" x14ac:dyDescent="0.25">
      <c r="A3373" t="s">
        <v>12730</v>
      </c>
      <c r="B3373">
        <v>1</v>
      </c>
      <c r="C3373" t="s">
        <v>79</v>
      </c>
      <c r="D3373" t="s">
        <v>125</v>
      </c>
      <c r="E3373" t="s">
        <v>4381</v>
      </c>
      <c r="F3373" t="s">
        <v>140</v>
      </c>
      <c r="G3373" t="s">
        <v>72</v>
      </c>
      <c r="H3373" t="s">
        <v>129</v>
      </c>
      <c r="I3373" t="s">
        <v>22</v>
      </c>
      <c r="J3373" t="s">
        <v>141</v>
      </c>
      <c r="K3373" t="s">
        <v>12731</v>
      </c>
      <c r="L3373" t="s">
        <v>12732</v>
      </c>
      <c r="M3373">
        <v>0.213888888</v>
      </c>
      <c r="N3373">
        <v>0</v>
      </c>
      <c r="O3373">
        <v>0</v>
      </c>
      <c r="P3373">
        <v>131</v>
      </c>
      <c r="Q3373">
        <v>1811</v>
      </c>
      <c r="R3373">
        <v>0</v>
      </c>
      <c r="S3373">
        <v>0</v>
      </c>
      <c r="T3373">
        <v>28.019444</v>
      </c>
      <c r="U3373">
        <v>387.35277600000001</v>
      </c>
    </row>
    <row r="3374" spans="1:21" x14ac:dyDescent="0.25">
      <c r="A3374" t="s">
        <v>12733</v>
      </c>
      <c r="B3374">
        <v>1</v>
      </c>
      <c r="C3374" t="s">
        <v>79</v>
      </c>
      <c r="D3374" t="s">
        <v>125</v>
      </c>
      <c r="E3374" t="s">
        <v>4377</v>
      </c>
      <c r="F3374" t="s">
        <v>140</v>
      </c>
      <c r="G3374" t="s">
        <v>72</v>
      </c>
      <c r="H3374" t="s">
        <v>129</v>
      </c>
      <c r="I3374" t="s">
        <v>22</v>
      </c>
      <c r="J3374" t="s">
        <v>141</v>
      </c>
      <c r="K3374" t="s">
        <v>12734</v>
      </c>
      <c r="L3374" t="s">
        <v>12735</v>
      </c>
      <c r="M3374">
        <v>0.63055555500000005</v>
      </c>
      <c r="N3374">
        <v>0</v>
      </c>
      <c r="O3374">
        <v>0</v>
      </c>
      <c r="P3374">
        <v>303</v>
      </c>
      <c r="Q3374">
        <v>160</v>
      </c>
      <c r="R3374">
        <v>0</v>
      </c>
      <c r="S3374">
        <v>0</v>
      </c>
      <c r="T3374">
        <v>191.058333</v>
      </c>
      <c r="U3374">
        <v>100.88888900000001</v>
      </c>
    </row>
    <row r="3375" spans="1:21" x14ac:dyDescent="0.25">
      <c r="A3375" t="s">
        <v>12736</v>
      </c>
      <c r="B3375">
        <v>1</v>
      </c>
      <c r="C3375" t="s">
        <v>79</v>
      </c>
      <c r="D3375" t="s">
        <v>125</v>
      </c>
      <c r="E3375" t="s">
        <v>4385</v>
      </c>
      <c r="F3375" t="s">
        <v>163</v>
      </c>
      <c r="G3375" t="s">
        <v>72</v>
      </c>
      <c r="H3375" t="s">
        <v>129</v>
      </c>
      <c r="I3375" t="s">
        <v>22</v>
      </c>
      <c r="J3375" t="s">
        <v>141</v>
      </c>
      <c r="K3375" t="s">
        <v>12737</v>
      </c>
      <c r="L3375" t="s">
        <v>12738</v>
      </c>
      <c r="M3375">
        <v>0.28805555500000002</v>
      </c>
      <c r="N3375">
        <v>0</v>
      </c>
      <c r="O3375">
        <v>0</v>
      </c>
      <c r="P3375">
        <v>2</v>
      </c>
      <c r="Q3375">
        <v>0</v>
      </c>
      <c r="R3375">
        <v>0</v>
      </c>
      <c r="S3375">
        <v>0</v>
      </c>
      <c r="T3375">
        <v>0.57611100000000004</v>
      </c>
      <c r="U3375">
        <v>0</v>
      </c>
    </row>
    <row r="3376" spans="1:21" x14ac:dyDescent="0.25">
      <c r="A3376" t="s">
        <v>12739</v>
      </c>
      <c r="B3376">
        <v>1</v>
      </c>
      <c r="C3376" t="s">
        <v>78</v>
      </c>
      <c r="D3376" t="s">
        <v>92</v>
      </c>
      <c r="E3376" t="s">
        <v>12740</v>
      </c>
      <c r="F3376" t="s">
        <v>128</v>
      </c>
      <c r="G3376" t="s">
        <v>72</v>
      </c>
      <c r="H3376" t="s">
        <v>129</v>
      </c>
      <c r="I3376" t="s">
        <v>22</v>
      </c>
      <c r="J3376" t="s">
        <v>130</v>
      </c>
      <c r="K3376" t="s">
        <v>12741</v>
      </c>
      <c r="L3376" t="s">
        <v>12742</v>
      </c>
      <c r="M3376">
        <v>2.386147222</v>
      </c>
      <c r="N3376">
        <v>9</v>
      </c>
      <c r="O3376">
        <v>392</v>
      </c>
      <c r="P3376">
        <v>141</v>
      </c>
      <c r="Q3376">
        <v>1191</v>
      </c>
      <c r="R3376">
        <v>21.475325000000002</v>
      </c>
      <c r="S3376">
        <v>935.36971100000005</v>
      </c>
      <c r="T3376">
        <v>336.44675799999999</v>
      </c>
      <c r="U3376">
        <v>2841.9013409999998</v>
      </c>
    </row>
    <row r="3377" spans="1:21" x14ac:dyDescent="0.25">
      <c r="A3377" t="s">
        <v>12743</v>
      </c>
      <c r="B3377">
        <v>1</v>
      </c>
      <c r="C3377" t="s">
        <v>78</v>
      </c>
      <c r="D3377" t="s">
        <v>102</v>
      </c>
      <c r="E3377" t="s">
        <v>12744</v>
      </c>
      <c r="F3377" t="s">
        <v>5012</v>
      </c>
      <c r="G3377" t="s">
        <v>72</v>
      </c>
      <c r="H3377" t="s">
        <v>129</v>
      </c>
      <c r="I3377" t="s">
        <v>22</v>
      </c>
      <c r="J3377" t="s">
        <v>141</v>
      </c>
      <c r="K3377" t="s">
        <v>12745</v>
      </c>
      <c r="L3377" t="s">
        <v>12746</v>
      </c>
      <c r="M3377">
        <v>1.4550000000000001</v>
      </c>
      <c r="N3377">
        <v>0</v>
      </c>
      <c r="O3377">
        <v>0</v>
      </c>
      <c r="P3377">
        <v>0</v>
      </c>
      <c r="Q3377">
        <v>14</v>
      </c>
      <c r="R3377">
        <v>0</v>
      </c>
      <c r="S3377">
        <v>0</v>
      </c>
      <c r="T3377">
        <v>0</v>
      </c>
      <c r="U3377">
        <v>20.37</v>
      </c>
    </row>
    <row r="3378" spans="1:21" x14ac:dyDescent="0.25">
      <c r="A3378" t="s">
        <v>12747</v>
      </c>
      <c r="B3378">
        <v>1</v>
      </c>
      <c r="C3378" t="s">
        <v>78</v>
      </c>
      <c r="D3378" t="s">
        <v>98</v>
      </c>
      <c r="E3378" t="s">
        <v>12748</v>
      </c>
      <c r="F3378" t="s">
        <v>5012</v>
      </c>
      <c r="G3378" t="s">
        <v>72</v>
      </c>
      <c r="H3378" t="s">
        <v>129</v>
      </c>
      <c r="I3378" t="s">
        <v>22</v>
      </c>
      <c r="J3378" t="s">
        <v>141</v>
      </c>
      <c r="K3378" t="s">
        <v>12749</v>
      </c>
      <c r="L3378" t="s">
        <v>12750</v>
      </c>
      <c r="M3378">
        <v>2.1838888879999998</v>
      </c>
      <c r="N3378">
        <v>0</v>
      </c>
      <c r="O3378">
        <v>61</v>
      </c>
      <c r="P3378">
        <v>1</v>
      </c>
      <c r="Q3378">
        <v>39</v>
      </c>
      <c r="R3378">
        <v>0</v>
      </c>
      <c r="S3378">
        <v>133.21722199999999</v>
      </c>
      <c r="T3378">
        <v>2.1838890000000002</v>
      </c>
      <c r="U3378">
        <v>85.171666999999999</v>
      </c>
    </row>
    <row r="3379" spans="1:21" x14ac:dyDescent="0.25">
      <c r="A3379" t="s">
        <v>12751</v>
      </c>
      <c r="B3379">
        <v>1</v>
      </c>
      <c r="C3379" t="s">
        <v>78</v>
      </c>
      <c r="D3379" t="s">
        <v>98</v>
      </c>
      <c r="E3379" t="s">
        <v>12752</v>
      </c>
      <c r="F3379" t="s">
        <v>140</v>
      </c>
      <c r="G3379" t="s">
        <v>72</v>
      </c>
      <c r="H3379" t="s">
        <v>129</v>
      </c>
      <c r="I3379" t="s">
        <v>22</v>
      </c>
      <c r="J3379" t="s">
        <v>141</v>
      </c>
      <c r="K3379" t="s">
        <v>12753</v>
      </c>
      <c r="L3379" t="s">
        <v>12754</v>
      </c>
      <c r="M3379">
        <v>1.155</v>
      </c>
      <c r="N3379">
        <v>0</v>
      </c>
      <c r="O3379">
        <v>100</v>
      </c>
      <c r="P3379">
        <v>13</v>
      </c>
      <c r="Q3379">
        <v>1</v>
      </c>
      <c r="R3379">
        <v>0</v>
      </c>
      <c r="S3379">
        <v>115.5</v>
      </c>
      <c r="T3379">
        <v>15.015000000000001</v>
      </c>
      <c r="U3379">
        <v>1.155</v>
      </c>
    </row>
    <row r="3380" spans="1:21" x14ac:dyDescent="0.25">
      <c r="A3380" t="s">
        <v>12755</v>
      </c>
      <c r="B3380">
        <v>1</v>
      </c>
      <c r="C3380" t="s">
        <v>78</v>
      </c>
      <c r="D3380" t="s">
        <v>95</v>
      </c>
      <c r="E3380" t="s">
        <v>12756</v>
      </c>
      <c r="F3380" t="s">
        <v>140</v>
      </c>
      <c r="G3380" t="s">
        <v>72</v>
      </c>
      <c r="H3380" t="s">
        <v>129</v>
      </c>
      <c r="I3380" t="s">
        <v>22</v>
      </c>
      <c r="J3380" t="s">
        <v>141</v>
      </c>
      <c r="K3380" t="s">
        <v>12757</v>
      </c>
      <c r="L3380" t="s">
        <v>12758</v>
      </c>
      <c r="M3380">
        <v>0.20944444400000001</v>
      </c>
      <c r="N3380">
        <v>23</v>
      </c>
      <c r="O3380">
        <v>1700</v>
      </c>
      <c r="P3380">
        <v>0</v>
      </c>
      <c r="Q3380">
        <v>0</v>
      </c>
      <c r="R3380">
        <v>4.8172220000000001</v>
      </c>
      <c r="S3380">
        <v>356.05555500000003</v>
      </c>
      <c r="T3380">
        <v>0</v>
      </c>
      <c r="U3380">
        <v>0</v>
      </c>
    </row>
    <row r="3381" spans="1:21" x14ac:dyDescent="0.25">
      <c r="A3381" t="s">
        <v>12759</v>
      </c>
      <c r="B3381">
        <v>1</v>
      </c>
      <c r="C3381" t="s">
        <v>79</v>
      </c>
      <c r="D3381" t="s">
        <v>120</v>
      </c>
      <c r="E3381" t="s">
        <v>12760</v>
      </c>
      <c r="F3381" t="s">
        <v>5748</v>
      </c>
      <c r="G3381" t="s">
        <v>71</v>
      </c>
      <c r="H3381" t="s">
        <v>129</v>
      </c>
      <c r="I3381" t="s">
        <v>22</v>
      </c>
      <c r="J3381" t="s">
        <v>141</v>
      </c>
      <c r="K3381" t="s">
        <v>12761</v>
      </c>
      <c r="L3381" t="s">
        <v>12762</v>
      </c>
      <c r="M3381">
        <v>0.41555555500000002</v>
      </c>
      <c r="N3381">
        <v>1</v>
      </c>
      <c r="O3381">
        <v>24</v>
      </c>
      <c r="P3381">
        <v>0</v>
      </c>
      <c r="Q3381">
        <v>0</v>
      </c>
      <c r="R3381">
        <v>0.41555599999999998</v>
      </c>
      <c r="S3381">
        <v>9.9733330000000002</v>
      </c>
      <c r="T3381">
        <v>0</v>
      </c>
      <c r="U3381">
        <v>0</v>
      </c>
    </row>
    <row r="3382" spans="1:21" x14ac:dyDescent="0.25">
      <c r="A3382" t="s">
        <v>12763</v>
      </c>
      <c r="B3382">
        <v>1</v>
      </c>
      <c r="C3382" t="s">
        <v>79</v>
      </c>
      <c r="D3382" t="s">
        <v>120</v>
      </c>
      <c r="E3382" t="s">
        <v>12764</v>
      </c>
      <c r="F3382" t="s">
        <v>140</v>
      </c>
      <c r="G3382" t="s">
        <v>72</v>
      </c>
      <c r="H3382" t="s">
        <v>129</v>
      </c>
      <c r="I3382" t="s">
        <v>22</v>
      </c>
      <c r="J3382" t="s">
        <v>141</v>
      </c>
      <c r="K3382" t="s">
        <v>12765</v>
      </c>
      <c r="L3382" t="s">
        <v>12766</v>
      </c>
      <c r="M3382">
        <v>0.25027777699999998</v>
      </c>
      <c r="N3382">
        <v>1</v>
      </c>
      <c r="O3382">
        <v>54</v>
      </c>
      <c r="P3382">
        <v>0</v>
      </c>
      <c r="Q3382">
        <v>0</v>
      </c>
      <c r="R3382">
        <v>0.250278</v>
      </c>
      <c r="S3382">
        <v>13.515000000000001</v>
      </c>
      <c r="T3382">
        <v>0</v>
      </c>
      <c r="U3382">
        <v>0</v>
      </c>
    </row>
    <row r="3383" spans="1:21" x14ac:dyDescent="0.25">
      <c r="A3383" t="s">
        <v>12767</v>
      </c>
      <c r="B3383">
        <v>1</v>
      </c>
      <c r="C3383" t="s">
        <v>79</v>
      </c>
      <c r="D3383" t="s">
        <v>120</v>
      </c>
      <c r="E3383" t="s">
        <v>12768</v>
      </c>
      <c r="F3383" t="s">
        <v>5029</v>
      </c>
      <c r="G3383" t="s">
        <v>71</v>
      </c>
      <c r="H3383" t="s">
        <v>129</v>
      </c>
      <c r="I3383" t="s">
        <v>22</v>
      </c>
      <c r="J3383" t="s">
        <v>141</v>
      </c>
      <c r="K3383" t="s">
        <v>12769</v>
      </c>
      <c r="L3383" t="s">
        <v>12770</v>
      </c>
      <c r="M3383">
        <v>0.47666666600000002</v>
      </c>
      <c r="N3383">
        <v>0</v>
      </c>
      <c r="O3383">
        <v>14</v>
      </c>
      <c r="P3383">
        <v>0</v>
      </c>
      <c r="Q3383">
        <v>0</v>
      </c>
      <c r="R3383">
        <v>0</v>
      </c>
      <c r="S3383">
        <v>6.6733330000000004</v>
      </c>
      <c r="T3383">
        <v>0</v>
      </c>
      <c r="U3383">
        <v>0</v>
      </c>
    </row>
    <row r="3384" spans="1:21" x14ac:dyDescent="0.25">
      <c r="A3384" t="s">
        <v>12771</v>
      </c>
      <c r="B3384">
        <v>1</v>
      </c>
      <c r="C3384" t="s">
        <v>79</v>
      </c>
      <c r="D3384" t="s">
        <v>120</v>
      </c>
      <c r="E3384" t="s">
        <v>12772</v>
      </c>
      <c r="F3384" t="s">
        <v>140</v>
      </c>
      <c r="G3384" t="s">
        <v>72</v>
      </c>
      <c r="H3384" t="s">
        <v>129</v>
      </c>
      <c r="I3384" t="s">
        <v>22</v>
      </c>
      <c r="J3384" t="s">
        <v>141</v>
      </c>
      <c r="K3384" t="s">
        <v>12773</v>
      </c>
      <c r="L3384" t="s">
        <v>12774</v>
      </c>
      <c r="M3384">
        <v>0.52666666600000001</v>
      </c>
      <c r="N3384">
        <v>29</v>
      </c>
      <c r="O3384">
        <v>32</v>
      </c>
      <c r="P3384">
        <v>0</v>
      </c>
      <c r="Q3384">
        <v>0</v>
      </c>
      <c r="R3384">
        <v>15.273332999999999</v>
      </c>
      <c r="S3384">
        <v>16.853332999999999</v>
      </c>
      <c r="T3384">
        <v>0</v>
      </c>
      <c r="U3384">
        <v>0</v>
      </c>
    </row>
    <row r="3385" spans="1:21" x14ac:dyDescent="0.25">
      <c r="A3385" t="s">
        <v>12775</v>
      </c>
      <c r="B3385">
        <v>1</v>
      </c>
      <c r="C3385" t="s">
        <v>79</v>
      </c>
      <c r="D3385" t="s">
        <v>120</v>
      </c>
      <c r="E3385" t="s">
        <v>12776</v>
      </c>
      <c r="F3385" t="s">
        <v>4986</v>
      </c>
      <c r="G3385" t="s">
        <v>71</v>
      </c>
      <c r="H3385" t="s">
        <v>129</v>
      </c>
      <c r="I3385" t="s">
        <v>22</v>
      </c>
      <c r="J3385" t="s">
        <v>141</v>
      </c>
      <c r="K3385" t="s">
        <v>12777</v>
      </c>
      <c r="L3385" t="s">
        <v>12778</v>
      </c>
      <c r="M3385">
        <v>2.0355555550000002</v>
      </c>
      <c r="N3385">
        <v>0</v>
      </c>
      <c r="O3385">
        <v>2</v>
      </c>
      <c r="P3385">
        <v>0</v>
      </c>
      <c r="Q3385">
        <v>0</v>
      </c>
      <c r="R3385">
        <v>0</v>
      </c>
      <c r="S3385">
        <v>4.0711110000000001</v>
      </c>
      <c r="T3385">
        <v>0</v>
      </c>
      <c r="U3385">
        <v>0</v>
      </c>
    </row>
    <row r="3386" spans="1:21" x14ac:dyDescent="0.25">
      <c r="A3386" t="s">
        <v>12779</v>
      </c>
      <c r="B3386">
        <v>1</v>
      </c>
      <c r="C3386" t="s">
        <v>79</v>
      </c>
      <c r="D3386" t="s">
        <v>120</v>
      </c>
      <c r="E3386" t="s">
        <v>12780</v>
      </c>
      <c r="F3386" t="s">
        <v>4991</v>
      </c>
      <c r="G3386" t="s">
        <v>71</v>
      </c>
      <c r="H3386" t="s">
        <v>129</v>
      </c>
      <c r="I3386" t="s">
        <v>22</v>
      </c>
      <c r="J3386" t="s">
        <v>141</v>
      </c>
      <c r="K3386" t="s">
        <v>12781</v>
      </c>
      <c r="L3386" t="s">
        <v>12782</v>
      </c>
      <c r="M3386">
        <v>1.516388888</v>
      </c>
      <c r="N3386">
        <v>0</v>
      </c>
      <c r="O3386">
        <v>2</v>
      </c>
      <c r="P3386">
        <v>0</v>
      </c>
      <c r="Q3386">
        <v>0</v>
      </c>
      <c r="R3386">
        <v>0</v>
      </c>
      <c r="S3386">
        <v>3.032778</v>
      </c>
      <c r="T3386">
        <v>0</v>
      </c>
      <c r="U3386">
        <v>0</v>
      </c>
    </row>
    <row r="3387" spans="1:21" x14ac:dyDescent="0.25">
      <c r="A3387" t="s">
        <v>12783</v>
      </c>
      <c r="B3387">
        <v>1</v>
      </c>
      <c r="C3387" t="s">
        <v>79</v>
      </c>
      <c r="D3387" t="s">
        <v>120</v>
      </c>
      <c r="E3387" t="s">
        <v>12784</v>
      </c>
      <c r="F3387" t="s">
        <v>2199</v>
      </c>
      <c r="G3387" t="s">
        <v>71</v>
      </c>
      <c r="H3387" t="s">
        <v>129</v>
      </c>
      <c r="I3387" t="s">
        <v>24</v>
      </c>
      <c r="J3387" t="s">
        <v>141</v>
      </c>
      <c r="K3387" t="s">
        <v>12785</v>
      </c>
      <c r="L3387" t="s">
        <v>12786</v>
      </c>
      <c r="M3387">
        <v>1.715833333</v>
      </c>
      <c r="N3387">
        <v>0</v>
      </c>
      <c r="O3387">
        <v>20</v>
      </c>
      <c r="P3387">
        <v>0</v>
      </c>
      <c r="Q3387">
        <v>0</v>
      </c>
      <c r="R3387">
        <v>0</v>
      </c>
      <c r="S3387">
        <v>34.316667000000002</v>
      </c>
      <c r="T3387">
        <v>0</v>
      </c>
      <c r="U3387">
        <v>0</v>
      </c>
    </row>
    <row r="3388" spans="1:21" x14ac:dyDescent="0.25">
      <c r="A3388" t="s">
        <v>12787</v>
      </c>
      <c r="B3388">
        <v>1</v>
      </c>
      <c r="C3388" t="s">
        <v>79</v>
      </c>
      <c r="D3388" t="s">
        <v>120</v>
      </c>
      <c r="E3388" t="s">
        <v>12788</v>
      </c>
      <c r="F3388" t="s">
        <v>4986</v>
      </c>
      <c r="G3388" t="s">
        <v>71</v>
      </c>
      <c r="H3388" t="s">
        <v>129</v>
      </c>
      <c r="I3388" t="s">
        <v>22</v>
      </c>
      <c r="J3388" t="s">
        <v>141</v>
      </c>
      <c r="K3388" t="s">
        <v>12789</v>
      </c>
      <c r="L3388" t="s">
        <v>12790</v>
      </c>
      <c r="M3388">
        <v>0.57499999999999996</v>
      </c>
      <c r="N3388">
        <v>0</v>
      </c>
      <c r="O3388">
        <v>85</v>
      </c>
      <c r="P3388">
        <v>0</v>
      </c>
      <c r="Q3388">
        <v>0</v>
      </c>
      <c r="R3388">
        <v>0</v>
      </c>
      <c r="S3388">
        <v>48.875</v>
      </c>
      <c r="T3388">
        <v>0</v>
      </c>
      <c r="U3388">
        <v>0</v>
      </c>
    </row>
    <row r="3389" spans="1:21" x14ac:dyDescent="0.25">
      <c r="A3389" t="s">
        <v>12791</v>
      </c>
      <c r="B3389">
        <v>1</v>
      </c>
      <c r="C3389" t="s">
        <v>79</v>
      </c>
      <c r="D3389" t="s">
        <v>120</v>
      </c>
      <c r="E3389" t="s">
        <v>12792</v>
      </c>
      <c r="F3389" t="s">
        <v>5626</v>
      </c>
      <c r="G3389" t="s">
        <v>71</v>
      </c>
      <c r="H3389" t="s">
        <v>129</v>
      </c>
      <c r="I3389" t="s">
        <v>22</v>
      </c>
      <c r="J3389" t="s">
        <v>141</v>
      </c>
      <c r="K3389" t="s">
        <v>12793</v>
      </c>
      <c r="L3389" t="s">
        <v>12794</v>
      </c>
      <c r="M3389">
        <v>0.64944444400000001</v>
      </c>
      <c r="N3389">
        <v>2</v>
      </c>
      <c r="O3389">
        <v>338</v>
      </c>
      <c r="P3389">
        <v>0</v>
      </c>
      <c r="Q3389">
        <v>0</v>
      </c>
      <c r="R3389">
        <v>1.298889</v>
      </c>
      <c r="S3389">
        <v>219.51222200000001</v>
      </c>
      <c r="T3389">
        <v>0</v>
      </c>
      <c r="U3389">
        <v>0</v>
      </c>
    </row>
    <row r="3390" spans="1:21" x14ac:dyDescent="0.25">
      <c r="A3390" t="s">
        <v>12795</v>
      </c>
      <c r="B3390">
        <v>1</v>
      </c>
      <c r="C3390" t="s">
        <v>79</v>
      </c>
      <c r="D3390" t="s">
        <v>120</v>
      </c>
      <c r="E3390" t="s">
        <v>12796</v>
      </c>
      <c r="F3390" t="s">
        <v>140</v>
      </c>
      <c r="G3390" t="s">
        <v>72</v>
      </c>
      <c r="H3390" t="s">
        <v>129</v>
      </c>
      <c r="I3390" t="s">
        <v>22</v>
      </c>
      <c r="J3390" t="s">
        <v>141</v>
      </c>
      <c r="K3390" t="s">
        <v>12797</v>
      </c>
      <c r="L3390" t="s">
        <v>12798</v>
      </c>
      <c r="M3390">
        <v>1.249166666</v>
      </c>
      <c r="N3390">
        <v>9</v>
      </c>
      <c r="O3390">
        <v>162</v>
      </c>
      <c r="P3390">
        <v>247</v>
      </c>
      <c r="Q3390">
        <v>13</v>
      </c>
      <c r="R3390">
        <v>11.2425</v>
      </c>
      <c r="S3390">
        <v>202.36500000000001</v>
      </c>
      <c r="T3390">
        <v>308.54416700000002</v>
      </c>
      <c r="U3390">
        <v>16.239166999999998</v>
      </c>
    </row>
    <row r="3391" spans="1:21" x14ac:dyDescent="0.25">
      <c r="A3391" t="s">
        <v>12799</v>
      </c>
      <c r="B3391">
        <v>1</v>
      </c>
      <c r="C3391" t="s">
        <v>79</v>
      </c>
      <c r="D3391" t="s">
        <v>120</v>
      </c>
      <c r="E3391" t="s">
        <v>12800</v>
      </c>
      <c r="F3391" t="s">
        <v>5626</v>
      </c>
      <c r="G3391" t="s">
        <v>71</v>
      </c>
      <c r="H3391" t="s">
        <v>129</v>
      </c>
      <c r="I3391" t="s">
        <v>22</v>
      </c>
      <c r="J3391" t="s">
        <v>141</v>
      </c>
      <c r="K3391" t="s">
        <v>12801</v>
      </c>
      <c r="L3391" t="s">
        <v>12802</v>
      </c>
      <c r="M3391">
        <v>0.67888888800000002</v>
      </c>
      <c r="N3391">
        <v>0</v>
      </c>
      <c r="O3391">
        <v>114</v>
      </c>
      <c r="P3391">
        <v>0</v>
      </c>
      <c r="Q3391">
        <v>0</v>
      </c>
      <c r="R3391">
        <v>0</v>
      </c>
      <c r="S3391">
        <v>77.393332999999998</v>
      </c>
      <c r="T3391">
        <v>0</v>
      </c>
      <c r="U3391">
        <v>0</v>
      </c>
    </row>
    <row r="3392" spans="1:21" x14ac:dyDescent="0.25">
      <c r="A3392" t="s">
        <v>12803</v>
      </c>
      <c r="B3392">
        <v>1</v>
      </c>
      <c r="C3392" t="s">
        <v>79</v>
      </c>
      <c r="D3392" t="s">
        <v>120</v>
      </c>
      <c r="E3392" t="s">
        <v>12804</v>
      </c>
      <c r="F3392" t="s">
        <v>5626</v>
      </c>
      <c r="G3392" t="s">
        <v>71</v>
      </c>
      <c r="H3392" t="s">
        <v>129</v>
      </c>
      <c r="I3392" t="s">
        <v>22</v>
      </c>
      <c r="J3392" t="s">
        <v>141</v>
      </c>
      <c r="K3392" t="s">
        <v>12805</v>
      </c>
      <c r="L3392" t="s">
        <v>12806</v>
      </c>
      <c r="M3392">
        <v>0.70444444399999995</v>
      </c>
      <c r="N3392">
        <v>0</v>
      </c>
      <c r="O3392">
        <v>170</v>
      </c>
      <c r="P3392">
        <v>0</v>
      </c>
      <c r="Q3392">
        <v>0</v>
      </c>
      <c r="R3392">
        <v>0</v>
      </c>
      <c r="S3392">
        <v>119.755555</v>
      </c>
      <c r="T3392">
        <v>0</v>
      </c>
      <c r="U3392">
        <v>0</v>
      </c>
    </row>
    <row r="3393" spans="1:21" x14ac:dyDescent="0.25">
      <c r="A3393" t="s">
        <v>12807</v>
      </c>
      <c r="B3393">
        <v>1</v>
      </c>
      <c r="C3393" t="s">
        <v>79</v>
      </c>
      <c r="D3393" t="s">
        <v>120</v>
      </c>
      <c r="E3393" t="s">
        <v>12796</v>
      </c>
      <c r="F3393" t="s">
        <v>140</v>
      </c>
      <c r="G3393" t="s">
        <v>72</v>
      </c>
      <c r="H3393" t="s">
        <v>129</v>
      </c>
      <c r="I3393" t="s">
        <v>22</v>
      </c>
      <c r="J3393" t="s">
        <v>141</v>
      </c>
      <c r="K3393" t="s">
        <v>12808</v>
      </c>
      <c r="L3393" t="s">
        <v>12809</v>
      </c>
      <c r="M3393">
        <v>2.1</v>
      </c>
      <c r="N3393">
        <v>9</v>
      </c>
      <c r="O3393">
        <v>162</v>
      </c>
      <c r="P3393">
        <v>247</v>
      </c>
      <c r="Q3393">
        <v>13</v>
      </c>
      <c r="R3393">
        <v>18.899999999999999</v>
      </c>
      <c r="S3393">
        <v>340.2</v>
      </c>
      <c r="T3393">
        <v>518.70000000000005</v>
      </c>
      <c r="U3393">
        <v>27.3</v>
      </c>
    </row>
    <row r="3394" spans="1:21" x14ac:dyDescent="0.25">
      <c r="A3394" t="s">
        <v>12810</v>
      </c>
      <c r="B3394">
        <v>1</v>
      </c>
      <c r="C3394" t="s">
        <v>79</v>
      </c>
      <c r="D3394" t="s">
        <v>120</v>
      </c>
      <c r="E3394" t="s">
        <v>12811</v>
      </c>
      <c r="F3394" t="s">
        <v>140</v>
      </c>
      <c r="G3394" t="s">
        <v>72</v>
      </c>
      <c r="H3394" t="s">
        <v>129</v>
      </c>
      <c r="I3394" t="s">
        <v>22</v>
      </c>
      <c r="J3394" t="s">
        <v>141</v>
      </c>
      <c r="K3394" t="s">
        <v>12812</v>
      </c>
      <c r="L3394" t="s">
        <v>12813</v>
      </c>
      <c r="M3394">
        <v>0.396666666</v>
      </c>
      <c r="N3394">
        <v>62</v>
      </c>
      <c r="O3394">
        <v>485</v>
      </c>
      <c r="P3394">
        <v>1</v>
      </c>
      <c r="Q3394">
        <v>0</v>
      </c>
      <c r="R3394">
        <v>24.593333000000001</v>
      </c>
      <c r="S3394">
        <v>192.38333299999999</v>
      </c>
      <c r="T3394">
        <v>0.39666699999999999</v>
      </c>
      <c r="U3394">
        <v>0</v>
      </c>
    </row>
    <row r="3395" spans="1:21" x14ac:dyDescent="0.25">
      <c r="A3395" t="s">
        <v>12814</v>
      </c>
      <c r="B3395">
        <v>1</v>
      </c>
      <c r="C3395" t="s">
        <v>79</v>
      </c>
      <c r="D3395" t="s">
        <v>120</v>
      </c>
      <c r="E3395" t="s">
        <v>12796</v>
      </c>
      <c r="F3395" t="s">
        <v>140</v>
      </c>
      <c r="G3395" t="s">
        <v>72</v>
      </c>
      <c r="H3395" t="s">
        <v>129</v>
      </c>
      <c r="I3395" t="s">
        <v>22</v>
      </c>
      <c r="J3395" t="s">
        <v>141</v>
      </c>
      <c r="K3395" t="s">
        <v>12815</v>
      </c>
      <c r="L3395" t="s">
        <v>12816</v>
      </c>
      <c r="M3395">
        <v>0.93500000000000005</v>
      </c>
      <c r="N3395">
        <v>9</v>
      </c>
      <c r="O3395">
        <v>162</v>
      </c>
      <c r="P3395">
        <v>247</v>
      </c>
      <c r="Q3395">
        <v>13</v>
      </c>
      <c r="R3395">
        <v>8.4149999999999991</v>
      </c>
      <c r="S3395">
        <v>151.47</v>
      </c>
      <c r="T3395">
        <v>230.94499999999999</v>
      </c>
      <c r="U3395">
        <v>12.154999999999999</v>
      </c>
    </row>
    <row r="3396" spans="1:21" x14ac:dyDescent="0.25">
      <c r="A3396" t="s">
        <v>12817</v>
      </c>
      <c r="B3396">
        <v>1</v>
      </c>
      <c r="C3396" t="s">
        <v>79</v>
      </c>
      <c r="D3396" t="s">
        <v>120</v>
      </c>
      <c r="E3396" t="s">
        <v>12796</v>
      </c>
      <c r="F3396" t="s">
        <v>140</v>
      </c>
      <c r="G3396" t="s">
        <v>72</v>
      </c>
      <c r="H3396" t="s">
        <v>129</v>
      </c>
      <c r="I3396" t="s">
        <v>22</v>
      </c>
      <c r="J3396" t="s">
        <v>141</v>
      </c>
      <c r="K3396" t="s">
        <v>12818</v>
      </c>
      <c r="L3396" t="s">
        <v>12819</v>
      </c>
      <c r="M3396">
        <v>0.46583333300000002</v>
      </c>
      <c r="N3396">
        <v>9</v>
      </c>
      <c r="O3396">
        <v>162</v>
      </c>
      <c r="P3396">
        <v>247</v>
      </c>
      <c r="Q3396">
        <v>13</v>
      </c>
      <c r="R3396">
        <v>4.1924999999999999</v>
      </c>
      <c r="S3396">
        <v>75.465000000000003</v>
      </c>
      <c r="T3396">
        <v>115.060833</v>
      </c>
      <c r="U3396">
        <v>6.0558329999999998</v>
      </c>
    </row>
    <row r="3397" spans="1:21" x14ac:dyDescent="0.25">
      <c r="A3397" t="s">
        <v>12820</v>
      </c>
      <c r="B3397">
        <v>1</v>
      </c>
      <c r="C3397" t="s">
        <v>79</v>
      </c>
      <c r="D3397" t="s">
        <v>120</v>
      </c>
      <c r="E3397" t="s">
        <v>12821</v>
      </c>
      <c r="F3397" t="s">
        <v>140</v>
      </c>
      <c r="G3397" t="s">
        <v>72</v>
      </c>
      <c r="H3397" t="s">
        <v>129</v>
      </c>
      <c r="I3397" t="s">
        <v>22</v>
      </c>
      <c r="J3397" t="s">
        <v>141</v>
      </c>
      <c r="K3397" t="s">
        <v>10503</v>
      </c>
      <c r="L3397" t="s">
        <v>12822</v>
      </c>
      <c r="M3397">
        <v>1.636666666</v>
      </c>
      <c r="N3397">
        <v>9</v>
      </c>
      <c r="O3397">
        <v>162</v>
      </c>
      <c r="P3397">
        <v>247</v>
      </c>
      <c r="Q3397">
        <v>13</v>
      </c>
      <c r="R3397">
        <v>14.73</v>
      </c>
      <c r="S3397">
        <v>265.14</v>
      </c>
      <c r="T3397">
        <v>404.25666699999999</v>
      </c>
      <c r="U3397">
        <v>21.276667</v>
      </c>
    </row>
    <row r="3398" spans="1:21" x14ac:dyDescent="0.25">
      <c r="A3398" t="s">
        <v>12823</v>
      </c>
      <c r="B3398">
        <v>1</v>
      </c>
      <c r="C3398" t="s">
        <v>79</v>
      </c>
      <c r="D3398" t="s">
        <v>120</v>
      </c>
      <c r="E3398" t="s">
        <v>12796</v>
      </c>
      <c r="F3398" t="s">
        <v>140</v>
      </c>
      <c r="G3398" t="s">
        <v>72</v>
      </c>
      <c r="H3398" t="s">
        <v>129</v>
      </c>
      <c r="I3398" t="s">
        <v>22</v>
      </c>
      <c r="J3398" t="s">
        <v>141</v>
      </c>
      <c r="K3398" t="s">
        <v>12824</v>
      </c>
      <c r="L3398" t="s">
        <v>12825</v>
      </c>
      <c r="M3398">
        <v>0.64333333299999995</v>
      </c>
      <c r="N3398">
        <v>9</v>
      </c>
      <c r="O3398">
        <v>162</v>
      </c>
      <c r="P3398">
        <v>247</v>
      </c>
      <c r="Q3398">
        <v>13</v>
      </c>
      <c r="R3398">
        <v>5.79</v>
      </c>
      <c r="S3398">
        <v>104.22</v>
      </c>
      <c r="T3398">
        <v>158.903333</v>
      </c>
      <c r="U3398">
        <v>8.3633330000000008</v>
      </c>
    </row>
    <row r="3399" spans="1:21" x14ac:dyDescent="0.25">
      <c r="A3399" t="s">
        <v>12826</v>
      </c>
      <c r="B3399">
        <v>1</v>
      </c>
      <c r="C3399" t="s">
        <v>79</v>
      </c>
      <c r="D3399" t="s">
        <v>120</v>
      </c>
      <c r="E3399" t="s">
        <v>12811</v>
      </c>
      <c r="F3399" t="s">
        <v>140</v>
      </c>
      <c r="G3399" t="s">
        <v>72</v>
      </c>
      <c r="H3399" t="s">
        <v>129</v>
      </c>
      <c r="I3399" t="s">
        <v>22</v>
      </c>
      <c r="J3399" t="s">
        <v>141</v>
      </c>
      <c r="K3399" t="s">
        <v>12827</v>
      </c>
      <c r="L3399" t="s">
        <v>12828</v>
      </c>
      <c r="M3399">
        <v>1.0222222219999999</v>
      </c>
      <c r="N3399">
        <v>62</v>
      </c>
      <c r="O3399">
        <v>485</v>
      </c>
      <c r="P3399">
        <v>1</v>
      </c>
      <c r="Q3399">
        <v>0</v>
      </c>
      <c r="R3399">
        <v>63.377777999999999</v>
      </c>
      <c r="S3399">
        <v>495.77777800000001</v>
      </c>
      <c r="T3399">
        <v>1.022222</v>
      </c>
      <c r="U3399">
        <v>0</v>
      </c>
    </row>
    <row r="3400" spans="1:21" x14ac:dyDescent="0.25">
      <c r="A3400" t="s">
        <v>12829</v>
      </c>
      <c r="B3400">
        <v>1</v>
      </c>
      <c r="C3400" t="s">
        <v>79</v>
      </c>
      <c r="D3400" t="s">
        <v>120</v>
      </c>
      <c r="E3400" t="s">
        <v>12830</v>
      </c>
      <c r="F3400" t="s">
        <v>177</v>
      </c>
      <c r="G3400" t="s">
        <v>71</v>
      </c>
      <c r="H3400" t="s">
        <v>129</v>
      </c>
      <c r="I3400" t="s">
        <v>22</v>
      </c>
      <c r="J3400" t="s">
        <v>130</v>
      </c>
      <c r="K3400" t="s">
        <v>12831</v>
      </c>
      <c r="L3400" t="s">
        <v>12832</v>
      </c>
      <c r="M3400">
        <v>0.15123888799999999</v>
      </c>
      <c r="N3400">
        <v>0</v>
      </c>
      <c r="O3400">
        <v>158</v>
      </c>
      <c r="P3400">
        <v>0</v>
      </c>
      <c r="Q3400">
        <v>0</v>
      </c>
      <c r="R3400">
        <v>0</v>
      </c>
      <c r="S3400">
        <v>23.895744000000001</v>
      </c>
      <c r="T3400">
        <v>0</v>
      </c>
      <c r="U3400">
        <v>0</v>
      </c>
    </row>
    <row r="3401" spans="1:21" x14ac:dyDescent="0.25">
      <c r="A3401" t="s">
        <v>12833</v>
      </c>
      <c r="B3401">
        <v>1</v>
      </c>
      <c r="C3401" t="s">
        <v>79</v>
      </c>
      <c r="D3401" t="s">
        <v>120</v>
      </c>
      <c r="E3401" t="s">
        <v>12821</v>
      </c>
      <c r="F3401" t="s">
        <v>140</v>
      </c>
      <c r="G3401" t="s">
        <v>72</v>
      </c>
      <c r="H3401" t="s">
        <v>129</v>
      </c>
      <c r="I3401" t="s">
        <v>22</v>
      </c>
      <c r="J3401" t="s">
        <v>141</v>
      </c>
      <c r="K3401" t="s">
        <v>12834</v>
      </c>
      <c r="L3401" t="s">
        <v>12835</v>
      </c>
      <c r="M3401">
        <v>0.63388888799999998</v>
      </c>
      <c r="N3401">
        <v>9</v>
      </c>
      <c r="O3401">
        <v>162</v>
      </c>
      <c r="P3401">
        <v>247</v>
      </c>
      <c r="Q3401">
        <v>13</v>
      </c>
      <c r="R3401">
        <v>5.7050000000000001</v>
      </c>
      <c r="S3401">
        <v>102.69</v>
      </c>
      <c r="T3401">
        <v>156.57055500000001</v>
      </c>
      <c r="U3401">
        <v>8.2405559999999998</v>
      </c>
    </row>
    <row r="3402" spans="1:21" x14ac:dyDescent="0.25">
      <c r="A3402" t="s">
        <v>12836</v>
      </c>
      <c r="B3402">
        <v>1</v>
      </c>
      <c r="C3402" t="s">
        <v>78</v>
      </c>
      <c r="D3402" t="s">
        <v>95</v>
      </c>
      <c r="E3402" t="s">
        <v>12837</v>
      </c>
      <c r="F3402" t="s">
        <v>4991</v>
      </c>
      <c r="G3402" t="s">
        <v>71</v>
      </c>
      <c r="H3402" t="s">
        <v>129</v>
      </c>
      <c r="I3402" t="s">
        <v>22</v>
      </c>
      <c r="J3402" t="s">
        <v>141</v>
      </c>
      <c r="K3402" t="s">
        <v>12838</v>
      </c>
      <c r="L3402" t="s">
        <v>12839</v>
      </c>
      <c r="M3402">
        <v>1.6758333329999999</v>
      </c>
      <c r="N3402">
        <v>1</v>
      </c>
      <c r="O3402">
        <v>0</v>
      </c>
      <c r="P3402">
        <v>0</v>
      </c>
      <c r="Q3402">
        <v>0</v>
      </c>
      <c r="R3402">
        <v>1.6758329999999999</v>
      </c>
      <c r="S3402">
        <v>0</v>
      </c>
      <c r="T3402">
        <v>0</v>
      </c>
      <c r="U3402">
        <v>0</v>
      </c>
    </row>
    <row r="3403" spans="1:21" x14ac:dyDescent="0.25">
      <c r="A3403" t="s">
        <v>12840</v>
      </c>
      <c r="B3403">
        <v>1</v>
      </c>
      <c r="C3403" t="s">
        <v>78</v>
      </c>
      <c r="D3403" t="s">
        <v>95</v>
      </c>
      <c r="E3403" t="s">
        <v>12841</v>
      </c>
      <c r="F3403" t="s">
        <v>140</v>
      </c>
      <c r="G3403" t="s">
        <v>72</v>
      </c>
      <c r="H3403" t="s">
        <v>129</v>
      </c>
      <c r="I3403" t="s">
        <v>22</v>
      </c>
      <c r="J3403" t="s">
        <v>141</v>
      </c>
      <c r="K3403" t="s">
        <v>12842</v>
      </c>
      <c r="L3403" t="s">
        <v>4697</v>
      </c>
      <c r="M3403">
        <v>0.21666666600000001</v>
      </c>
      <c r="N3403">
        <v>34</v>
      </c>
      <c r="O3403">
        <v>2093</v>
      </c>
      <c r="P3403">
        <v>52</v>
      </c>
      <c r="Q3403">
        <v>1284</v>
      </c>
      <c r="R3403">
        <v>7.3666669999999996</v>
      </c>
      <c r="S3403">
        <v>453.48333200000002</v>
      </c>
      <c r="T3403">
        <v>11.266667</v>
      </c>
      <c r="U3403">
        <v>278.19999899999999</v>
      </c>
    </row>
    <row r="3404" spans="1:21" x14ac:dyDescent="0.25">
      <c r="A3404" t="s">
        <v>12843</v>
      </c>
      <c r="B3404">
        <v>1</v>
      </c>
      <c r="C3404" t="s">
        <v>78</v>
      </c>
      <c r="D3404" t="s">
        <v>95</v>
      </c>
      <c r="E3404" t="s">
        <v>12844</v>
      </c>
      <c r="F3404" t="s">
        <v>5012</v>
      </c>
      <c r="G3404" t="s">
        <v>72</v>
      </c>
      <c r="H3404" t="s">
        <v>129</v>
      </c>
      <c r="I3404" t="s">
        <v>22</v>
      </c>
      <c r="J3404" t="s">
        <v>141</v>
      </c>
      <c r="K3404" t="s">
        <v>12845</v>
      </c>
      <c r="L3404" t="s">
        <v>12846</v>
      </c>
      <c r="M3404">
        <v>2.5083333329999999</v>
      </c>
      <c r="N3404">
        <v>10</v>
      </c>
      <c r="O3404">
        <v>691</v>
      </c>
      <c r="P3404">
        <v>0</v>
      </c>
      <c r="Q3404">
        <v>36</v>
      </c>
      <c r="R3404">
        <v>25.083333</v>
      </c>
      <c r="S3404">
        <v>1733.258333</v>
      </c>
      <c r="T3404">
        <v>0</v>
      </c>
      <c r="U3404">
        <v>90.3</v>
      </c>
    </row>
    <row r="3405" spans="1:21" x14ac:dyDescent="0.25">
      <c r="A3405" t="s">
        <v>12847</v>
      </c>
      <c r="B3405">
        <v>1</v>
      </c>
      <c r="C3405" t="s">
        <v>78</v>
      </c>
      <c r="D3405" t="s">
        <v>95</v>
      </c>
      <c r="E3405" t="s">
        <v>12848</v>
      </c>
      <c r="F3405" t="s">
        <v>140</v>
      </c>
      <c r="G3405" t="s">
        <v>72</v>
      </c>
      <c r="H3405" t="s">
        <v>129</v>
      </c>
      <c r="I3405" t="s">
        <v>22</v>
      </c>
      <c r="J3405" t="s">
        <v>141</v>
      </c>
      <c r="K3405" t="s">
        <v>12849</v>
      </c>
      <c r="L3405" t="s">
        <v>12850</v>
      </c>
      <c r="M3405">
        <v>0.18666666600000001</v>
      </c>
      <c r="N3405">
        <v>33</v>
      </c>
      <c r="O3405">
        <v>2051</v>
      </c>
      <c r="P3405">
        <v>52</v>
      </c>
      <c r="Q3405">
        <v>1280</v>
      </c>
      <c r="R3405">
        <v>6.16</v>
      </c>
      <c r="S3405">
        <v>382.85333200000002</v>
      </c>
      <c r="T3405">
        <v>9.7066669999999995</v>
      </c>
      <c r="U3405">
        <v>238.93333200000001</v>
      </c>
    </row>
    <row r="3406" spans="1:21" x14ac:dyDescent="0.25">
      <c r="A3406" t="s">
        <v>12851</v>
      </c>
      <c r="B3406">
        <v>1</v>
      </c>
      <c r="C3406" t="s">
        <v>78</v>
      </c>
      <c r="D3406" t="s">
        <v>95</v>
      </c>
      <c r="E3406" t="s">
        <v>12848</v>
      </c>
      <c r="F3406" t="s">
        <v>140</v>
      </c>
      <c r="G3406" t="s">
        <v>72</v>
      </c>
      <c r="H3406" t="s">
        <v>129</v>
      </c>
      <c r="I3406" t="s">
        <v>22</v>
      </c>
      <c r="J3406" t="s">
        <v>141</v>
      </c>
      <c r="K3406" t="s">
        <v>12852</v>
      </c>
      <c r="L3406" t="s">
        <v>2304</v>
      </c>
      <c r="M3406">
        <v>0.53805555500000002</v>
      </c>
      <c r="N3406">
        <v>33</v>
      </c>
      <c r="O3406">
        <v>2051</v>
      </c>
      <c r="P3406">
        <v>52</v>
      </c>
      <c r="Q3406">
        <v>1280</v>
      </c>
      <c r="R3406">
        <v>17.755832999999999</v>
      </c>
      <c r="S3406">
        <v>1103.5519429999999</v>
      </c>
      <c r="T3406">
        <v>27.978888999999999</v>
      </c>
      <c r="U3406">
        <v>688.71110999999996</v>
      </c>
    </row>
    <row r="3407" spans="1:21" x14ac:dyDescent="0.25">
      <c r="A3407" t="s">
        <v>12853</v>
      </c>
      <c r="B3407">
        <v>1</v>
      </c>
      <c r="C3407" t="s">
        <v>78</v>
      </c>
      <c r="D3407" t="s">
        <v>95</v>
      </c>
      <c r="E3407" t="s">
        <v>12848</v>
      </c>
      <c r="F3407" t="s">
        <v>140</v>
      </c>
      <c r="G3407" t="s">
        <v>72</v>
      </c>
      <c r="H3407" t="s">
        <v>129</v>
      </c>
      <c r="I3407" t="s">
        <v>22</v>
      </c>
      <c r="J3407" t="s">
        <v>141</v>
      </c>
      <c r="K3407" t="s">
        <v>12854</v>
      </c>
      <c r="L3407" t="s">
        <v>12855</v>
      </c>
      <c r="M3407">
        <v>0.109444444</v>
      </c>
      <c r="N3407">
        <v>34</v>
      </c>
      <c r="O3407">
        <v>2055</v>
      </c>
      <c r="P3407">
        <v>52</v>
      </c>
      <c r="Q3407">
        <v>1278</v>
      </c>
      <c r="R3407">
        <v>3.7211110000000001</v>
      </c>
      <c r="S3407">
        <v>224.908332</v>
      </c>
      <c r="T3407">
        <v>5.6911110000000003</v>
      </c>
      <c r="U3407">
        <v>139.86999900000001</v>
      </c>
    </row>
    <row r="3408" spans="1:21" x14ac:dyDescent="0.25">
      <c r="A3408" t="s">
        <v>12856</v>
      </c>
      <c r="B3408">
        <v>1</v>
      </c>
      <c r="C3408" t="s">
        <v>78</v>
      </c>
      <c r="D3408" t="s">
        <v>95</v>
      </c>
      <c r="E3408" t="s">
        <v>4472</v>
      </c>
      <c r="F3408" t="s">
        <v>140</v>
      </c>
      <c r="G3408" t="s">
        <v>72</v>
      </c>
      <c r="H3408" t="s">
        <v>129</v>
      </c>
      <c r="I3408" t="s">
        <v>22</v>
      </c>
      <c r="J3408" t="s">
        <v>141</v>
      </c>
      <c r="K3408" t="s">
        <v>12857</v>
      </c>
      <c r="L3408" t="s">
        <v>12858</v>
      </c>
      <c r="M3408">
        <v>0.31888888799999998</v>
      </c>
      <c r="N3408">
        <v>19</v>
      </c>
      <c r="O3408">
        <v>1166</v>
      </c>
      <c r="P3408">
        <v>34</v>
      </c>
      <c r="Q3408">
        <v>1176</v>
      </c>
      <c r="R3408">
        <v>6.0588889999999997</v>
      </c>
      <c r="S3408">
        <v>371.82444299999997</v>
      </c>
      <c r="T3408">
        <v>10.842222</v>
      </c>
      <c r="U3408">
        <v>375.01333199999999</v>
      </c>
    </row>
    <row r="3409" spans="1:21" x14ac:dyDescent="0.25">
      <c r="A3409" t="s">
        <v>12859</v>
      </c>
      <c r="B3409">
        <v>1</v>
      </c>
      <c r="C3409" t="s">
        <v>78</v>
      </c>
      <c r="D3409" t="s">
        <v>96</v>
      </c>
      <c r="E3409" t="s">
        <v>6468</v>
      </c>
      <c r="F3409" t="s">
        <v>5470</v>
      </c>
      <c r="G3409" t="s">
        <v>71</v>
      </c>
      <c r="H3409" t="s">
        <v>129</v>
      </c>
      <c r="I3409" t="s">
        <v>22</v>
      </c>
      <c r="J3409" t="s">
        <v>141</v>
      </c>
      <c r="K3409" t="s">
        <v>12860</v>
      </c>
      <c r="L3409" t="s">
        <v>12861</v>
      </c>
      <c r="M3409">
        <v>0.829166666</v>
      </c>
      <c r="N3409">
        <v>0</v>
      </c>
      <c r="O3409">
        <v>19</v>
      </c>
      <c r="P3409">
        <v>0</v>
      </c>
      <c r="Q3409">
        <v>0</v>
      </c>
      <c r="R3409">
        <v>0</v>
      </c>
      <c r="S3409">
        <v>15.754167000000001</v>
      </c>
      <c r="T3409">
        <v>0</v>
      </c>
      <c r="U3409">
        <v>0</v>
      </c>
    </row>
    <row r="3410" spans="1:21" x14ac:dyDescent="0.25">
      <c r="A3410" t="s">
        <v>12862</v>
      </c>
      <c r="B3410">
        <v>1</v>
      </c>
      <c r="C3410" t="s">
        <v>78</v>
      </c>
      <c r="D3410" t="s">
        <v>95</v>
      </c>
      <c r="E3410" t="s">
        <v>12863</v>
      </c>
      <c r="F3410" t="s">
        <v>140</v>
      </c>
      <c r="G3410" t="s">
        <v>72</v>
      </c>
      <c r="H3410" t="s">
        <v>129</v>
      </c>
      <c r="I3410" t="s">
        <v>22</v>
      </c>
      <c r="J3410" t="s">
        <v>141</v>
      </c>
      <c r="K3410" t="s">
        <v>12864</v>
      </c>
      <c r="L3410" t="s">
        <v>12865</v>
      </c>
      <c r="M3410">
        <v>0.76694444399999995</v>
      </c>
      <c r="N3410">
        <v>20</v>
      </c>
      <c r="O3410">
        <v>3290</v>
      </c>
      <c r="P3410">
        <v>106</v>
      </c>
      <c r="Q3410">
        <v>2614</v>
      </c>
      <c r="R3410">
        <v>15.338889</v>
      </c>
      <c r="S3410">
        <v>2523.2472210000001</v>
      </c>
      <c r="T3410">
        <v>81.296110999999996</v>
      </c>
      <c r="U3410">
        <v>2004.7927769999999</v>
      </c>
    </row>
    <row r="3411" spans="1:21" x14ac:dyDescent="0.25">
      <c r="A3411" t="s">
        <v>12866</v>
      </c>
      <c r="B3411">
        <v>1</v>
      </c>
      <c r="C3411" t="s">
        <v>78</v>
      </c>
      <c r="D3411" t="s">
        <v>95</v>
      </c>
      <c r="E3411" t="s">
        <v>12867</v>
      </c>
      <c r="F3411" t="s">
        <v>140</v>
      </c>
      <c r="G3411" t="s">
        <v>72</v>
      </c>
      <c r="H3411" t="s">
        <v>129</v>
      </c>
      <c r="I3411" t="s">
        <v>22</v>
      </c>
      <c r="J3411" t="s">
        <v>141</v>
      </c>
      <c r="K3411" t="s">
        <v>12868</v>
      </c>
      <c r="L3411" t="s">
        <v>12869</v>
      </c>
      <c r="M3411">
        <v>0.41194444400000002</v>
      </c>
      <c r="N3411">
        <v>5</v>
      </c>
      <c r="O3411">
        <v>0</v>
      </c>
      <c r="P3411">
        <v>181</v>
      </c>
      <c r="Q3411">
        <v>7117</v>
      </c>
      <c r="R3411">
        <v>2.0597219999999998</v>
      </c>
      <c r="S3411">
        <v>0</v>
      </c>
      <c r="T3411">
        <v>74.561943999999997</v>
      </c>
      <c r="U3411">
        <v>2931.8086079999998</v>
      </c>
    </row>
    <row r="3412" spans="1:21" x14ac:dyDescent="0.25">
      <c r="A3412" t="s">
        <v>12870</v>
      </c>
      <c r="B3412">
        <v>1</v>
      </c>
      <c r="C3412" t="s">
        <v>78</v>
      </c>
      <c r="D3412" t="s">
        <v>95</v>
      </c>
      <c r="E3412" t="s">
        <v>12867</v>
      </c>
      <c r="F3412" t="s">
        <v>140</v>
      </c>
      <c r="G3412" t="s">
        <v>72</v>
      </c>
      <c r="H3412" t="s">
        <v>129</v>
      </c>
      <c r="I3412" t="s">
        <v>22</v>
      </c>
      <c r="J3412" t="s">
        <v>141</v>
      </c>
      <c r="K3412" t="s">
        <v>12871</v>
      </c>
      <c r="L3412" t="s">
        <v>12872</v>
      </c>
      <c r="M3412">
        <v>1.6613888880000001</v>
      </c>
      <c r="N3412">
        <v>5</v>
      </c>
      <c r="O3412">
        <v>0</v>
      </c>
      <c r="P3412">
        <v>108</v>
      </c>
      <c r="Q3412">
        <v>5641</v>
      </c>
      <c r="R3412">
        <v>8.3069439999999997</v>
      </c>
      <c r="S3412">
        <v>0</v>
      </c>
      <c r="T3412">
        <v>179.43</v>
      </c>
      <c r="U3412">
        <v>9371.8947169999992</v>
      </c>
    </row>
    <row r="3413" spans="1:21" x14ac:dyDescent="0.25">
      <c r="A3413" t="s">
        <v>12873</v>
      </c>
      <c r="B3413">
        <v>1</v>
      </c>
      <c r="C3413" t="s">
        <v>78</v>
      </c>
      <c r="D3413" t="s">
        <v>95</v>
      </c>
      <c r="E3413" t="s">
        <v>12867</v>
      </c>
      <c r="F3413" t="s">
        <v>140</v>
      </c>
      <c r="G3413" t="s">
        <v>72</v>
      </c>
      <c r="H3413" t="s">
        <v>129</v>
      </c>
      <c r="I3413" t="s">
        <v>22</v>
      </c>
      <c r="J3413" t="s">
        <v>141</v>
      </c>
      <c r="K3413" t="s">
        <v>12874</v>
      </c>
      <c r="L3413" t="s">
        <v>12875</v>
      </c>
      <c r="M3413">
        <v>0.48333333299999998</v>
      </c>
      <c r="N3413">
        <v>5</v>
      </c>
      <c r="O3413">
        <v>0</v>
      </c>
      <c r="P3413">
        <v>183</v>
      </c>
      <c r="Q3413">
        <v>7137</v>
      </c>
      <c r="R3413">
        <v>2.4166669999999999</v>
      </c>
      <c r="S3413">
        <v>0</v>
      </c>
      <c r="T3413">
        <v>88.45</v>
      </c>
      <c r="U3413">
        <v>3449.549998</v>
      </c>
    </row>
    <row r="3414" spans="1:21" x14ac:dyDescent="0.25">
      <c r="A3414" t="s">
        <v>12876</v>
      </c>
      <c r="B3414">
        <v>1</v>
      </c>
      <c r="C3414" t="s">
        <v>78</v>
      </c>
      <c r="D3414" t="s">
        <v>95</v>
      </c>
      <c r="E3414" t="s">
        <v>12877</v>
      </c>
      <c r="F3414" t="s">
        <v>4991</v>
      </c>
      <c r="G3414" t="s">
        <v>71</v>
      </c>
      <c r="H3414" t="s">
        <v>129</v>
      </c>
      <c r="I3414" t="s">
        <v>22</v>
      </c>
      <c r="J3414" t="s">
        <v>141</v>
      </c>
      <c r="K3414" t="s">
        <v>12878</v>
      </c>
      <c r="L3414" t="s">
        <v>12879</v>
      </c>
      <c r="M3414">
        <v>1.4069444440000001</v>
      </c>
      <c r="N3414">
        <v>0</v>
      </c>
      <c r="O3414">
        <v>5</v>
      </c>
      <c r="P3414">
        <v>0</v>
      </c>
      <c r="Q3414">
        <v>0</v>
      </c>
      <c r="R3414">
        <v>0</v>
      </c>
      <c r="S3414">
        <v>7.0347220000000004</v>
      </c>
      <c r="T3414">
        <v>0</v>
      </c>
      <c r="U3414">
        <v>0</v>
      </c>
    </row>
    <row r="3415" spans="1:21" x14ac:dyDescent="0.25">
      <c r="A3415" t="s">
        <v>12880</v>
      </c>
      <c r="B3415">
        <v>1</v>
      </c>
      <c r="C3415" t="s">
        <v>78</v>
      </c>
      <c r="D3415" t="s">
        <v>91</v>
      </c>
      <c r="E3415" t="s">
        <v>12881</v>
      </c>
      <c r="F3415" t="s">
        <v>5470</v>
      </c>
      <c r="G3415" t="s">
        <v>71</v>
      </c>
      <c r="H3415" t="s">
        <v>129</v>
      </c>
      <c r="I3415" t="s">
        <v>22</v>
      </c>
      <c r="J3415" t="s">
        <v>141</v>
      </c>
      <c r="K3415" t="s">
        <v>12882</v>
      </c>
      <c r="L3415" t="s">
        <v>12883</v>
      </c>
      <c r="M3415">
        <v>0.43638888799999997</v>
      </c>
      <c r="N3415">
        <v>1</v>
      </c>
      <c r="O3415">
        <v>187</v>
      </c>
      <c r="P3415">
        <v>0</v>
      </c>
      <c r="Q3415">
        <v>2</v>
      </c>
      <c r="R3415">
        <v>0.43638900000000003</v>
      </c>
      <c r="S3415">
        <v>81.604721999999995</v>
      </c>
      <c r="T3415">
        <v>0</v>
      </c>
      <c r="U3415">
        <v>0.87277800000000005</v>
      </c>
    </row>
    <row r="3416" spans="1:21" x14ac:dyDescent="0.25">
      <c r="A3416" t="s">
        <v>12884</v>
      </c>
      <c r="B3416">
        <v>1</v>
      </c>
      <c r="C3416" t="s">
        <v>78</v>
      </c>
      <c r="D3416" t="s">
        <v>92</v>
      </c>
      <c r="E3416" t="s">
        <v>12885</v>
      </c>
      <c r="F3416" t="s">
        <v>135</v>
      </c>
      <c r="G3416" t="s">
        <v>72</v>
      </c>
      <c r="H3416" t="s">
        <v>129</v>
      </c>
      <c r="I3416" t="s">
        <v>22</v>
      </c>
      <c r="J3416" t="s">
        <v>130</v>
      </c>
      <c r="K3416" t="s">
        <v>3062</v>
      </c>
      <c r="L3416" t="s">
        <v>12886</v>
      </c>
      <c r="M3416">
        <v>0.64843694399999996</v>
      </c>
      <c r="N3416">
        <v>2</v>
      </c>
      <c r="O3416">
        <v>256</v>
      </c>
      <c r="P3416">
        <v>0</v>
      </c>
      <c r="Q3416">
        <v>0</v>
      </c>
      <c r="R3416">
        <v>1.2968740000000001</v>
      </c>
      <c r="S3416">
        <v>165.99985799999999</v>
      </c>
      <c r="T3416">
        <v>0</v>
      </c>
      <c r="U3416">
        <v>0</v>
      </c>
    </row>
    <row r="3417" spans="1:21" x14ac:dyDescent="0.25">
      <c r="A3417" t="s">
        <v>12887</v>
      </c>
      <c r="B3417">
        <v>1</v>
      </c>
      <c r="C3417" t="s">
        <v>79</v>
      </c>
      <c r="D3417" t="s">
        <v>110</v>
      </c>
      <c r="E3417" t="s">
        <v>5630</v>
      </c>
      <c r="F3417" t="s">
        <v>140</v>
      </c>
      <c r="G3417" t="s">
        <v>72</v>
      </c>
      <c r="H3417" t="s">
        <v>129</v>
      </c>
      <c r="I3417" t="s">
        <v>22</v>
      </c>
      <c r="J3417" t="s">
        <v>141</v>
      </c>
      <c r="K3417" t="s">
        <v>12888</v>
      </c>
      <c r="L3417" t="s">
        <v>12889</v>
      </c>
      <c r="M3417">
        <v>0.31527777699999998</v>
      </c>
      <c r="N3417">
        <v>2</v>
      </c>
      <c r="O3417">
        <v>29</v>
      </c>
      <c r="P3417">
        <v>23</v>
      </c>
      <c r="Q3417">
        <v>136</v>
      </c>
      <c r="R3417">
        <v>0.63055600000000001</v>
      </c>
      <c r="S3417">
        <v>9.1430559999999996</v>
      </c>
      <c r="T3417">
        <v>7.2513889999999996</v>
      </c>
      <c r="U3417">
        <v>42.877777999999999</v>
      </c>
    </row>
    <row r="3418" spans="1:21" x14ac:dyDescent="0.25">
      <c r="A3418" t="s">
        <v>12890</v>
      </c>
      <c r="B3418">
        <v>1</v>
      </c>
      <c r="C3418" t="s">
        <v>79</v>
      </c>
      <c r="D3418" t="s">
        <v>110</v>
      </c>
      <c r="E3418" t="s">
        <v>12891</v>
      </c>
      <c r="F3418" t="s">
        <v>140</v>
      </c>
      <c r="G3418" t="s">
        <v>72</v>
      </c>
      <c r="H3418" t="s">
        <v>129</v>
      </c>
      <c r="I3418" t="s">
        <v>22</v>
      </c>
      <c r="J3418" t="s">
        <v>141</v>
      </c>
      <c r="K3418" t="s">
        <v>12892</v>
      </c>
      <c r="L3418" t="s">
        <v>12893</v>
      </c>
      <c r="M3418">
        <v>2.5499999999999998</v>
      </c>
      <c r="N3418">
        <v>0</v>
      </c>
      <c r="O3418">
        <v>0</v>
      </c>
      <c r="P3418">
        <v>21</v>
      </c>
      <c r="Q3418">
        <v>479</v>
      </c>
      <c r="R3418">
        <v>0</v>
      </c>
      <c r="S3418">
        <v>0</v>
      </c>
      <c r="T3418">
        <v>53.55</v>
      </c>
      <c r="U3418">
        <v>1221.45</v>
      </c>
    </row>
    <row r="3419" spans="1:21" x14ac:dyDescent="0.25">
      <c r="A3419" t="s">
        <v>12894</v>
      </c>
      <c r="B3419">
        <v>1</v>
      </c>
      <c r="C3419" t="s">
        <v>78</v>
      </c>
      <c r="D3419" t="s">
        <v>91</v>
      </c>
      <c r="E3419" t="s">
        <v>12895</v>
      </c>
      <c r="F3419" t="s">
        <v>4991</v>
      </c>
      <c r="G3419" t="s">
        <v>71</v>
      </c>
      <c r="H3419" t="s">
        <v>129</v>
      </c>
      <c r="I3419" t="s">
        <v>22</v>
      </c>
      <c r="J3419" t="s">
        <v>141</v>
      </c>
      <c r="K3419" t="s">
        <v>12896</v>
      </c>
      <c r="L3419" t="s">
        <v>12897</v>
      </c>
      <c r="M3419">
        <v>1.404722222</v>
      </c>
      <c r="N3419">
        <v>0</v>
      </c>
      <c r="O3419">
        <v>1</v>
      </c>
      <c r="P3419">
        <v>0</v>
      </c>
      <c r="Q3419">
        <v>0</v>
      </c>
      <c r="R3419">
        <v>0</v>
      </c>
      <c r="S3419">
        <v>1.404722</v>
      </c>
      <c r="T3419">
        <v>0</v>
      </c>
      <c r="U3419">
        <v>0</v>
      </c>
    </row>
    <row r="3420" spans="1:21" x14ac:dyDescent="0.25">
      <c r="A3420" t="s">
        <v>12898</v>
      </c>
      <c r="B3420">
        <v>1</v>
      </c>
      <c r="C3420" t="s">
        <v>78</v>
      </c>
      <c r="D3420" t="s">
        <v>107</v>
      </c>
      <c r="E3420" t="s">
        <v>12899</v>
      </c>
      <c r="F3420" t="s">
        <v>4991</v>
      </c>
      <c r="G3420" t="s">
        <v>71</v>
      </c>
      <c r="H3420" t="s">
        <v>129</v>
      </c>
      <c r="I3420" t="s">
        <v>22</v>
      </c>
      <c r="J3420" t="s">
        <v>141</v>
      </c>
      <c r="K3420" t="s">
        <v>12900</v>
      </c>
      <c r="L3420" t="s">
        <v>12901</v>
      </c>
      <c r="M3420">
        <v>2.236111111</v>
      </c>
      <c r="N3420">
        <v>0</v>
      </c>
      <c r="O3420">
        <v>1</v>
      </c>
      <c r="P3420">
        <v>0</v>
      </c>
      <c r="Q3420">
        <v>0</v>
      </c>
      <c r="R3420">
        <v>0</v>
      </c>
      <c r="S3420">
        <v>2.2361110000000002</v>
      </c>
      <c r="T3420">
        <v>0</v>
      </c>
      <c r="U3420">
        <v>0</v>
      </c>
    </row>
    <row r="3421" spans="1:21" x14ac:dyDescent="0.25">
      <c r="A3421" t="s">
        <v>12902</v>
      </c>
      <c r="B3421">
        <v>1</v>
      </c>
      <c r="C3421" t="s">
        <v>79</v>
      </c>
      <c r="D3421" t="s">
        <v>119</v>
      </c>
      <c r="E3421" t="s">
        <v>12903</v>
      </c>
      <c r="F3421" t="s">
        <v>140</v>
      </c>
      <c r="G3421" t="s">
        <v>72</v>
      </c>
      <c r="H3421" t="s">
        <v>129</v>
      </c>
      <c r="I3421" t="s">
        <v>22</v>
      </c>
      <c r="J3421" t="s">
        <v>141</v>
      </c>
      <c r="K3421" t="s">
        <v>12904</v>
      </c>
      <c r="L3421" t="s">
        <v>12905</v>
      </c>
      <c r="M3421">
        <v>0.40611111100000002</v>
      </c>
      <c r="N3421">
        <v>0</v>
      </c>
      <c r="O3421">
        <v>0</v>
      </c>
      <c r="P3421">
        <v>22</v>
      </c>
      <c r="Q3421">
        <v>166</v>
      </c>
      <c r="R3421">
        <v>0</v>
      </c>
      <c r="S3421">
        <v>0</v>
      </c>
      <c r="T3421">
        <v>8.9344439999999992</v>
      </c>
      <c r="U3421">
        <v>67.414444000000003</v>
      </c>
    </row>
    <row r="3422" spans="1:21" x14ac:dyDescent="0.25">
      <c r="A3422" t="s">
        <v>12906</v>
      </c>
      <c r="B3422">
        <v>1</v>
      </c>
      <c r="C3422" t="s">
        <v>79</v>
      </c>
      <c r="D3422" t="s">
        <v>119</v>
      </c>
      <c r="E3422" t="s">
        <v>12907</v>
      </c>
      <c r="F3422" t="s">
        <v>4991</v>
      </c>
      <c r="G3422" t="s">
        <v>71</v>
      </c>
      <c r="H3422" t="s">
        <v>129</v>
      </c>
      <c r="I3422" t="s">
        <v>22</v>
      </c>
      <c r="J3422" t="s">
        <v>141</v>
      </c>
      <c r="K3422" t="s">
        <v>12908</v>
      </c>
      <c r="L3422" t="s">
        <v>12909</v>
      </c>
      <c r="M3422">
        <v>1.473055555</v>
      </c>
      <c r="N3422">
        <v>0</v>
      </c>
      <c r="O3422">
        <v>2</v>
      </c>
      <c r="P3422">
        <v>0</v>
      </c>
      <c r="Q3422">
        <v>0</v>
      </c>
      <c r="R3422">
        <v>0</v>
      </c>
      <c r="S3422">
        <v>2.9461110000000001</v>
      </c>
      <c r="T3422">
        <v>0</v>
      </c>
      <c r="U3422">
        <v>0</v>
      </c>
    </row>
    <row r="3423" spans="1:21" x14ac:dyDescent="0.25">
      <c r="A3423" t="s">
        <v>12910</v>
      </c>
      <c r="B3423">
        <v>1</v>
      </c>
      <c r="C3423" t="s">
        <v>79</v>
      </c>
      <c r="D3423" t="s">
        <v>119</v>
      </c>
      <c r="E3423" t="s">
        <v>12911</v>
      </c>
      <c r="F3423" t="s">
        <v>140</v>
      </c>
      <c r="G3423" t="s">
        <v>72</v>
      </c>
      <c r="H3423" t="s">
        <v>129</v>
      </c>
      <c r="I3423" t="s">
        <v>22</v>
      </c>
      <c r="J3423" t="s">
        <v>141</v>
      </c>
      <c r="K3423" t="s">
        <v>12912</v>
      </c>
      <c r="L3423" t="s">
        <v>12913</v>
      </c>
      <c r="M3423">
        <v>0.21833333299999999</v>
      </c>
      <c r="N3423">
        <v>0</v>
      </c>
      <c r="O3423">
        <v>0</v>
      </c>
      <c r="P3423">
        <v>1</v>
      </c>
      <c r="Q3423">
        <v>165</v>
      </c>
      <c r="R3423">
        <v>0</v>
      </c>
      <c r="S3423">
        <v>0</v>
      </c>
      <c r="T3423">
        <v>0.218333</v>
      </c>
      <c r="U3423">
        <v>36.024999999999999</v>
      </c>
    </row>
    <row r="3424" spans="1:21" x14ac:dyDescent="0.25">
      <c r="A3424" t="s">
        <v>12914</v>
      </c>
      <c r="B3424">
        <v>1</v>
      </c>
      <c r="C3424" t="s">
        <v>79</v>
      </c>
      <c r="D3424" t="s">
        <v>119</v>
      </c>
      <c r="E3424" t="s">
        <v>12915</v>
      </c>
      <c r="F3424" t="s">
        <v>140</v>
      </c>
      <c r="G3424" t="s">
        <v>72</v>
      </c>
      <c r="H3424" t="s">
        <v>129</v>
      </c>
      <c r="I3424" t="s">
        <v>22</v>
      </c>
      <c r="J3424" t="s">
        <v>141</v>
      </c>
      <c r="K3424" t="s">
        <v>12916</v>
      </c>
      <c r="L3424" t="s">
        <v>12917</v>
      </c>
      <c r="M3424">
        <v>2.6488888880000001</v>
      </c>
      <c r="N3424">
        <v>0</v>
      </c>
      <c r="O3424">
        <v>0</v>
      </c>
      <c r="P3424">
        <v>2</v>
      </c>
      <c r="Q3424">
        <v>71</v>
      </c>
      <c r="R3424">
        <v>0</v>
      </c>
      <c r="S3424">
        <v>0</v>
      </c>
      <c r="T3424">
        <v>5.2977780000000001</v>
      </c>
      <c r="U3424">
        <v>188.071111</v>
      </c>
    </row>
    <row r="3425" spans="1:21" x14ac:dyDescent="0.25">
      <c r="A3425" t="s">
        <v>12918</v>
      </c>
      <c r="B3425">
        <v>1</v>
      </c>
      <c r="C3425" t="s">
        <v>79</v>
      </c>
      <c r="D3425" t="s">
        <v>125</v>
      </c>
      <c r="E3425" t="s">
        <v>12919</v>
      </c>
      <c r="F3425" t="s">
        <v>5012</v>
      </c>
      <c r="G3425" t="s">
        <v>72</v>
      </c>
      <c r="H3425" t="s">
        <v>129</v>
      </c>
      <c r="I3425" t="s">
        <v>22</v>
      </c>
      <c r="J3425" t="s">
        <v>141</v>
      </c>
      <c r="K3425" t="s">
        <v>12920</v>
      </c>
      <c r="L3425" t="s">
        <v>12921</v>
      </c>
      <c r="M3425">
        <v>6.08</v>
      </c>
      <c r="N3425">
        <v>0</v>
      </c>
      <c r="O3425">
        <v>0</v>
      </c>
      <c r="P3425">
        <v>29</v>
      </c>
      <c r="Q3425">
        <v>189</v>
      </c>
      <c r="R3425">
        <v>0</v>
      </c>
      <c r="S3425">
        <v>0</v>
      </c>
      <c r="T3425">
        <v>176.32</v>
      </c>
      <c r="U3425">
        <v>1149.1199999999999</v>
      </c>
    </row>
    <row r="3426" spans="1:21" x14ac:dyDescent="0.25">
      <c r="A3426" t="s">
        <v>12922</v>
      </c>
      <c r="B3426">
        <v>1</v>
      </c>
      <c r="C3426" t="s">
        <v>79</v>
      </c>
      <c r="D3426" t="s">
        <v>125</v>
      </c>
      <c r="E3426" t="s">
        <v>12923</v>
      </c>
      <c r="F3426" t="s">
        <v>140</v>
      </c>
      <c r="G3426" t="s">
        <v>72</v>
      </c>
      <c r="H3426" t="s">
        <v>129</v>
      </c>
      <c r="I3426" t="s">
        <v>22</v>
      </c>
      <c r="J3426" t="s">
        <v>141</v>
      </c>
      <c r="K3426" t="s">
        <v>12924</v>
      </c>
      <c r="L3426" t="s">
        <v>12925</v>
      </c>
      <c r="M3426">
        <v>1.296944444</v>
      </c>
      <c r="N3426">
        <v>20</v>
      </c>
      <c r="O3426">
        <v>3132</v>
      </c>
      <c r="P3426">
        <v>9</v>
      </c>
      <c r="Q3426">
        <v>222</v>
      </c>
      <c r="R3426">
        <v>25.938889</v>
      </c>
      <c r="S3426">
        <v>4062.0299989999999</v>
      </c>
      <c r="T3426">
        <v>11.672499999999999</v>
      </c>
      <c r="U3426">
        <v>287.92166700000001</v>
      </c>
    </row>
    <row r="3427" spans="1:21" x14ac:dyDescent="0.25">
      <c r="A3427" t="s">
        <v>12926</v>
      </c>
      <c r="B3427">
        <v>1</v>
      </c>
      <c r="C3427" t="s">
        <v>79</v>
      </c>
      <c r="D3427" t="s">
        <v>125</v>
      </c>
      <c r="E3427" t="s">
        <v>12927</v>
      </c>
      <c r="F3427" t="s">
        <v>140</v>
      </c>
      <c r="G3427" t="s">
        <v>72</v>
      </c>
      <c r="H3427" t="s">
        <v>129</v>
      </c>
      <c r="I3427" t="s">
        <v>22</v>
      </c>
      <c r="J3427" t="s">
        <v>141</v>
      </c>
      <c r="K3427" t="s">
        <v>12928</v>
      </c>
      <c r="L3427" t="s">
        <v>12929</v>
      </c>
      <c r="M3427">
        <v>0.93500000000000005</v>
      </c>
      <c r="N3427">
        <v>0</v>
      </c>
      <c r="O3427">
        <v>0</v>
      </c>
      <c r="P3427">
        <v>15</v>
      </c>
      <c r="Q3427">
        <v>241</v>
      </c>
      <c r="R3427">
        <v>0</v>
      </c>
      <c r="S3427">
        <v>0</v>
      </c>
      <c r="T3427">
        <v>14.025</v>
      </c>
      <c r="U3427">
        <v>225.33500000000001</v>
      </c>
    </row>
    <row r="3428" spans="1:21" x14ac:dyDescent="0.25">
      <c r="A3428" t="s">
        <v>12930</v>
      </c>
      <c r="B3428">
        <v>1</v>
      </c>
      <c r="C3428" t="s">
        <v>79</v>
      </c>
      <c r="D3428" t="s">
        <v>125</v>
      </c>
      <c r="E3428" t="s">
        <v>12931</v>
      </c>
      <c r="F3428" t="s">
        <v>140</v>
      </c>
      <c r="G3428" t="s">
        <v>72</v>
      </c>
      <c r="H3428" t="s">
        <v>129</v>
      </c>
      <c r="I3428" t="s">
        <v>22</v>
      </c>
      <c r="J3428" t="s">
        <v>141</v>
      </c>
      <c r="K3428" t="s">
        <v>12932</v>
      </c>
      <c r="L3428" t="s">
        <v>12933</v>
      </c>
      <c r="M3428">
        <v>0.87</v>
      </c>
      <c r="N3428">
        <v>24</v>
      </c>
      <c r="O3428">
        <v>5301</v>
      </c>
      <c r="P3428">
        <v>26</v>
      </c>
      <c r="Q3428">
        <v>243</v>
      </c>
      <c r="R3428">
        <v>20.88</v>
      </c>
      <c r="S3428">
        <v>4611.87</v>
      </c>
      <c r="T3428">
        <v>22.62</v>
      </c>
      <c r="U3428">
        <v>211.41</v>
      </c>
    </row>
    <row r="3429" spans="1:21" x14ac:dyDescent="0.25">
      <c r="A3429" t="s">
        <v>12934</v>
      </c>
      <c r="B3429">
        <v>1</v>
      </c>
      <c r="C3429" t="s">
        <v>79</v>
      </c>
      <c r="D3429" t="s">
        <v>125</v>
      </c>
      <c r="E3429" t="s">
        <v>12935</v>
      </c>
      <c r="F3429" t="s">
        <v>140</v>
      </c>
      <c r="G3429" t="s">
        <v>72</v>
      </c>
      <c r="H3429" t="s">
        <v>129</v>
      </c>
      <c r="I3429" t="s">
        <v>22</v>
      </c>
      <c r="J3429" t="s">
        <v>141</v>
      </c>
      <c r="K3429" t="s">
        <v>12936</v>
      </c>
      <c r="L3429" t="s">
        <v>12937</v>
      </c>
      <c r="M3429">
        <v>2.3805555549999999</v>
      </c>
      <c r="N3429">
        <v>0</v>
      </c>
      <c r="O3429">
        <v>0</v>
      </c>
      <c r="P3429">
        <v>1</v>
      </c>
      <c r="Q3429">
        <v>34</v>
      </c>
      <c r="R3429">
        <v>0</v>
      </c>
      <c r="S3429">
        <v>0</v>
      </c>
      <c r="T3429">
        <v>2.3805559999999999</v>
      </c>
      <c r="U3429">
        <v>80.938889000000003</v>
      </c>
    </row>
    <row r="3430" spans="1:21" x14ac:dyDescent="0.25">
      <c r="A3430" t="s">
        <v>12938</v>
      </c>
      <c r="B3430">
        <v>1</v>
      </c>
      <c r="C3430" t="s">
        <v>79</v>
      </c>
      <c r="D3430" t="s">
        <v>125</v>
      </c>
      <c r="E3430" t="s">
        <v>12939</v>
      </c>
      <c r="F3430" t="s">
        <v>140</v>
      </c>
      <c r="G3430" t="s">
        <v>72</v>
      </c>
      <c r="H3430" t="s">
        <v>129</v>
      </c>
      <c r="I3430" t="s">
        <v>22</v>
      </c>
      <c r="J3430" t="s">
        <v>141</v>
      </c>
      <c r="K3430" t="s">
        <v>12940</v>
      </c>
      <c r="L3430" t="s">
        <v>12941</v>
      </c>
      <c r="M3430">
        <v>0.17695277700000001</v>
      </c>
      <c r="N3430">
        <v>70</v>
      </c>
      <c r="O3430">
        <v>10182</v>
      </c>
      <c r="P3430">
        <v>352</v>
      </c>
      <c r="Q3430">
        <v>4773</v>
      </c>
      <c r="R3430">
        <v>12.386694</v>
      </c>
      <c r="S3430">
        <v>1801.7331750000001</v>
      </c>
      <c r="T3430">
        <v>62.287377999999997</v>
      </c>
      <c r="U3430">
        <v>844.59560499999998</v>
      </c>
    </row>
    <row r="3431" spans="1:21" x14ac:dyDescent="0.25">
      <c r="A3431" t="s">
        <v>12942</v>
      </c>
      <c r="B3431">
        <v>1</v>
      </c>
      <c r="C3431" t="s">
        <v>79</v>
      </c>
      <c r="D3431" t="s">
        <v>125</v>
      </c>
      <c r="E3431" t="s">
        <v>12943</v>
      </c>
      <c r="F3431" t="s">
        <v>140</v>
      </c>
      <c r="G3431" t="s">
        <v>72</v>
      </c>
      <c r="H3431" t="s">
        <v>129</v>
      </c>
      <c r="I3431" t="s">
        <v>22</v>
      </c>
      <c r="J3431" t="s">
        <v>141</v>
      </c>
      <c r="K3431" t="s">
        <v>12944</v>
      </c>
      <c r="L3431" t="s">
        <v>3133</v>
      </c>
      <c r="M3431">
        <v>0.778888888</v>
      </c>
      <c r="N3431">
        <v>2</v>
      </c>
      <c r="O3431">
        <v>10</v>
      </c>
      <c r="P3431">
        <v>35</v>
      </c>
      <c r="Q3431">
        <v>581</v>
      </c>
      <c r="R3431">
        <v>1.5577780000000001</v>
      </c>
      <c r="S3431">
        <v>7.7888890000000002</v>
      </c>
      <c r="T3431">
        <v>27.261111</v>
      </c>
      <c r="U3431">
        <v>452.53444400000001</v>
      </c>
    </row>
    <row r="3432" spans="1:21" x14ac:dyDescent="0.25">
      <c r="A3432" t="s">
        <v>12945</v>
      </c>
      <c r="B3432">
        <v>1</v>
      </c>
      <c r="C3432" t="s">
        <v>79</v>
      </c>
      <c r="D3432" t="s">
        <v>125</v>
      </c>
      <c r="E3432" t="s">
        <v>12935</v>
      </c>
      <c r="F3432" t="s">
        <v>140</v>
      </c>
      <c r="G3432" t="s">
        <v>72</v>
      </c>
      <c r="H3432" t="s">
        <v>129</v>
      </c>
      <c r="I3432" t="s">
        <v>22</v>
      </c>
      <c r="J3432" t="s">
        <v>141</v>
      </c>
      <c r="K3432" t="s">
        <v>12946</v>
      </c>
      <c r="L3432" t="s">
        <v>12947</v>
      </c>
      <c r="M3432">
        <v>0.60750000000000004</v>
      </c>
      <c r="N3432">
        <v>70</v>
      </c>
      <c r="O3432">
        <v>10182</v>
      </c>
      <c r="P3432">
        <v>352</v>
      </c>
      <c r="Q3432">
        <v>4773</v>
      </c>
      <c r="R3432">
        <v>42.524999999999999</v>
      </c>
      <c r="S3432">
        <v>6185.5649999999996</v>
      </c>
      <c r="T3432">
        <v>213.84</v>
      </c>
      <c r="U3432">
        <v>2899.5974999999999</v>
      </c>
    </row>
    <row r="3433" spans="1:21" x14ac:dyDescent="0.25">
      <c r="A3433" t="s">
        <v>12948</v>
      </c>
      <c r="B3433">
        <v>1</v>
      </c>
      <c r="C3433" t="s">
        <v>79</v>
      </c>
      <c r="D3433" t="s">
        <v>125</v>
      </c>
      <c r="E3433" t="s">
        <v>12943</v>
      </c>
      <c r="F3433" t="s">
        <v>140</v>
      </c>
      <c r="G3433" t="s">
        <v>72</v>
      </c>
      <c r="H3433" t="s">
        <v>129</v>
      </c>
      <c r="I3433" t="s">
        <v>22</v>
      </c>
      <c r="J3433" t="s">
        <v>141</v>
      </c>
      <c r="K3433" t="s">
        <v>12949</v>
      </c>
      <c r="L3433" t="s">
        <v>12950</v>
      </c>
      <c r="M3433">
        <v>0.31027777699999998</v>
      </c>
      <c r="N3433">
        <v>2</v>
      </c>
      <c r="O3433">
        <v>10</v>
      </c>
      <c r="P3433">
        <v>35</v>
      </c>
      <c r="Q3433">
        <v>582</v>
      </c>
      <c r="R3433">
        <v>0.620556</v>
      </c>
      <c r="S3433">
        <v>3.1027779999999998</v>
      </c>
      <c r="T3433">
        <v>10.859722</v>
      </c>
      <c r="U3433">
        <v>180.58166600000001</v>
      </c>
    </row>
    <row r="3434" spans="1:21" x14ac:dyDescent="0.25">
      <c r="A3434" t="s">
        <v>12951</v>
      </c>
      <c r="B3434">
        <v>1</v>
      </c>
      <c r="C3434" t="s">
        <v>79</v>
      </c>
      <c r="D3434" t="s">
        <v>125</v>
      </c>
      <c r="E3434" t="s">
        <v>12943</v>
      </c>
      <c r="F3434" t="s">
        <v>140</v>
      </c>
      <c r="G3434" t="s">
        <v>72</v>
      </c>
      <c r="H3434" t="s">
        <v>129</v>
      </c>
      <c r="I3434" t="s">
        <v>22</v>
      </c>
      <c r="J3434" t="s">
        <v>141</v>
      </c>
      <c r="K3434" t="s">
        <v>12952</v>
      </c>
      <c r="L3434" t="s">
        <v>12953</v>
      </c>
      <c r="M3434">
        <v>0.243888888</v>
      </c>
      <c r="N3434">
        <v>0</v>
      </c>
      <c r="O3434">
        <v>0</v>
      </c>
      <c r="P3434">
        <v>2</v>
      </c>
      <c r="Q3434">
        <v>169</v>
      </c>
      <c r="R3434">
        <v>0</v>
      </c>
      <c r="S3434">
        <v>0</v>
      </c>
      <c r="T3434">
        <v>0.48777799999999999</v>
      </c>
      <c r="U3434">
        <v>41.217222</v>
      </c>
    </row>
    <row r="3435" spans="1:21" x14ac:dyDescent="0.25">
      <c r="A3435" t="s">
        <v>12954</v>
      </c>
      <c r="B3435">
        <v>1</v>
      </c>
      <c r="C3435" t="s">
        <v>79</v>
      </c>
      <c r="D3435" t="s">
        <v>125</v>
      </c>
      <c r="E3435" t="s">
        <v>12955</v>
      </c>
      <c r="F3435" t="s">
        <v>140</v>
      </c>
      <c r="G3435" t="s">
        <v>72</v>
      </c>
      <c r="H3435" t="s">
        <v>129</v>
      </c>
      <c r="I3435" t="s">
        <v>22</v>
      </c>
      <c r="J3435" t="s">
        <v>141</v>
      </c>
      <c r="K3435" t="s">
        <v>12956</v>
      </c>
      <c r="L3435" t="s">
        <v>12957</v>
      </c>
      <c r="M3435">
        <v>0.70361111099999996</v>
      </c>
      <c r="N3435">
        <v>0</v>
      </c>
      <c r="O3435">
        <v>0</v>
      </c>
      <c r="P3435">
        <v>7</v>
      </c>
      <c r="Q3435">
        <v>1123</v>
      </c>
      <c r="R3435">
        <v>0</v>
      </c>
      <c r="S3435">
        <v>0</v>
      </c>
      <c r="T3435">
        <v>4.9252779999999996</v>
      </c>
      <c r="U3435">
        <v>790.15527799999995</v>
      </c>
    </row>
    <row r="3436" spans="1:21" x14ac:dyDescent="0.25">
      <c r="A3436" t="s">
        <v>12958</v>
      </c>
      <c r="B3436">
        <v>1</v>
      </c>
      <c r="C3436" t="s">
        <v>79</v>
      </c>
      <c r="D3436" t="s">
        <v>125</v>
      </c>
      <c r="E3436" t="s">
        <v>12959</v>
      </c>
      <c r="F3436" t="s">
        <v>5012</v>
      </c>
      <c r="G3436" t="s">
        <v>72</v>
      </c>
      <c r="H3436" t="s">
        <v>129</v>
      </c>
      <c r="I3436" t="s">
        <v>22</v>
      </c>
      <c r="J3436" t="s">
        <v>141</v>
      </c>
      <c r="K3436" t="s">
        <v>12960</v>
      </c>
      <c r="L3436" t="s">
        <v>12961</v>
      </c>
      <c r="M3436">
        <v>3.3197222219999998</v>
      </c>
      <c r="N3436">
        <v>0</v>
      </c>
      <c r="O3436">
        <v>0</v>
      </c>
      <c r="P3436">
        <v>2</v>
      </c>
      <c r="Q3436">
        <v>110</v>
      </c>
      <c r="R3436">
        <v>0</v>
      </c>
      <c r="S3436">
        <v>0</v>
      </c>
      <c r="T3436">
        <v>6.6394440000000001</v>
      </c>
      <c r="U3436">
        <v>365.169444</v>
      </c>
    </row>
    <row r="3437" spans="1:21" x14ac:dyDescent="0.25">
      <c r="A3437" t="s">
        <v>12962</v>
      </c>
      <c r="B3437">
        <v>1</v>
      </c>
      <c r="C3437" t="s">
        <v>79</v>
      </c>
      <c r="D3437" t="s">
        <v>125</v>
      </c>
      <c r="E3437" t="s">
        <v>12963</v>
      </c>
      <c r="F3437" t="s">
        <v>140</v>
      </c>
      <c r="G3437" t="s">
        <v>72</v>
      </c>
      <c r="H3437" t="s">
        <v>129</v>
      </c>
      <c r="I3437" t="s">
        <v>22</v>
      </c>
      <c r="J3437" t="s">
        <v>141</v>
      </c>
      <c r="K3437" t="s">
        <v>12964</v>
      </c>
      <c r="L3437" t="s">
        <v>12965</v>
      </c>
      <c r="M3437">
        <v>1.275555555</v>
      </c>
      <c r="N3437">
        <v>0</v>
      </c>
      <c r="O3437">
        <v>0</v>
      </c>
      <c r="P3437">
        <v>15</v>
      </c>
      <c r="Q3437">
        <v>241</v>
      </c>
      <c r="R3437">
        <v>0</v>
      </c>
      <c r="S3437">
        <v>0</v>
      </c>
      <c r="T3437">
        <v>19.133333</v>
      </c>
      <c r="U3437">
        <v>307.40888899999999</v>
      </c>
    </row>
    <row r="3438" spans="1:21" x14ac:dyDescent="0.25">
      <c r="A3438" t="s">
        <v>12966</v>
      </c>
      <c r="B3438">
        <v>1</v>
      </c>
      <c r="C3438" t="s">
        <v>79</v>
      </c>
      <c r="D3438" t="s">
        <v>125</v>
      </c>
      <c r="E3438" t="s">
        <v>12967</v>
      </c>
      <c r="F3438" t="s">
        <v>5012</v>
      </c>
      <c r="G3438" t="s">
        <v>72</v>
      </c>
      <c r="H3438" t="s">
        <v>129</v>
      </c>
      <c r="I3438" t="s">
        <v>22</v>
      </c>
      <c r="J3438" t="s">
        <v>141</v>
      </c>
      <c r="K3438" t="s">
        <v>12968</v>
      </c>
      <c r="L3438" t="s">
        <v>12969</v>
      </c>
      <c r="M3438">
        <v>2.5919444440000001</v>
      </c>
      <c r="N3438">
        <v>0</v>
      </c>
      <c r="O3438">
        <v>0</v>
      </c>
      <c r="P3438">
        <v>8</v>
      </c>
      <c r="Q3438">
        <v>72</v>
      </c>
      <c r="R3438">
        <v>0</v>
      </c>
      <c r="S3438">
        <v>0</v>
      </c>
      <c r="T3438">
        <v>20.735555999999999</v>
      </c>
      <c r="U3438">
        <v>186.62</v>
      </c>
    </row>
    <row r="3439" spans="1:21" x14ac:dyDescent="0.25">
      <c r="A3439" t="s">
        <v>12970</v>
      </c>
      <c r="B3439">
        <v>1</v>
      </c>
      <c r="C3439" t="s">
        <v>79</v>
      </c>
      <c r="D3439" t="s">
        <v>125</v>
      </c>
      <c r="E3439" t="s">
        <v>12939</v>
      </c>
      <c r="F3439" t="s">
        <v>140</v>
      </c>
      <c r="G3439" t="s">
        <v>72</v>
      </c>
      <c r="H3439" t="s">
        <v>129</v>
      </c>
      <c r="I3439" t="s">
        <v>22</v>
      </c>
      <c r="J3439" t="s">
        <v>141</v>
      </c>
      <c r="K3439" t="s">
        <v>12971</v>
      </c>
      <c r="L3439" t="s">
        <v>12972</v>
      </c>
      <c r="M3439">
        <v>0.52305555500000001</v>
      </c>
      <c r="N3439">
        <v>0</v>
      </c>
      <c r="O3439">
        <v>0</v>
      </c>
      <c r="P3439">
        <v>1</v>
      </c>
      <c r="Q3439">
        <v>118</v>
      </c>
      <c r="R3439">
        <v>0</v>
      </c>
      <c r="S3439">
        <v>0</v>
      </c>
      <c r="T3439">
        <v>0.52305599999999997</v>
      </c>
      <c r="U3439">
        <v>61.720554999999997</v>
      </c>
    </row>
    <row r="3440" spans="1:21" x14ac:dyDescent="0.25">
      <c r="A3440" t="s">
        <v>12973</v>
      </c>
      <c r="B3440">
        <v>1</v>
      </c>
      <c r="C3440" t="s">
        <v>79</v>
      </c>
      <c r="D3440" t="s">
        <v>125</v>
      </c>
      <c r="E3440" t="s">
        <v>12963</v>
      </c>
      <c r="F3440" t="s">
        <v>140</v>
      </c>
      <c r="G3440" t="s">
        <v>72</v>
      </c>
      <c r="H3440" t="s">
        <v>129</v>
      </c>
      <c r="I3440" t="s">
        <v>22</v>
      </c>
      <c r="J3440" t="s">
        <v>141</v>
      </c>
      <c r="K3440" t="s">
        <v>12974</v>
      </c>
      <c r="L3440" t="s">
        <v>12975</v>
      </c>
      <c r="M3440">
        <v>0.811111111</v>
      </c>
      <c r="N3440">
        <v>0</v>
      </c>
      <c r="O3440">
        <v>0</v>
      </c>
      <c r="P3440">
        <v>15</v>
      </c>
      <c r="Q3440">
        <v>241</v>
      </c>
      <c r="R3440">
        <v>0</v>
      </c>
      <c r="S3440">
        <v>0</v>
      </c>
      <c r="T3440">
        <v>12.166667</v>
      </c>
      <c r="U3440">
        <v>195.477778</v>
      </c>
    </row>
    <row r="3441" spans="1:21" x14ac:dyDescent="0.25">
      <c r="A3441" t="s">
        <v>12976</v>
      </c>
      <c r="B3441">
        <v>1</v>
      </c>
      <c r="C3441" t="s">
        <v>79</v>
      </c>
      <c r="D3441" t="s">
        <v>125</v>
      </c>
      <c r="E3441" t="s">
        <v>12927</v>
      </c>
      <c r="F3441" t="s">
        <v>140</v>
      </c>
      <c r="G3441" t="s">
        <v>72</v>
      </c>
      <c r="H3441" t="s">
        <v>129</v>
      </c>
      <c r="I3441" t="s">
        <v>22</v>
      </c>
      <c r="J3441" t="s">
        <v>141</v>
      </c>
      <c r="K3441" t="s">
        <v>12977</v>
      </c>
      <c r="L3441" t="s">
        <v>12978</v>
      </c>
      <c r="M3441">
        <v>1.018333333</v>
      </c>
      <c r="N3441">
        <v>0</v>
      </c>
      <c r="O3441">
        <v>0</v>
      </c>
      <c r="P3441">
        <v>15</v>
      </c>
      <c r="Q3441">
        <v>241</v>
      </c>
      <c r="R3441">
        <v>0</v>
      </c>
      <c r="S3441">
        <v>0</v>
      </c>
      <c r="T3441">
        <v>15.275</v>
      </c>
      <c r="U3441">
        <v>245.41833299999999</v>
      </c>
    </row>
    <row r="3442" spans="1:21" x14ac:dyDescent="0.25">
      <c r="A3442" t="s">
        <v>12979</v>
      </c>
      <c r="B3442">
        <v>1</v>
      </c>
      <c r="C3442" t="s">
        <v>79</v>
      </c>
      <c r="D3442" t="s">
        <v>111</v>
      </c>
      <c r="E3442" t="s">
        <v>12980</v>
      </c>
      <c r="F3442" t="s">
        <v>4986</v>
      </c>
      <c r="G3442" t="s">
        <v>71</v>
      </c>
      <c r="H3442" t="s">
        <v>129</v>
      </c>
      <c r="I3442" t="s">
        <v>22</v>
      </c>
      <c r="J3442" t="s">
        <v>141</v>
      </c>
      <c r="K3442" t="s">
        <v>12981</v>
      </c>
      <c r="L3442" t="s">
        <v>12982</v>
      </c>
      <c r="M3442">
        <v>0.953333333</v>
      </c>
      <c r="N3442">
        <v>0</v>
      </c>
      <c r="O3442">
        <v>5</v>
      </c>
      <c r="P3442">
        <v>0</v>
      </c>
      <c r="Q3442">
        <v>0</v>
      </c>
      <c r="R3442">
        <v>0</v>
      </c>
      <c r="S3442">
        <v>4.766667</v>
      </c>
      <c r="T3442">
        <v>0</v>
      </c>
      <c r="U3442">
        <v>0</v>
      </c>
    </row>
    <row r="3443" spans="1:21" x14ac:dyDescent="0.25">
      <c r="A3443" t="s">
        <v>12983</v>
      </c>
      <c r="B3443">
        <v>1</v>
      </c>
      <c r="C3443" t="s">
        <v>78</v>
      </c>
      <c r="D3443" t="s">
        <v>95</v>
      </c>
      <c r="E3443" t="s">
        <v>12984</v>
      </c>
      <c r="F3443" t="s">
        <v>5417</v>
      </c>
      <c r="G3443" t="s">
        <v>71</v>
      </c>
      <c r="H3443" t="s">
        <v>129</v>
      </c>
      <c r="I3443" t="s">
        <v>22</v>
      </c>
      <c r="J3443" t="s">
        <v>141</v>
      </c>
      <c r="K3443" t="s">
        <v>12985</v>
      </c>
      <c r="L3443" t="s">
        <v>2856</v>
      </c>
      <c r="M3443">
        <v>0.586388888</v>
      </c>
      <c r="N3443">
        <v>0</v>
      </c>
      <c r="O3443">
        <v>3</v>
      </c>
      <c r="P3443">
        <v>0</v>
      </c>
      <c r="Q3443">
        <v>0</v>
      </c>
      <c r="R3443">
        <v>0</v>
      </c>
      <c r="S3443">
        <v>1.7591669999999999</v>
      </c>
      <c r="T3443">
        <v>0</v>
      </c>
      <c r="U3443">
        <v>0</v>
      </c>
    </row>
    <row r="3444" spans="1:21" x14ac:dyDescent="0.25">
      <c r="A3444" t="s">
        <v>12986</v>
      </c>
      <c r="B3444">
        <v>1</v>
      </c>
      <c r="C3444" t="s">
        <v>78</v>
      </c>
      <c r="D3444" t="s">
        <v>95</v>
      </c>
      <c r="E3444" t="s">
        <v>12987</v>
      </c>
      <c r="F3444" t="s">
        <v>177</v>
      </c>
      <c r="G3444" t="s">
        <v>72</v>
      </c>
      <c r="H3444" t="s">
        <v>129</v>
      </c>
      <c r="I3444" t="s">
        <v>22</v>
      </c>
      <c r="J3444" t="s">
        <v>130</v>
      </c>
      <c r="K3444" t="s">
        <v>12988</v>
      </c>
      <c r="L3444" t="s">
        <v>12989</v>
      </c>
      <c r="M3444">
        <v>1.1119444439999999</v>
      </c>
      <c r="N3444">
        <v>41</v>
      </c>
      <c r="O3444">
        <v>5565</v>
      </c>
      <c r="P3444">
        <v>195</v>
      </c>
      <c r="Q3444">
        <v>5152</v>
      </c>
      <c r="R3444">
        <v>45.589722000000002</v>
      </c>
      <c r="S3444">
        <v>6187.9708309999996</v>
      </c>
      <c r="T3444">
        <v>216.82916700000001</v>
      </c>
      <c r="U3444">
        <v>5728.7377749999996</v>
      </c>
    </row>
    <row r="3445" spans="1:21" x14ac:dyDescent="0.25">
      <c r="A3445" t="s">
        <v>12990</v>
      </c>
      <c r="B3445">
        <v>1</v>
      </c>
      <c r="C3445" t="s">
        <v>78</v>
      </c>
      <c r="D3445" t="s">
        <v>95</v>
      </c>
      <c r="E3445" t="s">
        <v>12991</v>
      </c>
      <c r="F3445" t="s">
        <v>5748</v>
      </c>
      <c r="G3445" t="s">
        <v>71</v>
      </c>
      <c r="H3445" t="s">
        <v>129</v>
      </c>
      <c r="I3445" t="s">
        <v>22</v>
      </c>
      <c r="J3445" t="s">
        <v>141</v>
      </c>
      <c r="K3445" t="s">
        <v>12992</v>
      </c>
      <c r="L3445" t="s">
        <v>12993</v>
      </c>
      <c r="M3445">
        <v>0.64861111100000002</v>
      </c>
      <c r="N3445">
        <v>1</v>
      </c>
      <c r="O3445">
        <v>108</v>
      </c>
      <c r="P3445">
        <v>0</v>
      </c>
      <c r="Q3445">
        <v>0</v>
      </c>
      <c r="R3445">
        <v>0.64861100000000005</v>
      </c>
      <c r="S3445">
        <v>70.05</v>
      </c>
      <c r="T3445">
        <v>0</v>
      </c>
      <c r="U3445">
        <v>0</v>
      </c>
    </row>
    <row r="3446" spans="1:21" x14ac:dyDescent="0.25">
      <c r="A3446" t="s">
        <v>12994</v>
      </c>
      <c r="B3446">
        <v>1</v>
      </c>
      <c r="C3446" t="s">
        <v>78</v>
      </c>
      <c r="D3446" t="s">
        <v>95</v>
      </c>
      <c r="E3446" t="s">
        <v>1019</v>
      </c>
      <c r="F3446" t="s">
        <v>140</v>
      </c>
      <c r="G3446" t="s">
        <v>72</v>
      </c>
      <c r="H3446" t="s">
        <v>129</v>
      </c>
      <c r="I3446" t="s">
        <v>22</v>
      </c>
      <c r="J3446" t="s">
        <v>141</v>
      </c>
      <c r="K3446" t="s">
        <v>12995</v>
      </c>
      <c r="L3446" t="s">
        <v>12996</v>
      </c>
      <c r="M3446">
        <v>0.155</v>
      </c>
      <c r="N3446">
        <v>1</v>
      </c>
      <c r="O3446">
        <v>260</v>
      </c>
      <c r="P3446">
        <v>0</v>
      </c>
      <c r="Q3446">
        <v>0</v>
      </c>
      <c r="R3446">
        <v>0.155</v>
      </c>
      <c r="S3446">
        <v>40.299999999999997</v>
      </c>
      <c r="T3446">
        <v>0</v>
      </c>
      <c r="U3446">
        <v>0</v>
      </c>
    </row>
    <row r="3447" spans="1:21" x14ac:dyDescent="0.25">
      <c r="A3447" t="s">
        <v>12997</v>
      </c>
      <c r="B3447">
        <v>1</v>
      </c>
      <c r="C3447" t="s">
        <v>78</v>
      </c>
      <c r="D3447" t="s">
        <v>95</v>
      </c>
      <c r="E3447" t="s">
        <v>1019</v>
      </c>
      <c r="F3447" t="s">
        <v>150</v>
      </c>
      <c r="G3447" t="s">
        <v>72</v>
      </c>
      <c r="H3447" t="s">
        <v>129</v>
      </c>
      <c r="I3447" t="s">
        <v>22</v>
      </c>
      <c r="J3447" t="s">
        <v>141</v>
      </c>
      <c r="K3447" t="s">
        <v>12998</v>
      </c>
      <c r="L3447" t="s">
        <v>12999</v>
      </c>
      <c r="M3447">
        <v>1.0919444439999999</v>
      </c>
      <c r="N3447">
        <v>158</v>
      </c>
      <c r="O3447">
        <v>8571</v>
      </c>
      <c r="P3447">
        <v>6</v>
      </c>
      <c r="Q3447">
        <v>88</v>
      </c>
      <c r="R3447">
        <v>172.52722199999999</v>
      </c>
      <c r="S3447">
        <v>9359.0558299999993</v>
      </c>
      <c r="T3447">
        <v>6.5516670000000001</v>
      </c>
      <c r="U3447">
        <v>96.091110999999998</v>
      </c>
    </row>
    <row r="3448" spans="1:21" x14ac:dyDescent="0.25">
      <c r="A3448" t="s">
        <v>13000</v>
      </c>
      <c r="B3448">
        <v>1</v>
      </c>
      <c r="C3448" t="s">
        <v>78</v>
      </c>
      <c r="D3448" t="s">
        <v>95</v>
      </c>
      <c r="E3448" t="s">
        <v>13001</v>
      </c>
      <c r="F3448" t="s">
        <v>5012</v>
      </c>
      <c r="G3448" t="s">
        <v>72</v>
      </c>
      <c r="H3448" t="s">
        <v>129</v>
      </c>
      <c r="I3448" t="s">
        <v>22</v>
      </c>
      <c r="J3448" t="s">
        <v>141</v>
      </c>
      <c r="K3448" t="s">
        <v>13002</v>
      </c>
      <c r="L3448" t="s">
        <v>13003</v>
      </c>
      <c r="M3448">
        <v>1.497222222</v>
      </c>
      <c r="N3448">
        <v>2</v>
      </c>
      <c r="O3448">
        <v>114</v>
      </c>
      <c r="P3448">
        <v>6</v>
      </c>
      <c r="Q3448">
        <v>87</v>
      </c>
      <c r="R3448">
        <v>2.9944440000000001</v>
      </c>
      <c r="S3448">
        <v>170.683333</v>
      </c>
      <c r="T3448">
        <v>8.983333</v>
      </c>
      <c r="U3448">
        <v>130.25833299999999</v>
      </c>
    </row>
    <row r="3449" spans="1:21" x14ac:dyDescent="0.25">
      <c r="A3449" t="s">
        <v>13004</v>
      </c>
      <c r="B3449">
        <v>1</v>
      </c>
      <c r="C3449" t="s">
        <v>78</v>
      </c>
      <c r="D3449" t="s">
        <v>92</v>
      </c>
      <c r="E3449" t="s">
        <v>13005</v>
      </c>
      <c r="F3449" t="s">
        <v>4991</v>
      </c>
      <c r="G3449" t="s">
        <v>71</v>
      </c>
      <c r="H3449" t="s">
        <v>129</v>
      </c>
      <c r="I3449" t="s">
        <v>22</v>
      </c>
      <c r="J3449" t="s">
        <v>141</v>
      </c>
      <c r="K3449" t="s">
        <v>13006</v>
      </c>
      <c r="L3449" t="s">
        <v>13007</v>
      </c>
      <c r="M3449">
        <v>2.9161111110000002</v>
      </c>
      <c r="N3449">
        <v>0</v>
      </c>
      <c r="O3449">
        <v>17</v>
      </c>
      <c r="P3449">
        <v>0</v>
      </c>
      <c r="Q3449">
        <v>0</v>
      </c>
      <c r="R3449">
        <v>0</v>
      </c>
      <c r="S3449">
        <v>49.573889000000001</v>
      </c>
      <c r="T3449">
        <v>0</v>
      </c>
      <c r="U3449">
        <v>0</v>
      </c>
    </row>
    <row r="3450" spans="1:21" x14ac:dyDescent="0.25">
      <c r="A3450" t="s">
        <v>13008</v>
      </c>
      <c r="B3450">
        <v>1</v>
      </c>
      <c r="C3450" t="s">
        <v>79</v>
      </c>
      <c r="D3450" t="s">
        <v>110</v>
      </c>
      <c r="E3450" t="s">
        <v>13009</v>
      </c>
      <c r="F3450" t="s">
        <v>2199</v>
      </c>
      <c r="G3450" t="s">
        <v>71</v>
      </c>
      <c r="H3450" t="s">
        <v>129</v>
      </c>
      <c r="I3450" t="s">
        <v>22</v>
      </c>
      <c r="J3450" t="s">
        <v>141</v>
      </c>
      <c r="K3450" t="s">
        <v>13010</v>
      </c>
      <c r="L3450" t="s">
        <v>13011</v>
      </c>
      <c r="M3450">
        <v>1.114166666</v>
      </c>
      <c r="N3450">
        <v>0</v>
      </c>
      <c r="O3450">
        <v>19</v>
      </c>
      <c r="P3450">
        <v>0</v>
      </c>
      <c r="Q3450">
        <v>1</v>
      </c>
      <c r="R3450">
        <v>0</v>
      </c>
      <c r="S3450">
        <v>21.169167000000002</v>
      </c>
      <c r="T3450">
        <v>0</v>
      </c>
      <c r="U3450">
        <v>1.1141669999999999</v>
      </c>
    </row>
    <row r="3451" spans="1:21" x14ac:dyDescent="0.25">
      <c r="A3451" t="s">
        <v>13012</v>
      </c>
      <c r="B3451">
        <v>1</v>
      </c>
      <c r="C3451" t="s">
        <v>78</v>
      </c>
      <c r="D3451" t="s">
        <v>103</v>
      </c>
      <c r="E3451" t="s">
        <v>13013</v>
      </c>
      <c r="F3451" t="s">
        <v>5012</v>
      </c>
      <c r="G3451" t="s">
        <v>72</v>
      </c>
      <c r="H3451" t="s">
        <v>129</v>
      </c>
      <c r="I3451" t="s">
        <v>22</v>
      </c>
      <c r="J3451" t="s">
        <v>141</v>
      </c>
      <c r="K3451" t="s">
        <v>13014</v>
      </c>
      <c r="L3451" t="s">
        <v>13015</v>
      </c>
      <c r="M3451">
        <v>2.9897222220000002</v>
      </c>
      <c r="N3451">
        <v>1</v>
      </c>
      <c r="O3451">
        <v>0</v>
      </c>
      <c r="P3451">
        <v>0</v>
      </c>
      <c r="Q3451">
        <v>0</v>
      </c>
      <c r="R3451">
        <v>2.989722</v>
      </c>
      <c r="S3451">
        <v>0</v>
      </c>
      <c r="T3451">
        <v>0</v>
      </c>
      <c r="U3451">
        <v>0</v>
      </c>
    </row>
    <row r="3452" spans="1:21" x14ac:dyDescent="0.25">
      <c r="A3452" t="s">
        <v>13016</v>
      </c>
      <c r="B3452">
        <v>1</v>
      </c>
      <c r="C3452" t="s">
        <v>78</v>
      </c>
      <c r="D3452" t="s">
        <v>103</v>
      </c>
      <c r="E3452" t="s">
        <v>13017</v>
      </c>
      <c r="F3452" t="s">
        <v>177</v>
      </c>
      <c r="G3452" t="s">
        <v>72</v>
      </c>
      <c r="H3452" t="s">
        <v>129</v>
      </c>
      <c r="I3452" t="s">
        <v>22</v>
      </c>
      <c r="J3452" t="s">
        <v>130</v>
      </c>
      <c r="K3452" t="s">
        <v>13018</v>
      </c>
      <c r="L3452" t="s">
        <v>13019</v>
      </c>
      <c r="M3452">
        <v>2.503055555</v>
      </c>
      <c r="N3452">
        <v>11</v>
      </c>
      <c r="O3452">
        <v>1958</v>
      </c>
      <c r="P3452">
        <v>2</v>
      </c>
      <c r="Q3452">
        <v>52</v>
      </c>
      <c r="R3452">
        <v>27.533611000000001</v>
      </c>
      <c r="S3452">
        <v>4900.9827770000002</v>
      </c>
      <c r="T3452">
        <v>5.0061109999999998</v>
      </c>
      <c r="U3452">
        <v>130.15888899999999</v>
      </c>
    </row>
    <row r="3453" spans="1:21" x14ac:dyDescent="0.25">
      <c r="A3453" t="s">
        <v>13020</v>
      </c>
      <c r="B3453">
        <v>1</v>
      </c>
      <c r="C3453" t="s">
        <v>79</v>
      </c>
      <c r="D3453" t="s">
        <v>113</v>
      </c>
      <c r="E3453" t="s">
        <v>13021</v>
      </c>
      <c r="F3453" t="s">
        <v>4991</v>
      </c>
      <c r="G3453" t="s">
        <v>71</v>
      </c>
      <c r="H3453" t="s">
        <v>129</v>
      </c>
      <c r="I3453" t="s">
        <v>22</v>
      </c>
      <c r="J3453" t="s">
        <v>141</v>
      </c>
      <c r="K3453" t="s">
        <v>13022</v>
      </c>
      <c r="L3453" t="s">
        <v>13023</v>
      </c>
      <c r="M3453">
        <v>1.7197222219999999</v>
      </c>
      <c r="N3453">
        <v>0</v>
      </c>
      <c r="O3453">
        <v>1</v>
      </c>
      <c r="P3453">
        <v>0</v>
      </c>
      <c r="Q3453">
        <v>0</v>
      </c>
      <c r="R3453">
        <v>0</v>
      </c>
      <c r="S3453">
        <v>1.719722</v>
      </c>
      <c r="T3453">
        <v>0</v>
      </c>
      <c r="U3453">
        <v>0</v>
      </c>
    </row>
    <row r="3454" spans="1:21" x14ac:dyDescent="0.25">
      <c r="A3454" t="s">
        <v>13024</v>
      </c>
      <c r="B3454">
        <v>1</v>
      </c>
      <c r="C3454" t="s">
        <v>79</v>
      </c>
      <c r="D3454" t="s">
        <v>113</v>
      </c>
      <c r="E3454" t="s">
        <v>13021</v>
      </c>
      <c r="F3454" t="s">
        <v>4991</v>
      </c>
      <c r="G3454" t="s">
        <v>71</v>
      </c>
      <c r="H3454" t="s">
        <v>129</v>
      </c>
      <c r="I3454" t="s">
        <v>22</v>
      </c>
      <c r="J3454" t="s">
        <v>141</v>
      </c>
      <c r="K3454" t="s">
        <v>13025</v>
      </c>
      <c r="L3454" t="s">
        <v>13026</v>
      </c>
      <c r="M3454">
        <v>0.46833333300000002</v>
      </c>
      <c r="N3454">
        <v>0</v>
      </c>
      <c r="O3454">
        <v>1</v>
      </c>
      <c r="P3454">
        <v>0</v>
      </c>
      <c r="Q3454">
        <v>0</v>
      </c>
      <c r="R3454">
        <v>0</v>
      </c>
      <c r="S3454">
        <v>0.468333</v>
      </c>
      <c r="T3454">
        <v>0</v>
      </c>
      <c r="U3454">
        <v>0</v>
      </c>
    </row>
    <row r="3455" spans="1:21" x14ac:dyDescent="0.25">
      <c r="A3455" t="s">
        <v>13027</v>
      </c>
      <c r="B3455">
        <v>1</v>
      </c>
      <c r="C3455" t="s">
        <v>78</v>
      </c>
      <c r="D3455" t="s">
        <v>102</v>
      </c>
      <c r="E3455" t="s">
        <v>13028</v>
      </c>
      <c r="F3455" t="s">
        <v>140</v>
      </c>
      <c r="G3455" t="s">
        <v>72</v>
      </c>
      <c r="H3455" t="s">
        <v>129</v>
      </c>
      <c r="I3455" t="s">
        <v>22</v>
      </c>
      <c r="J3455" t="s">
        <v>141</v>
      </c>
      <c r="K3455" t="s">
        <v>13029</v>
      </c>
      <c r="L3455" t="s">
        <v>13030</v>
      </c>
      <c r="M3455">
        <v>1.788333333</v>
      </c>
      <c r="N3455">
        <v>0</v>
      </c>
      <c r="O3455">
        <v>0</v>
      </c>
      <c r="P3455">
        <v>30</v>
      </c>
      <c r="Q3455">
        <v>624</v>
      </c>
      <c r="R3455">
        <v>0</v>
      </c>
      <c r="S3455">
        <v>0</v>
      </c>
      <c r="T3455">
        <v>53.65</v>
      </c>
      <c r="U3455">
        <v>1115.92</v>
      </c>
    </row>
    <row r="3456" spans="1:21" x14ac:dyDescent="0.25">
      <c r="A3456" t="s">
        <v>13031</v>
      </c>
      <c r="B3456">
        <v>1</v>
      </c>
      <c r="C3456" t="s">
        <v>78</v>
      </c>
      <c r="D3456" t="s">
        <v>102</v>
      </c>
      <c r="E3456" t="s">
        <v>5731</v>
      </c>
      <c r="F3456" t="s">
        <v>140</v>
      </c>
      <c r="G3456" t="s">
        <v>72</v>
      </c>
      <c r="H3456" t="s">
        <v>129</v>
      </c>
      <c r="I3456" t="s">
        <v>22</v>
      </c>
      <c r="J3456" t="s">
        <v>141</v>
      </c>
      <c r="K3456" t="s">
        <v>13032</v>
      </c>
      <c r="L3456" t="s">
        <v>13033</v>
      </c>
      <c r="M3456">
        <v>0.14638888799999999</v>
      </c>
      <c r="N3456">
        <v>41</v>
      </c>
      <c r="O3456">
        <v>6329</v>
      </c>
      <c r="P3456">
        <v>127</v>
      </c>
      <c r="Q3456">
        <v>3022</v>
      </c>
      <c r="R3456">
        <v>6.0019439999999999</v>
      </c>
      <c r="S3456">
        <v>926.495272</v>
      </c>
      <c r="T3456">
        <v>18.591388999999999</v>
      </c>
      <c r="U3456">
        <v>442.38722000000001</v>
      </c>
    </row>
    <row r="3457" spans="1:21" x14ac:dyDescent="0.25">
      <c r="A3457" t="s">
        <v>13034</v>
      </c>
      <c r="B3457">
        <v>1</v>
      </c>
      <c r="C3457" t="s">
        <v>78</v>
      </c>
      <c r="D3457" t="s">
        <v>102</v>
      </c>
      <c r="E3457" t="s">
        <v>13035</v>
      </c>
      <c r="F3457" t="s">
        <v>140</v>
      </c>
      <c r="G3457" t="s">
        <v>72</v>
      </c>
      <c r="H3457" t="s">
        <v>129</v>
      </c>
      <c r="I3457" t="s">
        <v>22</v>
      </c>
      <c r="J3457" t="s">
        <v>141</v>
      </c>
      <c r="K3457" t="s">
        <v>13036</v>
      </c>
      <c r="L3457" t="s">
        <v>13037</v>
      </c>
      <c r="M3457">
        <v>0.58805555499999995</v>
      </c>
      <c r="N3457">
        <v>0</v>
      </c>
      <c r="O3457">
        <v>0</v>
      </c>
      <c r="P3457">
        <v>19</v>
      </c>
      <c r="Q3457">
        <v>27</v>
      </c>
      <c r="R3457">
        <v>0</v>
      </c>
      <c r="S3457">
        <v>0</v>
      </c>
      <c r="T3457">
        <v>11.173056000000001</v>
      </c>
      <c r="U3457">
        <v>15.8775</v>
      </c>
    </row>
    <row r="3458" spans="1:21" x14ac:dyDescent="0.25">
      <c r="A3458" t="s">
        <v>13038</v>
      </c>
      <c r="B3458">
        <v>1</v>
      </c>
      <c r="C3458" t="s">
        <v>78</v>
      </c>
      <c r="D3458" t="s">
        <v>102</v>
      </c>
      <c r="E3458" t="s">
        <v>5715</v>
      </c>
      <c r="F3458" t="s">
        <v>140</v>
      </c>
      <c r="G3458" t="s">
        <v>72</v>
      </c>
      <c r="H3458" t="s">
        <v>129</v>
      </c>
      <c r="I3458" t="s">
        <v>22</v>
      </c>
      <c r="J3458" t="s">
        <v>141</v>
      </c>
      <c r="K3458" t="s">
        <v>13039</v>
      </c>
      <c r="L3458" t="s">
        <v>13040</v>
      </c>
      <c r="M3458">
        <v>0.40694444400000002</v>
      </c>
      <c r="N3458">
        <v>17</v>
      </c>
      <c r="O3458">
        <v>1417</v>
      </c>
      <c r="P3458">
        <v>19</v>
      </c>
      <c r="Q3458">
        <v>84</v>
      </c>
      <c r="R3458">
        <v>6.918056</v>
      </c>
      <c r="S3458">
        <v>576.64027699999997</v>
      </c>
      <c r="T3458">
        <v>7.7319440000000004</v>
      </c>
      <c r="U3458">
        <v>34.183332999999998</v>
      </c>
    </row>
    <row r="3459" spans="1:21" x14ac:dyDescent="0.25">
      <c r="A3459" t="s">
        <v>13041</v>
      </c>
      <c r="B3459">
        <v>1</v>
      </c>
      <c r="C3459" t="s">
        <v>79</v>
      </c>
      <c r="D3459" t="s">
        <v>125</v>
      </c>
      <c r="E3459" t="s">
        <v>13042</v>
      </c>
      <c r="F3459" t="s">
        <v>5070</v>
      </c>
      <c r="G3459" t="s">
        <v>71</v>
      </c>
      <c r="H3459" t="s">
        <v>129</v>
      </c>
      <c r="I3459" t="s">
        <v>22</v>
      </c>
      <c r="J3459" t="s">
        <v>141</v>
      </c>
      <c r="K3459" t="s">
        <v>13043</v>
      </c>
      <c r="L3459" t="s">
        <v>13044</v>
      </c>
      <c r="M3459">
        <v>1.007222222</v>
      </c>
      <c r="N3459">
        <v>0</v>
      </c>
      <c r="O3459">
        <v>11</v>
      </c>
      <c r="P3459">
        <v>0</v>
      </c>
      <c r="Q3459">
        <v>0</v>
      </c>
      <c r="R3459">
        <v>0</v>
      </c>
      <c r="S3459">
        <v>11.079444000000001</v>
      </c>
      <c r="T3459">
        <v>0</v>
      </c>
      <c r="U3459">
        <v>0</v>
      </c>
    </row>
    <row r="3460" spans="1:21" x14ac:dyDescent="0.25">
      <c r="A3460" t="s">
        <v>13045</v>
      </c>
      <c r="B3460">
        <v>1</v>
      </c>
      <c r="C3460" t="s">
        <v>78</v>
      </c>
      <c r="D3460" t="s">
        <v>91</v>
      </c>
      <c r="E3460" t="s">
        <v>13046</v>
      </c>
      <c r="F3460" t="s">
        <v>5012</v>
      </c>
      <c r="G3460" t="s">
        <v>72</v>
      </c>
      <c r="H3460" t="s">
        <v>129</v>
      </c>
      <c r="I3460" t="s">
        <v>22</v>
      </c>
      <c r="J3460" t="s">
        <v>141</v>
      </c>
      <c r="K3460" t="s">
        <v>13047</v>
      </c>
      <c r="L3460" t="s">
        <v>13048</v>
      </c>
      <c r="M3460">
        <v>1.0308333329999999</v>
      </c>
      <c r="N3460">
        <v>1</v>
      </c>
      <c r="O3460">
        <v>523</v>
      </c>
      <c r="P3460">
        <v>0</v>
      </c>
      <c r="Q3460">
        <v>0</v>
      </c>
      <c r="R3460">
        <v>1.0308330000000001</v>
      </c>
      <c r="S3460">
        <v>539.12583299999994</v>
      </c>
      <c r="T3460">
        <v>0</v>
      </c>
      <c r="U3460">
        <v>0</v>
      </c>
    </row>
    <row r="3461" spans="1:21" x14ac:dyDescent="0.25">
      <c r="A3461" t="s">
        <v>13049</v>
      </c>
      <c r="B3461">
        <v>1</v>
      </c>
      <c r="C3461" t="s">
        <v>79</v>
      </c>
      <c r="D3461" t="s">
        <v>110</v>
      </c>
      <c r="E3461" t="s">
        <v>13050</v>
      </c>
      <c r="F3461" t="s">
        <v>128</v>
      </c>
      <c r="G3461" t="s">
        <v>72</v>
      </c>
      <c r="H3461" t="s">
        <v>129</v>
      </c>
      <c r="I3461" t="s">
        <v>22</v>
      </c>
      <c r="J3461" t="s">
        <v>130</v>
      </c>
      <c r="K3461" t="s">
        <v>13051</v>
      </c>
      <c r="L3461" t="s">
        <v>13052</v>
      </c>
      <c r="M3461">
        <v>1.7794444439999999</v>
      </c>
      <c r="N3461">
        <v>2</v>
      </c>
      <c r="O3461">
        <v>0</v>
      </c>
      <c r="P3461">
        <v>0</v>
      </c>
      <c r="Q3461">
        <v>0</v>
      </c>
      <c r="R3461">
        <v>3.5588890000000002</v>
      </c>
      <c r="S3461">
        <v>0</v>
      </c>
      <c r="T3461">
        <v>0</v>
      </c>
      <c r="U3461">
        <v>0</v>
      </c>
    </row>
    <row r="3462" spans="1:21" x14ac:dyDescent="0.25">
      <c r="A3462" t="s">
        <v>13053</v>
      </c>
      <c r="B3462">
        <v>1</v>
      </c>
      <c r="C3462" t="s">
        <v>79</v>
      </c>
      <c r="D3462" t="s">
        <v>110</v>
      </c>
      <c r="E3462" t="s">
        <v>13054</v>
      </c>
      <c r="F3462" t="s">
        <v>5029</v>
      </c>
      <c r="G3462" t="s">
        <v>71</v>
      </c>
      <c r="H3462" t="s">
        <v>129</v>
      </c>
      <c r="I3462" t="s">
        <v>22</v>
      </c>
      <c r="J3462" t="s">
        <v>141</v>
      </c>
      <c r="K3462" t="s">
        <v>13055</v>
      </c>
      <c r="L3462" t="s">
        <v>13056</v>
      </c>
      <c r="M3462">
        <v>0.97916666600000002</v>
      </c>
      <c r="N3462">
        <v>0</v>
      </c>
      <c r="O3462">
        <v>98</v>
      </c>
      <c r="P3462">
        <v>0</v>
      </c>
      <c r="Q3462">
        <v>0</v>
      </c>
      <c r="R3462">
        <v>0</v>
      </c>
      <c r="S3462">
        <v>95.958332999999996</v>
      </c>
      <c r="T3462">
        <v>0</v>
      </c>
      <c r="U3462">
        <v>0</v>
      </c>
    </row>
    <row r="3463" spans="1:21" x14ac:dyDescent="0.25">
      <c r="A3463" t="s">
        <v>13057</v>
      </c>
      <c r="B3463">
        <v>1</v>
      </c>
      <c r="C3463" t="s">
        <v>78</v>
      </c>
      <c r="D3463" t="s">
        <v>91</v>
      </c>
      <c r="E3463" t="s">
        <v>13058</v>
      </c>
      <c r="F3463" t="s">
        <v>140</v>
      </c>
      <c r="G3463" t="s">
        <v>72</v>
      </c>
      <c r="H3463" t="s">
        <v>168</v>
      </c>
      <c r="I3463" t="s">
        <v>22</v>
      </c>
      <c r="J3463" t="s">
        <v>141</v>
      </c>
      <c r="K3463" t="s">
        <v>13059</v>
      </c>
      <c r="L3463" t="s">
        <v>13060</v>
      </c>
      <c r="M3463">
        <v>4.6388888000000003E-2</v>
      </c>
      <c r="N3463">
        <v>0</v>
      </c>
      <c r="O3463">
        <v>0</v>
      </c>
      <c r="P3463">
        <v>1</v>
      </c>
      <c r="Q3463">
        <v>22</v>
      </c>
      <c r="R3463">
        <v>0</v>
      </c>
      <c r="S3463">
        <v>0</v>
      </c>
      <c r="T3463">
        <v>4.6389E-2</v>
      </c>
      <c r="U3463">
        <v>1.020556</v>
      </c>
    </row>
    <row r="3464" spans="1:21" x14ac:dyDescent="0.25">
      <c r="A3464" t="s">
        <v>13061</v>
      </c>
      <c r="B3464">
        <v>1</v>
      </c>
      <c r="C3464" t="s">
        <v>78</v>
      </c>
      <c r="D3464" t="s">
        <v>95</v>
      </c>
      <c r="E3464" t="s">
        <v>13062</v>
      </c>
      <c r="F3464" t="s">
        <v>4991</v>
      </c>
      <c r="G3464" t="s">
        <v>71</v>
      </c>
      <c r="H3464" t="s">
        <v>129</v>
      </c>
      <c r="I3464" t="s">
        <v>22</v>
      </c>
      <c r="J3464" t="s">
        <v>141</v>
      </c>
      <c r="K3464" t="s">
        <v>13063</v>
      </c>
      <c r="L3464" t="s">
        <v>13064</v>
      </c>
      <c r="M3464">
        <v>3.0930555549999998</v>
      </c>
      <c r="N3464">
        <v>0</v>
      </c>
      <c r="O3464">
        <v>1</v>
      </c>
      <c r="P3464">
        <v>0</v>
      </c>
      <c r="Q3464">
        <v>0</v>
      </c>
      <c r="R3464">
        <v>0</v>
      </c>
      <c r="S3464">
        <v>3.0930559999999998</v>
      </c>
      <c r="T3464">
        <v>0</v>
      </c>
      <c r="U3464">
        <v>0</v>
      </c>
    </row>
    <row r="3465" spans="1:21" x14ac:dyDescent="0.25">
      <c r="A3465" t="s">
        <v>13065</v>
      </c>
      <c r="B3465">
        <v>1</v>
      </c>
      <c r="C3465" t="s">
        <v>78</v>
      </c>
      <c r="D3465" t="s">
        <v>95</v>
      </c>
      <c r="E3465" t="s">
        <v>5258</v>
      </c>
      <c r="F3465" t="s">
        <v>5417</v>
      </c>
      <c r="G3465" t="s">
        <v>71</v>
      </c>
      <c r="H3465" t="s">
        <v>129</v>
      </c>
      <c r="I3465" t="s">
        <v>22</v>
      </c>
      <c r="J3465" t="s">
        <v>141</v>
      </c>
      <c r="K3465" t="s">
        <v>13066</v>
      </c>
      <c r="L3465" t="s">
        <v>13067</v>
      </c>
      <c r="M3465">
        <v>1.280277777</v>
      </c>
      <c r="N3465">
        <v>0</v>
      </c>
      <c r="O3465">
        <v>1</v>
      </c>
      <c r="P3465">
        <v>0</v>
      </c>
      <c r="Q3465">
        <v>0</v>
      </c>
      <c r="R3465">
        <v>0</v>
      </c>
      <c r="S3465">
        <v>1.280278</v>
      </c>
      <c r="T3465">
        <v>0</v>
      </c>
      <c r="U3465">
        <v>0</v>
      </c>
    </row>
    <row r="3466" spans="1:21" x14ac:dyDescent="0.25">
      <c r="A3466" t="s">
        <v>13068</v>
      </c>
      <c r="B3466">
        <v>1</v>
      </c>
      <c r="C3466" t="s">
        <v>78</v>
      </c>
      <c r="D3466" t="s">
        <v>95</v>
      </c>
      <c r="E3466" t="s">
        <v>13069</v>
      </c>
      <c r="F3466" t="s">
        <v>5070</v>
      </c>
      <c r="G3466" t="s">
        <v>71</v>
      </c>
      <c r="H3466" t="s">
        <v>129</v>
      </c>
      <c r="I3466" t="s">
        <v>22</v>
      </c>
      <c r="J3466" t="s">
        <v>141</v>
      </c>
      <c r="K3466" t="s">
        <v>13070</v>
      </c>
      <c r="L3466" t="s">
        <v>13071</v>
      </c>
      <c r="M3466">
        <v>1.500555555</v>
      </c>
      <c r="N3466">
        <v>0</v>
      </c>
      <c r="O3466">
        <v>3</v>
      </c>
      <c r="P3466">
        <v>0</v>
      </c>
      <c r="Q3466">
        <v>0</v>
      </c>
      <c r="R3466">
        <v>0</v>
      </c>
      <c r="S3466">
        <v>4.5016670000000003</v>
      </c>
      <c r="T3466">
        <v>0</v>
      </c>
      <c r="U3466">
        <v>0</v>
      </c>
    </row>
    <row r="3467" spans="1:21" x14ac:dyDescent="0.25">
      <c r="A3467" t="s">
        <v>13072</v>
      </c>
      <c r="B3467">
        <v>1</v>
      </c>
      <c r="C3467" t="s">
        <v>78</v>
      </c>
      <c r="D3467" t="s">
        <v>95</v>
      </c>
      <c r="E3467" t="s">
        <v>5233</v>
      </c>
      <c r="F3467" t="s">
        <v>5012</v>
      </c>
      <c r="G3467" t="s">
        <v>72</v>
      </c>
      <c r="H3467" t="s">
        <v>129</v>
      </c>
      <c r="I3467" t="s">
        <v>22</v>
      </c>
      <c r="J3467" t="s">
        <v>141</v>
      </c>
      <c r="K3467" t="s">
        <v>13073</v>
      </c>
      <c r="L3467" t="s">
        <v>13074</v>
      </c>
      <c r="M3467">
        <v>1.062777777</v>
      </c>
      <c r="N3467">
        <v>2</v>
      </c>
      <c r="O3467">
        <v>143</v>
      </c>
      <c r="P3467">
        <v>66</v>
      </c>
      <c r="Q3467">
        <v>1631</v>
      </c>
      <c r="R3467">
        <v>2.125556</v>
      </c>
      <c r="S3467">
        <v>151.97722200000001</v>
      </c>
      <c r="T3467">
        <v>70.143332999999998</v>
      </c>
      <c r="U3467">
        <v>1733.3905540000001</v>
      </c>
    </row>
    <row r="3468" spans="1:21" x14ac:dyDescent="0.25">
      <c r="A3468" t="s">
        <v>13075</v>
      </c>
      <c r="B3468">
        <v>1</v>
      </c>
      <c r="C3468" t="s">
        <v>78</v>
      </c>
      <c r="D3468" t="s">
        <v>82</v>
      </c>
      <c r="E3468" t="s">
        <v>13076</v>
      </c>
      <c r="F3468" t="s">
        <v>154</v>
      </c>
      <c r="G3468" t="s">
        <v>72</v>
      </c>
      <c r="H3468" t="s">
        <v>129</v>
      </c>
      <c r="I3468" t="s">
        <v>22</v>
      </c>
      <c r="J3468" t="s">
        <v>130</v>
      </c>
      <c r="K3468" t="s">
        <v>13077</v>
      </c>
      <c r="L3468" t="s">
        <v>13078</v>
      </c>
      <c r="M3468">
        <v>0.31638888799999998</v>
      </c>
      <c r="N3468">
        <v>4</v>
      </c>
      <c r="O3468">
        <v>1528</v>
      </c>
      <c r="P3468">
        <v>0</v>
      </c>
      <c r="Q3468">
        <v>0</v>
      </c>
      <c r="R3468">
        <v>1.2655559999999999</v>
      </c>
      <c r="S3468">
        <v>483.44222100000002</v>
      </c>
      <c r="T3468">
        <v>0</v>
      </c>
      <c r="U3468">
        <v>0</v>
      </c>
    </row>
    <row r="3469" spans="1:21" x14ac:dyDescent="0.25">
      <c r="A3469" t="s">
        <v>13079</v>
      </c>
      <c r="B3469">
        <v>1</v>
      </c>
      <c r="C3469" t="s">
        <v>78</v>
      </c>
      <c r="D3469" t="s">
        <v>82</v>
      </c>
      <c r="E3469" t="s">
        <v>13076</v>
      </c>
      <c r="F3469" t="s">
        <v>154</v>
      </c>
      <c r="G3469" t="s">
        <v>72</v>
      </c>
      <c r="H3469" t="s">
        <v>129</v>
      </c>
      <c r="I3469" t="s">
        <v>22</v>
      </c>
      <c r="J3469" t="s">
        <v>130</v>
      </c>
      <c r="K3469" t="s">
        <v>13080</v>
      </c>
      <c r="L3469" t="s">
        <v>13081</v>
      </c>
      <c r="M3469">
        <v>6.8611111000000002E-2</v>
      </c>
      <c r="N3469">
        <v>10</v>
      </c>
      <c r="O3469">
        <v>4136</v>
      </c>
      <c r="P3469">
        <v>0</v>
      </c>
      <c r="Q3469">
        <v>0</v>
      </c>
      <c r="R3469">
        <v>0.68611100000000003</v>
      </c>
      <c r="S3469">
        <v>283.775555</v>
      </c>
      <c r="T3469">
        <v>0</v>
      </c>
      <c r="U3469">
        <v>0</v>
      </c>
    </row>
    <row r="3470" spans="1:21" x14ac:dyDescent="0.25">
      <c r="A3470" t="s">
        <v>13082</v>
      </c>
      <c r="B3470">
        <v>1</v>
      </c>
      <c r="C3470" t="s">
        <v>78</v>
      </c>
      <c r="D3470" t="s">
        <v>82</v>
      </c>
      <c r="E3470" t="s">
        <v>13083</v>
      </c>
      <c r="F3470" t="s">
        <v>140</v>
      </c>
      <c r="G3470" t="s">
        <v>72</v>
      </c>
      <c r="H3470" t="s">
        <v>129</v>
      </c>
      <c r="I3470" t="s">
        <v>22</v>
      </c>
      <c r="J3470" t="s">
        <v>141</v>
      </c>
      <c r="K3470" t="s">
        <v>13084</v>
      </c>
      <c r="L3470" t="s">
        <v>13085</v>
      </c>
      <c r="M3470">
        <v>0.29111111099999998</v>
      </c>
      <c r="N3470">
        <v>19</v>
      </c>
      <c r="O3470">
        <v>5582</v>
      </c>
      <c r="P3470">
        <v>0</v>
      </c>
      <c r="Q3470">
        <v>0</v>
      </c>
      <c r="R3470">
        <v>5.5311110000000001</v>
      </c>
      <c r="S3470">
        <v>1624.9822220000001</v>
      </c>
      <c r="T3470">
        <v>0</v>
      </c>
      <c r="U3470">
        <v>0</v>
      </c>
    </row>
    <row r="3471" spans="1:21" x14ac:dyDescent="0.25">
      <c r="A3471" t="s">
        <v>13086</v>
      </c>
      <c r="B3471">
        <v>1</v>
      </c>
      <c r="C3471" t="s">
        <v>78</v>
      </c>
      <c r="D3471" t="s">
        <v>82</v>
      </c>
      <c r="E3471" t="s">
        <v>13087</v>
      </c>
      <c r="F3471" t="s">
        <v>140</v>
      </c>
      <c r="G3471" t="s">
        <v>72</v>
      </c>
      <c r="H3471" t="s">
        <v>129</v>
      </c>
      <c r="I3471" t="s">
        <v>22</v>
      </c>
      <c r="J3471" t="s">
        <v>141</v>
      </c>
      <c r="K3471" t="s">
        <v>13088</v>
      </c>
      <c r="L3471" t="s">
        <v>13089</v>
      </c>
      <c r="M3471">
        <v>0.23250000000000001</v>
      </c>
      <c r="N3471">
        <v>1</v>
      </c>
      <c r="O3471">
        <v>563</v>
      </c>
      <c r="P3471">
        <v>0</v>
      </c>
      <c r="Q3471">
        <v>0</v>
      </c>
      <c r="R3471">
        <v>0.23250000000000001</v>
      </c>
      <c r="S3471">
        <v>130.89750000000001</v>
      </c>
      <c r="T3471">
        <v>0</v>
      </c>
      <c r="U3471">
        <v>0</v>
      </c>
    </row>
    <row r="3472" spans="1:21" x14ac:dyDescent="0.25">
      <c r="A3472" t="s">
        <v>13090</v>
      </c>
      <c r="B3472">
        <v>1</v>
      </c>
      <c r="C3472" t="s">
        <v>78</v>
      </c>
      <c r="D3472" t="s">
        <v>82</v>
      </c>
      <c r="E3472" t="s">
        <v>13091</v>
      </c>
      <c r="F3472" t="s">
        <v>140</v>
      </c>
      <c r="G3472" t="s">
        <v>72</v>
      </c>
      <c r="H3472" t="s">
        <v>129</v>
      </c>
      <c r="I3472" t="s">
        <v>22</v>
      </c>
      <c r="J3472" t="s">
        <v>141</v>
      </c>
      <c r="K3472" t="s">
        <v>13092</v>
      </c>
      <c r="L3472" t="s">
        <v>13093</v>
      </c>
      <c r="M3472">
        <v>1.721944444</v>
      </c>
      <c r="N3472">
        <v>78</v>
      </c>
      <c r="O3472">
        <v>31866</v>
      </c>
      <c r="P3472">
        <v>0</v>
      </c>
      <c r="Q3472">
        <v>0</v>
      </c>
      <c r="R3472">
        <v>134.311667</v>
      </c>
      <c r="S3472">
        <v>54871.481653000003</v>
      </c>
      <c r="T3472">
        <v>0</v>
      </c>
      <c r="U3472">
        <v>0</v>
      </c>
    </row>
    <row r="3473" spans="1:21" x14ac:dyDescent="0.25">
      <c r="A3473" t="s">
        <v>13094</v>
      </c>
      <c r="B3473">
        <v>1</v>
      </c>
      <c r="C3473" t="s">
        <v>78</v>
      </c>
      <c r="D3473" t="s">
        <v>82</v>
      </c>
      <c r="E3473" t="s">
        <v>13095</v>
      </c>
      <c r="F3473" t="s">
        <v>10371</v>
      </c>
      <c r="G3473" t="s">
        <v>72</v>
      </c>
      <c r="H3473" t="s">
        <v>129</v>
      </c>
      <c r="I3473" t="s">
        <v>22</v>
      </c>
      <c r="J3473" t="s">
        <v>141</v>
      </c>
      <c r="K3473" t="s">
        <v>13096</v>
      </c>
      <c r="L3473" t="s">
        <v>13097</v>
      </c>
      <c r="M3473">
        <v>3.636111111</v>
      </c>
      <c r="N3473">
        <v>35</v>
      </c>
      <c r="O3473">
        <v>10413</v>
      </c>
      <c r="P3473">
        <v>4</v>
      </c>
      <c r="Q3473">
        <v>17</v>
      </c>
      <c r="R3473">
        <v>127.26388900000001</v>
      </c>
      <c r="S3473">
        <v>37862.824998999997</v>
      </c>
      <c r="T3473">
        <v>14.544444</v>
      </c>
      <c r="U3473">
        <v>61.813889000000003</v>
      </c>
    </row>
    <row r="3474" spans="1:21" x14ac:dyDescent="0.25">
      <c r="A3474" t="s">
        <v>13098</v>
      </c>
      <c r="B3474">
        <v>1</v>
      </c>
      <c r="C3474" t="s">
        <v>78</v>
      </c>
      <c r="D3474" t="s">
        <v>106</v>
      </c>
      <c r="E3474" t="s">
        <v>13099</v>
      </c>
      <c r="F3474" t="s">
        <v>4991</v>
      </c>
      <c r="G3474" t="s">
        <v>71</v>
      </c>
      <c r="H3474" t="s">
        <v>129</v>
      </c>
      <c r="I3474" t="s">
        <v>22</v>
      </c>
      <c r="J3474" t="s">
        <v>141</v>
      </c>
      <c r="K3474" t="s">
        <v>13100</v>
      </c>
      <c r="L3474" t="s">
        <v>13101</v>
      </c>
      <c r="M3474">
        <v>1.1872222219999999</v>
      </c>
      <c r="N3474">
        <v>0</v>
      </c>
      <c r="O3474">
        <v>1</v>
      </c>
      <c r="P3474">
        <v>0</v>
      </c>
      <c r="Q3474">
        <v>0</v>
      </c>
      <c r="R3474">
        <v>0</v>
      </c>
      <c r="S3474">
        <v>1.187222</v>
      </c>
      <c r="T3474">
        <v>0</v>
      </c>
      <c r="U3474">
        <v>0</v>
      </c>
    </row>
    <row r="3475" spans="1:21" x14ac:dyDescent="0.25">
      <c r="A3475" t="s">
        <v>13102</v>
      </c>
      <c r="B3475">
        <v>1</v>
      </c>
      <c r="C3475" t="s">
        <v>78</v>
      </c>
      <c r="D3475" t="s">
        <v>90</v>
      </c>
      <c r="E3475" t="s">
        <v>13103</v>
      </c>
      <c r="F3475" t="s">
        <v>2199</v>
      </c>
      <c r="G3475" t="s">
        <v>71</v>
      </c>
      <c r="H3475" t="s">
        <v>129</v>
      </c>
      <c r="I3475" t="s">
        <v>22</v>
      </c>
      <c r="J3475" t="s">
        <v>141</v>
      </c>
      <c r="K3475" t="s">
        <v>13104</v>
      </c>
      <c r="L3475" t="s">
        <v>13105</v>
      </c>
      <c r="M3475">
        <v>8.2352777770000003</v>
      </c>
      <c r="N3475">
        <v>0</v>
      </c>
      <c r="O3475">
        <v>1</v>
      </c>
      <c r="P3475">
        <v>0</v>
      </c>
      <c r="Q3475">
        <v>0</v>
      </c>
      <c r="R3475">
        <v>0</v>
      </c>
      <c r="S3475">
        <v>8.2352779999999992</v>
      </c>
      <c r="T3475">
        <v>0</v>
      </c>
      <c r="U3475">
        <v>0</v>
      </c>
    </row>
    <row r="3476" spans="1:21" x14ac:dyDescent="0.25">
      <c r="A3476" t="s">
        <v>13106</v>
      </c>
      <c r="B3476">
        <v>1</v>
      </c>
      <c r="C3476" t="s">
        <v>78</v>
      </c>
      <c r="D3476" t="s">
        <v>104</v>
      </c>
      <c r="E3476" t="s">
        <v>13107</v>
      </c>
      <c r="F3476" t="s">
        <v>4991</v>
      </c>
      <c r="G3476" t="s">
        <v>71</v>
      </c>
      <c r="H3476" t="s">
        <v>129</v>
      </c>
      <c r="I3476" t="s">
        <v>22</v>
      </c>
      <c r="J3476" t="s">
        <v>141</v>
      </c>
      <c r="K3476" t="s">
        <v>13108</v>
      </c>
      <c r="L3476" t="s">
        <v>13109</v>
      </c>
      <c r="M3476">
        <v>2.341388888</v>
      </c>
      <c r="N3476">
        <v>0</v>
      </c>
      <c r="O3476">
        <v>0</v>
      </c>
      <c r="P3476">
        <v>0</v>
      </c>
      <c r="Q3476">
        <v>1</v>
      </c>
      <c r="R3476">
        <v>0</v>
      </c>
      <c r="S3476">
        <v>0</v>
      </c>
      <c r="T3476">
        <v>0</v>
      </c>
      <c r="U3476">
        <v>2.3413889999999999</v>
      </c>
    </row>
    <row r="3477" spans="1:21" x14ac:dyDescent="0.25">
      <c r="A3477" t="s">
        <v>13110</v>
      </c>
      <c r="B3477">
        <v>1</v>
      </c>
      <c r="C3477" t="s">
        <v>78</v>
      </c>
      <c r="D3477" t="s">
        <v>99</v>
      </c>
      <c r="E3477" t="s">
        <v>13111</v>
      </c>
      <c r="F3477" t="s">
        <v>5012</v>
      </c>
      <c r="G3477" t="s">
        <v>72</v>
      </c>
      <c r="H3477" t="s">
        <v>129</v>
      </c>
      <c r="I3477" t="s">
        <v>22</v>
      </c>
      <c r="J3477" t="s">
        <v>141</v>
      </c>
      <c r="K3477" t="s">
        <v>10298</v>
      </c>
      <c r="L3477" t="s">
        <v>13112</v>
      </c>
      <c r="M3477">
        <v>2.2852777770000001</v>
      </c>
      <c r="N3477">
        <v>0</v>
      </c>
      <c r="O3477">
        <v>0</v>
      </c>
      <c r="P3477">
        <v>1</v>
      </c>
      <c r="Q3477">
        <v>38</v>
      </c>
      <c r="R3477">
        <v>0</v>
      </c>
      <c r="S3477">
        <v>0</v>
      </c>
      <c r="T3477">
        <v>2.2852779999999999</v>
      </c>
      <c r="U3477">
        <v>86.840556000000007</v>
      </c>
    </row>
    <row r="3478" spans="1:21" x14ac:dyDescent="0.25">
      <c r="A3478" t="s">
        <v>13113</v>
      </c>
      <c r="B3478">
        <v>1</v>
      </c>
      <c r="C3478" t="s">
        <v>78</v>
      </c>
      <c r="D3478" t="s">
        <v>99</v>
      </c>
      <c r="E3478" t="s">
        <v>13111</v>
      </c>
      <c r="F3478" t="s">
        <v>5012</v>
      </c>
      <c r="G3478" t="s">
        <v>72</v>
      </c>
      <c r="H3478" t="s">
        <v>129</v>
      </c>
      <c r="I3478" t="s">
        <v>22</v>
      </c>
      <c r="J3478" t="s">
        <v>141</v>
      </c>
      <c r="K3478" t="s">
        <v>13114</v>
      </c>
      <c r="L3478" t="s">
        <v>13115</v>
      </c>
      <c r="M3478">
        <v>1.0249999999999999</v>
      </c>
      <c r="N3478">
        <v>0</v>
      </c>
      <c r="O3478">
        <v>0</v>
      </c>
      <c r="P3478">
        <v>1</v>
      </c>
      <c r="Q3478">
        <v>38</v>
      </c>
      <c r="R3478">
        <v>0</v>
      </c>
      <c r="S3478">
        <v>0</v>
      </c>
      <c r="T3478">
        <v>1.0249999999999999</v>
      </c>
      <c r="U3478">
        <v>38.950000000000003</v>
      </c>
    </row>
    <row r="3479" spans="1:21" x14ac:dyDescent="0.25">
      <c r="A3479" t="s">
        <v>13116</v>
      </c>
      <c r="B3479">
        <v>1</v>
      </c>
      <c r="C3479" t="s">
        <v>78</v>
      </c>
      <c r="D3479" t="s">
        <v>99</v>
      </c>
      <c r="E3479" t="s">
        <v>13117</v>
      </c>
      <c r="F3479" t="s">
        <v>177</v>
      </c>
      <c r="G3479" t="s">
        <v>71</v>
      </c>
      <c r="H3479" t="s">
        <v>129</v>
      </c>
      <c r="I3479" t="s">
        <v>22</v>
      </c>
      <c r="J3479" t="s">
        <v>130</v>
      </c>
      <c r="K3479" t="s">
        <v>13118</v>
      </c>
      <c r="L3479" t="s">
        <v>13119</v>
      </c>
      <c r="M3479">
        <v>4.1929322219999996</v>
      </c>
      <c r="N3479">
        <v>0</v>
      </c>
      <c r="O3479">
        <v>0</v>
      </c>
      <c r="P3479">
        <v>0</v>
      </c>
      <c r="Q3479">
        <v>13</v>
      </c>
      <c r="R3479">
        <v>0</v>
      </c>
      <c r="S3479">
        <v>0</v>
      </c>
      <c r="T3479">
        <v>0</v>
      </c>
      <c r="U3479">
        <v>54.508119000000001</v>
      </c>
    </row>
    <row r="3480" spans="1:21" x14ac:dyDescent="0.25">
      <c r="A3480" t="s">
        <v>13120</v>
      </c>
      <c r="B3480">
        <v>1</v>
      </c>
      <c r="C3480" t="s">
        <v>78</v>
      </c>
      <c r="D3480" t="s">
        <v>90</v>
      </c>
      <c r="E3480" t="s">
        <v>13121</v>
      </c>
      <c r="F3480" t="s">
        <v>5070</v>
      </c>
      <c r="G3480" t="s">
        <v>71</v>
      </c>
      <c r="H3480" t="s">
        <v>129</v>
      </c>
      <c r="I3480" t="s">
        <v>22</v>
      </c>
      <c r="J3480" t="s">
        <v>141</v>
      </c>
      <c r="K3480" t="s">
        <v>13122</v>
      </c>
      <c r="L3480" t="s">
        <v>13123</v>
      </c>
      <c r="M3480">
        <v>3.2269444439999999</v>
      </c>
      <c r="N3480">
        <v>0</v>
      </c>
      <c r="O3480">
        <v>14</v>
      </c>
      <c r="P3480">
        <v>0</v>
      </c>
      <c r="Q3480">
        <v>0</v>
      </c>
      <c r="R3480">
        <v>0</v>
      </c>
      <c r="S3480">
        <v>45.177222</v>
      </c>
      <c r="T3480">
        <v>0</v>
      </c>
      <c r="U3480">
        <v>0</v>
      </c>
    </row>
    <row r="3481" spans="1:21" x14ac:dyDescent="0.25">
      <c r="A3481" t="s">
        <v>13124</v>
      </c>
      <c r="B3481">
        <v>1</v>
      </c>
      <c r="C3481" t="s">
        <v>78</v>
      </c>
      <c r="D3481" t="s">
        <v>90</v>
      </c>
      <c r="E3481" t="s">
        <v>13125</v>
      </c>
      <c r="F3481" t="s">
        <v>5842</v>
      </c>
      <c r="G3481" t="s">
        <v>71</v>
      </c>
      <c r="H3481" t="s">
        <v>129</v>
      </c>
      <c r="I3481" t="s">
        <v>22</v>
      </c>
      <c r="J3481" t="s">
        <v>141</v>
      </c>
      <c r="K3481" t="s">
        <v>13126</v>
      </c>
      <c r="L3481" t="s">
        <v>13127</v>
      </c>
      <c r="M3481">
        <v>7.8327777770000004</v>
      </c>
      <c r="N3481">
        <v>0</v>
      </c>
      <c r="O3481">
        <v>47</v>
      </c>
      <c r="P3481">
        <v>0</v>
      </c>
      <c r="Q3481">
        <v>0</v>
      </c>
      <c r="R3481">
        <v>0</v>
      </c>
      <c r="S3481">
        <v>368.140556</v>
      </c>
      <c r="T3481">
        <v>0</v>
      </c>
      <c r="U3481">
        <v>0</v>
      </c>
    </row>
    <row r="3482" spans="1:21" x14ac:dyDescent="0.25">
      <c r="A3482" t="s">
        <v>13128</v>
      </c>
      <c r="B3482">
        <v>1</v>
      </c>
      <c r="C3482" t="s">
        <v>79</v>
      </c>
      <c r="D3482" t="s">
        <v>124</v>
      </c>
      <c r="E3482" t="s">
        <v>13129</v>
      </c>
      <c r="F3482" t="s">
        <v>5470</v>
      </c>
      <c r="G3482" t="s">
        <v>71</v>
      </c>
      <c r="H3482" t="s">
        <v>129</v>
      </c>
      <c r="I3482" t="s">
        <v>22</v>
      </c>
      <c r="J3482" t="s">
        <v>141</v>
      </c>
      <c r="K3482" t="s">
        <v>13130</v>
      </c>
      <c r="L3482" t="s">
        <v>13131</v>
      </c>
      <c r="M3482">
        <v>0.92277777699999997</v>
      </c>
      <c r="N3482">
        <v>1</v>
      </c>
      <c r="O3482">
        <v>400</v>
      </c>
      <c r="P3482">
        <v>0</v>
      </c>
      <c r="Q3482">
        <v>35</v>
      </c>
      <c r="R3482">
        <v>0.92277799999999999</v>
      </c>
      <c r="S3482">
        <v>369.11111099999999</v>
      </c>
      <c r="T3482">
        <v>0</v>
      </c>
      <c r="U3482">
        <v>32.297221999999998</v>
      </c>
    </row>
    <row r="3483" spans="1:21" x14ac:dyDescent="0.25">
      <c r="A3483" t="s">
        <v>13132</v>
      </c>
      <c r="B3483">
        <v>1</v>
      </c>
      <c r="C3483" t="s">
        <v>78</v>
      </c>
      <c r="D3483" t="s">
        <v>94</v>
      </c>
      <c r="E3483" t="s">
        <v>13133</v>
      </c>
      <c r="F3483" t="s">
        <v>4991</v>
      </c>
      <c r="G3483" t="s">
        <v>71</v>
      </c>
      <c r="H3483" t="s">
        <v>129</v>
      </c>
      <c r="I3483" t="s">
        <v>22</v>
      </c>
      <c r="J3483" t="s">
        <v>141</v>
      </c>
      <c r="K3483" t="s">
        <v>13134</v>
      </c>
      <c r="L3483" t="s">
        <v>13135</v>
      </c>
      <c r="M3483">
        <v>4.3533333330000001</v>
      </c>
      <c r="N3483">
        <v>0</v>
      </c>
      <c r="O3483">
        <v>0</v>
      </c>
      <c r="P3483">
        <v>1</v>
      </c>
      <c r="Q3483">
        <v>0</v>
      </c>
      <c r="R3483">
        <v>0</v>
      </c>
      <c r="S3483">
        <v>0</v>
      </c>
      <c r="T3483">
        <v>4.3533330000000001</v>
      </c>
      <c r="U3483">
        <v>0</v>
      </c>
    </row>
    <row r="3484" spans="1:21" x14ac:dyDescent="0.25">
      <c r="A3484" t="s">
        <v>13136</v>
      </c>
      <c r="B3484">
        <v>1</v>
      </c>
      <c r="C3484" t="s">
        <v>78</v>
      </c>
      <c r="D3484" t="s">
        <v>94</v>
      </c>
      <c r="E3484" t="s">
        <v>13137</v>
      </c>
      <c r="F3484" t="s">
        <v>4991</v>
      </c>
      <c r="G3484" t="s">
        <v>71</v>
      </c>
      <c r="H3484" t="s">
        <v>129</v>
      </c>
      <c r="I3484" t="s">
        <v>22</v>
      </c>
      <c r="J3484" t="s">
        <v>141</v>
      </c>
      <c r="K3484" t="s">
        <v>13138</v>
      </c>
      <c r="L3484" t="s">
        <v>13139</v>
      </c>
      <c r="M3484">
        <v>3.8052777770000001</v>
      </c>
      <c r="N3484">
        <v>0</v>
      </c>
      <c r="O3484">
        <v>1</v>
      </c>
      <c r="P3484">
        <v>0</v>
      </c>
      <c r="Q3484">
        <v>0</v>
      </c>
      <c r="R3484">
        <v>0</v>
      </c>
      <c r="S3484">
        <v>3.8052779999999999</v>
      </c>
      <c r="T3484">
        <v>0</v>
      </c>
      <c r="U3484">
        <v>0</v>
      </c>
    </row>
    <row r="3485" spans="1:21" x14ac:dyDescent="0.25">
      <c r="A3485" t="s">
        <v>13140</v>
      </c>
      <c r="B3485">
        <v>1</v>
      </c>
      <c r="C3485" t="s">
        <v>78</v>
      </c>
      <c r="D3485" t="s">
        <v>94</v>
      </c>
      <c r="E3485" t="s">
        <v>382</v>
      </c>
      <c r="F3485" t="s">
        <v>140</v>
      </c>
      <c r="G3485" t="s">
        <v>72</v>
      </c>
      <c r="H3485" t="s">
        <v>129</v>
      </c>
      <c r="I3485" t="s">
        <v>22</v>
      </c>
      <c r="J3485" t="s">
        <v>141</v>
      </c>
      <c r="K3485" t="s">
        <v>13141</v>
      </c>
      <c r="L3485" t="s">
        <v>13142</v>
      </c>
      <c r="M3485">
        <v>1.311388888</v>
      </c>
      <c r="N3485">
        <v>6</v>
      </c>
      <c r="O3485">
        <v>23</v>
      </c>
      <c r="P3485">
        <v>7</v>
      </c>
      <c r="Q3485">
        <v>1</v>
      </c>
      <c r="R3485">
        <v>7.8683329999999998</v>
      </c>
      <c r="S3485">
        <v>30.161943999999998</v>
      </c>
      <c r="T3485">
        <v>9.1797219999999999</v>
      </c>
      <c r="U3485">
        <v>1.3113889999999999</v>
      </c>
    </row>
    <row r="3486" spans="1:21" x14ac:dyDescent="0.25">
      <c r="A3486" t="s">
        <v>13143</v>
      </c>
      <c r="B3486">
        <v>1</v>
      </c>
      <c r="C3486" t="s">
        <v>78</v>
      </c>
      <c r="D3486" t="s">
        <v>94</v>
      </c>
      <c r="E3486" t="s">
        <v>13144</v>
      </c>
      <c r="F3486" t="s">
        <v>177</v>
      </c>
      <c r="G3486" t="s">
        <v>72</v>
      </c>
      <c r="H3486" t="s">
        <v>129</v>
      </c>
      <c r="I3486" t="s">
        <v>22</v>
      </c>
      <c r="J3486" t="s">
        <v>130</v>
      </c>
      <c r="K3486" t="s">
        <v>13145</v>
      </c>
      <c r="L3486" t="s">
        <v>13146</v>
      </c>
      <c r="M3486">
        <v>3.1472222219999999</v>
      </c>
      <c r="N3486">
        <v>1</v>
      </c>
      <c r="O3486">
        <v>33</v>
      </c>
      <c r="P3486">
        <v>30</v>
      </c>
      <c r="Q3486">
        <v>603</v>
      </c>
      <c r="R3486">
        <v>3.1472220000000002</v>
      </c>
      <c r="S3486">
        <v>103.858333</v>
      </c>
      <c r="T3486">
        <v>94.416667000000004</v>
      </c>
      <c r="U3486">
        <v>1897.7750000000001</v>
      </c>
    </row>
    <row r="3487" spans="1:21" x14ac:dyDescent="0.25">
      <c r="A3487" t="s">
        <v>13147</v>
      </c>
      <c r="B3487">
        <v>1</v>
      </c>
      <c r="C3487" t="s">
        <v>78</v>
      </c>
      <c r="D3487" t="s">
        <v>104</v>
      </c>
      <c r="E3487" t="s">
        <v>13148</v>
      </c>
      <c r="F3487" t="s">
        <v>5470</v>
      </c>
      <c r="G3487" t="s">
        <v>71</v>
      </c>
      <c r="H3487" t="s">
        <v>129</v>
      </c>
      <c r="I3487" t="s">
        <v>22</v>
      </c>
      <c r="J3487" t="s">
        <v>141</v>
      </c>
      <c r="K3487" t="s">
        <v>13149</v>
      </c>
      <c r="L3487" t="s">
        <v>13150</v>
      </c>
      <c r="M3487">
        <v>0.758611111</v>
      </c>
      <c r="N3487">
        <v>0</v>
      </c>
      <c r="O3487">
        <v>0</v>
      </c>
      <c r="P3487">
        <v>1</v>
      </c>
      <c r="Q3487">
        <v>124</v>
      </c>
      <c r="R3487">
        <v>0</v>
      </c>
      <c r="S3487">
        <v>0</v>
      </c>
      <c r="T3487">
        <v>0.75861100000000004</v>
      </c>
      <c r="U3487">
        <v>94.067778000000004</v>
      </c>
    </row>
    <row r="3488" spans="1:21" x14ac:dyDescent="0.25">
      <c r="A3488" t="s">
        <v>13151</v>
      </c>
      <c r="B3488">
        <v>1</v>
      </c>
      <c r="C3488" t="s">
        <v>78</v>
      </c>
      <c r="D3488" t="s">
        <v>94</v>
      </c>
      <c r="E3488" t="s">
        <v>7242</v>
      </c>
      <c r="F3488" t="s">
        <v>2199</v>
      </c>
      <c r="G3488" t="s">
        <v>71</v>
      </c>
      <c r="H3488" t="s">
        <v>129</v>
      </c>
      <c r="I3488" t="s">
        <v>24</v>
      </c>
      <c r="J3488" t="s">
        <v>141</v>
      </c>
      <c r="K3488" t="s">
        <v>13152</v>
      </c>
      <c r="L3488" t="s">
        <v>13153</v>
      </c>
      <c r="M3488">
        <v>0.62777777700000004</v>
      </c>
      <c r="N3488">
        <v>0</v>
      </c>
      <c r="O3488">
        <v>7</v>
      </c>
      <c r="P3488">
        <v>0</v>
      </c>
      <c r="Q3488">
        <v>0</v>
      </c>
      <c r="R3488">
        <v>0</v>
      </c>
      <c r="S3488">
        <v>4.394444</v>
      </c>
      <c r="T3488">
        <v>0</v>
      </c>
      <c r="U3488">
        <v>0</v>
      </c>
    </row>
    <row r="3489" spans="1:21" x14ac:dyDescent="0.25">
      <c r="A3489" t="s">
        <v>13154</v>
      </c>
      <c r="B3489">
        <v>1</v>
      </c>
      <c r="C3489" t="s">
        <v>78</v>
      </c>
      <c r="D3489" t="s">
        <v>98</v>
      </c>
      <c r="E3489" t="s">
        <v>13155</v>
      </c>
      <c r="F3489" t="s">
        <v>5029</v>
      </c>
      <c r="G3489" t="s">
        <v>71</v>
      </c>
      <c r="H3489" t="s">
        <v>129</v>
      </c>
      <c r="I3489" t="s">
        <v>22</v>
      </c>
      <c r="J3489" t="s">
        <v>141</v>
      </c>
      <c r="K3489" t="s">
        <v>13156</v>
      </c>
      <c r="L3489" t="s">
        <v>13157</v>
      </c>
      <c r="M3489">
        <v>2.0452777769999999</v>
      </c>
      <c r="N3489">
        <v>0</v>
      </c>
      <c r="O3489">
        <v>47</v>
      </c>
      <c r="P3489">
        <v>0</v>
      </c>
      <c r="Q3489">
        <v>3</v>
      </c>
      <c r="R3489">
        <v>0</v>
      </c>
      <c r="S3489">
        <v>96.128056000000001</v>
      </c>
      <c r="T3489">
        <v>0</v>
      </c>
      <c r="U3489">
        <v>6.1358329999999999</v>
      </c>
    </row>
    <row r="3490" spans="1:21" x14ac:dyDescent="0.25">
      <c r="A3490" t="s">
        <v>13158</v>
      </c>
      <c r="B3490">
        <v>1</v>
      </c>
      <c r="C3490" t="s">
        <v>78</v>
      </c>
      <c r="D3490" t="s">
        <v>98</v>
      </c>
      <c r="E3490" t="s">
        <v>13159</v>
      </c>
      <c r="F3490" t="s">
        <v>4991</v>
      </c>
      <c r="G3490" t="s">
        <v>71</v>
      </c>
      <c r="H3490" t="s">
        <v>129</v>
      </c>
      <c r="I3490" t="s">
        <v>22</v>
      </c>
      <c r="J3490" t="s">
        <v>141</v>
      </c>
      <c r="K3490" t="s">
        <v>13160</v>
      </c>
      <c r="L3490" t="s">
        <v>13161</v>
      </c>
      <c r="M3490">
        <v>2.6752777769999998</v>
      </c>
      <c r="N3490">
        <v>0</v>
      </c>
      <c r="O3490">
        <v>1</v>
      </c>
      <c r="P3490">
        <v>0</v>
      </c>
      <c r="Q3490">
        <v>0</v>
      </c>
      <c r="R3490">
        <v>0</v>
      </c>
      <c r="S3490">
        <v>2.675278</v>
      </c>
      <c r="T3490">
        <v>0</v>
      </c>
      <c r="U3490">
        <v>0</v>
      </c>
    </row>
    <row r="3491" spans="1:21" x14ac:dyDescent="0.25">
      <c r="A3491" t="s">
        <v>13162</v>
      </c>
      <c r="B3491">
        <v>1</v>
      </c>
      <c r="C3491" t="s">
        <v>78</v>
      </c>
      <c r="D3491" t="s">
        <v>103</v>
      </c>
      <c r="E3491" t="s">
        <v>13163</v>
      </c>
      <c r="F3491" t="s">
        <v>3423</v>
      </c>
      <c r="G3491" t="s">
        <v>72</v>
      </c>
      <c r="H3491" t="s">
        <v>129</v>
      </c>
      <c r="I3491" t="s">
        <v>22</v>
      </c>
      <c r="J3491" t="s">
        <v>141</v>
      </c>
      <c r="K3491" t="s">
        <v>13164</v>
      </c>
      <c r="L3491" t="s">
        <v>13165</v>
      </c>
      <c r="M3491">
        <v>3.5661111110000001</v>
      </c>
      <c r="N3491">
        <v>0</v>
      </c>
      <c r="O3491">
        <v>0</v>
      </c>
      <c r="P3491">
        <v>14</v>
      </c>
      <c r="Q3491">
        <v>0</v>
      </c>
      <c r="R3491">
        <v>0</v>
      </c>
      <c r="S3491">
        <v>0</v>
      </c>
      <c r="T3491">
        <v>49.925556</v>
      </c>
      <c r="U3491">
        <v>0</v>
      </c>
    </row>
    <row r="3492" spans="1:21" x14ac:dyDescent="0.25">
      <c r="A3492" t="s">
        <v>13166</v>
      </c>
      <c r="B3492">
        <v>1</v>
      </c>
      <c r="C3492" t="s">
        <v>78</v>
      </c>
      <c r="D3492" t="s">
        <v>103</v>
      </c>
      <c r="E3492" t="s">
        <v>13167</v>
      </c>
      <c r="F3492" t="s">
        <v>4991</v>
      </c>
      <c r="G3492" t="s">
        <v>71</v>
      </c>
      <c r="H3492" t="s">
        <v>129</v>
      </c>
      <c r="I3492" t="s">
        <v>22</v>
      </c>
      <c r="J3492" t="s">
        <v>141</v>
      </c>
      <c r="K3492" t="s">
        <v>13168</v>
      </c>
      <c r="L3492" t="s">
        <v>13169</v>
      </c>
      <c r="M3492">
        <v>0.94555555499999999</v>
      </c>
      <c r="N3492">
        <v>0</v>
      </c>
      <c r="O3492">
        <v>0</v>
      </c>
      <c r="P3492">
        <v>12</v>
      </c>
      <c r="Q3492">
        <v>0</v>
      </c>
      <c r="R3492">
        <v>0</v>
      </c>
      <c r="S3492">
        <v>0</v>
      </c>
      <c r="T3492">
        <v>11.346667</v>
      </c>
      <c r="U3492">
        <v>0</v>
      </c>
    </row>
    <row r="3493" spans="1:21" x14ac:dyDescent="0.25">
      <c r="A3493" t="s">
        <v>13170</v>
      </c>
      <c r="B3493">
        <v>1</v>
      </c>
      <c r="C3493" t="s">
        <v>78</v>
      </c>
      <c r="D3493" t="s">
        <v>102</v>
      </c>
      <c r="E3493" t="s">
        <v>13171</v>
      </c>
      <c r="F3493" t="s">
        <v>4996</v>
      </c>
      <c r="G3493" t="s">
        <v>71</v>
      </c>
      <c r="H3493" t="s">
        <v>129</v>
      </c>
      <c r="I3493" t="s">
        <v>22</v>
      </c>
      <c r="J3493" t="s">
        <v>141</v>
      </c>
      <c r="K3493" t="s">
        <v>13172</v>
      </c>
      <c r="L3493" t="s">
        <v>13173</v>
      </c>
      <c r="M3493">
        <v>1.5577777770000001</v>
      </c>
      <c r="N3493">
        <v>0</v>
      </c>
      <c r="O3493">
        <v>0</v>
      </c>
      <c r="P3493">
        <v>0</v>
      </c>
      <c r="Q3493">
        <v>54</v>
      </c>
      <c r="R3493">
        <v>0</v>
      </c>
      <c r="S3493">
        <v>0</v>
      </c>
      <c r="T3493">
        <v>0</v>
      </c>
      <c r="U3493">
        <v>84.12</v>
      </c>
    </row>
    <row r="3494" spans="1:21" x14ac:dyDescent="0.25">
      <c r="A3494" t="s">
        <v>13174</v>
      </c>
      <c r="B3494">
        <v>1</v>
      </c>
      <c r="C3494" t="s">
        <v>78</v>
      </c>
      <c r="D3494" t="s">
        <v>102</v>
      </c>
      <c r="E3494" t="s">
        <v>13175</v>
      </c>
      <c r="F3494" t="s">
        <v>5012</v>
      </c>
      <c r="G3494" t="s">
        <v>72</v>
      </c>
      <c r="H3494" t="s">
        <v>129</v>
      </c>
      <c r="I3494" t="s">
        <v>22</v>
      </c>
      <c r="J3494" t="s">
        <v>141</v>
      </c>
      <c r="K3494" t="s">
        <v>13176</v>
      </c>
      <c r="L3494" t="s">
        <v>13177</v>
      </c>
      <c r="M3494">
        <v>1.3888888880000001</v>
      </c>
      <c r="N3494">
        <v>0</v>
      </c>
      <c r="O3494">
        <v>0</v>
      </c>
      <c r="P3494">
        <v>0</v>
      </c>
      <c r="Q3494">
        <v>6</v>
      </c>
      <c r="R3494">
        <v>0</v>
      </c>
      <c r="S3494">
        <v>0</v>
      </c>
      <c r="T3494">
        <v>0</v>
      </c>
      <c r="U3494">
        <v>8.3333329999999997</v>
      </c>
    </row>
    <row r="3495" spans="1:21" x14ac:dyDescent="0.25">
      <c r="A3495" t="s">
        <v>13178</v>
      </c>
      <c r="B3495">
        <v>1</v>
      </c>
      <c r="C3495" t="s">
        <v>78</v>
      </c>
      <c r="D3495" t="s">
        <v>104</v>
      </c>
      <c r="E3495" t="s">
        <v>13179</v>
      </c>
      <c r="F3495" t="s">
        <v>140</v>
      </c>
      <c r="G3495" t="s">
        <v>72</v>
      </c>
      <c r="H3495" t="s">
        <v>129</v>
      </c>
      <c r="I3495" t="s">
        <v>22</v>
      </c>
      <c r="J3495" t="s">
        <v>141</v>
      </c>
      <c r="K3495" t="s">
        <v>13180</v>
      </c>
      <c r="L3495" t="s">
        <v>13181</v>
      </c>
      <c r="M3495">
        <v>0.435</v>
      </c>
      <c r="N3495">
        <v>3</v>
      </c>
      <c r="O3495">
        <v>0</v>
      </c>
      <c r="P3495">
        <v>92</v>
      </c>
      <c r="Q3495">
        <v>923</v>
      </c>
      <c r="R3495">
        <v>1.3049999999999999</v>
      </c>
      <c r="S3495">
        <v>0</v>
      </c>
      <c r="T3495">
        <v>40.020000000000003</v>
      </c>
      <c r="U3495">
        <v>401.505</v>
      </c>
    </row>
    <row r="3496" spans="1:21" x14ac:dyDescent="0.25">
      <c r="A3496" t="s">
        <v>13182</v>
      </c>
      <c r="B3496">
        <v>1</v>
      </c>
      <c r="C3496" t="s">
        <v>78</v>
      </c>
      <c r="D3496" t="s">
        <v>104</v>
      </c>
      <c r="E3496" t="s">
        <v>2633</v>
      </c>
      <c r="F3496" t="s">
        <v>5012</v>
      </c>
      <c r="G3496" t="s">
        <v>72</v>
      </c>
      <c r="H3496" t="s">
        <v>129</v>
      </c>
      <c r="I3496" t="s">
        <v>22</v>
      </c>
      <c r="J3496" t="s">
        <v>141</v>
      </c>
      <c r="K3496" t="s">
        <v>13183</v>
      </c>
      <c r="L3496" t="s">
        <v>13184</v>
      </c>
      <c r="M3496">
        <v>2.3341666659999998</v>
      </c>
      <c r="N3496">
        <v>0</v>
      </c>
      <c r="O3496">
        <v>0</v>
      </c>
      <c r="P3496">
        <v>2</v>
      </c>
      <c r="Q3496">
        <v>0</v>
      </c>
      <c r="R3496">
        <v>0</v>
      </c>
      <c r="S3496">
        <v>0</v>
      </c>
      <c r="T3496">
        <v>4.6683329999999996</v>
      </c>
      <c r="U3496">
        <v>0</v>
      </c>
    </row>
    <row r="3497" spans="1:21" x14ac:dyDescent="0.25">
      <c r="A3497" t="s">
        <v>13185</v>
      </c>
      <c r="B3497">
        <v>1</v>
      </c>
      <c r="C3497" t="s">
        <v>78</v>
      </c>
      <c r="D3497" t="s">
        <v>104</v>
      </c>
      <c r="E3497" t="s">
        <v>13186</v>
      </c>
      <c r="F3497" t="s">
        <v>6772</v>
      </c>
      <c r="G3497" t="s">
        <v>72</v>
      </c>
      <c r="H3497" t="s">
        <v>129</v>
      </c>
      <c r="I3497" t="s">
        <v>26</v>
      </c>
      <c r="J3497" t="s">
        <v>141</v>
      </c>
      <c r="K3497" t="s">
        <v>13187</v>
      </c>
      <c r="L3497" t="s">
        <v>13188</v>
      </c>
      <c r="M3497">
        <v>1.8525</v>
      </c>
      <c r="N3497">
        <v>8</v>
      </c>
      <c r="O3497">
        <v>426</v>
      </c>
      <c r="P3497">
        <v>8</v>
      </c>
      <c r="Q3497">
        <v>7</v>
      </c>
      <c r="R3497">
        <v>14.82</v>
      </c>
      <c r="S3497">
        <v>789.16499999999996</v>
      </c>
      <c r="T3497">
        <v>14.82</v>
      </c>
      <c r="U3497">
        <v>12.967499999999999</v>
      </c>
    </row>
    <row r="3498" spans="1:21" x14ac:dyDescent="0.25">
      <c r="A3498" t="s">
        <v>13189</v>
      </c>
      <c r="B3498">
        <v>1</v>
      </c>
      <c r="C3498" t="s">
        <v>78</v>
      </c>
      <c r="D3498" t="s">
        <v>104</v>
      </c>
      <c r="E3498" t="s">
        <v>13179</v>
      </c>
      <c r="F3498" t="s">
        <v>177</v>
      </c>
      <c r="G3498" t="s">
        <v>72</v>
      </c>
      <c r="H3498" t="s">
        <v>129</v>
      </c>
      <c r="I3498" t="s">
        <v>22</v>
      </c>
      <c r="J3498" t="s">
        <v>130</v>
      </c>
      <c r="K3498" t="s">
        <v>13190</v>
      </c>
      <c r="L3498" t="s">
        <v>13191</v>
      </c>
      <c r="M3498">
        <v>3.9308333329999998</v>
      </c>
      <c r="N3498">
        <v>3</v>
      </c>
      <c r="O3498">
        <v>0</v>
      </c>
      <c r="P3498">
        <v>92</v>
      </c>
      <c r="Q3498">
        <v>923</v>
      </c>
      <c r="R3498">
        <v>11.7925</v>
      </c>
      <c r="S3498">
        <v>0</v>
      </c>
      <c r="T3498">
        <v>361.63666699999999</v>
      </c>
      <c r="U3498">
        <v>3628.1591659999999</v>
      </c>
    </row>
    <row r="3499" spans="1:21" x14ac:dyDescent="0.25">
      <c r="A3499" t="s">
        <v>13192</v>
      </c>
      <c r="B3499">
        <v>1</v>
      </c>
      <c r="C3499" t="s">
        <v>78</v>
      </c>
      <c r="D3499" t="s">
        <v>104</v>
      </c>
      <c r="E3499" t="s">
        <v>13193</v>
      </c>
      <c r="F3499" t="s">
        <v>5012</v>
      </c>
      <c r="G3499" t="s">
        <v>72</v>
      </c>
      <c r="H3499" t="s">
        <v>129</v>
      </c>
      <c r="I3499" t="s">
        <v>22</v>
      </c>
      <c r="J3499" t="s">
        <v>141</v>
      </c>
      <c r="K3499" t="s">
        <v>13194</v>
      </c>
      <c r="L3499" t="s">
        <v>13195</v>
      </c>
      <c r="M3499">
        <v>1.49</v>
      </c>
      <c r="N3499">
        <v>2</v>
      </c>
      <c r="O3499">
        <v>0</v>
      </c>
      <c r="P3499">
        <v>0</v>
      </c>
      <c r="Q3499">
        <v>0</v>
      </c>
      <c r="R3499">
        <v>2.98</v>
      </c>
      <c r="S3499">
        <v>0</v>
      </c>
      <c r="T3499">
        <v>0</v>
      </c>
      <c r="U3499">
        <v>0</v>
      </c>
    </row>
    <row r="3500" spans="1:21" x14ac:dyDescent="0.25">
      <c r="A3500" t="s">
        <v>13196</v>
      </c>
      <c r="B3500">
        <v>1</v>
      </c>
      <c r="C3500" t="s">
        <v>78</v>
      </c>
      <c r="D3500" t="s">
        <v>104</v>
      </c>
      <c r="E3500" t="s">
        <v>13197</v>
      </c>
      <c r="F3500" t="s">
        <v>128</v>
      </c>
      <c r="G3500" t="s">
        <v>72</v>
      </c>
      <c r="H3500" t="s">
        <v>129</v>
      </c>
      <c r="I3500" t="s">
        <v>22</v>
      </c>
      <c r="J3500" t="s">
        <v>130</v>
      </c>
      <c r="K3500" t="s">
        <v>13198</v>
      </c>
      <c r="L3500" t="s">
        <v>13199</v>
      </c>
      <c r="M3500">
        <v>0.15447777700000001</v>
      </c>
      <c r="N3500">
        <v>3</v>
      </c>
      <c r="O3500">
        <v>0</v>
      </c>
      <c r="P3500">
        <v>106</v>
      </c>
      <c r="Q3500">
        <v>923</v>
      </c>
      <c r="R3500">
        <v>0.46343299999999998</v>
      </c>
      <c r="S3500">
        <v>0</v>
      </c>
      <c r="T3500">
        <v>16.374644</v>
      </c>
      <c r="U3500">
        <v>142.582988</v>
      </c>
    </row>
    <row r="3501" spans="1:21" x14ac:dyDescent="0.25">
      <c r="A3501" t="s">
        <v>13200</v>
      </c>
      <c r="B3501">
        <v>1</v>
      </c>
      <c r="C3501" t="s">
        <v>78</v>
      </c>
      <c r="D3501" t="s">
        <v>104</v>
      </c>
      <c r="E3501" t="s">
        <v>2633</v>
      </c>
      <c r="F3501" t="s">
        <v>177</v>
      </c>
      <c r="G3501" t="s">
        <v>72</v>
      </c>
      <c r="H3501" t="s">
        <v>129</v>
      </c>
      <c r="I3501" t="s">
        <v>22</v>
      </c>
      <c r="J3501" t="s">
        <v>130</v>
      </c>
      <c r="K3501" t="s">
        <v>13201</v>
      </c>
      <c r="L3501" t="s">
        <v>13202</v>
      </c>
      <c r="M3501">
        <v>0.59444444399999996</v>
      </c>
      <c r="N3501">
        <v>0</v>
      </c>
      <c r="O3501">
        <v>0</v>
      </c>
      <c r="P3501">
        <v>2</v>
      </c>
      <c r="Q3501">
        <v>0</v>
      </c>
      <c r="R3501">
        <v>0</v>
      </c>
      <c r="S3501">
        <v>0</v>
      </c>
      <c r="T3501">
        <v>1.1888890000000001</v>
      </c>
      <c r="U3501">
        <v>0</v>
      </c>
    </row>
    <row r="3502" spans="1:21" x14ac:dyDescent="0.25">
      <c r="A3502" t="s">
        <v>13203</v>
      </c>
      <c r="B3502">
        <v>1</v>
      </c>
      <c r="C3502" t="s">
        <v>78</v>
      </c>
      <c r="D3502" t="s">
        <v>104</v>
      </c>
      <c r="E3502" t="s">
        <v>13204</v>
      </c>
      <c r="F3502" t="s">
        <v>140</v>
      </c>
      <c r="G3502" t="s">
        <v>72</v>
      </c>
      <c r="H3502" t="s">
        <v>129</v>
      </c>
      <c r="I3502" t="s">
        <v>22</v>
      </c>
      <c r="J3502" t="s">
        <v>141</v>
      </c>
      <c r="K3502" t="s">
        <v>13205</v>
      </c>
      <c r="L3502" t="s">
        <v>13206</v>
      </c>
      <c r="M3502">
        <v>0.66055555499999996</v>
      </c>
      <c r="N3502">
        <v>0</v>
      </c>
      <c r="O3502">
        <v>0</v>
      </c>
      <c r="P3502">
        <v>20</v>
      </c>
      <c r="Q3502">
        <v>547</v>
      </c>
      <c r="R3502">
        <v>0</v>
      </c>
      <c r="S3502">
        <v>0</v>
      </c>
      <c r="T3502">
        <v>13.211111000000001</v>
      </c>
      <c r="U3502">
        <v>361.32388900000001</v>
      </c>
    </row>
    <row r="3503" spans="1:21" x14ac:dyDescent="0.25">
      <c r="A3503" t="s">
        <v>13207</v>
      </c>
      <c r="B3503">
        <v>1</v>
      </c>
      <c r="C3503" t="s">
        <v>78</v>
      </c>
      <c r="D3503" t="s">
        <v>104</v>
      </c>
      <c r="E3503" t="s">
        <v>13208</v>
      </c>
      <c r="F3503" t="s">
        <v>5829</v>
      </c>
      <c r="G3503" t="s">
        <v>72</v>
      </c>
      <c r="H3503" t="s">
        <v>129</v>
      </c>
      <c r="I3503" t="s">
        <v>22</v>
      </c>
      <c r="J3503" t="s">
        <v>141</v>
      </c>
      <c r="K3503" t="s">
        <v>13209</v>
      </c>
      <c r="L3503" t="s">
        <v>13210</v>
      </c>
      <c r="M3503">
        <v>1.1575</v>
      </c>
      <c r="N3503">
        <v>0</v>
      </c>
      <c r="O3503">
        <v>0</v>
      </c>
      <c r="P3503">
        <v>1</v>
      </c>
      <c r="Q3503">
        <v>164</v>
      </c>
      <c r="R3503">
        <v>0</v>
      </c>
      <c r="S3503">
        <v>0</v>
      </c>
      <c r="T3503">
        <v>1.1575</v>
      </c>
      <c r="U3503">
        <v>189.83</v>
      </c>
    </row>
    <row r="3504" spans="1:21" x14ac:dyDescent="0.25">
      <c r="A3504" t="s">
        <v>13211</v>
      </c>
      <c r="B3504">
        <v>1</v>
      </c>
      <c r="C3504" t="s">
        <v>78</v>
      </c>
      <c r="D3504" t="s">
        <v>94</v>
      </c>
      <c r="E3504" t="s">
        <v>13212</v>
      </c>
      <c r="F3504" t="s">
        <v>177</v>
      </c>
      <c r="G3504" t="s">
        <v>71</v>
      </c>
      <c r="H3504" t="s">
        <v>129</v>
      </c>
      <c r="I3504" t="s">
        <v>22</v>
      </c>
      <c r="J3504" t="s">
        <v>130</v>
      </c>
      <c r="K3504" t="s">
        <v>13213</v>
      </c>
      <c r="L3504" t="s">
        <v>13214</v>
      </c>
      <c r="M3504">
        <v>5.0444444439999998</v>
      </c>
      <c r="N3504">
        <v>1</v>
      </c>
      <c r="O3504">
        <v>151</v>
      </c>
      <c r="P3504">
        <v>0</v>
      </c>
      <c r="Q3504">
        <v>0</v>
      </c>
      <c r="R3504">
        <v>5.0444440000000004</v>
      </c>
      <c r="S3504">
        <v>761.71111099999996</v>
      </c>
      <c r="T3504">
        <v>0</v>
      </c>
      <c r="U3504">
        <v>0</v>
      </c>
    </row>
    <row r="3505" spans="1:21" x14ac:dyDescent="0.25">
      <c r="A3505" t="s">
        <v>13215</v>
      </c>
      <c r="B3505">
        <v>1</v>
      </c>
      <c r="C3505" t="s">
        <v>78</v>
      </c>
      <c r="D3505" t="s">
        <v>89</v>
      </c>
      <c r="E3505" t="s">
        <v>2071</v>
      </c>
      <c r="F3505" t="s">
        <v>140</v>
      </c>
      <c r="G3505" t="s">
        <v>72</v>
      </c>
      <c r="H3505" t="s">
        <v>129</v>
      </c>
      <c r="I3505" t="s">
        <v>22</v>
      </c>
      <c r="J3505" t="s">
        <v>141</v>
      </c>
      <c r="K3505" t="s">
        <v>13216</v>
      </c>
      <c r="L3505" t="s">
        <v>13217</v>
      </c>
      <c r="M3505">
        <v>0.16250000000000001</v>
      </c>
      <c r="N3505">
        <v>2</v>
      </c>
      <c r="O3505">
        <v>43</v>
      </c>
      <c r="P3505">
        <v>1</v>
      </c>
      <c r="Q3505">
        <v>33</v>
      </c>
      <c r="R3505">
        <v>0.32500000000000001</v>
      </c>
      <c r="S3505">
        <v>6.9874999999999998</v>
      </c>
      <c r="T3505">
        <v>0.16250000000000001</v>
      </c>
      <c r="U3505">
        <v>5.3624999999999998</v>
      </c>
    </row>
    <row r="3506" spans="1:21" x14ac:dyDescent="0.25">
      <c r="A3506" t="s">
        <v>13218</v>
      </c>
      <c r="B3506">
        <v>1</v>
      </c>
      <c r="C3506" t="s">
        <v>78</v>
      </c>
      <c r="D3506" t="s">
        <v>89</v>
      </c>
      <c r="E3506" t="s">
        <v>13219</v>
      </c>
      <c r="F3506" t="s">
        <v>4991</v>
      </c>
      <c r="G3506" t="s">
        <v>71</v>
      </c>
      <c r="H3506" t="s">
        <v>129</v>
      </c>
      <c r="I3506" t="s">
        <v>22</v>
      </c>
      <c r="J3506" t="s">
        <v>141</v>
      </c>
      <c r="K3506" t="s">
        <v>13220</v>
      </c>
      <c r="L3506" t="s">
        <v>13221</v>
      </c>
      <c r="M3506">
        <v>2.5625</v>
      </c>
      <c r="N3506">
        <v>0</v>
      </c>
      <c r="O3506">
        <v>1</v>
      </c>
      <c r="P3506">
        <v>0</v>
      </c>
      <c r="Q3506">
        <v>0</v>
      </c>
      <c r="R3506">
        <v>0</v>
      </c>
      <c r="S3506">
        <v>2.5625</v>
      </c>
      <c r="T3506">
        <v>0</v>
      </c>
      <c r="U3506">
        <v>0</v>
      </c>
    </row>
    <row r="3507" spans="1:21" x14ac:dyDescent="0.25">
      <c r="A3507" t="s">
        <v>13222</v>
      </c>
      <c r="B3507">
        <v>1</v>
      </c>
      <c r="C3507" t="s">
        <v>78</v>
      </c>
      <c r="D3507" t="s">
        <v>89</v>
      </c>
      <c r="E3507" t="s">
        <v>13223</v>
      </c>
      <c r="F3507" t="s">
        <v>154</v>
      </c>
      <c r="G3507" t="s">
        <v>72</v>
      </c>
      <c r="H3507" t="s">
        <v>168</v>
      </c>
      <c r="I3507" t="s">
        <v>22</v>
      </c>
      <c r="J3507" t="s">
        <v>141</v>
      </c>
      <c r="K3507" t="s">
        <v>5791</v>
      </c>
      <c r="L3507" t="s">
        <v>13224</v>
      </c>
      <c r="M3507">
        <v>3.0555555000000002E-2</v>
      </c>
      <c r="N3507">
        <v>39</v>
      </c>
      <c r="O3507">
        <v>8846</v>
      </c>
      <c r="P3507">
        <v>1</v>
      </c>
      <c r="Q3507">
        <v>20</v>
      </c>
      <c r="R3507">
        <v>1.191667</v>
      </c>
      <c r="S3507">
        <v>270.29444000000001</v>
      </c>
      <c r="T3507">
        <v>3.0556E-2</v>
      </c>
      <c r="U3507">
        <v>0.61111099999999996</v>
      </c>
    </row>
    <row r="3508" spans="1:21" x14ac:dyDescent="0.25">
      <c r="A3508" t="s">
        <v>13225</v>
      </c>
      <c r="B3508">
        <v>1</v>
      </c>
      <c r="C3508" t="s">
        <v>78</v>
      </c>
      <c r="D3508" t="s">
        <v>89</v>
      </c>
      <c r="E3508" t="s">
        <v>13226</v>
      </c>
      <c r="F3508" t="s">
        <v>10371</v>
      </c>
      <c r="G3508" t="s">
        <v>72</v>
      </c>
      <c r="H3508" t="s">
        <v>129</v>
      </c>
      <c r="I3508" t="s">
        <v>24</v>
      </c>
      <c r="J3508" t="s">
        <v>141</v>
      </c>
      <c r="K3508" t="s">
        <v>13227</v>
      </c>
      <c r="L3508" t="s">
        <v>13228</v>
      </c>
      <c r="M3508">
        <v>0.33111111100000001</v>
      </c>
      <c r="N3508">
        <v>36</v>
      </c>
      <c r="O3508">
        <v>4289</v>
      </c>
      <c r="P3508">
        <v>35</v>
      </c>
      <c r="Q3508">
        <v>38</v>
      </c>
      <c r="R3508">
        <v>11.92</v>
      </c>
      <c r="S3508">
        <v>1420.1355550000001</v>
      </c>
      <c r="T3508">
        <v>11.588889</v>
      </c>
      <c r="U3508">
        <v>12.582222</v>
      </c>
    </row>
    <row r="3509" spans="1:21" x14ac:dyDescent="0.25">
      <c r="A3509" t="s">
        <v>13229</v>
      </c>
      <c r="B3509">
        <v>1</v>
      </c>
      <c r="C3509" t="s">
        <v>78</v>
      </c>
      <c r="D3509" t="s">
        <v>89</v>
      </c>
      <c r="E3509" t="s">
        <v>13230</v>
      </c>
      <c r="F3509" t="s">
        <v>4991</v>
      </c>
      <c r="G3509" t="s">
        <v>71</v>
      </c>
      <c r="H3509" t="s">
        <v>129</v>
      </c>
      <c r="I3509" t="s">
        <v>22</v>
      </c>
      <c r="J3509" t="s">
        <v>141</v>
      </c>
      <c r="K3509" t="s">
        <v>13231</v>
      </c>
      <c r="L3509" t="s">
        <v>13232</v>
      </c>
      <c r="M3509">
        <v>1.9666666660000001</v>
      </c>
      <c r="N3509">
        <v>0</v>
      </c>
      <c r="O3509">
        <v>0</v>
      </c>
      <c r="P3509">
        <v>0</v>
      </c>
      <c r="Q3509">
        <v>1</v>
      </c>
      <c r="R3509">
        <v>0</v>
      </c>
      <c r="S3509">
        <v>0</v>
      </c>
      <c r="T3509">
        <v>0</v>
      </c>
      <c r="U3509">
        <v>1.9666669999999999</v>
      </c>
    </row>
    <row r="3510" spans="1:21" x14ac:dyDescent="0.25">
      <c r="A3510" t="s">
        <v>13233</v>
      </c>
      <c r="B3510">
        <v>1</v>
      </c>
      <c r="C3510" t="s">
        <v>79</v>
      </c>
      <c r="D3510" t="s">
        <v>124</v>
      </c>
      <c r="E3510" t="s">
        <v>13234</v>
      </c>
      <c r="F3510" t="s">
        <v>4991</v>
      </c>
      <c r="G3510" t="s">
        <v>71</v>
      </c>
      <c r="H3510" t="s">
        <v>129</v>
      </c>
      <c r="I3510" t="s">
        <v>22</v>
      </c>
      <c r="J3510" t="s">
        <v>141</v>
      </c>
      <c r="K3510" t="s">
        <v>13235</v>
      </c>
      <c r="L3510" t="s">
        <v>13236</v>
      </c>
      <c r="M3510">
        <v>1.863888888</v>
      </c>
      <c r="N3510">
        <v>0</v>
      </c>
      <c r="O3510">
        <v>1</v>
      </c>
      <c r="P3510">
        <v>0</v>
      </c>
      <c r="Q3510">
        <v>0</v>
      </c>
      <c r="R3510">
        <v>0</v>
      </c>
      <c r="S3510">
        <v>1.8638889999999999</v>
      </c>
      <c r="T3510">
        <v>0</v>
      </c>
      <c r="U3510">
        <v>0</v>
      </c>
    </row>
    <row r="3511" spans="1:21" x14ac:dyDescent="0.25">
      <c r="A3511" t="s">
        <v>13237</v>
      </c>
      <c r="B3511">
        <v>1</v>
      </c>
      <c r="C3511" t="s">
        <v>78</v>
      </c>
      <c r="D3511" t="s">
        <v>95</v>
      </c>
      <c r="E3511" t="s">
        <v>13238</v>
      </c>
      <c r="F3511" t="s">
        <v>128</v>
      </c>
      <c r="G3511" t="s">
        <v>71</v>
      </c>
      <c r="H3511" t="s">
        <v>129</v>
      </c>
      <c r="I3511" t="s">
        <v>22</v>
      </c>
      <c r="J3511" t="s">
        <v>130</v>
      </c>
      <c r="K3511" t="s">
        <v>13239</v>
      </c>
      <c r="L3511" t="s">
        <v>13240</v>
      </c>
      <c r="M3511">
        <v>2</v>
      </c>
      <c r="N3511">
        <v>0</v>
      </c>
      <c r="O3511">
        <v>13</v>
      </c>
      <c r="P3511">
        <v>0</v>
      </c>
      <c r="Q3511">
        <v>0</v>
      </c>
      <c r="R3511">
        <v>0</v>
      </c>
      <c r="S3511">
        <v>26</v>
      </c>
      <c r="T3511">
        <v>0</v>
      </c>
      <c r="U3511">
        <v>0</v>
      </c>
    </row>
    <row r="3512" spans="1:21" x14ac:dyDescent="0.25">
      <c r="A3512" t="s">
        <v>13241</v>
      </c>
      <c r="B3512">
        <v>1</v>
      </c>
      <c r="C3512" t="s">
        <v>78</v>
      </c>
      <c r="D3512" t="s">
        <v>95</v>
      </c>
      <c r="E3512" t="s">
        <v>13242</v>
      </c>
      <c r="F3512" t="s">
        <v>5012</v>
      </c>
      <c r="G3512" t="s">
        <v>72</v>
      </c>
      <c r="H3512" t="s">
        <v>129</v>
      </c>
      <c r="I3512" t="s">
        <v>22</v>
      </c>
      <c r="J3512" t="s">
        <v>141</v>
      </c>
      <c r="K3512" t="s">
        <v>13243</v>
      </c>
      <c r="L3512" t="s">
        <v>13244</v>
      </c>
      <c r="M3512">
        <v>2.8908333329999998</v>
      </c>
      <c r="N3512">
        <v>1</v>
      </c>
      <c r="O3512">
        <v>139</v>
      </c>
      <c r="P3512">
        <v>0</v>
      </c>
      <c r="Q3512">
        <v>0</v>
      </c>
      <c r="R3512">
        <v>2.8908330000000002</v>
      </c>
      <c r="S3512">
        <v>401.82583299999999</v>
      </c>
      <c r="T3512">
        <v>0</v>
      </c>
      <c r="U3512">
        <v>0</v>
      </c>
    </row>
    <row r="3513" spans="1:21" x14ac:dyDescent="0.25">
      <c r="A3513" t="s">
        <v>13245</v>
      </c>
      <c r="B3513">
        <v>1</v>
      </c>
      <c r="C3513" t="s">
        <v>78</v>
      </c>
      <c r="D3513" t="s">
        <v>95</v>
      </c>
      <c r="E3513" t="s">
        <v>13246</v>
      </c>
      <c r="F3513" t="s">
        <v>4986</v>
      </c>
      <c r="G3513" t="s">
        <v>71</v>
      </c>
      <c r="H3513" t="s">
        <v>129</v>
      </c>
      <c r="I3513" t="s">
        <v>22</v>
      </c>
      <c r="J3513" t="s">
        <v>141</v>
      </c>
      <c r="K3513" t="s">
        <v>13247</v>
      </c>
      <c r="L3513" t="s">
        <v>13248</v>
      </c>
      <c r="M3513">
        <v>0.86472222200000004</v>
      </c>
      <c r="N3513">
        <v>0</v>
      </c>
      <c r="O3513">
        <v>63</v>
      </c>
      <c r="P3513">
        <v>0</v>
      </c>
      <c r="Q3513">
        <v>0</v>
      </c>
      <c r="R3513">
        <v>0</v>
      </c>
      <c r="S3513">
        <v>54.477499999999999</v>
      </c>
      <c r="T3513">
        <v>0</v>
      </c>
      <c r="U3513">
        <v>0</v>
      </c>
    </row>
    <row r="3514" spans="1:21" x14ac:dyDescent="0.25">
      <c r="A3514" t="s">
        <v>13249</v>
      </c>
      <c r="B3514">
        <v>1</v>
      </c>
      <c r="C3514" t="s">
        <v>78</v>
      </c>
      <c r="D3514" t="s">
        <v>95</v>
      </c>
      <c r="E3514" t="s">
        <v>13250</v>
      </c>
      <c r="F3514" t="s">
        <v>6823</v>
      </c>
      <c r="G3514" t="s">
        <v>71</v>
      </c>
      <c r="H3514" t="s">
        <v>129</v>
      </c>
      <c r="I3514" t="s">
        <v>22</v>
      </c>
      <c r="J3514" t="s">
        <v>141</v>
      </c>
      <c r="K3514" t="s">
        <v>13251</v>
      </c>
      <c r="L3514" t="s">
        <v>13252</v>
      </c>
      <c r="M3514">
        <v>1.8672222220000001</v>
      </c>
      <c r="N3514">
        <v>0</v>
      </c>
      <c r="O3514">
        <v>3</v>
      </c>
      <c r="P3514">
        <v>0</v>
      </c>
      <c r="Q3514">
        <v>14</v>
      </c>
      <c r="R3514">
        <v>0</v>
      </c>
      <c r="S3514">
        <v>5.601667</v>
      </c>
      <c r="T3514">
        <v>0</v>
      </c>
      <c r="U3514">
        <v>26.141110999999999</v>
      </c>
    </row>
    <row r="3515" spans="1:21" x14ac:dyDescent="0.25">
      <c r="A3515" t="s">
        <v>13253</v>
      </c>
      <c r="B3515">
        <v>1</v>
      </c>
      <c r="C3515" t="s">
        <v>78</v>
      </c>
      <c r="D3515" t="s">
        <v>95</v>
      </c>
      <c r="E3515" t="s">
        <v>13254</v>
      </c>
      <c r="F3515" t="s">
        <v>4991</v>
      </c>
      <c r="G3515" t="s">
        <v>71</v>
      </c>
      <c r="H3515" t="s">
        <v>129</v>
      </c>
      <c r="I3515" t="s">
        <v>22</v>
      </c>
      <c r="J3515" t="s">
        <v>141</v>
      </c>
      <c r="K3515" t="s">
        <v>13255</v>
      </c>
      <c r="L3515" t="s">
        <v>13256</v>
      </c>
      <c r="M3515">
        <v>2.244444444</v>
      </c>
      <c r="N3515">
        <v>1</v>
      </c>
      <c r="O3515">
        <v>0</v>
      </c>
      <c r="P3515">
        <v>0</v>
      </c>
      <c r="Q3515">
        <v>0</v>
      </c>
      <c r="R3515">
        <v>2.2444440000000001</v>
      </c>
      <c r="S3515">
        <v>0</v>
      </c>
      <c r="T3515">
        <v>0</v>
      </c>
      <c r="U3515">
        <v>0</v>
      </c>
    </row>
    <row r="3516" spans="1:21" x14ac:dyDescent="0.25">
      <c r="A3516" t="s">
        <v>13257</v>
      </c>
      <c r="B3516">
        <v>1</v>
      </c>
      <c r="C3516" t="s">
        <v>78</v>
      </c>
      <c r="D3516" t="s">
        <v>81</v>
      </c>
      <c r="E3516" t="s">
        <v>13258</v>
      </c>
      <c r="F3516" t="s">
        <v>4991</v>
      </c>
      <c r="G3516" t="s">
        <v>71</v>
      </c>
      <c r="H3516" t="s">
        <v>129</v>
      </c>
      <c r="I3516" t="s">
        <v>22</v>
      </c>
      <c r="J3516" t="s">
        <v>141</v>
      </c>
      <c r="K3516" t="s">
        <v>13259</v>
      </c>
      <c r="L3516" t="s">
        <v>13260</v>
      </c>
      <c r="M3516">
        <v>1.9611111109999999</v>
      </c>
      <c r="N3516">
        <v>0</v>
      </c>
      <c r="O3516">
        <v>2</v>
      </c>
      <c r="P3516">
        <v>0</v>
      </c>
      <c r="Q3516">
        <v>0</v>
      </c>
      <c r="R3516">
        <v>0</v>
      </c>
      <c r="S3516">
        <v>3.9222220000000001</v>
      </c>
      <c r="T3516">
        <v>0</v>
      </c>
      <c r="U3516">
        <v>0</v>
      </c>
    </row>
    <row r="3517" spans="1:21" x14ac:dyDescent="0.25">
      <c r="A3517" t="s">
        <v>13261</v>
      </c>
      <c r="B3517">
        <v>1</v>
      </c>
      <c r="C3517" t="s">
        <v>78</v>
      </c>
      <c r="D3517" t="s">
        <v>98</v>
      </c>
      <c r="E3517" t="s">
        <v>13262</v>
      </c>
      <c r="F3517" t="s">
        <v>4991</v>
      </c>
      <c r="G3517" t="s">
        <v>71</v>
      </c>
      <c r="H3517" t="s">
        <v>129</v>
      </c>
      <c r="I3517" t="s">
        <v>22</v>
      </c>
      <c r="J3517" t="s">
        <v>141</v>
      </c>
      <c r="K3517" t="s">
        <v>13263</v>
      </c>
      <c r="L3517" t="s">
        <v>13264</v>
      </c>
      <c r="M3517">
        <v>1.17</v>
      </c>
      <c r="N3517">
        <v>0</v>
      </c>
      <c r="O3517">
        <v>1</v>
      </c>
      <c r="P3517">
        <v>0</v>
      </c>
      <c r="Q3517">
        <v>0</v>
      </c>
      <c r="R3517">
        <v>0</v>
      </c>
      <c r="S3517">
        <v>1.17</v>
      </c>
      <c r="T3517">
        <v>0</v>
      </c>
      <c r="U3517">
        <v>0</v>
      </c>
    </row>
    <row r="3518" spans="1:21" x14ac:dyDescent="0.25">
      <c r="A3518" t="s">
        <v>13265</v>
      </c>
      <c r="B3518">
        <v>1</v>
      </c>
      <c r="C3518" t="s">
        <v>78</v>
      </c>
      <c r="D3518" t="s">
        <v>89</v>
      </c>
      <c r="E3518" t="s">
        <v>2071</v>
      </c>
      <c r="F3518" t="s">
        <v>140</v>
      </c>
      <c r="G3518" t="s">
        <v>72</v>
      </c>
      <c r="H3518" t="s">
        <v>129</v>
      </c>
      <c r="I3518" t="s">
        <v>22</v>
      </c>
      <c r="J3518" t="s">
        <v>141</v>
      </c>
      <c r="K3518" t="s">
        <v>13266</v>
      </c>
      <c r="L3518" t="s">
        <v>13267</v>
      </c>
      <c r="M3518">
        <v>8.7222222000000002E-2</v>
      </c>
      <c r="N3518">
        <v>2</v>
      </c>
      <c r="O3518">
        <v>43</v>
      </c>
      <c r="P3518">
        <v>1</v>
      </c>
      <c r="Q3518">
        <v>33</v>
      </c>
      <c r="R3518">
        <v>0.17444399999999999</v>
      </c>
      <c r="S3518">
        <v>3.750556</v>
      </c>
      <c r="T3518">
        <v>8.7221999999999994E-2</v>
      </c>
      <c r="U3518">
        <v>2.878333</v>
      </c>
    </row>
    <row r="3519" spans="1:21" x14ac:dyDescent="0.25">
      <c r="A3519" t="s">
        <v>13268</v>
      </c>
      <c r="B3519">
        <v>1</v>
      </c>
      <c r="C3519" t="s">
        <v>79</v>
      </c>
      <c r="D3519" t="s">
        <v>124</v>
      </c>
      <c r="E3519" t="s">
        <v>13269</v>
      </c>
      <c r="F3519" t="s">
        <v>4991</v>
      </c>
      <c r="G3519" t="s">
        <v>71</v>
      </c>
      <c r="H3519" t="s">
        <v>129</v>
      </c>
      <c r="I3519" t="s">
        <v>22</v>
      </c>
      <c r="J3519" t="s">
        <v>141</v>
      </c>
      <c r="K3519" t="s">
        <v>13270</v>
      </c>
      <c r="L3519" t="s">
        <v>13271</v>
      </c>
      <c r="M3519">
        <v>0.64805555500000001</v>
      </c>
      <c r="N3519">
        <v>0</v>
      </c>
      <c r="O3519">
        <v>1</v>
      </c>
      <c r="P3519">
        <v>0</v>
      </c>
      <c r="Q3519">
        <v>0</v>
      </c>
      <c r="R3519">
        <v>0</v>
      </c>
      <c r="S3519">
        <v>0.64805599999999997</v>
      </c>
      <c r="T3519">
        <v>0</v>
      </c>
      <c r="U3519">
        <v>0</v>
      </c>
    </row>
    <row r="3520" spans="1:21" x14ac:dyDescent="0.25">
      <c r="A3520" t="s">
        <v>13272</v>
      </c>
      <c r="B3520">
        <v>1</v>
      </c>
      <c r="C3520" t="s">
        <v>79</v>
      </c>
      <c r="D3520" t="s">
        <v>124</v>
      </c>
      <c r="E3520" t="s">
        <v>13273</v>
      </c>
      <c r="F3520" t="s">
        <v>5626</v>
      </c>
      <c r="G3520" t="s">
        <v>71</v>
      </c>
      <c r="H3520" t="s">
        <v>129</v>
      </c>
      <c r="I3520" t="s">
        <v>22</v>
      </c>
      <c r="J3520" t="s">
        <v>141</v>
      </c>
      <c r="K3520" t="s">
        <v>13274</v>
      </c>
      <c r="L3520" t="s">
        <v>13275</v>
      </c>
      <c r="M3520">
        <v>3.6025</v>
      </c>
      <c r="N3520">
        <v>0</v>
      </c>
      <c r="O3520">
        <v>62</v>
      </c>
      <c r="P3520">
        <v>0</v>
      </c>
      <c r="Q3520">
        <v>0</v>
      </c>
      <c r="R3520">
        <v>0</v>
      </c>
      <c r="S3520">
        <v>223.35499999999999</v>
      </c>
      <c r="T3520">
        <v>0</v>
      </c>
      <c r="U3520">
        <v>0</v>
      </c>
    </row>
    <row r="3521" spans="1:21" x14ac:dyDescent="0.25">
      <c r="A3521" t="s">
        <v>13276</v>
      </c>
      <c r="B3521">
        <v>1</v>
      </c>
      <c r="C3521" t="s">
        <v>78</v>
      </c>
      <c r="D3521" t="s">
        <v>94</v>
      </c>
      <c r="E3521" t="s">
        <v>13277</v>
      </c>
      <c r="F3521" t="s">
        <v>4986</v>
      </c>
      <c r="G3521" t="s">
        <v>71</v>
      </c>
      <c r="H3521" t="s">
        <v>129</v>
      </c>
      <c r="I3521" t="s">
        <v>22</v>
      </c>
      <c r="J3521" t="s">
        <v>141</v>
      </c>
      <c r="K3521" t="s">
        <v>13278</v>
      </c>
      <c r="L3521" t="s">
        <v>13279</v>
      </c>
      <c r="M3521">
        <v>2.8566666660000002</v>
      </c>
      <c r="N3521">
        <v>0</v>
      </c>
      <c r="O3521">
        <v>140</v>
      </c>
      <c r="P3521">
        <v>0</v>
      </c>
      <c r="Q3521">
        <v>0</v>
      </c>
      <c r="R3521">
        <v>0</v>
      </c>
      <c r="S3521">
        <v>399.933333</v>
      </c>
      <c r="T3521">
        <v>0</v>
      </c>
      <c r="U3521">
        <v>0</v>
      </c>
    </row>
    <row r="3522" spans="1:21" x14ac:dyDescent="0.25">
      <c r="A3522" t="s">
        <v>13280</v>
      </c>
      <c r="B3522">
        <v>1</v>
      </c>
      <c r="C3522" t="s">
        <v>78</v>
      </c>
      <c r="D3522" t="s">
        <v>89</v>
      </c>
      <c r="E3522" t="s">
        <v>13281</v>
      </c>
      <c r="F3522" t="s">
        <v>140</v>
      </c>
      <c r="G3522" t="s">
        <v>72</v>
      </c>
      <c r="H3522" t="s">
        <v>129</v>
      </c>
      <c r="I3522" t="s">
        <v>22</v>
      </c>
      <c r="J3522" t="s">
        <v>141</v>
      </c>
      <c r="K3522" t="s">
        <v>13282</v>
      </c>
      <c r="L3522" t="s">
        <v>13283</v>
      </c>
      <c r="M3522">
        <v>0.33444444400000001</v>
      </c>
      <c r="N3522">
        <v>0</v>
      </c>
      <c r="O3522">
        <v>11</v>
      </c>
      <c r="P3522">
        <v>146</v>
      </c>
      <c r="Q3522">
        <v>1616</v>
      </c>
      <c r="R3522">
        <v>0</v>
      </c>
      <c r="S3522">
        <v>3.6788889999999999</v>
      </c>
      <c r="T3522">
        <v>48.828888999999997</v>
      </c>
      <c r="U3522">
        <v>540.462222</v>
      </c>
    </row>
    <row r="3523" spans="1:21" x14ac:dyDescent="0.25">
      <c r="A3523" t="s">
        <v>13284</v>
      </c>
      <c r="B3523">
        <v>1</v>
      </c>
      <c r="C3523" t="s">
        <v>78</v>
      </c>
      <c r="D3523" t="s">
        <v>89</v>
      </c>
      <c r="E3523" t="s">
        <v>2075</v>
      </c>
      <c r="F3523" t="s">
        <v>140</v>
      </c>
      <c r="G3523" t="s">
        <v>72</v>
      </c>
      <c r="H3523" t="s">
        <v>129</v>
      </c>
      <c r="I3523" t="s">
        <v>22</v>
      </c>
      <c r="J3523" t="s">
        <v>141</v>
      </c>
      <c r="K3523" t="s">
        <v>13285</v>
      </c>
      <c r="L3523" t="s">
        <v>13286</v>
      </c>
      <c r="M3523">
        <v>0.27722222200000002</v>
      </c>
      <c r="N3523">
        <v>0</v>
      </c>
      <c r="O3523">
        <v>11</v>
      </c>
      <c r="P3523">
        <v>146</v>
      </c>
      <c r="Q3523">
        <v>1616</v>
      </c>
      <c r="R3523">
        <v>0</v>
      </c>
      <c r="S3523">
        <v>3.0494439999999998</v>
      </c>
      <c r="T3523">
        <v>40.474443999999998</v>
      </c>
      <c r="U3523">
        <v>447.99111099999999</v>
      </c>
    </row>
    <row r="3524" spans="1:21" x14ac:dyDescent="0.25">
      <c r="A3524" t="s">
        <v>13287</v>
      </c>
      <c r="B3524">
        <v>1</v>
      </c>
      <c r="C3524" t="s">
        <v>78</v>
      </c>
      <c r="D3524" t="s">
        <v>95</v>
      </c>
      <c r="E3524" t="s">
        <v>13288</v>
      </c>
      <c r="F3524" t="s">
        <v>4991</v>
      </c>
      <c r="G3524" t="s">
        <v>71</v>
      </c>
      <c r="H3524" t="s">
        <v>129</v>
      </c>
      <c r="I3524" t="s">
        <v>22</v>
      </c>
      <c r="J3524" t="s">
        <v>141</v>
      </c>
      <c r="K3524" t="s">
        <v>13289</v>
      </c>
      <c r="L3524" t="s">
        <v>13290</v>
      </c>
      <c r="M3524">
        <v>1.1969444440000001</v>
      </c>
      <c r="N3524">
        <v>0</v>
      </c>
      <c r="O3524">
        <v>1</v>
      </c>
      <c r="P3524">
        <v>0</v>
      </c>
      <c r="Q3524">
        <v>0</v>
      </c>
      <c r="R3524">
        <v>0</v>
      </c>
      <c r="S3524">
        <v>1.196944</v>
      </c>
      <c r="T3524">
        <v>0</v>
      </c>
      <c r="U3524">
        <v>0</v>
      </c>
    </row>
    <row r="3525" spans="1:21" x14ac:dyDescent="0.25">
      <c r="A3525" t="s">
        <v>13291</v>
      </c>
      <c r="B3525">
        <v>1</v>
      </c>
      <c r="C3525" t="s">
        <v>78</v>
      </c>
      <c r="D3525" t="s">
        <v>95</v>
      </c>
      <c r="E3525" t="s">
        <v>13292</v>
      </c>
      <c r="F3525" t="s">
        <v>6241</v>
      </c>
      <c r="G3525" t="s">
        <v>71</v>
      </c>
      <c r="H3525" t="s">
        <v>129</v>
      </c>
      <c r="I3525" t="s">
        <v>22</v>
      </c>
      <c r="J3525" t="s">
        <v>141</v>
      </c>
      <c r="K3525" t="s">
        <v>13293</v>
      </c>
      <c r="L3525" t="s">
        <v>13294</v>
      </c>
      <c r="M3525">
        <v>2.2599999999999998</v>
      </c>
      <c r="N3525">
        <v>0</v>
      </c>
      <c r="O3525">
        <v>70</v>
      </c>
      <c r="P3525">
        <v>0</v>
      </c>
      <c r="Q3525">
        <v>0</v>
      </c>
      <c r="R3525">
        <v>0</v>
      </c>
      <c r="S3525">
        <v>158.19999999999999</v>
      </c>
      <c r="T3525">
        <v>0</v>
      </c>
      <c r="U3525">
        <v>0</v>
      </c>
    </row>
    <row r="3526" spans="1:21" x14ac:dyDescent="0.25">
      <c r="A3526" t="s">
        <v>13295</v>
      </c>
      <c r="B3526">
        <v>1</v>
      </c>
      <c r="C3526" t="s">
        <v>78</v>
      </c>
      <c r="D3526" t="s">
        <v>95</v>
      </c>
      <c r="E3526" t="s">
        <v>13296</v>
      </c>
      <c r="F3526" t="s">
        <v>5012</v>
      </c>
      <c r="G3526" t="s">
        <v>72</v>
      </c>
      <c r="H3526" t="s">
        <v>129</v>
      </c>
      <c r="I3526" t="s">
        <v>22</v>
      </c>
      <c r="J3526" t="s">
        <v>141</v>
      </c>
      <c r="K3526" t="s">
        <v>13297</v>
      </c>
      <c r="L3526" t="s">
        <v>13298</v>
      </c>
      <c r="M3526">
        <v>0.51333333299999995</v>
      </c>
      <c r="N3526">
        <v>2</v>
      </c>
      <c r="O3526">
        <v>203</v>
      </c>
      <c r="P3526">
        <v>0</v>
      </c>
      <c r="Q3526">
        <v>0</v>
      </c>
      <c r="R3526">
        <v>1.026667</v>
      </c>
      <c r="S3526">
        <v>104.206667</v>
      </c>
      <c r="T3526">
        <v>0</v>
      </c>
      <c r="U3526">
        <v>0</v>
      </c>
    </row>
    <row r="3527" spans="1:21" x14ac:dyDescent="0.25">
      <c r="A3527" t="s">
        <v>13299</v>
      </c>
      <c r="B3527">
        <v>1</v>
      </c>
      <c r="C3527" t="s">
        <v>78</v>
      </c>
      <c r="D3527" t="s">
        <v>98</v>
      </c>
      <c r="E3527" t="s">
        <v>13300</v>
      </c>
      <c r="F3527" t="s">
        <v>177</v>
      </c>
      <c r="G3527" t="s">
        <v>71</v>
      </c>
      <c r="H3527" t="s">
        <v>129</v>
      </c>
      <c r="I3527" t="s">
        <v>22</v>
      </c>
      <c r="J3527" t="s">
        <v>130</v>
      </c>
      <c r="K3527" t="s">
        <v>13301</v>
      </c>
      <c r="L3527" t="s">
        <v>13302</v>
      </c>
      <c r="M3527">
        <v>5.2208333329999999</v>
      </c>
      <c r="N3527">
        <v>1</v>
      </c>
      <c r="O3527">
        <v>223</v>
      </c>
      <c r="P3527">
        <v>0</v>
      </c>
      <c r="Q3527">
        <v>0</v>
      </c>
      <c r="R3527">
        <v>5.2208329999999998</v>
      </c>
      <c r="S3527">
        <v>1164.2458329999999</v>
      </c>
      <c r="T3527">
        <v>0</v>
      </c>
      <c r="U3527">
        <v>0</v>
      </c>
    </row>
    <row r="3528" spans="1:21" x14ac:dyDescent="0.25">
      <c r="A3528" t="s">
        <v>13303</v>
      </c>
      <c r="B3528">
        <v>1</v>
      </c>
      <c r="C3528" t="s">
        <v>78</v>
      </c>
      <c r="D3528" t="s">
        <v>89</v>
      </c>
      <c r="E3528" t="s">
        <v>13304</v>
      </c>
      <c r="F3528" t="s">
        <v>140</v>
      </c>
      <c r="G3528" t="s">
        <v>72</v>
      </c>
      <c r="H3528" t="s">
        <v>129</v>
      </c>
      <c r="I3528" t="s">
        <v>22</v>
      </c>
      <c r="J3528" t="s">
        <v>141</v>
      </c>
      <c r="K3528" t="s">
        <v>13305</v>
      </c>
      <c r="L3528" t="s">
        <v>13306</v>
      </c>
      <c r="M3528">
        <v>0.42194444399999997</v>
      </c>
      <c r="N3528">
        <v>1</v>
      </c>
      <c r="O3528">
        <v>5</v>
      </c>
      <c r="P3528">
        <v>0</v>
      </c>
      <c r="Q3528">
        <v>0</v>
      </c>
      <c r="R3528">
        <v>0.42194399999999999</v>
      </c>
      <c r="S3528">
        <v>2.1097220000000001</v>
      </c>
      <c r="T3528">
        <v>0</v>
      </c>
      <c r="U3528">
        <v>0</v>
      </c>
    </row>
    <row r="3529" spans="1:21" x14ac:dyDescent="0.25">
      <c r="A3529" t="s">
        <v>13307</v>
      </c>
      <c r="B3529">
        <v>1</v>
      </c>
      <c r="C3529" t="s">
        <v>78</v>
      </c>
      <c r="D3529" t="s">
        <v>89</v>
      </c>
      <c r="E3529" t="s">
        <v>13308</v>
      </c>
      <c r="F3529" t="s">
        <v>5050</v>
      </c>
      <c r="G3529" t="s">
        <v>76</v>
      </c>
      <c r="H3529" t="s">
        <v>129</v>
      </c>
      <c r="I3529" t="s">
        <v>22</v>
      </c>
      <c r="J3529" t="s">
        <v>141</v>
      </c>
      <c r="K3529" t="s">
        <v>13309</v>
      </c>
      <c r="L3529" t="s">
        <v>13310</v>
      </c>
      <c r="M3529">
        <v>0.17749999999999999</v>
      </c>
      <c r="N3529">
        <v>127</v>
      </c>
      <c r="O3529">
        <v>17103</v>
      </c>
      <c r="P3529">
        <v>441</v>
      </c>
      <c r="Q3529">
        <v>3202</v>
      </c>
      <c r="R3529">
        <v>22.5425</v>
      </c>
      <c r="S3529">
        <v>3035.7824999999998</v>
      </c>
      <c r="T3529">
        <v>78.277500000000003</v>
      </c>
      <c r="U3529">
        <v>568.35500000000002</v>
      </c>
    </row>
    <row r="3530" spans="1:21" x14ac:dyDescent="0.25">
      <c r="A3530" t="s">
        <v>13311</v>
      </c>
      <c r="B3530">
        <v>1</v>
      </c>
      <c r="C3530" t="s">
        <v>78</v>
      </c>
      <c r="D3530" t="s">
        <v>95</v>
      </c>
      <c r="E3530" t="s">
        <v>13312</v>
      </c>
      <c r="F3530" t="s">
        <v>5070</v>
      </c>
      <c r="G3530" t="s">
        <v>71</v>
      </c>
      <c r="H3530" t="s">
        <v>129</v>
      </c>
      <c r="I3530" t="s">
        <v>22</v>
      </c>
      <c r="J3530" t="s">
        <v>141</v>
      </c>
      <c r="K3530" t="s">
        <v>13313</v>
      </c>
      <c r="L3530" t="s">
        <v>13314</v>
      </c>
      <c r="M3530">
        <v>3.0044444440000002</v>
      </c>
      <c r="N3530">
        <v>0</v>
      </c>
      <c r="O3530">
        <v>1</v>
      </c>
      <c r="P3530">
        <v>0</v>
      </c>
      <c r="Q3530">
        <v>0</v>
      </c>
      <c r="R3530">
        <v>0</v>
      </c>
      <c r="S3530">
        <v>3.0044439999999999</v>
      </c>
      <c r="T3530">
        <v>0</v>
      </c>
      <c r="U3530">
        <v>0</v>
      </c>
    </row>
    <row r="3531" spans="1:21" x14ac:dyDescent="0.25">
      <c r="A3531" t="s">
        <v>13315</v>
      </c>
      <c r="B3531">
        <v>1</v>
      </c>
      <c r="C3531" t="s">
        <v>78</v>
      </c>
      <c r="D3531" t="s">
        <v>89</v>
      </c>
      <c r="E3531" t="s">
        <v>13316</v>
      </c>
      <c r="F3531" t="s">
        <v>140</v>
      </c>
      <c r="G3531" t="s">
        <v>72</v>
      </c>
      <c r="H3531" t="s">
        <v>129</v>
      </c>
      <c r="I3531" t="s">
        <v>22</v>
      </c>
      <c r="J3531" t="s">
        <v>141</v>
      </c>
      <c r="K3531" t="s">
        <v>13317</v>
      </c>
      <c r="L3531" t="s">
        <v>13318</v>
      </c>
      <c r="M3531">
        <v>0.228333333</v>
      </c>
      <c r="N3531">
        <v>2</v>
      </c>
      <c r="O3531">
        <v>43</v>
      </c>
      <c r="P3531">
        <v>33</v>
      </c>
      <c r="Q3531">
        <v>327</v>
      </c>
      <c r="R3531">
        <v>0.45666699999999999</v>
      </c>
      <c r="S3531">
        <v>9.8183330000000009</v>
      </c>
      <c r="T3531">
        <v>7.5350000000000001</v>
      </c>
      <c r="U3531">
        <v>74.665000000000006</v>
      </c>
    </row>
    <row r="3532" spans="1:21" x14ac:dyDescent="0.25">
      <c r="A3532" t="s">
        <v>13319</v>
      </c>
      <c r="B3532">
        <v>1</v>
      </c>
      <c r="C3532" t="s">
        <v>78</v>
      </c>
      <c r="D3532" t="s">
        <v>89</v>
      </c>
      <c r="E3532" t="s">
        <v>13320</v>
      </c>
      <c r="F3532" t="s">
        <v>5012</v>
      </c>
      <c r="G3532" t="s">
        <v>72</v>
      </c>
      <c r="H3532" t="s">
        <v>129</v>
      </c>
      <c r="I3532" t="s">
        <v>22</v>
      </c>
      <c r="J3532" t="s">
        <v>141</v>
      </c>
      <c r="K3532" t="s">
        <v>13321</v>
      </c>
      <c r="L3532" t="s">
        <v>13322</v>
      </c>
      <c r="M3532">
        <v>1.291111111</v>
      </c>
      <c r="N3532">
        <v>0</v>
      </c>
      <c r="O3532">
        <v>0</v>
      </c>
      <c r="P3532">
        <v>0</v>
      </c>
      <c r="Q3532">
        <v>10</v>
      </c>
      <c r="R3532">
        <v>0</v>
      </c>
      <c r="S3532">
        <v>0</v>
      </c>
      <c r="T3532">
        <v>0</v>
      </c>
      <c r="U3532">
        <v>12.911111</v>
      </c>
    </row>
    <row r="3533" spans="1:21" x14ac:dyDescent="0.25">
      <c r="A3533" t="s">
        <v>13323</v>
      </c>
      <c r="B3533">
        <v>1</v>
      </c>
      <c r="C3533" t="s">
        <v>78</v>
      </c>
      <c r="D3533" t="s">
        <v>89</v>
      </c>
      <c r="E3533" t="s">
        <v>13324</v>
      </c>
      <c r="F3533" t="s">
        <v>4986</v>
      </c>
      <c r="G3533" t="s">
        <v>71</v>
      </c>
      <c r="H3533" t="s">
        <v>129</v>
      </c>
      <c r="I3533" t="s">
        <v>22</v>
      </c>
      <c r="J3533" t="s">
        <v>141</v>
      </c>
      <c r="K3533" t="s">
        <v>13325</v>
      </c>
      <c r="L3533" t="s">
        <v>13326</v>
      </c>
      <c r="M3533">
        <v>0.90194444399999996</v>
      </c>
      <c r="N3533">
        <v>0</v>
      </c>
      <c r="O3533">
        <v>0</v>
      </c>
      <c r="P3533">
        <v>0</v>
      </c>
      <c r="Q3533">
        <v>3</v>
      </c>
      <c r="R3533">
        <v>0</v>
      </c>
      <c r="S3533">
        <v>0</v>
      </c>
      <c r="T3533">
        <v>0</v>
      </c>
      <c r="U3533">
        <v>2.7058330000000002</v>
      </c>
    </row>
    <row r="3534" spans="1:21" x14ac:dyDescent="0.25">
      <c r="A3534" t="s">
        <v>13327</v>
      </c>
      <c r="B3534">
        <v>1</v>
      </c>
      <c r="C3534" t="s">
        <v>78</v>
      </c>
      <c r="D3534" t="s">
        <v>95</v>
      </c>
      <c r="E3534" t="s">
        <v>13328</v>
      </c>
      <c r="F3534" t="s">
        <v>177</v>
      </c>
      <c r="G3534" t="s">
        <v>72</v>
      </c>
      <c r="H3534" t="s">
        <v>129</v>
      </c>
      <c r="I3534" t="s">
        <v>22</v>
      </c>
      <c r="J3534" t="s">
        <v>130</v>
      </c>
      <c r="K3534" t="s">
        <v>13329</v>
      </c>
      <c r="L3534" t="s">
        <v>13330</v>
      </c>
      <c r="M3534">
        <v>2.224722222</v>
      </c>
      <c r="N3534">
        <v>2</v>
      </c>
      <c r="O3534">
        <v>283</v>
      </c>
      <c r="P3534">
        <v>0</v>
      </c>
      <c r="Q3534">
        <v>0</v>
      </c>
      <c r="R3534">
        <v>4.4494439999999997</v>
      </c>
      <c r="S3534">
        <v>629.59638900000004</v>
      </c>
      <c r="T3534">
        <v>0</v>
      </c>
      <c r="U3534">
        <v>0</v>
      </c>
    </row>
    <row r="3535" spans="1:21" x14ac:dyDescent="0.25">
      <c r="A3535" t="s">
        <v>13331</v>
      </c>
      <c r="B3535">
        <v>1</v>
      </c>
      <c r="C3535" t="s">
        <v>78</v>
      </c>
      <c r="D3535" t="s">
        <v>102</v>
      </c>
      <c r="E3535" t="s">
        <v>13332</v>
      </c>
      <c r="F3535" t="s">
        <v>5470</v>
      </c>
      <c r="G3535" t="s">
        <v>71</v>
      </c>
      <c r="H3535" t="s">
        <v>129</v>
      </c>
      <c r="I3535" t="s">
        <v>22</v>
      </c>
      <c r="J3535" t="s">
        <v>141</v>
      </c>
      <c r="K3535" t="s">
        <v>13333</v>
      </c>
      <c r="L3535" t="s">
        <v>13334</v>
      </c>
      <c r="M3535">
        <v>3.8591666660000001</v>
      </c>
      <c r="N3535">
        <v>0</v>
      </c>
      <c r="O3535">
        <v>0</v>
      </c>
      <c r="P3535">
        <v>0</v>
      </c>
      <c r="Q3535">
        <v>6</v>
      </c>
      <c r="R3535">
        <v>0</v>
      </c>
      <c r="S3535">
        <v>0</v>
      </c>
      <c r="T3535">
        <v>0</v>
      </c>
      <c r="U3535">
        <v>23.155000000000001</v>
      </c>
    </row>
    <row r="3536" spans="1:21" x14ac:dyDescent="0.25">
      <c r="A3536" t="s">
        <v>13335</v>
      </c>
      <c r="B3536">
        <v>1</v>
      </c>
      <c r="C3536" t="s">
        <v>78</v>
      </c>
      <c r="D3536" t="s">
        <v>102</v>
      </c>
      <c r="E3536" t="s">
        <v>13336</v>
      </c>
      <c r="F3536" t="s">
        <v>140</v>
      </c>
      <c r="G3536" t="s">
        <v>72</v>
      </c>
      <c r="H3536" t="s">
        <v>129</v>
      </c>
      <c r="I3536" t="s">
        <v>22</v>
      </c>
      <c r="J3536" t="s">
        <v>141</v>
      </c>
      <c r="K3536" t="s">
        <v>13337</v>
      </c>
      <c r="L3536" t="s">
        <v>13338</v>
      </c>
      <c r="M3536">
        <v>0.30305555499999998</v>
      </c>
      <c r="N3536">
        <v>65</v>
      </c>
      <c r="O3536">
        <v>17</v>
      </c>
      <c r="P3536">
        <v>0</v>
      </c>
      <c r="Q3536">
        <v>0</v>
      </c>
      <c r="R3536">
        <v>19.698611</v>
      </c>
      <c r="S3536">
        <v>5.1519440000000003</v>
      </c>
      <c r="T3536">
        <v>0</v>
      </c>
      <c r="U3536">
        <v>0</v>
      </c>
    </row>
    <row r="3537" spans="1:21" x14ac:dyDescent="0.25">
      <c r="A3537" t="s">
        <v>13339</v>
      </c>
      <c r="B3537">
        <v>1</v>
      </c>
      <c r="C3537" t="s">
        <v>78</v>
      </c>
      <c r="D3537" t="s">
        <v>102</v>
      </c>
      <c r="E3537" t="s">
        <v>13340</v>
      </c>
      <c r="F3537" t="s">
        <v>5012</v>
      </c>
      <c r="G3537" t="s">
        <v>72</v>
      </c>
      <c r="H3537" t="s">
        <v>129</v>
      </c>
      <c r="I3537" t="s">
        <v>22</v>
      </c>
      <c r="J3537" t="s">
        <v>141</v>
      </c>
      <c r="K3537" t="s">
        <v>13341</v>
      </c>
      <c r="L3537" t="s">
        <v>13342</v>
      </c>
      <c r="M3537">
        <v>4.0199999999999996</v>
      </c>
      <c r="N3537">
        <v>0</v>
      </c>
      <c r="O3537">
        <v>8</v>
      </c>
      <c r="P3537">
        <v>0</v>
      </c>
      <c r="Q3537">
        <v>10</v>
      </c>
      <c r="R3537">
        <v>0</v>
      </c>
      <c r="S3537">
        <v>32.159999999999997</v>
      </c>
      <c r="T3537">
        <v>0</v>
      </c>
      <c r="U3537">
        <v>40.200000000000003</v>
      </c>
    </row>
    <row r="3538" spans="1:21" x14ac:dyDescent="0.25">
      <c r="A3538" t="s">
        <v>13343</v>
      </c>
      <c r="B3538">
        <v>1</v>
      </c>
      <c r="C3538" t="s">
        <v>78</v>
      </c>
      <c r="D3538" t="s">
        <v>102</v>
      </c>
      <c r="E3538" t="s">
        <v>13344</v>
      </c>
      <c r="F3538" t="s">
        <v>6823</v>
      </c>
      <c r="G3538" t="s">
        <v>71</v>
      </c>
      <c r="H3538" t="s">
        <v>129</v>
      </c>
      <c r="I3538" t="s">
        <v>22</v>
      </c>
      <c r="J3538" t="s">
        <v>141</v>
      </c>
      <c r="K3538" t="s">
        <v>13345</v>
      </c>
      <c r="L3538" t="s">
        <v>13346</v>
      </c>
      <c r="M3538">
        <v>2.4163888880000002</v>
      </c>
      <c r="N3538">
        <v>0</v>
      </c>
      <c r="O3538">
        <v>84</v>
      </c>
      <c r="P3538">
        <v>0</v>
      </c>
      <c r="Q3538">
        <v>10</v>
      </c>
      <c r="R3538">
        <v>0</v>
      </c>
      <c r="S3538">
        <v>202.97666699999999</v>
      </c>
      <c r="T3538">
        <v>0</v>
      </c>
      <c r="U3538">
        <v>24.163889000000001</v>
      </c>
    </row>
    <row r="3539" spans="1:21" x14ac:dyDescent="0.25">
      <c r="A3539" t="s">
        <v>13347</v>
      </c>
      <c r="B3539">
        <v>1</v>
      </c>
      <c r="C3539" t="s">
        <v>78</v>
      </c>
      <c r="D3539" t="s">
        <v>102</v>
      </c>
      <c r="E3539" t="s">
        <v>13348</v>
      </c>
      <c r="F3539" t="s">
        <v>140</v>
      </c>
      <c r="G3539" t="s">
        <v>72</v>
      </c>
      <c r="H3539" t="s">
        <v>129</v>
      </c>
      <c r="I3539" t="s">
        <v>22</v>
      </c>
      <c r="J3539" t="s">
        <v>141</v>
      </c>
      <c r="K3539" t="s">
        <v>13349</v>
      </c>
      <c r="L3539" t="s">
        <v>13350</v>
      </c>
      <c r="M3539">
        <v>0.32722222200000001</v>
      </c>
      <c r="N3539">
        <v>62</v>
      </c>
      <c r="O3539">
        <v>0</v>
      </c>
      <c r="P3539">
        <v>0</v>
      </c>
      <c r="Q3539">
        <v>0</v>
      </c>
      <c r="R3539">
        <v>20.287777999999999</v>
      </c>
      <c r="S3539">
        <v>0</v>
      </c>
      <c r="T3539">
        <v>0</v>
      </c>
      <c r="U3539">
        <v>0</v>
      </c>
    </row>
    <row r="3540" spans="1:21" x14ac:dyDescent="0.25">
      <c r="A3540" t="s">
        <v>13351</v>
      </c>
      <c r="B3540">
        <v>1</v>
      </c>
      <c r="C3540" t="s">
        <v>78</v>
      </c>
      <c r="D3540" t="s">
        <v>102</v>
      </c>
      <c r="E3540" t="s">
        <v>13352</v>
      </c>
      <c r="F3540" t="s">
        <v>4986</v>
      </c>
      <c r="G3540" t="s">
        <v>71</v>
      </c>
      <c r="H3540" t="s">
        <v>129</v>
      </c>
      <c r="I3540" t="s">
        <v>22</v>
      </c>
      <c r="J3540" t="s">
        <v>141</v>
      </c>
      <c r="K3540" t="s">
        <v>13353</v>
      </c>
      <c r="L3540" t="s">
        <v>13354</v>
      </c>
      <c r="M3540">
        <v>1.6030555550000001</v>
      </c>
      <c r="N3540">
        <v>0</v>
      </c>
      <c r="O3540">
        <v>6</v>
      </c>
      <c r="P3540">
        <v>0</v>
      </c>
      <c r="Q3540">
        <v>0</v>
      </c>
      <c r="R3540">
        <v>0</v>
      </c>
      <c r="S3540">
        <v>9.6183329999999998</v>
      </c>
      <c r="T3540">
        <v>0</v>
      </c>
      <c r="U3540">
        <v>0</v>
      </c>
    </row>
    <row r="3541" spans="1:21" x14ac:dyDescent="0.25">
      <c r="A3541" t="s">
        <v>13355</v>
      </c>
      <c r="B3541">
        <v>1</v>
      </c>
      <c r="C3541" t="s">
        <v>78</v>
      </c>
      <c r="D3541" t="s">
        <v>102</v>
      </c>
      <c r="E3541" t="s">
        <v>13356</v>
      </c>
      <c r="F3541" t="s">
        <v>128</v>
      </c>
      <c r="G3541" t="s">
        <v>72</v>
      </c>
      <c r="H3541" t="s">
        <v>129</v>
      </c>
      <c r="I3541" t="s">
        <v>22</v>
      </c>
      <c r="J3541" t="s">
        <v>130</v>
      </c>
      <c r="K3541" t="s">
        <v>13357</v>
      </c>
      <c r="L3541" t="s">
        <v>13358</v>
      </c>
      <c r="M3541">
        <v>5.119722222</v>
      </c>
      <c r="N3541">
        <v>16</v>
      </c>
      <c r="O3541">
        <v>1144</v>
      </c>
      <c r="P3541">
        <v>0</v>
      </c>
      <c r="Q3541">
        <v>50</v>
      </c>
      <c r="R3541">
        <v>81.915555999999995</v>
      </c>
      <c r="S3541">
        <v>5856.9622220000001</v>
      </c>
      <c r="T3541">
        <v>0</v>
      </c>
      <c r="U3541">
        <v>255.98611099999999</v>
      </c>
    </row>
    <row r="3542" spans="1:21" x14ac:dyDescent="0.25">
      <c r="A3542" t="s">
        <v>13359</v>
      </c>
      <c r="B3542">
        <v>1</v>
      </c>
      <c r="C3542" t="s">
        <v>78</v>
      </c>
      <c r="D3542" t="s">
        <v>102</v>
      </c>
      <c r="E3542" t="s">
        <v>13360</v>
      </c>
      <c r="F3542" t="s">
        <v>5417</v>
      </c>
      <c r="G3542" t="s">
        <v>71</v>
      </c>
      <c r="H3542" t="s">
        <v>129</v>
      </c>
      <c r="I3542" t="s">
        <v>22</v>
      </c>
      <c r="J3542" t="s">
        <v>141</v>
      </c>
      <c r="K3542" t="s">
        <v>13361</v>
      </c>
      <c r="L3542" t="s">
        <v>13362</v>
      </c>
      <c r="M3542">
        <v>1.328333333</v>
      </c>
      <c r="N3542">
        <v>0</v>
      </c>
      <c r="O3542">
        <v>0</v>
      </c>
      <c r="P3542">
        <v>0</v>
      </c>
      <c r="Q3542">
        <v>1</v>
      </c>
      <c r="R3542">
        <v>0</v>
      </c>
      <c r="S3542">
        <v>0</v>
      </c>
      <c r="T3542">
        <v>0</v>
      </c>
      <c r="U3542">
        <v>1.328333</v>
      </c>
    </row>
    <row r="3543" spans="1:21" x14ac:dyDescent="0.25">
      <c r="A3543" t="s">
        <v>13363</v>
      </c>
      <c r="B3543">
        <v>1</v>
      </c>
      <c r="C3543" t="s">
        <v>78</v>
      </c>
      <c r="D3543" t="s">
        <v>102</v>
      </c>
      <c r="E3543" t="s">
        <v>13364</v>
      </c>
      <c r="F3543" t="s">
        <v>4986</v>
      </c>
      <c r="G3543" t="s">
        <v>71</v>
      </c>
      <c r="H3543" t="s">
        <v>129</v>
      </c>
      <c r="I3543" t="s">
        <v>22</v>
      </c>
      <c r="J3543" t="s">
        <v>141</v>
      </c>
      <c r="K3543" t="s">
        <v>13365</v>
      </c>
      <c r="L3543" t="s">
        <v>13366</v>
      </c>
      <c r="M3543">
        <v>1.475833333</v>
      </c>
      <c r="N3543">
        <v>0</v>
      </c>
      <c r="O3543">
        <v>8</v>
      </c>
      <c r="P3543">
        <v>0</v>
      </c>
      <c r="Q3543">
        <v>10</v>
      </c>
      <c r="R3543">
        <v>0</v>
      </c>
      <c r="S3543">
        <v>11.806666999999999</v>
      </c>
      <c r="T3543">
        <v>0</v>
      </c>
      <c r="U3543">
        <v>14.758333</v>
      </c>
    </row>
    <row r="3544" spans="1:21" x14ac:dyDescent="0.25">
      <c r="A3544" t="s">
        <v>13367</v>
      </c>
      <c r="B3544">
        <v>1</v>
      </c>
      <c r="C3544" t="s">
        <v>79</v>
      </c>
      <c r="D3544" t="s">
        <v>124</v>
      </c>
      <c r="E3544" t="s">
        <v>13368</v>
      </c>
      <c r="F3544" t="s">
        <v>5626</v>
      </c>
      <c r="G3544" t="s">
        <v>71</v>
      </c>
      <c r="H3544" t="s">
        <v>129</v>
      </c>
      <c r="I3544" t="s">
        <v>22</v>
      </c>
      <c r="J3544" t="s">
        <v>141</v>
      </c>
      <c r="K3544" t="s">
        <v>13369</v>
      </c>
      <c r="L3544" t="s">
        <v>13370</v>
      </c>
      <c r="M3544">
        <v>2.1069444439999998</v>
      </c>
      <c r="N3544">
        <v>0</v>
      </c>
      <c r="O3544">
        <v>51</v>
      </c>
      <c r="P3544">
        <v>0</v>
      </c>
      <c r="Q3544">
        <v>0</v>
      </c>
      <c r="R3544">
        <v>0</v>
      </c>
      <c r="S3544">
        <v>107.454167</v>
      </c>
      <c r="T3544">
        <v>0</v>
      </c>
      <c r="U3544">
        <v>0</v>
      </c>
    </row>
    <row r="3545" spans="1:21" x14ac:dyDescent="0.25">
      <c r="A3545" t="s">
        <v>13371</v>
      </c>
      <c r="B3545">
        <v>1</v>
      </c>
      <c r="C3545" t="s">
        <v>79</v>
      </c>
      <c r="D3545" t="s">
        <v>109</v>
      </c>
      <c r="E3545" t="s">
        <v>13372</v>
      </c>
      <c r="F3545" t="s">
        <v>3531</v>
      </c>
      <c r="G3545" t="s">
        <v>72</v>
      </c>
      <c r="H3545" t="s">
        <v>129</v>
      </c>
      <c r="I3545" t="s">
        <v>22</v>
      </c>
      <c r="J3545" t="s">
        <v>141</v>
      </c>
      <c r="K3545" t="s">
        <v>13373</v>
      </c>
      <c r="L3545" t="s">
        <v>13374</v>
      </c>
      <c r="M3545">
        <v>0.40305555500000001</v>
      </c>
      <c r="N3545">
        <v>2</v>
      </c>
      <c r="O3545">
        <v>170</v>
      </c>
      <c r="P3545">
        <v>0</v>
      </c>
      <c r="Q3545">
        <v>0</v>
      </c>
      <c r="R3545">
        <v>0.80611100000000002</v>
      </c>
      <c r="S3545">
        <v>68.519443999999993</v>
      </c>
      <c r="T3545">
        <v>0</v>
      </c>
      <c r="U3545">
        <v>0</v>
      </c>
    </row>
    <row r="3546" spans="1:21" x14ac:dyDescent="0.25">
      <c r="A3546" t="s">
        <v>13375</v>
      </c>
      <c r="B3546">
        <v>1</v>
      </c>
      <c r="C3546" t="s">
        <v>78</v>
      </c>
      <c r="D3546" t="s">
        <v>82</v>
      </c>
      <c r="E3546" t="s">
        <v>13376</v>
      </c>
      <c r="F3546" t="s">
        <v>4991</v>
      </c>
      <c r="G3546" t="s">
        <v>71</v>
      </c>
      <c r="H3546" t="s">
        <v>129</v>
      </c>
      <c r="I3546" t="s">
        <v>22</v>
      </c>
      <c r="J3546" t="s">
        <v>141</v>
      </c>
      <c r="K3546" t="s">
        <v>13377</v>
      </c>
      <c r="L3546" t="s">
        <v>13378</v>
      </c>
      <c r="M3546">
        <v>5.8905555549999997</v>
      </c>
      <c r="N3546">
        <v>0</v>
      </c>
      <c r="O3546">
        <v>1</v>
      </c>
      <c r="P3546">
        <v>0</v>
      </c>
      <c r="Q3546">
        <v>0</v>
      </c>
      <c r="R3546">
        <v>0</v>
      </c>
      <c r="S3546">
        <v>5.8905560000000001</v>
      </c>
      <c r="T3546">
        <v>0</v>
      </c>
      <c r="U3546">
        <v>0</v>
      </c>
    </row>
    <row r="3547" spans="1:21" x14ac:dyDescent="0.25">
      <c r="A3547" t="s">
        <v>13379</v>
      </c>
      <c r="B3547">
        <v>1</v>
      </c>
      <c r="C3547" t="s">
        <v>78</v>
      </c>
      <c r="D3547" t="s">
        <v>82</v>
      </c>
      <c r="E3547" t="s">
        <v>13380</v>
      </c>
      <c r="F3547" t="s">
        <v>154</v>
      </c>
      <c r="G3547" t="s">
        <v>72</v>
      </c>
      <c r="H3547" t="s">
        <v>129</v>
      </c>
      <c r="I3547" t="s">
        <v>22</v>
      </c>
      <c r="J3547" t="s">
        <v>141</v>
      </c>
      <c r="K3547" t="s">
        <v>13381</v>
      </c>
      <c r="L3547" t="s">
        <v>13382</v>
      </c>
      <c r="M3547">
        <v>0.119444444</v>
      </c>
      <c r="N3547">
        <v>10</v>
      </c>
      <c r="O3547">
        <v>5474</v>
      </c>
      <c r="P3547">
        <v>0</v>
      </c>
      <c r="Q3547">
        <v>0</v>
      </c>
      <c r="R3547">
        <v>1.1944440000000001</v>
      </c>
      <c r="S3547">
        <v>653.838886</v>
      </c>
      <c r="T3547">
        <v>0</v>
      </c>
      <c r="U3547">
        <v>0</v>
      </c>
    </row>
    <row r="3548" spans="1:21" x14ac:dyDescent="0.25">
      <c r="A3548" t="s">
        <v>13383</v>
      </c>
      <c r="B3548">
        <v>1</v>
      </c>
      <c r="C3548" t="s">
        <v>78</v>
      </c>
      <c r="D3548" t="s">
        <v>82</v>
      </c>
      <c r="E3548" t="s">
        <v>13384</v>
      </c>
      <c r="F3548" t="s">
        <v>135</v>
      </c>
      <c r="G3548" t="s">
        <v>72</v>
      </c>
      <c r="H3548" t="s">
        <v>129</v>
      </c>
      <c r="I3548" t="s">
        <v>22</v>
      </c>
      <c r="J3548" t="s">
        <v>130</v>
      </c>
      <c r="K3548" t="s">
        <v>13385</v>
      </c>
      <c r="L3548" t="s">
        <v>13386</v>
      </c>
      <c r="M3548">
        <v>7.7805555550000003</v>
      </c>
      <c r="N3548">
        <v>1</v>
      </c>
      <c r="O3548">
        <v>788</v>
      </c>
      <c r="P3548">
        <v>0</v>
      </c>
      <c r="Q3548">
        <v>0</v>
      </c>
      <c r="R3548">
        <v>7.7805559999999998</v>
      </c>
      <c r="S3548">
        <v>6131.0777770000004</v>
      </c>
      <c r="T3548">
        <v>0</v>
      </c>
      <c r="U3548">
        <v>0</v>
      </c>
    </row>
    <row r="3549" spans="1:21" x14ac:dyDescent="0.25">
      <c r="A3549" t="s">
        <v>13387</v>
      </c>
      <c r="B3549">
        <v>1</v>
      </c>
      <c r="C3549" t="s">
        <v>78</v>
      </c>
      <c r="D3549" t="s">
        <v>82</v>
      </c>
      <c r="E3549" t="s">
        <v>13388</v>
      </c>
      <c r="F3549" t="s">
        <v>5538</v>
      </c>
      <c r="G3549" t="s">
        <v>72</v>
      </c>
      <c r="H3549" t="s">
        <v>129</v>
      </c>
      <c r="I3549" t="s">
        <v>22</v>
      </c>
      <c r="J3549" t="s">
        <v>141</v>
      </c>
      <c r="K3549" t="s">
        <v>13389</v>
      </c>
      <c r="L3549" t="s">
        <v>13390</v>
      </c>
      <c r="M3549">
        <v>1.6683333330000001</v>
      </c>
      <c r="N3549">
        <v>1</v>
      </c>
      <c r="O3549">
        <v>954</v>
      </c>
      <c r="P3549">
        <v>0</v>
      </c>
      <c r="Q3549">
        <v>0</v>
      </c>
      <c r="R3549">
        <v>1.6683330000000001</v>
      </c>
      <c r="S3549">
        <v>1591.59</v>
      </c>
      <c r="T3549">
        <v>0</v>
      </c>
      <c r="U3549">
        <v>0</v>
      </c>
    </row>
    <row r="3550" spans="1:21" x14ac:dyDescent="0.25">
      <c r="A3550" t="s">
        <v>13391</v>
      </c>
      <c r="B3550">
        <v>1</v>
      </c>
      <c r="C3550" t="s">
        <v>78</v>
      </c>
      <c r="D3550" t="s">
        <v>94</v>
      </c>
      <c r="E3550" t="s">
        <v>13392</v>
      </c>
      <c r="F3550" t="s">
        <v>4991</v>
      </c>
      <c r="G3550" t="s">
        <v>71</v>
      </c>
      <c r="H3550" t="s">
        <v>129</v>
      </c>
      <c r="I3550" t="s">
        <v>22</v>
      </c>
      <c r="J3550" t="s">
        <v>141</v>
      </c>
      <c r="K3550" t="s">
        <v>13393</v>
      </c>
      <c r="L3550" t="s">
        <v>13394</v>
      </c>
      <c r="M3550">
        <v>1.7775000000000001</v>
      </c>
      <c r="N3550">
        <v>0</v>
      </c>
      <c r="O3550">
        <v>2</v>
      </c>
      <c r="P3550">
        <v>0</v>
      </c>
      <c r="Q3550">
        <v>0</v>
      </c>
      <c r="R3550">
        <v>0</v>
      </c>
      <c r="S3550">
        <v>3.5550000000000002</v>
      </c>
      <c r="T3550">
        <v>0</v>
      </c>
      <c r="U3550">
        <v>0</v>
      </c>
    </row>
    <row r="3551" spans="1:21" x14ac:dyDescent="0.25">
      <c r="A3551" t="s">
        <v>13395</v>
      </c>
      <c r="B3551">
        <v>1</v>
      </c>
      <c r="C3551" t="s">
        <v>78</v>
      </c>
      <c r="D3551" t="s">
        <v>82</v>
      </c>
      <c r="E3551" t="s">
        <v>13396</v>
      </c>
      <c r="F3551" t="s">
        <v>5012</v>
      </c>
      <c r="G3551" t="s">
        <v>72</v>
      </c>
      <c r="H3551" t="s">
        <v>129</v>
      </c>
      <c r="I3551" t="s">
        <v>22</v>
      </c>
      <c r="J3551" t="s">
        <v>141</v>
      </c>
      <c r="K3551" t="s">
        <v>13397</v>
      </c>
      <c r="L3551" t="s">
        <v>13398</v>
      </c>
      <c r="M3551">
        <v>3.0661111110000001</v>
      </c>
      <c r="N3551">
        <v>0</v>
      </c>
      <c r="O3551">
        <v>0</v>
      </c>
      <c r="P3551">
        <v>2</v>
      </c>
      <c r="Q3551">
        <v>76</v>
      </c>
      <c r="R3551">
        <v>0</v>
      </c>
      <c r="S3551">
        <v>0</v>
      </c>
      <c r="T3551">
        <v>6.1322219999999996</v>
      </c>
      <c r="U3551">
        <v>233.02444399999999</v>
      </c>
    </row>
    <row r="3552" spans="1:21" x14ac:dyDescent="0.25">
      <c r="A3552" t="s">
        <v>13399</v>
      </c>
      <c r="B3552">
        <v>1</v>
      </c>
      <c r="C3552" t="s">
        <v>78</v>
      </c>
      <c r="D3552" t="s">
        <v>102</v>
      </c>
      <c r="E3552" t="s">
        <v>13175</v>
      </c>
      <c r="F3552" t="s">
        <v>5012</v>
      </c>
      <c r="G3552" t="s">
        <v>72</v>
      </c>
      <c r="H3552" t="s">
        <v>129</v>
      </c>
      <c r="I3552" t="s">
        <v>22</v>
      </c>
      <c r="J3552" t="s">
        <v>141</v>
      </c>
      <c r="K3552" t="s">
        <v>13400</v>
      </c>
      <c r="L3552" t="s">
        <v>13401</v>
      </c>
      <c r="M3552">
        <v>1.9836111110000001</v>
      </c>
      <c r="N3552">
        <v>0</v>
      </c>
      <c r="O3552">
        <v>0</v>
      </c>
      <c r="P3552">
        <v>0</v>
      </c>
      <c r="Q3552">
        <v>6</v>
      </c>
      <c r="R3552">
        <v>0</v>
      </c>
      <c r="S3552">
        <v>0</v>
      </c>
      <c r="T3552">
        <v>0</v>
      </c>
      <c r="U3552">
        <v>11.901667</v>
      </c>
    </row>
    <row r="3553" spans="1:21" x14ac:dyDescent="0.25">
      <c r="A3553" t="s">
        <v>13402</v>
      </c>
      <c r="B3553">
        <v>1</v>
      </c>
      <c r="C3553" t="s">
        <v>78</v>
      </c>
      <c r="D3553" t="s">
        <v>94</v>
      </c>
      <c r="E3553" t="s">
        <v>13403</v>
      </c>
      <c r="F3553" t="s">
        <v>5748</v>
      </c>
      <c r="G3553" t="s">
        <v>71</v>
      </c>
      <c r="H3553" t="s">
        <v>129</v>
      </c>
      <c r="I3553" t="s">
        <v>22</v>
      </c>
      <c r="J3553" t="s">
        <v>141</v>
      </c>
      <c r="K3553" t="s">
        <v>13404</v>
      </c>
      <c r="L3553" t="s">
        <v>13405</v>
      </c>
      <c r="M3553">
        <v>2.065833333</v>
      </c>
      <c r="N3553">
        <v>0</v>
      </c>
      <c r="O3553">
        <v>64</v>
      </c>
      <c r="P3553">
        <v>0</v>
      </c>
      <c r="Q3553">
        <v>0</v>
      </c>
      <c r="R3553">
        <v>0</v>
      </c>
      <c r="S3553">
        <v>132.21333300000001</v>
      </c>
      <c r="T3553">
        <v>0</v>
      </c>
      <c r="U3553">
        <v>0</v>
      </c>
    </row>
    <row r="3554" spans="1:21" x14ac:dyDescent="0.25">
      <c r="A3554" t="s">
        <v>13406</v>
      </c>
      <c r="B3554">
        <v>1</v>
      </c>
      <c r="C3554" t="s">
        <v>78</v>
      </c>
      <c r="D3554" t="s">
        <v>94</v>
      </c>
      <c r="E3554" t="s">
        <v>13407</v>
      </c>
      <c r="F3554" t="s">
        <v>5070</v>
      </c>
      <c r="G3554" t="s">
        <v>71</v>
      </c>
      <c r="H3554" t="s">
        <v>129</v>
      </c>
      <c r="I3554" t="s">
        <v>22</v>
      </c>
      <c r="J3554" t="s">
        <v>141</v>
      </c>
      <c r="K3554" t="s">
        <v>13408</v>
      </c>
      <c r="L3554" t="s">
        <v>13409</v>
      </c>
      <c r="M3554">
        <v>50.122777777000003</v>
      </c>
      <c r="N3554">
        <v>0</v>
      </c>
      <c r="O3554">
        <v>2</v>
      </c>
      <c r="P3554">
        <v>0</v>
      </c>
      <c r="Q3554">
        <v>0</v>
      </c>
      <c r="R3554">
        <v>0</v>
      </c>
      <c r="S3554">
        <v>100.24555599999999</v>
      </c>
      <c r="T3554">
        <v>0</v>
      </c>
      <c r="U3554">
        <v>0</v>
      </c>
    </row>
    <row r="3555" spans="1:21" x14ac:dyDescent="0.25">
      <c r="A3555" t="s">
        <v>13410</v>
      </c>
      <c r="B3555">
        <v>1</v>
      </c>
      <c r="C3555" t="s">
        <v>78</v>
      </c>
      <c r="D3555" t="s">
        <v>94</v>
      </c>
      <c r="E3555" t="s">
        <v>13411</v>
      </c>
      <c r="F3555" t="s">
        <v>5417</v>
      </c>
      <c r="G3555" t="s">
        <v>71</v>
      </c>
      <c r="H3555" t="s">
        <v>129</v>
      </c>
      <c r="I3555" t="s">
        <v>22</v>
      </c>
      <c r="J3555" t="s">
        <v>141</v>
      </c>
      <c r="K3555" t="s">
        <v>13412</v>
      </c>
      <c r="L3555" t="s">
        <v>13413</v>
      </c>
      <c r="M3555">
        <v>2.6213888879999998</v>
      </c>
      <c r="N3555">
        <v>0</v>
      </c>
      <c r="O3555">
        <v>1</v>
      </c>
      <c r="P3555">
        <v>0</v>
      </c>
      <c r="Q3555">
        <v>0</v>
      </c>
      <c r="R3555">
        <v>0</v>
      </c>
      <c r="S3555">
        <v>2.6213890000000002</v>
      </c>
      <c r="T3555">
        <v>0</v>
      </c>
      <c r="U3555">
        <v>0</v>
      </c>
    </row>
    <row r="3556" spans="1:21" x14ac:dyDescent="0.25">
      <c r="A3556" t="s">
        <v>13414</v>
      </c>
      <c r="B3556">
        <v>1</v>
      </c>
      <c r="C3556" t="s">
        <v>78</v>
      </c>
      <c r="D3556" t="s">
        <v>81</v>
      </c>
      <c r="E3556" t="s">
        <v>13415</v>
      </c>
      <c r="F3556" t="s">
        <v>4991</v>
      </c>
      <c r="G3556" t="s">
        <v>71</v>
      </c>
      <c r="H3556" t="s">
        <v>129</v>
      </c>
      <c r="I3556" t="s">
        <v>22</v>
      </c>
      <c r="J3556" t="s">
        <v>141</v>
      </c>
      <c r="K3556" t="s">
        <v>13416</v>
      </c>
      <c r="L3556" t="s">
        <v>13417</v>
      </c>
      <c r="M3556">
        <v>2.7650000000000001</v>
      </c>
      <c r="N3556">
        <v>0</v>
      </c>
      <c r="O3556">
        <v>1</v>
      </c>
      <c r="P3556">
        <v>0</v>
      </c>
      <c r="Q3556">
        <v>0</v>
      </c>
      <c r="R3556">
        <v>0</v>
      </c>
      <c r="S3556">
        <v>2.7650000000000001</v>
      </c>
      <c r="T3556">
        <v>0</v>
      </c>
      <c r="U3556">
        <v>0</v>
      </c>
    </row>
    <row r="3557" spans="1:21" x14ac:dyDescent="0.25">
      <c r="A3557" t="s">
        <v>13418</v>
      </c>
      <c r="B3557">
        <v>1</v>
      </c>
      <c r="C3557" t="s">
        <v>78</v>
      </c>
      <c r="D3557" t="s">
        <v>83</v>
      </c>
      <c r="E3557" t="s">
        <v>13419</v>
      </c>
      <c r="F3557" t="s">
        <v>4991</v>
      </c>
      <c r="G3557" t="s">
        <v>71</v>
      </c>
      <c r="H3557" t="s">
        <v>129</v>
      </c>
      <c r="I3557" t="s">
        <v>22</v>
      </c>
      <c r="J3557" t="s">
        <v>141</v>
      </c>
      <c r="K3557" t="s">
        <v>13420</v>
      </c>
      <c r="L3557" t="s">
        <v>13421</v>
      </c>
      <c r="M3557">
        <v>0.888055555</v>
      </c>
      <c r="N3557">
        <v>0</v>
      </c>
      <c r="O3557">
        <v>11</v>
      </c>
      <c r="P3557">
        <v>0</v>
      </c>
      <c r="Q3557">
        <v>0</v>
      </c>
      <c r="R3557">
        <v>0</v>
      </c>
      <c r="S3557">
        <v>9.7686109999999999</v>
      </c>
      <c r="T3557">
        <v>0</v>
      </c>
      <c r="U3557">
        <v>0</v>
      </c>
    </row>
    <row r="3558" spans="1:21" x14ac:dyDescent="0.25">
      <c r="A3558" t="s">
        <v>13422</v>
      </c>
      <c r="B3558">
        <v>1</v>
      </c>
      <c r="C3558" t="s">
        <v>78</v>
      </c>
      <c r="D3558" t="s">
        <v>95</v>
      </c>
      <c r="E3558" t="s">
        <v>13423</v>
      </c>
      <c r="F3558" t="s">
        <v>5070</v>
      </c>
      <c r="G3558" t="s">
        <v>71</v>
      </c>
      <c r="H3558" t="s">
        <v>129</v>
      </c>
      <c r="I3558" t="s">
        <v>22</v>
      </c>
      <c r="J3558" t="s">
        <v>141</v>
      </c>
      <c r="K3558" t="s">
        <v>13424</v>
      </c>
      <c r="L3558" t="s">
        <v>13425</v>
      </c>
      <c r="M3558">
        <v>0.79805555500000003</v>
      </c>
      <c r="N3558">
        <v>0</v>
      </c>
      <c r="O3558">
        <v>1</v>
      </c>
      <c r="P3558">
        <v>0</v>
      </c>
      <c r="Q3558">
        <v>0</v>
      </c>
      <c r="R3558">
        <v>0</v>
      </c>
      <c r="S3558">
        <v>0.79805599999999999</v>
      </c>
      <c r="T3558">
        <v>0</v>
      </c>
      <c r="U3558">
        <v>0</v>
      </c>
    </row>
    <row r="3559" spans="1:21" x14ac:dyDescent="0.25">
      <c r="A3559" t="s">
        <v>13426</v>
      </c>
      <c r="B3559">
        <v>1</v>
      </c>
      <c r="C3559" t="s">
        <v>78</v>
      </c>
      <c r="D3559" t="s">
        <v>95</v>
      </c>
      <c r="E3559" t="s">
        <v>13427</v>
      </c>
      <c r="F3559" t="s">
        <v>4991</v>
      </c>
      <c r="G3559" t="s">
        <v>71</v>
      </c>
      <c r="H3559" t="s">
        <v>129</v>
      </c>
      <c r="I3559" t="s">
        <v>22</v>
      </c>
      <c r="J3559" t="s">
        <v>141</v>
      </c>
      <c r="K3559" t="s">
        <v>13428</v>
      </c>
      <c r="L3559" t="s">
        <v>13429</v>
      </c>
      <c r="M3559">
        <v>4.375555555</v>
      </c>
      <c r="N3559">
        <v>0</v>
      </c>
      <c r="O3559">
        <v>0</v>
      </c>
      <c r="P3559">
        <v>0</v>
      </c>
      <c r="Q3559">
        <v>1</v>
      </c>
      <c r="R3559">
        <v>0</v>
      </c>
      <c r="S3559">
        <v>0</v>
      </c>
      <c r="T3559">
        <v>0</v>
      </c>
      <c r="U3559">
        <v>4.3755559999999996</v>
      </c>
    </row>
    <row r="3560" spans="1:21" x14ac:dyDescent="0.25">
      <c r="A3560" t="s">
        <v>13430</v>
      </c>
      <c r="B3560">
        <v>1</v>
      </c>
      <c r="C3560" t="s">
        <v>78</v>
      </c>
      <c r="D3560" t="s">
        <v>95</v>
      </c>
      <c r="E3560" t="s">
        <v>13431</v>
      </c>
      <c r="F3560" t="s">
        <v>140</v>
      </c>
      <c r="G3560" t="s">
        <v>72</v>
      </c>
      <c r="H3560" t="s">
        <v>129</v>
      </c>
      <c r="I3560" t="s">
        <v>22</v>
      </c>
      <c r="J3560" t="s">
        <v>141</v>
      </c>
      <c r="K3560" t="s">
        <v>13432</v>
      </c>
      <c r="L3560" t="s">
        <v>13433</v>
      </c>
      <c r="M3560">
        <v>3.0077777769999998</v>
      </c>
      <c r="N3560">
        <v>0</v>
      </c>
      <c r="O3560">
        <v>0</v>
      </c>
      <c r="P3560">
        <v>1</v>
      </c>
      <c r="Q3560">
        <v>46</v>
      </c>
      <c r="R3560">
        <v>0</v>
      </c>
      <c r="S3560">
        <v>0</v>
      </c>
      <c r="T3560">
        <v>3.0077780000000001</v>
      </c>
      <c r="U3560">
        <v>138.357778</v>
      </c>
    </row>
    <row r="3561" spans="1:21" x14ac:dyDescent="0.25">
      <c r="A3561" t="s">
        <v>13434</v>
      </c>
      <c r="B3561">
        <v>1</v>
      </c>
      <c r="C3561" t="s">
        <v>78</v>
      </c>
      <c r="D3561" t="s">
        <v>95</v>
      </c>
      <c r="E3561" t="s">
        <v>13435</v>
      </c>
      <c r="F3561" t="s">
        <v>5012</v>
      </c>
      <c r="G3561" t="s">
        <v>72</v>
      </c>
      <c r="H3561" t="s">
        <v>129</v>
      </c>
      <c r="I3561" t="s">
        <v>22</v>
      </c>
      <c r="J3561" t="s">
        <v>141</v>
      </c>
      <c r="K3561" t="s">
        <v>13436</v>
      </c>
      <c r="L3561" t="s">
        <v>13437</v>
      </c>
      <c r="M3561">
        <v>0.36222222199999998</v>
      </c>
      <c r="N3561">
        <v>0</v>
      </c>
      <c r="O3561">
        <v>0</v>
      </c>
      <c r="P3561">
        <v>1</v>
      </c>
      <c r="Q3561">
        <v>0</v>
      </c>
      <c r="R3561">
        <v>0</v>
      </c>
      <c r="S3561">
        <v>0</v>
      </c>
      <c r="T3561">
        <v>0.36222199999999999</v>
      </c>
      <c r="U3561">
        <v>0</v>
      </c>
    </row>
    <row r="3562" spans="1:21" x14ac:dyDescent="0.25">
      <c r="A3562" t="s">
        <v>13438</v>
      </c>
      <c r="B3562">
        <v>1</v>
      </c>
      <c r="C3562" t="s">
        <v>78</v>
      </c>
      <c r="D3562" t="s">
        <v>94</v>
      </c>
      <c r="E3562" t="s">
        <v>13439</v>
      </c>
      <c r="F3562" t="s">
        <v>5070</v>
      </c>
      <c r="G3562" t="s">
        <v>71</v>
      </c>
      <c r="H3562" t="s">
        <v>129</v>
      </c>
      <c r="I3562" t="s">
        <v>22</v>
      </c>
      <c r="J3562" t="s">
        <v>141</v>
      </c>
      <c r="K3562" t="s">
        <v>13440</v>
      </c>
      <c r="L3562" t="s">
        <v>13441</v>
      </c>
      <c r="M3562">
        <v>5.5266666659999997</v>
      </c>
      <c r="N3562">
        <v>0</v>
      </c>
      <c r="O3562">
        <v>1</v>
      </c>
      <c r="P3562">
        <v>0</v>
      </c>
      <c r="Q3562">
        <v>0</v>
      </c>
      <c r="R3562">
        <v>0</v>
      </c>
      <c r="S3562">
        <v>5.5266669999999998</v>
      </c>
      <c r="T3562">
        <v>0</v>
      </c>
      <c r="U3562">
        <v>0</v>
      </c>
    </row>
    <row r="3563" spans="1:21" x14ac:dyDescent="0.25">
      <c r="A3563" t="s">
        <v>13442</v>
      </c>
      <c r="B3563">
        <v>1</v>
      </c>
      <c r="C3563" t="s">
        <v>78</v>
      </c>
      <c r="D3563" t="s">
        <v>95</v>
      </c>
      <c r="E3563" t="s">
        <v>13443</v>
      </c>
      <c r="F3563" t="s">
        <v>4996</v>
      </c>
      <c r="G3563" t="s">
        <v>71</v>
      </c>
      <c r="H3563" t="s">
        <v>129</v>
      </c>
      <c r="I3563" t="s">
        <v>22</v>
      </c>
      <c r="J3563" t="s">
        <v>141</v>
      </c>
      <c r="K3563" t="s">
        <v>13444</v>
      </c>
      <c r="L3563" t="s">
        <v>13445</v>
      </c>
      <c r="M3563">
        <v>0.35416666600000002</v>
      </c>
      <c r="N3563">
        <v>0</v>
      </c>
      <c r="O3563">
        <v>1</v>
      </c>
      <c r="P3563">
        <v>0</v>
      </c>
      <c r="Q3563">
        <v>0</v>
      </c>
      <c r="R3563">
        <v>0</v>
      </c>
      <c r="S3563">
        <v>0.35416700000000001</v>
      </c>
      <c r="T3563">
        <v>0</v>
      </c>
      <c r="U3563">
        <v>0</v>
      </c>
    </row>
    <row r="3564" spans="1:21" x14ac:dyDescent="0.25">
      <c r="A3564" t="s">
        <v>13446</v>
      </c>
      <c r="B3564">
        <v>1</v>
      </c>
      <c r="C3564" t="s">
        <v>78</v>
      </c>
      <c r="D3564" t="s">
        <v>95</v>
      </c>
      <c r="E3564" t="s">
        <v>13447</v>
      </c>
      <c r="F3564" t="s">
        <v>4991</v>
      </c>
      <c r="G3564" t="s">
        <v>71</v>
      </c>
      <c r="H3564" t="s">
        <v>129</v>
      </c>
      <c r="I3564" t="s">
        <v>22</v>
      </c>
      <c r="J3564" t="s">
        <v>141</v>
      </c>
      <c r="K3564" t="s">
        <v>13448</v>
      </c>
      <c r="L3564" t="s">
        <v>13449</v>
      </c>
      <c r="M3564">
        <v>1.4025000000000001</v>
      </c>
      <c r="N3564">
        <v>1</v>
      </c>
      <c r="O3564">
        <v>0</v>
      </c>
      <c r="P3564">
        <v>0</v>
      </c>
      <c r="Q3564">
        <v>0</v>
      </c>
      <c r="R3564">
        <v>1.4025000000000001</v>
      </c>
      <c r="S3564">
        <v>0</v>
      </c>
      <c r="T3564">
        <v>0</v>
      </c>
      <c r="U3564">
        <v>0</v>
      </c>
    </row>
    <row r="3565" spans="1:21" x14ac:dyDescent="0.25">
      <c r="A3565" t="s">
        <v>13450</v>
      </c>
      <c r="B3565">
        <v>1</v>
      </c>
      <c r="C3565" t="s">
        <v>78</v>
      </c>
      <c r="D3565" t="s">
        <v>95</v>
      </c>
      <c r="E3565" t="s">
        <v>13451</v>
      </c>
      <c r="F3565" t="s">
        <v>4986</v>
      </c>
      <c r="G3565" t="s">
        <v>71</v>
      </c>
      <c r="H3565" t="s">
        <v>129</v>
      </c>
      <c r="I3565" t="s">
        <v>22</v>
      </c>
      <c r="J3565" t="s">
        <v>141</v>
      </c>
      <c r="K3565" t="s">
        <v>13452</v>
      </c>
      <c r="L3565" t="s">
        <v>13453</v>
      </c>
      <c r="M3565">
        <v>2.7675000000000001</v>
      </c>
      <c r="N3565">
        <v>0</v>
      </c>
      <c r="O3565">
        <v>7</v>
      </c>
      <c r="P3565">
        <v>0</v>
      </c>
      <c r="Q3565">
        <v>0</v>
      </c>
      <c r="R3565">
        <v>0</v>
      </c>
      <c r="S3565">
        <v>19.372499999999999</v>
      </c>
      <c r="T3565">
        <v>0</v>
      </c>
      <c r="U3565">
        <v>0</v>
      </c>
    </row>
    <row r="3566" spans="1:21" x14ac:dyDescent="0.25">
      <c r="A3566" t="s">
        <v>13454</v>
      </c>
      <c r="B3566">
        <v>1</v>
      </c>
      <c r="C3566" t="s">
        <v>78</v>
      </c>
      <c r="D3566" t="s">
        <v>95</v>
      </c>
      <c r="E3566" t="s">
        <v>13455</v>
      </c>
      <c r="F3566" t="s">
        <v>140</v>
      </c>
      <c r="G3566" t="s">
        <v>72</v>
      </c>
      <c r="H3566" t="s">
        <v>129</v>
      </c>
      <c r="I3566" t="s">
        <v>22</v>
      </c>
      <c r="J3566" t="s">
        <v>141</v>
      </c>
      <c r="K3566" t="s">
        <v>13456</v>
      </c>
      <c r="L3566" t="s">
        <v>13457</v>
      </c>
      <c r="M3566">
        <v>2.0694444440000002</v>
      </c>
      <c r="N3566">
        <v>5</v>
      </c>
      <c r="O3566">
        <v>543</v>
      </c>
      <c r="P3566">
        <v>0</v>
      </c>
      <c r="Q3566">
        <v>0</v>
      </c>
      <c r="R3566">
        <v>10.347222</v>
      </c>
      <c r="S3566">
        <v>1123.708333</v>
      </c>
      <c r="T3566">
        <v>0</v>
      </c>
      <c r="U3566">
        <v>0</v>
      </c>
    </row>
    <row r="3567" spans="1:21" x14ac:dyDescent="0.25">
      <c r="A3567" t="s">
        <v>13458</v>
      </c>
      <c r="B3567">
        <v>1</v>
      </c>
      <c r="C3567" t="s">
        <v>78</v>
      </c>
      <c r="D3567" t="s">
        <v>95</v>
      </c>
      <c r="E3567" t="s">
        <v>13459</v>
      </c>
      <c r="F3567" t="s">
        <v>5538</v>
      </c>
      <c r="G3567" t="s">
        <v>72</v>
      </c>
      <c r="H3567" t="s">
        <v>129</v>
      </c>
      <c r="I3567" t="s">
        <v>22</v>
      </c>
      <c r="J3567" t="s">
        <v>141</v>
      </c>
      <c r="K3567" t="s">
        <v>13460</v>
      </c>
      <c r="L3567" t="s">
        <v>13461</v>
      </c>
      <c r="M3567">
        <v>1.6686111109999999</v>
      </c>
      <c r="N3567">
        <v>2</v>
      </c>
      <c r="O3567">
        <v>226</v>
      </c>
      <c r="P3567">
        <v>0</v>
      </c>
      <c r="Q3567">
        <v>0</v>
      </c>
      <c r="R3567">
        <v>3.3372220000000001</v>
      </c>
      <c r="S3567">
        <v>377.106111</v>
      </c>
      <c r="T3567">
        <v>0</v>
      </c>
      <c r="U3567">
        <v>0</v>
      </c>
    </row>
    <row r="3568" spans="1:21" x14ac:dyDescent="0.25">
      <c r="A3568" t="s">
        <v>13462</v>
      </c>
      <c r="B3568">
        <v>1</v>
      </c>
      <c r="C3568" t="s">
        <v>78</v>
      </c>
      <c r="D3568" t="s">
        <v>95</v>
      </c>
      <c r="E3568" t="s">
        <v>13463</v>
      </c>
      <c r="F3568" t="s">
        <v>177</v>
      </c>
      <c r="G3568" t="s">
        <v>71</v>
      </c>
      <c r="H3568" t="s">
        <v>129</v>
      </c>
      <c r="I3568" t="s">
        <v>22</v>
      </c>
      <c r="J3568" t="s">
        <v>130</v>
      </c>
      <c r="K3568" t="s">
        <v>13464</v>
      </c>
      <c r="L3568" t="s">
        <v>13465</v>
      </c>
      <c r="M3568">
        <v>5.6644294439999996</v>
      </c>
      <c r="N3568">
        <v>0</v>
      </c>
      <c r="O3568">
        <v>27</v>
      </c>
      <c r="P3568">
        <v>0</v>
      </c>
      <c r="Q3568">
        <v>0</v>
      </c>
      <c r="R3568">
        <v>0</v>
      </c>
      <c r="S3568">
        <v>152.939595</v>
      </c>
      <c r="T3568">
        <v>0</v>
      </c>
      <c r="U3568">
        <v>0</v>
      </c>
    </row>
    <row r="3569" spans="1:21" x14ac:dyDescent="0.25">
      <c r="A3569" t="s">
        <v>13466</v>
      </c>
      <c r="B3569">
        <v>1</v>
      </c>
      <c r="C3569" t="s">
        <v>78</v>
      </c>
      <c r="D3569" t="s">
        <v>95</v>
      </c>
      <c r="E3569" t="s">
        <v>13467</v>
      </c>
      <c r="F3569" t="s">
        <v>177</v>
      </c>
      <c r="G3569" t="s">
        <v>71</v>
      </c>
      <c r="H3569" t="s">
        <v>129</v>
      </c>
      <c r="I3569" t="s">
        <v>22</v>
      </c>
      <c r="J3569" t="s">
        <v>130</v>
      </c>
      <c r="K3569" t="s">
        <v>13468</v>
      </c>
      <c r="L3569" t="s">
        <v>13469</v>
      </c>
      <c r="M3569">
        <v>2.6777777770000002</v>
      </c>
      <c r="N3569">
        <v>1</v>
      </c>
      <c r="O3569">
        <v>252</v>
      </c>
      <c r="P3569">
        <v>0</v>
      </c>
      <c r="Q3569">
        <v>0</v>
      </c>
      <c r="R3569">
        <v>2.677778</v>
      </c>
      <c r="S3569">
        <v>674.8</v>
      </c>
      <c r="T3569">
        <v>0</v>
      </c>
      <c r="U3569">
        <v>0</v>
      </c>
    </row>
    <row r="3570" spans="1:21" x14ac:dyDescent="0.25">
      <c r="A3570" t="s">
        <v>13470</v>
      </c>
      <c r="B3570">
        <v>1</v>
      </c>
      <c r="C3570" t="s">
        <v>78</v>
      </c>
      <c r="D3570" t="s">
        <v>95</v>
      </c>
      <c r="E3570" t="s">
        <v>585</v>
      </c>
      <c r="F3570" t="s">
        <v>140</v>
      </c>
      <c r="G3570" t="s">
        <v>72</v>
      </c>
      <c r="H3570" t="s">
        <v>129</v>
      </c>
      <c r="I3570" t="s">
        <v>22</v>
      </c>
      <c r="J3570" t="s">
        <v>141</v>
      </c>
      <c r="K3570" t="s">
        <v>13471</v>
      </c>
      <c r="L3570" t="s">
        <v>13472</v>
      </c>
      <c r="M3570">
        <v>1.4975000000000001</v>
      </c>
      <c r="N3570">
        <v>7</v>
      </c>
      <c r="O3570">
        <v>769</v>
      </c>
      <c r="P3570">
        <v>0</v>
      </c>
      <c r="Q3570">
        <v>0</v>
      </c>
      <c r="R3570">
        <v>10.4825</v>
      </c>
      <c r="S3570">
        <v>1151.5775000000001</v>
      </c>
      <c r="T3570">
        <v>0</v>
      </c>
      <c r="U3570">
        <v>0</v>
      </c>
    </row>
    <row r="3571" spans="1:21" x14ac:dyDescent="0.25">
      <c r="A3571" t="s">
        <v>13473</v>
      </c>
      <c r="B3571">
        <v>1</v>
      </c>
      <c r="C3571" t="s">
        <v>78</v>
      </c>
      <c r="D3571" t="s">
        <v>95</v>
      </c>
      <c r="E3571" t="s">
        <v>13474</v>
      </c>
      <c r="F3571" t="s">
        <v>4986</v>
      </c>
      <c r="G3571" t="s">
        <v>71</v>
      </c>
      <c r="H3571" t="s">
        <v>129</v>
      </c>
      <c r="I3571" t="s">
        <v>22</v>
      </c>
      <c r="J3571" t="s">
        <v>141</v>
      </c>
      <c r="K3571" t="s">
        <v>13475</v>
      </c>
      <c r="L3571" t="s">
        <v>13476</v>
      </c>
      <c r="M3571">
        <v>1.0738888879999999</v>
      </c>
      <c r="N3571">
        <v>0</v>
      </c>
      <c r="O3571">
        <v>27</v>
      </c>
      <c r="P3571">
        <v>0</v>
      </c>
      <c r="Q3571">
        <v>0</v>
      </c>
      <c r="R3571">
        <v>0</v>
      </c>
      <c r="S3571">
        <v>28.995000000000001</v>
      </c>
      <c r="T3571">
        <v>0</v>
      </c>
      <c r="U3571">
        <v>0</v>
      </c>
    </row>
    <row r="3572" spans="1:21" x14ac:dyDescent="0.25">
      <c r="A3572" t="s">
        <v>13477</v>
      </c>
      <c r="B3572">
        <v>1</v>
      </c>
      <c r="C3572" t="s">
        <v>78</v>
      </c>
      <c r="D3572" t="s">
        <v>95</v>
      </c>
      <c r="E3572" t="s">
        <v>13478</v>
      </c>
      <c r="F3572" t="s">
        <v>177</v>
      </c>
      <c r="G3572" t="s">
        <v>71</v>
      </c>
      <c r="H3572" t="s">
        <v>129</v>
      </c>
      <c r="I3572" t="s">
        <v>22</v>
      </c>
      <c r="J3572" t="s">
        <v>130</v>
      </c>
      <c r="K3572" t="s">
        <v>13479</v>
      </c>
      <c r="L3572" t="s">
        <v>13480</v>
      </c>
      <c r="M3572">
        <v>3.5494444440000001</v>
      </c>
      <c r="N3572">
        <v>0</v>
      </c>
      <c r="O3572">
        <v>101</v>
      </c>
      <c r="P3572">
        <v>0</v>
      </c>
      <c r="Q3572">
        <v>0</v>
      </c>
      <c r="R3572">
        <v>0</v>
      </c>
      <c r="S3572">
        <v>358.49388900000002</v>
      </c>
      <c r="T3572">
        <v>0</v>
      </c>
      <c r="U3572">
        <v>0</v>
      </c>
    </row>
    <row r="3573" spans="1:21" x14ac:dyDescent="0.25">
      <c r="A3573" t="s">
        <v>13481</v>
      </c>
      <c r="B3573">
        <v>1</v>
      </c>
      <c r="C3573" t="s">
        <v>78</v>
      </c>
      <c r="D3573" t="s">
        <v>95</v>
      </c>
      <c r="E3573" t="s">
        <v>13482</v>
      </c>
      <c r="F3573" t="s">
        <v>2199</v>
      </c>
      <c r="G3573" t="s">
        <v>71</v>
      </c>
      <c r="H3573" t="s">
        <v>129</v>
      </c>
      <c r="I3573" t="s">
        <v>22</v>
      </c>
      <c r="J3573" t="s">
        <v>141</v>
      </c>
      <c r="K3573" t="s">
        <v>13483</v>
      </c>
      <c r="L3573" t="s">
        <v>13484</v>
      </c>
      <c r="M3573">
        <v>1.2541666659999999</v>
      </c>
      <c r="N3573">
        <v>0</v>
      </c>
      <c r="O3573">
        <v>1</v>
      </c>
      <c r="P3573">
        <v>0</v>
      </c>
      <c r="Q3573">
        <v>0</v>
      </c>
      <c r="R3573">
        <v>0</v>
      </c>
      <c r="S3573">
        <v>1.254167</v>
      </c>
      <c r="T3573">
        <v>0</v>
      </c>
      <c r="U3573">
        <v>0</v>
      </c>
    </row>
    <row r="3574" spans="1:21" x14ac:dyDescent="0.25">
      <c r="A3574" t="s">
        <v>13485</v>
      </c>
      <c r="B3574">
        <v>1</v>
      </c>
      <c r="C3574" t="s">
        <v>79</v>
      </c>
      <c r="D3574" t="s">
        <v>124</v>
      </c>
      <c r="E3574" t="s">
        <v>13486</v>
      </c>
      <c r="F3574" t="s">
        <v>4991</v>
      </c>
      <c r="G3574" t="s">
        <v>71</v>
      </c>
      <c r="H3574" t="s">
        <v>129</v>
      </c>
      <c r="I3574" t="s">
        <v>22</v>
      </c>
      <c r="J3574" t="s">
        <v>141</v>
      </c>
      <c r="K3574" t="s">
        <v>13487</v>
      </c>
      <c r="L3574" t="s">
        <v>13488</v>
      </c>
      <c r="M3574">
        <v>1.62</v>
      </c>
      <c r="N3574">
        <v>0</v>
      </c>
      <c r="O3574">
        <v>1</v>
      </c>
      <c r="P3574">
        <v>0</v>
      </c>
      <c r="Q3574">
        <v>0</v>
      </c>
      <c r="R3574">
        <v>0</v>
      </c>
      <c r="S3574">
        <v>1.62</v>
      </c>
      <c r="T3574">
        <v>0</v>
      </c>
      <c r="U3574">
        <v>0</v>
      </c>
    </row>
    <row r="3575" spans="1:21" x14ac:dyDescent="0.25">
      <c r="A3575" t="s">
        <v>13489</v>
      </c>
      <c r="B3575">
        <v>1</v>
      </c>
      <c r="C3575" t="s">
        <v>78</v>
      </c>
      <c r="D3575" t="s">
        <v>102</v>
      </c>
      <c r="E3575" t="s">
        <v>13490</v>
      </c>
      <c r="F3575" t="s">
        <v>140</v>
      </c>
      <c r="G3575" t="s">
        <v>72</v>
      </c>
      <c r="H3575" t="s">
        <v>129</v>
      </c>
      <c r="I3575" t="s">
        <v>22</v>
      </c>
      <c r="J3575" t="s">
        <v>141</v>
      </c>
      <c r="K3575" t="s">
        <v>13491</v>
      </c>
      <c r="L3575" t="s">
        <v>13492</v>
      </c>
      <c r="M3575">
        <v>1.1363888879999999</v>
      </c>
      <c r="N3575">
        <v>0</v>
      </c>
      <c r="O3575">
        <v>0</v>
      </c>
      <c r="P3575">
        <v>17</v>
      </c>
      <c r="Q3575">
        <v>3</v>
      </c>
      <c r="R3575">
        <v>0</v>
      </c>
      <c r="S3575">
        <v>0</v>
      </c>
      <c r="T3575">
        <v>19.318611000000001</v>
      </c>
      <c r="U3575">
        <v>3.4091670000000001</v>
      </c>
    </row>
    <row r="3576" spans="1:21" x14ac:dyDescent="0.25">
      <c r="A3576" t="s">
        <v>13493</v>
      </c>
      <c r="B3576">
        <v>1</v>
      </c>
      <c r="C3576" t="s">
        <v>78</v>
      </c>
      <c r="D3576" t="s">
        <v>82</v>
      </c>
      <c r="E3576" t="s">
        <v>13494</v>
      </c>
      <c r="F3576" t="s">
        <v>5070</v>
      </c>
      <c r="G3576" t="s">
        <v>71</v>
      </c>
      <c r="H3576" t="s">
        <v>129</v>
      </c>
      <c r="I3576" t="s">
        <v>22</v>
      </c>
      <c r="J3576" t="s">
        <v>141</v>
      </c>
      <c r="K3576" t="s">
        <v>13495</v>
      </c>
      <c r="L3576" t="s">
        <v>13496</v>
      </c>
      <c r="M3576">
        <v>3.7761111110000001</v>
      </c>
      <c r="N3576">
        <v>0</v>
      </c>
      <c r="O3576">
        <v>9</v>
      </c>
      <c r="P3576">
        <v>0</v>
      </c>
      <c r="Q3576">
        <v>0</v>
      </c>
      <c r="R3576">
        <v>0</v>
      </c>
      <c r="S3576">
        <v>33.984999999999999</v>
      </c>
      <c r="T3576">
        <v>0</v>
      </c>
      <c r="U3576">
        <v>0</v>
      </c>
    </row>
    <row r="3577" spans="1:21" x14ac:dyDescent="0.25">
      <c r="A3577" t="s">
        <v>13497</v>
      </c>
      <c r="B3577">
        <v>1</v>
      </c>
      <c r="C3577" t="s">
        <v>78</v>
      </c>
      <c r="D3577" t="s">
        <v>237</v>
      </c>
      <c r="E3577" t="s">
        <v>13498</v>
      </c>
      <c r="F3577" t="s">
        <v>177</v>
      </c>
      <c r="G3577" t="s">
        <v>72</v>
      </c>
      <c r="H3577" t="s">
        <v>129</v>
      </c>
      <c r="I3577" t="s">
        <v>22</v>
      </c>
      <c r="J3577" t="s">
        <v>130</v>
      </c>
      <c r="K3577" t="s">
        <v>13499</v>
      </c>
      <c r="L3577" t="s">
        <v>13500</v>
      </c>
      <c r="M3577">
        <v>5.4516666660000004</v>
      </c>
      <c r="N3577">
        <v>1</v>
      </c>
      <c r="O3577">
        <v>323</v>
      </c>
      <c r="P3577">
        <v>0</v>
      </c>
      <c r="Q3577">
        <v>0</v>
      </c>
      <c r="R3577">
        <v>5.4516669999999996</v>
      </c>
      <c r="S3577">
        <v>1760.8883330000001</v>
      </c>
      <c r="T3577">
        <v>0</v>
      </c>
      <c r="U3577">
        <v>0</v>
      </c>
    </row>
    <row r="3578" spans="1:21" x14ac:dyDescent="0.25">
      <c r="A3578" t="s">
        <v>13501</v>
      </c>
      <c r="B3578">
        <v>1</v>
      </c>
      <c r="C3578" t="s">
        <v>78</v>
      </c>
      <c r="D3578" t="s">
        <v>102</v>
      </c>
      <c r="E3578" t="s">
        <v>13502</v>
      </c>
      <c r="F3578" t="s">
        <v>5012</v>
      </c>
      <c r="G3578" t="s">
        <v>72</v>
      </c>
      <c r="H3578" t="s">
        <v>129</v>
      </c>
      <c r="I3578" t="s">
        <v>22</v>
      </c>
      <c r="J3578" t="s">
        <v>141</v>
      </c>
      <c r="K3578" t="s">
        <v>13503</v>
      </c>
      <c r="L3578" t="s">
        <v>13504</v>
      </c>
      <c r="M3578">
        <v>1.6827777770000001</v>
      </c>
      <c r="N3578">
        <v>0</v>
      </c>
      <c r="O3578">
        <v>0</v>
      </c>
      <c r="P3578">
        <v>35</v>
      </c>
      <c r="Q3578">
        <v>743</v>
      </c>
      <c r="R3578">
        <v>0</v>
      </c>
      <c r="S3578">
        <v>0</v>
      </c>
      <c r="T3578">
        <v>58.897221999999999</v>
      </c>
      <c r="U3578">
        <v>1250.3038879999999</v>
      </c>
    </row>
    <row r="3579" spans="1:21" x14ac:dyDescent="0.25">
      <c r="A3579" t="s">
        <v>13505</v>
      </c>
      <c r="B3579">
        <v>1</v>
      </c>
      <c r="C3579" t="s">
        <v>78</v>
      </c>
      <c r="D3579" t="s">
        <v>93</v>
      </c>
      <c r="E3579" t="s">
        <v>13506</v>
      </c>
      <c r="F3579" t="s">
        <v>154</v>
      </c>
      <c r="G3579" t="s">
        <v>72</v>
      </c>
      <c r="H3579" t="s">
        <v>129</v>
      </c>
      <c r="I3579" t="s">
        <v>22</v>
      </c>
      <c r="J3579" t="s">
        <v>130</v>
      </c>
      <c r="K3579" t="s">
        <v>13507</v>
      </c>
      <c r="L3579" t="s">
        <v>13508</v>
      </c>
      <c r="M3579">
        <v>0.11600722199999999</v>
      </c>
      <c r="N3579">
        <v>10</v>
      </c>
      <c r="O3579">
        <v>2105</v>
      </c>
      <c r="P3579">
        <v>1</v>
      </c>
      <c r="Q3579">
        <v>11</v>
      </c>
      <c r="R3579">
        <v>1.160072</v>
      </c>
      <c r="S3579">
        <v>244.19520199999999</v>
      </c>
      <c r="T3579">
        <v>0.116007</v>
      </c>
      <c r="U3579">
        <v>1.276079</v>
      </c>
    </row>
    <row r="3580" spans="1:21" x14ac:dyDescent="0.25">
      <c r="A3580" t="s">
        <v>13509</v>
      </c>
      <c r="B3580">
        <v>1</v>
      </c>
      <c r="C3580" t="s">
        <v>78</v>
      </c>
      <c r="D3580" t="s">
        <v>93</v>
      </c>
      <c r="E3580" t="s">
        <v>13510</v>
      </c>
      <c r="F3580" t="s">
        <v>4986</v>
      </c>
      <c r="G3580" t="s">
        <v>71</v>
      </c>
      <c r="H3580" t="s">
        <v>129</v>
      </c>
      <c r="I3580" t="s">
        <v>22</v>
      </c>
      <c r="J3580" t="s">
        <v>141</v>
      </c>
      <c r="K3580" t="s">
        <v>13511</v>
      </c>
      <c r="L3580" t="s">
        <v>13512</v>
      </c>
      <c r="M3580">
        <v>0.81555555499999999</v>
      </c>
      <c r="N3580">
        <v>0</v>
      </c>
      <c r="O3580">
        <v>0</v>
      </c>
      <c r="P3580">
        <v>0</v>
      </c>
      <c r="Q3580">
        <v>23</v>
      </c>
      <c r="R3580">
        <v>0</v>
      </c>
      <c r="S3580">
        <v>0</v>
      </c>
      <c r="T3580">
        <v>0</v>
      </c>
      <c r="U3580">
        <v>18.757777999999998</v>
      </c>
    </row>
    <row r="3581" spans="1:21" x14ac:dyDescent="0.25">
      <c r="A3581" t="s">
        <v>13513</v>
      </c>
      <c r="B3581">
        <v>1</v>
      </c>
      <c r="C3581" t="s">
        <v>78</v>
      </c>
      <c r="D3581" t="s">
        <v>82</v>
      </c>
      <c r="E3581" t="s">
        <v>13514</v>
      </c>
      <c r="F3581" t="s">
        <v>2199</v>
      </c>
      <c r="G3581" t="s">
        <v>71</v>
      </c>
      <c r="H3581" t="s">
        <v>129</v>
      </c>
      <c r="I3581" t="s">
        <v>22</v>
      </c>
      <c r="J3581" t="s">
        <v>141</v>
      </c>
      <c r="K3581" t="s">
        <v>13515</v>
      </c>
      <c r="L3581" t="s">
        <v>13516</v>
      </c>
      <c r="M3581">
        <v>7.0622222219999999</v>
      </c>
      <c r="N3581">
        <v>0</v>
      </c>
      <c r="O3581">
        <v>106</v>
      </c>
      <c r="P3581">
        <v>0</v>
      </c>
      <c r="Q3581">
        <v>0</v>
      </c>
      <c r="R3581">
        <v>0</v>
      </c>
      <c r="S3581">
        <v>748.59555599999999</v>
      </c>
      <c r="T3581">
        <v>0</v>
      </c>
      <c r="U3581">
        <v>0</v>
      </c>
    </row>
    <row r="3582" spans="1:21" x14ac:dyDescent="0.25">
      <c r="A3582" t="s">
        <v>13517</v>
      </c>
      <c r="B3582">
        <v>1</v>
      </c>
      <c r="C3582" t="s">
        <v>78</v>
      </c>
      <c r="D3582" t="s">
        <v>82</v>
      </c>
      <c r="E3582" t="s">
        <v>13518</v>
      </c>
      <c r="F3582" t="s">
        <v>5070</v>
      </c>
      <c r="G3582" t="s">
        <v>71</v>
      </c>
      <c r="H3582" t="s">
        <v>129</v>
      </c>
      <c r="I3582" t="s">
        <v>22</v>
      </c>
      <c r="J3582" t="s">
        <v>141</v>
      </c>
      <c r="K3582" t="s">
        <v>13519</v>
      </c>
      <c r="L3582" t="s">
        <v>13520</v>
      </c>
      <c r="M3582">
        <v>4.01</v>
      </c>
      <c r="N3582">
        <v>0</v>
      </c>
      <c r="O3582">
        <v>43</v>
      </c>
      <c r="P3582">
        <v>0</v>
      </c>
      <c r="Q3582">
        <v>0</v>
      </c>
      <c r="R3582">
        <v>0</v>
      </c>
      <c r="S3582">
        <v>172.43</v>
      </c>
      <c r="T3582">
        <v>0</v>
      </c>
      <c r="U3582">
        <v>0</v>
      </c>
    </row>
    <row r="3583" spans="1:21" x14ac:dyDescent="0.25">
      <c r="A3583" t="s">
        <v>13521</v>
      </c>
      <c r="B3583">
        <v>1</v>
      </c>
      <c r="C3583" t="s">
        <v>78</v>
      </c>
      <c r="D3583" t="s">
        <v>94</v>
      </c>
      <c r="E3583" t="s">
        <v>13522</v>
      </c>
      <c r="F3583" t="s">
        <v>4991</v>
      </c>
      <c r="G3583" t="s">
        <v>71</v>
      </c>
      <c r="H3583" t="s">
        <v>129</v>
      </c>
      <c r="I3583" t="s">
        <v>22</v>
      </c>
      <c r="J3583" t="s">
        <v>141</v>
      </c>
      <c r="K3583" t="s">
        <v>13523</v>
      </c>
      <c r="L3583" t="s">
        <v>13524</v>
      </c>
      <c r="M3583">
        <v>2.099444444</v>
      </c>
      <c r="N3583">
        <v>0</v>
      </c>
      <c r="O3583">
        <v>1</v>
      </c>
      <c r="P3583">
        <v>0</v>
      </c>
      <c r="Q3583">
        <v>0</v>
      </c>
      <c r="R3583">
        <v>0</v>
      </c>
      <c r="S3583">
        <v>2.0994440000000001</v>
      </c>
      <c r="T3583">
        <v>0</v>
      </c>
      <c r="U3583">
        <v>0</v>
      </c>
    </row>
    <row r="3584" spans="1:21" x14ac:dyDescent="0.25">
      <c r="A3584" t="s">
        <v>13525</v>
      </c>
      <c r="B3584">
        <v>1</v>
      </c>
      <c r="C3584" t="s">
        <v>78</v>
      </c>
      <c r="D3584" t="s">
        <v>95</v>
      </c>
      <c r="E3584" t="s">
        <v>13526</v>
      </c>
      <c r="F3584" t="s">
        <v>6241</v>
      </c>
      <c r="G3584" t="s">
        <v>71</v>
      </c>
      <c r="H3584" t="s">
        <v>129</v>
      </c>
      <c r="I3584" t="s">
        <v>22</v>
      </c>
      <c r="J3584" t="s">
        <v>141</v>
      </c>
      <c r="K3584" t="s">
        <v>13527</v>
      </c>
      <c r="L3584" t="s">
        <v>13528</v>
      </c>
      <c r="M3584">
        <v>1.425277777</v>
      </c>
      <c r="N3584">
        <v>0</v>
      </c>
      <c r="O3584">
        <v>46</v>
      </c>
      <c r="P3584">
        <v>0</v>
      </c>
      <c r="Q3584">
        <v>0</v>
      </c>
      <c r="R3584">
        <v>0</v>
      </c>
      <c r="S3584">
        <v>65.562777999999994</v>
      </c>
      <c r="T3584">
        <v>0</v>
      </c>
      <c r="U3584">
        <v>0</v>
      </c>
    </row>
    <row r="3585" spans="1:21" x14ac:dyDescent="0.25">
      <c r="A3585" t="s">
        <v>13529</v>
      </c>
      <c r="B3585">
        <v>1</v>
      </c>
      <c r="C3585" t="s">
        <v>78</v>
      </c>
      <c r="D3585" t="s">
        <v>98</v>
      </c>
      <c r="E3585" t="s">
        <v>13530</v>
      </c>
      <c r="F3585" t="s">
        <v>4986</v>
      </c>
      <c r="G3585" t="s">
        <v>71</v>
      </c>
      <c r="H3585" t="s">
        <v>129</v>
      </c>
      <c r="I3585" t="s">
        <v>22</v>
      </c>
      <c r="J3585" t="s">
        <v>141</v>
      </c>
      <c r="K3585" t="s">
        <v>13531</v>
      </c>
      <c r="L3585" t="s">
        <v>13532</v>
      </c>
      <c r="M3585">
        <v>0.61611111100000004</v>
      </c>
      <c r="N3585">
        <v>0</v>
      </c>
      <c r="O3585">
        <v>349</v>
      </c>
      <c r="P3585">
        <v>0</v>
      </c>
      <c r="Q3585">
        <v>0</v>
      </c>
      <c r="R3585">
        <v>0</v>
      </c>
      <c r="S3585">
        <v>215.02277799999999</v>
      </c>
      <c r="T3585">
        <v>0</v>
      </c>
      <c r="U3585">
        <v>0</v>
      </c>
    </row>
    <row r="3586" spans="1:21" x14ac:dyDescent="0.25">
      <c r="A3586" t="s">
        <v>13533</v>
      </c>
      <c r="B3586">
        <v>1</v>
      </c>
      <c r="C3586" t="s">
        <v>78</v>
      </c>
      <c r="D3586" t="s">
        <v>102</v>
      </c>
      <c r="E3586" t="s">
        <v>13534</v>
      </c>
      <c r="F3586" t="s">
        <v>4996</v>
      </c>
      <c r="G3586" t="s">
        <v>71</v>
      </c>
      <c r="H3586" t="s">
        <v>129</v>
      </c>
      <c r="I3586" t="s">
        <v>22</v>
      </c>
      <c r="J3586" t="s">
        <v>141</v>
      </c>
      <c r="K3586" t="s">
        <v>13535</v>
      </c>
      <c r="L3586" t="s">
        <v>13536</v>
      </c>
      <c r="M3586">
        <v>3.116666666</v>
      </c>
      <c r="N3586">
        <v>0</v>
      </c>
      <c r="O3586">
        <v>0</v>
      </c>
      <c r="P3586">
        <v>0</v>
      </c>
      <c r="Q3586">
        <v>4</v>
      </c>
      <c r="R3586">
        <v>0</v>
      </c>
      <c r="S3586">
        <v>0</v>
      </c>
      <c r="T3586">
        <v>0</v>
      </c>
      <c r="U3586">
        <v>12.466666999999999</v>
      </c>
    </row>
    <row r="3587" spans="1:21" x14ac:dyDescent="0.25">
      <c r="A3587" t="s">
        <v>13537</v>
      </c>
      <c r="B3587">
        <v>1</v>
      </c>
      <c r="C3587" t="s">
        <v>78</v>
      </c>
      <c r="D3587" t="s">
        <v>95</v>
      </c>
      <c r="E3587" t="s">
        <v>13538</v>
      </c>
      <c r="F3587" t="s">
        <v>4991</v>
      </c>
      <c r="G3587" t="s">
        <v>71</v>
      </c>
      <c r="H3587" t="s">
        <v>129</v>
      </c>
      <c r="I3587" t="s">
        <v>22</v>
      </c>
      <c r="J3587" t="s">
        <v>141</v>
      </c>
      <c r="K3587" t="s">
        <v>13539</v>
      </c>
      <c r="L3587" t="s">
        <v>13540</v>
      </c>
      <c r="M3587">
        <v>2.2761111110000001</v>
      </c>
      <c r="N3587">
        <v>0</v>
      </c>
      <c r="O3587">
        <v>1</v>
      </c>
      <c r="P3587">
        <v>0</v>
      </c>
      <c r="Q3587">
        <v>0</v>
      </c>
      <c r="R3587">
        <v>0</v>
      </c>
      <c r="S3587">
        <v>2.2761110000000002</v>
      </c>
      <c r="T3587">
        <v>0</v>
      </c>
      <c r="U3587">
        <v>0</v>
      </c>
    </row>
    <row r="3588" spans="1:21" x14ac:dyDescent="0.25">
      <c r="A3588" t="s">
        <v>13541</v>
      </c>
      <c r="B3588">
        <v>1</v>
      </c>
      <c r="C3588" t="s">
        <v>78</v>
      </c>
      <c r="D3588" t="s">
        <v>82</v>
      </c>
      <c r="E3588" t="s">
        <v>13542</v>
      </c>
      <c r="F3588" t="s">
        <v>5012</v>
      </c>
      <c r="G3588" t="s">
        <v>72</v>
      </c>
      <c r="H3588" t="s">
        <v>129</v>
      </c>
      <c r="I3588" t="s">
        <v>22</v>
      </c>
      <c r="J3588" t="s">
        <v>141</v>
      </c>
      <c r="K3588" t="s">
        <v>13543</v>
      </c>
      <c r="L3588" t="s">
        <v>4880</v>
      </c>
      <c r="M3588">
        <v>2.6924999999999999</v>
      </c>
      <c r="N3588">
        <v>0</v>
      </c>
      <c r="O3588">
        <v>0</v>
      </c>
      <c r="P3588">
        <v>1</v>
      </c>
      <c r="Q3588">
        <v>177</v>
      </c>
      <c r="R3588">
        <v>0</v>
      </c>
      <c r="S3588">
        <v>0</v>
      </c>
      <c r="T3588">
        <v>2.6924999999999999</v>
      </c>
      <c r="U3588">
        <v>476.57249999999999</v>
      </c>
    </row>
    <row r="3589" spans="1:21" x14ac:dyDescent="0.25">
      <c r="A3589" t="s">
        <v>13544</v>
      </c>
      <c r="B3589">
        <v>1</v>
      </c>
      <c r="C3589" t="s">
        <v>78</v>
      </c>
      <c r="D3589" t="s">
        <v>94</v>
      </c>
      <c r="E3589" t="s">
        <v>13545</v>
      </c>
      <c r="F3589" t="s">
        <v>5417</v>
      </c>
      <c r="G3589" t="s">
        <v>71</v>
      </c>
      <c r="H3589" t="s">
        <v>129</v>
      </c>
      <c r="I3589" t="s">
        <v>22</v>
      </c>
      <c r="J3589" t="s">
        <v>141</v>
      </c>
      <c r="K3589" t="s">
        <v>13546</v>
      </c>
      <c r="L3589" t="s">
        <v>13547</v>
      </c>
      <c r="M3589">
        <v>6.37</v>
      </c>
      <c r="N3589">
        <v>0</v>
      </c>
      <c r="O3589">
        <v>1</v>
      </c>
      <c r="P3589">
        <v>0</v>
      </c>
      <c r="Q3589">
        <v>0</v>
      </c>
      <c r="R3589">
        <v>0</v>
      </c>
      <c r="S3589">
        <v>6.37</v>
      </c>
      <c r="T3589">
        <v>0</v>
      </c>
      <c r="U3589">
        <v>0</v>
      </c>
    </row>
    <row r="3590" spans="1:21" x14ac:dyDescent="0.25">
      <c r="A3590" t="s">
        <v>13548</v>
      </c>
      <c r="B3590">
        <v>1</v>
      </c>
      <c r="C3590" t="s">
        <v>78</v>
      </c>
      <c r="D3590" t="s">
        <v>85</v>
      </c>
      <c r="E3590" t="s">
        <v>13549</v>
      </c>
      <c r="F3590" t="s">
        <v>4991</v>
      </c>
      <c r="G3590" t="s">
        <v>71</v>
      </c>
      <c r="H3590" t="s">
        <v>129</v>
      </c>
      <c r="I3590" t="s">
        <v>22</v>
      </c>
      <c r="J3590" t="s">
        <v>141</v>
      </c>
      <c r="K3590" t="s">
        <v>13550</v>
      </c>
      <c r="L3590" t="s">
        <v>13551</v>
      </c>
      <c r="M3590">
        <v>0.73638888800000002</v>
      </c>
      <c r="N3590">
        <v>0</v>
      </c>
      <c r="O3590">
        <v>3</v>
      </c>
      <c r="P3590">
        <v>0</v>
      </c>
      <c r="Q3590">
        <v>0</v>
      </c>
      <c r="R3590">
        <v>0</v>
      </c>
      <c r="S3590">
        <v>2.2091669999999999</v>
      </c>
      <c r="T3590">
        <v>0</v>
      </c>
      <c r="U3590">
        <v>0</v>
      </c>
    </row>
    <row r="3591" spans="1:21" x14ac:dyDescent="0.25">
      <c r="A3591" t="s">
        <v>13552</v>
      </c>
      <c r="B3591">
        <v>1</v>
      </c>
      <c r="C3591" t="s">
        <v>78</v>
      </c>
      <c r="D3591" t="s">
        <v>93</v>
      </c>
      <c r="E3591" t="s">
        <v>13553</v>
      </c>
      <c r="F3591" t="s">
        <v>5070</v>
      </c>
      <c r="G3591" t="s">
        <v>71</v>
      </c>
      <c r="H3591" t="s">
        <v>129</v>
      </c>
      <c r="I3591" t="s">
        <v>22</v>
      </c>
      <c r="J3591" t="s">
        <v>141</v>
      </c>
      <c r="K3591" t="s">
        <v>13554</v>
      </c>
      <c r="L3591" t="s">
        <v>13555</v>
      </c>
      <c r="M3591">
        <v>18.503888887999999</v>
      </c>
      <c r="N3591">
        <v>0</v>
      </c>
      <c r="O3591">
        <v>9</v>
      </c>
      <c r="P3591">
        <v>0</v>
      </c>
      <c r="Q3591">
        <v>0</v>
      </c>
      <c r="R3591">
        <v>0</v>
      </c>
      <c r="S3591">
        <v>166.535</v>
      </c>
      <c r="T3591">
        <v>0</v>
      </c>
      <c r="U3591">
        <v>0</v>
      </c>
    </row>
    <row r="3592" spans="1:21" x14ac:dyDescent="0.25">
      <c r="A3592" t="s">
        <v>13556</v>
      </c>
      <c r="B3592">
        <v>1</v>
      </c>
      <c r="C3592" t="s">
        <v>78</v>
      </c>
      <c r="D3592" t="s">
        <v>93</v>
      </c>
      <c r="E3592" t="s">
        <v>13557</v>
      </c>
      <c r="F3592" t="s">
        <v>5842</v>
      </c>
      <c r="G3592" t="s">
        <v>71</v>
      </c>
      <c r="H3592" t="s">
        <v>129</v>
      </c>
      <c r="I3592" t="s">
        <v>22</v>
      </c>
      <c r="J3592" t="s">
        <v>141</v>
      </c>
      <c r="K3592" t="s">
        <v>13558</v>
      </c>
      <c r="L3592" t="s">
        <v>13559</v>
      </c>
      <c r="M3592">
        <v>0.58861111099999996</v>
      </c>
      <c r="N3592">
        <v>0</v>
      </c>
      <c r="O3592">
        <v>75</v>
      </c>
      <c r="P3592">
        <v>0</v>
      </c>
      <c r="Q3592">
        <v>0</v>
      </c>
      <c r="R3592">
        <v>0</v>
      </c>
      <c r="S3592">
        <v>44.145833000000003</v>
      </c>
      <c r="T3592">
        <v>0</v>
      </c>
      <c r="U3592">
        <v>0</v>
      </c>
    </row>
    <row r="3593" spans="1:21" x14ac:dyDescent="0.25">
      <c r="A3593" t="s">
        <v>13560</v>
      </c>
      <c r="B3593">
        <v>1</v>
      </c>
      <c r="C3593" t="s">
        <v>78</v>
      </c>
      <c r="D3593" t="s">
        <v>93</v>
      </c>
      <c r="E3593" t="s">
        <v>13561</v>
      </c>
      <c r="F3593" t="s">
        <v>140</v>
      </c>
      <c r="G3593" t="s">
        <v>72</v>
      </c>
      <c r="H3593" t="s">
        <v>129</v>
      </c>
      <c r="I3593" t="s">
        <v>22</v>
      </c>
      <c r="J3593" t="s">
        <v>141</v>
      </c>
      <c r="K3593" t="s">
        <v>13562</v>
      </c>
      <c r="L3593" t="s">
        <v>13563</v>
      </c>
      <c r="M3593">
        <v>0.63916666600000005</v>
      </c>
      <c r="N3593">
        <v>15</v>
      </c>
      <c r="O3593">
        <v>3902</v>
      </c>
      <c r="P3593">
        <v>0</v>
      </c>
      <c r="Q3593">
        <v>0</v>
      </c>
      <c r="R3593">
        <v>9.5875000000000004</v>
      </c>
      <c r="S3593">
        <v>2494.028331</v>
      </c>
      <c r="T3593">
        <v>0</v>
      </c>
      <c r="U3593">
        <v>0</v>
      </c>
    </row>
    <row r="3594" spans="1:21" x14ac:dyDescent="0.25">
      <c r="A3594" t="s">
        <v>13564</v>
      </c>
      <c r="B3594">
        <v>1</v>
      </c>
      <c r="C3594" t="s">
        <v>78</v>
      </c>
      <c r="D3594" t="s">
        <v>82</v>
      </c>
      <c r="E3594" t="s">
        <v>13565</v>
      </c>
      <c r="F3594" t="s">
        <v>4991</v>
      </c>
      <c r="G3594" t="s">
        <v>71</v>
      </c>
      <c r="H3594" t="s">
        <v>129</v>
      </c>
      <c r="I3594" t="s">
        <v>22</v>
      </c>
      <c r="J3594" t="s">
        <v>141</v>
      </c>
      <c r="K3594" t="s">
        <v>13566</v>
      </c>
      <c r="L3594" t="s">
        <v>13567</v>
      </c>
      <c r="M3594">
        <v>5.4622222220000003</v>
      </c>
      <c r="N3594">
        <v>0</v>
      </c>
      <c r="O3594">
        <v>6</v>
      </c>
      <c r="P3594">
        <v>0</v>
      </c>
      <c r="Q3594">
        <v>0</v>
      </c>
      <c r="R3594">
        <v>0</v>
      </c>
      <c r="S3594">
        <v>32.773333000000001</v>
      </c>
      <c r="T3594">
        <v>0</v>
      </c>
      <c r="U3594">
        <v>0</v>
      </c>
    </row>
    <row r="3595" spans="1:21" x14ac:dyDescent="0.25">
      <c r="A3595" t="s">
        <v>13568</v>
      </c>
      <c r="B3595">
        <v>1</v>
      </c>
      <c r="C3595" t="s">
        <v>78</v>
      </c>
      <c r="D3595" t="s">
        <v>83</v>
      </c>
      <c r="E3595" t="s">
        <v>13569</v>
      </c>
      <c r="F3595" t="s">
        <v>5070</v>
      </c>
      <c r="G3595" t="s">
        <v>71</v>
      </c>
      <c r="H3595" t="s">
        <v>129</v>
      </c>
      <c r="I3595" t="s">
        <v>22</v>
      </c>
      <c r="J3595" t="s">
        <v>141</v>
      </c>
      <c r="K3595" t="s">
        <v>13570</v>
      </c>
      <c r="L3595" t="s">
        <v>13571</v>
      </c>
      <c r="M3595">
        <v>10.359444443999999</v>
      </c>
      <c r="N3595">
        <v>0</v>
      </c>
      <c r="O3595">
        <v>40</v>
      </c>
      <c r="P3595">
        <v>0</v>
      </c>
      <c r="Q3595">
        <v>0</v>
      </c>
      <c r="R3595">
        <v>0</v>
      </c>
      <c r="S3595">
        <v>414.37777799999998</v>
      </c>
      <c r="T3595">
        <v>0</v>
      </c>
      <c r="U3595">
        <v>0</v>
      </c>
    </row>
    <row r="3596" spans="1:21" x14ac:dyDescent="0.25">
      <c r="A3596" t="s">
        <v>13572</v>
      </c>
      <c r="B3596">
        <v>1</v>
      </c>
      <c r="C3596" t="s">
        <v>78</v>
      </c>
      <c r="D3596" t="s">
        <v>89</v>
      </c>
      <c r="E3596" t="s">
        <v>13573</v>
      </c>
      <c r="F3596" t="s">
        <v>140</v>
      </c>
      <c r="G3596" t="s">
        <v>72</v>
      </c>
      <c r="H3596" t="s">
        <v>129</v>
      </c>
      <c r="I3596" t="s">
        <v>22</v>
      </c>
      <c r="J3596" t="s">
        <v>141</v>
      </c>
      <c r="K3596" t="s">
        <v>13574</v>
      </c>
      <c r="L3596" t="s">
        <v>13575</v>
      </c>
      <c r="M3596">
        <v>7.2222222000000003E-2</v>
      </c>
      <c r="N3596">
        <v>0</v>
      </c>
      <c r="O3596">
        <v>0</v>
      </c>
      <c r="P3596">
        <v>100</v>
      </c>
      <c r="Q3596">
        <v>492</v>
      </c>
      <c r="R3596">
        <v>0</v>
      </c>
      <c r="S3596">
        <v>0</v>
      </c>
      <c r="T3596">
        <v>7.2222220000000004</v>
      </c>
      <c r="U3596">
        <v>35.533332999999999</v>
      </c>
    </row>
    <row r="3597" spans="1:21" x14ac:dyDescent="0.25">
      <c r="A3597" t="s">
        <v>13576</v>
      </c>
      <c r="B3597">
        <v>1</v>
      </c>
      <c r="C3597" t="s">
        <v>78</v>
      </c>
      <c r="D3597" t="s">
        <v>83</v>
      </c>
      <c r="E3597" t="s">
        <v>13577</v>
      </c>
      <c r="F3597" t="s">
        <v>5417</v>
      </c>
      <c r="G3597" t="s">
        <v>71</v>
      </c>
      <c r="H3597" t="s">
        <v>129</v>
      </c>
      <c r="I3597" t="s">
        <v>22</v>
      </c>
      <c r="J3597" t="s">
        <v>141</v>
      </c>
      <c r="K3597" t="s">
        <v>13578</v>
      </c>
      <c r="L3597" t="s">
        <v>13579</v>
      </c>
      <c r="M3597">
        <v>2.3038888879999999</v>
      </c>
      <c r="N3597">
        <v>0</v>
      </c>
      <c r="O3597">
        <v>6</v>
      </c>
      <c r="P3597">
        <v>0</v>
      </c>
      <c r="Q3597">
        <v>0</v>
      </c>
      <c r="R3597">
        <v>0</v>
      </c>
      <c r="S3597">
        <v>13.823333</v>
      </c>
      <c r="T3597">
        <v>0</v>
      </c>
      <c r="U3597">
        <v>0</v>
      </c>
    </row>
    <row r="3598" spans="1:21" x14ac:dyDescent="0.25">
      <c r="A3598" t="s">
        <v>13580</v>
      </c>
      <c r="B3598">
        <v>1</v>
      </c>
      <c r="C3598" t="s">
        <v>78</v>
      </c>
      <c r="D3598" t="s">
        <v>102</v>
      </c>
      <c r="E3598" t="s">
        <v>13581</v>
      </c>
      <c r="F3598" t="s">
        <v>5012</v>
      </c>
      <c r="G3598" t="s">
        <v>72</v>
      </c>
      <c r="H3598" t="s">
        <v>129</v>
      </c>
      <c r="I3598" t="s">
        <v>22</v>
      </c>
      <c r="J3598" t="s">
        <v>141</v>
      </c>
      <c r="K3598" t="s">
        <v>13582</v>
      </c>
      <c r="L3598" t="s">
        <v>13583</v>
      </c>
      <c r="M3598">
        <v>1.020277777</v>
      </c>
      <c r="N3598">
        <v>0</v>
      </c>
      <c r="O3598">
        <v>4</v>
      </c>
      <c r="P3598">
        <v>1</v>
      </c>
      <c r="Q3598">
        <v>22</v>
      </c>
      <c r="R3598">
        <v>0</v>
      </c>
      <c r="S3598">
        <v>4.0811109999999999</v>
      </c>
      <c r="T3598">
        <v>1.020278</v>
      </c>
      <c r="U3598">
        <v>22.446110999999998</v>
      </c>
    </row>
    <row r="3599" spans="1:21" x14ac:dyDescent="0.25">
      <c r="A3599" t="s">
        <v>13584</v>
      </c>
      <c r="B3599">
        <v>1</v>
      </c>
      <c r="C3599" t="s">
        <v>78</v>
      </c>
      <c r="D3599" t="s">
        <v>89</v>
      </c>
      <c r="E3599" t="s">
        <v>13585</v>
      </c>
      <c r="F3599" t="s">
        <v>5070</v>
      </c>
      <c r="G3599" t="s">
        <v>71</v>
      </c>
      <c r="H3599" t="s">
        <v>129</v>
      </c>
      <c r="I3599" t="s">
        <v>22</v>
      </c>
      <c r="J3599" t="s">
        <v>141</v>
      </c>
      <c r="K3599" t="s">
        <v>13586</v>
      </c>
      <c r="L3599" t="s">
        <v>13587</v>
      </c>
      <c r="M3599">
        <v>4.1886111110000002</v>
      </c>
      <c r="N3599">
        <v>0</v>
      </c>
      <c r="O3599">
        <v>3</v>
      </c>
      <c r="P3599">
        <v>0</v>
      </c>
      <c r="Q3599">
        <v>0</v>
      </c>
      <c r="R3599">
        <v>0</v>
      </c>
      <c r="S3599">
        <v>12.565833</v>
      </c>
      <c r="T3599">
        <v>0</v>
      </c>
      <c r="U3599">
        <v>0</v>
      </c>
    </row>
    <row r="3600" spans="1:21" x14ac:dyDescent="0.25">
      <c r="A3600" t="s">
        <v>13588</v>
      </c>
      <c r="B3600">
        <v>1</v>
      </c>
      <c r="C3600" t="s">
        <v>78</v>
      </c>
      <c r="D3600" t="s">
        <v>89</v>
      </c>
      <c r="E3600" t="s">
        <v>13589</v>
      </c>
      <c r="F3600" t="s">
        <v>6456</v>
      </c>
      <c r="G3600" t="s">
        <v>72</v>
      </c>
      <c r="H3600" t="s">
        <v>129</v>
      </c>
      <c r="I3600" t="s">
        <v>22</v>
      </c>
      <c r="J3600" t="s">
        <v>141</v>
      </c>
      <c r="K3600" t="s">
        <v>13590</v>
      </c>
      <c r="L3600" t="s">
        <v>13591</v>
      </c>
      <c r="M3600">
        <v>6.6086111110000001</v>
      </c>
      <c r="N3600">
        <v>0</v>
      </c>
      <c r="O3600">
        <v>0</v>
      </c>
      <c r="P3600">
        <v>0</v>
      </c>
      <c r="Q3600">
        <v>8</v>
      </c>
      <c r="R3600">
        <v>0</v>
      </c>
      <c r="S3600">
        <v>0</v>
      </c>
      <c r="T3600">
        <v>0</v>
      </c>
      <c r="U3600">
        <v>52.868889000000003</v>
      </c>
    </row>
    <row r="3601" spans="1:21" x14ac:dyDescent="0.25">
      <c r="A3601" t="s">
        <v>13592</v>
      </c>
      <c r="B3601">
        <v>1</v>
      </c>
      <c r="C3601" t="s">
        <v>78</v>
      </c>
      <c r="D3601" t="s">
        <v>83</v>
      </c>
      <c r="E3601" t="s">
        <v>13593</v>
      </c>
      <c r="F3601" t="s">
        <v>154</v>
      </c>
      <c r="G3601" t="s">
        <v>72</v>
      </c>
      <c r="H3601" t="s">
        <v>129</v>
      </c>
      <c r="I3601" t="s">
        <v>22</v>
      </c>
      <c r="J3601" t="s">
        <v>141</v>
      </c>
      <c r="K3601" t="s">
        <v>13594</v>
      </c>
      <c r="L3601" t="s">
        <v>13595</v>
      </c>
      <c r="M3601">
        <v>0.133611111</v>
      </c>
      <c r="N3601">
        <v>1</v>
      </c>
      <c r="O3601">
        <v>555</v>
      </c>
      <c r="P3601">
        <v>0</v>
      </c>
      <c r="Q3601">
        <v>0</v>
      </c>
      <c r="R3601">
        <v>0.13361100000000001</v>
      </c>
      <c r="S3601">
        <v>74.154167000000001</v>
      </c>
      <c r="T3601">
        <v>0</v>
      </c>
      <c r="U3601">
        <v>0</v>
      </c>
    </row>
    <row r="3602" spans="1:21" x14ac:dyDescent="0.25">
      <c r="A3602" t="s">
        <v>13596</v>
      </c>
      <c r="B3602">
        <v>1</v>
      </c>
      <c r="C3602" t="s">
        <v>78</v>
      </c>
      <c r="D3602" t="s">
        <v>83</v>
      </c>
      <c r="E3602" t="s">
        <v>13597</v>
      </c>
      <c r="F3602" t="s">
        <v>4986</v>
      </c>
      <c r="G3602" t="s">
        <v>71</v>
      </c>
      <c r="H3602" t="s">
        <v>129</v>
      </c>
      <c r="I3602" t="s">
        <v>22</v>
      </c>
      <c r="J3602" t="s">
        <v>141</v>
      </c>
      <c r="K3602" t="s">
        <v>13598</v>
      </c>
      <c r="L3602" t="s">
        <v>13599</v>
      </c>
      <c r="M3602">
        <v>0.962777777</v>
      </c>
      <c r="N3602">
        <v>0</v>
      </c>
      <c r="O3602">
        <v>12</v>
      </c>
      <c r="P3602">
        <v>0</v>
      </c>
      <c r="Q3602">
        <v>0</v>
      </c>
      <c r="R3602">
        <v>0</v>
      </c>
      <c r="S3602">
        <v>11.553333</v>
      </c>
      <c r="T3602">
        <v>0</v>
      </c>
      <c r="U3602">
        <v>0</v>
      </c>
    </row>
    <row r="3603" spans="1:21" x14ac:dyDescent="0.25">
      <c r="A3603" t="s">
        <v>13600</v>
      </c>
      <c r="B3603">
        <v>1</v>
      </c>
      <c r="C3603" t="s">
        <v>78</v>
      </c>
      <c r="D3603" t="s">
        <v>98</v>
      </c>
      <c r="E3603" t="s">
        <v>4031</v>
      </c>
      <c r="F3603" t="s">
        <v>140</v>
      </c>
      <c r="G3603" t="s">
        <v>72</v>
      </c>
      <c r="H3603" t="s">
        <v>129</v>
      </c>
      <c r="I3603" t="s">
        <v>22</v>
      </c>
      <c r="J3603" t="s">
        <v>141</v>
      </c>
      <c r="K3603" t="s">
        <v>13601</v>
      </c>
      <c r="L3603" t="s">
        <v>13602</v>
      </c>
      <c r="M3603">
        <v>0.118333333</v>
      </c>
      <c r="N3603">
        <v>20</v>
      </c>
      <c r="O3603">
        <v>1840</v>
      </c>
      <c r="P3603">
        <v>15</v>
      </c>
      <c r="Q3603">
        <v>5</v>
      </c>
      <c r="R3603">
        <v>2.3666670000000001</v>
      </c>
      <c r="S3603">
        <v>217.73333299999999</v>
      </c>
      <c r="T3603">
        <v>1.7749999999999999</v>
      </c>
      <c r="U3603">
        <v>0.59166700000000005</v>
      </c>
    </row>
    <row r="3604" spans="1:21" x14ac:dyDescent="0.25">
      <c r="A3604" t="s">
        <v>13603</v>
      </c>
      <c r="B3604">
        <v>1</v>
      </c>
      <c r="C3604" t="s">
        <v>78</v>
      </c>
      <c r="D3604" t="s">
        <v>98</v>
      </c>
      <c r="E3604" t="s">
        <v>4031</v>
      </c>
      <c r="F3604" t="s">
        <v>128</v>
      </c>
      <c r="G3604" t="s">
        <v>72</v>
      </c>
      <c r="H3604" t="s">
        <v>129</v>
      </c>
      <c r="I3604" t="s">
        <v>22</v>
      </c>
      <c r="J3604" t="s">
        <v>130</v>
      </c>
      <c r="K3604" t="s">
        <v>13604</v>
      </c>
      <c r="L3604" t="s">
        <v>13605</v>
      </c>
      <c r="M3604">
        <v>2.8602777769999999</v>
      </c>
      <c r="N3604">
        <v>21</v>
      </c>
      <c r="O3604">
        <v>1839</v>
      </c>
      <c r="P3604">
        <v>15</v>
      </c>
      <c r="Q3604">
        <v>5</v>
      </c>
      <c r="R3604">
        <v>60.065832999999998</v>
      </c>
      <c r="S3604">
        <v>5260.0508319999999</v>
      </c>
      <c r="T3604">
        <v>42.904167000000001</v>
      </c>
      <c r="U3604">
        <v>14.301389</v>
      </c>
    </row>
    <row r="3605" spans="1:21" x14ac:dyDescent="0.25">
      <c r="A3605" t="s">
        <v>13606</v>
      </c>
      <c r="B3605">
        <v>1</v>
      </c>
      <c r="C3605" t="s">
        <v>78</v>
      </c>
      <c r="D3605" t="s">
        <v>93</v>
      </c>
      <c r="E3605" t="s">
        <v>13607</v>
      </c>
      <c r="F3605" t="s">
        <v>4991</v>
      </c>
      <c r="G3605" t="s">
        <v>71</v>
      </c>
      <c r="H3605" t="s">
        <v>129</v>
      </c>
      <c r="I3605" t="s">
        <v>22</v>
      </c>
      <c r="J3605" t="s">
        <v>141</v>
      </c>
      <c r="K3605" t="s">
        <v>13608</v>
      </c>
      <c r="L3605" t="s">
        <v>13609</v>
      </c>
      <c r="M3605">
        <v>1.4063888879999999</v>
      </c>
      <c r="N3605">
        <v>0</v>
      </c>
      <c r="O3605">
        <v>1</v>
      </c>
      <c r="P3605">
        <v>0</v>
      </c>
      <c r="Q3605">
        <v>0</v>
      </c>
      <c r="R3605">
        <v>0</v>
      </c>
      <c r="S3605">
        <v>1.4063889999999999</v>
      </c>
      <c r="T3605">
        <v>0</v>
      </c>
      <c r="U3605">
        <v>0</v>
      </c>
    </row>
    <row r="3606" spans="1:21" x14ac:dyDescent="0.25">
      <c r="A3606" t="s">
        <v>13610</v>
      </c>
      <c r="B3606">
        <v>1</v>
      </c>
      <c r="C3606" t="s">
        <v>78</v>
      </c>
      <c r="D3606" t="s">
        <v>82</v>
      </c>
      <c r="E3606" t="s">
        <v>13611</v>
      </c>
      <c r="F3606" t="s">
        <v>4986</v>
      </c>
      <c r="G3606" t="s">
        <v>71</v>
      </c>
      <c r="H3606" t="s">
        <v>129</v>
      </c>
      <c r="I3606" t="s">
        <v>22</v>
      </c>
      <c r="J3606" t="s">
        <v>141</v>
      </c>
      <c r="K3606" t="s">
        <v>13612</v>
      </c>
      <c r="L3606" t="s">
        <v>13613</v>
      </c>
      <c r="M3606">
        <v>1.135277777</v>
      </c>
      <c r="N3606">
        <v>0</v>
      </c>
      <c r="O3606">
        <v>19</v>
      </c>
      <c r="P3606">
        <v>0</v>
      </c>
      <c r="Q3606">
        <v>0</v>
      </c>
      <c r="R3606">
        <v>0</v>
      </c>
      <c r="S3606">
        <v>21.570277999999998</v>
      </c>
      <c r="T3606">
        <v>0</v>
      </c>
      <c r="U3606">
        <v>0</v>
      </c>
    </row>
    <row r="3607" spans="1:21" x14ac:dyDescent="0.25">
      <c r="A3607" t="s">
        <v>13614</v>
      </c>
      <c r="B3607">
        <v>1</v>
      </c>
      <c r="C3607" t="s">
        <v>78</v>
      </c>
      <c r="D3607" t="s">
        <v>83</v>
      </c>
      <c r="E3607" t="s">
        <v>13615</v>
      </c>
      <c r="F3607" t="s">
        <v>6570</v>
      </c>
      <c r="G3607" t="s">
        <v>72</v>
      </c>
      <c r="H3607" t="s">
        <v>129</v>
      </c>
      <c r="I3607" t="s">
        <v>22</v>
      </c>
      <c r="J3607" t="s">
        <v>141</v>
      </c>
      <c r="K3607" t="s">
        <v>13616</v>
      </c>
      <c r="L3607" t="s">
        <v>13617</v>
      </c>
      <c r="M3607">
        <v>0.37888888799999998</v>
      </c>
      <c r="N3607">
        <v>6</v>
      </c>
      <c r="O3607">
        <v>1078</v>
      </c>
      <c r="P3607">
        <v>0</v>
      </c>
      <c r="Q3607">
        <v>0</v>
      </c>
      <c r="R3607">
        <v>2.273333</v>
      </c>
      <c r="S3607">
        <v>408.44222100000002</v>
      </c>
      <c r="T3607">
        <v>0</v>
      </c>
      <c r="U3607">
        <v>0</v>
      </c>
    </row>
    <row r="3608" spans="1:21" x14ac:dyDescent="0.25">
      <c r="A3608" t="s">
        <v>13618</v>
      </c>
      <c r="B3608">
        <v>1</v>
      </c>
      <c r="C3608" t="s">
        <v>78</v>
      </c>
      <c r="D3608" t="s">
        <v>86</v>
      </c>
      <c r="E3608" t="s">
        <v>447</v>
      </c>
      <c r="F3608" t="s">
        <v>140</v>
      </c>
      <c r="G3608" t="s">
        <v>72</v>
      </c>
      <c r="H3608" t="s">
        <v>129</v>
      </c>
      <c r="I3608" t="s">
        <v>22</v>
      </c>
      <c r="J3608" t="s">
        <v>141</v>
      </c>
      <c r="K3608" t="s">
        <v>13619</v>
      </c>
      <c r="L3608" t="s">
        <v>13620</v>
      </c>
      <c r="M3608">
        <v>1.69</v>
      </c>
      <c r="N3608">
        <v>5</v>
      </c>
      <c r="O3608">
        <v>1943</v>
      </c>
      <c r="P3608">
        <v>0</v>
      </c>
      <c r="Q3608">
        <v>0</v>
      </c>
      <c r="R3608">
        <v>8.4499999999999993</v>
      </c>
      <c r="S3608">
        <v>3283.67</v>
      </c>
      <c r="T3608">
        <v>0</v>
      </c>
      <c r="U3608">
        <v>0</v>
      </c>
    </row>
    <row r="3609" spans="1:21" x14ac:dyDescent="0.25">
      <c r="A3609" t="s">
        <v>13621</v>
      </c>
      <c r="B3609">
        <v>1</v>
      </c>
      <c r="C3609" t="s">
        <v>78</v>
      </c>
      <c r="D3609" t="s">
        <v>86</v>
      </c>
      <c r="E3609" t="s">
        <v>13622</v>
      </c>
      <c r="F3609" t="s">
        <v>140</v>
      </c>
      <c r="G3609" t="s">
        <v>72</v>
      </c>
      <c r="H3609" t="s">
        <v>129</v>
      </c>
      <c r="I3609" t="s">
        <v>22</v>
      </c>
      <c r="J3609" t="s">
        <v>141</v>
      </c>
      <c r="K3609" t="s">
        <v>13623</v>
      </c>
      <c r="L3609" t="s">
        <v>13624</v>
      </c>
      <c r="M3609">
        <v>1.743055555</v>
      </c>
      <c r="N3609">
        <v>4</v>
      </c>
      <c r="O3609">
        <v>157</v>
      </c>
      <c r="P3609">
        <v>0</v>
      </c>
      <c r="Q3609">
        <v>0</v>
      </c>
      <c r="R3609">
        <v>6.9722220000000004</v>
      </c>
      <c r="S3609">
        <v>273.65972199999999</v>
      </c>
      <c r="T3609">
        <v>0</v>
      </c>
      <c r="U3609">
        <v>0</v>
      </c>
    </row>
    <row r="3610" spans="1:21" x14ac:dyDescent="0.25">
      <c r="A3610" t="s">
        <v>13625</v>
      </c>
      <c r="B3610">
        <v>1</v>
      </c>
      <c r="C3610" t="s">
        <v>78</v>
      </c>
      <c r="D3610" t="s">
        <v>89</v>
      </c>
      <c r="E3610" t="s">
        <v>13626</v>
      </c>
      <c r="F3610" t="s">
        <v>4996</v>
      </c>
      <c r="G3610" t="s">
        <v>71</v>
      </c>
      <c r="H3610" t="s">
        <v>129</v>
      </c>
      <c r="I3610" t="s">
        <v>22</v>
      </c>
      <c r="J3610" t="s">
        <v>141</v>
      </c>
      <c r="K3610" t="s">
        <v>13627</v>
      </c>
      <c r="L3610" t="s">
        <v>13628</v>
      </c>
      <c r="M3610">
        <v>1.9516666659999999</v>
      </c>
      <c r="N3610">
        <v>0</v>
      </c>
      <c r="O3610">
        <v>8</v>
      </c>
      <c r="P3610">
        <v>0</v>
      </c>
      <c r="Q3610">
        <v>0</v>
      </c>
      <c r="R3610">
        <v>0</v>
      </c>
      <c r="S3610">
        <v>15.613333000000001</v>
      </c>
      <c r="T3610">
        <v>0</v>
      </c>
      <c r="U3610">
        <v>0</v>
      </c>
    </row>
    <row r="3611" spans="1:21" x14ac:dyDescent="0.25">
      <c r="A3611" t="s">
        <v>13629</v>
      </c>
      <c r="B3611">
        <v>1</v>
      </c>
      <c r="C3611" t="s">
        <v>78</v>
      </c>
      <c r="D3611" t="s">
        <v>89</v>
      </c>
      <c r="E3611" t="s">
        <v>7643</v>
      </c>
      <c r="F3611" t="s">
        <v>6570</v>
      </c>
      <c r="G3611" t="s">
        <v>72</v>
      </c>
      <c r="H3611" t="s">
        <v>129</v>
      </c>
      <c r="I3611" t="s">
        <v>22</v>
      </c>
      <c r="J3611" t="s">
        <v>141</v>
      </c>
      <c r="K3611" t="s">
        <v>13630</v>
      </c>
      <c r="L3611" t="s">
        <v>13631</v>
      </c>
      <c r="M3611">
        <v>0.74916666600000004</v>
      </c>
      <c r="N3611">
        <v>0</v>
      </c>
      <c r="O3611">
        <v>5</v>
      </c>
      <c r="P3611">
        <v>1</v>
      </c>
      <c r="Q3611">
        <v>11</v>
      </c>
      <c r="R3611">
        <v>0</v>
      </c>
      <c r="S3611">
        <v>3.7458330000000002</v>
      </c>
      <c r="T3611">
        <v>0.74916700000000003</v>
      </c>
      <c r="U3611">
        <v>8.2408330000000003</v>
      </c>
    </row>
    <row r="3612" spans="1:21" x14ac:dyDescent="0.25">
      <c r="A3612" t="s">
        <v>13632</v>
      </c>
      <c r="B3612">
        <v>1</v>
      </c>
      <c r="C3612" t="s">
        <v>78</v>
      </c>
      <c r="D3612" t="s">
        <v>83</v>
      </c>
      <c r="E3612" t="s">
        <v>13633</v>
      </c>
      <c r="F3612" t="s">
        <v>5070</v>
      </c>
      <c r="G3612" t="s">
        <v>71</v>
      </c>
      <c r="H3612" t="s">
        <v>129</v>
      </c>
      <c r="I3612" t="s">
        <v>22</v>
      </c>
      <c r="J3612" t="s">
        <v>141</v>
      </c>
      <c r="K3612" t="s">
        <v>13634</v>
      </c>
      <c r="L3612" t="s">
        <v>13635</v>
      </c>
      <c r="M3612">
        <v>4.1297222219999998</v>
      </c>
      <c r="N3612">
        <v>0</v>
      </c>
      <c r="O3612">
        <v>1</v>
      </c>
      <c r="P3612">
        <v>0</v>
      </c>
      <c r="Q3612">
        <v>0</v>
      </c>
      <c r="R3612">
        <v>0</v>
      </c>
      <c r="S3612">
        <v>4.1297220000000001</v>
      </c>
      <c r="T3612">
        <v>0</v>
      </c>
      <c r="U3612">
        <v>0</v>
      </c>
    </row>
    <row r="3613" spans="1:21" x14ac:dyDescent="0.25">
      <c r="A3613" t="s">
        <v>13636</v>
      </c>
      <c r="B3613">
        <v>1</v>
      </c>
      <c r="C3613" t="s">
        <v>78</v>
      </c>
      <c r="D3613" t="s">
        <v>83</v>
      </c>
      <c r="E3613" t="s">
        <v>13637</v>
      </c>
      <c r="F3613" t="s">
        <v>5070</v>
      </c>
      <c r="G3613" t="s">
        <v>71</v>
      </c>
      <c r="H3613" t="s">
        <v>129</v>
      </c>
      <c r="I3613" t="s">
        <v>22</v>
      </c>
      <c r="J3613" t="s">
        <v>141</v>
      </c>
      <c r="K3613" t="s">
        <v>13638</v>
      </c>
      <c r="L3613" t="s">
        <v>13639</v>
      </c>
      <c r="M3613">
        <v>1.9683333329999999</v>
      </c>
      <c r="N3613">
        <v>0</v>
      </c>
      <c r="O3613">
        <v>1</v>
      </c>
      <c r="P3613">
        <v>0</v>
      </c>
      <c r="Q3613">
        <v>0</v>
      </c>
      <c r="R3613">
        <v>0</v>
      </c>
      <c r="S3613">
        <v>1.9683330000000001</v>
      </c>
      <c r="T3613">
        <v>0</v>
      </c>
      <c r="U3613">
        <v>0</v>
      </c>
    </row>
    <row r="3614" spans="1:21" x14ac:dyDescent="0.25">
      <c r="A3614" t="s">
        <v>13640</v>
      </c>
      <c r="B3614">
        <v>1</v>
      </c>
      <c r="C3614" t="s">
        <v>78</v>
      </c>
      <c r="D3614" t="s">
        <v>89</v>
      </c>
      <c r="E3614" t="s">
        <v>13641</v>
      </c>
      <c r="F3614" t="s">
        <v>4991</v>
      </c>
      <c r="G3614" t="s">
        <v>71</v>
      </c>
      <c r="H3614" t="s">
        <v>129</v>
      </c>
      <c r="I3614" t="s">
        <v>22</v>
      </c>
      <c r="J3614" t="s">
        <v>141</v>
      </c>
      <c r="K3614" t="s">
        <v>13642</v>
      </c>
      <c r="L3614" t="s">
        <v>13643</v>
      </c>
      <c r="M3614">
        <v>0.53805555500000002</v>
      </c>
      <c r="N3614">
        <v>0</v>
      </c>
      <c r="O3614">
        <v>1</v>
      </c>
      <c r="P3614">
        <v>0</v>
      </c>
      <c r="Q3614">
        <v>0</v>
      </c>
      <c r="R3614">
        <v>0</v>
      </c>
      <c r="S3614">
        <v>0.53805599999999998</v>
      </c>
      <c r="T3614">
        <v>0</v>
      </c>
      <c r="U3614">
        <v>0</v>
      </c>
    </row>
    <row r="3615" spans="1:21" x14ac:dyDescent="0.25">
      <c r="A3615" t="s">
        <v>13644</v>
      </c>
      <c r="B3615">
        <v>1</v>
      </c>
      <c r="C3615" t="s">
        <v>78</v>
      </c>
      <c r="D3615" t="s">
        <v>98</v>
      </c>
      <c r="E3615" t="s">
        <v>13645</v>
      </c>
      <c r="F3615" t="s">
        <v>4986</v>
      </c>
      <c r="G3615" t="s">
        <v>71</v>
      </c>
      <c r="H3615" t="s">
        <v>129</v>
      </c>
      <c r="I3615" t="s">
        <v>22</v>
      </c>
      <c r="J3615" t="s">
        <v>141</v>
      </c>
      <c r="K3615" t="s">
        <v>13646</v>
      </c>
      <c r="L3615" t="s">
        <v>13647</v>
      </c>
      <c r="M3615">
        <v>1.554444444</v>
      </c>
      <c r="N3615">
        <v>0</v>
      </c>
      <c r="O3615">
        <v>258</v>
      </c>
      <c r="P3615">
        <v>0</v>
      </c>
      <c r="Q3615">
        <v>0</v>
      </c>
      <c r="R3615">
        <v>0</v>
      </c>
      <c r="S3615">
        <v>401.04666700000001</v>
      </c>
      <c r="T3615">
        <v>0</v>
      </c>
      <c r="U3615">
        <v>0</v>
      </c>
    </row>
    <row r="3616" spans="1:21" x14ac:dyDescent="0.25">
      <c r="A3616" t="s">
        <v>13648</v>
      </c>
      <c r="B3616">
        <v>1</v>
      </c>
      <c r="C3616" t="s">
        <v>78</v>
      </c>
      <c r="D3616" t="s">
        <v>104</v>
      </c>
      <c r="E3616" t="s">
        <v>13148</v>
      </c>
      <c r="F3616" t="s">
        <v>5748</v>
      </c>
      <c r="G3616" t="s">
        <v>71</v>
      </c>
      <c r="H3616" t="s">
        <v>129</v>
      </c>
      <c r="I3616" t="s">
        <v>22</v>
      </c>
      <c r="J3616" t="s">
        <v>141</v>
      </c>
      <c r="K3616" t="s">
        <v>13649</v>
      </c>
      <c r="L3616" t="s">
        <v>13650</v>
      </c>
      <c r="M3616">
        <v>0.28888888800000001</v>
      </c>
      <c r="N3616">
        <v>0</v>
      </c>
      <c r="O3616">
        <v>0</v>
      </c>
      <c r="P3616">
        <v>1</v>
      </c>
      <c r="Q3616">
        <v>124</v>
      </c>
      <c r="R3616">
        <v>0</v>
      </c>
      <c r="S3616">
        <v>0</v>
      </c>
      <c r="T3616">
        <v>0.28888900000000001</v>
      </c>
      <c r="U3616">
        <v>35.822221999999996</v>
      </c>
    </row>
    <row r="3617" spans="1:21" x14ac:dyDescent="0.25">
      <c r="A3617" t="s">
        <v>13651</v>
      </c>
      <c r="B3617">
        <v>1</v>
      </c>
      <c r="C3617" t="s">
        <v>79</v>
      </c>
      <c r="D3617" t="s">
        <v>109</v>
      </c>
      <c r="E3617" t="s">
        <v>13652</v>
      </c>
      <c r="F3617" t="s">
        <v>3531</v>
      </c>
      <c r="G3617" t="s">
        <v>72</v>
      </c>
      <c r="H3617" t="s">
        <v>129</v>
      </c>
      <c r="I3617" t="s">
        <v>22</v>
      </c>
      <c r="J3617" t="s">
        <v>141</v>
      </c>
      <c r="K3617" t="s">
        <v>13653</v>
      </c>
      <c r="L3617" t="s">
        <v>13654</v>
      </c>
      <c r="M3617">
        <v>1.125555555</v>
      </c>
      <c r="N3617">
        <v>4</v>
      </c>
      <c r="O3617">
        <v>321</v>
      </c>
      <c r="P3617">
        <v>0</v>
      </c>
      <c r="Q3617">
        <v>0</v>
      </c>
      <c r="R3617">
        <v>4.5022219999999997</v>
      </c>
      <c r="S3617">
        <v>361.30333300000001</v>
      </c>
      <c r="T3617">
        <v>0</v>
      </c>
      <c r="U3617">
        <v>0</v>
      </c>
    </row>
    <row r="3618" spans="1:21" x14ac:dyDescent="0.25">
      <c r="A3618" t="s">
        <v>13655</v>
      </c>
      <c r="B3618">
        <v>1</v>
      </c>
      <c r="C3618" t="s">
        <v>78</v>
      </c>
      <c r="D3618" t="s">
        <v>93</v>
      </c>
      <c r="E3618" t="s">
        <v>13656</v>
      </c>
      <c r="F3618" t="s">
        <v>4986</v>
      </c>
      <c r="G3618" t="s">
        <v>71</v>
      </c>
      <c r="H3618" t="s">
        <v>129</v>
      </c>
      <c r="I3618" t="s">
        <v>22</v>
      </c>
      <c r="J3618" t="s">
        <v>141</v>
      </c>
      <c r="K3618" t="s">
        <v>13657</v>
      </c>
      <c r="L3618" t="s">
        <v>13658</v>
      </c>
      <c r="M3618">
        <v>2.5027777769999999</v>
      </c>
      <c r="N3618">
        <v>0</v>
      </c>
      <c r="O3618">
        <v>137</v>
      </c>
      <c r="P3618">
        <v>0</v>
      </c>
      <c r="Q3618">
        <v>0</v>
      </c>
      <c r="R3618">
        <v>0</v>
      </c>
      <c r="S3618">
        <v>342.88055500000002</v>
      </c>
      <c r="T3618">
        <v>0</v>
      </c>
      <c r="U3618">
        <v>0</v>
      </c>
    </row>
    <row r="3619" spans="1:21" x14ac:dyDescent="0.25">
      <c r="A3619" t="s">
        <v>13659</v>
      </c>
      <c r="B3619">
        <v>1</v>
      </c>
      <c r="C3619" t="s">
        <v>78</v>
      </c>
      <c r="D3619" t="s">
        <v>87</v>
      </c>
      <c r="E3619" t="s">
        <v>13660</v>
      </c>
      <c r="F3619" t="s">
        <v>5417</v>
      </c>
      <c r="G3619" t="s">
        <v>71</v>
      </c>
      <c r="H3619" t="s">
        <v>129</v>
      </c>
      <c r="I3619" t="s">
        <v>22</v>
      </c>
      <c r="J3619" t="s">
        <v>141</v>
      </c>
      <c r="K3619" t="s">
        <v>13661</v>
      </c>
      <c r="L3619" t="s">
        <v>13662</v>
      </c>
      <c r="M3619">
        <v>1.266388888</v>
      </c>
      <c r="N3619">
        <v>0</v>
      </c>
      <c r="O3619">
        <v>1</v>
      </c>
      <c r="P3619">
        <v>0</v>
      </c>
      <c r="Q3619">
        <v>0</v>
      </c>
      <c r="R3619">
        <v>0</v>
      </c>
      <c r="S3619">
        <v>1.266389</v>
      </c>
      <c r="T3619">
        <v>0</v>
      </c>
      <c r="U3619">
        <v>0</v>
      </c>
    </row>
    <row r="3620" spans="1:21" x14ac:dyDescent="0.25">
      <c r="A3620" t="s">
        <v>13663</v>
      </c>
      <c r="B3620">
        <v>1</v>
      </c>
      <c r="C3620" t="s">
        <v>78</v>
      </c>
      <c r="D3620" t="s">
        <v>82</v>
      </c>
      <c r="E3620" t="s">
        <v>13664</v>
      </c>
      <c r="F3620" t="s">
        <v>4991</v>
      </c>
      <c r="G3620" t="s">
        <v>71</v>
      </c>
      <c r="H3620" t="s">
        <v>129</v>
      </c>
      <c r="I3620" t="s">
        <v>22</v>
      </c>
      <c r="J3620" t="s">
        <v>141</v>
      </c>
      <c r="K3620" t="s">
        <v>13665</v>
      </c>
      <c r="L3620" t="s">
        <v>13666</v>
      </c>
      <c r="M3620">
        <v>2.929444444</v>
      </c>
      <c r="N3620">
        <v>0</v>
      </c>
      <c r="O3620">
        <v>1</v>
      </c>
      <c r="P3620">
        <v>0</v>
      </c>
      <c r="Q3620">
        <v>0</v>
      </c>
      <c r="R3620">
        <v>0</v>
      </c>
      <c r="S3620">
        <v>2.9294440000000002</v>
      </c>
      <c r="T3620">
        <v>0</v>
      </c>
      <c r="U3620">
        <v>0</v>
      </c>
    </row>
    <row r="3621" spans="1:21" x14ac:dyDescent="0.25">
      <c r="A3621" t="s">
        <v>13667</v>
      </c>
      <c r="B3621">
        <v>1</v>
      </c>
      <c r="C3621" t="s">
        <v>78</v>
      </c>
      <c r="D3621" t="s">
        <v>82</v>
      </c>
      <c r="E3621" t="s">
        <v>13668</v>
      </c>
      <c r="F3621" t="s">
        <v>5029</v>
      </c>
      <c r="G3621" t="s">
        <v>71</v>
      </c>
      <c r="H3621" t="s">
        <v>129</v>
      </c>
      <c r="I3621" t="s">
        <v>22</v>
      </c>
      <c r="J3621" t="s">
        <v>141</v>
      </c>
      <c r="K3621" t="s">
        <v>13669</v>
      </c>
      <c r="L3621" t="s">
        <v>13670</v>
      </c>
      <c r="M3621">
        <v>0.61416666600000003</v>
      </c>
      <c r="N3621">
        <v>0</v>
      </c>
      <c r="O3621">
        <v>137</v>
      </c>
      <c r="P3621">
        <v>0</v>
      </c>
      <c r="Q3621">
        <v>0</v>
      </c>
      <c r="R3621">
        <v>0</v>
      </c>
      <c r="S3621">
        <v>84.140833000000001</v>
      </c>
      <c r="T3621">
        <v>0</v>
      </c>
      <c r="U3621">
        <v>0</v>
      </c>
    </row>
    <row r="3622" spans="1:21" x14ac:dyDescent="0.25">
      <c r="A3622" t="s">
        <v>13671</v>
      </c>
      <c r="B3622">
        <v>1</v>
      </c>
      <c r="C3622" t="s">
        <v>78</v>
      </c>
      <c r="D3622" t="s">
        <v>94</v>
      </c>
      <c r="E3622" t="s">
        <v>13672</v>
      </c>
      <c r="F3622" t="s">
        <v>5070</v>
      </c>
      <c r="G3622" t="s">
        <v>71</v>
      </c>
      <c r="H3622" t="s">
        <v>129</v>
      </c>
      <c r="I3622" t="s">
        <v>22</v>
      </c>
      <c r="J3622" t="s">
        <v>141</v>
      </c>
      <c r="K3622" t="s">
        <v>13673</v>
      </c>
      <c r="L3622" t="s">
        <v>13674</v>
      </c>
      <c r="M3622">
        <v>6.3088888880000003</v>
      </c>
      <c r="N3622">
        <v>0</v>
      </c>
      <c r="O3622">
        <v>2</v>
      </c>
      <c r="P3622">
        <v>0</v>
      </c>
      <c r="Q3622">
        <v>0</v>
      </c>
      <c r="R3622">
        <v>0</v>
      </c>
      <c r="S3622">
        <v>12.617777999999999</v>
      </c>
      <c r="T3622">
        <v>0</v>
      </c>
      <c r="U3622">
        <v>0</v>
      </c>
    </row>
    <row r="3623" spans="1:21" x14ac:dyDescent="0.25">
      <c r="A3623" t="s">
        <v>13675</v>
      </c>
      <c r="B3623">
        <v>1</v>
      </c>
      <c r="C3623" t="s">
        <v>78</v>
      </c>
      <c r="D3623" t="s">
        <v>94</v>
      </c>
      <c r="E3623" t="s">
        <v>13676</v>
      </c>
      <c r="F3623" t="s">
        <v>5417</v>
      </c>
      <c r="G3623" t="s">
        <v>71</v>
      </c>
      <c r="H3623" t="s">
        <v>129</v>
      </c>
      <c r="I3623" t="s">
        <v>22</v>
      </c>
      <c r="J3623" t="s">
        <v>141</v>
      </c>
      <c r="K3623" t="s">
        <v>13677</v>
      </c>
      <c r="L3623" t="s">
        <v>13678</v>
      </c>
      <c r="M3623">
        <v>0.45527777699999999</v>
      </c>
      <c r="N3623">
        <v>0</v>
      </c>
      <c r="O3623">
        <v>1</v>
      </c>
      <c r="P3623">
        <v>0</v>
      </c>
      <c r="Q3623">
        <v>0</v>
      </c>
      <c r="R3623">
        <v>0</v>
      </c>
      <c r="S3623">
        <v>0.45527800000000002</v>
      </c>
      <c r="T3623">
        <v>0</v>
      </c>
      <c r="U3623">
        <v>0</v>
      </c>
    </row>
    <row r="3624" spans="1:21" x14ac:dyDescent="0.25">
      <c r="A3624" t="s">
        <v>13679</v>
      </c>
      <c r="B3624">
        <v>1</v>
      </c>
      <c r="C3624" t="s">
        <v>78</v>
      </c>
      <c r="D3624" t="s">
        <v>82</v>
      </c>
      <c r="E3624" t="s">
        <v>13680</v>
      </c>
      <c r="F3624" t="s">
        <v>6823</v>
      </c>
      <c r="G3624" t="s">
        <v>71</v>
      </c>
      <c r="H3624" t="s">
        <v>129</v>
      </c>
      <c r="I3624" t="s">
        <v>22</v>
      </c>
      <c r="J3624" t="s">
        <v>141</v>
      </c>
      <c r="K3624" t="s">
        <v>13681</v>
      </c>
      <c r="L3624" t="s">
        <v>13682</v>
      </c>
      <c r="M3624">
        <v>1.615</v>
      </c>
      <c r="N3624">
        <v>0</v>
      </c>
      <c r="O3624">
        <v>39</v>
      </c>
      <c r="P3624">
        <v>0</v>
      </c>
      <c r="Q3624">
        <v>0</v>
      </c>
      <c r="R3624">
        <v>0</v>
      </c>
      <c r="S3624">
        <v>62.984999999999999</v>
      </c>
      <c r="T3624">
        <v>0</v>
      </c>
      <c r="U3624">
        <v>0</v>
      </c>
    </row>
    <row r="3625" spans="1:21" x14ac:dyDescent="0.25">
      <c r="A3625" t="s">
        <v>13683</v>
      </c>
      <c r="B3625">
        <v>1</v>
      </c>
      <c r="C3625" t="s">
        <v>78</v>
      </c>
      <c r="D3625" t="s">
        <v>82</v>
      </c>
      <c r="E3625" t="s">
        <v>13684</v>
      </c>
      <c r="F3625" t="s">
        <v>128</v>
      </c>
      <c r="G3625" t="s">
        <v>71</v>
      </c>
      <c r="H3625" t="s">
        <v>129</v>
      </c>
      <c r="I3625" t="s">
        <v>22</v>
      </c>
      <c r="J3625" t="s">
        <v>130</v>
      </c>
      <c r="K3625" t="s">
        <v>13685</v>
      </c>
      <c r="L3625" t="s">
        <v>916</v>
      </c>
      <c r="M3625">
        <v>2.9333333330000002</v>
      </c>
      <c r="N3625">
        <v>0</v>
      </c>
      <c r="O3625">
        <v>0</v>
      </c>
      <c r="P3625">
        <v>1</v>
      </c>
      <c r="Q3625">
        <v>0</v>
      </c>
      <c r="R3625">
        <v>0</v>
      </c>
      <c r="S3625">
        <v>0</v>
      </c>
      <c r="T3625">
        <v>2.9333330000000002</v>
      </c>
      <c r="U3625">
        <v>0</v>
      </c>
    </row>
    <row r="3626" spans="1:21" x14ac:dyDescent="0.25">
      <c r="A3626" t="s">
        <v>13686</v>
      </c>
      <c r="B3626">
        <v>1</v>
      </c>
      <c r="C3626" t="s">
        <v>78</v>
      </c>
      <c r="D3626" t="s">
        <v>95</v>
      </c>
      <c r="E3626" t="s">
        <v>13687</v>
      </c>
      <c r="F3626" t="s">
        <v>5012</v>
      </c>
      <c r="G3626" t="s">
        <v>72</v>
      </c>
      <c r="H3626" t="s">
        <v>129</v>
      </c>
      <c r="I3626" t="s">
        <v>22</v>
      </c>
      <c r="J3626" t="s">
        <v>141</v>
      </c>
      <c r="K3626" t="s">
        <v>13688</v>
      </c>
      <c r="L3626" t="s">
        <v>13689</v>
      </c>
      <c r="M3626">
        <v>1.3286111110000001</v>
      </c>
      <c r="N3626">
        <v>0</v>
      </c>
      <c r="O3626">
        <v>175</v>
      </c>
      <c r="P3626">
        <v>0</v>
      </c>
      <c r="Q3626">
        <v>0</v>
      </c>
      <c r="R3626">
        <v>0</v>
      </c>
      <c r="S3626">
        <v>232.506944</v>
      </c>
      <c r="T3626">
        <v>0</v>
      </c>
      <c r="U3626">
        <v>0</v>
      </c>
    </row>
    <row r="3627" spans="1:21" x14ac:dyDescent="0.25">
      <c r="A3627" t="s">
        <v>13690</v>
      </c>
      <c r="B3627">
        <v>1</v>
      </c>
      <c r="C3627" t="s">
        <v>78</v>
      </c>
      <c r="D3627" t="s">
        <v>82</v>
      </c>
      <c r="E3627" t="s">
        <v>13691</v>
      </c>
      <c r="F3627" t="s">
        <v>4991</v>
      </c>
      <c r="G3627" t="s">
        <v>71</v>
      </c>
      <c r="H3627" t="s">
        <v>129</v>
      </c>
      <c r="I3627" t="s">
        <v>22</v>
      </c>
      <c r="J3627" t="s">
        <v>141</v>
      </c>
      <c r="K3627" t="s">
        <v>13692</v>
      </c>
      <c r="L3627" t="s">
        <v>13693</v>
      </c>
      <c r="M3627">
        <v>0.86055555500000003</v>
      </c>
      <c r="N3627">
        <v>0</v>
      </c>
      <c r="O3627">
        <v>1</v>
      </c>
      <c r="P3627">
        <v>0</v>
      </c>
      <c r="Q3627">
        <v>0</v>
      </c>
      <c r="R3627">
        <v>0</v>
      </c>
      <c r="S3627">
        <v>0.86055599999999999</v>
      </c>
      <c r="T3627">
        <v>0</v>
      </c>
      <c r="U3627">
        <v>0</v>
      </c>
    </row>
    <row r="3628" spans="1:21" x14ac:dyDescent="0.25">
      <c r="A3628" t="s">
        <v>13694</v>
      </c>
      <c r="B3628">
        <v>1</v>
      </c>
      <c r="C3628" t="s">
        <v>78</v>
      </c>
      <c r="D3628" t="s">
        <v>81</v>
      </c>
      <c r="E3628" t="s">
        <v>13695</v>
      </c>
      <c r="F3628" t="s">
        <v>140</v>
      </c>
      <c r="G3628" t="s">
        <v>72</v>
      </c>
      <c r="H3628" t="s">
        <v>129</v>
      </c>
      <c r="I3628" t="s">
        <v>22</v>
      </c>
      <c r="J3628" t="s">
        <v>141</v>
      </c>
      <c r="K3628" t="s">
        <v>13696</v>
      </c>
      <c r="L3628" t="s">
        <v>13697</v>
      </c>
      <c r="M3628">
        <v>0.943333333</v>
      </c>
      <c r="N3628">
        <v>39</v>
      </c>
      <c r="O3628">
        <v>19</v>
      </c>
      <c r="P3628">
        <v>0</v>
      </c>
      <c r="Q3628">
        <v>0</v>
      </c>
      <c r="R3628">
        <v>36.79</v>
      </c>
      <c r="S3628">
        <v>17.923333</v>
      </c>
      <c r="T3628">
        <v>0</v>
      </c>
      <c r="U3628">
        <v>0</v>
      </c>
    </row>
    <row r="3629" spans="1:21" x14ac:dyDescent="0.25">
      <c r="A3629" t="s">
        <v>13698</v>
      </c>
      <c r="B3629">
        <v>1</v>
      </c>
      <c r="C3629" t="s">
        <v>78</v>
      </c>
      <c r="D3629" t="s">
        <v>237</v>
      </c>
      <c r="E3629" t="s">
        <v>13699</v>
      </c>
      <c r="F3629" t="s">
        <v>4986</v>
      </c>
      <c r="G3629" t="s">
        <v>71</v>
      </c>
      <c r="H3629" t="s">
        <v>129</v>
      </c>
      <c r="I3629" t="s">
        <v>22</v>
      </c>
      <c r="J3629" t="s">
        <v>141</v>
      </c>
      <c r="K3629" t="s">
        <v>13700</v>
      </c>
      <c r="L3629" t="s">
        <v>13701</v>
      </c>
      <c r="M3629">
        <v>0.525277777</v>
      </c>
      <c r="N3629">
        <v>0</v>
      </c>
      <c r="O3629">
        <v>243</v>
      </c>
      <c r="P3629">
        <v>0</v>
      </c>
      <c r="Q3629">
        <v>0</v>
      </c>
      <c r="R3629">
        <v>0</v>
      </c>
      <c r="S3629">
        <v>127.6425</v>
      </c>
      <c r="T3629">
        <v>0</v>
      </c>
      <c r="U3629">
        <v>0</v>
      </c>
    </row>
    <row r="3630" spans="1:21" x14ac:dyDescent="0.25">
      <c r="A3630" t="s">
        <v>13702</v>
      </c>
      <c r="B3630">
        <v>1</v>
      </c>
      <c r="C3630" t="s">
        <v>79</v>
      </c>
      <c r="D3630" t="s">
        <v>120</v>
      </c>
      <c r="E3630" t="s">
        <v>13703</v>
      </c>
      <c r="F3630" t="s">
        <v>4986</v>
      </c>
      <c r="G3630" t="s">
        <v>71</v>
      </c>
      <c r="H3630" t="s">
        <v>129</v>
      </c>
      <c r="I3630" t="s">
        <v>22</v>
      </c>
      <c r="J3630" t="s">
        <v>141</v>
      </c>
      <c r="K3630" t="s">
        <v>13704</v>
      </c>
      <c r="L3630" t="s">
        <v>13705</v>
      </c>
      <c r="M3630">
        <v>0.76694444399999995</v>
      </c>
      <c r="N3630">
        <v>0</v>
      </c>
      <c r="O3630">
        <v>182</v>
      </c>
      <c r="P3630">
        <v>0</v>
      </c>
      <c r="Q3630">
        <v>0</v>
      </c>
      <c r="R3630">
        <v>0</v>
      </c>
      <c r="S3630">
        <v>139.583889</v>
      </c>
      <c r="T3630">
        <v>0</v>
      </c>
      <c r="U3630">
        <v>0</v>
      </c>
    </row>
    <row r="3631" spans="1:21" x14ac:dyDescent="0.25">
      <c r="A3631" t="s">
        <v>13706</v>
      </c>
      <c r="B3631">
        <v>1</v>
      </c>
      <c r="C3631" t="s">
        <v>79</v>
      </c>
      <c r="D3631" t="s">
        <v>120</v>
      </c>
      <c r="E3631" t="s">
        <v>13707</v>
      </c>
      <c r="F3631" t="s">
        <v>4986</v>
      </c>
      <c r="G3631" t="s">
        <v>71</v>
      </c>
      <c r="H3631" t="s">
        <v>129</v>
      </c>
      <c r="I3631" t="s">
        <v>22</v>
      </c>
      <c r="J3631" t="s">
        <v>141</v>
      </c>
      <c r="K3631" t="s">
        <v>13708</v>
      </c>
      <c r="L3631" t="s">
        <v>13709</v>
      </c>
      <c r="M3631">
        <v>0.586388888</v>
      </c>
      <c r="N3631">
        <v>0</v>
      </c>
      <c r="O3631">
        <v>154</v>
      </c>
      <c r="P3631">
        <v>0</v>
      </c>
      <c r="Q3631">
        <v>0</v>
      </c>
      <c r="R3631">
        <v>0</v>
      </c>
      <c r="S3631">
        <v>90.303888999999998</v>
      </c>
      <c r="T3631">
        <v>0</v>
      </c>
      <c r="U3631">
        <v>0</v>
      </c>
    </row>
    <row r="3632" spans="1:21" x14ac:dyDescent="0.25">
      <c r="A3632" t="s">
        <v>13710</v>
      </c>
      <c r="B3632">
        <v>1</v>
      </c>
      <c r="C3632" t="s">
        <v>79</v>
      </c>
      <c r="D3632" t="s">
        <v>120</v>
      </c>
      <c r="E3632" t="s">
        <v>13711</v>
      </c>
      <c r="F3632" t="s">
        <v>5029</v>
      </c>
      <c r="G3632" t="s">
        <v>71</v>
      </c>
      <c r="H3632" t="s">
        <v>129</v>
      </c>
      <c r="I3632" t="s">
        <v>22</v>
      </c>
      <c r="J3632" t="s">
        <v>141</v>
      </c>
      <c r="K3632" t="s">
        <v>13712</v>
      </c>
      <c r="L3632" t="s">
        <v>13713</v>
      </c>
      <c r="M3632">
        <v>0.30888888799999997</v>
      </c>
      <c r="N3632">
        <v>0</v>
      </c>
      <c r="O3632">
        <v>114</v>
      </c>
      <c r="P3632">
        <v>0</v>
      </c>
      <c r="Q3632">
        <v>0</v>
      </c>
      <c r="R3632">
        <v>0</v>
      </c>
      <c r="S3632">
        <v>35.213332999999999</v>
      </c>
      <c r="T3632">
        <v>0</v>
      </c>
      <c r="U3632">
        <v>0</v>
      </c>
    </row>
    <row r="3633" spans="1:21" x14ac:dyDescent="0.25">
      <c r="A3633" t="s">
        <v>13714</v>
      </c>
      <c r="B3633">
        <v>1</v>
      </c>
      <c r="C3633" t="s">
        <v>79</v>
      </c>
      <c r="D3633" t="s">
        <v>120</v>
      </c>
      <c r="E3633" t="s">
        <v>13715</v>
      </c>
      <c r="F3633" t="s">
        <v>177</v>
      </c>
      <c r="G3633" t="s">
        <v>71</v>
      </c>
      <c r="H3633" t="s">
        <v>129</v>
      </c>
      <c r="I3633" t="s">
        <v>22</v>
      </c>
      <c r="J3633" t="s">
        <v>130</v>
      </c>
      <c r="K3633" t="s">
        <v>13716</v>
      </c>
      <c r="L3633" t="s">
        <v>13717</v>
      </c>
      <c r="M3633">
        <v>0.50539722200000003</v>
      </c>
      <c r="N3633">
        <v>0</v>
      </c>
      <c r="O3633">
        <v>285</v>
      </c>
      <c r="P3633">
        <v>0</v>
      </c>
      <c r="Q3633">
        <v>0</v>
      </c>
      <c r="R3633">
        <v>0</v>
      </c>
      <c r="S3633">
        <v>144.038208</v>
      </c>
      <c r="T3633">
        <v>0</v>
      </c>
      <c r="U3633">
        <v>0</v>
      </c>
    </row>
    <row r="3634" spans="1:21" x14ac:dyDescent="0.25">
      <c r="A3634" t="s">
        <v>13718</v>
      </c>
      <c r="B3634">
        <v>1</v>
      </c>
      <c r="C3634" t="s">
        <v>79</v>
      </c>
      <c r="D3634" t="s">
        <v>120</v>
      </c>
      <c r="E3634" t="s">
        <v>13719</v>
      </c>
      <c r="F3634" t="s">
        <v>4991</v>
      </c>
      <c r="G3634" t="s">
        <v>71</v>
      </c>
      <c r="H3634" t="s">
        <v>129</v>
      </c>
      <c r="I3634" t="s">
        <v>22</v>
      </c>
      <c r="J3634" t="s">
        <v>141</v>
      </c>
      <c r="K3634" t="s">
        <v>13720</v>
      </c>
      <c r="L3634" t="s">
        <v>13721</v>
      </c>
      <c r="M3634">
        <v>2.2677777770000001</v>
      </c>
      <c r="N3634">
        <v>0</v>
      </c>
      <c r="O3634">
        <v>4</v>
      </c>
      <c r="P3634">
        <v>0</v>
      </c>
      <c r="Q3634">
        <v>0</v>
      </c>
      <c r="R3634">
        <v>0</v>
      </c>
      <c r="S3634">
        <v>9.0711110000000001</v>
      </c>
      <c r="T3634">
        <v>0</v>
      </c>
      <c r="U3634">
        <v>0</v>
      </c>
    </row>
    <row r="3635" spans="1:21" x14ac:dyDescent="0.25">
      <c r="A3635" t="s">
        <v>13722</v>
      </c>
      <c r="B3635">
        <v>1</v>
      </c>
      <c r="C3635" t="s">
        <v>79</v>
      </c>
      <c r="D3635" t="s">
        <v>120</v>
      </c>
      <c r="E3635" t="s">
        <v>13719</v>
      </c>
      <c r="F3635" t="s">
        <v>4991</v>
      </c>
      <c r="G3635" t="s">
        <v>71</v>
      </c>
      <c r="H3635" t="s">
        <v>129</v>
      </c>
      <c r="I3635" t="s">
        <v>22</v>
      </c>
      <c r="J3635" t="s">
        <v>141</v>
      </c>
      <c r="K3635" t="s">
        <v>13723</v>
      </c>
      <c r="L3635" t="s">
        <v>13724</v>
      </c>
      <c r="M3635">
        <v>1.041666666</v>
      </c>
      <c r="N3635">
        <v>0</v>
      </c>
      <c r="O3635">
        <v>4</v>
      </c>
      <c r="P3635">
        <v>0</v>
      </c>
      <c r="Q3635">
        <v>0</v>
      </c>
      <c r="R3635">
        <v>0</v>
      </c>
      <c r="S3635">
        <v>4.1666670000000003</v>
      </c>
      <c r="T3635">
        <v>0</v>
      </c>
      <c r="U3635">
        <v>0</v>
      </c>
    </row>
    <row r="3636" spans="1:21" x14ac:dyDescent="0.25">
      <c r="A3636" t="s">
        <v>13725</v>
      </c>
      <c r="B3636">
        <v>1</v>
      </c>
      <c r="C3636" t="s">
        <v>79</v>
      </c>
      <c r="D3636" t="s">
        <v>120</v>
      </c>
      <c r="E3636" t="s">
        <v>13726</v>
      </c>
      <c r="F3636" t="s">
        <v>140</v>
      </c>
      <c r="G3636" t="s">
        <v>72</v>
      </c>
      <c r="H3636" t="s">
        <v>129</v>
      </c>
      <c r="I3636" t="s">
        <v>22</v>
      </c>
      <c r="J3636" t="s">
        <v>141</v>
      </c>
      <c r="K3636" t="s">
        <v>13727</v>
      </c>
      <c r="L3636" t="s">
        <v>13728</v>
      </c>
      <c r="M3636">
        <v>0.55166666600000003</v>
      </c>
      <c r="N3636">
        <v>1</v>
      </c>
      <c r="O3636">
        <v>188</v>
      </c>
      <c r="P3636">
        <v>0</v>
      </c>
      <c r="Q3636">
        <v>0</v>
      </c>
      <c r="R3636">
        <v>0.55166700000000002</v>
      </c>
      <c r="S3636">
        <v>103.71333300000001</v>
      </c>
      <c r="T3636">
        <v>0</v>
      </c>
      <c r="U3636">
        <v>0</v>
      </c>
    </row>
    <row r="3637" spans="1:21" x14ac:dyDescent="0.25">
      <c r="A3637" t="s">
        <v>13729</v>
      </c>
      <c r="B3637">
        <v>1</v>
      </c>
      <c r="C3637" t="s">
        <v>78</v>
      </c>
      <c r="D3637" t="s">
        <v>237</v>
      </c>
      <c r="E3637" t="s">
        <v>13730</v>
      </c>
      <c r="F3637" t="s">
        <v>177</v>
      </c>
      <c r="G3637" t="s">
        <v>71</v>
      </c>
      <c r="H3637" t="s">
        <v>129</v>
      </c>
      <c r="I3637" t="s">
        <v>22</v>
      </c>
      <c r="J3637" t="s">
        <v>130</v>
      </c>
      <c r="K3637" t="s">
        <v>13731</v>
      </c>
      <c r="L3637" t="s">
        <v>13732</v>
      </c>
      <c r="M3637">
        <v>7.9066850000000004</v>
      </c>
      <c r="N3637">
        <v>0</v>
      </c>
      <c r="O3637">
        <v>275</v>
      </c>
      <c r="P3637">
        <v>0</v>
      </c>
      <c r="Q3637">
        <v>0</v>
      </c>
      <c r="R3637">
        <v>0</v>
      </c>
      <c r="S3637">
        <v>2174.3383749999998</v>
      </c>
      <c r="T3637">
        <v>0</v>
      </c>
      <c r="U3637">
        <v>0</v>
      </c>
    </row>
    <row r="3638" spans="1:21" x14ac:dyDescent="0.25">
      <c r="A3638" t="s">
        <v>13733</v>
      </c>
      <c r="B3638">
        <v>1</v>
      </c>
      <c r="C3638" t="s">
        <v>78</v>
      </c>
      <c r="D3638" t="s">
        <v>237</v>
      </c>
      <c r="E3638" t="s">
        <v>13730</v>
      </c>
      <c r="F3638" t="s">
        <v>177</v>
      </c>
      <c r="G3638" t="s">
        <v>71</v>
      </c>
      <c r="H3638" t="s">
        <v>129</v>
      </c>
      <c r="I3638" t="s">
        <v>22</v>
      </c>
      <c r="J3638" t="s">
        <v>130</v>
      </c>
      <c r="K3638" t="s">
        <v>13734</v>
      </c>
      <c r="L3638" t="s">
        <v>13735</v>
      </c>
      <c r="M3638">
        <v>1.028659166</v>
      </c>
      <c r="N3638">
        <v>0</v>
      </c>
      <c r="O3638">
        <v>275</v>
      </c>
      <c r="P3638">
        <v>0</v>
      </c>
      <c r="Q3638">
        <v>0</v>
      </c>
      <c r="R3638">
        <v>0</v>
      </c>
      <c r="S3638">
        <v>282.88127100000003</v>
      </c>
      <c r="T3638">
        <v>0</v>
      </c>
      <c r="U3638">
        <v>0</v>
      </c>
    </row>
    <row r="3639" spans="1:21" x14ac:dyDescent="0.25">
      <c r="A3639" t="s">
        <v>13736</v>
      </c>
      <c r="B3639">
        <v>1</v>
      </c>
      <c r="C3639" t="s">
        <v>78</v>
      </c>
      <c r="D3639" t="s">
        <v>237</v>
      </c>
      <c r="E3639" t="s">
        <v>11690</v>
      </c>
      <c r="F3639" t="s">
        <v>177</v>
      </c>
      <c r="G3639" t="s">
        <v>71</v>
      </c>
      <c r="H3639" t="s">
        <v>129</v>
      </c>
      <c r="I3639" t="s">
        <v>22</v>
      </c>
      <c r="J3639" t="s">
        <v>130</v>
      </c>
      <c r="K3639" t="s">
        <v>13737</v>
      </c>
      <c r="L3639" t="s">
        <v>13738</v>
      </c>
      <c r="M3639">
        <v>7.7488194439999996</v>
      </c>
      <c r="N3639">
        <v>0</v>
      </c>
      <c r="O3639">
        <v>93</v>
      </c>
      <c r="P3639">
        <v>0</v>
      </c>
      <c r="Q3639">
        <v>0</v>
      </c>
      <c r="R3639">
        <v>0</v>
      </c>
      <c r="S3639">
        <v>720.64020800000003</v>
      </c>
      <c r="T3639">
        <v>0</v>
      </c>
      <c r="U3639">
        <v>0</v>
      </c>
    </row>
    <row r="3640" spans="1:21" x14ac:dyDescent="0.25">
      <c r="A3640" t="s">
        <v>13739</v>
      </c>
      <c r="B3640">
        <v>1</v>
      </c>
      <c r="C3640" t="s">
        <v>79</v>
      </c>
      <c r="D3640" t="s">
        <v>115</v>
      </c>
      <c r="E3640" t="s">
        <v>13740</v>
      </c>
      <c r="F3640" t="s">
        <v>128</v>
      </c>
      <c r="G3640" t="s">
        <v>72</v>
      </c>
      <c r="H3640" t="s">
        <v>129</v>
      </c>
      <c r="I3640" t="s">
        <v>22</v>
      </c>
      <c r="J3640" t="s">
        <v>130</v>
      </c>
      <c r="K3640" t="s">
        <v>13741</v>
      </c>
      <c r="L3640" t="s">
        <v>13742</v>
      </c>
      <c r="M3640">
        <v>2.5331405550000001</v>
      </c>
      <c r="N3640">
        <v>18</v>
      </c>
      <c r="O3640">
        <v>0</v>
      </c>
      <c r="P3640">
        <v>0</v>
      </c>
      <c r="Q3640">
        <v>0</v>
      </c>
      <c r="R3640">
        <v>45.596530000000001</v>
      </c>
      <c r="S3640">
        <v>0</v>
      </c>
      <c r="T3640">
        <v>0</v>
      </c>
      <c r="U3640">
        <v>0</v>
      </c>
    </row>
    <row r="3641" spans="1:21" x14ac:dyDescent="0.25">
      <c r="A3641" t="s">
        <v>13743</v>
      </c>
      <c r="B3641">
        <v>1</v>
      </c>
      <c r="C3641" t="s">
        <v>78</v>
      </c>
      <c r="D3641" t="s">
        <v>95</v>
      </c>
      <c r="E3641" t="s">
        <v>13744</v>
      </c>
      <c r="F3641" t="s">
        <v>4991</v>
      </c>
      <c r="G3641" t="s">
        <v>71</v>
      </c>
      <c r="H3641" t="s">
        <v>129</v>
      </c>
      <c r="I3641" t="s">
        <v>22</v>
      </c>
      <c r="J3641" t="s">
        <v>141</v>
      </c>
      <c r="K3641" t="s">
        <v>13745</v>
      </c>
      <c r="L3641" t="s">
        <v>13746</v>
      </c>
      <c r="M3641">
        <v>2.1438888880000002</v>
      </c>
      <c r="N3641">
        <v>0</v>
      </c>
      <c r="O3641">
        <v>1</v>
      </c>
      <c r="P3641">
        <v>0</v>
      </c>
      <c r="Q3641">
        <v>0</v>
      </c>
      <c r="R3641">
        <v>0</v>
      </c>
      <c r="S3641">
        <v>2.1438890000000002</v>
      </c>
      <c r="T3641">
        <v>0</v>
      </c>
      <c r="U3641">
        <v>0</v>
      </c>
    </row>
    <row r="3642" spans="1:21" x14ac:dyDescent="0.25">
      <c r="A3642" t="s">
        <v>13747</v>
      </c>
      <c r="B3642">
        <v>1</v>
      </c>
      <c r="C3642" t="s">
        <v>78</v>
      </c>
      <c r="D3642" t="s">
        <v>237</v>
      </c>
      <c r="E3642" t="s">
        <v>13748</v>
      </c>
      <c r="F3642" t="s">
        <v>5070</v>
      </c>
      <c r="G3642" t="s">
        <v>71</v>
      </c>
      <c r="H3642" t="s">
        <v>129</v>
      </c>
      <c r="I3642" t="s">
        <v>22</v>
      </c>
      <c r="J3642" t="s">
        <v>141</v>
      </c>
      <c r="K3642" t="s">
        <v>13749</v>
      </c>
      <c r="L3642" t="s">
        <v>13750</v>
      </c>
      <c r="M3642">
        <v>0.74833333300000004</v>
      </c>
      <c r="N3642">
        <v>0</v>
      </c>
      <c r="O3642">
        <v>2</v>
      </c>
      <c r="P3642">
        <v>0</v>
      </c>
      <c r="Q3642">
        <v>0</v>
      </c>
      <c r="R3642">
        <v>0</v>
      </c>
      <c r="S3642">
        <v>1.496667</v>
      </c>
      <c r="T3642">
        <v>0</v>
      </c>
      <c r="U3642">
        <v>0</v>
      </c>
    </row>
    <row r="3643" spans="1:21" x14ac:dyDescent="0.25">
      <c r="A3643" t="s">
        <v>13751</v>
      </c>
      <c r="B3643">
        <v>1</v>
      </c>
      <c r="C3643" t="s">
        <v>78</v>
      </c>
      <c r="D3643" t="s">
        <v>237</v>
      </c>
      <c r="E3643" t="s">
        <v>13752</v>
      </c>
      <c r="F3643" t="s">
        <v>4986</v>
      </c>
      <c r="G3643" t="s">
        <v>71</v>
      </c>
      <c r="H3643" t="s">
        <v>129</v>
      </c>
      <c r="I3643" t="s">
        <v>22</v>
      </c>
      <c r="J3643" t="s">
        <v>141</v>
      </c>
      <c r="K3643" t="s">
        <v>13753</v>
      </c>
      <c r="L3643" t="s">
        <v>13754</v>
      </c>
      <c r="M3643">
        <v>2.1005555550000001</v>
      </c>
      <c r="N3643">
        <v>0</v>
      </c>
      <c r="O3643">
        <v>227</v>
      </c>
      <c r="P3643">
        <v>0</v>
      </c>
      <c r="Q3643">
        <v>0</v>
      </c>
      <c r="R3643">
        <v>0</v>
      </c>
      <c r="S3643">
        <v>476.82611100000003</v>
      </c>
      <c r="T3643">
        <v>0</v>
      </c>
      <c r="U3643">
        <v>0</v>
      </c>
    </row>
    <row r="3644" spans="1:21" x14ac:dyDescent="0.25">
      <c r="A3644" t="s">
        <v>13755</v>
      </c>
      <c r="B3644">
        <v>1</v>
      </c>
      <c r="C3644" t="s">
        <v>78</v>
      </c>
      <c r="D3644" t="s">
        <v>237</v>
      </c>
      <c r="E3644" t="s">
        <v>13756</v>
      </c>
      <c r="F3644" t="s">
        <v>4996</v>
      </c>
      <c r="G3644" t="s">
        <v>71</v>
      </c>
      <c r="H3644" t="s">
        <v>129</v>
      </c>
      <c r="I3644" t="s">
        <v>22</v>
      </c>
      <c r="J3644" t="s">
        <v>141</v>
      </c>
      <c r="K3644" t="s">
        <v>13757</v>
      </c>
      <c r="L3644" t="s">
        <v>13758</v>
      </c>
      <c r="M3644">
        <v>0.70611111100000001</v>
      </c>
      <c r="N3644">
        <v>0</v>
      </c>
      <c r="O3644">
        <v>109</v>
      </c>
      <c r="P3644">
        <v>0</v>
      </c>
      <c r="Q3644">
        <v>0</v>
      </c>
      <c r="R3644">
        <v>0</v>
      </c>
      <c r="S3644">
        <v>76.966110999999998</v>
      </c>
      <c r="T3644">
        <v>0</v>
      </c>
      <c r="U3644">
        <v>0</v>
      </c>
    </row>
    <row r="3645" spans="1:21" x14ac:dyDescent="0.25">
      <c r="A3645" t="s">
        <v>13759</v>
      </c>
      <c r="B3645">
        <v>1</v>
      </c>
      <c r="C3645" t="s">
        <v>78</v>
      </c>
      <c r="D3645" t="s">
        <v>237</v>
      </c>
      <c r="E3645" t="s">
        <v>13760</v>
      </c>
      <c r="F3645" t="s">
        <v>177</v>
      </c>
      <c r="G3645" t="s">
        <v>71</v>
      </c>
      <c r="H3645" t="s">
        <v>129</v>
      </c>
      <c r="I3645" t="s">
        <v>22</v>
      </c>
      <c r="J3645" t="s">
        <v>130</v>
      </c>
      <c r="K3645" t="s">
        <v>13761</v>
      </c>
      <c r="L3645" t="s">
        <v>13762</v>
      </c>
      <c r="M3645">
        <v>1.7838888879999999</v>
      </c>
      <c r="N3645">
        <v>0</v>
      </c>
      <c r="O3645">
        <v>56</v>
      </c>
      <c r="P3645">
        <v>0</v>
      </c>
      <c r="Q3645">
        <v>0</v>
      </c>
      <c r="R3645">
        <v>0</v>
      </c>
      <c r="S3645">
        <v>99.897778000000002</v>
      </c>
      <c r="T3645">
        <v>0</v>
      </c>
      <c r="U3645">
        <v>0</v>
      </c>
    </row>
    <row r="3646" spans="1:21" x14ac:dyDescent="0.25">
      <c r="A3646" t="s">
        <v>13763</v>
      </c>
      <c r="B3646">
        <v>1</v>
      </c>
      <c r="C3646" t="s">
        <v>78</v>
      </c>
      <c r="D3646" t="s">
        <v>237</v>
      </c>
      <c r="E3646" t="s">
        <v>13764</v>
      </c>
      <c r="F3646" t="s">
        <v>4991</v>
      </c>
      <c r="G3646" t="s">
        <v>71</v>
      </c>
      <c r="H3646" t="s">
        <v>129</v>
      </c>
      <c r="I3646" t="s">
        <v>22</v>
      </c>
      <c r="J3646" t="s">
        <v>141</v>
      </c>
      <c r="K3646" t="s">
        <v>13765</v>
      </c>
      <c r="L3646" t="s">
        <v>13766</v>
      </c>
      <c r="M3646">
        <v>0.98222222199999998</v>
      </c>
      <c r="N3646">
        <v>0</v>
      </c>
      <c r="O3646">
        <v>3</v>
      </c>
      <c r="P3646">
        <v>0</v>
      </c>
      <c r="Q3646">
        <v>0</v>
      </c>
      <c r="R3646">
        <v>0</v>
      </c>
      <c r="S3646">
        <v>2.9466670000000001</v>
      </c>
      <c r="T3646">
        <v>0</v>
      </c>
      <c r="U3646">
        <v>0</v>
      </c>
    </row>
    <row r="3647" spans="1:21" x14ac:dyDescent="0.25">
      <c r="A3647" t="s">
        <v>13767</v>
      </c>
      <c r="B3647">
        <v>1</v>
      </c>
      <c r="C3647" t="s">
        <v>78</v>
      </c>
      <c r="D3647" t="s">
        <v>237</v>
      </c>
      <c r="E3647" t="s">
        <v>13768</v>
      </c>
      <c r="F3647" t="s">
        <v>140</v>
      </c>
      <c r="G3647" t="s">
        <v>72</v>
      </c>
      <c r="H3647" t="s">
        <v>129</v>
      </c>
      <c r="I3647" t="s">
        <v>22</v>
      </c>
      <c r="J3647" t="s">
        <v>141</v>
      </c>
      <c r="K3647" t="s">
        <v>13769</v>
      </c>
      <c r="L3647" t="s">
        <v>13770</v>
      </c>
      <c r="M3647">
        <v>5.9722221999999998E-2</v>
      </c>
      <c r="N3647">
        <v>8</v>
      </c>
      <c r="O3647">
        <v>3178</v>
      </c>
      <c r="P3647">
        <v>0</v>
      </c>
      <c r="Q3647">
        <v>0</v>
      </c>
      <c r="R3647">
        <v>0.47777799999999998</v>
      </c>
      <c r="S3647">
        <v>189.797222</v>
      </c>
      <c r="T3647">
        <v>0</v>
      </c>
      <c r="U3647">
        <v>0</v>
      </c>
    </row>
    <row r="3648" spans="1:21" x14ac:dyDescent="0.25">
      <c r="A3648" t="s">
        <v>13771</v>
      </c>
      <c r="B3648">
        <v>1</v>
      </c>
      <c r="C3648" t="s">
        <v>78</v>
      </c>
      <c r="D3648" t="s">
        <v>237</v>
      </c>
      <c r="E3648" t="s">
        <v>13772</v>
      </c>
      <c r="F3648" t="s">
        <v>140</v>
      </c>
      <c r="G3648" t="s">
        <v>72</v>
      </c>
      <c r="H3648" t="s">
        <v>129</v>
      </c>
      <c r="I3648" t="s">
        <v>22</v>
      </c>
      <c r="J3648" t="s">
        <v>141</v>
      </c>
      <c r="K3648" t="s">
        <v>13773</v>
      </c>
      <c r="L3648" t="s">
        <v>13774</v>
      </c>
      <c r="M3648">
        <v>2.7822222220000001</v>
      </c>
      <c r="N3648">
        <v>15</v>
      </c>
      <c r="O3648">
        <v>6263</v>
      </c>
      <c r="P3648">
        <v>0</v>
      </c>
      <c r="Q3648">
        <v>0</v>
      </c>
      <c r="R3648">
        <v>41.733333000000002</v>
      </c>
      <c r="S3648">
        <v>17425.057776000001</v>
      </c>
      <c r="T3648">
        <v>0</v>
      </c>
      <c r="U3648">
        <v>0</v>
      </c>
    </row>
    <row r="3649" spans="1:21" x14ac:dyDescent="0.25">
      <c r="A3649" t="s">
        <v>13775</v>
      </c>
      <c r="B3649">
        <v>1</v>
      </c>
      <c r="C3649" t="s">
        <v>78</v>
      </c>
      <c r="D3649" t="s">
        <v>237</v>
      </c>
      <c r="E3649" t="s">
        <v>13776</v>
      </c>
      <c r="F3649" t="s">
        <v>140</v>
      </c>
      <c r="G3649" t="s">
        <v>72</v>
      </c>
      <c r="H3649" t="s">
        <v>129</v>
      </c>
      <c r="I3649" t="s">
        <v>22</v>
      </c>
      <c r="J3649" t="s">
        <v>141</v>
      </c>
      <c r="K3649" t="s">
        <v>13777</v>
      </c>
      <c r="L3649" t="s">
        <v>13778</v>
      </c>
      <c r="M3649">
        <v>8.0555555000000001E-2</v>
      </c>
      <c r="N3649">
        <v>1</v>
      </c>
      <c r="O3649">
        <v>563</v>
      </c>
      <c r="P3649">
        <v>0</v>
      </c>
      <c r="Q3649">
        <v>0</v>
      </c>
      <c r="R3649">
        <v>8.0556000000000003E-2</v>
      </c>
      <c r="S3649">
        <v>45.352777000000003</v>
      </c>
      <c r="T3649">
        <v>0</v>
      </c>
      <c r="U3649">
        <v>0</v>
      </c>
    </row>
    <row r="3650" spans="1:21" x14ac:dyDescent="0.25">
      <c r="A3650" t="s">
        <v>13779</v>
      </c>
      <c r="B3650">
        <v>1</v>
      </c>
      <c r="C3650" t="s">
        <v>78</v>
      </c>
      <c r="D3650" t="s">
        <v>102</v>
      </c>
      <c r="E3650" t="s">
        <v>13780</v>
      </c>
      <c r="F3650" t="s">
        <v>140</v>
      </c>
      <c r="G3650" t="s">
        <v>72</v>
      </c>
      <c r="H3650" t="s">
        <v>129</v>
      </c>
      <c r="I3650" t="s">
        <v>22</v>
      </c>
      <c r="J3650" t="s">
        <v>141</v>
      </c>
      <c r="K3650" t="s">
        <v>13781</v>
      </c>
      <c r="L3650" t="s">
        <v>13782</v>
      </c>
      <c r="M3650">
        <v>0.50388888799999998</v>
      </c>
      <c r="N3650">
        <v>0</v>
      </c>
      <c r="O3650">
        <v>0</v>
      </c>
      <c r="P3650">
        <v>1</v>
      </c>
      <c r="Q3650">
        <v>77</v>
      </c>
      <c r="R3650">
        <v>0</v>
      </c>
      <c r="S3650">
        <v>0</v>
      </c>
      <c r="T3650">
        <v>0.50388900000000003</v>
      </c>
      <c r="U3650">
        <v>38.799444000000001</v>
      </c>
    </row>
    <row r="3651" spans="1:21" x14ac:dyDescent="0.25">
      <c r="A3651" t="s">
        <v>13783</v>
      </c>
      <c r="B3651">
        <v>1</v>
      </c>
      <c r="C3651" t="s">
        <v>78</v>
      </c>
      <c r="D3651" t="s">
        <v>102</v>
      </c>
      <c r="E3651" t="s">
        <v>13784</v>
      </c>
      <c r="F3651" t="s">
        <v>140</v>
      </c>
      <c r="G3651" t="s">
        <v>72</v>
      </c>
      <c r="H3651" t="s">
        <v>129</v>
      </c>
      <c r="I3651" t="s">
        <v>22</v>
      </c>
      <c r="J3651" t="s">
        <v>141</v>
      </c>
      <c r="K3651" t="s">
        <v>13785</v>
      </c>
      <c r="L3651" t="s">
        <v>13786</v>
      </c>
      <c r="M3651">
        <v>1.476111111</v>
      </c>
      <c r="N3651">
        <v>12</v>
      </c>
      <c r="O3651">
        <v>50</v>
      </c>
      <c r="P3651">
        <v>7</v>
      </c>
      <c r="Q3651">
        <v>718</v>
      </c>
      <c r="R3651">
        <v>17.713332999999999</v>
      </c>
      <c r="S3651">
        <v>73.805555999999996</v>
      </c>
      <c r="T3651">
        <v>10.332777999999999</v>
      </c>
      <c r="U3651">
        <v>1059.8477780000001</v>
      </c>
    </row>
    <row r="3652" spans="1:21" x14ac:dyDescent="0.25">
      <c r="A3652" t="s">
        <v>13787</v>
      </c>
      <c r="B3652">
        <v>1</v>
      </c>
      <c r="C3652" t="s">
        <v>79</v>
      </c>
      <c r="D3652" t="s">
        <v>120</v>
      </c>
      <c r="E3652" t="s">
        <v>12780</v>
      </c>
      <c r="F3652" t="s">
        <v>4991</v>
      </c>
      <c r="G3652" t="s">
        <v>71</v>
      </c>
      <c r="H3652" t="s">
        <v>129</v>
      </c>
      <c r="I3652" t="s">
        <v>22</v>
      </c>
      <c r="J3652" t="s">
        <v>141</v>
      </c>
      <c r="K3652" t="s">
        <v>13788</v>
      </c>
      <c r="L3652" t="s">
        <v>13789</v>
      </c>
      <c r="M3652">
        <v>1.8761111109999999</v>
      </c>
      <c r="N3652">
        <v>0</v>
      </c>
      <c r="O3652">
        <v>2</v>
      </c>
      <c r="P3652">
        <v>0</v>
      </c>
      <c r="Q3652">
        <v>0</v>
      </c>
      <c r="R3652">
        <v>0</v>
      </c>
      <c r="S3652">
        <v>3.7522220000000002</v>
      </c>
      <c r="T3652">
        <v>0</v>
      </c>
      <c r="U3652">
        <v>0</v>
      </c>
    </row>
    <row r="3653" spans="1:21" x14ac:dyDescent="0.25">
      <c r="A3653" t="s">
        <v>13790</v>
      </c>
      <c r="B3653">
        <v>1</v>
      </c>
      <c r="C3653" t="s">
        <v>79</v>
      </c>
      <c r="D3653" t="s">
        <v>120</v>
      </c>
      <c r="E3653" t="s">
        <v>13791</v>
      </c>
      <c r="F3653" t="s">
        <v>4991</v>
      </c>
      <c r="G3653" t="s">
        <v>71</v>
      </c>
      <c r="H3653" t="s">
        <v>129</v>
      </c>
      <c r="I3653" t="s">
        <v>22</v>
      </c>
      <c r="J3653" t="s">
        <v>141</v>
      </c>
      <c r="K3653" t="s">
        <v>13792</v>
      </c>
      <c r="L3653" t="s">
        <v>13793</v>
      </c>
      <c r="M3653">
        <v>0.97</v>
      </c>
      <c r="N3653">
        <v>0</v>
      </c>
      <c r="O3653">
        <v>1</v>
      </c>
      <c r="P3653">
        <v>0</v>
      </c>
      <c r="Q3653">
        <v>0</v>
      </c>
      <c r="R3653">
        <v>0</v>
      </c>
      <c r="S3653">
        <v>0.97</v>
      </c>
      <c r="T3653">
        <v>0</v>
      </c>
      <c r="U3653">
        <v>0</v>
      </c>
    </row>
    <row r="3654" spans="1:21" x14ac:dyDescent="0.25">
      <c r="A3654" t="s">
        <v>13794</v>
      </c>
      <c r="B3654">
        <v>1</v>
      </c>
      <c r="C3654" t="s">
        <v>79</v>
      </c>
      <c r="D3654" t="s">
        <v>122</v>
      </c>
      <c r="E3654" t="s">
        <v>13795</v>
      </c>
      <c r="F3654" t="s">
        <v>5012</v>
      </c>
      <c r="G3654" t="s">
        <v>72</v>
      </c>
      <c r="H3654" t="s">
        <v>129</v>
      </c>
      <c r="I3654" t="s">
        <v>22</v>
      </c>
      <c r="J3654" t="s">
        <v>141</v>
      </c>
      <c r="K3654" t="s">
        <v>13796</v>
      </c>
      <c r="L3654" t="s">
        <v>13797</v>
      </c>
      <c r="M3654">
        <v>0.811111111</v>
      </c>
      <c r="N3654">
        <v>0</v>
      </c>
      <c r="O3654">
        <v>0</v>
      </c>
      <c r="P3654">
        <v>1</v>
      </c>
      <c r="Q3654">
        <v>29</v>
      </c>
      <c r="R3654">
        <v>0</v>
      </c>
      <c r="S3654">
        <v>0</v>
      </c>
      <c r="T3654">
        <v>0.81111100000000003</v>
      </c>
      <c r="U3654">
        <v>23.522221999999999</v>
      </c>
    </row>
    <row r="3655" spans="1:21" x14ac:dyDescent="0.25">
      <c r="A3655" t="s">
        <v>13798</v>
      </c>
      <c r="B3655">
        <v>1</v>
      </c>
      <c r="C3655" t="s">
        <v>79</v>
      </c>
      <c r="D3655" t="s">
        <v>122</v>
      </c>
      <c r="E3655" t="s">
        <v>13799</v>
      </c>
      <c r="F3655" t="s">
        <v>5012</v>
      </c>
      <c r="G3655" t="s">
        <v>72</v>
      </c>
      <c r="H3655" t="s">
        <v>129</v>
      </c>
      <c r="I3655" t="s">
        <v>22</v>
      </c>
      <c r="J3655" t="s">
        <v>141</v>
      </c>
      <c r="K3655" t="s">
        <v>13800</v>
      </c>
      <c r="L3655" t="s">
        <v>13801</v>
      </c>
      <c r="M3655">
        <v>1.351111111</v>
      </c>
      <c r="N3655">
        <v>0</v>
      </c>
      <c r="O3655">
        <v>0</v>
      </c>
      <c r="P3655">
        <v>0</v>
      </c>
      <c r="Q3655">
        <v>10</v>
      </c>
      <c r="R3655">
        <v>0</v>
      </c>
      <c r="S3655">
        <v>0</v>
      </c>
      <c r="T3655">
        <v>0</v>
      </c>
      <c r="U3655">
        <v>13.511111</v>
      </c>
    </row>
    <row r="3656" spans="1:21" x14ac:dyDescent="0.25">
      <c r="A3656" t="s">
        <v>13802</v>
      </c>
      <c r="B3656">
        <v>1</v>
      </c>
      <c r="C3656" t="s">
        <v>79</v>
      </c>
      <c r="D3656" t="s">
        <v>122</v>
      </c>
      <c r="E3656" t="s">
        <v>13803</v>
      </c>
      <c r="F3656" t="s">
        <v>4991</v>
      </c>
      <c r="G3656" t="s">
        <v>71</v>
      </c>
      <c r="H3656" t="s">
        <v>129</v>
      </c>
      <c r="I3656" t="s">
        <v>22</v>
      </c>
      <c r="J3656" t="s">
        <v>141</v>
      </c>
      <c r="K3656" t="s">
        <v>13804</v>
      </c>
      <c r="L3656" t="s">
        <v>13805</v>
      </c>
      <c r="M3656">
        <v>0.59972222200000003</v>
      </c>
      <c r="N3656">
        <v>0</v>
      </c>
      <c r="O3656">
        <v>1</v>
      </c>
      <c r="P3656">
        <v>0</v>
      </c>
      <c r="Q3656">
        <v>0</v>
      </c>
      <c r="R3656">
        <v>0</v>
      </c>
      <c r="S3656">
        <v>0.59972199999999998</v>
      </c>
      <c r="T3656">
        <v>0</v>
      </c>
      <c r="U3656">
        <v>0</v>
      </c>
    </row>
    <row r="3657" spans="1:21" x14ac:dyDescent="0.25">
      <c r="A3657" t="s">
        <v>13806</v>
      </c>
      <c r="B3657">
        <v>1</v>
      </c>
      <c r="C3657" t="s">
        <v>79</v>
      </c>
      <c r="D3657" t="s">
        <v>122</v>
      </c>
      <c r="E3657" t="s">
        <v>13807</v>
      </c>
      <c r="F3657" t="s">
        <v>5012</v>
      </c>
      <c r="G3657" t="s">
        <v>72</v>
      </c>
      <c r="H3657" t="s">
        <v>129</v>
      </c>
      <c r="I3657" t="s">
        <v>22</v>
      </c>
      <c r="J3657" t="s">
        <v>141</v>
      </c>
      <c r="K3657" t="s">
        <v>13808</v>
      </c>
      <c r="L3657" t="s">
        <v>13809</v>
      </c>
      <c r="M3657">
        <v>0.74138888800000002</v>
      </c>
      <c r="N3657">
        <v>0</v>
      </c>
      <c r="O3657">
        <v>0</v>
      </c>
      <c r="P3657">
        <v>0</v>
      </c>
      <c r="Q3657">
        <v>7</v>
      </c>
      <c r="R3657">
        <v>0</v>
      </c>
      <c r="S3657">
        <v>0</v>
      </c>
      <c r="T3657">
        <v>0</v>
      </c>
      <c r="U3657">
        <v>5.1897219999999997</v>
      </c>
    </row>
    <row r="3658" spans="1:21" x14ac:dyDescent="0.25">
      <c r="A3658" t="s">
        <v>13810</v>
      </c>
      <c r="B3658">
        <v>1</v>
      </c>
      <c r="C3658" t="s">
        <v>78</v>
      </c>
      <c r="D3658" t="s">
        <v>94</v>
      </c>
      <c r="E3658" t="s">
        <v>13811</v>
      </c>
      <c r="F3658" t="s">
        <v>5070</v>
      </c>
      <c r="G3658" t="s">
        <v>71</v>
      </c>
      <c r="H3658" t="s">
        <v>129</v>
      </c>
      <c r="I3658" t="s">
        <v>22</v>
      </c>
      <c r="J3658" t="s">
        <v>141</v>
      </c>
      <c r="K3658" t="s">
        <v>13812</v>
      </c>
      <c r="L3658" t="s">
        <v>13813</v>
      </c>
      <c r="M3658">
        <v>3.4308333329999998</v>
      </c>
      <c r="N3658">
        <v>0</v>
      </c>
      <c r="O3658">
        <v>1</v>
      </c>
      <c r="P3658">
        <v>0</v>
      </c>
      <c r="Q3658">
        <v>0</v>
      </c>
      <c r="R3658">
        <v>0</v>
      </c>
      <c r="S3658">
        <v>3.4308329999999998</v>
      </c>
      <c r="T3658">
        <v>0</v>
      </c>
      <c r="U3658">
        <v>0</v>
      </c>
    </row>
    <row r="3659" spans="1:21" x14ac:dyDescent="0.25">
      <c r="A3659" t="s">
        <v>13814</v>
      </c>
      <c r="B3659">
        <v>1</v>
      </c>
      <c r="C3659" t="s">
        <v>78</v>
      </c>
      <c r="D3659" t="s">
        <v>94</v>
      </c>
      <c r="E3659" t="s">
        <v>13815</v>
      </c>
      <c r="F3659" t="s">
        <v>5070</v>
      </c>
      <c r="G3659" t="s">
        <v>71</v>
      </c>
      <c r="H3659" t="s">
        <v>129</v>
      </c>
      <c r="I3659" t="s">
        <v>22</v>
      </c>
      <c r="J3659" t="s">
        <v>141</v>
      </c>
      <c r="K3659" t="s">
        <v>13816</v>
      </c>
      <c r="L3659" t="s">
        <v>13817</v>
      </c>
      <c r="M3659">
        <v>1.166388888</v>
      </c>
      <c r="N3659">
        <v>0</v>
      </c>
      <c r="O3659">
        <v>1</v>
      </c>
      <c r="P3659">
        <v>0</v>
      </c>
      <c r="Q3659">
        <v>0</v>
      </c>
      <c r="R3659">
        <v>0</v>
      </c>
      <c r="S3659">
        <v>1.1663889999999999</v>
      </c>
      <c r="T3659">
        <v>0</v>
      </c>
      <c r="U3659">
        <v>0</v>
      </c>
    </row>
    <row r="3660" spans="1:21" x14ac:dyDescent="0.25">
      <c r="A3660" t="s">
        <v>13818</v>
      </c>
      <c r="B3660">
        <v>1</v>
      </c>
      <c r="C3660" t="s">
        <v>79</v>
      </c>
      <c r="D3660" t="s">
        <v>124</v>
      </c>
      <c r="E3660" t="s">
        <v>13819</v>
      </c>
      <c r="F3660" t="s">
        <v>5070</v>
      </c>
      <c r="G3660" t="s">
        <v>71</v>
      </c>
      <c r="H3660" t="s">
        <v>129</v>
      </c>
      <c r="I3660" t="s">
        <v>22</v>
      </c>
      <c r="J3660" t="s">
        <v>141</v>
      </c>
      <c r="K3660" t="s">
        <v>4363</v>
      </c>
      <c r="L3660" t="s">
        <v>13820</v>
      </c>
      <c r="M3660">
        <v>2.1825000000000001</v>
      </c>
      <c r="N3660">
        <v>0</v>
      </c>
      <c r="O3660">
        <v>7</v>
      </c>
      <c r="P3660">
        <v>0</v>
      </c>
      <c r="Q3660">
        <v>0</v>
      </c>
      <c r="R3660">
        <v>0</v>
      </c>
      <c r="S3660">
        <v>15.2775</v>
      </c>
      <c r="T3660">
        <v>0</v>
      </c>
      <c r="U3660">
        <v>0</v>
      </c>
    </row>
    <row r="3661" spans="1:21" x14ac:dyDescent="0.25">
      <c r="A3661" t="s">
        <v>13821</v>
      </c>
      <c r="B3661">
        <v>1</v>
      </c>
      <c r="C3661" t="s">
        <v>78</v>
      </c>
      <c r="D3661" t="s">
        <v>87</v>
      </c>
      <c r="E3661" t="s">
        <v>13822</v>
      </c>
      <c r="F3661" t="s">
        <v>2199</v>
      </c>
      <c r="G3661" t="s">
        <v>71</v>
      </c>
      <c r="H3661" t="s">
        <v>129</v>
      </c>
      <c r="I3661" t="s">
        <v>24</v>
      </c>
      <c r="J3661" t="s">
        <v>141</v>
      </c>
      <c r="K3661" t="s">
        <v>13823</v>
      </c>
      <c r="L3661" t="s">
        <v>13824</v>
      </c>
      <c r="M3661">
        <v>2.3344444439999998</v>
      </c>
      <c r="N3661">
        <v>0</v>
      </c>
      <c r="O3661">
        <v>3</v>
      </c>
      <c r="P3661">
        <v>0</v>
      </c>
      <c r="Q3661">
        <v>0</v>
      </c>
      <c r="R3661">
        <v>0</v>
      </c>
      <c r="S3661">
        <v>7.0033329999999996</v>
      </c>
      <c r="T3661">
        <v>0</v>
      </c>
      <c r="U3661">
        <v>0</v>
      </c>
    </row>
    <row r="3662" spans="1:21" x14ac:dyDescent="0.25">
      <c r="A3662" t="s">
        <v>13825</v>
      </c>
      <c r="B3662">
        <v>1</v>
      </c>
      <c r="C3662" t="s">
        <v>78</v>
      </c>
      <c r="D3662" t="s">
        <v>90</v>
      </c>
      <c r="E3662" t="s">
        <v>13826</v>
      </c>
      <c r="F3662" t="s">
        <v>177</v>
      </c>
      <c r="G3662" t="s">
        <v>72</v>
      </c>
      <c r="H3662" t="s">
        <v>129</v>
      </c>
      <c r="I3662" t="s">
        <v>22</v>
      </c>
      <c r="J3662" t="s">
        <v>130</v>
      </c>
      <c r="K3662" t="s">
        <v>13827</v>
      </c>
      <c r="L3662" t="s">
        <v>13828</v>
      </c>
      <c r="M3662">
        <v>1.9824999999999999</v>
      </c>
      <c r="N3662">
        <v>2</v>
      </c>
      <c r="O3662">
        <v>594</v>
      </c>
      <c r="P3662">
        <v>0</v>
      </c>
      <c r="Q3662">
        <v>0</v>
      </c>
      <c r="R3662">
        <v>3.9649999999999999</v>
      </c>
      <c r="S3662">
        <v>1177.605</v>
      </c>
      <c r="T3662">
        <v>0</v>
      </c>
      <c r="U3662">
        <v>0</v>
      </c>
    </row>
    <row r="3663" spans="1:21" x14ac:dyDescent="0.25">
      <c r="A3663" t="s">
        <v>13829</v>
      </c>
      <c r="B3663">
        <v>1</v>
      </c>
      <c r="C3663" t="s">
        <v>78</v>
      </c>
      <c r="D3663" t="s">
        <v>94</v>
      </c>
      <c r="E3663" t="s">
        <v>13830</v>
      </c>
      <c r="F3663" t="s">
        <v>4996</v>
      </c>
      <c r="G3663" t="s">
        <v>71</v>
      </c>
      <c r="H3663" t="s">
        <v>129</v>
      </c>
      <c r="I3663" t="s">
        <v>22</v>
      </c>
      <c r="J3663" t="s">
        <v>141</v>
      </c>
      <c r="K3663" t="s">
        <v>13831</v>
      </c>
      <c r="L3663" t="s">
        <v>13832</v>
      </c>
      <c r="M3663">
        <v>0.42194444399999997</v>
      </c>
      <c r="N3663">
        <v>0</v>
      </c>
      <c r="O3663">
        <v>6</v>
      </c>
      <c r="P3663">
        <v>0</v>
      </c>
      <c r="Q3663">
        <v>0</v>
      </c>
      <c r="R3663">
        <v>0</v>
      </c>
      <c r="S3663">
        <v>2.5316670000000001</v>
      </c>
      <c r="T3663">
        <v>0</v>
      </c>
      <c r="U3663">
        <v>0</v>
      </c>
    </row>
    <row r="3664" spans="1:21" x14ac:dyDescent="0.25">
      <c r="A3664" t="s">
        <v>13833</v>
      </c>
      <c r="B3664">
        <v>1</v>
      </c>
      <c r="C3664" t="s">
        <v>78</v>
      </c>
      <c r="D3664" t="s">
        <v>90</v>
      </c>
      <c r="E3664" t="s">
        <v>13834</v>
      </c>
      <c r="F3664" t="s">
        <v>5070</v>
      </c>
      <c r="G3664" t="s">
        <v>71</v>
      </c>
      <c r="H3664" t="s">
        <v>129</v>
      </c>
      <c r="I3664" t="s">
        <v>22</v>
      </c>
      <c r="J3664" t="s">
        <v>141</v>
      </c>
      <c r="K3664" t="s">
        <v>13835</v>
      </c>
      <c r="L3664" t="s">
        <v>13836</v>
      </c>
      <c r="M3664">
        <v>3.4649999999999999</v>
      </c>
      <c r="N3664">
        <v>0</v>
      </c>
      <c r="O3664">
        <v>1</v>
      </c>
      <c r="P3664">
        <v>0</v>
      </c>
      <c r="Q3664">
        <v>0</v>
      </c>
      <c r="R3664">
        <v>0</v>
      </c>
      <c r="S3664">
        <v>3.4649999999999999</v>
      </c>
      <c r="T3664">
        <v>0</v>
      </c>
      <c r="U3664">
        <v>0</v>
      </c>
    </row>
    <row r="3665" spans="1:21" x14ac:dyDescent="0.25">
      <c r="A3665" t="s">
        <v>13837</v>
      </c>
      <c r="B3665">
        <v>1</v>
      </c>
      <c r="C3665" t="s">
        <v>78</v>
      </c>
      <c r="D3665" t="s">
        <v>237</v>
      </c>
      <c r="E3665" t="s">
        <v>13838</v>
      </c>
      <c r="F3665" t="s">
        <v>4991</v>
      </c>
      <c r="G3665" t="s">
        <v>71</v>
      </c>
      <c r="H3665" t="s">
        <v>129</v>
      </c>
      <c r="I3665" t="s">
        <v>22</v>
      </c>
      <c r="J3665" t="s">
        <v>141</v>
      </c>
      <c r="K3665" t="s">
        <v>13839</v>
      </c>
      <c r="L3665" t="s">
        <v>13840</v>
      </c>
      <c r="M3665">
        <v>0.95833333300000001</v>
      </c>
      <c r="N3665">
        <v>0</v>
      </c>
      <c r="O3665">
        <v>12</v>
      </c>
      <c r="P3665">
        <v>0</v>
      </c>
      <c r="Q3665">
        <v>0</v>
      </c>
      <c r="R3665">
        <v>0</v>
      </c>
      <c r="S3665">
        <v>11.5</v>
      </c>
      <c r="T3665">
        <v>0</v>
      </c>
      <c r="U3665">
        <v>0</v>
      </c>
    </row>
    <row r="3666" spans="1:21" x14ac:dyDescent="0.25">
      <c r="A3666" t="s">
        <v>13841</v>
      </c>
      <c r="B3666">
        <v>1</v>
      </c>
      <c r="C3666" t="s">
        <v>78</v>
      </c>
      <c r="D3666" t="s">
        <v>87</v>
      </c>
      <c r="E3666" t="s">
        <v>3213</v>
      </c>
      <c r="F3666" t="s">
        <v>140</v>
      </c>
      <c r="G3666" t="s">
        <v>72</v>
      </c>
      <c r="H3666" t="s">
        <v>129</v>
      </c>
      <c r="I3666" t="s">
        <v>22</v>
      </c>
      <c r="J3666" t="s">
        <v>141</v>
      </c>
      <c r="K3666" t="s">
        <v>13842</v>
      </c>
      <c r="L3666" t="s">
        <v>13843</v>
      </c>
      <c r="M3666">
        <v>0.243888888</v>
      </c>
      <c r="N3666">
        <v>19</v>
      </c>
      <c r="O3666">
        <v>668</v>
      </c>
      <c r="P3666">
        <v>22</v>
      </c>
      <c r="Q3666">
        <v>415</v>
      </c>
      <c r="R3666">
        <v>4.6338889999999999</v>
      </c>
      <c r="S3666">
        <v>162.917777</v>
      </c>
      <c r="T3666">
        <v>5.3655559999999998</v>
      </c>
      <c r="U3666">
        <v>101.21388899999999</v>
      </c>
    </row>
    <row r="3667" spans="1:21" x14ac:dyDescent="0.25">
      <c r="A3667" t="s">
        <v>13844</v>
      </c>
      <c r="B3667">
        <v>1</v>
      </c>
      <c r="C3667" t="s">
        <v>78</v>
      </c>
      <c r="D3667" t="s">
        <v>87</v>
      </c>
      <c r="E3667" t="s">
        <v>3213</v>
      </c>
      <c r="F3667" t="s">
        <v>140</v>
      </c>
      <c r="G3667" t="s">
        <v>72</v>
      </c>
      <c r="H3667" t="s">
        <v>129</v>
      </c>
      <c r="I3667" t="s">
        <v>22</v>
      </c>
      <c r="J3667" t="s">
        <v>141</v>
      </c>
      <c r="K3667" t="s">
        <v>13845</v>
      </c>
      <c r="L3667" t="s">
        <v>13846</v>
      </c>
      <c r="M3667">
        <v>0.41916666600000002</v>
      </c>
      <c r="N3667">
        <v>19</v>
      </c>
      <c r="O3667">
        <v>669</v>
      </c>
      <c r="P3667">
        <v>22</v>
      </c>
      <c r="Q3667">
        <v>415</v>
      </c>
      <c r="R3667">
        <v>7.9641669999999998</v>
      </c>
      <c r="S3667">
        <v>280.42250000000001</v>
      </c>
      <c r="T3667">
        <v>9.2216670000000001</v>
      </c>
      <c r="U3667">
        <v>173.95416599999999</v>
      </c>
    </row>
    <row r="3668" spans="1:21" x14ac:dyDescent="0.25">
      <c r="A3668" t="s">
        <v>13847</v>
      </c>
      <c r="B3668">
        <v>1</v>
      </c>
      <c r="C3668" t="s">
        <v>78</v>
      </c>
      <c r="D3668" t="s">
        <v>90</v>
      </c>
      <c r="E3668" t="s">
        <v>13848</v>
      </c>
      <c r="F3668" t="s">
        <v>2199</v>
      </c>
      <c r="G3668" t="s">
        <v>71</v>
      </c>
      <c r="H3668" t="s">
        <v>129</v>
      </c>
      <c r="I3668" t="s">
        <v>22</v>
      </c>
      <c r="J3668" t="s">
        <v>141</v>
      </c>
      <c r="K3668" t="s">
        <v>13849</v>
      </c>
      <c r="L3668" t="s">
        <v>13850</v>
      </c>
      <c r="M3668">
        <v>0.92888888800000002</v>
      </c>
      <c r="N3668">
        <v>0</v>
      </c>
      <c r="O3668">
        <v>1</v>
      </c>
      <c r="P3668">
        <v>0</v>
      </c>
      <c r="Q3668">
        <v>0</v>
      </c>
      <c r="R3668">
        <v>0</v>
      </c>
      <c r="S3668">
        <v>0.92888899999999996</v>
      </c>
      <c r="T3668">
        <v>0</v>
      </c>
      <c r="U3668">
        <v>0</v>
      </c>
    </row>
    <row r="3669" spans="1:21" x14ac:dyDescent="0.25">
      <c r="A3669" t="s">
        <v>13851</v>
      </c>
      <c r="B3669">
        <v>1</v>
      </c>
      <c r="C3669" t="s">
        <v>78</v>
      </c>
      <c r="D3669" t="s">
        <v>87</v>
      </c>
      <c r="E3669" t="s">
        <v>13852</v>
      </c>
      <c r="F3669" t="s">
        <v>140</v>
      </c>
      <c r="G3669" t="s">
        <v>72</v>
      </c>
      <c r="H3669" t="s">
        <v>129</v>
      </c>
      <c r="I3669" t="s">
        <v>22</v>
      </c>
      <c r="J3669" t="s">
        <v>141</v>
      </c>
      <c r="K3669" t="s">
        <v>13853</v>
      </c>
      <c r="L3669" t="s">
        <v>13854</v>
      </c>
      <c r="M3669">
        <v>0.6</v>
      </c>
      <c r="N3669">
        <v>19</v>
      </c>
      <c r="O3669">
        <v>669</v>
      </c>
      <c r="P3669">
        <v>22</v>
      </c>
      <c r="Q3669">
        <v>415</v>
      </c>
      <c r="R3669">
        <v>11.4</v>
      </c>
      <c r="S3669">
        <v>401.4</v>
      </c>
      <c r="T3669">
        <v>13.2</v>
      </c>
      <c r="U3669">
        <v>249</v>
      </c>
    </row>
    <row r="3670" spans="1:21" x14ac:dyDescent="0.25">
      <c r="A3670" t="s">
        <v>13855</v>
      </c>
      <c r="B3670">
        <v>1</v>
      </c>
      <c r="C3670" t="s">
        <v>79</v>
      </c>
      <c r="D3670" t="s">
        <v>124</v>
      </c>
      <c r="E3670" t="s">
        <v>4560</v>
      </c>
      <c r="F3670" t="s">
        <v>140</v>
      </c>
      <c r="G3670" t="s">
        <v>72</v>
      </c>
      <c r="H3670" t="s">
        <v>129</v>
      </c>
      <c r="I3670" t="s">
        <v>22</v>
      </c>
      <c r="J3670" t="s">
        <v>141</v>
      </c>
      <c r="K3670" t="s">
        <v>3172</v>
      </c>
      <c r="L3670" t="s">
        <v>13856</v>
      </c>
      <c r="M3670">
        <v>0.13194444399999999</v>
      </c>
      <c r="N3670">
        <v>85</v>
      </c>
      <c r="O3670">
        <v>17525</v>
      </c>
      <c r="P3670">
        <v>13</v>
      </c>
      <c r="Q3670">
        <v>539</v>
      </c>
      <c r="R3670">
        <v>11.215278</v>
      </c>
      <c r="S3670">
        <v>2312.3263809999999</v>
      </c>
      <c r="T3670">
        <v>1.7152780000000001</v>
      </c>
      <c r="U3670">
        <v>71.118054999999998</v>
      </c>
    </row>
    <row r="3671" spans="1:21" x14ac:dyDescent="0.25">
      <c r="A3671" t="s">
        <v>13857</v>
      </c>
      <c r="B3671">
        <v>1</v>
      </c>
      <c r="C3671" t="s">
        <v>78</v>
      </c>
      <c r="D3671" t="s">
        <v>237</v>
      </c>
      <c r="E3671" t="s">
        <v>13858</v>
      </c>
      <c r="F3671" t="s">
        <v>177</v>
      </c>
      <c r="G3671" t="s">
        <v>71</v>
      </c>
      <c r="H3671" t="s">
        <v>129</v>
      </c>
      <c r="I3671" t="s">
        <v>22</v>
      </c>
      <c r="J3671" t="s">
        <v>130</v>
      </c>
      <c r="K3671" t="s">
        <v>13859</v>
      </c>
      <c r="L3671" t="s">
        <v>13860</v>
      </c>
      <c r="M3671">
        <v>2.8046027769999999</v>
      </c>
      <c r="N3671">
        <v>0</v>
      </c>
      <c r="O3671">
        <v>127</v>
      </c>
      <c r="P3671">
        <v>0</v>
      </c>
      <c r="Q3671">
        <v>0</v>
      </c>
      <c r="R3671">
        <v>0</v>
      </c>
      <c r="S3671">
        <v>356.18455299999999</v>
      </c>
      <c r="T3671">
        <v>0</v>
      </c>
      <c r="U3671">
        <v>0</v>
      </c>
    </row>
    <row r="3672" spans="1:21" x14ac:dyDescent="0.25">
      <c r="A3672" t="s">
        <v>13861</v>
      </c>
      <c r="B3672">
        <v>1</v>
      </c>
      <c r="C3672" t="s">
        <v>78</v>
      </c>
      <c r="D3672" t="s">
        <v>237</v>
      </c>
      <c r="E3672" t="s">
        <v>13862</v>
      </c>
      <c r="F3672" t="s">
        <v>4991</v>
      </c>
      <c r="G3672" t="s">
        <v>71</v>
      </c>
      <c r="H3672" t="s">
        <v>129</v>
      </c>
      <c r="I3672" t="s">
        <v>22</v>
      </c>
      <c r="J3672" t="s">
        <v>141</v>
      </c>
      <c r="K3672" t="s">
        <v>13863</v>
      </c>
      <c r="L3672" t="s">
        <v>13864</v>
      </c>
      <c r="M3672">
        <v>0.61666666599999997</v>
      </c>
      <c r="N3672">
        <v>0</v>
      </c>
      <c r="O3672">
        <v>5</v>
      </c>
      <c r="P3672">
        <v>0</v>
      </c>
      <c r="Q3672">
        <v>0</v>
      </c>
      <c r="R3672">
        <v>0</v>
      </c>
      <c r="S3672">
        <v>3.0833330000000001</v>
      </c>
      <c r="T3672">
        <v>0</v>
      </c>
      <c r="U3672">
        <v>0</v>
      </c>
    </row>
    <row r="3673" spans="1:21" x14ac:dyDescent="0.25">
      <c r="A3673" t="s">
        <v>13865</v>
      </c>
      <c r="B3673">
        <v>1</v>
      </c>
      <c r="C3673" t="s">
        <v>78</v>
      </c>
      <c r="D3673" t="s">
        <v>94</v>
      </c>
      <c r="E3673" t="s">
        <v>13866</v>
      </c>
      <c r="F3673" t="s">
        <v>4991</v>
      </c>
      <c r="G3673" t="s">
        <v>71</v>
      </c>
      <c r="H3673" t="s">
        <v>129</v>
      </c>
      <c r="I3673" t="s">
        <v>22</v>
      </c>
      <c r="J3673" t="s">
        <v>141</v>
      </c>
      <c r="K3673" t="s">
        <v>13867</v>
      </c>
      <c r="L3673" t="s">
        <v>13868</v>
      </c>
      <c r="M3673">
        <v>5.051666666</v>
      </c>
      <c r="N3673">
        <v>0</v>
      </c>
      <c r="O3673">
        <v>0</v>
      </c>
      <c r="P3673">
        <v>0</v>
      </c>
      <c r="Q3673">
        <v>6</v>
      </c>
      <c r="R3673">
        <v>0</v>
      </c>
      <c r="S3673">
        <v>0</v>
      </c>
      <c r="T3673">
        <v>0</v>
      </c>
      <c r="U3673">
        <v>30.31</v>
      </c>
    </row>
    <row r="3674" spans="1:21" x14ac:dyDescent="0.25">
      <c r="A3674" t="s">
        <v>13869</v>
      </c>
      <c r="B3674">
        <v>1</v>
      </c>
      <c r="C3674" t="s">
        <v>78</v>
      </c>
      <c r="D3674" t="s">
        <v>82</v>
      </c>
      <c r="E3674" t="s">
        <v>13870</v>
      </c>
      <c r="F3674" t="s">
        <v>4991</v>
      </c>
      <c r="G3674" t="s">
        <v>71</v>
      </c>
      <c r="H3674" t="s">
        <v>129</v>
      </c>
      <c r="I3674" t="s">
        <v>22</v>
      </c>
      <c r="J3674" t="s">
        <v>141</v>
      </c>
      <c r="K3674" t="s">
        <v>13871</v>
      </c>
      <c r="L3674" t="s">
        <v>13872</v>
      </c>
      <c r="M3674">
        <v>5.1855555549999997</v>
      </c>
      <c r="N3674">
        <v>0</v>
      </c>
      <c r="O3674">
        <v>9</v>
      </c>
      <c r="P3674">
        <v>0</v>
      </c>
      <c r="Q3674">
        <v>0</v>
      </c>
      <c r="R3674">
        <v>0</v>
      </c>
      <c r="S3674">
        <v>46.67</v>
      </c>
      <c r="T3674">
        <v>0</v>
      </c>
      <c r="U3674">
        <v>0</v>
      </c>
    </row>
    <row r="3675" spans="1:21" x14ac:dyDescent="0.25">
      <c r="A3675" t="s">
        <v>13873</v>
      </c>
      <c r="B3675">
        <v>1</v>
      </c>
      <c r="C3675" t="s">
        <v>78</v>
      </c>
      <c r="D3675" t="s">
        <v>90</v>
      </c>
      <c r="E3675" t="s">
        <v>13874</v>
      </c>
      <c r="F3675" t="s">
        <v>177</v>
      </c>
      <c r="G3675" t="s">
        <v>72</v>
      </c>
      <c r="H3675" t="s">
        <v>129</v>
      </c>
      <c r="I3675" t="s">
        <v>22</v>
      </c>
      <c r="J3675" t="s">
        <v>130</v>
      </c>
      <c r="K3675" t="s">
        <v>13875</v>
      </c>
      <c r="L3675" t="s">
        <v>13876</v>
      </c>
      <c r="M3675">
        <v>2.7875000000000001</v>
      </c>
      <c r="N3675">
        <v>2</v>
      </c>
      <c r="O3675">
        <v>304</v>
      </c>
      <c r="P3675">
        <v>0</v>
      </c>
      <c r="Q3675">
        <v>0</v>
      </c>
      <c r="R3675">
        <v>5.5750000000000002</v>
      </c>
      <c r="S3675">
        <v>847.4</v>
      </c>
      <c r="T3675">
        <v>0</v>
      </c>
      <c r="U3675">
        <v>0</v>
      </c>
    </row>
    <row r="3676" spans="1:21" x14ac:dyDescent="0.25">
      <c r="A3676" t="s">
        <v>13877</v>
      </c>
      <c r="B3676">
        <v>1</v>
      </c>
      <c r="C3676" t="s">
        <v>78</v>
      </c>
      <c r="D3676" t="s">
        <v>95</v>
      </c>
      <c r="E3676" t="s">
        <v>13878</v>
      </c>
      <c r="F3676" t="s">
        <v>4991</v>
      </c>
      <c r="G3676" t="s">
        <v>71</v>
      </c>
      <c r="H3676" t="s">
        <v>129</v>
      </c>
      <c r="I3676" t="s">
        <v>22</v>
      </c>
      <c r="J3676" t="s">
        <v>141</v>
      </c>
      <c r="K3676" t="s">
        <v>13879</v>
      </c>
      <c r="L3676" t="s">
        <v>13880</v>
      </c>
      <c r="M3676">
        <v>0.699722222</v>
      </c>
      <c r="N3676">
        <v>0</v>
      </c>
      <c r="O3676">
        <v>1</v>
      </c>
      <c r="P3676">
        <v>0</v>
      </c>
      <c r="Q3676">
        <v>0</v>
      </c>
      <c r="R3676">
        <v>0</v>
      </c>
      <c r="S3676">
        <v>0.69972199999999996</v>
      </c>
      <c r="T3676">
        <v>0</v>
      </c>
      <c r="U3676">
        <v>0</v>
      </c>
    </row>
    <row r="3677" spans="1:21" x14ac:dyDescent="0.25">
      <c r="A3677" t="s">
        <v>13881</v>
      </c>
      <c r="B3677">
        <v>1</v>
      </c>
      <c r="C3677" t="s">
        <v>78</v>
      </c>
      <c r="D3677" t="s">
        <v>87</v>
      </c>
      <c r="E3677" t="s">
        <v>3213</v>
      </c>
      <c r="F3677" t="s">
        <v>140</v>
      </c>
      <c r="G3677" t="s">
        <v>72</v>
      </c>
      <c r="H3677" t="s">
        <v>129</v>
      </c>
      <c r="I3677" t="s">
        <v>22</v>
      </c>
      <c r="J3677" t="s">
        <v>141</v>
      </c>
      <c r="K3677" t="s">
        <v>13882</v>
      </c>
      <c r="L3677" t="s">
        <v>13883</v>
      </c>
      <c r="M3677">
        <v>0.48611111099999998</v>
      </c>
      <c r="N3677">
        <v>19</v>
      </c>
      <c r="O3677">
        <v>669</v>
      </c>
      <c r="P3677">
        <v>22</v>
      </c>
      <c r="Q3677">
        <v>415</v>
      </c>
      <c r="R3677">
        <v>9.2361109999999993</v>
      </c>
      <c r="S3677">
        <v>325.20833299999998</v>
      </c>
      <c r="T3677">
        <v>10.694444000000001</v>
      </c>
      <c r="U3677">
        <v>201.73611099999999</v>
      </c>
    </row>
    <row r="3678" spans="1:21" x14ac:dyDescent="0.25">
      <c r="A3678" t="s">
        <v>13884</v>
      </c>
      <c r="B3678">
        <v>1</v>
      </c>
      <c r="C3678" t="s">
        <v>78</v>
      </c>
      <c r="D3678" t="s">
        <v>237</v>
      </c>
      <c r="E3678" t="s">
        <v>13885</v>
      </c>
      <c r="F3678" t="s">
        <v>177</v>
      </c>
      <c r="G3678" t="s">
        <v>71</v>
      </c>
      <c r="H3678" t="s">
        <v>129</v>
      </c>
      <c r="I3678" t="s">
        <v>22</v>
      </c>
      <c r="J3678" t="s">
        <v>130</v>
      </c>
      <c r="K3678" t="s">
        <v>13886</v>
      </c>
      <c r="L3678" t="s">
        <v>13887</v>
      </c>
      <c r="M3678">
        <v>8.0803127769999996</v>
      </c>
      <c r="N3678">
        <v>0</v>
      </c>
      <c r="O3678">
        <v>218</v>
      </c>
      <c r="P3678">
        <v>0</v>
      </c>
      <c r="Q3678">
        <v>0</v>
      </c>
      <c r="R3678">
        <v>0</v>
      </c>
      <c r="S3678">
        <v>1761.5081849999999</v>
      </c>
      <c r="T3678">
        <v>0</v>
      </c>
      <c r="U3678">
        <v>0</v>
      </c>
    </row>
    <row r="3679" spans="1:21" x14ac:dyDescent="0.25">
      <c r="A3679" t="s">
        <v>13888</v>
      </c>
      <c r="B3679">
        <v>1</v>
      </c>
      <c r="C3679" t="s">
        <v>78</v>
      </c>
      <c r="D3679" t="s">
        <v>237</v>
      </c>
      <c r="E3679" t="s">
        <v>13889</v>
      </c>
      <c r="F3679" t="s">
        <v>140</v>
      </c>
      <c r="G3679" t="s">
        <v>72</v>
      </c>
      <c r="H3679" t="s">
        <v>129</v>
      </c>
      <c r="I3679" t="s">
        <v>22</v>
      </c>
      <c r="J3679" t="s">
        <v>141</v>
      </c>
      <c r="K3679" t="s">
        <v>13890</v>
      </c>
      <c r="L3679" t="s">
        <v>13891</v>
      </c>
      <c r="M3679">
        <v>0.71472222200000002</v>
      </c>
      <c r="N3679">
        <v>8</v>
      </c>
      <c r="O3679">
        <v>2310</v>
      </c>
      <c r="P3679">
        <v>0</v>
      </c>
      <c r="Q3679">
        <v>0</v>
      </c>
      <c r="R3679">
        <v>5.717778</v>
      </c>
      <c r="S3679">
        <v>1651.008333</v>
      </c>
      <c r="T3679">
        <v>0</v>
      </c>
      <c r="U3679">
        <v>0</v>
      </c>
    </row>
    <row r="3680" spans="1:21" x14ac:dyDescent="0.25">
      <c r="A3680" t="s">
        <v>13892</v>
      </c>
      <c r="B3680">
        <v>1</v>
      </c>
      <c r="C3680" t="s">
        <v>78</v>
      </c>
      <c r="D3680" t="s">
        <v>90</v>
      </c>
      <c r="E3680" t="s">
        <v>13893</v>
      </c>
      <c r="F3680" t="s">
        <v>4991</v>
      </c>
      <c r="G3680" t="s">
        <v>71</v>
      </c>
      <c r="H3680" t="s">
        <v>129</v>
      </c>
      <c r="I3680" t="s">
        <v>22</v>
      </c>
      <c r="J3680" t="s">
        <v>141</v>
      </c>
      <c r="K3680" t="s">
        <v>13894</v>
      </c>
      <c r="L3680" t="s">
        <v>13895</v>
      </c>
      <c r="M3680">
        <v>1.3174999999999999</v>
      </c>
      <c r="N3680">
        <v>0</v>
      </c>
      <c r="O3680">
        <v>1</v>
      </c>
      <c r="P3680">
        <v>0</v>
      </c>
      <c r="Q3680">
        <v>0</v>
      </c>
      <c r="R3680">
        <v>0</v>
      </c>
      <c r="S3680">
        <v>1.3174999999999999</v>
      </c>
      <c r="T3680">
        <v>0</v>
      </c>
      <c r="U3680">
        <v>0</v>
      </c>
    </row>
    <row r="3681" spans="1:21" x14ac:dyDescent="0.25">
      <c r="A3681" t="s">
        <v>13896</v>
      </c>
      <c r="B3681">
        <v>1</v>
      </c>
      <c r="C3681" t="s">
        <v>78</v>
      </c>
      <c r="D3681" t="s">
        <v>102</v>
      </c>
      <c r="E3681" t="s">
        <v>13897</v>
      </c>
      <c r="F3681" t="s">
        <v>140</v>
      </c>
      <c r="G3681" t="s">
        <v>72</v>
      </c>
      <c r="H3681" t="s">
        <v>129</v>
      </c>
      <c r="I3681" t="s">
        <v>22</v>
      </c>
      <c r="J3681" t="s">
        <v>141</v>
      </c>
      <c r="K3681" t="s">
        <v>13898</v>
      </c>
      <c r="L3681" t="s">
        <v>13899</v>
      </c>
      <c r="M3681">
        <v>0.81222222200000005</v>
      </c>
      <c r="N3681">
        <v>65</v>
      </c>
      <c r="O3681">
        <v>17</v>
      </c>
      <c r="P3681">
        <v>0</v>
      </c>
      <c r="Q3681">
        <v>0</v>
      </c>
      <c r="R3681">
        <v>52.794443999999999</v>
      </c>
      <c r="S3681">
        <v>13.807778000000001</v>
      </c>
      <c r="T3681">
        <v>0</v>
      </c>
      <c r="U3681">
        <v>0</v>
      </c>
    </row>
    <row r="3682" spans="1:21" x14ac:dyDescent="0.25">
      <c r="A3682" t="s">
        <v>13900</v>
      </c>
      <c r="B3682">
        <v>1</v>
      </c>
      <c r="C3682" t="s">
        <v>78</v>
      </c>
      <c r="D3682" t="s">
        <v>102</v>
      </c>
      <c r="E3682" t="s">
        <v>13901</v>
      </c>
      <c r="F3682" t="s">
        <v>140</v>
      </c>
      <c r="G3682" t="s">
        <v>72</v>
      </c>
      <c r="H3682" t="s">
        <v>129</v>
      </c>
      <c r="I3682" t="s">
        <v>22</v>
      </c>
      <c r="J3682" t="s">
        <v>141</v>
      </c>
      <c r="K3682" t="s">
        <v>13902</v>
      </c>
      <c r="L3682" t="s">
        <v>13903</v>
      </c>
      <c r="M3682">
        <v>0.61499999999999999</v>
      </c>
      <c r="N3682">
        <v>0</v>
      </c>
      <c r="O3682">
        <v>5</v>
      </c>
      <c r="P3682">
        <v>10</v>
      </c>
      <c r="Q3682">
        <v>10</v>
      </c>
      <c r="R3682">
        <v>0</v>
      </c>
      <c r="S3682">
        <v>3.0750000000000002</v>
      </c>
      <c r="T3682">
        <v>6.15</v>
      </c>
      <c r="U3682">
        <v>6.15</v>
      </c>
    </row>
    <row r="3683" spans="1:21" x14ac:dyDescent="0.25">
      <c r="A3683" t="s">
        <v>13904</v>
      </c>
      <c r="B3683">
        <v>1</v>
      </c>
      <c r="C3683" t="s">
        <v>78</v>
      </c>
      <c r="D3683" t="s">
        <v>102</v>
      </c>
      <c r="E3683" t="s">
        <v>13905</v>
      </c>
      <c r="F3683" t="s">
        <v>128</v>
      </c>
      <c r="G3683" t="s">
        <v>71</v>
      </c>
      <c r="H3683" t="s">
        <v>129</v>
      </c>
      <c r="I3683" t="s">
        <v>22</v>
      </c>
      <c r="J3683" t="s">
        <v>130</v>
      </c>
      <c r="K3683" t="s">
        <v>13906</v>
      </c>
      <c r="L3683" t="s">
        <v>13907</v>
      </c>
      <c r="M3683">
        <v>5.6619488880000004</v>
      </c>
      <c r="N3683">
        <v>0</v>
      </c>
      <c r="O3683">
        <v>57</v>
      </c>
      <c r="P3683">
        <v>0</v>
      </c>
      <c r="Q3683">
        <v>0</v>
      </c>
      <c r="R3683">
        <v>0</v>
      </c>
      <c r="S3683">
        <v>322.731087</v>
      </c>
      <c r="T3683">
        <v>0</v>
      </c>
      <c r="U3683">
        <v>0</v>
      </c>
    </row>
    <row r="3684" spans="1:21" x14ac:dyDescent="0.25">
      <c r="A3684" t="s">
        <v>13908</v>
      </c>
      <c r="B3684">
        <v>1</v>
      </c>
      <c r="C3684" t="s">
        <v>79</v>
      </c>
      <c r="D3684" t="s">
        <v>120</v>
      </c>
      <c r="E3684" t="s">
        <v>13909</v>
      </c>
      <c r="F3684" t="s">
        <v>4991</v>
      </c>
      <c r="G3684" t="s">
        <v>71</v>
      </c>
      <c r="H3684" t="s">
        <v>129</v>
      </c>
      <c r="I3684" t="s">
        <v>22</v>
      </c>
      <c r="J3684" t="s">
        <v>141</v>
      </c>
      <c r="K3684" t="s">
        <v>13910</v>
      </c>
      <c r="L3684" t="s">
        <v>13911</v>
      </c>
      <c r="M3684">
        <v>0.92749999999999999</v>
      </c>
      <c r="N3684">
        <v>0</v>
      </c>
      <c r="O3684">
        <v>2</v>
      </c>
      <c r="P3684">
        <v>0</v>
      </c>
      <c r="Q3684">
        <v>0</v>
      </c>
      <c r="R3684">
        <v>0</v>
      </c>
      <c r="S3684">
        <v>1.855</v>
      </c>
      <c r="T3684">
        <v>0</v>
      </c>
      <c r="U3684">
        <v>0</v>
      </c>
    </row>
    <row r="3685" spans="1:21" x14ac:dyDescent="0.25">
      <c r="A3685" t="s">
        <v>13912</v>
      </c>
      <c r="B3685">
        <v>1</v>
      </c>
      <c r="C3685" t="s">
        <v>78</v>
      </c>
      <c r="D3685" t="s">
        <v>237</v>
      </c>
      <c r="E3685" t="s">
        <v>13913</v>
      </c>
      <c r="F3685" t="s">
        <v>2199</v>
      </c>
      <c r="G3685" t="s">
        <v>71</v>
      </c>
      <c r="H3685" t="s">
        <v>129</v>
      </c>
      <c r="I3685" t="s">
        <v>22</v>
      </c>
      <c r="J3685" t="s">
        <v>141</v>
      </c>
      <c r="K3685" t="s">
        <v>13914</v>
      </c>
      <c r="L3685" t="s">
        <v>13915</v>
      </c>
      <c r="M3685">
        <v>4.6802777769999997</v>
      </c>
      <c r="N3685">
        <v>0</v>
      </c>
      <c r="O3685">
        <v>1</v>
      </c>
      <c r="P3685">
        <v>0</v>
      </c>
      <c r="Q3685">
        <v>0</v>
      </c>
      <c r="R3685">
        <v>0</v>
      </c>
      <c r="S3685">
        <v>4.6802780000000004</v>
      </c>
      <c r="T3685">
        <v>0</v>
      </c>
      <c r="U3685">
        <v>0</v>
      </c>
    </row>
    <row r="3686" spans="1:21" x14ac:dyDescent="0.25">
      <c r="A3686" t="s">
        <v>13916</v>
      </c>
      <c r="B3686">
        <v>1</v>
      </c>
      <c r="C3686" t="s">
        <v>78</v>
      </c>
      <c r="D3686" t="s">
        <v>237</v>
      </c>
      <c r="E3686" t="s">
        <v>13917</v>
      </c>
      <c r="F3686" t="s">
        <v>177</v>
      </c>
      <c r="G3686" t="s">
        <v>71</v>
      </c>
      <c r="H3686" t="s">
        <v>129</v>
      </c>
      <c r="I3686" t="s">
        <v>22</v>
      </c>
      <c r="J3686" t="s">
        <v>130</v>
      </c>
      <c r="K3686" t="s">
        <v>13918</v>
      </c>
      <c r="L3686" t="s">
        <v>13919</v>
      </c>
      <c r="M3686">
        <v>5.3759924999999997</v>
      </c>
      <c r="N3686">
        <v>0</v>
      </c>
      <c r="O3686">
        <v>198</v>
      </c>
      <c r="P3686">
        <v>0</v>
      </c>
      <c r="Q3686">
        <v>0</v>
      </c>
      <c r="R3686">
        <v>0</v>
      </c>
      <c r="S3686">
        <v>1064.4465150000001</v>
      </c>
      <c r="T3686">
        <v>0</v>
      </c>
      <c r="U3686">
        <v>0</v>
      </c>
    </row>
    <row r="3687" spans="1:21" x14ac:dyDescent="0.25">
      <c r="A3687" t="s">
        <v>13920</v>
      </c>
      <c r="B3687">
        <v>1</v>
      </c>
      <c r="C3687" t="s">
        <v>78</v>
      </c>
      <c r="D3687" t="s">
        <v>82</v>
      </c>
      <c r="E3687" t="s">
        <v>13921</v>
      </c>
      <c r="F3687" t="s">
        <v>5012</v>
      </c>
      <c r="G3687" t="s">
        <v>72</v>
      </c>
      <c r="H3687" t="s">
        <v>129</v>
      </c>
      <c r="I3687" t="s">
        <v>22</v>
      </c>
      <c r="J3687" t="s">
        <v>141</v>
      </c>
      <c r="K3687" t="s">
        <v>13922</v>
      </c>
      <c r="L3687" t="s">
        <v>13398</v>
      </c>
      <c r="M3687">
        <v>0.19166666600000001</v>
      </c>
      <c r="N3687">
        <v>2</v>
      </c>
      <c r="O3687">
        <v>287</v>
      </c>
      <c r="P3687">
        <v>0</v>
      </c>
      <c r="Q3687">
        <v>17</v>
      </c>
      <c r="R3687">
        <v>0.38333299999999998</v>
      </c>
      <c r="S3687">
        <v>55.008333</v>
      </c>
      <c r="T3687">
        <v>0</v>
      </c>
      <c r="U3687">
        <v>3.2583329999999999</v>
      </c>
    </row>
    <row r="3688" spans="1:21" x14ac:dyDescent="0.25">
      <c r="A3688" t="s">
        <v>13923</v>
      </c>
      <c r="B3688">
        <v>1</v>
      </c>
      <c r="C3688" t="s">
        <v>78</v>
      </c>
      <c r="D3688" t="s">
        <v>237</v>
      </c>
      <c r="E3688" t="s">
        <v>13924</v>
      </c>
      <c r="F3688" t="s">
        <v>4991</v>
      </c>
      <c r="G3688" t="s">
        <v>71</v>
      </c>
      <c r="H3688" t="s">
        <v>129</v>
      </c>
      <c r="I3688" t="s">
        <v>22</v>
      </c>
      <c r="J3688" t="s">
        <v>141</v>
      </c>
      <c r="K3688" t="s">
        <v>13925</v>
      </c>
      <c r="L3688" t="s">
        <v>13926</v>
      </c>
      <c r="M3688">
        <v>1.5519444440000001</v>
      </c>
      <c r="N3688">
        <v>0</v>
      </c>
      <c r="O3688">
        <v>2</v>
      </c>
      <c r="P3688">
        <v>0</v>
      </c>
      <c r="Q3688">
        <v>0</v>
      </c>
      <c r="R3688">
        <v>0</v>
      </c>
      <c r="S3688">
        <v>3.1038890000000001</v>
      </c>
      <c r="T3688">
        <v>0</v>
      </c>
      <c r="U3688">
        <v>0</v>
      </c>
    </row>
    <row r="3689" spans="1:21" x14ac:dyDescent="0.25">
      <c r="A3689" t="s">
        <v>13927</v>
      </c>
      <c r="B3689">
        <v>1</v>
      </c>
      <c r="C3689" t="s">
        <v>78</v>
      </c>
      <c r="D3689" t="s">
        <v>237</v>
      </c>
      <c r="E3689" t="s">
        <v>13928</v>
      </c>
      <c r="F3689" t="s">
        <v>140</v>
      </c>
      <c r="G3689" t="s">
        <v>72</v>
      </c>
      <c r="H3689" t="s">
        <v>129</v>
      </c>
      <c r="I3689" t="s">
        <v>22</v>
      </c>
      <c r="J3689" t="s">
        <v>141</v>
      </c>
      <c r="K3689" t="s">
        <v>13929</v>
      </c>
      <c r="L3689" t="s">
        <v>13930</v>
      </c>
      <c r="M3689">
        <v>0.38388888799999998</v>
      </c>
      <c r="N3689">
        <v>9</v>
      </c>
      <c r="O3689">
        <v>3332</v>
      </c>
      <c r="P3689">
        <v>0</v>
      </c>
      <c r="Q3689">
        <v>0</v>
      </c>
      <c r="R3689">
        <v>3.4550000000000001</v>
      </c>
      <c r="S3689">
        <v>1279.1177749999999</v>
      </c>
      <c r="T3689">
        <v>0</v>
      </c>
      <c r="U3689">
        <v>0</v>
      </c>
    </row>
    <row r="3690" spans="1:21" x14ac:dyDescent="0.25">
      <c r="A3690" t="s">
        <v>13931</v>
      </c>
      <c r="B3690">
        <v>1</v>
      </c>
      <c r="C3690" t="s">
        <v>78</v>
      </c>
      <c r="D3690" t="s">
        <v>237</v>
      </c>
      <c r="E3690" t="s">
        <v>11521</v>
      </c>
      <c r="F3690" t="s">
        <v>177</v>
      </c>
      <c r="G3690" t="s">
        <v>71</v>
      </c>
      <c r="H3690" t="s">
        <v>129</v>
      </c>
      <c r="I3690" t="s">
        <v>22</v>
      </c>
      <c r="J3690" t="s">
        <v>130</v>
      </c>
      <c r="K3690" t="s">
        <v>13932</v>
      </c>
      <c r="L3690" t="s">
        <v>13933</v>
      </c>
      <c r="M3690">
        <v>7.0684266659999997</v>
      </c>
      <c r="N3690">
        <v>0</v>
      </c>
      <c r="O3690">
        <v>274</v>
      </c>
      <c r="P3690">
        <v>0</v>
      </c>
      <c r="Q3690">
        <v>0</v>
      </c>
      <c r="R3690">
        <v>0</v>
      </c>
      <c r="S3690">
        <v>1936.748906</v>
      </c>
      <c r="T3690">
        <v>0</v>
      </c>
      <c r="U3690">
        <v>0</v>
      </c>
    </row>
    <row r="3691" spans="1:21" x14ac:dyDescent="0.25">
      <c r="A3691" t="s">
        <v>13934</v>
      </c>
      <c r="B3691">
        <v>1</v>
      </c>
      <c r="C3691" t="s">
        <v>79</v>
      </c>
      <c r="D3691" t="s">
        <v>120</v>
      </c>
      <c r="E3691" t="s">
        <v>13935</v>
      </c>
      <c r="F3691" t="s">
        <v>5012</v>
      </c>
      <c r="G3691" t="s">
        <v>72</v>
      </c>
      <c r="H3691" t="s">
        <v>129</v>
      </c>
      <c r="I3691" t="s">
        <v>22</v>
      </c>
      <c r="J3691" t="s">
        <v>141</v>
      </c>
      <c r="K3691" t="s">
        <v>13936</v>
      </c>
      <c r="L3691" t="s">
        <v>13937</v>
      </c>
      <c r="M3691">
        <v>1.320277777</v>
      </c>
      <c r="N3691">
        <v>1</v>
      </c>
      <c r="O3691">
        <v>33</v>
      </c>
      <c r="P3691">
        <v>0</v>
      </c>
      <c r="Q3691">
        <v>0</v>
      </c>
      <c r="R3691">
        <v>1.3202780000000001</v>
      </c>
      <c r="S3691">
        <v>43.569167</v>
      </c>
      <c r="T3691">
        <v>0</v>
      </c>
      <c r="U3691">
        <v>0</v>
      </c>
    </row>
    <row r="3692" spans="1:21" x14ac:dyDescent="0.25">
      <c r="A3692" t="s">
        <v>13938</v>
      </c>
      <c r="B3692">
        <v>1</v>
      </c>
      <c r="C3692" t="s">
        <v>78</v>
      </c>
      <c r="D3692" t="s">
        <v>98</v>
      </c>
      <c r="E3692" t="s">
        <v>13939</v>
      </c>
      <c r="F3692" t="s">
        <v>4991</v>
      </c>
      <c r="G3692" t="s">
        <v>71</v>
      </c>
      <c r="H3692" t="s">
        <v>129</v>
      </c>
      <c r="I3692" t="s">
        <v>22</v>
      </c>
      <c r="J3692" t="s">
        <v>141</v>
      </c>
      <c r="K3692" t="s">
        <v>13940</v>
      </c>
      <c r="L3692" t="s">
        <v>13941</v>
      </c>
      <c r="M3692">
        <v>1.7613888879999999</v>
      </c>
      <c r="N3692">
        <v>0</v>
      </c>
      <c r="O3692">
        <v>1</v>
      </c>
      <c r="P3692">
        <v>0</v>
      </c>
      <c r="Q3692">
        <v>0</v>
      </c>
      <c r="R3692">
        <v>0</v>
      </c>
      <c r="S3692">
        <v>1.7613890000000001</v>
      </c>
      <c r="T3692">
        <v>0</v>
      </c>
      <c r="U3692">
        <v>0</v>
      </c>
    </row>
    <row r="3693" spans="1:21" x14ac:dyDescent="0.25">
      <c r="A3693" t="s">
        <v>13942</v>
      </c>
      <c r="B3693">
        <v>1</v>
      </c>
      <c r="C3693" t="s">
        <v>78</v>
      </c>
      <c r="D3693" t="s">
        <v>87</v>
      </c>
      <c r="E3693" t="s">
        <v>13943</v>
      </c>
      <c r="F3693" t="s">
        <v>5748</v>
      </c>
      <c r="G3693" t="s">
        <v>71</v>
      </c>
      <c r="H3693" t="s">
        <v>129</v>
      </c>
      <c r="I3693" t="s">
        <v>22</v>
      </c>
      <c r="J3693" t="s">
        <v>141</v>
      </c>
      <c r="K3693" t="s">
        <v>13944</v>
      </c>
      <c r="L3693" t="s">
        <v>13945</v>
      </c>
      <c r="M3693">
        <v>0.134444444</v>
      </c>
      <c r="N3693">
        <v>0</v>
      </c>
      <c r="O3693">
        <v>1</v>
      </c>
      <c r="P3693">
        <v>0</v>
      </c>
      <c r="Q3693">
        <v>0</v>
      </c>
      <c r="R3693">
        <v>0</v>
      </c>
      <c r="S3693">
        <v>0.13444400000000001</v>
      </c>
      <c r="T3693">
        <v>0</v>
      </c>
      <c r="U3693">
        <v>0</v>
      </c>
    </row>
    <row r="3694" spans="1:21" x14ac:dyDescent="0.25">
      <c r="A3694" t="s">
        <v>13946</v>
      </c>
      <c r="B3694">
        <v>1</v>
      </c>
      <c r="C3694" t="s">
        <v>78</v>
      </c>
      <c r="D3694" t="s">
        <v>87</v>
      </c>
      <c r="E3694" t="s">
        <v>13947</v>
      </c>
      <c r="F3694" t="s">
        <v>6570</v>
      </c>
      <c r="G3694" t="s">
        <v>72</v>
      </c>
      <c r="H3694" t="s">
        <v>129</v>
      </c>
      <c r="I3694" t="s">
        <v>22</v>
      </c>
      <c r="J3694" t="s">
        <v>141</v>
      </c>
      <c r="K3694" t="s">
        <v>13948</v>
      </c>
      <c r="L3694" t="s">
        <v>13949</v>
      </c>
      <c r="M3694">
        <v>0.72194444400000002</v>
      </c>
      <c r="N3694">
        <v>3</v>
      </c>
      <c r="O3694">
        <v>118</v>
      </c>
      <c r="P3694">
        <v>0</v>
      </c>
      <c r="Q3694">
        <v>39</v>
      </c>
      <c r="R3694">
        <v>2.1658330000000001</v>
      </c>
      <c r="S3694">
        <v>85.189443999999995</v>
      </c>
      <c r="T3694">
        <v>0</v>
      </c>
      <c r="U3694">
        <v>28.155833000000001</v>
      </c>
    </row>
    <row r="3695" spans="1:21" x14ac:dyDescent="0.25">
      <c r="A3695" t="s">
        <v>13950</v>
      </c>
      <c r="B3695">
        <v>1</v>
      </c>
      <c r="C3695" t="s">
        <v>78</v>
      </c>
      <c r="D3695" t="s">
        <v>87</v>
      </c>
      <c r="E3695" t="s">
        <v>13951</v>
      </c>
      <c r="F3695" t="s">
        <v>128</v>
      </c>
      <c r="G3695" t="s">
        <v>71</v>
      </c>
      <c r="H3695" t="s">
        <v>129</v>
      </c>
      <c r="I3695" t="s">
        <v>22</v>
      </c>
      <c r="J3695" t="s">
        <v>130</v>
      </c>
      <c r="K3695" t="s">
        <v>13952</v>
      </c>
      <c r="L3695" t="s">
        <v>13953</v>
      </c>
      <c r="M3695">
        <v>2.313055555</v>
      </c>
      <c r="N3695">
        <v>1</v>
      </c>
      <c r="O3695">
        <v>83</v>
      </c>
      <c r="P3695">
        <v>0</v>
      </c>
      <c r="Q3695">
        <v>39</v>
      </c>
      <c r="R3695">
        <v>2.313056</v>
      </c>
      <c r="S3695">
        <v>191.983611</v>
      </c>
      <c r="T3695">
        <v>0</v>
      </c>
      <c r="U3695">
        <v>90.209166999999994</v>
      </c>
    </row>
    <row r="3696" spans="1:21" x14ac:dyDescent="0.25">
      <c r="A3696" t="s">
        <v>13954</v>
      </c>
      <c r="B3696">
        <v>1</v>
      </c>
      <c r="C3696" t="s">
        <v>78</v>
      </c>
      <c r="D3696" t="s">
        <v>237</v>
      </c>
      <c r="E3696" t="s">
        <v>13955</v>
      </c>
      <c r="F3696" t="s">
        <v>4991</v>
      </c>
      <c r="G3696" t="s">
        <v>71</v>
      </c>
      <c r="H3696" t="s">
        <v>129</v>
      </c>
      <c r="I3696" t="s">
        <v>22</v>
      </c>
      <c r="J3696" t="s">
        <v>141</v>
      </c>
      <c r="K3696" t="s">
        <v>13956</v>
      </c>
      <c r="L3696" t="s">
        <v>13957</v>
      </c>
      <c r="M3696">
        <v>1.563055555</v>
      </c>
      <c r="N3696">
        <v>0</v>
      </c>
      <c r="O3696">
        <v>1</v>
      </c>
      <c r="P3696">
        <v>0</v>
      </c>
      <c r="Q3696">
        <v>0</v>
      </c>
      <c r="R3696">
        <v>0</v>
      </c>
      <c r="S3696">
        <v>1.563056</v>
      </c>
      <c r="T3696">
        <v>0</v>
      </c>
      <c r="U3696">
        <v>0</v>
      </c>
    </row>
    <row r="3697" spans="1:21" x14ac:dyDescent="0.25">
      <c r="A3697" t="s">
        <v>13958</v>
      </c>
      <c r="B3697">
        <v>1</v>
      </c>
      <c r="C3697" t="s">
        <v>79</v>
      </c>
      <c r="D3697" t="s">
        <v>124</v>
      </c>
      <c r="E3697" t="s">
        <v>11120</v>
      </c>
      <c r="F3697" t="s">
        <v>5012</v>
      </c>
      <c r="G3697" t="s">
        <v>72</v>
      </c>
      <c r="H3697" t="s">
        <v>129</v>
      </c>
      <c r="I3697" t="s">
        <v>22</v>
      </c>
      <c r="J3697" t="s">
        <v>141</v>
      </c>
      <c r="K3697" t="s">
        <v>13959</v>
      </c>
      <c r="L3697" t="s">
        <v>13960</v>
      </c>
      <c r="M3697">
        <v>5.5144444439999996</v>
      </c>
      <c r="N3697">
        <v>0</v>
      </c>
      <c r="O3697">
        <v>0</v>
      </c>
      <c r="P3697">
        <v>0</v>
      </c>
      <c r="Q3697">
        <v>9</v>
      </c>
      <c r="R3697">
        <v>0</v>
      </c>
      <c r="S3697">
        <v>0</v>
      </c>
      <c r="T3697">
        <v>0</v>
      </c>
      <c r="U3697">
        <v>49.63</v>
      </c>
    </row>
    <row r="3698" spans="1:21" x14ac:dyDescent="0.25">
      <c r="A3698" t="s">
        <v>13961</v>
      </c>
      <c r="B3698">
        <v>1</v>
      </c>
      <c r="C3698" t="s">
        <v>79</v>
      </c>
      <c r="D3698" t="s">
        <v>109</v>
      </c>
      <c r="E3698" t="s">
        <v>9675</v>
      </c>
      <c r="F3698" t="s">
        <v>2199</v>
      </c>
      <c r="G3698" t="s">
        <v>71</v>
      </c>
      <c r="H3698" t="s">
        <v>129</v>
      </c>
      <c r="I3698" t="s">
        <v>22</v>
      </c>
      <c r="J3698" t="s">
        <v>141</v>
      </c>
      <c r="K3698" t="s">
        <v>13962</v>
      </c>
      <c r="L3698" t="s">
        <v>13963</v>
      </c>
      <c r="M3698">
        <v>1.0291666660000001</v>
      </c>
      <c r="N3698">
        <v>1</v>
      </c>
      <c r="O3698">
        <v>845</v>
      </c>
      <c r="P3698">
        <v>0</v>
      </c>
      <c r="Q3698">
        <v>0</v>
      </c>
      <c r="R3698">
        <v>1.0291669999999999</v>
      </c>
      <c r="S3698">
        <v>869.64583300000004</v>
      </c>
      <c r="T3698">
        <v>0</v>
      </c>
      <c r="U3698">
        <v>0</v>
      </c>
    </row>
    <row r="3699" spans="1:21" x14ac:dyDescent="0.25">
      <c r="A3699" t="s">
        <v>13964</v>
      </c>
      <c r="B3699">
        <v>1</v>
      </c>
      <c r="C3699" t="s">
        <v>78</v>
      </c>
      <c r="D3699" t="s">
        <v>98</v>
      </c>
      <c r="E3699" t="s">
        <v>13965</v>
      </c>
      <c r="F3699" t="s">
        <v>4996</v>
      </c>
      <c r="G3699" t="s">
        <v>71</v>
      </c>
      <c r="H3699" t="s">
        <v>129</v>
      </c>
      <c r="I3699" t="s">
        <v>22</v>
      </c>
      <c r="J3699" t="s">
        <v>141</v>
      </c>
      <c r="K3699" t="s">
        <v>13966</v>
      </c>
      <c r="L3699" t="s">
        <v>13967</v>
      </c>
      <c r="M3699">
        <v>5.3963888879999997</v>
      </c>
      <c r="N3699">
        <v>0</v>
      </c>
      <c r="O3699">
        <v>152</v>
      </c>
      <c r="P3699">
        <v>0</v>
      </c>
      <c r="Q3699">
        <v>0</v>
      </c>
      <c r="R3699">
        <v>0</v>
      </c>
      <c r="S3699">
        <v>820.25111100000004</v>
      </c>
      <c r="T3699">
        <v>0</v>
      </c>
      <c r="U3699">
        <v>0</v>
      </c>
    </row>
    <row r="3700" spans="1:21" x14ac:dyDescent="0.25">
      <c r="A3700" t="s">
        <v>13968</v>
      </c>
      <c r="B3700">
        <v>1</v>
      </c>
      <c r="C3700" t="s">
        <v>78</v>
      </c>
      <c r="D3700" t="s">
        <v>95</v>
      </c>
      <c r="E3700" t="s">
        <v>13969</v>
      </c>
      <c r="F3700" t="s">
        <v>4986</v>
      </c>
      <c r="G3700" t="s">
        <v>71</v>
      </c>
      <c r="H3700" t="s">
        <v>129</v>
      </c>
      <c r="I3700" t="s">
        <v>22</v>
      </c>
      <c r="J3700" t="s">
        <v>141</v>
      </c>
      <c r="K3700" t="s">
        <v>13970</v>
      </c>
      <c r="L3700" t="s">
        <v>13971</v>
      </c>
      <c r="M3700">
        <v>2.3358333330000001</v>
      </c>
      <c r="N3700">
        <v>0</v>
      </c>
      <c r="O3700">
        <v>1</v>
      </c>
      <c r="P3700">
        <v>0</v>
      </c>
      <c r="Q3700">
        <v>0</v>
      </c>
      <c r="R3700">
        <v>0</v>
      </c>
      <c r="S3700">
        <v>2.335833</v>
      </c>
      <c r="T3700">
        <v>0</v>
      </c>
      <c r="U3700">
        <v>0</v>
      </c>
    </row>
    <row r="3701" spans="1:21" x14ac:dyDescent="0.25">
      <c r="A3701" t="s">
        <v>13972</v>
      </c>
      <c r="B3701">
        <v>1</v>
      </c>
      <c r="C3701" t="s">
        <v>78</v>
      </c>
      <c r="D3701" t="s">
        <v>237</v>
      </c>
      <c r="E3701" t="s">
        <v>11702</v>
      </c>
      <c r="F3701" t="s">
        <v>3423</v>
      </c>
      <c r="G3701" t="s">
        <v>72</v>
      </c>
      <c r="H3701" t="s">
        <v>129</v>
      </c>
      <c r="I3701" t="s">
        <v>22</v>
      </c>
      <c r="J3701" t="s">
        <v>141</v>
      </c>
      <c r="K3701" t="s">
        <v>13973</v>
      </c>
      <c r="L3701" t="s">
        <v>13974</v>
      </c>
      <c r="M3701">
        <v>0.61472222200000004</v>
      </c>
      <c r="N3701">
        <v>1</v>
      </c>
      <c r="O3701">
        <v>501</v>
      </c>
      <c r="P3701">
        <v>0</v>
      </c>
      <c r="Q3701">
        <v>0</v>
      </c>
      <c r="R3701">
        <v>0.61472199999999999</v>
      </c>
      <c r="S3701">
        <v>307.97583300000002</v>
      </c>
      <c r="T3701">
        <v>0</v>
      </c>
      <c r="U3701">
        <v>0</v>
      </c>
    </row>
    <row r="3702" spans="1:21" x14ac:dyDescent="0.25">
      <c r="A3702" t="s">
        <v>13975</v>
      </c>
      <c r="B3702">
        <v>1</v>
      </c>
      <c r="C3702" t="s">
        <v>78</v>
      </c>
      <c r="D3702" t="s">
        <v>237</v>
      </c>
      <c r="E3702" t="s">
        <v>13976</v>
      </c>
      <c r="F3702" t="s">
        <v>177</v>
      </c>
      <c r="G3702" t="s">
        <v>72</v>
      </c>
      <c r="H3702" t="s">
        <v>129</v>
      </c>
      <c r="I3702" t="s">
        <v>22</v>
      </c>
      <c r="J3702" t="s">
        <v>130</v>
      </c>
      <c r="K3702" t="s">
        <v>13977</v>
      </c>
      <c r="L3702" t="s">
        <v>13978</v>
      </c>
      <c r="M3702">
        <v>5.1872222219999999</v>
      </c>
      <c r="N3702">
        <v>1</v>
      </c>
      <c r="O3702">
        <v>464</v>
      </c>
      <c r="P3702">
        <v>0</v>
      </c>
      <c r="Q3702">
        <v>0</v>
      </c>
      <c r="R3702">
        <v>5.1872220000000002</v>
      </c>
      <c r="S3702">
        <v>2406.8711109999999</v>
      </c>
      <c r="T3702">
        <v>0</v>
      </c>
      <c r="U3702">
        <v>0</v>
      </c>
    </row>
    <row r="3703" spans="1:21" x14ac:dyDescent="0.25">
      <c r="A3703" t="s">
        <v>13979</v>
      </c>
      <c r="B3703">
        <v>1</v>
      </c>
      <c r="C3703" t="s">
        <v>78</v>
      </c>
      <c r="D3703" t="s">
        <v>237</v>
      </c>
      <c r="E3703" t="s">
        <v>13889</v>
      </c>
      <c r="F3703" t="s">
        <v>140</v>
      </c>
      <c r="G3703" t="s">
        <v>72</v>
      </c>
      <c r="H3703" t="s">
        <v>129</v>
      </c>
      <c r="I3703" t="s">
        <v>22</v>
      </c>
      <c r="J3703" t="s">
        <v>141</v>
      </c>
      <c r="K3703" t="s">
        <v>13980</v>
      </c>
      <c r="L3703" t="s">
        <v>13981</v>
      </c>
      <c r="M3703">
        <v>1.6975</v>
      </c>
      <c r="N3703">
        <v>1</v>
      </c>
      <c r="O3703">
        <v>761</v>
      </c>
      <c r="P3703">
        <v>0</v>
      </c>
      <c r="Q3703">
        <v>0</v>
      </c>
      <c r="R3703">
        <v>1.6975</v>
      </c>
      <c r="S3703">
        <v>1291.7974999999999</v>
      </c>
      <c r="T3703">
        <v>0</v>
      </c>
      <c r="U3703">
        <v>0</v>
      </c>
    </row>
    <row r="3704" spans="1:21" x14ac:dyDescent="0.25">
      <c r="A3704" t="s">
        <v>13982</v>
      </c>
      <c r="B3704">
        <v>1</v>
      </c>
      <c r="C3704" t="s">
        <v>78</v>
      </c>
      <c r="D3704" t="s">
        <v>98</v>
      </c>
      <c r="E3704" t="s">
        <v>13983</v>
      </c>
      <c r="F3704" t="s">
        <v>4991</v>
      </c>
      <c r="G3704" t="s">
        <v>71</v>
      </c>
      <c r="H3704" t="s">
        <v>129</v>
      </c>
      <c r="I3704" t="s">
        <v>22</v>
      </c>
      <c r="J3704" t="s">
        <v>141</v>
      </c>
      <c r="K3704" t="s">
        <v>13984</v>
      </c>
      <c r="L3704" t="s">
        <v>13985</v>
      </c>
      <c r="M3704">
        <v>2.011111111</v>
      </c>
      <c r="N3704">
        <v>0</v>
      </c>
      <c r="O3704">
        <v>2</v>
      </c>
      <c r="P3704">
        <v>0</v>
      </c>
      <c r="Q3704">
        <v>0</v>
      </c>
      <c r="R3704">
        <v>0</v>
      </c>
      <c r="S3704">
        <v>4.0222220000000002</v>
      </c>
      <c r="T3704">
        <v>0</v>
      </c>
      <c r="U3704">
        <v>0</v>
      </c>
    </row>
    <row r="3705" spans="1:21" x14ac:dyDescent="0.25">
      <c r="A3705" t="s">
        <v>13986</v>
      </c>
      <c r="B3705">
        <v>1</v>
      </c>
      <c r="C3705" t="s">
        <v>78</v>
      </c>
      <c r="D3705" t="s">
        <v>98</v>
      </c>
      <c r="E3705" t="s">
        <v>13987</v>
      </c>
      <c r="F3705" t="s">
        <v>4986</v>
      </c>
      <c r="G3705" t="s">
        <v>71</v>
      </c>
      <c r="H3705" t="s">
        <v>129</v>
      </c>
      <c r="I3705" t="s">
        <v>22</v>
      </c>
      <c r="J3705" t="s">
        <v>141</v>
      </c>
      <c r="K3705" t="s">
        <v>13988</v>
      </c>
      <c r="L3705" t="s">
        <v>13989</v>
      </c>
      <c r="M3705">
        <v>1.3477777769999999</v>
      </c>
      <c r="N3705">
        <v>0</v>
      </c>
      <c r="O3705">
        <v>74</v>
      </c>
      <c r="P3705">
        <v>0</v>
      </c>
      <c r="Q3705">
        <v>0</v>
      </c>
      <c r="R3705">
        <v>0</v>
      </c>
      <c r="S3705">
        <v>99.735555000000005</v>
      </c>
      <c r="T3705">
        <v>0</v>
      </c>
      <c r="U3705">
        <v>0</v>
      </c>
    </row>
    <row r="3706" spans="1:21" x14ac:dyDescent="0.25">
      <c r="A3706" t="s">
        <v>13990</v>
      </c>
      <c r="B3706">
        <v>1</v>
      </c>
      <c r="C3706" t="s">
        <v>78</v>
      </c>
      <c r="D3706" t="s">
        <v>99</v>
      </c>
      <c r="E3706" t="s">
        <v>13991</v>
      </c>
      <c r="F3706" t="s">
        <v>2199</v>
      </c>
      <c r="G3706" t="s">
        <v>71</v>
      </c>
      <c r="H3706" t="s">
        <v>129</v>
      </c>
      <c r="I3706" t="s">
        <v>22</v>
      </c>
      <c r="J3706" t="s">
        <v>141</v>
      </c>
      <c r="K3706" t="s">
        <v>13992</v>
      </c>
      <c r="L3706" t="s">
        <v>13993</v>
      </c>
      <c r="M3706">
        <v>1.308888888</v>
      </c>
      <c r="N3706">
        <v>0</v>
      </c>
      <c r="O3706">
        <v>135</v>
      </c>
      <c r="P3706">
        <v>0</v>
      </c>
      <c r="Q3706">
        <v>0</v>
      </c>
      <c r="R3706">
        <v>0</v>
      </c>
      <c r="S3706">
        <v>176.7</v>
      </c>
      <c r="T3706">
        <v>0</v>
      </c>
      <c r="U3706">
        <v>0</v>
      </c>
    </row>
    <row r="3707" spans="1:21" x14ac:dyDescent="0.25">
      <c r="A3707" t="s">
        <v>13994</v>
      </c>
      <c r="B3707">
        <v>1</v>
      </c>
      <c r="C3707" t="s">
        <v>79</v>
      </c>
      <c r="D3707" t="s">
        <v>122</v>
      </c>
      <c r="E3707" t="s">
        <v>13995</v>
      </c>
      <c r="F3707" t="s">
        <v>5012</v>
      </c>
      <c r="G3707" t="s">
        <v>72</v>
      </c>
      <c r="H3707" t="s">
        <v>129</v>
      </c>
      <c r="I3707" t="s">
        <v>22</v>
      </c>
      <c r="J3707" t="s">
        <v>141</v>
      </c>
      <c r="K3707" t="s">
        <v>13996</v>
      </c>
      <c r="L3707" t="s">
        <v>13997</v>
      </c>
      <c r="M3707">
        <v>0.49722222199999999</v>
      </c>
      <c r="N3707">
        <v>0</v>
      </c>
      <c r="O3707">
        <v>0</v>
      </c>
      <c r="P3707">
        <v>0</v>
      </c>
      <c r="Q3707">
        <v>13</v>
      </c>
      <c r="R3707">
        <v>0</v>
      </c>
      <c r="S3707">
        <v>0</v>
      </c>
      <c r="T3707">
        <v>0</v>
      </c>
      <c r="U3707">
        <v>6.463889</v>
      </c>
    </row>
    <row r="3708" spans="1:21" x14ac:dyDescent="0.25">
      <c r="A3708" t="s">
        <v>13998</v>
      </c>
      <c r="B3708">
        <v>1</v>
      </c>
      <c r="C3708" t="s">
        <v>78</v>
      </c>
      <c r="D3708" t="s">
        <v>98</v>
      </c>
      <c r="E3708" t="s">
        <v>13999</v>
      </c>
      <c r="F3708" t="s">
        <v>4991</v>
      </c>
      <c r="G3708" t="s">
        <v>71</v>
      </c>
      <c r="H3708" t="s">
        <v>129</v>
      </c>
      <c r="I3708" t="s">
        <v>22</v>
      </c>
      <c r="J3708" t="s">
        <v>141</v>
      </c>
      <c r="K3708" t="s">
        <v>14000</v>
      </c>
      <c r="L3708" t="s">
        <v>14001</v>
      </c>
      <c r="M3708">
        <v>4.6399999999999997</v>
      </c>
      <c r="N3708">
        <v>0</v>
      </c>
      <c r="O3708">
        <v>1</v>
      </c>
      <c r="P3708">
        <v>0</v>
      </c>
      <c r="Q3708">
        <v>0</v>
      </c>
      <c r="R3708">
        <v>0</v>
      </c>
      <c r="S3708">
        <v>4.6399999999999997</v>
      </c>
      <c r="T3708">
        <v>0</v>
      </c>
      <c r="U3708">
        <v>0</v>
      </c>
    </row>
    <row r="3709" spans="1:21" x14ac:dyDescent="0.25">
      <c r="A3709" t="s">
        <v>14002</v>
      </c>
      <c r="B3709">
        <v>1</v>
      </c>
      <c r="C3709" t="s">
        <v>78</v>
      </c>
      <c r="D3709" t="s">
        <v>237</v>
      </c>
      <c r="E3709" t="s">
        <v>14003</v>
      </c>
      <c r="F3709" t="s">
        <v>4996</v>
      </c>
      <c r="G3709" t="s">
        <v>71</v>
      </c>
      <c r="H3709" t="s">
        <v>129</v>
      </c>
      <c r="I3709" t="s">
        <v>22</v>
      </c>
      <c r="J3709" t="s">
        <v>141</v>
      </c>
      <c r="K3709" t="s">
        <v>14004</v>
      </c>
      <c r="L3709" t="s">
        <v>14005</v>
      </c>
      <c r="M3709">
        <v>5.9536111109999998</v>
      </c>
      <c r="N3709">
        <v>0</v>
      </c>
      <c r="O3709">
        <v>103</v>
      </c>
      <c r="P3709">
        <v>0</v>
      </c>
      <c r="Q3709">
        <v>0</v>
      </c>
      <c r="R3709">
        <v>0</v>
      </c>
      <c r="S3709">
        <v>613.22194400000001</v>
      </c>
      <c r="T3709">
        <v>0</v>
      </c>
      <c r="U3709">
        <v>0</v>
      </c>
    </row>
    <row r="3710" spans="1:21" x14ac:dyDescent="0.25">
      <c r="A3710" t="s">
        <v>14006</v>
      </c>
      <c r="B3710">
        <v>1</v>
      </c>
      <c r="C3710" t="s">
        <v>78</v>
      </c>
      <c r="D3710" t="s">
        <v>87</v>
      </c>
      <c r="E3710" t="s">
        <v>14007</v>
      </c>
      <c r="F3710" t="s">
        <v>5417</v>
      </c>
      <c r="G3710" t="s">
        <v>71</v>
      </c>
      <c r="H3710" t="s">
        <v>129</v>
      </c>
      <c r="I3710" t="s">
        <v>22</v>
      </c>
      <c r="J3710" t="s">
        <v>141</v>
      </c>
      <c r="K3710" t="s">
        <v>14008</v>
      </c>
      <c r="L3710" t="s">
        <v>14009</v>
      </c>
      <c r="M3710">
        <v>3.2338888880000001</v>
      </c>
      <c r="N3710">
        <v>0</v>
      </c>
      <c r="O3710">
        <v>1</v>
      </c>
      <c r="P3710">
        <v>0</v>
      </c>
      <c r="Q3710">
        <v>0</v>
      </c>
      <c r="R3710">
        <v>0</v>
      </c>
      <c r="S3710">
        <v>3.233889</v>
      </c>
      <c r="T3710">
        <v>0</v>
      </c>
      <c r="U3710">
        <v>0</v>
      </c>
    </row>
    <row r="3711" spans="1:21" x14ac:dyDescent="0.25">
      <c r="A3711" t="s">
        <v>14010</v>
      </c>
      <c r="B3711">
        <v>1</v>
      </c>
      <c r="C3711" t="s">
        <v>79</v>
      </c>
      <c r="D3711" t="s">
        <v>120</v>
      </c>
      <c r="E3711" t="s">
        <v>14011</v>
      </c>
      <c r="F3711" t="s">
        <v>128</v>
      </c>
      <c r="G3711" t="s">
        <v>72</v>
      </c>
      <c r="H3711" t="s">
        <v>129</v>
      </c>
      <c r="I3711" t="s">
        <v>22</v>
      </c>
      <c r="J3711" t="s">
        <v>130</v>
      </c>
      <c r="K3711" t="s">
        <v>14012</v>
      </c>
      <c r="L3711" t="s">
        <v>14013</v>
      </c>
      <c r="M3711">
        <v>1.440555555</v>
      </c>
      <c r="N3711">
        <v>18</v>
      </c>
      <c r="O3711">
        <v>1</v>
      </c>
      <c r="P3711">
        <v>1</v>
      </c>
      <c r="Q3711">
        <v>0</v>
      </c>
      <c r="R3711">
        <v>25.93</v>
      </c>
      <c r="S3711">
        <v>1.4405559999999999</v>
      </c>
      <c r="T3711">
        <v>1.4405559999999999</v>
      </c>
      <c r="U3711">
        <v>0</v>
      </c>
    </row>
    <row r="3712" spans="1:21" x14ac:dyDescent="0.25">
      <c r="A3712" t="s">
        <v>14014</v>
      </c>
      <c r="B3712">
        <v>1</v>
      </c>
      <c r="C3712" t="s">
        <v>79</v>
      </c>
      <c r="D3712" t="s">
        <v>120</v>
      </c>
      <c r="E3712" t="s">
        <v>14015</v>
      </c>
      <c r="F3712" t="s">
        <v>140</v>
      </c>
      <c r="G3712" t="s">
        <v>72</v>
      </c>
      <c r="H3712" t="s">
        <v>129</v>
      </c>
      <c r="I3712" t="s">
        <v>22</v>
      </c>
      <c r="J3712" t="s">
        <v>141</v>
      </c>
      <c r="K3712" t="s">
        <v>14016</v>
      </c>
      <c r="L3712" t="s">
        <v>14017</v>
      </c>
      <c r="M3712">
        <v>0.41166666600000001</v>
      </c>
      <c r="N3712">
        <v>18</v>
      </c>
      <c r="O3712">
        <v>1</v>
      </c>
      <c r="P3712">
        <v>1</v>
      </c>
      <c r="Q3712">
        <v>0</v>
      </c>
      <c r="R3712">
        <v>7.41</v>
      </c>
      <c r="S3712">
        <v>0.41166700000000001</v>
      </c>
      <c r="T3712">
        <v>0.41166700000000001</v>
      </c>
      <c r="U3712">
        <v>0</v>
      </c>
    </row>
    <row r="3713" spans="1:21" x14ac:dyDescent="0.25">
      <c r="A3713" t="s">
        <v>14018</v>
      </c>
      <c r="B3713">
        <v>1</v>
      </c>
      <c r="C3713" t="s">
        <v>78</v>
      </c>
      <c r="D3713" t="s">
        <v>90</v>
      </c>
      <c r="E3713" t="s">
        <v>14019</v>
      </c>
      <c r="F3713" t="s">
        <v>4991</v>
      </c>
      <c r="G3713" t="s">
        <v>71</v>
      </c>
      <c r="H3713" t="s">
        <v>129</v>
      </c>
      <c r="I3713" t="s">
        <v>22</v>
      </c>
      <c r="J3713" t="s">
        <v>141</v>
      </c>
      <c r="K3713" t="s">
        <v>14020</v>
      </c>
      <c r="L3713" t="s">
        <v>14021</v>
      </c>
      <c r="M3713">
        <v>0.87666666599999998</v>
      </c>
      <c r="N3713">
        <v>0</v>
      </c>
      <c r="O3713">
        <v>1</v>
      </c>
      <c r="P3713">
        <v>0</v>
      </c>
      <c r="Q3713">
        <v>0</v>
      </c>
      <c r="R3713">
        <v>0</v>
      </c>
      <c r="S3713">
        <v>0.87666699999999997</v>
      </c>
      <c r="T3713">
        <v>0</v>
      </c>
      <c r="U3713">
        <v>0</v>
      </c>
    </row>
    <row r="3714" spans="1:21" x14ac:dyDescent="0.25">
      <c r="A3714" t="s">
        <v>14022</v>
      </c>
      <c r="B3714">
        <v>1</v>
      </c>
      <c r="C3714" t="s">
        <v>78</v>
      </c>
      <c r="D3714" t="s">
        <v>87</v>
      </c>
      <c r="E3714" t="s">
        <v>14023</v>
      </c>
      <c r="F3714" t="s">
        <v>128</v>
      </c>
      <c r="G3714" t="s">
        <v>72</v>
      </c>
      <c r="H3714" t="s">
        <v>129</v>
      </c>
      <c r="I3714" t="s">
        <v>22</v>
      </c>
      <c r="J3714" t="s">
        <v>130</v>
      </c>
      <c r="K3714" t="s">
        <v>14024</v>
      </c>
      <c r="L3714" t="s">
        <v>14025</v>
      </c>
      <c r="M3714">
        <v>0.760833333</v>
      </c>
      <c r="N3714">
        <v>0</v>
      </c>
      <c r="O3714">
        <v>0</v>
      </c>
      <c r="P3714">
        <v>4</v>
      </c>
      <c r="Q3714">
        <v>0</v>
      </c>
      <c r="R3714">
        <v>0</v>
      </c>
      <c r="S3714">
        <v>0</v>
      </c>
      <c r="T3714">
        <v>3.0433330000000001</v>
      </c>
      <c r="U3714">
        <v>0</v>
      </c>
    </row>
    <row r="3715" spans="1:21" x14ac:dyDescent="0.25">
      <c r="A3715" t="s">
        <v>14026</v>
      </c>
      <c r="B3715">
        <v>1</v>
      </c>
      <c r="C3715" t="s">
        <v>78</v>
      </c>
      <c r="D3715" t="s">
        <v>95</v>
      </c>
      <c r="E3715" t="s">
        <v>14027</v>
      </c>
      <c r="F3715" t="s">
        <v>177</v>
      </c>
      <c r="G3715" t="s">
        <v>71</v>
      </c>
      <c r="H3715" t="s">
        <v>129</v>
      </c>
      <c r="I3715" t="s">
        <v>22</v>
      </c>
      <c r="J3715" t="s">
        <v>130</v>
      </c>
      <c r="K3715" t="s">
        <v>14028</v>
      </c>
      <c r="L3715" t="s">
        <v>14029</v>
      </c>
      <c r="M3715">
        <v>4.2233333330000002</v>
      </c>
      <c r="N3715">
        <v>1</v>
      </c>
      <c r="O3715">
        <v>293</v>
      </c>
      <c r="P3715">
        <v>0</v>
      </c>
      <c r="Q3715">
        <v>0</v>
      </c>
      <c r="R3715">
        <v>4.2233330000000002</v>
      </c>
      <c r="S3715">
        <v>1237.4366669999999</v>
      </c>
      <c r="T3715">
        <v>0</v>
      </c>
      <c r="U3715">
        <v>0</v>
      </c>
    </row>
    <row r="3716" spans="1:21" x14ac:dyDescent="0.25">
      <c r="A3716" t="s">
        <v>14030</v>
      </c>
      <c r="B3716">
        <v>1</v>
      </c>
      <c r="C3716" t="s">
        <v>78</v>
      </c>
      <c r="D3716" t="s">
        <v>237</v>
      </c>
      <c r="E3716" t="s">
        <v>14031</v>
      </c>
      <c r="F3716" t="s">
        <v>177</v>
      </c>
      <c r="G3716" t="s">
        <v>71</v>
      </c>
      <c r="H3716" t="s">
        <v>129</v>
      </c>
      <c r="I3716" t="s">
        <v>22</v>
      </c>
      <c r="J3716" t="s">
        <v>130</v>
      </c>
      <c r="K3716" t="s">
        <v>14032</v>
      </c>
      <c r="L3716" t="s">
        <v>14033</v>
      </c>
      <c r="M3716">
        <v>7.8333333329999997</v>
      </c>
      <c r="N3716">
        <v>0</v>
      </c>
      <c r="O3716">
        <v>131</v>
      </c>
      <c r="P3716">
        <v>0</v>
      </c>
      <c r="Q3716">
        <v>0</v>
      </c>
      <c r="R3716">
        <v>0</v>
      </c>
      <c r="S3716">
        <v>1026.166667</v>
      </c>
      <c r="T3716">
        <v>0</v>
      </c>
      <c r="U3716">
        <v>0</v>
      </c>
    </row>
    <row r="3717" spans="1:21" x14ac:dyDescent="0.25">
      <c r="A3717" t="s">
        <v>14034</v>
      </c>
      <c r="B3717">
        <v>1</v>
      </c>
      <c r="C3717" t="s">
        <v>78</v>
      </c>
      <c r="D3717" t="s">
        <v>237</v>
      </c>
      <c r="E3717" t="s">
        <v>1083</v>
      </c>
      <c r="F3717" t="s">
        <v>177</v>
      </c>
      <c r="G3717" t="s">
        <v>71</v>
      </c>
      <c r="H3717" t="s">
        <v>129</v>
      </c>
      <c r="I3717" t="s">
        <v>22</v>
      </c>
      <c r="J3717" t="s">
        <v>130</v>
      </c>
      <c r="K3717" t="s">
        <v>14035</v>
      </c>
      <c r="L3717" t="s">
        <v>14036</v>
      </c>
      <c r="M3717">
        <v>7.7833333329999999</v>
      </c>
      <c r="N3717">
        <v>0</v>
      </c>
      <c r="O3717">
        <v>160</v>
      </c>
      <c r="P3717">
        <v>0</v>
      </c>
      <c r="Q3717">
        <v>0</v>
      </c>
      <c r="R3717">
        <v>0</v>
      </c>
      <c r="S3717">
        <v>1245.333333</v>
      </c>
      <c r="T3717">
        <v>0</v>
      </c>
      <c r="U3717">
        <v>0</v>
      </c>
    </row>
    <row r="3718" spans="1:21" x14ac:dyDescent="0.25">
      <c r="A3718" t="s">
        <v>14037</v>
      </c>
      <c r="B3718">
        <v>1</v>
      </c>
      <c r="C3718" t="s">
        <v>78</v>
      </c>
      <c r="D3718" t="s">
        <v>237</v>
      </c>
      <c r="E3718" t="s">
        <v>14031</v>
      </c>
      <c r="F3718" t="s">
        <v>177</v>
      </c>
      <c r="G3718" t="s">
        <v>71</v>
      </c>
      <c r="H3718" t="s">
        <v>129</v>
      </c>
      <c r="I3718" t="s">
        <v>22</v>
      </c>
      <c r="J3718" t="s">
        <v>130</v>
      </c>
      <c r="K3718" t="s">
        <v>14038</v>
      </c>
      <c r="L3718" t="s">
        <v>14039</v>
      </c>
      <c r="M3718">
        <v>5.3324999999999996</v>
      </c>
      <c r="N3718">
        <v>0</v>
      </c>
      <c r="O3718">
        <v>131</v>
      </c>
      <c r="P3718">
        <v>0</v>
      </c>
      <c r="Q3718">
        <v>0</v>
      </c>
      <c r="R3718">
        <v>0</v>
      </c>
      <c r="S3718">
        <v>698.5575</v>
      </c>
      <c r="T3718">
        <v>0</v>
      </c>
      <c r="U3718">
        <v>0</v>
      </c>
    </row>
    <row r="3719" spans="1:21" x14ac:dyDescent="0.25">
      <c r="A3719" t="s">
        <v>14040</v>
      </c>
      <c r="B3719">
        <v>1</v>
      </c>
      <c r="C3719" t="s">
        <v>78</v>
      </c>
      <c r="D3719" t="s">
        <v>98</v>
      </c>
      <c r="E3719" t="s">
        <v>14041</v>
      </c>
      <c r="F3719" t="s">
        <v>4991</v>
      </c>
      <c r="G3719" t="s">
        <v>71</v>
      </c>
      <c r="H3719" t="s">
        <v>129</v>
      </c>
      <c r="I3719" t="s">
        <v>22</v>
      </c>
      <c r="J3719" t="s">
        <v>141</v>
      </c>
      <c r="K3719" t="s">
        <v>14042</v>
      </c>
      <c r="L3719" t="s">
        <v>14043</v>
      </c>
      <c r="M3719">
        <v>5.5236111110000001</v>
      </c>
      <c r="N3719">
        <v>0</v>
      </c>
      <c r="O3719">
        <v>4</v>
      </c>
      <c r="P3719">
        <v>0</v>
      </c>
      <c r="Q3719">
        <v>0</v>
      </c>
      <c r="R3719">
        <v>0</v>
      </c>
      <c r="S3719">
        <v>22.094443999999999</v>
      </c>
      <c r="T3719">
        <v>0</v>
      </c>
      <c r="U3719">
        <v>0</v>
      </c>
    </row>
    <row r="3720" spans="1:21" x14ac:dyDescent="0.25">
      <c r="A3720" t="s">
        <v>14044</v>
      </c>
      <c r="B3720">
        <v>1</v>
      </c>
      <c r="C3720" t="s">
        <v>78</v>
      </c>
      <c r="D3720" t="s">
        <v>98</v>
      </c>
      <c r="E3720" t="s">
        <v>14041</v>
      </c>
      <c r="F3720" t="s">
        <v>4991</v>
      </c>
      <c r="G3720" t="s">
        <v>71</v>
      </c>
      <c r="H3720" t="s">
        <v>129</v>
      </c>
      <c r="I3720" t="s">
        <v>22</v>
      </c>
      <c r="J3720" t="s">
        <v>141</v>
      </c>
      <c r="K3720" t="s">
        <v>14045</v>
      </c>
      <c r="L3720" t="s">
        <v>14046</v>
      </c>
      <c r="M3720">
        <v>1.9183333330000001</v>
      </c>
      <c r="N3720">
        <v>0</v>
      </c>
      <c r="O3720">
        <v>4</v>
      </c>
      <c r="P3720">
        <v>0</v>
      </c>
      <c r="Q3720">
        <v>0</v>
      </c>
      <c r="R3720">
        <v>0</v>
      </c>
      <c r="S3720">
        <v>7.6733330000000004</v>
      </c>
      <c r="T3720">
        <v>0</v>
      </c>
      <c r="U3720">
        <v>0</v>
      </c>
    </row>
    <row r="3721" spans="1:21" x14ac:dyDescent="0.25">
      <c r="A3721" t="s">
        <v>14047</v>
      </c>
      <c r="B3721">
        <v>1</v>
      </c>
      <c r="C3721" t="s">
        <v>78</v>
      </c>
      <c r="D3721" t="s">
        <v>237</v>
      </c>
      <c r="E3721" t="s">
        <v>1083</v>
      </c>
      <c r="F3721" t="s">
        <v>177</v>
      </c>
      <c r="G3721" t="s">
        <v>71</v>
      </c>
      <c r="H3721" t="s">
        <v>129</v>
      </c>
      <c r="I3721" t="s">
        <v>22</v>
      </c>
      <c r="J3721" t="s">
        <v>130</v>
      </c>
      <c r="K3721" t="s">
        <v>14048</v>
      </c>
      <c r="L3721" t="s">
        <v>14049</v>
      </c>
      <c r="M3721">
        <v>7.2415527769999999</v>
      </c>
      <c r="N3721">
        <v>0</v>
      </c>
      <c r="O3721">
        <v>160</v>
      </c>
      <c r="P3721">
        <v>0</v>
      </c>
      <c r="Q3721">
        <v>0</v>
      </c>
      <c r="R3721">
        <v>0</v>
      </c>
      <c r="S3721">
        <v>1158.6484439999999</v>
      </c>
      <c r="T3721">
        <v>0</v>
      </c>
      <c r="U3721">
        <v>0</v>
      </c>
    </row>
    <row r="3722" spans="1:21" x14ac:dyDescent="0.25">
      <c r="A3722" t="s">
        <v>14050</v>
      </c>
      <c r="B3722">
        <v>1</v>
      </c>
      <c r="C3722" t="s">
        <v>78</v>
      </c>
      <c r="D3722" t="s">
        <v>87</v>
      </c>
      <c r="E3722" t="s">
        <v>14051</v>
      </c>
      <c r="F3722" t="s">
        <v>4996</v>
      </c>
      <c r="G3722" t="s">
        <v>71</v>
      </c>
      <c r="H3722" t="s">
        <v>129</v>
      </c>
      <c r="I3722" t="s">
        <v>22</v>
      </c>
      <c r="J3722" t="s">
        <v>141</v>
      </c>
      <c r="K3722" t="s">
        <v>14052</v>
      </c>
      <c r="L3722" t="s">
        <v>14053</v>
      </c>
      <c r="M3722">
        <v>3.801666666</v>
      </c>
      <c r="N3722">
        <v>0</v>
      </c>
      <c r="O3722">
        <v>4</v>
      </c>
      <c r="P3722">
        <v>0</v>
      </c>
      <c r="Q3722">
        <v>0</v>
      </c>
      <c r="R3722">
        <v>0</v>
      </c>
      <c r="S3722">
        <v>15.206666999999999</v>
      </c>
      <c r="T3722">
        <v>0</v>
      </c>
      <c r="U3722">
        <v>0</v>
      </c>
    </row>
    <row r="3723" spans="1:21" x14ac:dyDescent="0.25">
      <c r="A3723" t="s">
        <v>14054</v>
      </c>
      <c r="B3723">
        <v>1</v>
      </c>
      <c r="C3723" t="s">
        <v>78</v>
      </c>
      <c r="D3723" t="s">
        <v>237</v>
      </c>
      <c r="E3723" t="s">
        <v>14055</v>
      </c>
      <c r="F3723" t="s">
        <v>4986</v>
      </c>
      <c r="G3723" t="s">
        <v>71</v>
      </c>
      <c r="H3723" t="s">
        <v>129</v>
      </c>
      <c r="I3723" t="s">
        <v>22</v>
      </c>
      <c r="J3723" t="s">
        <v>141</v>
      </c>
      <c r="K3723" t="s">
        <v>14056</v>
      </c>
      <c r="L3723" t="s">
        <v>14057</v>
      </c>
      <c r="M3723">
        <v>0.83305555499999995</v>
      </c>
      <c r="N3723">
        <v>0</v>
      </c>
      <c r="O3723">
        <v>189</v>
      </c>
      <c r="P3723">
        <v>0</v>
      </c>
      <c r="Q3723">
        <v>0</v>
      </c>
      <c r="R3723">
        <v>0</v>
      </c>
      <c r="S3723">
        <v>157.44749999999999</v>
      </c>
      <c r="T3723">
        <v>0</v>
      </c>
      <c r="U3723">
        <v>0</v>
      </c>
    </row>
    <row r="3724" spans="1:21" x14ac:dyDescent="0.25">
      <c r="A3724" t="s">
        <v>14058</v>
      </c>
      <c r="B3724">
        <v>1</v>
      </c>
      <c r="C3724" t="s">
        <v>78</v>
      </c>
      <c r="D3724" t="s">
        <v>106</v>
      </c>
      <c r="E3724" t="s">
        <v>14059</v>
      </c>
      <c r="F3724" t="s">
        <v>4991</v>
      </c>
      <c r="G3724" t="s">
        <v>71</v>
      </c>
      <c r="H3724" t="s">
        <v>129</v>
      </c>
      <c r="I3724" t="s">
        <v>22</v>
      </c>
      <c r="J3724" t="s">
        <v>141</v>
      </c>
      <c r="K3724" t="s">
        <v>14060</v>
      </c>
      <c r="L3724" t="s">
        <v>14061</v>
      </c>
      <c r="M3724">
        <v>1.7680555549999999</v>
      </c>
      <c r="N3724">
        <v>0</v>
      </c>
      <c r="O3724">
        <v>1</v>
      </c>
      <c r="P3724">
        <v>0</v>
      </c>
      <c r="Q3724">
        <v>0</v>
      </c>
      <c r="R3724">
        <v>0</v>
      </c>
      <c r="S3724">
        <v>1.7680560000000001</v>
      </c>
      <c r="T3724">
        <v>0</v>
      </c>
      <c r="U3724">
        <v>0</v>
      </c>
    </row>
    <row r="3725" spans="1:21" x14ac:dyDescent="0.25">
      <c r="A3725" t="s">
        <v>14062</v>
      </c>
      <c r="B3725">
        <v>1</v>
      </c>
      <c r="C3725" t="s">
        <v>78</v>
      </c>
      <c r="D3725" t="s">
        <v>91</v>
      </c>
      <c r="E3725" t="s">
        <v>14063</v>
      </c>
      <c r="F3725" t="s">
        <v>140</v>
      </c>
      <c r="G3725" t="s">
        <v>72</v>
      </c>
      <c r="H3725" t="s">
        <v>129</v>
      </c>
      <c r="I3725" t="s">
        <v>22</v>
      </c>
      <c r="J3725" t="s">
        <v>141</v>
      </c>
      <c r="K3725" t="s">
        <v>14064</v>
      </c>
      <c r="L3725" t="s">
        <v>14065</v>
      </c>
      <c r="M3725">
        <v>0.22</v>
      </c>
      <c r="N3725">
        <v>0</v>
      </c>
      <c r="O3725">
        <v>10</v>
      </c>
      <c r="P3725">
        <v>2</v>
      </c>
      <c r="Q3725">
        <v>40</v>
      </c>
      <c r="R3725">
        <v>0</v>
      </c>
      <c r="S3725">
        <v>2.2000000000000002</v>
      </c>
      <c r="T3725">
        <v>0.44</v>
      </c>
      <c r="U3725">
        <v>8.8000000000000007</v>
      </c>
    </row>
    <row r="3726" spans="1:21" x14ac:dyDescent="0.25">
      <c r="A3726" t="s">
        <v>14066</v>
      </c>
      <c r="B3726">
        <v>1</v>
      </c>
      <c r="C3726" t="s">
        <v>78</v>
      </c>
      <c r="D3726" t="s">
        <v>91</v>
      </c>
      <c r="E3726" t="s">
        <v>14067</v>
      </c>
      <c r="F3726" t="s">
        <v>4986</v>
      </c>
      <c r="G3726" t="s">
        <v>71</v>
      </c>
      <c r="H3726" t="s">
        <v>129</v>
      </c>
      <c r="I3726" t="s">
        <v>22</v>
      </c>
      <c r="J3726" t="s">
        <v>141</v>
      </c>
      <c r="K3726" t="s">
        <v>14068</v>
      </c>
      <c r="L3726" t="s">
        <v>14069</v>
      </c>
      <c r="M3726">
        <v>4.0411111110000002</v>
      </c>
      <c r="N3726">
        <v>0</v>
      </c>
      <c r="O3726">
        <v>0</v>
      </c>
      <c r="P3726">
        <v>0</v>
      </c>
      <c r="Q3726">
        <v>20</v>
      </c>
      <c r="R3726">
        <v>0</v>
      </c>
      <c r="S3726">
        <v>0</v>
      </c>
      <c r="T3726">
        <v>0</v>
      </c>
      <c r="U3726">
        <v>80.822221999999996</v>
      </c>
    </row>
    <row r="3727" spans="1:21" x14ac:dyDescent="0.25">
      <c r="A3727" t="s">
        <v>14070</v>
      </c>
      <c r="B3727">
        <v>1</v>
      </c>
      <c r="C3727" t="s">
        <v>78</v>
      </c>
      <c r="D3727" t="s">
        <v>91</v>
      </c>
      <c r="E3727" t="s">
        <v>14071</v>
      </c>
      <c r="F3727" t="s">
        <v>4986</v>
      </c>
      <c r="G3727" t="s">
        <v>71</v>
      </c>
      <c r="H3727" t="s">
        <v>129</v>
      </c>
      <c r="I3727" t="s">
        <v>22</v>
      </c>
      <c r="J3727" t="s">
        <v>141</v>
      </c>
      <c r="K3727" t="s">
        <v>14072</v>
      </c>
      <c r="L3727" t="s">
        <v>14073</v>
      </c>
      <c r="M3727">
        <v>1.670555555</v>
      </c>
      <c r="N3727">
        <v>0</v>
      </c>
      <c r="O3727">
        <v>0</v>
      </c>
      <c r="P3727">
        <v>0</v>
      </c>
      <c r="Q3727">
        <v>4</v>
      </c>
      <c r="R3727">
        <v>0</v>
      </c>
      <c r="S3727">
        <v>0</v>
      </c>
      <c r="T3727">
        <v>0</v>
      </c>
      <c r="U3727">
        <v>6.6822220000000003</v>
      </c>
    </row>
    <row r="3728" spans="1:21" x14ac:dyDescent="0.25">
      <c r="A3728" t="s">
        <v>14074</v>
      </c>
      <c r="B3728">
        <v>1</v>
      </c>
      <c r="C3728" t="s">
        <v>78</v>
      </c>
      <c r="D3728" t="s">
        <v>91</v>
      </c>
      <c r="E3728" t="s">
        <v>14075</v>
      </c>
      <c r="F3728" t="s">
        <v>4991</v>
      </c>
      <c r="G3728" t="s">
        <v>71</v>
      </c>
      <c r="H3728" t="s">
        <v>129</v>
      </c>
      <c r="I3728" t="s">
        <v>22</v>
      </c>
      <c r="J3728" t="s">
        <v>141</v>
      </c>
      <c r="K3728" t="s">
        <v>14076</v>
      </c>
      <c r="L3728" t="s">
        <v>14077</v>
      </c>
      <c r="M3728">
        <v>3.045555555</v>
      </c>
      <c r="N3728">
        <v>0</v>
      </c>
      <c r="O3728">
        <v>0</v>
      </c>
      <c r="P3728">
        <v>0</v>
      </c>
      <c r="Q3728">
        <v>1</v>
      </c>
      <c r="R3728">
        <v>0</v>
      </c>
      <c r="S3728">
        <v>0</v>
      </c>
      <c r="T3728">
        <v>0</v>
      </c>
      <c r="U3728">
        <v>3.0455559999999999</v>
      </c>
    </row>
    <row r="3729" spans="1:21" x14ac:dyDescent="0.25">
      <c r="A3729" t="s">
        <v>14078</v>
      </c>
      <c r="B3729">
        <v>1</v>
      </c>
      <c r="C3729" t="s">
        <v>78</v>
      </c>
      <c r="D3729" t="s">
        <v>91</v>
      </c>
      <c r="E3729" t="s">
        <v>14079</v>
      </c>
      <c r="F3729" t="s">
        <v>4986</v>
      </c>
      <c r="G3729" t="s">
        <v>71</v>
      </c>
      <c r="H3729" t="s">
        <v>129</v>
      </c>
      <c r="I3729" t="s">
        <v>22</v>
      </c>
      <c r="J3729" t="s">
        <v>141</v>
      </c>
      <c r="K3729" t="s">
        <v>14080</v>
      </c>
      <c r="L3729" t="s">
        <v>14081</v>
      </c>
      <c r="M3729">
        <v>1.5705555550000001</v>
      </c>
      <c r="N3729">
        <v>0</v>
      </c>
      <c r="O3729">
        <v>0</v>
      </c>
      <c r="P3729">
        <v>0</v>
      </c>
      <c r="Q3729">
        <v>6</v>
      </c>
      <c r="R3729">
        <v>0</v>
      </c>
      <c r="S3729">
        <v>0</v>
      </c>
      <c r="T3729">
        <v>0</v>
      </c>
      <c r="U3729">
        <v>9.4233329999999995</v>
      </c>
    </row>
    <row r="3730" spans="1:21" x14ac:dyDescent="0.25">
      <c r="A3730" t="s">
        <v>14082</v>
      </c>
      <c r="B3730">
        <v>1</v>
      </c>
      <c r="C3730" t="s">
        <v>78</v>
      </c>
      <c r="D3730" t="s">
        <v>104</v>
      </c>
      <c r="E3730" t="s">
        <v>14083</v>
      </c>
      <c r="F3730" t="s">
        <v>5748</v>
      </c>
      <c r="G3730" t="s">
        <v>71</v>
      </c>
      <c r="H3730" t="s">
        <v>129</v>
      </c>
      <c r="I3730" t="s">
        <v>22</v>
      </c>
      <c r="J3730" t="s">
        <v>141</v>
      </c>
      <c r="K3730" t="s">
        <v>14084</v>
      </c>
      <c r="L3730" t="s">
        <v>14085</v>
      </c>
      <c r="M3730">
        <v>0.384444444</v>
      </c>
      <c r="N3730">
        <v>0</v>
      </c>
      <c r="O3730">
        <v>0</v>
      </c>
      <c r="P3730">
        <v>0</v>
      </c>
      <c r="Q3730">
        <v>33</v>
      </c>
      <c r="R3730">
        <v>0</v>
      </c>
      <c r="S3730">
        <v>0</v>
      </c>
      <c r="T3730">
        <v>0</v>
      </c>
      <c r="U3730">
        <v>12.686667</v>
      </c>
    </row>
    <row r="3731" spans="1:21" x14ac:dyDescent="0.25">
      <c r="A3731" t="s">
        <v>14086</v>
      </c>
      <c r="B3731">
        <v>1</v>
      </c>
      <c r="C3731" t="s">
        <v>78</v>
      </c>
      <c r="D3731" t="s">
        <v>104</v>
      </c>
      <c r="E3731" t="s">
        <v>14087</v>
      </c>
      <c r="F3731" t="s">
        <v>4991</v>
      </c>
      <c r="G3731" t="s">
        <v>71</v>
      </c>
      <c r="H3731" t="s">
        <v>129</v>
      </c>
      <c r="I3731" t="s">
        <v>22</v>
      </c>
      <c r="J3731" t="s">
        <v>141</v>
      </c>
      <c r="K3731" t="s">
        <v>14088</v>
      </c>
      <c r="L3731" t="s">
        <v>14089</v>
      </c>
      <c r="M3731">
        <v>0.950555555</v>
      </c>
      <c r="N3731">
        <v>0</v>
      </c>
      <c r="O3731">
        <v>1</v>
      </c>
      <c r="P3731">
        <v>0</v>
      </c>
      <c r="Q3731">
        <v>0</v>
      </c>
      <c r="R3731">
        <v>0</v>
      </c>
      <c r="S3731">
        <v>0.95055599999999996</v>
      </c>
      <c r="T3731">
        <v>0</v>
      </c>
      <c r="U3731">
        <v>0</v>
      </c>
    </row>
    <row r="3732" spans="1:21" x14ac:dyDescent="0.25">
      <c r="A3732" t="s">
        <v>14090</v>
      </c>
      <c r="B3732">
        <v>1</v>
      </c>
      <c r="C3732" t="s">
        <v>78</v>
      </c>
      <c r="D3732" t="s">
        <v>104</v>
      </c>
      <c r="E3732" t="s">
        <v>14091</v>
      </c>
      <c r="F3732" t="s">
        <v>140</v>
      </c>
      <c r="G3732" t="s">
        <v>72</v>
      </c>
      <c r="H3732" t="s">
        <v>129</v>
      </c>
      <c r="I3732" t="s">
        <v>22</v>
      </c>
      <c r="J3732" t="s">
        <v>141</v>
      </c>
      <c r="K3732" t="s">
        <v>14092</v>
      </c>
      <c r="L3732" t="s">
        <v>14093</v>
      </c>
      <c r="M3732">
        <v>6.0277776999999998E-2</v>
      </c>
      <c r="N3732">
        <v>30</v>
      </c>
      <c r="O3732">
        <v>5005</v>
      </c>
      <c r="P3732">
        <v>0</v>
      </c>
      <c r="Q3732">
        <v>0</v>
      </c>
      <c r="R3732">
        <v>1.808333</v>
      </c>
      <c r="S3732">
        <v>301.69027399999999</v>
      </c>
      <c r="T3732">
        <v>0</v>
      </c>
      <c r="U3732">
        <v>0</v>
      </c>
    </row>
    <row r="3733" spans="1:21" x14ac:dyDescent="0.25">
      <c r="A3733" t="s">
        <v>14094</v>
      </c>
      <c r="B3733">
        <v>1</v>
      </c>
      <c r="C3733" t="s">
        <v>78</v>
      </c>
      <c r="D3733" t="s">
        <v>82</v>
      </c>
      <c r="E3733" t="s">
        <v>14095</v>
      </c>
      <c r="F3733" t="s">
        <v>5218</v>
      </c>
      <c r="G3733" t="s">
        <v>71</v>
      </c>
      <c r="H3733" t="s">
        <v>129</v>
      </c>
      <c r="I3733" t="s">
        <v>22</v>
      </c>
      <c r="J3733" t="s">
        <v>141</v>
      </c>
      <c r="K3733" t="s">
        <v>14096</v>
      </c>
      <c r="L3733" t="s">
        <v>14097</v>
      </c>
      <c r="M3733">
        <v>1.96</v>
      </c>
      <c r="N3733">
        <v>0</v>
      </c>
      <c r="O3733">
        <v>135</v>
      </c>
      <c r="P3733">
        <v>0</v>
      </c>
      <c r="Q3733">
        <v>0</v>
      </c>
      <c r="R3733">
        <v>0</v>
      </c>
      <c r="S3733">
        <v>264.60000000000002</v>
      </c>
      <c r="T3733">
        <v>0</v>
      </c>
      <c r="U3733">
        <v>0</v>
      </c>
    </row>
    <row r="3734" spans="1:21" x14ac:dyDescent="0.25">
      <c r="A3734" t="s">
        <v>14098</v>
      </c>
      <c r="B3734">
        <v>1</v>
      </c>
      <c r="C3734" t="s">
        <v>78</v>
      </c>
      <c r="D3734" t="s">
        <v>82</v>
      </c>
      <c r="E3734" t="s">
        <v>14099</v>
      </c>
      <c r="F3734" t="s">
        <v>5470</v>
      </c>
      <c r="G3734" t="s">
        <v>71</v>
      </c>
      <c r="H3734" t="s">
        <v>129</v>
      </c>
      <c r="I3734" t="s">
        <v>22</v>
      </c>
      <c r="J3734" t="s">
        <v>141</v>
      </c>
      <c r="K3734" t="s">
        <v>14100</v>
      </c>
      <c r="L3734" t="s">
        <v>14101</v>
      </c>
      <c r="M3734">
        <v>0.61305555499999997</v>
      </c>
      <c r="N3734">
        <v>1</v>
      </c>
      <c r="O3734">
        <v>648</v>
      </c>
      <c r="P3734">
        <v>0</v>
      </c>
      <c r="Q3734">
        <v>0</v>
      </c>
      <c r="R3734">
        <v>0.61305600000000005</v>
      </c>
      <c r="S3734">
        <v>397.26</v>
      </c>
      <c r="T3734">
        <v>0</v>
      </c>
      <c r="U3734">
        <v>0</v>
      </c>
    </row>
    <row r="3735" spans="1:21" x14ac:dyDescent="0.25">
      <c r="A3735" t="s">
        <v>14102</v>
      </c>
      <c r="B3735">
        <v>1</v>
      </c>
      <c r="C3735" t="s">
        <v>78</v>
      </c>
      <c r="D3735" t="s">
        <v>82</v>
      </c>
      <c r="E3735" t="s">
        <v>14103</v>
      </c>
      <c r="F3735" t="s">
        <v>4986</v>
      </c>
      <c r="G3735" t="s">
        <v>71</v>
      </c>
      <c r="H3735" t="s">
        <v>129</v>
      </c>
      <c r="I3735" t="s">
        <v>22</v>
      </c>
      <c r="J3735" t="s">
        <v>141</v>
      </c>
      <c r="K3735" t="s">
        <v>14104</v>
      </c>
      <c r="L3735" t="s">
        <v>14105</v>
      </c>
      <c r="M3735">
        <v>1.439166666</v>
      </c>
      <c r="N3735">
        <v>0</v>
      </c>
      <c r="O3735">
        <v>12</v>
      </c>
      <c r="P3735">
        <v>0</v>
      </c>
      <c r="Q3735">
        <v>0</v>
      </c>
      <c r="R3735">
        <v>0</v>
      </c>
      <c r="S3735">
        <v>17.27</v>
      </c>
      <c r="T3735">
        <v>0</v>
      </c>
      <c r="U3735">
        <v>0</v>
      </c>
    </row>
    <row r="3736" spans="1:21" x14ac:dyDescent="0.25">
      <c r="A3736" t="s">
        <v>14106</v>
      </c>
      <c r="B3736">
        <v>1</v>
      </c>
      <c r="C3736" t="s">
        <v>78</v>
      </c>
      <c r="D3736" t="s">
        <v>82</v>
      </c>
      <c r="E3736" t="s">
        <v>14107</v>
      </c>
      <c r="F3736" t="s">
        <v>5748</v>
      </c>
      <c r="G3736" t="s">
        <v>71</v>
      </c>
      <c r="H3736" t="s">
        <v>129</v>
      </c>
      <c r="I3736" t="s">
        <v>22</v>
      </c>
      <c r="J3736" t="s">
        <v>141</v>
      </c>
      <c r="K3736" t="s">
        <v>14108</v>
      </c>
      <c r="L3736" t="s">
        <v>14109</v>
      </c>
      <c r="M3736">
        <v>1.2066666660000001</v>
      </c>
      <c r="N3736">
        <v>0</v>
      </c>
      <c r="O3736">
        <v>356</v>
      </c>
      <c r="P3736">
        <v>0</v>
      </c>
      <c r="Q3736">
        <v>0</v>
      </c>
      <c r="R3736">
        <v>0</v>
      </c>
      <c r="S3736">
        <v>429.57333299999999</v>
      </c>
      <c r="T3736">
        <v>0</v>
      </c>
      <c r="U3736">
        <v>0</v>
      </c>
    </row>
    <row r="3737" spans="1:21" x14ac:dyDescent="0.25">
      <c r="A3737" t="s">
        <v>14110</v>
      </c>
      <c r="B3737">
        <v>1</v>
      </c>
      <c r="C3737" t="s">
        <v>78</v>
      </c>
      <c r="D3737" t="s">
        <v>82</v>
      </c>
      <c r="E3737" t="s">
        <v>14111</v>
      </c>
      <c r="F3737" t="s">
        <v>4991</v>
      </c>
      <c r="G3737" t="s">
        <v>71</v>
      </c>
      <c r="H3737" t="s">
        <v>129</v>
      </c>
      <c r="I3737" t="s">
        <v>22</v>
      </c>
      <c r="J3737" t="s">
        <v>141</v>
      </c>
      <c r="K3737" t="s">
        <v>14112</v>
      </c>
      <c r="L3737" t="s">
        <v>14113</v>
      </c>
      <c r="M3737">
        <v>1.038333333</v>
      </c>
      <c r="N3737">
        <v>0</v>
      </c>
      <c r="O3737">
        <v>4</v>
      </c>
      <c r="P3737">
        <v>0</v>
      </c>
      <c r="Q3737">
        <v>0</v>
      </c>
      <c r="R3737">
        <v>0</v>
      </c>
      <c r="S3737">
        <v>4.1533329999999999</v>
      </c>
      <c r="T3737">
        <v>0</v>
      </c>
      <c r="U3737">
        <v>0</v>
      </c>
    </row>
    <row r="3738" spans="1:21" x14ac:dyDescent="0.25">
      <c r="A3738" t="s">
        <v>14114</v>
      </c>
      <c r="B3738">
        <v>1</v>
      </c>
      <c r="C3738" t="s">
        <v>78</v>
      </c>
      <c r="D3738" t="s">
        <v>82</v>
      </c>
      <c r="E3738" t="s">
        <v>14115</v>
      </c>
      <c r="F3738" t="s">
        <v>4996</v>
      </c>
      <c r="G3738" t="s">
        <v>71</v>
      </c>
      <c r="H3738" t="s">
        <v>129</v>
      </c>
      <c r="I3738" t="s">
        <v>22</v>
      </c>
      <c r="J3738" t="s">
        <v>141</v>
      </c>
      <c r="K3738" t="s">
        <v>14116</v>
      </c>
      <c r="L3738" t="s">
        <v>14117</v>
      </c>
      <c r="M3738">
        <v>1.109722222</v>
      </c>
      <c r="N3738">
        <v>0</v>
      </c>
      <c r="O3738">
        <v>252</v>
      </c>
      <c r="P3738">
        <v>0</v>
      </c>
      <c r="Q3738">
        <v>0</v>
      </c>
      <c r="R3738">
        <v>0</v>
      </c>
      <c r="S3738">
        <v>279.64999999999998</v>
      </c>
      <c r="T3738">
        <v>0</v>
      </c>
      <c r="U3738">
        <v>0</v>
      </c>
    </row>
    <row r="3739" spans="1:21" x14ac:dyDescent="0.25">
      <c r="A3739" t="s">
        <v>14118</v>
      </c>
      <c r="B3739">
        <v>1</v>
      </c>
      <c r="C3739" t="s">
        <v>78</v>
      </c>
      <c r="D3739" t="s">
        <v>82</v>
      </c>
      <c r="E3739" t="s">
        <v>14119</v>
      </c>
      <c r="F3739" t="s">
        <v>2199</v>
      </c>
      <c r="G3739" t="s">
        <v>71</v>
      </c>
      <c r="H3739" t="s">
        <v>129</v>
      </c>
      <c r="I3739" t="s">
        <v>22</v>
      </c>
      <c r="J3739" t="s">
        <v>141</v>
      </c>
      <c r="K3739" t="s">
        <v>14120</v>
      </c>
      <c r="L3739" t="s">
        <v>14121</v>
      </c>
      <c r="M3739">
        <v>2.5561111109999999</v>
      </c>
      <c r="N3739">
        <v>0</v>
      </c>
      <c r="O3739">
        <v>1</v>
      </c>
      <c r="P3739">
        <v>0</v>
      </c>
      <c r="Q3739">
        <v>0</v>
      </c>
      <c r="R3739">
        <v>0</v>
      </c>
      <c r="S3739">
        <v>2.556111</v>
      </c>
      <c r="T3739">
        <v>0</v>
      </c>
      <c r="U3739">
        <v>0</v>
      </c>
    </row>
    <row r="3740" spans="1:21" x14ac:dyDescent="0.25">
      <c r="A3740" t="s">
        <v>14122</v>
      </c>
      <c r="B3740">
        <v>1</v>
      </c>
      <c r="C3740" t="s">
        <v>78</v>
      </c>
      <c r="D3740" t="s">
        <v>93</v>
      </c>
      <c r="E3740" t="s">
        <v>14123</v>
      </c>
      <c r="F3740" t="s">
        <v>140</v>
      </c>
      <c r="G3740" t="s">
        <v>72</v>
      </c>
      <c r="H3740" t="s">
        <v>129</v>
      </c>
      <c r="I3740" t="s">
        <v>22</v>
      </c>
      <c r="J3740" t="s">
        <v>141</v>
      </c>
      <c r="K3740" t="s">
        <v>14124</v>
      </c>
      <c r="L3740" t="s">
        <v>14125</v>
      </c>
      <c r="M3740">
        <v>0.45583333300000001</v>
      </c>
      <c r="N3740">
        <v>3</v>
      </c>
      <c r="O3740">
        <v>0</v>
      </c>
      <c r="P3740">
        <v>0</v>
      </c>
      <c r="Q3740">
        <v>0</v>
      </c>
      <c r="R3740">
        <v>1.3674999999999999</v>
      </c>
      <c r="S3740">
        <v>0</v>
      </c>
      <c r="T3740">
        <v>0</v>
      </c>
      <c r="U3740">
        <v>0</v>
      </c>
    </row>
    <row r="3741" spans="1:21" x14ac:dyDescent="0.25">
      <c r="A3741" t="s">
        <v>14126</v>
      </c>
      <c r="B3741">
        <v>1</v>
      </c>
      <c r="C3741" t="s">
        <v>78</v>
      </c>
      <c r="D3741" t="s">
        <v>94</v>
      </c>
      <c r="E3741" t="s">
        <v>14127</v>
      </c>
      <c r="F3741" t="s">
        <v>177</v>
      </c>
      <c r="G3741" t="s">
        <v>71</v>
      </c>
      <c r="H3741" t="s">
        <v>129</v>
      </c>
      <c r="I3741" t="s">
        <v>22</v>
      </c>
      <c r="J3741" t="s">
        <v>130</v>
      </c>
      <c r="K3741" t="s">
        <v>14128</v>
      </c>
      <c r="L3741" t="s">
        <v>14129</v>
      </c>
      <c r="M3741">
        <v>3.3333333330000001</v>
      </c>
      <c r="N3741">
        <v>0</v>
      </c>
      <c r="O3741">
        <v>26</v>
      </c>
      <c r="P3741">
        <v>0</v>
      </c>
      <c r="Q3741">
        <v>0</v>
      </c>
      <c r="R3741">
        <v>0</v>
      </c>
      <c r="S3741">
        <v>86.666667000000004</v>
      </c>
      <c r="T3741">
        <v>0</v>
      </c>
      <c r="U3741">
        <v>0</v>
      </c>
    </row>
    <row r="3742" spans="1:21" x14ac:dyDescent="0.25">
      <c r="A3742" t="s">
        <v>14130</v>
      </c>
      <c r="B3742">
        <v>1</v>
      </c>
      <c r="C3742" t="s">
        <v>78</v>
      </c>
      <c r="D3742" t="s">
        <v>94</v>
      </c>
      <c r="E3742" t="s">
        <v>14131</v>
      </c>
      <c r="F3742" t="s">
        <v>177</v>
      </c>
      <c r="G3742" t="s">
        <v>71</v>
      </c>
      <c r="H3742" t="s">
        <v>129</v>
      </c>
      <c r="I3742" t="s">
        <v>22</v>
      </c>
      <c r="J3742" t="s">
        <v>130</v>
      </c>
      <c r="K3742" t="s">
        <v>14132</v>
      </c>
      <c r="L3742" t="s">
        <v>14133</v>
      </c>
      <c r="M3742">
        <v>3.7938888880000001</v>
      </c>
      <c r="N3742">
        <v>2</v>
      </c>
      <c r="O3742">
        <v>138</v>
      </c>
      <c r="P3742">
        <v>0</v>
      </c>
      <c r="Q3742">
        <v>0</v>
      </c>
      <c r="R3742">
        <v>7.5877780000000001</v>
      </c>
      <c r="S3742">
        <v>523.55666699999995</v>
      </c>
      <c r="T3742">
        <v>0</v>
      </c>
      <c r="U3742">
        <v>0</v>
      </c>
    </row>
    <row r="3743" spans="1:21" x14ac:dyDescent="0.25">
      <c r="A3743" t="s">
        <v>14134</v>
      </c>
      <c r="B3743">
        <v>1</v>
      </c>
      <c r="C3743" t="s">
        <v>78</v>
      </c>
      <c r="D3743" t="s">
        <v>94</v>
      </c>
      <c r="E3743" t="s">
        <v>14135</v>
      </c>
      <c r="F3743" t="s">
        <v>177</v>
      </c>
      <c r="G3743" t="s">
        <v>71</v>
      </c>
      <c r="H3743" t="s">
        <v>129</v>
      </c>
      <c r="I3743" t="s">
        <v>22</v>
      </c>
      <c r="J3743" t="s">
        <v>130</v>
      </c>
      <c r="K3743" t="s">
        <v>14136</v>
      </c>
      <c r="L3743" t="s">
        <v>14137</v>
      </c>
      <c r="M3743">
        <v>2.1035683330000001</v>
      </c>
      <c r="N3743">
        <v>0</v>
      </c>
      <c r="O3743">
        <v>17</v>
      </c>
      <c r="P3743">
        <v>0</v>
      </c>
      <c r="Q3743">
        <v>0</v>
      </c>
      <c r="R3743">
        <v>0</v>
      </c>
      <c r="S3743">
        <v>35.760662000000004</v>
      </c>
      <c r="T3743">
        <v>0</v>
      </c>
      <c r="U3743">
        <v>0</v>
      </c>
    </row>
    <row r="3744" spans="1:21" x14ac:dyDescent="0.25">
      <c r="A3744" t="s">
        <v>14138</v>
      </c>
      <c r="B3744">
        <v>1</v>
      </c>
      <c r="C3744" t="s">
        <v>78</v>
      </c>
      <c r="D3744" t="s">
        <v>94</v>
      </c>
      <c r="E3744" t="s">
        <v>14139</v>
      </c>
      <c r="F3744" t="s">
        <v>5829</v>
      </c>
      <c r="G3744" t="s">
        <v>72</v>
      </c>
      <c r="H3744" t="s">
        <v>129</v>
      </c>
      <c r="I3744" t="s">
        <v>22</v>
      </c>
      <c r="J3744" t="s">
        <v>141</v>
      </c>
      <c r="K3744" t="s">
        <v>14140</v>
      </c>
      <c r="L3744" t="s">
        <v>14141</v>
      </c>
      <c r="M3744">
        <v>0.63</v>
      </c>
      <c r="N3744">
        <v>2</v>
      </c>
      <c r="O3744">
        <v>54</v>
      </c>
      <c r="P3744">
        <v>0</v>
      </c>
      <c r="Q3744">
        <v>0</v>
      </c>
      <c r="R3744">
        <v>1.26</v>
      </c>
      <c r="S3744">
        <v>34.020000000000003</v>
      </c>
      <c r="T3744">
        <v>0</v>
      </c>
      <c r="U3744">
        <v>0</v>
      </c>
    </row>
    <row r="3745" spans="1:21" x14ac:dyDescent="0.25">
      <c r="A3745" t="s">
        <v>14142</v>
      </c>
      <c r="B3745">
        <v>1</v>
      </c>
      <c r="C3745" t="s">
        <v>78</v>
      </c>
      <c r="D3745" t="s">
        <v>94</v>
      </c>
      <c r="E3745" t="s">
        <v>14143</v>
      </c>
      <c r="F3745" t="s">
        <v>4986</v>
      </c>
      <c r="G3745" t="s">
        <v>71</v>
      </c>
      <c r="H3745" t="s">
        <v>129</v>
      </c>
      <c r="I3745" t="s">
        <v>22</v>
      </c>
      <c r="J3745" t="s">
        <v>141</v>
      </c>
      <c r="K3745" t="s">
        <v>14144</v>
      </c>
      <c r="L3745" t="s">
        <v>14145</v>
      </c>
      <c r="M3745">
        <v>1.1086111110000001</v>
      </c>
      <c r="N3745">
        <v>0</v>
      </c>
      <c r="O3745">
        <v>54</v>
      </c>
      <c r="P3745">
        <v>0</v>
      </c>
      <c r="Q3745">
        <v>0</v>
      </c>
      <c r="R3745">
        <v>0</v>
      </c>
      <c r="S3745">
        <v>59.865000000000002</v>
      </c>
      <c r="T3745">
        <v>0</v>
      </c>
      <c r="U3745">
        <v>0</v>
      </c>
    </row>
    <row r="3746" spans="1:21" x14ac:dyDescent="0.25">
      <c r="A3746" t="s">
        <v>14146</v>
      </c>
      <c r="B3746">
        <v>1</v>
      </c>
      <c r="C3746" t="s">
        <v>78</v>
      </c>
      <c r="D3746" t="s">
        <v>93</v>
      </c>
      <c r="E3746" t="s">
        <v>14147</v>
      </c>
      <c r="F3746" t="s">
        <v>5012</v>
      </c>
      <c r="G3746" t="s">
        <v>72</v>
      </c>
      <c r="H3746" t="s">
        <v>129</v>
      </c>
      <c r="I3746" t="s">
        <v>22</v>
      </c>
      <c r="J3746" t="s">
        <v>141</v>
      </c>
      <c r="K3746" t="s">
        <v>14148</v>
      </c>
      <c r="L3746" t="s">
        <v>14149</v>
      </c>
      <c r="M3746">
        <v>1.315833333</v>
      </c>
      <c r="N3746">
        <v>0</v>
      </c>
      <c r="O3746">
        <v>0</v>
      </c>
      <c r="P3746">
        <v>0</v>
      </c>
      <c r="Q3746">
        <v>19</v>
      </c>
      <c r="R3746">
        <v>0</v>
      </c>
      <c r="S3746">
        <v>0</v>
      </c>
      <c r="T3746">
        <v>0</v>
      </c>
      <c r="U3746">
        <v>25.000833</v>
      </c>
    </row>
    <row r="3747" spans="1:21" x14ac:dyDescent="0.25">
      <c r="A3747" t="s">
        <v>14150</v>
      </c>
      <c r="B3747">
        <v>1</v>
      </c>
      <c r="C3747" t="s">
        <v>78</v>
      </c>
      <c r="D3747" t="s">
        <v>93</v>
      </c>
      <c r="E3747" t="s">
        <v>14151</v>
      </c>
      <c r="F3747" t="s">
        <v>5748</v>
      </c>
      <c r="G3747" t="s">
        <v>71</v>
      </c>
      <c r="H3747" t="s">
        <v>129</v>
      </c>
      <c r="I3747" t="s">
        <v>22</v>
      </c>
      <c r="J3747" t="s">
        <v>141</v>
      </c>
      <c r="K3747" t="s">
        <v>14152</v>
      </c>
      <c r="L3747" t="s">
        <v>14153</v>
      </c>
      <c r="M3747">
        <v>0.81722222200000005</v>
      </c>
      <c r="N3747">
        <v>0</v>
      </c>
      <c r="O3747">
        <v>0</v>
      </c>
      <c r="P3747">
        <v>0</v>
      </c>
      <c r="Q3747">
        <v>3</v>
      </c>
      <c r="R3747">
        <v>0</v>
      </c>
      <c r="S3747">
        <v>0</v>
      </c>
      <c r="T3747">
        <v>0</v>
      </c>
      <c r="U3747">
        <v>2.451667</v>
      </c>
    </row>
    <row r="3748" spans="1:21" x14ac:dyDescent="0.25">
      <c r="A3748" t="s">
        <v>14154</v>
      </c>
      <c r="B3748">
        <v>1</v>
      </c>
      <c r="C3748" t="s">
        <v>78</v>
      </c>
      <c r="D3748" t="s">
        <v>93</v>
      </c>
      <c r="E3748" t="s">
        <v>14155</v>
      </c>
      <c r="F3748" t="s">
        <v>140</v>
      </c>
      <c r="G3748" t="s">
        <v>72</v>
      </c>
      <c r="H3748" t="s">
        <v>129</v>
      </c>
      <c r="I3748" t="s">
        <v>22</v>
      </c>
      <c r="J3748" t="s">
        <v>141</v>
      </c>
      <c r="K3748" t="s">
        <v>14156</v>
      </c>
      <c r="L3748" t="s">
        <v>14157</v>
      </c>
      <c r="M3748">
        <v>4.6016666659999999</v>
      </c>
      <c r="N3748">
        <v>0</v>
      </c>
      <c r="O3748">
        <v>0</v>
      </c>
      <c r="P3748">
        <v>2</v>
      </c>
      <c r="Q3748">
        <v>103</v>
      </c>
      <c r="R3748">
        <v>0</v>
      </c>
      <c r="S3748">
        <v>0</v>
      </c>
      <c r="T3748">
        <v>9.2033330000000007</v>
      </c>
      <c r="U3748">
        <v>473.97166700000002</v>
      </c>
    </row>
    <row r="3749" spans="1:21" x14ac:dyDescent="0.25">
      <c r="A3749" t="s">
        <v>14158</v>
      </c>
      <c r="B3749">
        <v>1</v>
      </c>
      <c r="C3749" t="s">
        <v>79</v>
      </c>
      <c r="D3749" t="s">
        <v>124</v>
      </c>
      <c r="E3749" t="s">
        <v>14159</v>
      </c>
      <c r="F3749" t="s">
        <v>4991</v>
      </c>
      <c r="G3749" t="s">
        <v>71</v>
      </c>
      <c r="H3749" t="s">
        <v>129</v>
      </c>
      <c r="I3749" t="s">
        <v>22</v>
      </c>
      <c r="J3749" t="s">
        <v>141</v>
      </c>
      <c r="K3749" t="s">
        <v>14160</v>
      </c>
      <c r="L3749" t="s">
        <v>14161</v>
      </c>
      <c r="M3749">
        <v>1.244722222</v>
      </c>
      <c r="N3749">
        <v>0</v>
      </c>
      <c r="O3749">
        <v>5</v>
      </c>
      <c r="P3749">
        <v>0</v>
      </c>
      <c r="Q3749">
        <v>0</v>
      </c>
      <c r="R3749">
        <v>0</v>
      </c>
      <c r="S3749">
        <v>6.223611</v>
      </c>
      <c r="T3749">
        <v>0</v>
      </c>
      <c r="U3749">
        <v>0</v>
      </c>
    </row>
    <row r="3750" spans="1:21" x14ac:dyDescent="0.25">
      <c r="A3750" t="s">
        <v>14162</v>
      </c>
      <c r="B3750">
        <v>1</v>
      </c>
      <c r="C3750" t="s">
        <v>78</v>
      </c>
      <c r="D3750" t="s">
        <v>93</v>
      </c>
      <c r="E3750" t="s">
        <v>14163</v>
      </c>
      <c r="F3750" t="s">
        <v>140</v>
      </c>
      <c r="G3750" t="s">
        <v>72</v>
      </c>
      <c r="H3750" t="s">
        <v>129</v>
      </c>
      <c r="I3750" t="s">
        <v>22</v>
      </c>
      <c r="J3750" t="s">
        <v>141</v>
      </c>
      <c r="K3750" t="s">
        <v>14164</v>
      </c>
      <c r="L3750" t="s">
        <v>14165</v>
      </c>
      <c r="M3750">
        <v>0.4425</v>
      </c>
      <c r="N3750">
        <v>17</v>
      </c>
      <c r="O3750">
        <v>296</v>
      </c>
      <c r="P3750">
        <v>31</v>
      </c>
      <c r="Q3750">
        <v>132</v>
      </c>
      <c r="R3750">
        <v>7.5225</v>
      </c>
      <c r="S3750">
        <v>130.97999999999999</v>
      </c>
      <c r="T3750">
        <v>13.717499999999999</v>
      </c>
      <c r="U3750">
        <v>58.41</v>
      </c>
    </row>
    <row r="3751" spans="1:21" x14ac:dyDescent="0.25">
      <c r="A3751" t="s">
        <v>14166</v>
      </c>
      <c r="B3751">
        <v>1</v>
      </c>
      <c r="C3751" t="s">
        <v>78</v>
      </c>
      <c r="D3751" t="s">
        <v>80</v>
      </c>
      <c r="E3751" t="s">
        <v>14167</v>
      </c>
      <c r="F3751" t="s">
        <v>4991</v>
      </c>
      <c r="G3751" t="s">
        <v>71</v>
      </c>
      <c r="H3751" t="s">
        <v>129</v>
      </c>
      <c r="I3751" t="s">
        <v>22</v>
      </c>
      <c r="J3751" t="s">
        <v>141</v>
      </c>
      <c r="K3751" t="s">
        <v>14168</v>
      </c>
      <c r="L3751" t="s">
        <v>14169</v>
      </c>
      <c r="M3751">
        <v>2.8547222219999999</v>
      </c>
      <c r="N3751">
        <v>0</v>
      </c>
      <c r="O3751">
        <v>6</v>
      </c>
      <c r="P3751">
        <v>0</v>
      </c>
      <c r="Q3751">
        <v>0</v>
      </c>
      <c r="R3751">
        <v>0</v>
      </c>
      <c r="S3751">
        <v>17.128333000000001</v>
      </c>
      <c r="T3751">
        <v>0</v>
      </c>
      <c r="U3751">
        <v>0</v>
      </c>
    </row>
    <row r="3752" spans="1:21" x14ac:dyDescent="0.25">
      <c r="A3752" t="s">
        <v>14170</v>
      </c>
      <c r="B3752">
        <v>1</v>
      </c>
      <c r="C3752" t="s">
        <v>79</v>
      </c>
      <c r="D3752" t="s">
        <v>124</v>
      </c>
      <c r="E3752" t="s">
        <v>14171</v>
      </c>
      <c r="F3752" t="s">
        <v>2199</v>
      </c>
      <c r="G3752" t="s">
        <v>71</v>
      </c>
      <c r="H3752" t="s">
        <v>129</v>
      </c>
      <c r="I3752" t="s">
        <v>24</v>
      </c>
      <c r="J3752" t="s">
        <v>141</v>
      </c>
      <c r="K3752" t="s">
        <v>14172</v>
      </c>
      <c r="L3752" t="s">
        <v>14173</v>
      </c>
      <c r="M3752">
        <v>2.0594444439999999</v>
      </c>
      <c r="N3752">
        <v>0</v>
      </c>
      <c r="O3752">
        <v>4</v>
      </c>
      <c r="P3752">
        <v>0</v>
      </c>
      <c r="Q3752">
        <v>0</v>
      </c>
      <c r="R3752">
        <v>0</v>
      </c>
      <c r="S3752">
        <v>8.2377780000000005</v>
      </c>
      <c r="T3752">
        <v>0</v>
      </c>
      <c r="U3752">
        <v>0</v>
      </c>
    </row>
    <row r="3753" spans="1:21" x14ac:dyDescent="0.25">
      <c r="A3753" t="s">
        <v>14174</v>
      </c>
      <c r="B3753">
        <v>1</v>
      </c>
      <c r="C3753" t="s">
        <v>78</v>
      </c>
      <c r="D3753" t="s">
        <v>82</v>
      </c>
      <c r="E3753" t="s">
        <v>14175</v>
      </c>
      <c r="F3753" t="s">
        <v>5012</v>
      </c>
      <c r="G3753" t="s">
        <v>72</v>
      </c>
      <c r="H3753" t="s">
        <v>129</v>
      </c>
      <c r="I3753" t="s">
        <v>22</v>
      </c>
      <c r="J3753" t="s">
        <v>141</v>
      </c>
      <c r="K3753" t="s">
        <v>14176</v>
      </c>
      <c r="L3753" t="s">
        <v>14177</v>
      </c>
      <c r="M3753">
        <v>2.602777777</v>
      </c>
      <c r="N3753">
        <v>0</v>
      </c>
      <c r="O3753">
        <v>0</v>
      </c>
      <c r="P3753">
        <v>1</v>
      </c>
      <c r="Q3753">
        <v>0</v>
      </c>
      <c r="R3753">
        <v>0</v>
      </c>
      <c r="S3753">
        <v>0</v>
      </c>
      <c r="T3753">
        <v>2.6027779999999998</v>
      </c>
      <c r="U3753">
        <v>0</v>
      </c>
    </row>
    <row r="3754" spans="1:21" x14ac:dyDescent="0.25">
      <c r="A3754" t="s">
        <v>14178</v>
      </c>
      <c r="B3754">
        <v>1</v>
      </c>
      <c r="C3754" t="s">
        <v>79</v>
      </c>
      <c r="D3754" t="s">
        <v>124</v>
      </c>
      <c r="E3754" t="s">
        <v>14179</v>
      </c>
      <c r="F3754" t="s">
        <v>5417</v>
      </c>
      <c r="G3754" t="s">
        <v>71</v>
      </c>
      <c r="H3754" t="s">
        <v>129</v>
      </c>
      <c r="I3754" t="s">
        <v>22</v>
      </c>
      <c r="J3754" t="s">
        <v>141</v>
      </c>
      <c r="K3754" t="s">
        <v>14180</v>
      </c>
      <c r="L3754" t="s">
        <v>14181</v>
      </c>
      <c r="M3754">
        <v>0.98250000000000004</v>
      </c>
      <c r="N3754">
        <v>0</v>
      </c>
      <c r="O3754">
        <v>5</v>
      </c>
      <c r="P3754">
        <v>0</v>
      </c>
      <c r="Q3754">
        <v>0</v>
      </c>
      <c r="R3754">
        <v>0</v>
      </c>
      <c r="S3754">
        <v>4.9124999999999996</v>
      </c>
      <c r="T3754">
        <v>0</v>
      </c>
      <c r="U3754">
        <v>0</v>
      </c>
    </row>
    <row r="3755" spans="1:21" x14ac:dyDescent="0.25">
      <c r="A3755" t="s">
        <v>14182</v>
      </c>
      <c r="B3755">
        <v>1</v>
      </c>
      <c r="C3755" t="s">
        <v>78</v>
      </c>
      <c r="D3755" t="s">
        <v>94</v>
      </c>
      <c r="E3755" t="s">
        <v>14183</v>
      </c>
      <c r="F3755" t="s">
        <v>4991</v>
      </c>
      <c r="G3755" t="s">
        <v>71</v>
      </c>
      <c r="H3755" t="s">
        <v>129</v>
      </c>
      <c r="I3755" t="s">
        <v>22</v>
      </c>
      <c r="J3755" t="s">
        <v>141</v>
      </c>
      <c r="K3755" t="s">
        <v>14184</v>
      </c>
      <c r="L3755" t="s">
        <v>14185</v>
      </c>
      <c r="M3755">
        <v>1.0249999999999999</v>
      </c>
      <c r="N3755">
        <v>2</v>
      </c>
      <c r="O3755">
        <v>0</v>
      </c>
      <c r="P3755">
        <v>0</v>
      </c>
      <c r="Q3755">
        <v>0</v>
      </c>
      <c r="R3755">
        <v>2.0499999999999998</v>
      </c>
      <c r="S3755">
        <v>0</v>
      </c>
      <c r="T3755">
        <v>0</v>
      </c>
      <c r="U3755">
        <v>0</v>
      </c>
    </row>
    <row r="3756" spans="1:21" x14ac:dyDescent="0.25">
      <c r="A3756" t="s">
        <v>14186</v>
      </c>
      <c r="B3756">
        <v>1</v>
      </c>
      <c r="C3756" t="s">
        <v>78</v>
      </c>
      <c r="D3756" t="s">
        <v>94</v>
      </c>
      <c r="E3756" t="s">
        <v>14187</v>
      </c>
      <c r="F3756" t="s">
        <v>4991</v>
      </c>
      <c r="G3756" t="s">
        <v>71</v>
      </c>
      <c r="H3756" t="s">
        <v>129</v>
      </c>
      <c r="I3756" t="s">
        <v>22</v>
      </c>
      <c r="J3756" t="s">
        <v>141</v>
      </c>
      <c r="K3756" t="s">
        <v>14188</v>
      </c>
      <c r="L3756" t="s">
        <v>14189</v>
      </c>
      <c r="M3756">
        <v>0.47499999999999998</v>
      </c>
      <c r="N3756">
        <v>0</v>
      </c>
      <c r="O3756">
        <v>0</v>
      </c>
      <c r="P3756">
        <v>0</v>
      </c>
      <c r="Q3756">
        <v>1</v>
      </c>
      <c r="R3756">
        <v>0</v>
      </c>
      <c r="S3756">
        <v>0</v>
      </c>
      <c r="T3756">
        <v>0</v>
      </c>
      <c r="U3756">
        <v>0.47499999999999998</v>
      </c>
    </row>
    <row r="3757" spans="1:21" x14ac:dyDescent="0.25">
      <c r="A3757" t="s">
        <v>14190</v>
      </c>
      <c r="B3757">
        <v>1</v>
      </c>
      <c r="C3757" t="s">
        <v>78</v>
      </c>
      <c r="D3757" t="s">
        <v>80</v>
      </c>
      <c r="E3757" t="s">
        <v>14191</v>
      </c>
      <c r="F3757" t="s">
        <v>4991</v>
      </c>
      <c r="G3757" t="s">
        <v>71</v>
      </c>
      <c r="H3757" t="s">
        <v>129</v>
      </c>
      <c r="I3757" t="s">
        <v>22</v>
      </c>
      <c r="J3757" t="s">
        <v>141</v>
      </c>
      <c r="K3757" t="s">
        <v>14192</v>
      </c>
      <c r="L3757" t="s">
        <v>14193</v>
      </c>
      <c r="M3757">
        <v>1.956111111</v>
      </c>
      <c r="N3757">
        <v>0</v>
      </c>
      <c r="O3757">
        <v>4</v>
      </c>
      <c r="P3757">
        <v>0</v>
      </c>
      <c r="Q3757">
        <v>0</v>
      </c>
      <c r="R3757">
        <v>0</v>
      </c>
      <c r="S3757">
        <v>7.8244439999999997</v>
      </c>
      <c r="T3757">
        <v>0</v>
      </c>
      <c r="U3757">
        <v>0</v>
      </c>
    </row>
    <row r="3758" spans="1:21" x14ac:dyDescent="0.25">
      <c r="A3758" t="s">
        <v>14194</v>
      </c>
      <c r="B3758">
        <v>1</v>
      </c>
      <c r="C3758" t="s">
        <v>78</v>
      </c>
      <c r="D3758" t="s">
        <v>237</v>
      </c>
      <c r="E3758" t="s">
        <v>14195</v>
      </c>
      <c r="F3758" t="s">
        <v>128</v>
      </c>
      <c r="G3758" t="s">
        <v>71</v>
      </c>
      <c r="H3758" t="s">
        <v>129</v>
      </c>
      <c r="I3758" t="s">
        <v>22</v>
      </c>
      <c r="J3758" t="s">
        <v>130</v>
      </c>
      <c r="K3758" t="s">
        <v>14196</v>
      </c>
      <c r="L3758" t="s">
        <v>14197</v>
      </c>
      <c r="M3758">
        <v>1.233286111</v>
      </c>
      <c r="N3758">
        <v>0</v>
      </c>
      <c r="O3758">
        <v>4</v>
      </c>
      <c r="P3758">
        <v>0</v>
      </c>
      <c r="Q3758">
        <v>0</v>
      </c>
      <c r="R3758">
        <v>0</v>
      </c>
      <c r="S3758">
        <v>4.9331440000000004</v>
      </c>
      <c r="T3758">
        <v>0</v>
      </c>
      <c r="U3758">
        <v>0</v>
      </c>
    </row>
    <row r="3759" spans="1:21" x14ac:dyDescent="0.25">
      <c r="A3759" t="s">
        <v>14198</v>
      </c>
      <c r="B3759">
        <v>1</v>
      </c>
      <c r="C3759" t="s">
        <v>78</v>
      </c>
      <c r="D3759" t="s">
        <v>237</v>
      </c>
      <c r="E3759" t="s">
        <v>14199</v>
      </c>
      <c r="F3759" t="s">
        <v>5417</v>
      </c>
      <c r="G3759" t="s">
        <v>71</v>
      </c>
      <c r="H3759" t="s">
        <v>129</v>
      </c>
      <c r="I3759" t="s">
        <v>22</v>
      </c>
      <c r="J3759" t="s">
        <v>141</v>
      </c>
      <c r="K3759" t="s">
        <v>14200</v>
      </c>
      <c r="L3759" t="s">
        <v>14201</v>
      </c>
      <c r="M3759">
        <v>4.7155555549999999</v>
      </c>
      <c r="N3759">
        <v>0</v>
      </c>
      <c r="O3759">
        <v>4</v>
      </c>
      <c r="P3759">
        <v>0</v>
      </c>
      <c r="Q3759">
        <v>0</v>
      </c>
      <c r="R3759">
        <v>0</v>
      </c>
      <c r="S3759">
        <v>18.862221999999999</v>
      </c>
      <c r="T3759">
        <v>0</v>
      </c>
      <c r="U3759">
        <v>0</v>
      </c>
    </row>
    <row r="3760" spans="1:21" x14ac:dyDescent="0.25">
      <c r="A3760" t="s">
        <v>14202</v>
      </c>
      <c r="B3760">
        <v>1</v>
      </c>
      <c r="C3760" t="s">
        <v>78</v>
      </c>
      <c r="D3760" t="s">
        <v>87</v>
      </c>
      <c r="E3760" t="s">
        <v>14203</v>
      </c>
      <c r="F3760" t="s">
        <v>5417</v>
      </c>
      <c r="G3760" t="s">
        <v>71</v>
      </c>
      <c r="H3760" t="s">
        <v>129</v>
      </c>
      <c r="I3760" t="s">
        <v>22</v>
      </c>
      <c r="J3760" t="s">
        <v>141</v>
      </c>
      <c r="K3760" t="s">
        <v>14204</v>
      </c>
      <c r="L3760" t="s">
        <v>14205</v>
      </c>
      <c r="M3760">
        <v>1.241944444</v>
      </c>
      <c r="N3760">
        <v>0</v>
      </c>
      <c r="O3760">
        <v>1</v>
      </c>
      <c r="P3760">
        <v>0</v>
      </c>
      <c r="Q3760">
        <v>0</v>
      </c>
      <c r="R3760">
        <v>0</v>
      </c>
      <c r="S3760">
        <v>1.2419439999999999</v>
      </c>
      <c r="T3760">
        <v>0</v>
      </c>
      <c r="U3760">
        <v>0</v>
      </c>
    </row>
    <row r="3761" spans="1:21" x14ac:dyDescent="0.25">
      <c r="A3761" t="s">
        <v>14206</v>
      </c>
      <c r="B3761">
        <v>1</v>
      </c>
      <c r="C3761" t="s">
        <v>78</v>
      </c>
      <c r="D3761" t="s">
        <v>87</v>
      </c>
      <c r="E3761" t="s">
        <v>14207</v>
      </c>
      <c r="F3761" t="s">
        <v>5070</v>
      </c>
      <c r="G3761" t="s">
        <v>71</v>
      </c>
      <c r="H3761" t="s">
        <v>129</v>
      </c>
      <c r="I3761" t="s">
        <v>22</v>
      </c>
      <c r="J3761" t="s">
        <v>141</v>
      </c>
      <c r="K3761" t="s">
        <v>14208</v>
      </c>
      <c r="L3761" t="s">
        <v>14209</v>
      </c>
      <c r="M3761">
        <v>5.3263888880000003</v>
      </c>
      <c r="N3761">
        <v>0</v>
      </c>
      <c r="O3761">
        <v>1</v>
      </c>
      <c r="P3761">
        <v>0</v>
      </c>
      <c r="Q3761">
        <v>0</v>
      </c>
      <c r="R3761">
        <v>0</v>
      </c>
      <c r="S3761">
        <v>5.3263889999999998</v>
      </c>
      <c r="T3761">
        <v>0</v>
      </c>
      <c r="U3761">
        <v>0</v>
      </c>
    </row>
    <row r="3762" spans="1:21" x14ac:dyDescent="0.25">
      <c r="A3762" t="s">
        <v>14210</v>
      </c>
      <c r="B3762">
        <v>1</v>
      </c>
      <c r="C3762" t="s">
        <v>78</v>
      </c>
      <c r="D3762" t="s">
        <v>237</v>
      </c>
      <c r="E3762" t="s">
        <v>14211</v>
      </c>
      <c r="F3762" t="s">
        <v>2199</v>
      </c>
      <c r="G3762" t="s">
        <v>71</v>
      </c>
      <c r="H3762" t="s">
        <v>129</v>
      </c>
      <c r="I3762" t="s">
        <v>22</v>
      </c>
      <c r="J3762" t="s">
        <v>141</v>
      </c>
      <c r="K3762" t="s">
        <v>14212</v>
      </c>
      <c r="L3762" t="s">
        <v>14213</v>
      </c>
      <c r="M3762">
        <v>3.602222222</v>
      </c>
      <c r="N3762">
        <v>0</v>
      </c>
      <c r="O3762">
        <v>1</v>
      </c>
      <c r="P3762">
        <v>0</v>
      </c>
      <c r="Q3762">
        <v>0</v>
      </c>
      <c r="R3762">
        <v>0</v>
      </c>
      <c r="S3762">
        <v>3.6022219999999998</v>
      </c>
      <c r="T3762">
        <v>0</v>
      </c>
      <c r="U3762">
        <v>0</v>
      </c>
    </row>
    <row r="3763" spans="1:21" x14ac:dyDescent="0.25">
      <c r="A3763" t="s">
        <v>14214</v>
      </c>
      <c r="B3763">
        <v>1</v>
      </c>
      <c r="C3763" t="s">
        <v>78</v>
      </c>
      <c r="D3763" t="s">
        <v>237</v>
      </c>
      <c r="E3763" t="s">
        <v>14215</v>
      </c>
      <c r="F3763" t="s">
        <v>2199</v>
      </c>
      <c r="G3763" t="s">
        <v>71</v>
      </c>
      <c r="H3763" t="s">
        <v>129</v>
      </c>
      <c r="I3763" t="s">
        <v>22</v>
      </c>
      <c r="J3763" t="s">
        <v>141</v>
      </c>
      <c r="K3763" t="s">
        <v>14216</v>
      </c>
      <c r="L3763" t="s">
        <v>14217</v>
      </c>
      <c r="M3763">
        <v>8.4783333330000001</v>
      </c>
      <c r="N3763">
        <v>0</v>
      </c>
      <c r="O3763">
        <v>32</v>
      </c>
      <c r="P3763">
        <v>0</v>
      </c>
      <c r="Q3763">
        <v>0</v>
      </c>
      <c r="R3763">
        <v>0</v>
      </c>
      <c r="S3763">
        <v>271.306667</v>
      </c>
      <c r="T3763">
        <v>0</v>
      </c>
      <c r="U3763">
        <v>0</v>
      </c>
    </row>
    <row r="3764" spans="1:21" x14ac:dyDescent="0.25">
      <c r="A3764" t="s">
        <v>14218</v>
      </c>
      <c r="B3764">
        <v>1</v>
      </c>
      <c r="C3764" t="s">
        <v>78</v>
      </c>
      <c r="D3764" t="s">
        <v>237</v>
      </c>
      <c r="E3764" t="s">
        <v>14219</v>
      </c>
      <c r="F3764" t="s">
        <v>2199</v>
      </c>
      <c r="G3764" t="s">
        <v>71</v>
      </c>
      <c r="H3764" t="s">
        <v>129</v>
      </c>
      <c r="I3764" t="s">
        <v>24</v>
      </c>
      <c r="J3764" t="s">
        <v>141</v>
      </c>
      <c r="K3764" t="s">
        <v>14220</v>
      </c>
      <c r="L3764" t="s">
        <v>14221</v>
      </c>
      <c r="M3764">
        <v>1.5663888880000001</v>
      </c>
      <c r="N3764">
        <v>0</v>
      </c>
      <c r="O3764">
        <v>10</v>
      </c>
      <c r="P3764">
        <v>0</v>
      </c>
      <c r="Q3764">
        <v>0</v>
      </c>
      <c r="R3764">
        <v>0</v>
      </c>
      <c r="S3764">
        <v>15.663888999999999</v>
      </c>
      <c r="T3764">
        <v>0</v>
      </c>
      <c r="U3764">
        <v>0</v>
      </c>
    </row>
    <row r="3765" spans="1:21" x14ac:dyDescent="0.25">
      <c r="A3765" t="s">
        <v>14222</v>
      </c>
      <c r="B3765">
        <v>1</v>
      </c>
      <c r="C3765" t="s">
        <v>78</v>
      </c>
      <c r="D3765" t="s">
        <v>82</v>
      </c>
      <c r="E3765" t="s">
        <v>14223</v>
      </c>
      <c r="F3765" t="s">
        <v>135</v>
      </c>
      <c r="G3765" t="s">
        <v>71</v>
      </c>
      <c r="H3765" t="s">
        <v>129</v>
      </c>
      <c r="I3765" t="s">
        <v>22</v>
      </c>
      <c r="J3765" t="s">
        <v>130</v>
      </c>
      <c r="K3765" t="s">
        <v>14224</v>
      </c>
      <c r="L3765" t="s">
        <v>14225</v>
      </c>
      <c r="M3765">
        <v>0.86972222200000004</v>
      </c>
      <c r="N3765">
        <v>1</v>
      </c>
      <c r="O3765">
        <v>958</v>
      </c>
      <c r="P3765">
        <v>0</v>
      </c>
      <c r="Q3765">
        <v>0</v>
      </c>
      <c r="R3765">
        <v>0.869722</v>
      </c>
      <c r="S3765">
        <v>833.19388900000001</v>
      </c>
      <c r="T3765">
        <v>0</v>
      </c>
      <c r="U3765">
        <v>0</v>
      </c>
    </row>
    <row r="3766" spans="1:21" x14ac:dyDescent="0.25">
      <c r="A3766" t="s">
        <v>14226</v>
      </c>
      <c r="B3766">
        <v>1</v>
      </c>
      <c r="C3766" t="s">
        <v>78</v>
      </c>
      <c r="D3766" t="s">
        <v>82</v>
      </c>
      <c r="E3766" t="s">
        <v>14227</v>
      </c>
      <c r="F3766" t="s">
        <v>135</v>
      </c>
      <c r="G3766" t="s">
        <v>71</v>
      </c>
      <c r="H3766" t="s">
        <v>129</v>
      </c>
      <c r="I3766" t="s">
        <v>22</v>
      </c>
      <c r="J3766" t="s">
        <v>130</v>
      </c>
      <c r="K3766" t="s">
        <v>14228</v>
      </c>
      <c r="L3766" t="s">
        <v>14229</v>
      </c>
      <c r="M3766">
        <v>1.7463850000000001</v>
      </c>
      <c r="N3766">
        <v>1</v>
      </c>
      <c r="O3766">
        <v>366</v>
      </c>
      <c r="P3766">
        <v>0</v>
      </c>
      <c r="Q3766">
        <v>0</v>
      </c>
      <c r="R3766">
        <v>1.7463850000000001</v>
      </c>
      <c r="S3766">
        <v>639.17691000000002</v>
      </c>
      <c r="T3766">
        <v>0</v>
      </c>
      <c r="U3766">
        <v>0</v>
      </c>
    </row>
    <row r="3767" spans="1:21" x14ac:dyDescent="0.25">
      <c r="A3767" t="s">
        <v>14230</v>
      </c>
      <c r="B3767">
        <v>1</v>
      </c>
      <c r="C3767" t="s">
        <v>78</v>
      </c>
      <c r="D3767" t="s">
        <v>94</v>
      </c>
      <c r="E3767" t="s">
        <v>14231</v>
      </c>
      <c r="F3767" t="s">
        <v>4991</v>
      </c>
      <c r="G3767" t="s">
        <v>71</v>
      </c>
      <c r="H3767" t="s">
        <v>129</v>
      </c>
      <c r="I3767" t="s">
        <v>22</v>
      </c>
      <c r="J3767" t="s">
        <v>141</v>
      </c>
      <c r="K3767" t="s">
        <v>14232</v>
      </c>
      <c r="L3767" t="s">
        <v>14233</v>
      </c>
      <c r="M3767">
        <v>3.917777777</v>
      </c>
      <c r="N3767">
        <v>0</v>
      </c>
      <c r="O3767">
        <v>1</v>
      </c>
      <c r="P3767">
        <v>0</v>
      </c>
      <c r="Q3767">
        <v>0</v>
      </c>
      <c r="R3767">
        <v>0</v>
      </c>
      <c r="S3767">
        <v>3.9177780000000002</v>
      </c>
      <c r="T3767">
        <v>0</v>
      </c>
      <c r="U3767">
        <v>0</v>
      </c>
    </row>
    <row r="3768" spans="1:21" x14ac:dyDescent="0.25">
      <c r="A3768" t="s">
        <v>14234</v>
      </c>
      <c r="B3768">
        <v>1</v>
      </c>
      <c r="C3768" t="s">
        <v>78</v>
      </c>
      <c r="D3768" t="s">
        <v>95</v>
      </c>
      <c r="E3768" t="s">
        <v>14235</v>
      </c>
      <c r="F3768" t="s">
        <v>4991</v>
      </c>
      <c r="G3768" t="s">
        <v>71</v>
      </c>
      <c r="H3768" t="s">
        <v>129</v>
      </c>
      <c r="I3768" t="s">
        <v>22</v>
      </c>
      <c r="J3768" t="s">
        <v>141</v>
      </c>
      <c r="K3768" t="s">
        <v>14236</v>
      </c>
      <c r="L3768" t="s">
        <v>14237</v>
      </c>
      <c r="M3768">
        <v>2.9952777770000001</v>
      </c>
      <c r="N3768">
        <v>0</v>
      </c>
      <c r="O3768">
        <v>1</v>
      </c>
      <c r="P3768">
        <v>0</v>
      </c>
      <c r="Q3768">
        <v>0</v>
      </c>
      <c r="R3768">
        <v>0</v>
      </c>
      <c r="S3768">
        <v>2.9952779999999999</v>
      </c>
      <c r="T3768">
        <v>0</v>
      </c>
      <c r="U3768">
        <v>0</v>
      </c>
    </row>
    <row r="3769" spans="1:21" x14ac:dyDescent="0.25">
      <c r="A3769" t="s">
        <v>14238</v>
      </c>
      <c r="B3769">
        <v>1</v>
      </c>
      <c r="C3769" t="s">
        <v>78</v>
      </c>
      <c r="D3769" t="s">
        <v>80</v>
      </c>
      <c r="E3769" t="s">
        <v>14239</v>
      </c>
      <c r="F3769" t="s">
        <v>4991</v>
      </c>
      <c r="G3769" t="s">
        <v>71</v>
      </c>
      <c r="H3769" t="s">
        <v>129</v>
      </c>
      <c r="I3769" t="s">
        <v>22</v>
      </c>
      <c r="J3769" t="s">
        <v>141</v>
      </c>
      <c r="K3769" t="s">
        <v>14240</v>
      </c>
      <c r="L3769" t="s">
        <v>14241</v>
      </c>
      <c r="M3769">
        <v>4.08</v>
      </c>
      <c r="N3769">
        <v>0</v>
      </c>
      <c r="O3769">
        <v>7</v>
      </c>
      <c r="P3769">
        <v>0</v>
      </c>
      <c r="Q3769">
        <v>0</v>
      </c>
      <c r="R3769">
        <v>0</v>
      </c>
      <c r="S3769">
        <v>28.56</v>
      </c>
      <c r="T3769">
        <v>0</v>
      </c>
      <c r="U3769">
        <v>0</v>
      </c>
    </row>
    <row r="3770" spans="1:21" x14ac:dyDescent="0.25">
      <c r="A3770" t="s">
        <v>14242</v>
      </c>
      <c r="B3770">
        <v>1</v>
      </c>
      <c r="C3770" t="s">
        <v>78</v>
      </c>
      <c r="D3770" t="s">
        <v>94</v>
      </c>
      <c r="E3770" t="s">
        <v>14243</v>
      </c>
      <c r="F3770" t="s">
        <v>5070</v>
      </c>
      <c r="G3770" t="s">
        <v>71</v>
      </c>
      <c r="H3770" t="s">
        <v>129</v>
      </c>
      <c r="I3770" t="s">
        <v>22</v>
      </c>
      <c r="J3770" t="s">
        <v>141</v>
      </c>
      <c r="K3770" t="s">
        <v>14244</v>
      </c>
      <c r="L3770" t="s">
        <v>14245</v>
      </c>
      <c r="M3770">
        <v>3.369722222</v>
      </c>
      <c r="N3770">
        <v>0</v>
      </c>
      <c r="O3770">
        <v>1</v>
      </c>
      <c r="P3770">
        <v>0</v>
      </c>
      <c r="Q3770">
        <v>0</v>
      </c>
      <c r="R3770">
        <v>0</v>
      </c>
      <c r="S3770">
        <v>3.3697219999999999</v>
      </c>
      <c r="T3770">
        <v>0</v>
      </c>
      <c r="U3770">
        <v>0</v>
      </c>
    </row>
    <row r="3771" spans="1:21" x14ac:dyDescent="0.25">
      <c r="A3771" t="s">
        <v>14246</v>
      </c>
      <c r="B3771">
        <v>1</v>
      </c>
      <c r="C3771" t="s">
        <v>78</v>
      </c>
      <c r="D3771" t="s">
        <v>94</v>
      </c>
      <c r="E3771" t="s">
        <v>14247</v>
      </c>
      <c r="F3771" t="s">
        <v>5417</v>
      </c>
      <c r="G3771" t="s">
        <v>71</v>
      </c>
      <c r="H3771" t="s">
        <v>129</v>
      </c>
      <c r="I3771" t="s">
        <v>22</v>
      </c>
      <c r="J3771" t="s">
        <v>141</v>
      </c>
      <c r="K3771" t="s">
        <v>14248</v>
      </c>
      <c r="L3771" t="s">
        <v>14249</v>
      </c>
      <c r="M3771">
        <v>5.2833333329999999</v>
      </c>
      <c r="N3771">
        <v>0</v>
      </c>
      <c r="O3771">
        <v>1</v>
      </c>
      <c r="P3771">
        <v>0</v>
      </c>
      <c r="Q3771">
        <v>0</v>
      </c>
      <c r="R3771">
        <v>0</v>
      </c>
      <c r="S3771">
        <v>5.2833329999999998</v>
      </c>
      <c r="T3771">
        <v>0</v>
      </c>
      <c r="U3771">
        <v>0</v>
      </c>
    </row>
    <row r="3772" spans="1:21" x14ac:dyDescent="0.25">
      <c r="A3772" t="s">
        <v>14250</v>
      </c>
      <c r="B3772">
        <v>1</v>
      </c>
      <c r="C3772" t="s">
        <v>78</v>
      </c>
      <c r="D3772" t="s">
        <v>94</v>
      </c>
      <c r="E3772" t="s">
        <v>14251</v>
      </c>
      <c r="F3772" t="s">
        <v>4991</v>
      </c>
      <c r="G3772" t="s">
        <v>71</v>
      </c>
      <c r="H3772" t="s">
        <v>129</v>
      </c>
      <c r="I3772" t="s">
        <v>22</v>
      </c>
      <c r="J3772" t="s">
        <v>141</v>
      </c>
      <c r="K3772" t="s">
        <v>14252</v>
      </c>
      <c r="L3772" t="s">
        <v>14253</v>
      </c>
      <c r="M3772">
        <v>1.0166666660000001</v>
      </c>
      <c r="N3772">
        <v>0</v>
      </c>
      <c r="O3772">
        <v>1</v>
      </c>
      <c r="P3772">
        <v>0</v>
      </c>
      <c r="Q3772">
        <v>0</v>
      </c>
      <c r="R3772">
        <v>0</v>
      </c>
      <c r="S3772">
        <v>1.016667</v>
      </c>
      <c r="T3772">
        <v>0</v>
      </c>
      <c r="U3772">
        <v>0</v>
      </c>
    </row>
    <row r="3773" spans="1:21" x14ac:dyDescent="0.25">
      <c r="A3773" t="s">
        <v>14254</v>
      </c>
      <c r="B3773">
        <v>1</v>
      </c>
      <c r="C3773" t="s">
        <v>78</v>
      </c>
      <c r="D3773" t="s">
        <v>94</v>
      </c>
      <c r="E3773" t="s">
        <v>14255</v>
      </c>
      <c r="F3773" t="s">
        <v>4991</v>
      </c>
      <c r="G3773" t="s">
        <v>71</v>
      </c>
      <c r="H3773" t="s">
        <v>129</v>
      </c>
      <c r="I3773" t="s">
        <v>22</v>
      </c>
      <c r="J3773" t="s">
        <v>141</v>
      </c>
      <c r="K3773" t="s">
        <v>14256</v>
      </c>
      <c r="L3773" t="s">
        <v>14257</v>
      </c>
      <c r="M3773">
        <v>7.1161111110000004</v>
      </c>
      <c r="N3773">
        <v>0</v>
      </c>
      <c r="O3773">
        <v>1</v>
      </c>
      <c r="P3773">
        <v>0</v>
      </c>
      <c r="Q3773">
        <v>0</v>
      </c>
      <c r="R3773">
        <v>0</v>
      </c>
      <c r="S3773">
        <v>7.1161110000000001</v>
      </c>
      <c r="T3773">
        <v>0</v>
      </c>
      <c r="U3773">
        <v>0</v>
      </c>
    </row>
    <row r="3774" spans="1:21" x14ac:dyDescent="0.25">
      <c r="A3774" t="s">
        <v>14258</v>
      </c>
      <c r="B3774">
        <v>1</v>
      </c>
      <c r="C3774" t="s">
        <v>78</v>
      </c>
      <c r="D3774" t="s">
        <v>94</v>
      </c>
      <c r="E3774" t="s">
        <v>14259</v>
      </c>
      <c r="F3774" t="s">
        <v>4991</v>
      </c>
      <c r="G3774" t="s">
        <v>71</v>
      </c>
      <c r="H3774" t="s">
        <v>129</v>
      </c>
      <c r="I3774" t="s">
        <v>22</v>
      </c>
      <c r="J3774" t="s">
        <v>141</v>
      </c>
      <c r="K3774" t="s">
        <v>14260</v>
      </c>
      <c r="L3774" t="s">
        <v>14261</v>
      </c>
      <c r="M3774">
        <v>2.5508333329999999</v>
      </c>
      <c r="N3774">
        <v>0</v>
      </c>
      <c r="O3774">
        <v>1</v>
      </c>
      <c r="P3774">
        <v>0</v>
      </c>
      <c r="Q3774">
        <v>0</v>
      </c>
      <c r="R3774">
        <v>0</v>
      </c>
      <c r="S3774">
        <v>2.5508329999999999</v>
      </c>
      <c r="T3774">
        <v>0</v>
      </c>
      <c r="U3774">
        <v>0</v>
      </c>
    </row>
    <row r="3775" spans="1:21" x14ac:dyDescent="0.25">
      <c r="A3775" t="s">
        <v>14262</v>
      </c>
      <c r="B3775">
        <v>1</v>
      </c>
      <c r="C3775" t="s">
        <v>78</v>
      </c>
      <c r="D3775" t="s">
        <v>94</v>
      </c>
      <c r="E3775" t="s">
        <v>14263</v>
      </c>
      <c r="F3775" t="s">
        <v>177</v>
      </c>
      <c r="G3775" t="s">
        <v>71</v>
      </c>
      <c r="H3775" t="s">
        <v>129</v>
      </c>
      <c r="I3775" t="s">
        <v>22</v>
      </c>
      <c r="J3775" t="s">
        <v>130</v>
      </c>
      <c r="K3775" t="s">
        <v>14264</v>
      </c>
      <c r="L3775" t="s">
        <v>14265</v>
      </c>
      <c r="M3775">
        <v>4.1977777769999998</v>
      </c>
      <c r="N3775">
        <v>0</v>
      </c>
      <c r="O3775">
        <v>10</v>
      </c>
      <c r="P3775">
        <v>0</v>
      </c>
      <c r="Q3775">
        <v>0</v>
      </c>
      <c r="R3775">
        <v>0</v>
      </c>
      <c r="S3775">
        <v>41.977778000000001</v>
      </c>
      <c r="T3775">
        <v>0</v>
      </c>
      <c r="U3775">
        <v>0</v>
      </c>
    </row>
    <row r="3776" spans="1:21" x14ac:dyDescent="0.25">
      <c r="A3776" t="s">
        <v>14266</v>
      </c>
      <c r="B3776">
        <v>1</v>
      </c>
      <c r="C3776" t="s">
        <v>78</v>
      </c>
      <c r="D3776" t="s">
        <v>94</v>
      </c>
      <c r="E3776" t="s">
        <v>14267</v>
      </c>
      <c r="F3776" t="s">
        <v>177</v>
      </c>
      <c r="G3776" t="s">
        <v>71</v>
      </c>
      <c r="H3776" t="s">
        <v>129</v>
      </c>
      <c r="I3776" t="s">
        <v>22</v>
      </c>
      <c r="J3776" t="s">
        <v>130</v>
      </c>
      <c r="K3776" t="s">
        <v>14268</v>
      </c>
      <c r="L3776" t="s">
        <v>14269</v>
      </c>
      <c r="M3776">
        <v>4.0038888879999996</v>
      </c>
      <c r="N3776">
        <v>0</v>
      </c>
      <c r="O3776">
        <v>17</v>
      </c>
      <c r="P3776">
        <v>0</v>
      </c>
      <c r="Q3776">
        <v>0</v>
      </c>
      <c r="R3776">
        <v>0</v>
      </c>
      <c r="S3776">
        <v>68.066111000000006</v>
      </c>
      <c r="T3776">
        <v>0</v>
      </c>
      <c r="U3776">
        <v>0</v>
      </c>
    </row>
    <row r="3777" spans="1:21" x14ac:dyDescent="0.25">
      <c r="A3777" t="s">
        <v>14270</v>
      </c>
      <c r="B3777">
        <v>1</v>
      </c>
      <c r="C3777" t="s">
        <v>78</v>
      </c>
      <c r="D3777" t="s">
        <v>94</v>
      </c>
      <c r="E3777" t="s">
        <v>14267</v>
      </c>
      <c r="F3777" t="s">
        <v>177</v>
      </c>
      <c r="G3777" t="s">
        <v>71</v>
      </c>
      <c r="H3777" t="s">
        <v>129</v>
      </c>
      <c r="I3777" t="s">
        <v>22</v>
      </c>
      <c r="J3777" t="s">
        <v>130</v>
      </c>
      <c r="K3777" t="s">
        <v>14271</v>
      </c>
      <c r="L3777" t="s">
        <v>14272</v>
      </c>
      <c r="M3777">
        <v>3.0666666660000002</v>
      </c>
      <c r="N3777">
        <v>0</v>
      </c>
      <c r="O3777">
        <v>17</v>
      </c>
      <c r="P3777">
        <v>0</v>
      </c>
      <c r="Q3777">
        <v>0</v>
      </c>
      <c r="R3777">
        <v>0</v>
      </c>
      <c r="S3777">
        <v>52.133333</v>
      </c>
      <c r="T3777">
        <v>0</v>
      </c>
      <c r="U3777">
        <v>0</v>
      </c>
    </row>
    <row r="3778" spans="1:21" x14ac:dyDescent="0.25">
      <c r="A3778" t="s">
        <v>14273</v>
      </c>
      <c r="B3778">
        <v>1</v>
      </c>
      <c r="C3778" t="s">
        <v>78</v>
      </c>
      <c r="D3778" t="s">
        <v>94</v>
      </c>
      <c r="E3778" t="s">
        <v>14274</v>
      </c>
      <c r="F3778" t="s">
        <v>5070</v>
      </c>
      <c r="G3778" t="s">
        <v>71</v>
      </c>
      <c r="H3778" t="s">
        <v>129</v>
      </c>
      <c r="I3778" t="s">
        <v>22</v>
      </c>
      <c r="J3778" t="s">
        <v>141</v>
      </c>
      <c r="K3778" t="s">
        <v>14275</v>
      </c>
      <c r="L3778" t="s">
        <v>14276</v>
      </c>
      <c r="M3778">
        <v>8.9291666660000004</v>
      </c>
      <c r="N3778">
        <v>0</v>
      </c>
      <c r="O3778">
        <v>2</v>
      </c>
      <c r="P3778">
        <v>0</v>
      </c>
      <c r="Q3778">
        <v>0</v>
      </c>
      <c r="R3778">
        <v>0</v>
      </c>
      <c r="S3778">
        <v>17.858332999999998</v>
      </c>
      <c r="T3778">
        <v>0</v>
      </c>
      <c r="U3778">
        <v>0</v>
      </c>
    </row>
    <row r="3779" spans="1:21" x14ac:dyDescent="0.25">
      <c r="A3779" t="s">
        <v>14277</v>
      </c>
      <c r="B3779">
        <v>1</v>
      </c>
      <c r="C3779" t="s">
        <v>78</v>
      </c>
      <c r="D3779" t="s">
        <v>94</v>
      </c>
      <c r="E3779" t="s">
        <v>14278</v>
      </c>
      <c r="F3779" t="s">
        <v>5070</v>
      </c>
      <c r="G3779" t="s">
        <v>71</v>
      </c>
      <c r="H3779" t="s">
        <v>129</v>
      </c>
      <c r="I3779" t="s">
        <v>22</v>
      </c>
      <c r="J3779" t="s">
        <v>141</v>
      </c>
      <c r="K3779" t="s">
        <v>14279</v>
      </c>
      <c r="L3779" t="s">
        <v>14280</v>
      </c>
      <c r="M3779">
        <v>35.531111111000001</v>
      </c>
      <c r="N3779">
        <v>0</v>
      </c>
      <c r="O3779">
        <v>1</v>
      </c>
      <c r="P3779">
        <v>0</v>
      </c>
      <c r="Q3779">
        <v>0</v>
      </c>
      <c r="R3779">
        <v>0</v>
      </c>
      <c r="S3779">
        <v>35.531111000000003</v>
      </c>
      <c r="T3779">
        <v>0</v>
      </c>
      <c r="U3779">
        <v>0</v>
      </c>
    </row>
    <row r="3780" spans="1:21" x14ac:dyDescent="0.25">
      <c r="A3780" t="s">
        <v>14281</v>
      </c>
      <c r="B3780">
        <v>1</v>
      </c>
      <c r="C3780" t="s">
        <v>78</v>
      </c>
      <c r="D3780" t="s">
        <v>94</v>
      </c>
      <c r="E3780" t="s">
        <v>14282</v>
      </c>
      <c r="F3780" t="s">
        <v>140</v>
      </c>
      <c r="G3780" t="s">
        <v>72</v>
      </c>
      <c r="H3780" t="s">
        <v>129</v>
      </c>
      <c r="I3780" t="s">
        <v>22</v>
      </c>
      <c r="J3780" t="s">
        <v>141</v>
      </c>
      <c r="K3780" t="s">
        <v>14283</v>
      </c>
      <c r="L3780" t="s">
        <v>14284</v>
      </c>
      <c r="M3780">
        <v>0.44527777699999999</v>
      </c>
      <c r="N3780">
        <v>7</v>
      </c>
      <c r="O3780">
        <v>358</v>
      </c>
      <c r="P3780">
        <v>0</v>
      </c>
      <c r="Q3780">
        <v>8</v>
      </c>
      <c r="R3780">
        <v>3.1169440000000002</v>
      </c>
      <c r="S3780">
        <v>159.40944400000001</v>
      </c>
      <c r="T3780">
        <v>0</v>
      </c>
      <c r="U3780">
        <v>3.5622220000000002</v>
      </c>
    </row>
    <row r="3781" spans="1:21" x14ac:dyDescent="0.25">
      <c r="A3781" t="s">
        <v>14285</v>
      </c>
      <c r="B3781">
        <v>1</v>
      </c>
      <c r="C3781" t="s">
        <v>78</v>
      </c>
      <c r="D3781" t="s">
        <v>94</v>
      </c>
      <c r="E3781" t="s">
        <v>14286</v>
      </c>
      <c r="F3781" t="s">
        <v>14287</v>
      </c>
      <c r="G3781" t="s">
        <v>71</v>
      </c>
      <c r="H3781" t="s">
        <v>129</v>
      </c>
      <c r="I3781" t="s">
        <v>22</v>
      </c>
      <c r="J3781" t="s">
        <v>141</v>
      </c>
      <c r="K3781" t="s">
        <v>14288</v>
      </c>
      <c r="L3781" t="s">
        <v>14289</v>
      </c>
      <c r="M3781">
        <v>2.386666666</v>
      </c>
      <c r="N3781">
        <v>0</v>
      </c>
      <c r="O3781">
        <v>30</v>
      </c>
      <c r="P3781">
        <v>0</v>
      </c>
      <c r="Q3781">
        <v>0</v>
      </c>
      <c r="R3781">
        <v>0</v>
      </c>
      <c r="S3781">
        <v>71.599999999999994</v>
      </c>
      <c r="T3781">
        <v>0</v>
      </c>
      <c r="U3781">
        <v>0</v>
      </c>
    </row>
    <row r="3782" spans="1:21" x14ac:dyDescent="0.25">
      <c r="A3782" t="s">
        <v>14290</v>
      </c>
      <c r="B3782">
        <v>1</v>
      </c>
      <c r="C3782" t="s">
        <v>78</v>
      </c>
      <c r="D3782" t="s">
        <v>94</v>
      </c>
      <c r="E3782" t="s">
        <v>14291</v>
      </c>
      <c r="F3782" t="s">
        <v>4991</v>
      </c>
      <c r="G3782" t="s">
        <v>71</v>
      </c>
      <c r="H3782" t="s">
        <v>129</v>
      </c>
      <c r="I3782" t="s">
        <v>22</v>
      </c>
      <c r="J3782" t="s">
        <v>141</v>
      </c>
      <c r="K3782" t="s">
        <v>14292</v>
      </c>
      <c r="L3782" t="s">
        <v>14293</v>
      </c>
      <c r="M3782">
        <v>8.3158333330000005</v>
      </c>
      <c r="N3782">
        <v>0</v>
      </c>
      <c r="O3782">
        <v>1</v>
      </c>
      <c r="P3782">
        <v>0</v>
      </c>
      <c r="Q3782">
        <v>0</v>
      </c>
      <c r="R3782">
        <v>0</v>
      </c>
      <c r="S3782">
        <v>8.3158329999999996</v>
      </c>
      <c r="T3782">
        <v>0</v>
      </c>
      <c r="U3782">
        <v>0</v>
      </c>
    </row>
    <row r="3783" spans="1:21" x14ac:dyDescent="0.25">
      <c r="A3783" t="s">
        <v>14294</v>
      </c>
      <c r="B3783">
        <v>1</v>
      </c>
      <c r="C3783" t="s">
        <v>78</v>
      </c>
      <c r="D3783" t="s">
        <v>94</v>
      </c>
      <c r="E3783" t="s">
        <v>14295</v>
      </c>
      <c r="F3783" t="s">
        <v>5070</v>
      </c>
      <c r="G3783" t="s">
        <v>71</v>
      </c>
      <c r="H3783" t="s">
        <v>129</v>
      </c>
      <c r="I3783" t="s">
        <v>22</v>
      </c>
      <c r="J3783" t="s">
        <v>141</v>
      </c>
      <c r="K3783" t="s">
        <v>14296</v>
      </c>
      <c r="L3783" t="s">
        <v>14297</v>
      </c>
      <c r="M3783">
        <v>2.2172222220000002</v>
      </c>
      <c r="N3783">
        <v>0</v>
      </c>
      <c r="O3783">
        <v>1</v>
      </c>
      <c r="P3783">
        <v>0</v>
      </c>
      <c r="Q3783">
        <v>0</v>
      </c>
      <c r="R3783">
        <v>0</v>
      </c>
      <c r="S3783">
        <v>2.217222</v>
      </c>
      <c r="T3783">
        <v>0</v>
      </c>
      <c r="U3783">
        <v>0</v>
      </c>
    </row>
    <row r="3784" spans="1:21" x14ac:dyDescent="0.25">
      <c r="A3784" t="s">
        <v>14298</v>
      </c>
      <c r="B3784">
        <v>1</v>
      </c>
      <c r="C3784" t="s">
        <v>78</v>
      </c>
      <c r="D3784" t="s">
        <v>94</v>
      </c>
      <c r="E3784" t="s">
        <v>14299</v>
      </c>
      <c r="F3784" t="s">
        <v>5070</v>
      </c>
      <c r="G3784" t="s">
        <v>71</v>
      </c>
      <c r="H3784" t="s">
        <v>129</v>
      </c>
      <c r="I3784" t="s">
        <v>22</v>
      </c>
      <c r="J3784" t="s">
        <v>141</v>
      </c>
      <c r="K3784" t="s">
        <v>14300</v>
      </c>
      <c r="L3784" t="s">
        <v>14301</v>
      </c>
      <c r="M3784">
        <v>1.0863888880000001</v>
      </c>
      <c r="N3784">
        <v>0</v>
      </c>
      <c r="O3784">
        <v>1</v>
      </c>
      <c r="P3784">
        <v>0</v>
      </c>
      <c r="Q3784">
        <v>0</v>
      </c>
      <c r="R3784">
        <v>0</v>
      </c>
      <c r="S3784">
        <v>1.086389</v>
      </c>
      <c r="T3784">
        <v>0</v>
      </c>
      <c r="U3784">
        <v>0</v>
      </c>
    </row>
    <row r="3785" spans="1:21" x14ac:dyDescent="0.25">
      <c r="A3785" t="s">
        <v>14302</v>
      </c>
      <c r="B3785">
        <v>1</v>
      </c>
      <c r="C3785" t="s">
        <v>78</v>
      </c>
      <c r="D3785" t="s">
        <v>94</v>
      </c>
      <c r="E3785" t="s">
        <v>14303</v>
      </c>
      <c r="F3785" t="s">
        <v>4986</v>
      </c>
      <c r="G3785" t="s">
        <v>71</v>
      </c>
      <c r="H3785" t="s">
        <v>129</v>
      </c>
      <c r="I3785" t="s">
        <v>22</v>
      </c>
      <c r="J3785" t="s">
        <v>141</v>
      </c>
      <c r="K3785" t="s">
        <v>14304</v>
      </c>
      <c r="L3785" t="s">
        <v>14305</v>
      </c>
      <c r="M3785">
        <v>7.5819444440000003</v>
      </c>
      <c r="N3785">
        <v>0</v>
      </c>
      <c r="O3785">
        <v>107</v>
      </c>
      <c r="P3785">
        <v>0</v>
      </c>
      <c r="Q3785">
        <v>0</v>
      </c>
      <c r="R3785">
        <v>0</v>
      </c>
      <c r="S3785">
        <v>811.268056</v>
      </c>
      <c r="T3785">
        <v>0</v>
      </c>
      <c r="U3785">
        <v>0</v>
      </c>
    </row>
    <row r="3786" spans="1:21" x14ac:dyDescent="0.25">
      <c r="A3786" t="s">
        <v>14306</v>
      </c>
      <c r="B3786">
        <v>1</v>
      </c>
      <c r="C3786" t="s">
        <v>78</v>
      </c>
      <c r="D3786" t="s">
        <v>94</v>
      </c>
      <c r="E3786" t="s">
        <v>14303</v>
      </c>
      <c r="F3786" t="s">
        <v>4986</v>
      </c>
      <c r="G3786" t="s">
        <v>71</v>
      </c>
      <c r="H3786" t="s">
        <v>129</v>
      </c>
      <c r="I3786" t="s">
        <v>22</v>
      </c>
      <c r="J3786" t="s">
        <v>141</v>
      </c>
      <c r="K3786" t="s">
        <v>14307</v>
      </c>
      <c r="L3786" t="s">
        <v>14308</v>
      </c>
      <c r="M3786">
        <v>2.8538888880000002</v>
      </c>
      <c r="N3786">
        <v>0</v>
      </c>
      <c r="O3786">
        <v>107</v>
      </c>
      <c r="P3786">
        <v>0</v>
      </c>
      <c r="Q3786">
        <v>0</v>
      </c>
      <c r="R3786">
        <v>0</v>
      </c>
      <c r="S3786">
        <v>305.36611099999999</v>
      </c>
      <c r="T3786">
        <v>0</v>
      </c>
      <c r="U3786">
        <v>0</v>
      </c>
    </row>
    <row r="3787" spans="1:21" x14ac:dyDescent="0.25">
      <c r="A3787" t="s">
        <v>14309</v>
      </c>
      <c r="B3787">
        <v>1</v>
      </c>
      <c r="C3787" t="s">
        <v>78</v>
      </c>
      <c r="D3787" t="s">
        <v>94</v>
      </c>
      <c r="E3787" t="s">
        <v>14310</v>
      </c>
      <c r="F3787" t="s">
        <v>5070</v>
      </c>
      <c r="G3787" t="s">
        <v>71</v>
      </c>
      <c r="H3787" t="s">
        <v>129</v>
      </c>
      <c r="I3787" t="s">
        <v>22</v>
      </c>
      <c r="J3787" t="s">
        <v>141</v>
      </c>
      <c r="K3787" t="s">
        <v>14311</v>
      </c>
      <c r="L3787" t="s">
        <v>14312</v>
      </c>
      <c r="M3787">
        <v>9.4024999999999999</v>
      </c>
      <c r="N3787">
        <v>0</v>
      </c>
      <c r="O3787">
        <v>1</v>
      </c>
      <c r="P3787">
        <v>0</v>
      </c>
      <c r="Q3787">
        <v>0</v>
      </c>
      <c r="R3787">
        <v>0</v>
      </c>
      <c r="S3787">
        <v>9.4024999999999999</v>
      </c>
      <c r="T3787">
        <v>0</v>
      </c>
      <c r="U3787">
        <v>0</v>
      </c>
    </row>
    <row r="3788" spans="1:21" x14ac:dyDescent="0.25">
      <c r="A3788" t="s">
        <v>14313</v>
      </c>
      <c r="B3788">
        <v>1</v>
      </c>
      <c r="C3788" t="s">
        <v>78</v>
      </c>
      <c r="D3788" t="s">
        <v>94</v>
      </c>
      <c r="E3788" t="s">
        <v>14314</v>
      </c>
      <c r="F3788" t="s">
        <v>5070</v>
      </c>
      <c r="G3788" t="s">
        <v>71</v>
      </c>
      <c r="H3788" t="s">
        <v>129</v>
      </c>
      <c r="I3788" t="s">
        <v>22</v>
      </c>
      <c r="J3788" t="s">
        <v>141</v>
      </c>
      <c r="K3788" t="s">
        <v>14315</v>
      </c>
      <c r="L3788" t="s">
        <v>14316</v>
      </c>
      <c r="M3788">
        <v>26.495833333</v>
      </c>
      <c r="N3788">
        <v>0</v>
      </c>
      <c r="O3788">
        <v>1</v>
      </c>
      <c r="P3788">
        <v>0</v>
      </c>
      <c r="Q3788">
        <v>0</v>
      </c>
      <c r="R3788">
        <v>0</v>
      </c>
      <c r="S3788">
        <v>26.495833000000001</v>
      </c>
      <c r="T3788">
        <v>0</v>
      </c>
      <c r="U3788">
        <v>0</v>
      </c>
    </row>
    <row r="3789" spans="1:21" x14ac:dyDescent="0.25">
      <c r="A3789" t="s">
        <v>14317</v>
      </c>
      <c r="B3789">
        <v>1</v>
      </c>
      <c r="C3789" t="s">
        <v>78</v>
      </c>
      <c r="D3789" t="s">
        <v>94</v>
      </c>
      <c r="E3789" t="s">
        <v>14318</v>
      </c>
      <c r="F3789" t="s">
        <v>140</v>
      </c>
      <c r="G3789" t="s">
        <v>72</v>
      </c>
      <c r="H3789" t="s">
        <v>129</v>
      </c>
      <c r="I3789" t="s">
        <v>22</v>
      </c>
      <c r="J3789" t="s">
        <v>141</v>
      </c>
      <c r="K3789" t="s">
        <v>14319</v>
      </c>
      <c r="L3789" t="s">
        <v>14320</v>
      </c>
      <c r="M3789">
        <v>0.17972222199999999</v>
      </c>
      <c r="N3789">
        <v>11</v>
      </c>
      <c r="O3789">
        <v>315</v>
      </c>
      <c r="P3789">
        <v>2</v>
      </c>
      <c r="Q3789">
        <v>44</v>
      </c>
      <c r="R3789">
        <v>1.976944</v>
      </c>
      <c r="S3789">
        <v>56.612499999999997</v>
      </c>
      <c r="T3789">
        <v>0.35944399999999999</v>
      </c>
      <c r="U3789">
        <v>7.9077780000000004</v>
      </c>
    </row>
    <row r="3790" spans="1:21" x14ac:dyDescent="0.25">
      <c r="A3790" t="s">
        <v>14321</v>
      </c>
      <c r="B3790">
        <v>1</v>
      </c>
      <c r="C3790" t="s">
        <v>78</v>
      </c>
      <c r="D3790" t="s">
        <v>94</v>
      </c>
      <c r="E3790" t="s">
        <v>14322</v>
      </c>
      <c r="F3790" t="s">
        <v>5417</v>
      </c>
      <c r="G3790" t="s">
        <v>71</v>
      </c>
      <c r="H3790" t="s">
        <v>129</v>
      </c>
      <c r="I3790" t="s">
        <v>22</v>
      </c>
      <c r="J3790" t="s">
        <v>141</v>
      </c>
      <c r="K3790" t="s">
        <v>14323</v>
      </c>
      <c r="L3790" t="s">
        <v>14324</v>
      </c>
      <c r="M3790">
        <v>2.9477777770000002</v>
      </c>
      <c r="N3790">
        <v>0</v>
      </c>
      <c r="O3790">
        <v>1</v>
      </c>
      <c r="P3790">
        <v>0</v>
      </c>
      <c r="Q3790">
        <v>0</v>
      </c>
      <c r="R3790">
        <v>0</v>
      </c>
      <c r="S3790">
        <v>2.947778</v>
      </c>
      <c r="T3790">
        <v>0</v>
      </c>
      <c r="U3790">
        <v>0</v>
      </c>
    </row>
    <row r="3791" spans="1:21" x14ac:dyDescent="0.25">
      <c r="A3791" t="s">
        <v>14325</v>
      </c>
      <c r="B3791">
        <v>1</v>
      </c>
      <c r="C3791" t="s">
        <v>78</v>
      </c>
      <c r="D3791" t="s">
        <v>94</v>
      </c>
      <c r="E3791" t="s">
        <v>14326</v>
      </c>
      <c r="F3791" t="s">
        <v>5070</v>
      </c>
      <c r="G3791" t="s">
        <v>71</v>
      </c>
      <c r="H3791" t="s">
        <v>129</v>
      </c>
      <c r="I3791" t="s">
        <v>22</v>
      </c>
      <c r="J3791" t="s">
        <v>141</v>
      </c>
      <c r="K3791" t="s">
        <v>14327</v>
      </c>
      <c r="L3791" t="s">
        <v>14328</v>
      </c>
      <c r="M3791">
        <v>3.5125000000000002</v>
      </c>
      <c r="N3791">
        <v>0</v>
      </c>
      <c r="O3791">
        <v>1</v>
      </c>
      <c r="P3791">
        <v>0</v>
      </c>
      <c r="Q3791">
        <v>0</v>
      </c>
      <c r="R3791">
        <v>0</v>
      </c>
      <c r="S3791">
        <v>3.5125000000000002</v>
      </c>
      <c r="T3791">
        <v>0</v>
      </c>
      <c r="U3791">
        <v>0</v>
      </c>
    </row>
    <row r="3792" spans="1:21" x14ac:dyDescent="0.25">
      <c r="A3792" t="s">
        <v>14329</v>
      </c>
      <c r="B3792">
        <v>1</v>
      </c>
      <c r="C3792" t="s">
        <v>78</v>
      </c>
      <c r="D3792" t="s">
        <v>94</v>
      </c>
      <c r="E3792" t="s">
        <v>14330</v>
      </c>
      <c r="F3792" t="s">
        <v>5417</v>
      </c>
      <c r="G3792" t="s">
        <v>71</v>
      </c>
      <c r="H3792" t="s">
        <v>129</v>
      </c>
      <c r="I3792" t="s">
        <v>22</v>
      </c>
      <c r="J3792" t="s">
        <v>141</v>
      </c>
      <c r="K3792" t="s">
        <v>14331</v>
      </c>
      <c r="L3792" t="s">
        <v>14332</v>
      </c>
      <c r="M3792">
        <v>1.2597222219999999</v>
      </c>
      <c r="N3792">
        <v>0</v>
      </c>
      <c r="O3792">
        <v>1</v>
      </c>
      <c r="P3792">
        <v>0</v>
      </c>
      <c r="Q3792">
        <v>0</v>
      </c>
      <c r="R3792">
        <v>0</v>
      </c>
      <c r="S3792">
        <v>1.259722</v>
      </c>
      <c r="T3792">
        <v>0</v>
      </c>
      <c r="U3792">
        <v>0</v>
      </c>
    </row>
    <row r="3793" spans="1:21" x14ac:dyDescent="0.25">
      <c r="A3793" t="s">
        <v>14333</v>
      </c>
      <c r="B3793">
        <v>1</v>
      </c>
      <c r="C3793" t="s">
        <v>78</v>
      </c>
      <c r="D3793" t="s">
        <v>94</v>
      </c>
      <c r="E3793" t="s">
        <v>14334</v>
      </c>
      <c r="F3793" t="s">
        <v>5070</v>
      </c>
      <c r="G3793" t="s">
        <v>71</v>
      </c>
      <c r="H3793" t="s">
        <v>129</v>
      </c>
      <c r="I3793" t="s">
        <v>22</v>
      </c>
      <c r="J3793" t="s">
        <v>141</v>
      </c>
      <c r="K3793" t="s">
        <v>14335</v>
      </c>
      <c r="L3793" t="s">
        <v>14336</v>
      </c>
      <c r="M3793">
        <v>1.584166666</v>
      </c>
      <c r="N3793">
        <v>0</v>
      </c>
      <c r="O3793">
        <v>1</v>
      </c>
      <c r="P3793">
        <v>0</v>
      </c>
      <c r="Q3793">
        <v>0</v>
      </c>
      <c r="R3793">
        <v>0</v>
      </c>
      <c r="S3793">
        <v>1.5841670000000001</v>
      </c>
      <c r="T3793">
        <v>0</v>
      </c>
      <c r="U3793">
        <v>0</v>
      </c>
    </row>
    <row r="3794" spans="1:21" x14ac:dyDescent="0.25">
      <c r="A3794" t="s">
        <v>14337</v>
      </c>
      <c r="B3794">
        <v>1</v>
      </c>
      <c r="C3794" t="s">
        <v>78</v>
      </c>
      <c r="D3794" t="s">
        <v>94</v>
      </c>
      <c r="E3794" t="s">
        <v>14299</v>
      </c>
      <c r="F3794" t="s">
        <v>2199</v>
      </c>
      <c r="G3794" t="s">
        <v>71</v>
      </c>
      <c r="H3794" t="s">
        <v>129</v>
      </c>
      <c r="I3794" t="s">
        <v>22</v>
      </c>
      <c r="J3794" t="s">
        <v>141</v>
      </c>
      <c r="K3794" t="s">
        <v>14338</v>
      </c>
      <c r="L3794" t="s">
        <v>14339</v>
      </c>
      <c r="M3794">
        <v>1.3219444440000001</v>
      </c>
      <c r="N3794">
        <v>0</v>
      </c>
      <c r="O3794">
        <v>1</v>
      </c>
      <c r="P3794">
        <v>0</v>
      </c>
      <c r="Q3794">
        <v>0</v>
      </c>
      <c r="R3794">
        <v>0</v>
      </c>
      <c r="S3794">
        <v>1.321944</v>
      </c>
      <c r="T3794">
        <v>0</v>
      </c>
      <c r="U3794">
        <v>0</v>
      </c>
    </row>
    <row r="3795" spans="1:21" x14ac:dyDescent="0.25">
      <c r="A3795" t="s">
        <v>14340</v>
      </c>
      <c r="B3795">
        <v>1</v>
      </c>
      <c r="C3795" t="s">
        <v>78</v>
      </c>
      <c r="D3795" t="s">
        <v>94</v>
      </c>
      <c r="E3795" t="s">
        <v>14341</v>
      </c>
      <c r="F3795" t="s">
        <v>5070</v>
      </c>
      <c r="G3795" t="s">
        <v>71</v>
      </c>
      <c r="H3795" t="s">
        <v>129</v>
      </c>
      <c r="I3795" t="s">
        <v>22</v>
      </c>
      <c r="J3795" t="s">
        <v>141</v>
      </c>
      <c r="K3795" t="s">
        <v>14342</v>
      </c>
      <c r="L3795" t="s">
        <v>14343</v>
      </c>
      <c r="M3795">
        <v>4.4236111109999996</v>
      </c>
      <c r="N3795">
        <v>0</v>
      </c>
      <c r="O3795">
        <v>1</v>
      </c>
      <c r="P3795">
        <v>0</v>
      </c>
      <c r="Q3795">
        <v>0</v>
      </c>
      <c r="R3795">
        <v>0</v>
      </c>
      <c r="S3795">
        <v>4.4236110000000002</v>
      </c>
      <c r="T3795">
        <v>0</v>
      </c>
      <c r="U3795">
        <v>0</v>
      </c>
    </row>
    <row r="3796" spans="1:21" x14ac:dyDescent="0.25">
      <c r="A3796" t="s">
        <v>14344</v>
      </c>
      <c r="B3796">
        <v>1</v>
      </c>
      <c r="C3796" t="s">
        <v>78</v>
      </c>
      <c r="D3796" t="s">
        <v>94</v>
      </c>
      <c r="E3796" t="s">
        <v>14345</v>
      </c>
      <c r="F3796" t="s">
        <v>4991</v>
      </c>
      <c r="G3796" t="s">
        <v>71</v>
      </c>
      <c r="H3796" t="s">
        <v>129</v>
      </c>
      <c r="I3796" t="s">
        <v>22</v>
      </c>
      <c r="J3796" t="s">
        <v>141</v>
      </c>
      <c r="K3796" t="s">
        <v>14346</v>
      </c>
      <c r="L3796" t="s">
        <v>14347</v>
      </c>
      <c r="M3796">
        <v>1.273055555</v>
      </c>
      <c r="N3796">
        <v>0</v>
      </c>
      <c r="O3796">
        <v>1</v>
      </c>
      <c r="P3796">
        <v>0</v>
      </c>
      <c r="Q3796">
        <v>0</v>
      </c>
      <c r="R3796">
        <v>0</v>
      </c>
      <c r="S3796">
        <v>1.273056</v>
      </c>
      <c r="T3796">
        <v>0</v>
      </c>
      <c r="U3796">
        <v>0</v>
      </c>
    </row>
    <row r="3797" spans="1:21" x14ac:dyDescent="0.25">
      <c r="A3797" t="s">
        <v>14348</v>
      </c>
      <c r="B3797">
        <v>1</v>
      </c>
      <c r="C3797" t="s">
        <v>78</v>
      </c>
      <c r="D3797" t="s">
        <v>94</v>
      </c>
      <c r="E3797" t="s">
        <v>14349</v>
      </c>
      <c r="F3797" t="s">
        <v>4991</v>
      </c>
      <c r="G3797" t="s">
        <v>71</v>
      </c>
      <c r="H3797" t="s">
        <v>129</v>
      </c>
      <c r="I3797" t="s">
        <v>22</v>
      </c>
      <c r="J3797" t="s">
        <v>141</v>
      </c>
      <c r="K3797" t="s">
        <v>14350</v>
      </c>
      <c r="L3797" t="s">
        <v>14351</v>
      </c>
      <c r="M3797">
        <v>1.0691666660000001</v>
      </c>
      <c r="N3797">
        <v>0</v>
      </c>
      <c r="O3797">
        <v>1</v>
      </c>
      <c r="P3797">
        <v>0</v>
      </c>
      <c r="Q3797">
        <v>0</v>
      </c>
      <c r="R3797">
        <v>0</v>
      </c>
      <c r="S3797">
        <v>1.069167</v>
      </c>
      <c r="T3797">
        <v>0</v>
      </c>
      <c r="U3797">
        <v>0</v>
      </c>
    </row>
    <row r="3798" spans="1:21" x14ac:dyDescent="0.25">
      <c r="A3798" t="s">
        <v>14352</v>
      </c>
      <c r="B3798">
        <v>1</v>
      </c>
      <c r="C3798" t="s">
        <v>78</v>
      </c>
      <c r="D3798" t="s">
        <v>94</v>
      </c>
      <c r="E3798" t="s">
        <v>14353</v>
      </c>
      <c r="F3798" t="s">
        <v>5070</v>
      </c>
      <c r="G3798" t="s">
        <v>71</v>
      </c>
      <c r="H3798" t="s">
        <v>129</v>
      </c>
      <c r="I3798" t="s">
        <v>22</v>
      </c>
      <c r="J3798" t="s">
        <v>141</v>
      </c>
      <c r="K3798" t="s">
        <v>14354</v>
      </c>
      <c r="L3798" t="s">
        <v>14355</v>
      </c>
      <c r="M3798">
        <v>7.64</v>
      </c>
      <c r="N3798">
        <v>0</v>
      </c>
      <c r="O3798">
        <v>1</v>
      </c>
      <c r="P3798">
        <v>0</v>
      </c>
      <c r="Q3798">
        <v>0</v>
      </c>
      <c r="R3798">
        <v>0</v>
      </c>
      <c r="S3798">
        <v>7.64</v>
      </c>
      <c r="T3798">
        <v>0</v>
      </c>
      <c r="U3798">
        <v>0</v>
      </c>
    </row>
    <row r="3799" spans="1:21" x14ac:dyDescent="0.25">
      <c r="A3799" t="s">
        <v>14356</v>
      </c>
      <c r="B3799">
        <v>1</v>
      </c>
      <c r="C3799" t="s">
        <v>78</v>
      </c>
      <c r="D3799" t="s">
        <v>95</v>
      </c>
      <c r="E3799" t="s">
        <v>14357</v>
      </c>
      <c r="F3799" t="s">
        <v>140</v>
      </c>
      <c r="G3799" t="s">
        <v>72</v>
      </c>
      <c r="H3799" t="s">
        <v>129</v>
      </c>
      <c r="I3799" t="s">
        <v>22</v>
      </c>
      <c r="J3799" t="s">
        <v>141</v>
      </c>
      <c r="K3799" t="s">
        <v>14358</v>
      </c>
      <c r="L3799" t="s">
        <v>14359</v>
      </c>
      <c r="M3799">
        <v>1.0083333329999999</v>
      </c>
      <c r="N3799">
        <v>22</v>
      </c>
      <c r="O3799">
        <v>1996</v>
      </c>
      <c r="P3799">
        <v>0</v>
      </c>
      <c r="Q3799">
        <v>0</v>
      </c>
      <c r="R3799">
        <v>22.183333000000001</v>
      </c>
      <c r="S3799">
        <v>2012.633333</v>
      </c>
      <c r="T3799">
        <v>0</v>
      </c>
      <c r="U3799">
        <v>0</v>
      </c>
    </row>
    <row r="3800" spans="1:21" x14ac:dyDescent="0.25">
      <c r="A3800" t="s">
        <v>14360</v>
      </c>
      <c r="B3800">
        <v>1</v>
      </c>
      <c r="C3800" t="s">
        <v>78</v>
      </c>
      <c r="D3800" t="s">
        <v>95</v>
      </c>
      <c r="E3800" t="s">
        <v>14361</v>
      </c>
      <c r="F3800" t="s">
        <v>4991</v>
      </c>
      <c r="G3800" t="s">
        <v>71</v>
      </c>
      <c r="H3800" t="s">
        <v>129</v>
      </c>
      <c r="I3800" t="s">
        <v>22</v>
      </c>
      <c r="J3800" t="s">
        <v>141</v>
      </c>
      <c r="K3800" t="s">
        <v>14362</v>
      </c>
      <c r="L3800" t="s">
        <v>14363</v>
      </c>
      <c r="M3800">
        <v>2.0975000000000001</v>
      </c>
      <c r="N3800">
        <v>0</v>
      </c>
      <c r="O3800">
        <v>1</v>
      </c>
      <c r="P3800">
        <v>0</v>
      </c>
      <c r="Q3800">
        <v>0</v>
      </c>
      <c r="R3800">
        <v>0</v>
      </c>
      <c r="S3800">
        <v>2.0975000000000001</v>
      </c>
      <c r="T3800">
        <v>0</v>
      </c>
      <c r="U3800">
        <v>0</v>
      </c>
    </row>
    <row r="3801" spans="1:21" x14ac:dyDescent="0.25">
      <c r="A3801" t="s">
        <v>14364</v>
      </c>
      <c r="B3801">
        <v>1</v>
      </c>
      <c r="C3801" t="s">
        <v>78</v>
      </c>
      <c r="D3801" t="s">
        <v>95</v>
      </c>
      <c r="E3801" t="s">
        <v>14365</v>
      </c>
      <c r="F3801" t="s">
        <v>140</v>
      </c>
      <c r="G3801" t="s">
        <v>72</v>
      </c>
      <c r="H3801" t="s">
        <v>129</v>
      </c>
      <c r="I3801" t="s">
        <v>22</v>
      </c>
      <c r="J3801" t="s">
        <v>141</v>
      </c>
      <c r="K3801" t="s">
        <v>14366</v>
      </c>
      <c r="L3801" t="s">
        <v>14367</v>
      </c>
      <c r="M3801">
        <v>0.591388888</v>
      </c>
      <c r="N3801">
        <v>40</v>
      </c>
      <c r="O3801">
        <v>2407</v>
      </c>
      <c r="P3801">
        <v>0</v>
      </c>
      <c r="Q3801">
        <v>0</v>
      </c>
      <c r="R3801">
        <v>23.655556000000001</v>
      </c>
      <c r="S3801">
        <v>1423.4730529999999</v>
      </c>
      <c r="T3801">
        <v>0</v>
      </c>
      <c r="U3801">
        <v>0</v>
      </c>
    </row>
    <row r="3802" spans="1:21" x14ac:dyDescent="0.25">
      <c r="A3802" t="s">
        <v>14368</v>
      </c>
      <c r="B3802">
        <v>1</v>
      </c>
      <c r="C3802" t="s">
        <v>78</v>
      </c>
      <c r="D3802" t="s">
        <v>95</v>
      </c>
      <c r="E3802" t="s">
        <v>14369</v>
      </c>
      <c r="F3802" t="s">
        <v>140</v>
      </c>
      <c r="G3802" t="s">
        <v>72</v>
      </c>
      <c r="H3802" t="s">
        <v>168</v>
      </c>
      <c r="I3802" t="s">
        <v>22</v>
      </c>
      <c r="J3802" t="s">
        <v>141</v>
      </c>
      <c r="K3802" t="s">
        <v>14370</v>
      </c>
      <c r="L3802" t="s">
        <v>14371</v>
      </c>
      <c r="M3802">
        <v>4.6944444000000002E-2</v>
      </c>
      <c r="N3802">
        <v>30</v>
      </c>
      <c r="O3802">
        <v>130</v>
      </c>
      <c r="P3802">
        <v>0</v>
      </c>
      <c r="Q3802">
        <v>0</v>
      </c>
      <c r="R3802">
        <v>1.4083330000000001</v>
      </c>
      <c r="S3802">
        <v>6.1027779999999998</v>
      </c>
      <c r="T3802">
        <v>0</v>
      </c>
      <c r="U3802">
        <v>0</v>
      </c>
    </row>
    <row r="3803" spans="1:21" x14ac:dyDescent="0.25">
      <c r="A3803" t="s">
        <v>14372</v>
      </c>
      <c r="B3803">
        <v>1</v>
      </c>
      <c r="C3803" t="s">
        <v>78</v>
      </c>
      <c r="D3803" t="s">
        <v>95</v>
      </c>
      <c r="E3803" t="s">
        <v>14373</v>
      </c>
      <c r="F3803" t="s">
        <v>4991</v>
      </c>
      <c r="G3803" t="s">
        <v>71</v>
      </c>
      <c r="H3803" t="s">
        <v>129</v>
      </c>
      <c r="I3803" t="s">
        <v>22</v>
      </c>
      <c r="J3803" t="s">
        <v>141</v>
      </c>
      <c r="K3803" t="s">
        <v>14374</v>
      </c>
      <c r="L3803" t="s">
        <v>14375</v>
      </c>
      <c r="M3803">
        <v>1.4341666660000001</v>
      </c>
      <c r="N3803">
        <v>0</v>
      </c>
      <c r="O3803">
        <v>1</v>
      </c>
      <c r="P3803">
        <v>0</v>
      </c>
      <c r="Q3803">
        <v>0</v>
      </c>
      <c r="R3803">
        <v>0</v>
      </c>
      <c r="S3803">
        <v>1.434167</v>
      </c>
      <c r="T3803">
        <v>0</v>
      </c>
      <c r="U3803">
        <v>0</v>
      </c>
    </row>
    <row r="3804" spans="1:21" x14ac:dyDescent="0.25">
      <c r="A3804" t="s">
        <v>14376</v>
      </c>
      <c r="B3804">
        <v>1</v>
      </c>
      <c r="C3804" t="s">
        <v>78</v>
      </c>
      <c r="D3804" t="s">
        <v>95</v>
      </c>
      <c r="E3804" t="s">
        <v>14377</v>
      </c>
      <c r="F3804" t="s">
        <v>140</v>
      </c>
      <c r="G3804" t="s">
        <v>72</v>
      </c>
      <c r="H3804" t="s">
        <v>129</v>
      </c>
      <c r="I3804" t="s">
        <v>22</v>
      </c>
      <c r="J3804" t="s">
        <v>141</v>
      </c>
      <c r="K3804" t="s">
        <v>14378</v>
      </c>
      <c r="L3804" t="s">
        <v>14379</v>
      </c>
      <c r="M3804">
        <v>1.346944444</v>
      </c>
      <c r="N3804">
        <v>14</v>
      </c>
      <c r="O3804">
        <v>804</v>
      </c>
      <c r="P3804">
        <v>0</v>
      </c>
      <c r="Q3804">
        <v>0</v>
      </c>
      <c r="R3804">
        <v>18.857222</v>
      </c>
      <c r="S3804">
        <v>1082.9433329999999</v>
      </c>
      <c r="T3804">
        <v>0</v>
      </c>
      <c r="U3804">
        <v>0</v>
      </c>
    </row>
    <row r="3805" spans="1:21" x14ac:dyDescent="0.25">
      <c r="A3805" t="s">
        <v>14380</v>
      </c>
      <c r="B3805">
        <v>1</v>
      </c>
      <c r="C3805" t="s">
        <v>78</v>
      </c>
      <c r="D3805" t="s">
        <v>95</v>
      </c>
      <c r="E3805" t="s">
        <v>14381</v>
      </c>
      <c r="F3805" t="s">
        <v>140</v>
      </c>
      <c r="G3805" t="s">
        <v>72</v>
      </c>
      <c r="H3805" t="s">
        <v>129</v>
      </c>
      <c r="I3805" t="s">
        <v>22</v>
      </c>
      <c r="J3805" t="s">
        <v>141</v>
      </c>
      <c r="K3805" t="s">
        <v>14382</v>
      </c>
      <c r="L3805" t="s">
        <v>14383</v>
      </c>
      <c r="M3805">
        <v>0.45833333300000001</v>
      </c>
      <c r="N3805">
        <v>30</v>
      </c>
      <c r="O3805">
        <v>131</v>
      </c>
      <c r="P3805">
        <v>0</v>
      </c>
      <c r="Q3805">
        <v>0</v>
      </c>
      <c r="R3805">
        <v>13.75</v>
      </c>
      <c r="S3805">
        <v>60.041666999999997</v>
      </c>
      <c r="T3805">
        <v>0</v>
      </c>
      <c r="U3805">
        <v>0</v>
      </c>
    </row>
    <row r="3806" spans="1:21" x14ac:dyDescent="0.25">
      <c r="A3806" t="s">
        <v>14384</v>
      </c>
      <c r="B3806">
        <v>1</v>
      </c>
      <c r="C3806" t="s">
        <v>78</v>
      </c>
      <c r="D3806" t="s">
        <v>95</v>
      </c>
      <c r="E3806" t="s">
        <v>14385</v>
      </c>
      <c r="F3806" t="s">
        <v>5012</v>
      </c>
      <c r="G3806" t="s">
        <v>72</v>
      </c>
      <c r="H3806" t="s">
        <v>129</v>
      </c>
      <c r="I3806" t="s">
        <v>22</v>
      </c>
      <c r="J3806" t="s">
        <v>141</v>
      </c>
      <c r="K3806" t="s">
        <v>14386</v>
      </c>
      <c r="L3806" t="s">
        <v>14387</v>
      </c>
      <c r="M3806">
        <v>0.49055555499999998</v>
      </c>
      <c r="N3806">
        <v>1</v>
      </c>
      <c r="O3806">
        <v>0</v>
      </c>
      <c r="P3806">
        <v>0</v>
      </c>
      <c r="Q3806">
        <v>0</v>
      </c>
      <c r="R3806">
        <v>0.49055599999999999</v>
      </c>
      <c r="S3806">
        <v>0</v>
      </c>
      <c r="T3806">
        <v>0</v>
      </c>
      <c r="U3806">
        <v>0</v>
      </c>
    </row>
    <row r="3807" spans="1:21" x14ac:dyDescent="0.25">
      <c r="A3807" t="s">
        <v>14388</v>
      </c>
      <c r="B3807">
        <v>1</v>
      </c>
      <c r="C3807" t="s">
        <v>78</v>
      </c>
      <c r="D3807" t="s">
        <v>95</v>
      </c>
      <c r="E3807" t="s">
        <v>14389</v>
      </c>
      <c r="F3807" t="s">
        <v>154</v>
      </c>
      <c r="G3807" t="s">
        <v>72</v>
      </c>
      <c r="H3807" t="s">
        <v>129</v>
      </c>
      <c r="I3807" t="s">
        <v>22</v>
      </c>
      <c r="J3807" t="s">
        <v>130</v>
      </c>
      <c r="K3807" t="s">
        <v>14390</v>
      </c>
      <c r="L3807" t="s">
        <v>14391</v>
      </c>
      <c r="M3807">
        <v>0.3725</v>
      </c>
      <c r="N3807">
        <v>28</v>
      </c>
      <c r="O3807">
        <v>3697</v>
      </c>
      <c r="P3807">
        <v>0</v>
      </c>
      <c r="Q3807">
        <v>1</v>
      </c>
      <c r="R3807">
        <v>10.43</v>
      </c>
      <c r="S3807">
        <v>1377.1324999999999</v>
      </c>
      <c r="T3807">
        <v>0</v>
      </c>
      <c r="U3807">
        <v>0.3725</v>
      </c>
    </row>
    <row r="3808" spans="1:21" x14ac:dyDescent="0.25">
      <c r="A3808" t="s">
        <v>14392</v>
      </c>
      <c r="B3808">
        <v>1</v>
      </c>
      <c r="C3808" t="s">
        <v>78</v>
      </c>
      <c r="D3808" t="s">
        <v>95</v>
      </c>
      <c r="E3808" t="s">
        <v>14389</v>
      </c>
      <c r="F3808" t="s">
        <v>177</v>
      </c>
      <c r="G3808" t="s">
        <v>72</v>
      </c>
      <c r="H3808" t="s">
        <v>129</v>
      </c>
      <c r="I3808" t="s">
        <v>22</v>
      </c>
      <c r="J3808" t="s">
        <v>130</v>
      </c>
      <c r="K3808" t="s">
        <v>14393</v>
      </c>
      <c r="L3808" t="s">
        <v>14394</v>
      </c>
      <c r="M3808">
        <v>2.9419444440000002</v>
      </c>
      <c r="N3808">
        <v>28</v>
      </c>
      <c r="O3808">
        <v>3697</v>
      </c>
      <c r="P3808">
        <v>0</v>
      </c>
      <c r="Q3808">
        <v>1</v>
      </c>
      <c r="R3808">
        <v>82.374443999999997</v>
      </c>
      <c r="S3808">
        <v>10876.368608999999</v>
      </c>
      <c r="T3808">
        <v>0</v>
      </c>
      <c r="U3808">
        <v>2.9419439999999999</v>
      </c>
    </row>
    <row r="3809" spans="1:21" x14ac:dyDescent="0.25">
      <c r="A3809" t="s">
        <v>14395</v>
      </c>
      <c r="B3809">
        <v>1</v>
      </c>
      <c r="C3809" t="s">
        <v>78</v>
      </c>
      <c r="D3809" t="s">
        <v>95</v>
      </c>
      <c r="E3809" t="s">
        <v>14365</v>
      </c>
      <c r="F3809" t="s">
        <v>140</v>
      </c>
      <c r="G3809" t="s">
        <v>72</v>
      </c>
      <c r="H3809" t="s">
        <v>129</v>
      </c>
      <c r="I3809" t="s">
        <v>22</v>
      </c>
      <c r="J3809" t="s">
        <v>141</v>
      </c>
      <c r="K3809" t="s">
        <v>14396</v>
      </c>
      <c r="L3809" t="s">
        <v>14397</v>
      </c>
      <c r="M3809">
        <v>0.32388888799999999</v>
      </c>
      <c r="N3809">
        <v>39</v>
      </c>
      <c r="O3809">
        <v>2483</v>
      </c>
      <c r="P3809">
        <v>0</v>
      </c>
      <c r="Q3809">
        <v>0</v>
      </c>
      <c r="R3809">
        <v>12.631667</v>
      </c>
      <c r="S3809">
        <v>804.21610899999996</v>
      </c>
      <c r="T3809">
        <v>0</v>
      </c>
      <c r="U3809">
        <v>0</v>
      </c>
    </row>
    <row r="3810" spans="1:21" x14ac:dyDescent="0.25">
      <c r="A3810" t="s">
        <v>14398</v>
      </c>
      <c r="B3810">
        <v>1</v>
      </c>
      <c r="C3810" t="s">
        <v>78</v>
      </c>
      <c r="D3810" t="s">
        <v>95</v>
      </c>
      <c r="E3810" t="s">
        <v>14399</v>
      </c>
      <c r="F3810" t="s">
        <v>140</v>
      </c>
      <c r="G3810" t="s">
        <v>72</v>
      </c>
      <c r="H3810" t="s">
        <v>129</v>
      </c>
      <c r="I3810" t="s">
        <v>22</v>
      </c>
      <c r="J3810" t="s">
        <v>141</v>
      </c>
      <c r="K3810" t="s">
        <v>14400</v>
      </c>
      <c r="L3810" t="s">
        <v>14401</v>
      </c>
      <c r="M3810">
        <v>0.322222222</v>
      </c>
      <c r="N3810">
        <v>7</v>
      </c>
      <c r="O3810">
        <v>1151</v>
      </c>
      <c r="P3810">
        <v>0</v>
      </c>
      <c r="Q3810">
        <v>0</v>
      </c>
      <c r="R3810">
        <v>2.2555559999999999</v>
      </c>
      <c r="S3810">
        <v>370.87777799999998</v>
      </c>
      <c r="T3810">
        <v>0</v>
      </c>
      <c r="U3810">
        <v>0</v>
      </c>
    </row>
    <row r="3811" spans="1:21" x14ac:dyDescent="0.25">
      <c r="A3811" t="s">
        <v>14402</v>
      </c>
      <c r="B3811">
        <v>1</v>
      </c>
      <c r="C3811" t="s">
        <v>78</v>
      </c>
      <c r="D3811" t="s">
        <v>95</v>
      </c>
      <c r="E3811" t="s">
        <v>14403</v>
      </c>
      <c r="F3811" t="s">
        <v>4991</v>
      </c>
      <c r="G3811" t="s">
        <v>71</v>
      </c>
      <c r="H3811" t="s">
        <v>129</v>
      </c>
      <c r="I3811" t="s">
        <v>22</v>
      </c>
      <c r="J3811" t="s">
        <v>141</v>
      </c>
      <c r="K3811" t="s">
        <v>14404</v>
      </c>
      <c r="L3811" t="s">
        <v>14405</v>
      </c>
      <c r="M3811">
        <v>1.528333333</v>
      </c>
      <c r="N3811">
        <v>0</v>
      </c>
      <c r="O3811">
        <v>1</v>
      </c>
      <c r="P3811">
        <v>0</v>
      </c>
      <c r="Q3811">
        <v>0</v>
      </c>
      <c r="R3811">
        <v>0</v>
      </c>
      <c r="S3811">
        <v>1.5283329999999999</v>
      </c>
      <c r="T3811">
        <v>0</v>
      </c>
      <c r="U3811">
        <v>0</v>
      </c>
    </row>
    <row r="3812" spans="1:21" x14ac:dyDescent="0.25">
      <c r="A3812" t="s">
        <v>14406</v>
      </c>
      <c r="B3812">
        <v>1</v>
      </c>
      <c r="C3812" t="s">
        <v>78</v>
      </c>
      <c r="D3812" t="s">
        <v>102</v>
      </c>
      <c r="E3812" t="s">
        <v>14407</v>
      </c>
      <c r="F3812" t="s">
        <v>177</v>
      </c>
      <c r="G3812" t="s">
        <v>72</v>
      </c>
      <c r="H3812" t="s">
        <v>129</v>
      </c>
      <c r="I3812" t="s">
        <v>22</v>
      </c>
      <c r="J3812" t="s">
        <v>130</v>
      </c>
      <c r="K3812" t="s">
        <v>14408</v>
      </c>
      <c r="L3812" t="s">
        <v>14409</v>
      </c>
      <c r="M3812">
        <v>7.6427777770000001</v>
      </c>
      <c r="N3812">
        <v>0</v>
      </c>
      <c r="O3812">
        <v>0</v>
      </c>
      <c r="P3812">
        <v>6</v>
      </c>
      <c r="Q3812">
        <v>10</v>
      </c>
      <c r="R3812">
        <v>0</v>
      </c>
      <c r="S3812">
        <v>0</v>
      </c>
      <c r="T3812">
        <v>45.856667000000002</v>
      </c>
      <c r="U3812">
        <v>76.427778000000004</v>
      </c>
    </row>
    <row r="3813" spans="1:21" x14ac:dyDescent="0.25">
      <c r="A3813" t="s">
        <v>14410</v>
      </c>
      <c r="B3813">
        <v>1</v>
      </c>
      <c r="C3813" t="s">
        <v>78</v>
      </c>
      <c r="D3813" t="s">
        <v>102</v>
      </c>
      <c r="E3813" t="s">
        <v>14411</v>
      </c>
      <c r="F3813" t="s">
        <v>177</v>
      </c>
      <c r="G3813" t="s">
        <v>72</v>
      </c>
      <c r="H3813" t="s">
        <v>129</v>
      </c>
      <c r="I3813" t="s">
        <v>22</v>
      </c>
      <c r="J3813" t="s">
        <v>130</v>
      </c>
      <c r="K3813" t="s">
        <v>14412</v>
      </c>
      <c r="L3813" t="s">
        <v>14413</v>
      </c>
      <c r="M3813">
        <v>3.9362944440000001</v>
      </c>
      <c r="N3813">
        <v>0</v>
      </c>
      <c r="O3813">
        <v>0</v>
      </c>
      <c r="P3813">
        <v>6</v>
      </c>
      <c r="Q3813">
        <v>10</v>
      </c>
      <c r="R3813">
        <v>0</v>
      </c>
      <c r="S3813">
        <v>0</v>
      </c>
      <c r="T3813">
        <v>23.617767000000001</v>
      </c>
      <c r="U3813">
        <v>39.362943999999999</v>
      </c>
    </row>
    <row r="3814" spans="1:21" x14ac:dyDescent="0.25">
      <c r="A3814" t="s">
        <v>14414</v>
      </c>
      <c r="B3814">
        <v>1</v>
      </c>
      <c r="C3814" t="s">
        <v>78</v>
      </c>
      <c r="D3814" t="s">
        <v>98</v>
      </c>
      <c r="E3814" t="s">
        <v>14415</v>
      </c>
      <c r="F3814" t="s">
        <v>5842</v>
      </c>
      <c r="G3814" t="s">
        <v>71</v>
      </c>
      <c r="H3814" t="s">
        <v>129</v>
      </c>
      <c r="I3814" t="s">
        <v>22</v>
      </c>
      <c r="J3814" t="s">
        <v>141</v>
      </c>
      <c r="K3814" t="s">
        <v>14416</v>
      </c>
      <c r="L3814" t="s">
        <v>14417</v>
      </c>
      <c r="M3814">
        <v>2.5933333329999999</v>
      </c>
      <c r="N3814">
        <v>0</v>
      </c>
      <c r="O3814">
        <v>40</v>
      </c>
      <c r="P3814">
        <v>0</v>
      </c>
      <c r="Q3814">
        <v>0</v>
      </c>
      <c r="R3814">
        <v>0</v>
      </c>
      <c r="S3814">
        <v>103.733333</v>
      </c>
      <c r="T3814">
        <v>0</v>
      </c>
      <c r="U3814">
        <v>0</v>
      </c>
    </row>
    <row r="3815" spans="1:21" x14ac:dyDescent="0.25">
      <c r="A3815" t="s">
        <v>14418</v>
      </c>
      <c r="B3815">
        <v>1</v>
      </c>
      <c r="C3815" t="s">
        <v>78</v>
      </c>
      <c r="D3815" t="s">
        <v>98</v>
      </c>
      <c r="E3815" t="s">
        <v>14415</v>
      </c>
      <c r="F3815" t="s">
        <v>5842</v>
      </c>
      <c r="G3815" t="s">
        <v>71</v>
      </c>
      <c r="H3815" t="s">
        <v>129</v>
      </c>
      <c r="I3815" t="s">
        <v>22</v>
      </c>
      <c r="J3815" t="s">
        <v>141</v>
      </c>
      <c r="K3815" t="s">
        <v>14419</v>
      </c>
      <c r="L3815" t="s">
        <v>14420</v>
      </c>
      <c r="M3815">
        <v>2.6638888879999998</v>
      </c>
      <c r="N3815">
        <v>0</v>
      </c>
      <c r="O3815">
        <v>40</v>
      </c>
      <c r="P3815">
        <v>0</v>
      </c>
      <c r="Q3815">
        <v>0</v>
      </c>
      <c r="R3815">
        <v>0</v>
      </c>
      <c r="S3815">
        <v>106.555556</v>
      </c>
      <c r="T3815">
        <v>0</v>
      </c>
      <c r="U3815">
        <v>0</v>
      </c>
    </row>
    <row r="3816" spans="1:21" x14ac:dyDescent="0.25">
      <c r="A3816" t="s">
        <v>14421</v>
      </c>
      <c r="B3816">
        <v>1</v>
      </c>
      <c r="C3816" t="s">
        <v>78</v>
      </c>
      <c r="D3816" t="s">
        <v>237</v>
      </c>
      <c r="E3816" t="s">
        <v>14422</v>
      </c>
      <c r="F3816" t="s">
        <v>5012</v>
      </c>
      <c r="G3816" t="s">
        <v>72</v>
      </c>
      <c r="H3816" t="s">
        <v>129</v>
      </c>
      <c r="I3816" t="s">
        <v>22</v>
      </c>
      <c r="J3816" t="s">
        <v>141</v>
      </c>
      <c r="K3816" t="s">
        <v>14423</v>
      </c>
      <c r="L3816" t="s">
        <v>14424</v>
      </c>
      <c r="M3816">
        <v>3.011111111</v>
      </c>
      <c r="N3816">
        <v>0</v>
      </c>
      <c r="O3816">
        <v>386</v>
      </c>
      <c r="P3816">
        <v>0</v>
      </c>
      <c r="Q3816">
        <v>0</v>
      </c>
      <c r="R3816">
        <v>0</v>
      </c>
      <c r="S3816">
        <v>1162.2888889999999</v>
      </c>
      <c r="T3816">
        <v>0</v>
      </c>
      <c r="U3816">
        <v>0</v>
      </c>
    </row>
    <row r="3817" spans="1:21" x14ac:dyDescent="0.25">
      <c r="A3817" t="s">
        <v>14425</v>
      </c>
      <c r="B3817">
        <v>1</v>
      </c>
      <c r="C3817" t="s">
        <v>78</v>
      </c>
      <c r="D3817" t="s">
        <v>95</v>
      </c>
      <c r="E3817" t="s">
        <v>14365</v>
      </c>
      <c r="F3817" t="s">
        <v>140</v>
      </c>
      <c r="G3817" t="s">
        <v>72</v>
      </c>
      <c r="H3817" t="s">
        <v>129</v>
      </c>
      <c r="I3817" t="s">
        <v>22</v>
      </c>
      <c r="J3817" t="s">
        <v>141</v>
      </c>
      <c r="K3817" t="s">
        <v>14426</v>
      </c>
      <c r="L3817" t="s">
        <v>14427</v>
      </c>
      <c r="M3817">
        <v>0.65749999999999997</v>
      </c>
      <c r="N3817">
        <v>39</v>
      </c>
      <c r="O3817">
        <v>2483</v>
      </c>
      <c r="P3817">
        <v>0</v>
      </c>
      <c r="Q3817">
        <v>0</v>
      </c>
      <c r="R3817">
        <v>25.642499999999998</v>
      </c>
      <c r="S3817">
        <v>1632.5725</v>
      </c>
      <c r="T3817">
        <v>0</v>
      </c>
      <c r="U3817">
        <v>0</v>
      </c>
    </row>
    <row r="3818" spans="1:21" x14ac:dyDescent="0.25">
      <c r="A3818" t="s">
        <v>14428</v>
      </c>
      <c r="B3818">
        <v>1</v>
      </c>
      <c r="C3818" t="s">
        <v>78</v>
      </c>
      <c r="D3818" t="s">
        <v>80</v>
      </c>
      <c r="E3818" t="s">
        <v>14429</v>
      </c>
      <c r="F3818" t="s">
        <v>4986</v>
      </c>
      <c r="G3818" t="s">
        <v>71</v>
      </c>
      <c r="H3818" t="s">
        <v>129</v>
      </c>
      <c r="I3818" t="s">
        <v>22</v>
      </c>
      <c r="J3818" t="s">
        <v>141</v>
      </c>
      <c r="K3818" t="s">
        <v>14430</v>
      </c>
      <c r="L3818" t="s">
        <v>14431</v>
      </c>
      <c r="M3818">
        <v>0.77305555500000001</v>
      </c>
      <c r="N3818">
        <v>0</v>
      </c>
      <c r="O3818">
        <v>51</v>
      </c>
      <c r="P3818">
        <v>0</v>
      </c>
      <c r="Q3818">
        <v>0</v>
      </c>
      <c r="R3818">
        <v>0</v>
      </c>
      <c r="S3818">
        <v>39.425832999999997</v>
      </c>
      <c r="T3818">
        <v>0</v>
      </c>
      <c r="U3818">
        <v>0</v>
      </c>
    </row>
    <row r="3819" spans="1:21" x14ac:dyDescent="0.25">
      <c r="A3819" t="s">
        <v>14432</v>
      </c>
      <c r="B3819">
        <v>1</v>
      </c>
      <c r="C3819" t="s">
        <v>78</v>
      </c>
      <c r="D3819" t="s">
        <v>95</v>
      </c>
      <c r="E3819" t="s">
        <v>14433</v>
      </c>
      <c r="F3819" t="s">
        <v>4991</v>
      </c>
      <c r="G3819" t="s">
        <v>71</v>
      </c>
      <c r="H3819" t="s">
        <v>129</v>
      </c>
      <c r="I3819" t="s">
        <v>22</v>
      </c>
      <c r="J3819" t="s">
        <v>141</v>
      </c>
      <c r="K3819" t="s">
        <v>14434</v>
      </c>
      <c r="L3819" t="s">
        <v>14435</v>
      </c>
      <c r="M3819">
        <v>2.1258333330000001</v>
      </c>
      <c r="N3819">
        <v>0</v>
      </c>
      <c r="O3819">
        <v>1</v>
      </c>
      <c r="P3819">
        <v>0</v>
      </c>
      <c r="Q3819">
        <v>0</v>
      </c>
      <c r="R3819">
        <v>0</v>
      </c>
      <c r="S3819">
        <v>2.1258330000000001</v>
      </c>
      <c r="T3819">
        <v>0</v>
      </c>
      <c r="U3819">
        <v>0</v>
      </c>
    </row>
    <row r="3820" spans="1:21" x14ac:dyDescent="0.25">
      <c r="A3820" t="s">
        <v>14436</v>
      </c>
      <c r="B3820">
        <v>1</v>
      </c>
      <c r="C3820" t="s">
        <v>78</v>
      </c>
      <c r="D3820" t="s">
        <v>94</v>
      </c>
      <c r="E3820" t="s">
        <v>14437</v>
      </c>
      <c r="F3820" t="s">
        <v>4991</v>
      </c>
      <c r="G3820" t="s">
        <v>71</v>
      </c>
      <c r="H3820" t="s">
        <v>129</v>
      </c>
      <c r="I3820" t="s">
        <v>22</v>
      </c>
      <c r="J3820" t="s">
        <v>141</v>
      </c>
      <c r="K3820" t="s">
        <v>14438</v>
      </c>
      <c r="L3820" t="s">
        <v>14439</v>
      </c>
      <c r="M3820">
        <v>2.3811111110000001</v>
      </c>
      <c r="N3820">
        <v>0</v>
      </c>
      <c r="O3820">
        <v>1</v>
      </c>
      <c r="P3820">
        <v>0</v>
      </c>
      <c r="Q3820">
        <v>0</v>
      </c>
      <c r="R3820">
        <v>0</v>
      </c>
      <c r="S3820">
        <v>2.3811110000000002</v>
      </c>
      <c r="T3820">
        <v>0</v>
      </c>
      <c r="U3820">
        <v>0</v>
      </c>
    </row>
    <row r="3821" spans="1:21" x14ac:dyDescent="0.25">
      <c r="A3821" t="s">
        <v>14440</v>
      </c>
      <c r="B3821">
        <v>1</v>
      </c>
      <c r="C3821" t="s">
        <v>78</v>
      </c>
      <c r="D3821" t="s">
        <v>94</v>
      </c>
      <c r="E3821" t="s">
        <v>14437</v>
      </c>
      <c r="F3821" t="s">
        <v>5070</v>
      </c>
      <c r="G3821" t="s">
        <v>71</v>
      </c>
      <c r="H3821" t="s">
        <v>129</v>
      </c>
      <c r="I3821" t="s">
        <v>22</v>
      </c>
      <c r="J3821" t="s">
        <v>141</v>
      </c>
      <c r="K3821" t="s">
        <v>14441</v>
      </c>
      <c r="L3821" t="s">
        <v>14442</v>
      </c>
      <c r="M3821">
        <v>1.526944444</v>
      </c>
      <c r="N3821">
        <v>0</v>
      </c>
      <c r="O3821">
        <v>1</v>
      </c>
      <c r="P3821">
        <v>0</v>
      </c>
      <c r="Q3821">
        <v>0</v>
      </c>
      <c r="R3821">
        <v>0</v>
      </c>
      <c r="S3821">
        <v>1.5269440000000001</v>
      </c>
      <c r="T3821">
        <v>0</v>
      </c>
      <c r="U3821">
        <v>0</v>
      </c>
    </row>
    <row r="3822" spans="1:21" x14ac:dyDescent="0.25">
      <c r="A3822" t="s">
        <v>14443</v>
      </c>
      <c r="B3822">
        <v>1</v>
      </c>
      <c r="C3822" t="s">
        <v>78</v>
      </c>
      <c r="D3822" t="s">
        <v>87</v>
      </c>
      <c r="E3822" t="s">
        <v>14444</v>
      </c>
      <c r="F3822" t="s">
        <v>5417</v>
      </c>
      <c r="G3822" t="s">
        <v>71</v>
      </c>
      <c r="H3822" t="s">
        <v>129</v>
      </c>
      <c r="I3822" t="s">
        <v>22</v>
      </c>
      <c r="J3822" t="s">
        <v>141</v>
      </c>
      <c r="K3822" t="s">
        <v>14445</v>
      </c>
      <c r="L3822" t="s">
        <v>14446</v>
      </c>
      <c r="M3822">
        <v>1.5633333330000001</v>
      </c>
      <c r="N3822">
        <v>0</v>
      </c>
      <c r="O3822">
        <v>1</v>
      </c>
      <c r="P3822">
        <v>0</v>
      </c>
      <c r="Q3822">
        <v>0</v>
      </c>
      <c r="R3822">
        <v>0</v>
      </c>
      <c r="S3822">
        <v>1.5633330000000001</v>
      </c>
      <c r="T3822">
        <v>0</v>
      </c>
      <c r="U3822">
        <v>0</v>
      </c>
    </row>
    <row r="3823" spans="1:21" x14ac:dyDescent="0.25">
      <c r="A3823" t="s">
        <v>14447</v>
      </c>
      <c r="B3823">
        <v>1</v>
      </c>
      <c r="C3823" t="s">
        <v>78</v>
      </c>
      <c r="D3823" t="s">
        <v>98</v>
      </c>
      <c r="E3823" t="s">
        <v>14448</v>
      </c>
      <c r="F3823" t="s">
        <v>4991</v>
      </c>
      <c r="G3823" t="s">
        <v>71</v>
      </c>
      <c r="H3823" t="s">
        <v>129</v>
      </c>
      <c r="I3823" t="s">
        <v>22</v>
      </c>
      <c r="J3823" t="s">
        <v>141</v>
      </c>
      <c r="K3823" t="s">
        <v>14449</v>
      </c>
      <c r="L3823" t="s">
        <v>14450</v>
      </c>
      <c r="M3823">
        <v>1.0780555549999999</v>
      </c>
      <c r="N3823">
        <v>0</v>
      </c>
      <c r="O3823">
        <v>1</v>
      </c>
      <c r="P3823">
        <v>0</v>
      </c>
      <c r="Q3823">
        <v>0</v>
      </c>
      <c r="R3823">
        <v>0</v>
      </c>
      <c r="S3823">
        <v>1.0780559999999999</v>
      </c>
      <c r="T3823">
        <v>0</v>
      </c>
      <c r="U3823">
        <v>0</v>
      </c>
    </row>
    <row r="3824" spans="1:21" x14ac:dyDescent="0.25">
      <c r="A3824" t="s">
        <v>14451</v>
      </c>
      <c r="B3824">
        <v>1</v>
      </c>
      <c r="C3824" t="s">
        <v>78</v>
      </c>
      <c r="D3824" t="s">
        <v>98</v>
      </c>
      <c r="E3824" t="s">
        <v>14452</v>
      </c>
      <c r="F3824" t="s">
        <v>4991</v>
      </c>
      <c r="G3824" t="s">
        <v>71</v>
      </c>
      <c r="H3824" t="s">
        <v>129</v>
      </c>
      <c r="I3824" t="s">
        <v>22</v>
      </c>
      <c r="J3824" t="s">
        <v>141</v>
      </c>
      <c r="K3824" t="s">
        <v>14453</v>
      </c>
      <c r="L3824" t="s">
        <v>14454</v>
      </c>
      <c r="M3824">
        <v>0.92805555500000003</v>
      </c>
      <c r="N3824">
        <v>0</v>
      </c>
      <c r="O3824">
        <v>2</v>
      </c>
      <c r="P3824">
        <v>0</v>
      </c>
      <c r="Q3824">
        <v>0</v>
      </c>
      <c r="R3824">
        <v>0</v>
      </c>
      <c r="S3824">
        <v>1.8561110000000001</v>
      </c>
      <c r="T3824">
        <v>0</v>
      </c>
      <c r="U3824">
        <v>0</v>
      </c>
    </row>
    <row r="3825" spans="1:21" x14ac:dyDescent="0.25">
      <c r="A3825" t="s">
        <v>14455</v>
      </c>
      <c r="B3825">
        <v>1</v>
      </c>
      <c r="C3825" t="s">
        <v>78</v>
      </c>
      <c r="D3825" t="s">
        <v>81</v>
      </c>
      <c r="E3825" t="s">
        <v>14456</v>
      </c>
      <c r="F3825" t="s">
        <v>5417</v>
      </c>
      <c r="G3825" t="s">
        <v>71</v>
      </c>
      <c r="H3825" t="s">
        <v>129</v>
      </c>
      <c r="I3825" t="s">
        <v>22</v>
      </c>
      <c r="J3825" t="s">
        <v>141</v>
      </c>
      <c r="K3825" t="s">
        <v>14457</v>
      </c>
      <c r="L3825" t="s">
        <v>14458</v>
      </c>
      <c r="M3825">
        <v>1.1405555549999999</v>
      </c>
      <c r="N3825">
        <v>0</v>
      </c>
      <c r="O3825">
        <v>5</v>
      </c>
      <c r="P3825">
        <v>0</v>
      </c>
      <c r="Q3825">
        <v>0</v>
      </c>
      <c r="R3825">
        <v>0</v>
      </c>
      <c r="S3825">
        <v>5.7027780000000003</v>
      </c>
      <c r="T3825">
        <v>0</v>
      </c>
      <c r="U3825">
        <v>0</v>
      </c>
    </row>
    <row r="3826" spans="1:21" x14ac:dyDescent="0.25">
      <c r="A3826" t="s">
        <v>14459</v>
      </c>
      <c r="B3826">
        <v>1</v>
      </c>
      <c r="C3826" t="s">
        <v>79</v>
      </c>
      <c r="D3826" t="s">
        <v>112</v>
      </c>
      <c r="E3826" t="s">
        <v>14460</v>
      </c>
      <c r="F3826" t="s">
        <v>140</v>
      </c>
      <c r="G3826" t="s">
        <v>72</v>
      </c>
      <c r="H3826" t="s">
        <v>129</v>
      </c>
      <c r="I3826" t="s">
        <v>22</v>
      </c>
      <c r="J3826" t="s">
        <v>141</v>
      </c>
      <c r="K3826" t="s">
        <v>14461</v>
      </c>
      <c r="L3826" t="s">
        <v>14462</v>
      </c>
      <c r="M3826">
        <v>0.43388888799999997</v>
      </c>
      <c r="N3826">
        <v>1</v>
      </c>
      <c r="O3826">
        <v>202</v>
      </c>
      <c r="P3826">
        <v>0</v>
      </c>
      <c r="Q3826">
        <v>0</v>
      </c>
      <c r="R3826">
        <v>0.43388900000000002</v>
      </c>
      <c r="S3826">
        <v>87.645555000000002</v>
      </c>
      <c r="T3826">
        <v>0</v>
      </c>
      <c r="U3826">
        <v>0</v>
      </c>
    </row>
    <row r="3827" spans="1:21" x14ac:dyDescent="0.25">
      <c r="A3827" t="s">
        <v>14463</v>
      </c>
      <c r="B3827">
        <v>1</v>
      </c>
      <c r="C3827" t="s">
        <v>79</v>
      </c>
      <c r="D3827" t="s">
        <v>112</v>
      </c>
      <c r="E3827" t="s">
        <v>14464</v>
      </c>
      <c r="F3827" t="s">
        <v>5470</v>
      </c>
      <c r="G3827" t="s">
        <v>71</v>
      </c>
      <c r="H3827" t="s">
        <v>129</v>
      </c>
      <c r="I3827" t="s">
        <v>22</v>
      </c>
      <c r="J3827" t="s">
        <v>141</v>
      </c>
      <c r="K3827" t="s">
        <v>14465</v>
      </c>
      <c r="L3827" t="s">
        <v>14466</v>
      </c>
      <c r="M3827">
        <v>0.90055555499999995</v>
      </c>
      <c r="N3827">
        <v>0</v>
      </c>
      <c r="O3827">
        <v>0</v>
      </c>
      <c r="P3827">
        <v>0</v>
      </c>
      <c r="Q3827">
        <v>40</v>
      </c>
      <c r="R3827">
        <v>0</v>
      </c>
      <c r="S3827">
        <v>0</v>
      </c>
      <c r="T3827">
        <v>0</v>
      </c>
      <c r="U3827">
        <v>36.022221999999999</v>
      </c>
    </row>
    <row r="3828" spans="1:21" x14ac:dyDescent="0.25">
      <c r="A3828" t="s">
        <v>14467</v>
      </c>
      <c r="B3828">
        <v>1</v>
      </c>
      <c r="C3828" t="s">
        <v>78</v>
      </c>
      <c r="D3828" t="s">
        <v>104</v>
      </c>
      <c r="E3828" t="s">
        <v>14468</v>
      </c>
      <c r="F3828" t="s">
        <v>5748</v>
      </c>
      <c r="G3828" t="s">
        <v>71</v>
      </c>
      <c r="H3828" t="s">
        <v>129</v>
      </c>
      <c r="I3828" t="s">
        <v>22</v>
      </c>
      <c r="J3828" t="s">
        <v>141</v>
      </c>
      <c r="K3828" t="s">
        <v>14469</v>
      </c>
      <c r="L3828" t="s">
        <v>14470</v>
      </c>
      <c r="M3828">
        <v>0.47055555500000001</v>
      </c>
      <c r="N3828">
        <v>0</v>
      </c>
      <c r="O3828">
        <v>231</v>
      </c>
      <c r="P3828">
        <v>0</v>
      </c>
      <c r="Q3828">
        <v>0</v>
      </c>
      <c r="R3828">
        <v>0</v>
      </c>
      <c r="S3828">
        <v>108.69833300000001</v>
      </c>
      <c r="T3828">
        <v>0</v>
      </c>
      <c r="U3828">
        <v>0</v>
      </c>
    </row>
    <row r="3829" spans="1:21" x14ac:dyDescent="0.25">
      <c r="A3829" t="s">
        <v>14471</v>
      </c>
      <c r="B3829">
        <v>1</v>
      </c>
      <c r="C3829" t="s">
        <v>78</v>
      </c>
      <c r="D3829" t="s">
        <v>104</v>
      </c>
      <c r="E3829" t="s">
        <v>14472</v>
      </c>
      <c r="F3829" t="s">
        <v>5070</v>
      </c>
      <c r="G3829" t="s">
        <v>71</v>
      </c>
      <c r="H3829" t="s">
        <v>129</v>
      </c>
      <c r="I3829" t="s">
        <v>22</v>
      </c>
      <c r="J3829" t="s">
        <v>141</v>
      </c>
      <c r="K3829" t="s">
        <v>14473</v>
      </c>
      <c r="L3829" t="s">
        <v>14474</v>
      </c>
      <c r="M3829">
        <v>25.663333333000001</v>
      </c>
      <c r="N3829">
        <v>0</v>
      </c>
      <c r="O3829">
        <v>5</v>
      </c>
      <c r="P3829">
        <v>0</v>
      </c>
      <c r="Q3829">
        <v>0</v>
      </c>
      <c r="R3829">
        <v>0</v>
      </c>
      <c r="S3829">
        <v>128.316667</v>
      </c>
      <c r="T3829">
        <v>0</v>
      </c>
      <c r="U3829">
        <v>0</v>
      </c>
    </row>
    <row r="3830" spans="1:21" x14ac:dyDescent="0.25">
      <c r="A3830" t="s">
        <v>14475</v>
      </c>
      <c r="B3830">
        <v>1</v>
      </c>
      <c r="C3830" t="s">
        <v>78</v>
      </c>
      <c r="D3830" t="s">
        <v>104</v>
      </c>
      <c r="E3830" t="s">
        <v>14468</v>
      </c>
      <c r="F3830" t="s">
        <v>4986</v>
      </c>
      <c r="G3830" t="s">
        <v>71</v>
      </c>
      <c r="H3830" t="s">
        <v>129</v>
      </c>
      <c r="I3830" t="s">
        <v>22</v>
      </c>
      <c r="J3830" t="s">
        <v>141</v>
      </c>
      <c r="K3830" t="s">
        <v>14476</v>
      </c>
      <c r="L3830" t="s">
        <v>14477</v>
      </c>
      <c r="M3830">
        <v>0.53694444399999997</v>
      </c>
      <c r="N3830">
        <v>0</v>
      </c>
      <c r="O3830">
        <v>231</v>
      </c>
      <c r="P3830">
        <v>0</v>
      </c>
      <c r="Q3830">
        <v>0</v>
      </c>
      <c r="R3830">
        <v>0</v>
      </c>
      <c r="S3830">
        <v>124.034167</v>
      </c>
      <c r="T3830">
        <v>0</v>
      </c>
      <c r="U3830">
        <v>0</v>
      </c>
    </row>
    <row r="3831" spans="1:21" x14ac:dyDescent="0.25">
      <c r="A3831" t="s">
        <v>14478</v>
      </c>
      <c r="B3831">
        <v>1</v>
      </c>
      <c r="C3831" t="s">
        <v>79</v>
      </c>
      <c r="D3831" t="s">
        <v>112</v>
      </c>
      <c r="E3831" t="s">
        <v>14479</v>
      </c>
      <c r="F3831" t="s">
        <v>6379</v>
      </c>
      <c r="G3831" t="s">
        <v>71</v>
      </c>
      <c r="H3831" t="s">
        <v>129</v>
      </c>
      <c r="I3831" t="s">
        <v>22</v>
      </c>
      <c r="J3831" t="s">
        <v>141</v>
      </c>
      <c r="K3831" t="s">
        <v>14480</v>
      </c>
      <c r="L3831" t="s">
        <v>14481</v>
      </c>
      <c r="M3831">
        <v>1.080833333</v>
      </c>
      <c r="N3831">
        <v>0</v>
      </c>
      <c r="O3831">
        <v>11</v>
      </c>
      <c r="P3831">
        <v>0</v>
      </c>
      <c r="Q3831">
        <v>0</v>
      </c>
      <c r="R3831">
        <v>0</v>
      </c>
      <c r="S3831">
        <v>11.889167</v>
      </c>
      <c r="T3831">
        <v>0</v>
      </c>
      <c r="U3831">
        <v>0</v>
      </c>
    </row>
    <row r="3832" spans="1:21" x14ac:dyDescent="0.25">
      <c r="A3832" t="s">
        <v>14482</v>
      </c>
      <c r="B3832">
        <v>1</v>
      </c>
      <c r="C3832" t="s">
        <v>79</v>
      </c>
      <c r="D3832" t="s">
        <v>112</v>
      </c>
      <c r="E3832" t="s">
        <v>14483</v>
      </c>
      <c r="F3832" t="s">
        <v>4986</v>
      </c>
      <c r="G3832" t="s">
        <v>71</v>
      </c>
      <c r="H3832" t="s">
        <v>129</v>
      </c>
      <c r="I3832" t="s">
        <v>22</v>
      </c>
      <c r="J3832" t="s">
        <v>141</v>
      </c>
      <c r="K3832" t="s">
        <v>14484</v>
      </c>
      <c r="L3832" t="s">
        <v>14485</v>
      </c>
      <c r="M3832">
        <v>1.166666666</v>
      </c>
      <c r="N3832">
        <v>0</v>
      </c>
      <c r="O3832">
        <v>0</v>
      </c>
      <c r="P3832">
        <v>1</v>
      </c>
      <c r="Q3832">
        <v>14</v>
      </c>
      <c r="R3832">
        <v>0</v>
      </c>
      <c r="S3832">
        <v>0</v>
      </c>
      <c r="T3832">
        <v>1.1666669999999999</v>
      </c>
      <c r="U3832">
        <v>16.333333</v>
      </c>
    </row>
    <row r="3833" spans="1:21" x14ac:dyDescent="0.25">
      <c r="A3833" t="s">
        <v>14486</v>
      </c>
      <c r="B3833">
        <v>1</v>
      </c>
      <c r="C3833" t="s">
        <v>78</v>
      </c>
      <c r="D3833" t="s">
        <v>84</v>
      </c>
      <c r="E3833" t="s">
        <v>14487</v>
      </c>
      <c r="F3833" t="s">
        <v>5070</v>
      </c>
      <c r="G3833" t="s">
        <v>71</v>
      </c>
      <c r="H3833" t="s">
        <v>129</v>
      </c>
      <c r="I3833" t="s">
        <v>22</v>
      </c>
      <c r="J3833" t="s">
        <v>141</v>
      </c>
      <c r="K3833" t="s">
        <v>14488</v>
      </c>
      <c r="L3833" t="s">
        <v>14489</v>
      </c>
      <c r="M3833">
        <v>4.7791666660000001</v>
      </c>
      <c r="N3833">
        <v>0</v>
      </c>
      <c r="O3833">
        <v>1</v>
      </c>
      <c r="P3833">
        <v>0</v>
      </c>
      <c r="Q3833">
        <v>0</v>
      </c>
      <c r="R3833">
        <v>0</v>
      </c>
      <c r="S3833">
        <v>4.7791670000000002</v>
      </c>
      <c r="T3833">
        <v>0</v>
      </c>
      <c r="U3833">
        <v>0</v>
      </c>
    </row>
    <row r="3834" spans="1:21" x14ac:dyDescent="0.25">
      <c r="A3834" t="s">
        <v>14490</v>
      </c>
      <c r="B3834">
        <v>1</v>
      </c>
      <c r="C3834" t="s">
        <v>78</v>
      </c>
      <c r="D3834" t="s">
        <v>92</v>
      </c>
      <c r="E3834" t="s">
        <v>4918</v>
      </c>
      <c r="F3834" t="s">
        <v>5012</v>
      </c>
      <c r="G3834" t="s">
        <v>72</v>
      </c>
      <c r="H3834" t="s">
        <v>129</v>
      </c>
      <c r="I3834" t="s">
        <v>22</v>
      </c>
      <c r="J3834" t="s">
        <v>141</v>
      </c>
      <c r="K3834" t="s">
        <v>14491</v>
      </c>
      <c r="L3834" t="s">
        <v>14492</v>
      </c>
      <c r="M3834">
        <v>0.27111111100000002</v>
      </c>
      <c r="N3834">
        <v>7</v>
      </c>
      <c r="O3834">
        <v>392</v>
      </c>
      <c r="P3834">
        <v>60</v>
      </c>
      <c r="Q3834">
        <v>536</v>
      </c>
      <c r="R3834">
        <v>1.897778</v>
      </c>
      <c r="S3834">
        <v>106.27555599999999</v>
      </c>
      <c r="T3834">
        <v>16.266667000000002</v>
      </c>
      <c r="U3834">
        <v>145.31555499999999</v>
      </c>
    </row>
    <row r="3835" spans="1:21" x14ac:dyDescent="0.25">
      <c r="A3835" t="s">
        <v>14493</v>
      </c>
      <c r="B3835">
        <v>1</v>
      </c>
      <c r="C3835" t="s">
        <v>78</v>
      </c>
      <c r="D3835" t="s">
        <v>92</v>
      </c>
      <c r="E3835" t="s">
        <v>4940</v>
      </c>
      <c r="F3835" t="s">
        <v>140</v>
      </c>
      <c r="G3835" t="s">
        <v>72</v>
      </c>
      <c r="H3835" t="s">
        <v>129</v>
      </c>
      <c r="I3835" t="s">
        <v>22</v>
      </c>
      <c r="J3835" t="s">
        <v>141</v>
      </c>
      <c r="K3835" t="s">
        <v>14494</v>
      </c>
      <c r="L3835" t="s">
        <v>14495</v>
      </c>
      <c r="M3835">
        <v>0.60888888799999996</v>
      </c>
      <c r="N3835">
        <v>1</v>
      </c>
      <c r="O3835">
        <v>464</v>
      </c>
      <c r="P3835">
        <v>0</v>
      </c>
      <c r="Q3835">
        <v>0</v>
      </c>
      <c r="R3835">
        <v>0.60888900000000001</v>
      </c>
      <c r="S3835">
        <v>282.52444400000002</v>
      </c>
      <c r="T3835">
        <v>0</v>
      </c>
      <c r="U3835">
        <v>0</v>
      </c>
    </row>
    <row r="3836" spans="1:21" x14ac:dyDescent="0.25">
      <c r="A3836" t="s">
        <v>14496</v>
      </c>
      <c r="B3836">
        <v>1</v>
      </c>
      <c r="C3836" t="s">
        <v>78</v>
      </c>
      <c r="D3836" t="s">
        <v>102</v>
      </c>
      <c r="E3836" t="s">
        <v>14497</v>
      </c>
      <c r="F3836" t="s">
        <v>4991</v>
      </c>
      <c r="G3836" t="s">
        <v>71</v>
      </c>
      <c r="H3836" t="s">
        <v>129</v>
      </c>
      <c r="I3836" t="s">
        <v>22</v>
      </c>
      <c r="J3836" t="s">
        <v>141</v>
      </c>
      <c r="K3836" t="s">
        <v>14498</v>
      </c>
      <c r="L3836" t="s">
        <v>14499</v>
      </c>
      <c r="M3836">
        <v>1.588333333</v>
      </c>
      <c r="N3836">
        <v>0</v>
      </c>
      <c r="O3836">
        <v>0</v>
      </c>
      <c r="P3836">
        <v>0</v>
      </c>
      <c r="Q3836">
        <v>1</v>
      </c>
      <c r="R3836">
        <v>0</v>
      </c>
      <c r="S3836">
        <v>0</v>
      </c>
      <c r="T3836">
        <v>0</v>
      </c>
      <c r="U3836">
        <v>1.588333</v>
      </c>
    </row>
    <row r="3837" spans="1:21" x14ac:dyDescent="0.25">
      <c r="A3837" t="s">
        <v>14500</v>
      </c>
      <c r="B3837">
        <v>1</v>
      </c>
      <c r="C3837" t="s">
        <v>78</v>
      </c>
      <c r="D3837" t="s">
        <v>102</v>
      </c>
      <c r="E3837" t="s">
        <v>14501</v>
      </c>
      <c r="F3837" t="s">
        <v>4991</v>
      </c>
      <c r="G3837" t="s">
        <v>71</v>
      </c>
      <c r="H3837" t="s">
        <v>129</v>
      </c>
      <c r="I3837" t="s">
        <v>22</v>
      </c>
      <c r="J3837" t="s">
        <v>141</v>
      </c>
      <c r="K3837" t="s">
        <v>14502</v>
      </c>
      <c r="L3837" t="s">
        <v>14503</v>
      </c>
      <c r="M3837">
        <v>3.0750000000000002</v>
      </c>
      <c r="N3837">
        <v>0</v>
      </c>
      <c r="O3837">
        <v>0</v>
      </c>
      <c r="P3837">
        <v>0</v>
      </c>
      <c r="Q3837">
        <v>1</v>
      </c>
      <c r="R3837">
        <v>0</v>
      </c>
      <c r="S3837">
        <v>0</v>
      </c>
      <c r="T3837">
        <v>0</v>
      </c>
      <c r="U3837">
        <v>3.0750000000000002</v>
      </c>
    </row>
    <row r="3838" spans="1:21" x14ac:dyDescent="0.25">
      <c r="A3838" t="s">
        <v>14504</v>
      </c>
      <c r="B3838">
        <v>1</v>
      </c>
      <c r="C3838" t="s">
        <v>79</v>
      </c>
      <c r="D3838" t="s">
        <v>115</v>
      </c>
      <c r="E3838" t="s">
        <v>14505</v>
      </c>
      <c r="F3838" t="s">
        <v>4991</v>
      </c>
      <c r="G3838" t="s">
        <v>71</v>
      </c>
      <c r="H3838" t="s">
        <v>129</v>
      </c>
      <c r="I3838" t="s">
        <v>22</v>
      </c>
      <c r="J3838" t="s">
        <v>141</v>
      </c>
      <c r="K3838" t="s">
        <v>14506</v>
      </c>
      <c r="L3838" t="s">
        <v>14507</v>
      </c>
      <c r="M3838">
        <v>0.99250000000000005</v>
      </c>
      <c r="N3838">
        <v>0</v>
      </c>
      <c r="O3838">
        <v>4</v>
      </c>
      <c r="P3838">
        <v>0</v>
      </c>
      <c r="Q3838">
        <v>0</v>
      </c>
      <c r="R3838">
        <v>0</v>
      </c>
      <c r="S3838">
        <v>3.97</v>
      </c>
      <c r="T3838">
        <v>0</v>
      </c>
      <c r="U3838">
        <v>0</v>
      </c>
    </row>
    <row r="3839" spans="1:21" x14ac:dyDescent="0.25">
      <c r="A3839" t="s">
        <v>14508</v>
      </c>
      <c r="B3839">
        <v>1</v>
      </c>
      <c r="C3839" t="s">
        <v>78</v>
      </c>
      <c r="D3839" t="s">
        <v>99</v>
      </c>
      <c r="E3839" t="s">
        <v>14509</v>
      </c>
      <c r="F3839" t="s">
        <v>6823</v>
      </c>
      <c r="G3839" t="s">
        <v>71</v>
      </c>
      <c r="H3839" t="s">
        <v>129</v>
      </c>
      <c r="I3839" t="s">
        <v>22</v>
      </c>
      <c r="J3839" t="s">
        <v>141</v>
      </c>
      <c r="K3839" t="s">
        <v>14510</v>
      </c>
      <c r="L3839" t="s">
        <v>14511</v>
      </c>
      <c r="M3839">
        <v>1.5986111110000001</v>
      </c>
      <c r="N3839">
        <v>0</v>
      </c>
      <c r="O3839">
        <v>1</v>
      </c>
      <c r="P3839">
        <v>0</v>
      </c>
      <c r="Q3839">
        <v>19</v>
      </c>
      <c r="R3839">
        <v>0</v>
      </c>
      <c r="S3839">
        <v>1.598611</v>
      </c>
      <c r="T3839">
        <v>0</v>
      </c>
      <c r="U3839">
        <v>30.373611</v>
      </c>
    </row>
    <row r="3840" spans="1:21" x14ac:dyDescent="0.25">
      <c r="A3840" t="s">
        <v>14512</v>
      </c>
      <c r="B3840">
        <v>1</v>
      </c>
      <c r="C3840" t="s">
        <v>78</v>
      </c>
      <c r="D3840" t="s">
        <v>91</v>
      </c>
      <c r="E3840" t="s">
        <v>14513</v>
      </c>
      <c r="F3840" t="s">
        <v>4986</v>
      </c>
      <c r="G3840" t="s">
        <v>71</v>
      </c>
      <c r="H3840" t="s">
        <v>129</v>
      </c>
      <c r="I3840" t="s">
        <v>22</v>
      </c>
      <c r="J3840" t="s">
        <v>141</v>
      </c>
      <c r="K3840" t="s">
        <v>14514</v>
      </c>
      <c r="L3840" t="s">
        <v>14515</v>
      </c>
      <c r="M3840">
        <v>0.88</v>
      </c>
      <c r="N3840">
        <v>0</v>
      </c>
      <c r="O3840">
        <v>30</v>
      </c>
      <c r="P3840">
        <v>0</v>
      </c>
      <c r="Q3840">
        <v>0</v>
      </c>
      <c r="R3840">
        <v>0</v>
      </c>
      <c r="S3840">
        <v>26.4</v>
      </c>
      <c r="T3840">
        <v>0</v>
      </c>
      <c r="U3840">
        <v>0</v>
      </c>
    </row>
    <row r="3841" spans="1:21" x14ac:dyDescent="0.25">
      <c r="A3841" t="s">
        <v>14516</v>
      </c>
      <c r="B3841">
        <v>1</v>
      </c>
      <c r="C3841" t="s">
        <v>78</v>
      </c>
      <c r="D3841" t="s">
        <v>93</v>
      </c>
      <c r="E3841" t="s">
        <v>14517</v>
      </c>
      <c r="F3841" t="s">
        <v>5748</v>
      </c>
      <c r="G3841" t="s">
        <v>71</v>
      </c>
      <c r="H3841" t="s">
        <v>129</v>
      </c>
      <c r="I3841" t="s">
        <v>22</v>
      </c>
      <c r="J3841" t="s">
        <v>141</v>
      </c>
      <c r="K3841" t="s">
        <v>14518</v>
      </c>
      <c r="L3841" t="s">
        <v>14519</v>
      </c>
      <c r="M3841">
        <v>0.324722222</v>
      </c>
      <c r="N3841">
        <v>0</v>
      </c>
      <c r="O3841">
        <v>37</v>
      </c>
      <c r="P3841">
        <v>0</v>
      </c>
      <c r="Q3841">
        <v>0</v>
      </c>
      <c r="R3841">
        <v>0</v>
      </c>
      <c r="S3841">
        <v>12.014722000000001</v>
      </c>
      <c r="T3841">
        <v>0</v>
      </c>
      <c r="U3841">
        <v>0</v>
      </c>
    </row>
    <row r="3842" spans="1:21" x14ac:dyDescent="0.25">
      <c r="A3842" t="s">
        <v>14520</v>
      </c>
      <c r="B3842">
        <v>1</v>
      </c>
      <c r="C3842" t="s">
        <v>78</v>
      </c>
      <c r="D3842" t="s">
        <v>95</v>
      </c>
      <c r="E3842" t="s">
        <v>14521</v>
      </c>
      <c r="F3842" t="s">
        <v>5070</v>
      </c>
      <c r="G3842" t="s">
        <v>71</v>
      </c>
      <c r="H3842" t="s">
        <v>129</v>
      </c>
      <c r="I3842" t="s">
        <v>22</v>
      </c>
      <c r="J3842" t="s">
        <v>141</v>
      </c>
      <c r="K3842" t="s">
        <v>14522</v>
      </c>
      <c r="L3842" t="s">
        <v>14523</v>
      </c>
      <c r="M3842">
        <v>1.4258333329999999</v>
      </c>
      <c r="N3842">
        <v>0</v>
      </c>
      <c r="O3842">
        <v>2</v>
      </c>
      <c r="P3842">
        <v>0</v>
      </c>
      <c r="Q3842">
        <v>0</v>
      </c>
      <c r="R3842">
        <v>0</v>
      </c>
      <c r="S3842">
        <v>2.851667</v>
      </c>
      <c r="T3842">
        <v>0</v>
      </c>
      <c r="U3842">
        <v>0</v>
      </c>
    </row>
    <row r="3843" spans="1:21" x14ac:dyDescent="0.25">
      <c r="A3843" t="s">
        <v>14524</v>
      </c>
      <c r="B3843">
        <v>1</v>
      </c>
      <c r="C3843" t="s">
        <v>78</v>
      </c>
      <c r="D3843" t="s">
        <v>95</v>
      </c>
      <c r="E3843" t="s">
        <v>14525</v>
      </c>
      <c r="F3843" t="s">
        <v>4991</v>
      </c>
      <c r="G3843" t="s">
        <v>71</v>
      </c>
      <c r="H3843" t="s">
        <v>129</v>
      </c>
      <c r="I3843" t="s">
        <v>22</v>
      </c>
      <c r="J3843" t="s">
        <v>141</v>
      </c>
      <c r="K3843" t="s">
        <v>14526</v>
      </c>
      <c r="L3843" t="s">
        <v>14527</v>
      </c>
      <c r="M3843">
        <v>3.6163888879999999</v>
      </c>
      <c r="N3843">
        <v>0</v>
      </c>
      <c r="O3843">
        <v>1</v>
      </c>
      <c r="P3843">
        <v>0</v>
      </c>
      <c r="Q3843">
        <v>0</v>
      </c>
      <c r="R3843">
        <v>0</v>
      </c>
      <c r="S3843">
        <v>3.6163889999999999</v>
      </c>
      <c r="T3843">
        <v>0</v>
      </c>
      <c r="U3843">
        <v>0</v>
      </c>
    </row>
    <row r="3844" spans="1:21" x14ac:dyDescent="0.25">
      <c r="A3844" t="s">
        <v>14528</v>
      </c>
      <c r="B3844">
        <v>1</v>
      </c>
      <c r="C3844" t="s">
        <v>78</v>
      </c>
      <c r="D3844" t="s">
        <v>95</v>
      </c>
      <c r="E3844" t="s">
        <v>14529</v>
      </c>
      <c r="F3844" t="s">
        <v>4991</v>
      </c>
      <c r="G3844" t="s">
        <v>71</v>
      </c>
      <c r="H3844" t="s">
        <v>129</v>
      </c>
      <c r="I3844" t="s">
        <v>22</v>
      </c>
      <c r="J3844" t="s">
        <v>141</v>
      </c>
      <c r="K3844" t="s">
        <v>14530</v>
      </c>
      <c r="L3844" t="s">
        <v>14531</v>
      </c>
      <c r="M3844">
        <v>1.120833333</v>
      </c>
      <c r="N3844">
        <v>0</v>
      </c>
      <c r="O3844">
        <v>1</v>
      </c>
      <c r="P3844">
        <v>0</v>
      </c>
      <c r="Q3844">
        <v>0</v>
      </c>
      <c r="R3844">
        <v>0</v>
      </c>
      <c r="S3844">
        <v>1.120833</v>
      </c>
      <c r="T3844">
        <v>0</v>
      </c>
      <c r="U3844">
        <v>0</v>
      </c>
    </row>
    <row r="3845" spans="1:21" x14ac:dyDescent="0.25">
      <c r="A3845" t="s">
        <v>14532</v>
      </c>
      <c r="B3845">
        <v>1</v>
      </c>
      <c r="C3845" t="s">
        <v>78</v>
      </c>
      <c r="D3845" t="s">
        <v>95</v>
      </c>
      <c r="E3845" t="s">
        <v>14533</v>
      </c>
      <c r="F3845" t="s">
        <v>6310</v>
      </c>
      <c r="G3845" t="s">
        <v>71</v>
      </c>
      <c r="H3845" t="s">
        <v>129</v>
      </c>
      <c r="I3845" t="s">
        <v>22</v>
      </c>
      <c r="J3845" t="s">
        <v>141</v>
      </c>
      <c r="K3845" t="s">
        <v>14534</v>
      </c>
      <c r="L3845" t="s">
        <v>14535</v>
      </c>
      <c r="M3845">
        <v>3.2341666660000001</v>
      </c>
      <c r="N3845">
        <v>0</v>
      </c>
      <c r="O3845">
        <v>1</v>
      </c>
      <c r="P3845">
        <v>0</v>
      </c>
      <c r="Q3845">
        <v>0</v>
      </c>
      <c r="R3845">
        <v>0</v>
      </c>
      <c r="S3845">
        <v>3.2341669999999998</v>
      </c>
      <c r="T3845">
        <v>0</v>
      </c>
      <c r="U3845">
        <v>0</v>
      </c>
    </row>
    <row r="3846" spans="1:21" x14ac:dyDescent="0.25">
      <c r="A3846" t="s">
        <v>14536</v>
      </c>
      <c r="B3846">
        <v>1</v>
      </c>
      <c r="C3846" t="s">
        <v>78</v>
      </c>
      <c r="D3846" t="s">
        <v>95</v>
      </c>
      <c r="E3846" t="s">
        <v>14537</v>
      </c>
      <c r="F3846" t="s">
        <v>4991</v>
      </c>
      <c r="G3846" t="s">
        <v>71</v>
      </c>
      <c r="H3846" t="s">
        <v>129</v>
      </c>
      <c r="I3846" t="s">
        <v>22</v>
      </c>
      <c r="J3846" t="s">
        <v>141</v>
      </c>
      <c r="K3846" t="s">
        <v>14538</v>
      </c>
      <c r="L3846" t="s">
        <v>14539</v>
      </c>
      <c r="M3846">
        <v>4.0713888880000004</v>
      </c>
      <c r="N3846">
        <v>0</v>
      </c>
      <c r="O3846">
        <v>1</v>
      </c>
      <c r="P3846">
        <v>0</v>
      </c>
      <c r="Q3846">
        <v>0</v>
      </c>
      <c r="R3846">
        <v>0</v>
      </c>
      <c r="S3846">
        <v>4.0713889999999999</v>
      </c>
      <c r="T3846">
        <v>0</v>
      </c>
      <c r="U3846">
        <v>0</v>
      </c>
    </row>
    <row r="3847" spans="1:21" x14ac:dyDescent="0.25">
      <c r="A3847" t="s">
        <v>14540</v>
      </c>
      <c r="B3847">
        <v>1</v>
      </c>
      <c r="C3847" t="s">
        <v>78</v>
      </c>
      <c r="D3847" t="s">
        <v>94</v>
      </c>
      <c r="E3847" t="s">
        <v>14541</v>
      </c>
      <c r="F3847" t="s">
        <v>5070</v>
      </c>
      <c r="G3847" t="s">
        <v>71</v>
      </c>
      <c r="H3847" t="s">
        <v>129</v>
      </c>
      <c r="I3847" t="s">
        <v>22</v>
      </c>
      <c r="J3847" t="s">
        <v>141</v>
      </c>
      <c r="K3847" t="s">
        <v>14542</v>
      </c>
      <c r="L3847" t="s">
        <v>14543</v>
      </c>
      <c r="M3847">
        <v>2.1936111110000001</v>
      </c>
      <c r="N3847">
        <v>0</v>
      </c>
      <c r="O3847">
        <v>1</v>
      </c>
      <c r="P3847">
        <v>0</v>
      </c>
      <c r="Q3847">
        <v>0</v>
      </c>
      <c r="R3847">
        <v>0</v>
      </c>
      <c r="S3847">
        <v>2.1936110000000002</v>
      </c>
      <c r="T3847">
        <v>0</v>
      </c>
      <c r="U3847">
        <v>0</v>
      </c>
    </row>
    <row r="3848" spans="1:21" x14ac:dyDescent="0.25">
      <c r="A3848" t="s">
        <v>14544</v>
      </c>
      <c r="B3848">
        <v>1</v>
      </c>
      <c r="C3848" t="s">
        <v>79</v>
      </c>
      <c r="D3848" t="s">
        <v>124</v>
      </c>
      <c r="E3848" t="s">
        <v>14545</v>
      </c>
      <c r="F3848" t="s">
        <v>5879</v>
      </c>
      <c r="G3848" t="s">
        <v>71</v>
      </c>
      <c r="H3848" t="s">
        <v>129</v>
      </c>
      <c r="I3848" t="s">
        <v>22</v>
      </c>
      <c r="J3848" t="s">
        <v>141</v>
      </c>
      <c r="K3848" t="s">
        <v>14546</v>
      </c>
      <c r="L3848" t="s">
        <v>14547</v>
      </c>
      <c r="M3848">
        <v>1.6630555549999999</v>
      </c>
      <c r="N3848">
        <v>0</v>
      </c>
      <c r="O3848">
        <v>0</v>
      </c>
      <c r="P3848">
        <v>0</v>
      </c>
      <c r="Q3848">
        <v>50</v>
      </c>
      <c r="R3848">
        <v>0</v>
      </c>
      <c r="S3848">
        <v>0</v>
      </c>
      <c r="T3848">
        <v>0</v>
      </c>
      <c r="U3848">
        <v>83.152777999999998</v>
      </c>
    </row>
    <row r="3849" spans="1:21" x14ac:dyDescent="0.25">
      <c r="A3849" t="s">
        <v>14548</v>
      </c>
      <c r="B3849">
        <v>1</v>
      </c>
      <c r="C3849" t="s">
        <v>79</v>
      </c>
      <c r="D3849" t="s">
        <v>124</v>
      </c>
      <c r="E3849" t="s">
        <v>11108</v>
      </c>
      <c r="F3849" t="s">
        <v>3531</v>
      </c>
      <c r="G3849" t="s">
        <v>72</v>
      </c>
      <c r="H3849" t="s">
        <v>129</v>
      </c>
      <c r="I3849" t="s">
        <v>22</v>
      </c>
      <c r="J3849" t="s">
        <v>141</v>
      </c>
      <c r="K3849" t="s">
        <v>14549</v>
      </c>
      <c r="L3849" t="s">
        <v>14550</v>
      </c>
      <c r="M3849">
        <v>1.485833333</v>
      </c>
      <c r="N3849">
        <v>0</v>
      </c>
      <c r="O3849">
        <v>0</v>
      </c>
      <c r="P3849">
        <v>3</v>
      </c>
      <c r="Q3849">
        <v>108</v>
      </c>
      <c r="R3849">
        <v>0</v>
      </c>
      <c r="S3849">
        <v>0</v>
      </c>
      <c r="T3849">
        <v>4.4574999999999996</v>
      </c>
      <c r="U3849">
        <v>160.47</v>
      </c>
    </row>
    <row r="3850" spans="1:21" x14ac:dyDescent="0.25">
      <c r="A3850" t="s">
        <v>14551</v>
      </c>
      <c r="B3850">
        <v>1</v>
      </c>
      <c r="C3850" t="s">
        <v>79</v>
      </c>
      <c r="D3850" t="s">
        <v>124</v>
      </c>
      <c r="E3850" t="s">
        <v>14552</v>
      </c>
      <c r="F3850" t="s">
        <v>4996</v>
      </c>
      <c r="G3850" t="s">
        <v>71</v>
      </c>
      <c r="H3850" t="s">
        <v>129</v>
      </c>
      <c r="I3850" t="s">
        <v>22</v>
      </c>
      <c r="J3850" t="s">
        <v>141</v>
      </c>
      <c r="K3850" t="s">
        <v>14553</v>
      </c>
      <c r="L3850" t="s">
        <v>14554</v>
      </c>
      <c r="M3850">
        <v>0.89638888800000005</v>
      </c>
      <c r="N3850">
        <v>0</v>
      </c>
      <c r="O3850">
        <v>0</v>
      </c>
      <c r="P3850">
        <v>0</v>
      </c>
      <c r="Q3850">
        <v>15</v>
      </c>
      <c r="R3850">
        <v>0</v>
      </c>
      <c r="S3850">
        <v>0</v>
      </c>
      <c r="T3850">
        <v>0</v>
      </c>
      <c r="U3850">
        <v>13.445833</v>
      </c>
    </row>
    <row r="3851" spans="1:21" x14ac:dyDescent="0.25">
      <c r="A3851" t="s">
        <v>14555</v>
      </c>
      <c r="B3851">
        <v>1</v>
      </c>
      <c r="C3851" t="s">
        <v>78</v>
      </c>
      <c r="D3851" t="s">
        <v>98</v>
      </c>
      <c r="E3851" t="s">
        <v>14556</v>
      </c>
      <c r="F3851" t="s">
        <v>4991</v>
      </c>
      <c r="G3851" t="s">
        <v>71</v>
      </c>
      <c r="H3851" t="s">
        <v>129</v>
      </c>
      <c r="I3851" t="s">
        <v>22</v>
      </c>
      <c r="J3851" t="s">
        <v>141</v>
      </c>
      <c r="K3851" t="s">
        <v>14557</v>
      </c>
      <c r="L3851" t="s">
        <v>14558</v>
      </c>
      <c r="M3851">
        <v>0.44166666599999999</v>
      </c>
      <c r="N3851">
        <v>0</v>
      </c>
      <c r="O3851">
        <v>10</v>
      </c>
      <c r="P3851">
        <v>0</v>
      </c>
      <c r="Q3851">
        <v>0</v>
      </c>
      <c r="R3851">
        <v>0</v>
      </c>
      <c r="S3851">
        <v>4.4166670000000003</v>
      </c>
      <c r="T3851">
        <v>0</v>
      </c>
      <c r="U3851">
        <v>0</v>
      </c>
    </row>
    <row r="3852" spans="1:21" x14ac:dyDescent="0.25">
      <c r="A3852" t="s">
        <v>14559</v>
      </c>
      <c r="B3852">
        <v>1</v>
      </c>
      <c r="C3852" t="s">
        <v>79</v>
      </c>
      <c r="D3852" t="s">
        <v>124</v>
      </c>
      <c r="E3852" t="s">
        <v>14560</v>
      </c>
      <c r="F3852" t="s">
        <v>5417</v>
      </c>
      <c r="G3852" t="s">
        <v>71</v>
      </c>
      <c r="H3852" t="s">
        <v>129</v>
      </c>
      <c r="I3852" t="s">
        <v>22</v>
      </c>
      <c r="J3852" t="s">
        <v>141</v>
      </c>
      <c r="K3852" t="s">
        <v>14561</v>
      </c>
      <c r="L3852" t="s">
        <v>14562</v>
      </c>
      <c r="M3852">
        <v>1.2527777769999999</v>
      </c>
      <c r="N3852">
        <v>0</v>
      </c>
      <c r="O3852">
        <v>15</v>
      </c>
      <c r="P3852">
        <v>0</v>
      </c>
      <c r="Q3852">
        <v>0</v>
      </c>
      <c r="R3852">
        <v>0</v>
      </c>
      <c r="S3852">
        <v>18.791667</v>
      </c>
      <c r="T3852">
        <v>0</v>
      </c>
      <c r="U3852">
        <v>0</v>
      </c>
    </row>
    <row r="3853" spans="1:21" x14ac:dyDescent="0.25">
      <c r="A3853" t="s">
        <v>14563</v>
      </c>
      <c r="B3853">
        <v>1</v>
      </c>
      <c r="C3853" t="s">
        <v>79</v>
      </c>
      <c r="D3853" t="s">
        <v>125</v>
      </c>
      <c r="E3853" t="s">
        <v>14564</v>
      </c>
      <c r="F3853" t="s">
        <v>4986</v>
      </c>
      <c r="G3853" t="s">
        <v>71</v>
      </c>
      <c r="H3853" t="s">
        <v>129</v>
      </c>
      <c r="I3853" t="s">
        <v>22</v>
      </c>
      <c r="J3853" t="s">
        <v>141</v>
      </c>
      <c r="K3853" t="s">
        <v>14565</v>
      </c>
      <c r="L3853" t="s">
        <v>14566</v>
      </c>
      <c r="M3853">
        <v>0.87972222200000005</v>
      </c>
      <c r="N3853">
        <v>0</v>
      </c>
      <c r="O3853">
        <v>410</v>
      </c>
      <c r="P3853">
        <v>0</v>
      </c>
      <c r="Q3853">
        <v>0</v>
      </c>
      <c r="R3853">
        <v>0</v>
      </c>
      <c r="S3853">
        <v>360.68611099999998</v>
      </c>
      <c r="T3853">
        <v>0</v>
      </c>
      <c r="U3853">
        <v>0</v>
      </c>
    </row>
    <row r="3854" spans="1:21" x14ac:dyDescent="0.25">
      <c r="A3854" t="s">
        <v>14567</v>
      </c>
      <c r="B3854">
        <v>1</v>
      </c>
      <c r="C3854" t="s">
        <v>79</v>
      </c>
      <c r="D3854" t="s">
        <v>125</v>
      </c>
      <c r="E3854" t="s">
        <v>14568</v>
      </c>
      <c r="F3854" t="s">
        <v>4991</v>
      </c>
      <c r="G3854" t="s">
        <v>71</v>
      </c>
      <c r="H3854" t="s">
        <v>129</v>
      </c>
      <c r="I3854" t="s">
        <v>22</v>
      </c>
      <c r="J3854" t="s">
        <v>141</v>
      </c>
      <c r="K3854" t="s">
        <v>14569</v>
      </c>
      <c r="L3854" t="s">
        <v>14570</v>
      </c>
      <c r="M3854">
        <v>0.67444444400000003</v>
      </c>
      <c r="N3854">
        <v>0</v>
      </c>
      <c r="O3854">
        <v>5</v>
      </c>
      <c r="P3854">
        <v>0</v>
      </c>
      <c r="Q3854">
        <v>0</v>
      </c>
      <c r="R3854">
        <v>0</v>
      </c>
      <c r="S3854">
        <v>3.3722219999999998</v>
      </c>
      <c r="T3854">
        <v>0</v>
      </c>
      <c r="U3854">
        <v>0</v>
      </c>
    </row>
    <row r="3855" spans="1:21" x14ac:dyDescent="0.25">
      <c r="A3855" t="s">
        <v>14571</v>
      </c>
      <c r="B3855">
        <v>1</v>
      </c>
      <c r="C3855" t="s">
        <v>79</v>
      </c>
      <c r="D3855" t="s">
        <v>125</v>
      </c>
      <c r="E3855" t="s">
        <v>14572</v>
      </c>
      <c r="F3855" t="s">
        <v>5470</v>
      </c>
      <c r="G3855" t="s">
        <v>71</v>
      </c>
      <c r="H3855" t="s">
        <v>129</v>
      </c>
      <c r="I3855" t="s">
        <v>22</v>
      </c>
      <c r="J3855" t="s">
        <v>141</v>
      </c>
      <c r="K3855" t="s">
        <v>14573</v>
      </c>
      <c r="L3855" t="s">
        <v>14574</v>
      </c>
      <c r="M3855">
        <v>0.252222222</v>
      </c>
      <c r="N3855">
        <v>2</v>
      </c>
      <c r="O3855">
        <v>909</v>
      </c>
      <c r="P3855">
        <v>0</v>
      </c>
      <c r="Q3855">
        <v>0</v>
      </c>
      <c r="R3855">
        <v>0.504444</v>
      </c>
      <c r="S3855">
        <v>229.27</v>
      </c>
      <c r="T3855">
        <v>0</v>
      </c>
      <c r="U3855">
        <v>0</v>
      </c>
    </row>
    <row r="3856" spans="1:21" x14ac:dyDescent="0.25">
      <c r="A3856" t="s">
        <v>14575</v>
      </c>
      <c r="B3856">
        <v>1</v>
      </c>
      <c r="C3856" t="s">
        <v>79</v>
      </c>
      <c r="D3856" t="s">
        <v>125</v>
      </c>
      <c r="E3856" t="s">
        <v>14576</v>
      </c>
      <c r="F3856" t="s">
        <v>128</v>
      </c>
      <c r="G3856" t="s">
        <v>72</v>
      </c>
      <c r="H3856" t="s">
        <v>129</v>
      </c>
      <c r="I3856" t="s">
        <v>22</v>
      </c>
      <c r="J3856" t="s">
        <v>130</v>
      </c>
      <c r="K3856" t="s">
        <v>14577</v>
      </c>
      <c r="L3856" t="s">
        <v>14578</v>
      </c>
      <c r="M3856">
        <v>2.894722222</v>
      </c>
      <c r="N3856">
        <v>2</v>
      </c>
      <c r="O3856">
        <v>1118</v>
      </c>
      <c r="P3856">
        <v>0</v>
      </c>
      <c r="Q3856">
        <v>0</v>
      </c>
      <c r="R3856">
        <v>5.7894439999999996</v>
      </c>
      <c r="S3856">
        <v>3236.2994440000002</v>
      </c>
      <c r="T3856">
        <v>0</v>
      </c>
      <c r="U3856">
        <v>0</v>
      </c>
    </row>
    <row r="3857" spans="1:21" x14ac:dyDescent="0.25">
      <c r="A3857" t="s">
        <v>14579</v>
      </c>
      <c r="B3857">
        <v>1</v>
      </c>
      <c r="C3857" t="s">
        <v>79</v>
      </c>
      <c r="D3857" t="s">
        <v>125</v>
      </c>
      <c r="E3857" t="s">
        <v>14580</v>
      </c>
      <c r="F3857" t="s">
        <v>4991</v>
      </c>
      <c r="G3857" t="s">
        <v>71</v>
      </c>
      <c r="H3857" t="s">
        <v>129</v>
      </c>
      <c r="I3857" t="s">
        <v>22</v>
      </c>
      <c r="J3857" t="s">
        <v>141</v>
      </c>
      <c r="K3857" t="s">
        <v>14581</v>
      </c>
      <c r="L3857" t="s">
        <v>14582</v>
      </c>
      <c r="M3857">
        <v>2.1363888879999999</v>
      </c>
      <c r="N3857">
        <v>0</v>
      </c>
      <c r="O3857">
        <v>18</v>
      </c>
      <c r="P3857">
        <v>0</v>
      </c>
      <c r="Q3857">
        <v>0</v>
      </c>
      <c r="R3857">
        <v>0</v>
      </c>
      <c r="S3857">
        <v>38.454999999999998</v>
      </c>
      <c r="T3857">
        <v>0</v>
      </c>
      <c r="U3857">
        <v>0</v>
      </c>
    </row>
    <row r="3858" spans="1:21" x14ac:dyDescent="0.25">
      <c r="A3858" t="s">
        <v>14583</v>
      </c>
      <c r="B3858">
        <v>1</v>
      </c>
      <c r="C3858" t="s">
        <v>79</v>
      </c>
      <c r="D3858" t="s">
        <v>114</v>
      </c>
      <c r="E3858" t="s">
        <v>14584</v>
      </c>
      <c r="F3858" t="s">
        <v>140</v>
      </c>
      <c r="G3858" t="s">
        <v>72</v>
      </c>
      <c r="H3858" t="s">
        <v>129</v>
      </c>
      <c r="I3858" t="s">
        <v>22</v>
      </c>
      <c r="J3858" t="s">
        <v>141</v>
      </c>
      <c r="K3858" t="s">
        <v>14585</v>
      </c>
      <c r="L3858" t="s">
        <v>14586</v>
      </c>
      <c r="M3858">
        <v>0.5</v>
      </c>
      <c r="N3858">
        <v>35</v>
      </c>
      <c r="O3858">
        <v>4168</v>
      </c>
      <c r="P3858">
        <v>0</v>
      </c>
      <c r="Q3858">
        <v>0</v>
      </c>
      <c r="R3858">
        <v>17.5</v>
      </c>
      <c r="S3858">
        <v>2084</v>
      </c>
      <c r="T3858">
        <v>0</v>
      </c>
      <c r="U3858">
        <v>0</v>
      </c>
    </row>
    <row r="3859" spans="1:21" x14ac:dyDescent="0.25">
      <c r="A3859" t="s">
        <v>14587</v>
      </c>
      <c r="B3859">
        <v>1</v>
      </c>
      <c r="C3859" t="s">
        <v>79</v>
      </c>
      <c r="D3859" t="s">
        <v>114</v>
      </c>
      <c r="E3859" t="s">
        <v>14588</v>
      </c>
      <c r="F3859" t="s">
        <v>2199</v>
      </c>
      <c r="G3859" t="s">
        <v>71</v>
      </c>
      <c r="H3859" t="s">
        <v>129</v>
      </c>
      <c r="I3859" t="s">
        <v>22</v>
      </c>
      <c r="J3859" t="s">
        <v>141</v>
      </c>
      <c r="K3859" t="s">
        <v>14589</v>
      </c>
      <c r="L3859" t="s">
        <v>14590</v>
      </c>
      <c r="M3859">
        <v>0.82027777700000004</v>
      </c>
      <c r="N3859">
        <v>2</v>
      </c>
      <c r="O3859">
        <v>260</v>
      </c>
      <c r="P3859">
        <v>0</v>
      </c>
      <c r="Q3859">
        <v>0</v>
      </c>
      <c r="R3859">
        <v>1.6405559999999999</v>
      </c>
      <c r="S3859">
        <v>213.272222</v>
      </c>
      <c r="T3859">
        <v>0</v>
      </c>
      <c r="U3859">
        <v>0</v>
      </c>
    </row>
    <row r="3860" spans="1:21" x14ac:dyDescent="0.25">
      <c r="A3860" t="s">
        <v>14591</v>
      </c>
      <c r="B3860">
        <v>1</v>
      </c>
      <c r="C3860" t="s">
        <v>79</v>
      </c>
      <c r="D3860" t="s">
        <v>114</v>
      </c>
      <c r="E3860" t="s">
        <v>14592</v>
      </c>
      <c r="F3860" t="s">
        <v>5070</v>
      </c>
      <c r="G3860" t="s">
        <v>71</v>
      </c>
      <c r="H3860" t="s">
        <v>129</v>
      </c>
      <c r="I3860" t="s">
        <v>22</v>
      </c>
      <c r="J3860" t="s">
        <v>141</v>
      </c>
      <c r="K3860" t="s">
        <v>14593</v>
      </c>
      <c r="L3860" t="s">
        <v>14594</v>
      </c>
      <c r="M3860">
        <v>0.62138888800000003</v>
      </c>
      <c r="N3860">
        <v>0</v>
      </c>
      <c r="O3860">
        <v>7</v>
      </c>
      <c r="P3860">
        <v>0</v>
      </c>
      <c r="Q3860">
        <v>0</v>
      </c>
      <c r="R3860">
        <v>0</v>
      </c>
      <c r="S3860">
        <v>4.3497219999999999</v>
      </c>
      <c r="T3860">
        <v>0</v>
      </c>
      <c r="U3860">
        <v>0</v>
      </c>
    </row>
    <row r="3861" spans="1:21" x14ac:dyDescent="0.25">
      <c r="A3861" t="s">
        <v>14595</v>
      </c>
      <c r="B3861">
        <v>1</v>
      </c>
      <c r="C3861" t="s">
        <v>79</v>
      </c>
      <c r="D3861" t="s">
        <v>114</v>
      </c>
      <c r="E3861" t="s">
        <v>14596</v>
      </c>
      <c r="F3861" t="s">
        <v>6823</v>
      </c>
      <c r="G3861" t="s">
        <v>71</v>
      </c>
      <c r="H3861" t="s">
        <v>129</v>
      </c>
      <c r="I3861" t="s">
        <v>22</v>
      </c>
      <c r="J3861" t="s">
        <v>141</v>
      </c>
      <c r="K3861" t="s">
        <v>14597</v>
      </c>
      <c r="L3861" t="s">
        <v>14598</v>
      </c>
      <c r="M3861">
        <v>0.72</v>
      </c>
      <c r="N3861">
        <v>0</v>
      </c>
      <c r="O3861">
        <v>14</v>
      </c>
      <c r="P3861">
        <v>0</v>
      </c>
      <c r="Q3861">
        <v>0</v>
      </c>
      <c r="R3861">
        <v>0</v>
      </c>
      <c r="S3861">
        <v>10.08</v>
      </c>
      <c r="T3861">
        <v>0</v>
      </c>
      <c r="U3861">
        <v>0</v>
      </c>
    </row>
    <row r="3862" spans="1:21" x14ac:dyDescent="0.25">
      <c r="A3862" t="s">
        <v>14599</v>
      </c>
      <c r="B3862">
        <v>1</v>
      </c>
      <c r="C3862" t="s">
        <v>79</v>
      </c>
      <c r="D3862" t="s">
        <v>114</v>
      </c>
      <c r="E3862" t="s">
        <v>14600</v>
      </c>
      <c r="F3862" t="s">
        <v>4986</v>
      </c>
      <c r="G3862" t="s">
        <v>71</v>
      </c>
      <c r="H3862" t="s">
        <v>129</v>
      </c>
      <c r="I3862" t="s">
        <v>22</v>
      </c>
      <c r="J3862" t="s">
        <v>141</v>
      </c>
      <c r="K3862" t="s">
        <v>14601</v>
      </c>
      <c r="L3862" t="s">
        <v>14602</v>
      </c>
      <c r="M3862">
        <v>0.461388888</v>
      </c>
      <c r="N3862">
        <v>0</v>
      </c>
      <c r="O3862">
        <v>1</v>
      </c>
      <c r="P3862">
        <v>0</v>
      </c>
      <c r="Q3862">
        <v>0</v>
      </c>
      <c r="R3862">
        <v>0</v>
      </c>
      <c r="S3862">
        <v>0.46138899999999999</v>
      </c>
      <c r="T3862">
        <v>0</v>
      </c>
      <c r="U3862">
        <v>0</v>
      </c>
    </row>
    <row r="3863" spans="1:21" x14ac:dyDescent="0.25">
      <c r="A3863" t="s">
        <v>14603</v>
      </c>
      <c r="B3863">
        <v>1</v>
      </c>
      <c r="C3863" t="s">
        <v>79</v>
      </c>
      <c r="D3863" t="s">
        <v>114</v>
      </c>
      <c r="E3863" t="s">
        <v>14604</v>
      </c>
      <c r="F3863" t="s">
        <v>4991</v>
      </c>
      <c r="G3863" t="s">
        <v>71</v>
      </c>
      <c r="H3863" t="s">
        <v>129</v>
      </c>
      <c r="I3863" t="s">
        <v>22</v>
      </c>
      <c r="J3863" t="s">
        <v>141</v>
      </c>
      <c r="K3863" t="s">
        <v>14605</v>
      </c>
      <c r="L3863" t="s">
        <v>14606</v>
      </c>
      <c r="M3863">
        <v>0.59250000000000003</v>
      </c>
      <c r="N3863">
        <v>0</v>
      </c>
      <c r="O3863">
        <v>1</v>
      </c>
      <c r="P3863">
        <v>0</v>
      </c>
      <c r="Q3863">
        <v>0</v>
      </c>
      <c r="R3863">
        <v>0</v>
      </c>
      <c r="S3863">
        <v>0.59250000000000003</v>
      </c>
      <c r="T3863">
        <v>0</v>
      </c>
      <c r="U3863">
        <v>0</v>
      </c>
    </row>
    <row r="3864" spans="1:21" x14ac:dyDescent="0.25">
      <c r="A3864" t="s">
        <v>14607</v>
      </c>
      <c r="B3864">
        <v>1</v>
      </c>
      <c r="C3864" t="s">
        <v>79</v>
      </c>
      <c r="D3864" t="s">
        <v>114</v>
      </c>
      <c r="E3864" t="s">
        <v>14608</v>
      </c>
      <c r="F3864" t="s">
        <v>177</v>
      </c>
      <c r="G3864" t="s">
        <v>72</v>
      </c>
      <c r="H3864" t="s">
        <v>129</v>
      </c>
      <c r="I3864" t="s">
        <v>22</v>
      </c>
      <c r="J3864" t="s">
        <v>130</v>
      </c>
      <c r="K3864" t="s">
        <v>14609</v>
      </c>
      <c r="L3864" t="s">
        <v>13960</v>
      </c>
      <c r="M3864">
        <v>2.1713888880000001</v>
      </c>
      <c r="N3864">
        <v>5</v>
      </c>
      <c r="O3864">
        <v>22</v>
      </c>
      <c r="P3864">
        <v>1</v>
      </c>
      <c r="Q3864">
        <v>1</v>
      </c>
      <c r="R3864">
        <v>10.856944</v>
      </c>
      <c r="S3864">
        <v>47.770555999999999</v>
      </c>
      <c r="T3864">
        <v>2.171389</v>
      </c>
      <c r="U3864">
        <v>2.171389</v>
      </c>
    </row>
    <row r="3865" spans="1:21" x14ac:dyDescent="0.25">
      <c r="A3865" t="s">
        <v>14610</v>
      </c>
      <c r="B3865">
        <v>1</v>
      </c>
      <c r="C3865" t="s">
        <v>79</v>
      </c>
      <c r="D3865" t="s">
        <v>114</v>
      </c>
      <c r="E3865" t="s">
        <v>14611</v>
      </c>
      <c r="F3865" t="s">
        <v>4991</v>
      </c>
      <c r="G3865" t="s">
        <v>71</v>
      </c>
      <c r="H3865" t="s">
        <v>129</v>
      </c>
      <c r="I3865" t="s">
        <v>22</v>
      </c>
      <c r="J3865" t="s">
        <v>141</v>
      </c>
      <c r="K3865" t="s">
        <v>14612</v>
      </c>
      <c r="L3865" t="s">
        <v>14613</v>
      </c>
      <c r="M3865">
        <v>3.7238888879999998</v>
      </c>
      <c r="N3865">
        <v>0</v>
      </c>
      <c r="O3865">
        <v>4</v>
      </c>
      <c r="P3865">
        <v>0</v>
      </c>
      <c r="Q3865">
        <v>0</v>
      </c>
      <c r="R3865">
        <v>0</v>
      </c>
      <c r="S3865">
        <v>14.895555999999999</v>
      </c>
      <c r="T3865">
        <v>0</v>
      </c>
      <c r="U3865">
        <v>0</v>
      </c>
    </row>
    <row r="3866" spans="1:21" x14ac:dyDescent="0.25">
      <c r="A3866" t="s">
        <v>14614</v>
      </c>
      <c r="B3866">
        <v>1</v>
      </c>
      <c r="C3866" t="s">
        <v>79</v>
      </c>
      <c r="D3866" t="s">
        <v>125</v>
      </c>
      <c r="E3866" t="s">
        <v>14615</v>
      </c>
      <c r="F3866" t="s">
        <v>5417</v>
      </c>
      <c r="G3866" t="s">
        <v>71</v>
      </c>
      <c r="H3866" t="s">
        <v>129</v>
      </c>
      <c r="I3866" t="s">
        <v>22</v>
      </c>
      <c r="J3866" t="s">
        <v>141</v>
      </c>
      <c r="K3866" t="s">
        <v>14616</v>
      </c>
      <c r="L3866" t="s">
        <v>14617</v>
      </c>
      <c r="M3866">
        <v>0.65861111100000003</v>
      </c>
      <c r="N3866">
        <v>0</v>
      </c>
      <c r="O3866">
        <v>13</v>
      </c>
      <c r="P3866">
        <v>0</v>
      </c>
      <c r="Q3866">
        <v>0</v>
      </c>
      <c r="R3866">
        <v>0</v>
      </c>
      <c r="S3866">
        <v>8.5619440000000004</v>
      </c>
      <c r="T3866">
        <v>0</v>
      </c>
      <c r="U3866">
        <v>0</v>
      </c>
    </row>
    <row r="3867" spans="1:21" x14ac:dyDescent="0.25">
      <c r="A3867" t="s">
        <v>14618</v>
      </c>
      <c r="B3867">
        <v>1</v>
      </c>
      <c r="C3867" t="s">
        <v>79</v>
      </c>
      <c r="D3867" t="s">
        <v>125</v>
      </c>
      <c r="E3867" t="s">
        <v>14619</v>
      </c>
      <c r="F3867" t="s">
        <v>128</v>
      </c>
      <c r="G3867" t="s">
        <v>72</v>
      </c>
      <c r="H3867" t="s">
        <v>129</v>
      </c>
      <c r="I3867" t="s">
        <v>22</v>
      </c>
      <c r="J3867" t="s">
        <v>130</v>
      </c>
      <c r="K3867" t="s">
        <v>14620</v>
      </c>
      <c r="L3867" t="s">
        <v>14621</v>
      </c>
      <c r="M3867">
        <v>0.818333333</v>
      </c>
      <c r="N3867">
        <v>1</v>
      </c>
      <c r="O3867">
        <v>658</v>
      </c>
      <c r="P3867">
        <v>0</v>
      </c>
      <c r="Q3867">
        <v>0</v>
      </c>
      <c r="R3867">
        <v>0.81833299999999998</v>
      </c>
      <c r="S3867">
        <v>538.46333300000003</v>
      </c>
      <c r="T3867">
        <v>0</v>
      </c>
      <c r="U3867">
        <v>0</v>
      </c>
    </row>
    <row r="3868" spans="1:21" x14ac:dyDescent="0.25">
      <c r="A3868" t="s">
        <v>14622</v>
      </c>
      <c r="B3868">
        <v>1</v>
      </c>
      <c r="C3868" t="s">
        <v>79</v>
      </c>
      <c r="D3868" t="s">
        <v>114</v>
      </c>
      <c r="E3868" t="s">
        <v>14623</v>
      </c>
      <c r="F3868" t="s">
        <v>4986</v>
      </c>
      <c r="G3868" t="s">
        <v>71</v>
      </c>
      <c r="H3868" t="s">
        <v>129</v>
      </c>
      <c r="I3868" t="s">
        <v>22</v>
      </c>
      <c r="J3868" t="s">
        <v>141</v>
      </c>
      <c r="K3868" t="s">
        <v>14624</v>
      </c>
      <c r="L3868" t="s">
        <v>14625</v>
      </c>
      <c r="M3868">
        <v>0.39027777699999999</v>
      </c>
      <c r="N3868">
        <v>0</v>
      </c>
      <c r="O3868">
        <v>19</v>
      </c>
      <c r="P3868">
        <v>0</v>
      </c>
      <c r="Q3868">
        <v>0</v>
      </c>
      <c r="R3868">
        <v>0</v>
      </c>
      <c r="S3868">
        <v>7.4152779999999998</v>
      </c>
      <c r="T3868">
        <v>0</v>
      </c>
      <c r="U3868">
        <v>0</v>
      </c>
    </row>
    <row r="3869" spans="1:21" x14ac:dyDescent="0.25">
      <c r="A3869" t="s">
        <v>14626</v>
      </c>
      <c r="B3869">
        <v>1</v>
      </c>
      <c r="C3869" t="s">
        <v>79</v>
      </c>
      <c r="D3869" t="s">
        <v>114</v>
      </c>
      <c r="E3869" t="s">
        <v>14627</v>
      </c>
      <c r="F3869" t="s">
        <v>5417</v>
      </c>
      <c r="G3869" t="s">
        <v>71</v>
      </c>
      <c r="H3869" t="s">
        <v>129</v>
      </c>
      <c r="I3869" t="s">
        <v>22</v>
      </c>
      <c r="J3869" t="s">
        <v>141</v>
      </c>
      <c r="K3869" t="s">
        <v>14628</v>
      </c>
      <c r="L3869" t="s">
        <v>14629</v>
      </c>
      <c r="M3869">
        <v>0.86527777699999997</v>
      </c>
      <c r="N3869">
        <v>0</v>
      </c>
      <c r="O3869">
        <v>8</v>
      </c>
      <c r="P3869">
        <v>0</v>
      </c>
      <c r="Q3869">
        <v>0</v>
      </c>
      <c r="R3869">
        <v>0</v>
      </c>
      <c r="S3869">
        <v>6.9222219999999997</v>
      </c>
      <c r="T3869">
        <v>0</v>
      </c>
      <c r="U3869">
        <v>0</v>
      </c>
    </row>
    <row r="3870" spans="1:21" x14ac:dyDescent="0.25">
      <c r="A3870" t="s">
        <v>14630</v>
      </c>
      <c r="B3870">
        <v>1</v>
      </c>
      <c r="C3870" t="s">
        <v>79</v>
      </c>
      <c r="D3870" t="s">
        <v>114</v>
      </c>
      <c r="E3870" t="s">
        <v>14631</v>
      </c>
      <c r="F3870" t="s">
        <v>5417</v>
      </c>
      <c r="G3870" t="s">
        <v>71</v>
      </c>
      <c r="H3870" t="s">
        <v>129</v>
      </c>
      <c r="I3870" t="s">
        <v>22</v>
      </c>
      <c r="J3870" t="s">
        <v>141</v>
      </c>
      <c r="K3870" t="s">
        <v>14632</v>
      </c>
      <c r="L3870" t="s">
        <v>14633</v>
      </c>
      <c r="M3870">
        <v>0.97361111099999997</v>
      </c>
      <c r="N3870">
        <v>0</v>
      </c>
      <c r="O3870">
        <v>5</v>
      </c>
      <c r="P3870">
        <v>0</v>
      </c>
      <c r="Q3870">
        <v>0</v>
      </c>
      <c r="R3870">
        <v>0</v>
      </c>
      <c r="S3870">
        <v>4.8680560000000002</v>
      </c>
      <c r="T3870">
        <v>0</v>
      </c>
      <c r="U3870">
        <v>0</v>
      </c>
    </row>
    <row r="3871" spans="1:21" x14ac:dyDescent="0.25">
      <c r="A3871" t="s">
        <v>14634</v>
      </c>
      <c r="B3871">
        <v>1</v>
      </c>
      <c r="C3871" t="s">
        <v>79</v>
      </c>
      <c r="D3871" t="s">
        <v>114</v>
      </c>
      <c r="E3871" t="s">
        <v>14635</v>
      </c>
      <c r="F3871" t="s">
        <v>4986</v>
      </c>
      <c r="G3871" t="s">
        <v>71</v>
      </c>
      <c r="H3871" t="s">
        <v>129</v>
      </c>
      <c r="I3871" t="s">
        <v>22</v>
      </c>
      <c r="J3871" t="s">
        <v>141</v>
      </c>
      <c r="K3871" t="s">
        <v>14636</v>
      </c>
      <c r="L3871" t="s">
        <v>14637</v>
      </c>
      <c r="M3871">
        <v>0.39833333300000001</v>
      </c>
      <c r="N3871">
        <v>0</v>
      </c>
      <c r="O3871">
        <v>23</v>
      </c>
      <c r="P3871">
        <v>0</v>
      </c>
      <c r="Q3871">
        <v>0</v>
      </c>
      <c r="R3871">
        <v>0</v>
      </c>
      <c r="S3871">
        <v>9.1616669999999996</v>
      </c>
      <c r="T3871">
        <v>0</v>
      </c>
      <c r="U3871">
        <v>0</v>
      </c>
    </row>
    <row r="3872" spans="1:21" x14ac:dyDescent="0.25">
      <c r="A3872" t="s">
        <v>14638</v>
      </c>
      <c r="B3872">
        <v>1</v>
      </c>
      <c r="C3872" t="s">
        <v>79</v>
      </c>
      <c r="D3872" t="s">
        <v>114</v>
      </c>
      <c r="E3872" t="s">
        <v>14639</v>
      </c>
      <c r="F3872" t="s">
        <v>128</v>
      </c>
      <c r="G3872" t="s">
        <v>72</v>
      </c>
      <c r="H3872" t="s">
        <v>129</v>
      </c>
      <c r="I3872" t="s">
        <v>22</v>
      </c>
      <c r="J3872" t="s">
        <v>130</v>
      </c>
      <c r="K3872" t="s">
        <v>14640</v>
      </c>
      <c r="L3872" t="s">
        <v>14641</v>
      </c>
      <c r="M3872">
        <v>5.32</v>
      </c>
      <c r="N3872">
        <v>6</v>
      </c>
      <c r="O3872">
        <v>79</v>
      </c>
      <c r="P3872">
        <v>0</v>
      </c>
      <c r="Q3872">
        <v>0</v>
      </c>
      <c r="R3872">
        <v>31.92</v>
      </c>
      <c r="S3872">
        <v>420.28</v>
      </c>
      <c r="T3872">
        <v>0</v>
      </c>
      <c r="U3872">
        <v>0</v>
      </c>
    </row>
    <row r="3873" spans="1:21" x14ac:dyDescent="0.25">
      <c r="A3873" t="s">
        <v>14642</v>
      </c>
      <c r="B3873">
        <v>1</v>
      </c>
      <c r="C3873" t="s">
        <v>78</v>
      </c>
      <c r="D3873" t="s">
        <v>81</v>
      </c>
      <c r="E3873" t="s">
        <v>14643</v>
      </c>
      <c r="F3873" t="s">
        <v>5070</v>
      </c>
      <c r="G3873" t="s">
        <v>71</v>
      </c>
      <c r="H3873" t="s">
        <v>129</v>
      </c>
      <c r="I3873" t="s">
        <v>22</v>
      </c>
      <c r="J3873" t="s">
        <v>141</v>
      </c>
      <c r="K3873" t="s">
        <v>14644</v>
      </c>
      <c r="L3873" t="s">
        <v>14645</v>
      </c>
      <c r="M3873">
        <v>1.9924999999999999</v>
      </c>
      <c r="N3873">
        <v>0</v>
      </c>
      <c r="O3873">
        <v>1</v>
      </c>
      <c r="P3873">
        <v>0</v>
      </c>
      <c r="Q3873">
        <v>0</v>
      </c>
      <c r="R3873">
        <v>0</v>
      </c>
      <c r="S3873">
        <v>1.9924999999999999</v>
      </c>
      <c r="T3873">
        <v>0</v>
      </c>
      <c r="U3873">
        <v>0</v>
      </c>
    </row>
    <row r="3874" spans="1:21" x14ac:dyDescent="0.25">
      <c r="A3874" t="s">
        <v>14646</v>
      </c>
      <c r="B3874">
        <v>1</v>
      </c>
      <c r="C3874" t="s">
        <v>78</v>
      </c>
      <c r="D3874" t="s">
        <v>237</v>
      </c>
      <c r="E3874" t="s">
        <v>14647</v>
      </c>
      <c r="F3874" t="s">
        <v>177</v>
      </c>
      <c r="G3874" t="s">
        <v>72</v>
      </c>
      <c r="H3874" t="s">
        <v>129</v>
      </c>
      <c r="I3874" t="s">
        <v>22</v>
      </c>
      <c r="J3874" t="s">
        <v>130</v>
      </c>
      <c r="K3874" t="s">
        <v>14648</v>
      </c>
      <c r="L3874" t="s">
        <v>14649</v>
      </c>
      <c r="M3874">
        <v>5.9102777770000001</v>
      </c>
      <c r="N3874">
        <v>1</v>
      </c>
      <c r="O3874">
        <v>409</v>
      </c>
      <c r="P3874">
        <v>0</v>
      </c>
      <c r="Q3874">
        <v>0</v>
      </c>
      <c r="R3874">
        <v>5.9102779999999999</v>
      </c>
      <c r="S3874">
        <v>2417.3036109999998</v>
      </c>
      <c r="T3874">
        <v>0</v>
      </c>
      <c r="U3874">
        <v>0</v>
      </c>
    </row>
    <row r="3875" spans="1:21" x14ac:dyDescent="0.25">
      <c r="A3875" t="s">
        <v>14650</v>
      </c>
      <c r="B3875">
        <v>1</v>
      </c>
      <c r="C3875" t="s">
        <v>78</v>
      </c>
      <c r="D3875" t="s">
        <v>82</v>
      </c>
      <c r="E3875" t="s">
        <v>14651</v>
      </c>
      <c r="F3875" t="s">
        <v>5012</v>
      </c>
      <c r="G3875" t="s">
        <v>72</v>
      </c>
      <c r="H3875" t="s">
        <v>129</v>
      </c>
      <c r="I3875" t="s">
        <v>22</v>
      </c>
      <c r="J3875" t="s">
        <v>141</v>
      </c>
      <c r="K3875" t="s">
        <v>14652</v>
      </c>
      <c r="L3875" t="s">
        <v>14653</v>
      </c>
      <c r="M3875">
        <v>2.3711111109999998</v>
      </c>
      <c r="N3875">
        <v>0</v>
      </c>
      <c r="O3875">
        <v>0</v>
      </c>
      <c r="P3875">
        <v>1</v>
      </c>
      <c r="Q3875">
        <v>32</v>
      </c>
      <c r="R3875">
        <v>0</v>
      </c>
      <c r="S3875">
        <v>0</v>
      </c>
      <c r="T3875">
        <v>2.371111</v>
      </c>
      <c r="U3875">
        <v>75.875556000000003</v>
      </c>
    </row>
    <row r="3876" spans="1:21" x14ac:dyDescent="0.25">
      <c r="A3876" t="s">
        <v>14654</v>
      </c>
      <c r="B3876">
        <v>1</v>
      </c>
      <c r="C3876" t="s">
        <v>78</v>
      </c>
      <c r="D3876" t="s">
        <v>80</v>
      </c>
      <c r="E3876" t="s">
        <v>14655</v>
      </c>
      <c r="F3876" t="s">
        <v>4991</v>
      </c>
      <c r="G3876" t="s">
        <v>71</v>
      </c>
      <c r="H3876" t="s">
        <v>129</v>
      </c>
      <c r="I3876" t="s">
        <v>22</v>
      </c>
      <c r="J3876" t="s">
        <v>141</v>
      </c>
      <c r="K3876" t="s">
        <v>14656</v>
      </c>
      <c r="L3876" t="s">
        <v>14657</v>
      </c>
      <c r="M3876">
        <v>2.8091666659999999</v>
      </c>
      <c r="N3876">
        <v>0</v>
      </c>
      <c r="O3876">
        <v>1</v>
      </c>
      <c r="P3876">
        <v>0</v>
      </c>
      <c r="Q3876">
        <v>0</v>
      </c>
      <c r="R3876">
        <v>0</v>
      </c>
      <c r="S3876">
        <v>2.809167</v>
      </c>
      <c r="T3876">
        <v>0</v>
      </c>
      <c r="U3876">
        <v>0</v>
      </c>
    </row>
    <row r="3877" spans="1:21" x14ac:dyDescent="0.25">
      <c r="A3877" t="s">
        <v>14658</v>
      </c>
      <c r="B3877">
        <v>1</v>
      </c>
      <c r="C3877" t="s">
        <v>78</v>
      </c>
      <c r="D3877" t="s">
        <v>87</v>
      </c>
      <c r="E3877" t="s">
        <v>14659</v>
      </c>
      <c r="F3877" t="s">
        <v>5070</v>
      </c>
      <c r="G3877" t="s">
        <v>71</v>
      </c>
      <c r="H3877" t="s">
        <v>129</v>
      </c>
      <c r="I3877" t="s">
        <v>22</v>
      </c>
      <c r="J3877" t="s">
        <v>141</v>
      </c>
      <c r="K3877" t="s">
        <v>14660</v>
      </c>
      <c r="L3877" t="s">
        <v>14661</v>
      </c>
      <c r="M3877">
        <v>13.417222221999999</v>
      </c>
      <c r="N3877">
        <v>0</v>
      </c>
      <c r="O3877">
        <v>15</v>
      </c>
      <c r="P3877">
        <v>0</v>
      </c>
      <c r="Q3877">
        <v>0</v>
      </c>
      <c r="R3877">
        <v>0</v>
      </c>
      <c r="S3877">
        <v>201.25833299999999</v>
      </c>
      <c r="T3877">
        <v>0</v>
      </c>
      <c r="U3877">
        <v>0</v>
      </c>
    </row>
    <row r="3878" spans="1:21" x14ac:dyDescent="0.25">
      <c r="A3878" t="s">
        <v>14662</v>
      </c>
      <c r="B3878">
        <v>1</v>
      </c>
      <c r="C3878" t="s">
        <v>78</v>
      </c>
      <c r="D3878" t="s">
        <v>87</v>
      </c>
      <c r="E3878" t="s">
        <v>14663</v>
      </c>
      <c r="F3878" t="s">
        <v>5417</v>
      </c>
      <c r="G3878" t="s">
        <v>71</v>
      </c>
      <c r="H3878" t="s">
        <v>129</v>
      </c>
      <c r="I3878" t="s">
        <v>22</v>
      </c>
      <c r="J3878" t="s">
        <v>141</v>
      </c>
      <c r="K3878" t="s">
        <v>14664</v>
      </c>
      <c r="L3878" t="s">
        <v>14665</v>
      </c>
      <c r="M3878">
        <v>2.4541666659999999</v>
      </c>
      <c r="N3878">
        <v>0</v>
      </c>
      <c r="O3878">
        <v>13</v>
      </c>
      <c r="P3878">
        <v>0</v>
      </c>
      <c r="Q3878">
        <v>0</v>
      </c>
      <c r="R3878">
        <v>0</v>
      </c>
      <c r="S3878">
        <v>31.904167000000001</v>
      </c>
      <c r="T3878">
        <v>0</v>
      </c>
      <c r="U3878">
        <v>0</v>
      </c>
    </row>
    <row r="3879" spans="1:21" x14ac:dyDescent="0.25">
      <c r="A3879" t="s">
        <v>14666</v>
      </c>
      <c r="B3879">
        <v>1</v>
      </c>
      <c r="C3879" t="s">
        <v>79</v>
      </c>
      <c r="D3879" t="s">
        <v>114</v>
      </c>
      <c r="E3879" t="s">
        <v>14667</v>
      </c>
      <c r="F3879" t="s">
        <v>5842</v>
      </c>
      <c r="G3879" t="s">
        <v>71</v>
      </c>
      <c r="H3879" t="s">
        <v>129</v>
      </c>
      <c r="I3879" t="s">
        <v>22</v>
      </c>
      <c r="J3879" t="s">
        <v>141</v>
      </c>
      <c r="K3879" t="s">
        <v>14668</v>
      </c>
      <c r="L3879" t="s">
        <v>14669</v>
      </c>
      <c r="M3879">
        <v>0.91416666599999996</v>
      </c>
      <c r="N3879">
        <v>0</v>
      </c>
      <c r="O3879">
        <v>9</v>
      </c>
      <c r="P3879">
        <v>0</v>
      </c>
      <c r="Q3879">
        <v>0</v>
      </c>
      <c r="R3879">
        <v>0</v>
      </c>
      <c r="S3879">
        <v>8.2274999999999991</v>
      </c>
      <c r="T3879">
        <v>0</v>
      </c>
      <c r="U3879">
        <v>0</v>
      </c>
    </row>
    <row r="3880" spans="1:21" x14ac:dyDescent="0.25">
      <c r="A3880" t="s">
        <v>14670</v>
      </c>
      <c r="B3880">
        <v>1</v>
      </c>
      <c r="C3880" t="s">
        <v>79</v>
      </c>
      <c r="D3880" t="s">
        <v>114</v>
      </c>
      <c r="E3880" t="s">
        <v>14671</v>
      </c>
      <c r="F3880" t="s">
        <v>5417</v>
      </c>
      <c r="G3880" t="s">
        <v>71</v>
      </c>
      <c r="H3880" t="s">
        <v>129</v>
      </c>
      <c r="I3880" t="s">
        <v>22</v>
      </c>
      <c r="J3880" t="s">
        <v>141</v>
      </c>
      <c r="K3880" t="s">
        <v>14672</v>
      </c>
      <c r="L3880" t="s">
        <v>14673</v>
      </c>
      <c r="M3880">
        <v>0.96555555500000001</v>
      </c>
      <c r="N3880">
        <v>0</v>
      </c>
      <c r="O3880">
        <v>2</v>
      </c>
      <c r="P3880">
        <v>0</v>
      </c>
      <c r="Q3880">
        <v>0</v>
      </c>
      <c r="R3880">
        <v>0</v>
      </c>
      <c r="S3880">
        <v>1.931111</v>
      </c>
      <c r="T3880">
        <v>0</v>
      </c>
      <c r="U3880">
        <v>0</v>
      </c>
    </row>
    <row r="3881" spans="1:21" x14ac:dyDescent="0.25">
      <c r="A3881" t="s">
        <v>14674</v>
      </c>
      <c r="B3881">
        <v>1</v>
      </c>
      <c r="C3881" t="s">
        <v>78</v>
      </c>
      <c r="D3881" t="s">
        <v>87</v>
      </c>
      <c r="E3881" t="s">
        <v>14675</v>
      </c>
      <c r="F3881" t="s">
        <v>5070</v>
      </c>
      <c r="G3881" t="s">
        <v>71</v>
      </c>
      <c r="H3881" t="s">
        <v>129</v>
      </c>
      <c r="I3881" t="s">
        <v>22</v>
      </c>
      <c r="J3881" t="s">
        <v>141</v>
      </c>
      <c r="K3881" t="s">
        <v>14676</v>
      </c>
      <c r="L3881" t="s">
        <v>14677</v>
      </c>
      <c r="M3881">
        <v>0.55166666600000003</v>
      </c>
      <c r="N3881">
        <v>0</v>
      </c>
      <c r="O3881">
        <v>7</v>
      </c>
      <c r="P3881">
        <v>0</v>
      </c>
      <c r="Q3881">
        <v>0</v>
      </c>
      <c r="R3881">
        <v>0</v>
      </c>
      <c r="S3881">
        <v>3.8616670000000002</v>
      </c>
      <c r="T3881">
        <v>0</v>
      </c>
      <c r="U3881">
        <v>0</v>
      </c>
    </row>
    <row r="3882" spans="1:21" x14ac:dyDescent="0.25">
      <c r="A3882" t="s">
        <v>14678</v>
      </c>
      <c r="B3882">
        <v>1</v>
      </c>
      <c r="C3882" t="s">
        <v>79</v>
      </c>
      <c r="D3882" t="s">
        <v>114</v>
      </c>
      <c r="E3882" t="s">
        <v>14679</v>
      </c>
      <c r="F3882" t="s">
        <v>4991</v>
      </c>
      <c r="G3882" t="s">
        <v>71</v>
      </c>
      <c r="H3882" t="s">
        <v>129</v>
      </c>
      <c r="I3882" t="s">
        <v>22</v>
      </c>
      <c r="J3882" t="s">
        <v>141</v>
      </c>
      <c r="K3882" t="s">
        <v>14680</v>
      </c>
      <c r="L3882" t="s">
        <v>14681</v>
      </c>
      <c r="M3882">
        <v>1.596944444</v>
      </c>
      <c r="N3882">
        <v>0</v>
      </c>
      <c r="O3882">
        <v>3</v>
      </c>
      <c r="P3882">
        <v>0</v>
      </c>
      <c r="Q3882">
        <v>0</v>
      </c>
      <c r="R3882">
        <v>0</v>
      </c>
      <c r="S3882">
        <v>4.7908330000000001</v>
      </c>
      <c r="T3882">
        <v>0</v>
      </c>
      <c r="U3882">
        <v>0</v>
      </c>
    </row>
    <row r="3883" spans="1:21" x14ac:dyDescent="0.25">
      <c r="A3883" t="s">
        <v>14682</v>
      </c>
      <c r="B3883">
        <v>1</v>
      </c>
      <c r="C3883" t="s">
        <v>79</v>
      </c>
      <c r="D3883" t="s">
        <v>114</v>
      </c>
      <c r="E3883" t="s">
        <v>14683</v>
      </c>
      <c r="F3883" t="s">
        <v>4996</v>
      </c>
      <c r="G3883" t="s">
        <v>71</v>
      </c>
      <c r="H3883" t="s">
        <v>129</v>
      </c>
      <c r="I3883" t="s">
        <v>22</v>
      </c>
      <c r="J3883" t="s">
        <v>141</v>
      </c>
      <c r="K3883" t="s">
        <v>14684</v>
      </c>
      <c r="L3883" t="s">
        <v>14685</v>
      </c>
      <c r="M3883">
        <v>1.5575000000000001</v>
      </c>
      <c r="N3883">
        <v>0</v>
      </c>
      <c r="O3883">
        <v>6</v>
      </c>
      <c r="P3883">
        <v>0</v>
      </c>
      <c r="Q3883">
        <v>0</v>
      </c>
      <c r="R3883">
        <v>0</v>
      </c>
      <c r="S3883">
        <v>9.3450000000000006</v>
      </c>
      <c r="T3883">
        <v>0</v>
      </c>
      <c r="U3883">
        <v>0</v>
      </c>
    </row>
    <row r="3884" spans="1:21" x14ac:dyDescent="0.25">
      <c r="A3884" t="s">
        <v>14686</v>
      </c>
      <c r="B3884">
        <v>1</v>
      </c>
      <c r="C3884" t="s">
        <v>79</v>
      </c>
      <c r="D3884" t="s">
        <v>114</v>
      </c>
      <c r="E3884" t="s">
        <v>14687</v>
      </c>
      <c r="F3884" t="s">
        <v>5884</v>
      </c>
      <c r="G3884" t="s">
        <v>71</v>
      </c>
      <c r="H3884" t="s">
        <v>129</v>
      </c>
      <c r="I3884" t="s">
        <v>22</v>
      </c>
      <c r="J3884" t="s">
        <v>141</v>
      </c>
      <c r="K3884" t="s">
        <v>14688</v>
      </c>
      <c r="L3884" t="s">
        <v>14689</v>
      </c>
      <c r="M3884">
        <v>0.69861111099999995</v>
      </c>
      <c r="N3884">
        <v>0</v>
      </c>
      <c r="O3884">
        <v>1</v>
      </c>
      <c r="P3884">
        <v>0</v>
      </c>
      <c r="Q3884">
        <v>0</v>
      </c>
      <c r="R3884">
        <v>0</v>
      </c>
      <c r="S3884">
        <v>0.69861099999999998</v>
      </c>
      <c r="T3884">
        <v>0</v>
      </c>
      <c r="U3884">
        <v>0</v>
      </c>
    </row>
    <row r="3885" spans="1:21" x14ac:dyDescent="0.25">
      <c r="A3885" t="s">
        <v>14690</v>
      </c>
      <c r="B3885">
        <v>1</v>
      </c>
      <c r="C3885" t="s">
        <v>79</v>
      </c>
      <c r="D3885" t="s">
        <v>114</v>
      </c>
      <c r="E3885" t="s">
        <v>14639</v>
      </c>
      <c r="F3885" t="s">
        <v>128</v>
      </c>
      <c r="G3885" t="s">
        <v>72</v>
      </c>
      <c r="H3885" t="s">
        <v>129</v>
      </c>
      <c r="I3885" t="s">
        <v>22</v>
      </c>
      <c r="J3885" t="s">
        <v>130</v>
      </c>
      <c r="K3885" t="s">
        <v>14691</v>
      </c>
      <c r="L3885" t="s">
        <v>14692</v>
      </c>
      <c r="M3885">
        <v>0.12</v>
      </c>
      <c r="N3885">
        <v>6</v>
      </c>
      <c r="O3885">
        <v>79</v>
      </c>
      <c r="P3885">
        <v>0</v>
      </c>
      <c r="Q3885">
        <v>0</v>
      </c>
      <c r="R3885">
        <v>0.72</v>
      </c>
      <c r="S3885">
        <v>9.48</v>
      </c>
      <c r="T3885">
        <v>0</v>
      </c>
      <c r="U3885">
        <v>0</v>
      </c>
    </row>
    <row r="3886" spans="1:21" x14ac:dyDescent="0.25">
      <c r="A3886" t="s">
        <v>14693</v>
      </c>
      <c r="B3886">
        <v>1</v>
      </c>
      <c r="C3886" t="s">
        <v>79</v>
      </c>
      <c r="D3886" t="s">
        <v>124</v>
      </c>
      <c r="E3886" t="s">
        <v>11112</v>
      </c>
      <c r="F3886" t="s">
        <v>4996</v>
      </c>
      <c r="G3886" t="s">
        <v>71</v>
      </c>
      <c r="H3886" t="s">
        <v>129</v>
      </c>
      <c r="I3886" t="s">
        <v>22</v>
      </c>
      <c r="J3886" t="s">
        <v>141</v>
      </c>
      <c r="K3886" t="s">
        <v>14694</v>
      </c>
      <c r="L3886" t="s">
        <v>14695</v>
      </c>
      <c r="M3886">
        <v>4.2422222219999997</v>
      </c>
      <c r="N3886">
        <v>0</v>
      </c>
      <c r="O3886">
        <v>0</v>
      </c>
      <c r="P3886">
        <v>0</v>
      </c>
      <c r="Q3886">
        <v>9</v>
      </c>
      <c r="R3886">
        <v>0</v>
      </c>
      <c r="S3886">
        <v>0</v>
      </c>
      <c r="T3886">
        <v>0</v>
      </c>
      <c r="U3886">
        <v>38.18</v>
      </c>
    </row>
    <row r="3887" spans="1:21" x14ac:dyDescent="0.25">
      <c r="A3887" t="s">
        <v>14696</v>
      </c>
      <c r="B3887">
        <v>1</v>
      </c>
      <c r="C3887" t="s">
        <v>78</v>
      </c>
      <c r="D3887" t="s">
        <v>237</v>
      </c>
      <c r="E3887" t="s">
        <v>14697</v>
      </c>
      <c r="F3887" t="s">
        <v>4991</v>
      </c>
      <c r="G3887" t="s">
        <v>71</v>
      </c>
      <c r="H3887" t="s">
        <v>129</v>
      </c>
      <c r="I3887" t="s">
        <v>22</v>
      </c>
      <c r="J3887" t="s">
        <v>141</v>
      </c>
      <c r="K3887" t="s">
        <v>14698</v>
      </c>
      <c r="L3887" t="s">
        <v>14699</v>
      </c>
      <c r="M3887">
        <v>2.616666666</v>
      </c>
      <c r="N3887">
        <v>1</v>
      </c>
      <c r="O3887">
        <v>0</v>
      </c>
      <c r="P3887">
        <v>0</v>
      </c>
      <c r="Q3887">
        <v>0</v>
      </c>
      <c r="R3887">
        <v>2.6166670000000001</v>
      </c>
      <c r="S3887">
        <v>0</v>
      </c>
      <c r="T3887">
        <v>0</v>
      </c>
      <c r="U3887">
        <v>0</v>
      </c>
    </row>
    <row r="3888" spans="1:21" x14ac:dyDescent="0.25">
      <c r="A3888" t="s">
        <v>14700</v>
      </c>
      <c r="B3888">
        <v>1</v>
      </c>
      <c r="C3888" t="s">
        <v>78</v>
      </c>
      <c r="D3888" t="s">
        <v>87</v>
      </c>
      <c r="E3888" t="s">
        <v>14701</v>
      </c>
      <c r="F3888" t="s">
        <v>4991</v>
      </c>
      <c r="G3888" t="s">
        <v>71</v>
      </c>
      <c r="H3888" t="s">
        <v>129</v>
      </c>
      <c r="I3888" t="s">
        <v>22</v>
      </c>
      <c r="J3888" t="s">
        <v>141</v>
      </c>
      <c r="K3888" t="s">
        <v>14702</v>
      </c>
      <c r="L3888" t="s">
        <v>14703</v>
      </c>
      <c r="M3888">
        <v>0.88138888800000004</v>
      </c>
      <c r="N3888">
        <v>0</v>
      </c>
      <c r="O3888">
        <v>1</v>
      </c>
      <c r="P3888">
        <v>0</v>
      </c>
      <c r="Q3888">
        <v>0</v>
      </c>
      <c r="R3888">
        <v>0</v>
      </c>
      <c r="S3888">
        <v>0.88138899999999998</v>
      </c>
      <c r="T3888">
        <v>0</v>
      </c>
      <c r="U3888">
        <v>0</v>
      </c>
    </row>
    <row r="3889" spans="1:21" x14ac:dyDescent="0.25">
      <c r="A3889" t="s">
        <v>14704</v>
      </c>
      <c r="B3889">
        <v>1</v>
      </c>
      <c r="C3889" t="s">
        <v>78</v>
      </c>
      <c r="D3889" t="s">
        <v>82</v>
      </c>
      <c r="E3889" t="s">
        <v>14705</v>
      </c>
      <c r="F3889" t="s">
        <v>4991</v>
      </c>
      <c r="G3889" t="s">
        <v>71</v>
      </c>
      <c r="H3889" t="s">
        <v>129</v>
      </c>
      <c r="I3889" t="s">
        <v>22</v>
      </c>
      <c r="J3889" t="s">
        <v>141</v>
      </c>
      <c r="K3889" t="s">
        <v>14706</v>
      </c>
      <c r="L3889" t="s">
        <v>14707</v>
      </c>
      <c r="M3889">
        <v>2.3652777770000002</v>
      </c>
      <c r="N3889">
        <v>0</v>
      </c>
      <c r="O3889">
        <v>0</v>
      </c>
      <c r="P3889">
        <v>0</v>
      </c>
      <c r="Q3889">
        <v>1</v>
      </c>
      <c r="R3889">
        <v>0</v>
      </c>
      <c r="S3889">
        <v>0</v>
      </c>
      <c r="T3889">
        <v>0</v>
      </c>
      <c r="U3889">
        <v>2.365278</v>
      </c>
    </row>
    <row r="3890" spans="1:21" x14ac:dyDescent="0.25">
      <c r="A3890" t="s">
        <v>14708</v>
      </c>
      <c r="B3890">
        <v>1</v>
      </c>
      <c r="C3890" t="s">
        <v>78</v>
      </c>
      <c r="D3890" t="s">
        <v>80</v>
      </c>
      <c r="E3890" t="s">
        <v>14709</v>
      </c>
      <c r="F3890" t="s">
        <v>2199</v>
      </c>
      <c r="G3890" t="s">
        <v>71</v>
      </c>
      <c r="H3890" t="s">
        <v>129</v>
      </c>
      <c r="I3890" t="s">
        <v>24</v>
      </c>
      <c r="J3890" t="s">
        <v>141</v>
      </c>
      <c r="K3890" t="s">
        <v>14710</v>
      </c>
      <c r="L3890" t="s">
        <v>14711</v>
      </c>
      <c r="M3890">
        <v>2.662222222</v>
      </c>
      <c r="N3890">
        <v>0</v>
      </c>
      <c r="O3890">
        <v>1105</v>
      </c>
      <c r="P3890">
        <v>0</v>
      </c>
      <c r="Q3890">
        <v>0</v>
      </c>
      <c r="R3890">
        <v>0</v>
      </c>
      <c r="S3890">
        <v>2941.7555550000002</v>
      </c>
      <c r="T3890">
        <v>0</v>
      </c>
      <c r="U3890">
        <v>0</v>
      </c>
    </row>
    <row r="3891" spans="1:21" x14ac:dyDescent="0.25">
      <c r="A3891" t="s">
        <v>14712</v>
      </c>
      <c r="B3891">
        <v>1</v>
      </c>
      <c r="C3891" t="s">
        <v>78</v>
      </c>
      <c r="D3891" t="s">
        <v>80</v>
      </c>
      <c r="E3891" t="s">
        <v>14709</v>
      </c>
      <c r="F3891" t="s">
        <v>5748</v>
      </c>
      <c r="G3891" t="s">
        <v>71</v>
      </c>
      <c r="H3891" t="s">
        <v>129</v>
      </c>
      <c r="I3891" t="s">
        <v>22</v>
      </c>
      <c r="J3891" t="s">
        <v>141</v>
      </c>
      <c r="K3891" t="s">
        <v>14713</v>
      </c>
      <c r="L3891" t="s">
        <v>14714</v>
      </c>
      <c r="M3891">
        <v>1.3463888879999999</v>
      </c>
      <c r="N3891">
        <v>0</v>
      </c>
      <c r="O3891">
        <v>1006</v>
      </c>
      <c r="P3891">
        <v>0</v>
      </c>
      <c r="Q3891">
        <v>0</v>
      </c>
      <c r="R3891">
        <v>0</v>
      </c>
      <c r="S3891">
        <v>1354.4672210000001</v>
      </c>
      <c r="T3891">
        <v>0</v>
      </c>
      <c r="U3891">
        <v>0</v>
      </c>
    </row>
    <row r="3892" spans="1:21" x14ac:dyDescent="0.25">
      <c r="A3892" t="s">
        <v>14715</v>
      </c>
      <c r="B3892">
        <v>1</v>
      </c>
      <c r="C3892" t="s">
        <v>78</v>
      </c>
      <c r="D3892" t="s">
        <v>87</v>
      </c>
      <c r="E3892" t="s">
        <v>14716</v>
      </c>
      <c r="F3892" t="s">
        <v>5070</v>
      </c>
      <c r="G3892" t="s">
        <v>71</v>
      </c>
      <c r="H3892" t="s">
        <v>129</v>
      </c>
      <c r="I3892" t="s">
        <v>22</v>
      </c>
      <c r="J3892" t="s">
        <v>141</v>
      </c>
      <c r="K3892" t="s">
        <v>14717</v>
      </c>
      <c r="L3892" t="s">
        <v>14718</v>
      </c>
      <c r="M3892">
        <v>0.98333333300000003</v>
      </c>
      <c r="N3892">
        <v>0</v>
      </c>
      <c r="O3892">
        <v>3</v>
      </c>
      <c r="P3892">
        <v>0</v>
      </c>
      <c r="Q3892">
        <v>0</v>
      </c>
      <c r="R3892">
        <v>0</v>
      </c>
      <c r="S3892">
        <v>2.95</v>
      </c>
      <c r="T3892">
        <v>0</v>
      </c>
      <c r="U3892">
        <v>0</v>
      </c>
    </row>
    <row r="3893" spans="1:21" x14ac:dyDescent="0.25">
      <c r="A3893" t="s">
        <v>14719</v>
      </c>
      <c r="B3893">
        <v>1</v>
      </c>
      <c r="C3893" t="s">
        <v>78</v>
      </c>
      <c r="D3893" t="s">
        <v>80</v>
      </c>
      <c r="E3893" t="s">
        <v>14720</v>
      </c>
      <c r="F3893" t="s">
        <v>4991</v>
      </c>
      <c r="G3893" t="s">
        <v>71</v>
      </c>
      <c r="H3893" t="s">
        <v>129</v>
      </c>
      <c r="I3893" t="s">
        <v>22</v>
      </c>
      <c r="J3893" t="s">
        <v>141</v>
      </c>
      <c r="K3893" t="s">
        <v>14721</v>
      </c>
      <c r="L3893" t="s">
        <v>14722</v>
      </c>
      <c r="M3893">
        <v>0.71722222199999996</v>
      </c>
      <c r="N3893">
        <v>0</v>
      </c>
      <c r="O3893">
        <v>1</v>
      </c>
      <c r="P3893">
        <v>0</v>
      </c>
      <c r="Q3893">
        <v>0</v>
      </c>
      <c r="R3893">
        <v>0</v>
      </c>
      <c r="S3893">
        <v>0.71722200000000003</v>
      </c>
      <c r="T3893">
        <v>0</v>
      </c>
      <c r="U3893">
        <v>0</v>
      </c>
    </row>
    <row r="3894" spans="1:21" x14ac:dyDescent="0.25">
      <c r="A3894" t="s">
        <v>14723</v>
      </c>
      <c r="B3894">
        <v>1</v>
      </c>
      <c r="C3894" t="s">
        <v>78</v>
      </c>
      <c r="D3894" t="s">
        <v>80</v>
      </c>
      <c r="E3894" t="s">
        <v>14724</v>
      </c>
      <c r="F3894" t="s">
        <v>4991</v>
      </c>
      <c r="G3894" t="s">
        <v>71</v>
      </c>
      <c r="H3894" t="s">
        <v>129</v>
      </c>
      <c r="I3894" t="s">
        <v>22</v>
      </c>
      <c r="J3894" t="s">
        <v>141</v>
      </c>
      <c r="K3894" t="s">
        <v>14725</v>
      </c>
      <c r="L3894" t="s">
        <v>14726</v>
      </c>
      <c r="M3894">
        <v>0.72583333299999997</v>
      </c>
      <c r="N3894">
        <v>0</v>
      </c>
      <c r="O3894">
        <v>1</v>
      </c>
      <c r="P3894">
        <v>0</v>
      </c>
      <c r="Q3894">
        <v>0</v>
      </c>
      <c r="R3894">
        <v>0</v>
      </c>
      <c r="S3894">
        <v>0.72583299999999995</v>
      </c>
      <c r="T3894">
        <v>0</v>
      </c>
      <c r="U3894">
        <v>0</v>
      </c>
    </row>
    <row r="3895" spans="1:21" x14ac:dyDescent="0.25">
      <c r="A3895" t="s">
        <v>14727</v>
      </c>
      <c r="B3895">
        <v>1</v>
      </c>
      <c r="C3895" t="s">
        <v>79</v>
      </c>
      <c r="D3895" t="s">
        <v>114</v>
      </c>
      <c r="E3895" t="s">
        <v>14728</v>
      </c>
      <c r="F3895" t="s">
        <v>6570</v>
      </c>
      <c r="G3895" t="s">
        <v>72</v>
      </c>
      <c r="H3895" t="s">
        <v>129</v>
      </c>
      <c r="I3895" t="s">
        <v>22</v>
      </c>
      <c r="J3895" t="s">
        <v>141</v>
      </c>
      <c r="K3895" t="s">
        <v>14729</v>
      </c>
      <c r="L3895" t="s">
        <v>14730</v>
      </c>
      <c r="M3895">
        <v>2.2694444439999999</v>
      </c>
      <c r="N3895">
        <v>1</v>
      </c>
      <c r="O3895">
        <v>24</v>
      </c>
      <c r="P3895">
        <v>0</v>
      </c>
      <c r="Q3895">
        <v>0</v>
      </c>
      <c r="R3895">
        <v>2.269444</v>
      </c>
      <c r="S3895">
        <v>54.466667000000001</v>
      </c>
      <c r="T3895">
        <v>0</v>
      </c>
      <c r="U3895">
        <v>0</v>
      </c>
    </row>
    <row r="3896" spans="1:21" x14ac:dyDescent="0.25">
      <c r="A3896" t="s">
        <v>14731</v>
      </c>
      <c r="B3896">
        <v>1</v>
      </c>
      <c r="C3896" t="s">
        <v>79</v>
      </c>
      <c r="D3896" t="s">
        <v>115</v>
      </c>
      <c r="E3896" t="s">
        <v>14732</v>
      </c>
      <c r="F3896" t="s">
        <v>4991</v>
      </c>
      <c r="G3896" t="s">
        <v>71</v>
      </c>
      <c r="H3896" t="s">
        <v>129</v>
      </c>
      <c r="I3896" t="s">
        <v>22</v>
      </c>
      <c r="J3896" t="s">
        <v>141</v>
      </c>
      <c r="K3896" t="s">
        <v>14733</v>
      </c>
      <c r="L3896" t="s">
        <v>14734</v>
      </c>
      <c r="M3896">
        <v>8.6277777770000004</v>
      </c>
      <c r="N3896">
        <v>0</v>
      </c>
      <c r="O3896">
        <v>1</v>
      </c>
      <c r="P3896">
        <v>0</v>
      </c>
      <c r="Q3896">
        <v>0</v>
      </c>
      <c r="R3896">
        <v>0</v>
      </c>
      <c r="S3896">
        <v>8.6277779999999993</v>
      </c>
      <c r="T3896">
        <v>0</v>
      </c>
      <c r="U3896">
        <v>0</v>
      </c>
    </row>
    <row r="3897" spans="1:21" x14ac:dyDescent="0.25">
      <c r="A3897" t="s">
        <v>14735</v>
      </c>
      <c r="B3897">
        <v>1</v>
      </c>
      <c r="C3897" t="s">
        <v>79</v>
      </c>
      <c r="D3897" t="s">
        <v>115</v>
      </c>
      <c r="E3897" t="s">
        <v>14736</v>
      </c>
      <c r="F3897" t="s">
        <v>4991</v>
      </c>
      <c r="G3897" t="s">
        <v>71</v>
      </c>
      <c r="H3897" t="s">
        <v>129</v>
      </c>
      <c r="I3897" t="s">
        <v>22</v>
      </c>
      <c r="J3897" t="s">
        <v>141</v>
      </c>
      <c r="K3897" t="s">
        <v>14737</v>
      </c>
      <c r="L3897" t="s">
        <v>14738</v>
      </c>
      <c r="M3897">
        <v>0.51277777700000005</v>
      </c>
      <c r="N3897">
        <v>0</v>
      </c>
      <c r="O3897">
        <v>3</v>
      </c>
      <c r="P3897">
        <v>0</v>
      </c>
      <c r="Q3897">
        <v>0</v>
      </c>
      <c r="R3897">
        <v>0</v>
      </c>
      <c r="S3897">
        <v>1.538333</v>
      </c>
      <c r="T3897">
        <v>0</v>
      </c>
      <c r="U3897">
        <v>0</v>
      </c>
    </row>
    <row r="3898" spans="1:21" x14ac:dyDescent="0.25">
      <c r="A3898" t="s">
        <v>14739</v>
      </c>
      <c r="B3898">
        <v>1</v>
      </c>
      <c r="C3898" t="s">
        <v>79</v>
      </c>
      <c r="D3898" t="s">
        <v>115</v>
      </c>
      <c r="E3898" t="s">
        <v>14740</v>
      </c>
      <c r="F3898" t="s">
        <v>4991</v>
      </c>
      <c r="G3898" t="s">
        <v>71</v>
      </c>
      <c r="H3898" t="s">
        <v>129</v>
      </c>
      <c r="I3898" t="s">
        <v>22</v>
      </c>
      <c r="J3898" t="s">
        <v>141</v>
      </c>
      <c r="K3898" t="s">
        <v>14741</v>
      </c>
      <c r="L3898" t="s">
        <v>14742</v>
      </c>
      <c r="M3898">
        <v>2.3975</v>
      </c>
      <c r="N3898">
        <v>0</v>
      </c>
      <c r="O3898">
        <v>1</v>
      </c>
      <c r="P3898">
        <v>0</v>
      </c>
      <c r="Q3898">
        <v>0</v>
      </c>
      <c r="R3898">
        <v>0</v>
      </c>
      <c r="S3898">
        <v>2.3975</v>
      </c>
      <c r="T3898">
        <v>0</v>
      </c>
      <c r="U3898">
        <v>0</v>
      </c>
    </row>
    <row r="3899" spans="1:21" x14ac:dyDescent="0.25">
      <c r="A3899" t="s">
        <v>14743</v>
      </c>
      <c r="B3899">
        <v>1</v>
      </c>
      <c r="C3899" t="s">
        <v>79</v>
      </c>
      <c r="D3899" t="s">
        <v>115</v>
      </c>
      <c r="E3899" t="s">
        <v>14744</v>
      </c>
      <c r="F3899" t="s">
        <v>140</v>
      </c>
      <c r="G3899" t="s">
        <v>72</v>
      </c>
      <c r="H3899" t="s">
        <v>129</v>
      </c>
      <c r="I3899" t="s">
        <v>22</v>
      </c>
      <c r="J3899" t="s">
        <v>141</v>
      </c>
      <c r="K3899" t="s">
        <v>14745</v>
      </c>
      <c r="L3899" t="s">
        <v>14746</v>
      </c>
      <c r="M3899">
        <v>0.133333333</v>
      </c>
      <c r="N3899">
        <v>11</v>
      </c>
      <c r="O3899">
        <v>1427</v>
      </c>
      <c r="P3899">
        <v>0</v>
      </c>
      <c r="Q3899">
        <v>0</v>
      </c>
      <c r="R3899">
        <v>1.4666669999999999</v>
      </c>
      <c r="S3899">
        <v>190.26666599999999</v>
      </c>
      <c r="T3899">
        <v>0</v>
      </c>
      <c r="U3899">
        <v>0</v>
      </c>
    </row>
    <row r="3900" spans="1:21" x14ac:dyDescent="0.25">
      <c r="A3900" t="s">
        <v>14747</v>
      </c>
      <c r="B3900">
        <v>1</v>
      </c>
      <c r="C3900" t="s">
        <v>79</v>
      </c>
      <c r="D3900" t="s">
        <v>115</v>
      </c>
      <c r="E3900" t="s">
        <v>14732</v>
      </c>
      <c r="F3900" t="s">
        <v>5070</v>
      </c>
      <c r="G3900" t="s">
        <v>71</v>
      </c>
      <c r="H3900" t="s">
        <v>129</v>
      </c>
      <c r="I3900" t="s">
        <v>22</v>
      </c>
      <c r="J3900" t="s">
        <v>141</v>
      </c>
      <c r="K3900" t="s">
        <v>14748</v>
      </c>
      <c r="L3900" t="s">
        <v>14749</v>
      </c>
      <c r="M3900">
        <v>3.6272222219999999</v>
      </c>
      <c r="N3900">
        <v>0</v>
      </c>
      <c r="O3900">
        <v>1</v>
      </c>
      <c r="P3900">
        <v>0</v>
      </c>
      <c r="Q3900">
        <v>0</v>
      </c>
      <c r="R3900">
        <v>0</v>
      </c>
      <c r="S3900">
        <v>3.6272220000000002</v>
      </c>
      <c r="T3900">
        <v>0</v>
      </c>
      <c r="U3900">
        <v>0</v>
      </c>
    </row>
    <row r="3901" spans="1:21" x14ac:dyDescent="0.25">
      <c r="A3901" t="s">
        <v>14750</v>
      </c>
      <c r="B3901">
        <v>1</v>
      </c>
      <c r="C3901" t="s">
        <v>78</v>
      </c>
      <c r="D3901" t="s">
        <v>102</v>
      </c>
      <c r="E3901" t="s">
        <v>14751</v>
      </c>
      <c r="F3901" t="s">
        <v>140</v>
      </c>
      <c r="G3901" t="s">
        <v>72</v>
      </c>
      <c r="H3901" t="s">
        <v>129</v>
      </c>
      <c r="I3901" t="s">
        <v>22</v>
      </c>
      <c r="J3901" t="s">
        <v>141</v>
      </c>
      <c r="K3901" t="s">
        <v>14752</v>
      </c>
      <c r="L3901" t="s">
        <v>14753</v>
      </c>
      <c r="M3901">
        <v>0.91638888799999996</v>
      </c>
      <c r="N3901">
        <v>13</v>
      </c>
      <c r="O3901">
        <v>5</v>
      </c>
      <c r="P3901">
        <v>15</v>
      </c>
      <c r="Q3901">
        <v>1</v>
      </c>
      <c r="R3901">
        <v>11.913055999999999</v>
      </c>
      <c r="S3901">
        <v>4.581944</v>
      </c>
      <c r="T3901">
        <v>13.745832999999999</v>
      </c>
      <c r="U3901">
        <v>0.91638900000000001</v>
      </c>
    </row>
    <row r="3902" spans="1:21" x14ac:dyDescent="0.25">
      <c r="A3902" t="s">
        <v>14754</v>
      </c>
      <c r="B3902">
        <v>1</v>
      </c>
      <c r="C3902" t="s">
        <v>78</v>
      </c>
      <c r="D3902" t="s">
        <v>102</v>
      </c>
      <c r="E3902" t="s">
        <v>5723</v>
      </c>
      <c r="F3902" t="s">
        <v>140</v>
      </c>
      <c r="G3902" t="s">
        <v>72</v>
      </c>
      <c r="H3902" t="s">
        <v>129</v>
      </c>
      <c r="I3902" t="s">
        <v>22</v>
      </c>
      <c r="J3902" t="s">
        <v>141</v>
      </c>
      <c r="K3902" t="s">
        <v>14755</v>
      </c>
      <c r="L3902" t="s">
        <v>14756</v>
      </c>
      <c r="M3902">
        <v>3.1497222219999998</v>
      </c>
      <c r="N3902">
        <v>197</v>
      </c>
      <c r="O3902">
        <v>15945</v>
      </c>
      <c r="P3902">
        <v>20</v>
      </c>
      <c r="Q3902">
        <v>149</v>
      </c>
      <c r="R3902">
        <v>620.49527799999998</v>
      </c>
      <c r="S3902">
        <v>50222.320829999997</v>
      </c>
      <c r="T3902">
        <v>62.994444000000001</v>
      </c>
      <c r="U3902">
        <v>469.30861099999998</v>
      </c>
    </row>
    <row r="3903" spans="1:21" x14ac:dyDescent="0.25">
      <c r="A3903" t="s">
        <v>14757</v>
      </c>
      <c r="B3903">
        <v>1</v>
      </c>
      <c r="C3903" t="s">
        <v>78</v>
      </c>
      <c r="D3903" t="s">
        <v>91</v>
      </c>
      <c r="E3903" t="s">
        <v>6338</v>
      </c>
      <c r="F3903" t="s">
        <v>5470</v>
      </c>
      <c r="G3903" t="s">
        <v>71</v>
      </c>
      <c r="H3903" t="s">
        <v>129</v>
      </c>
      <c r="I3903" t="s">
        <v>22</v>
      </c>
      <c r="J3903" t="s">
        <v>141</v>
      </c>
      <c r="K3903" t="s">
        <v>14758</v>
      </c>
      <c r="L3903" t="s">
        <v>14759</v>
      </c>
      <c r="M3903">
        <v>1.826944444</v>
      </c>
      <c r="N3903">
        <v>0</v>
      </c>
      <c r="O3903">
        <v>0</v>
      </c>
      <c r="P3903">
        <v>0</v>
      </c>
      <c r="Q3903">
        <v>27</v>
      </c>
      <c r="R3903">
        <v>0</v>
      </c>
      <c r="S3903">
        <v>0</v>
      </c>
      <c r="T3903">
        <v>0</v>
      </c>
      <c r="U3903">
        <v>49.327500000000001</v>
      </c>
    </row>
    <row r="3904" spans="1:21" x14ac:dyDescent="0.25">
      <c r="A3904" t="s">
        <v>14760</v>
      </c>
      <c r="B3904">
        <v>1</v>
      </c>
      <c r="C3904" t="s">
        <v>78</v>
      </c>
      <c r="D3904" t="s">
        <v>80</v>
      </c>
      <c r="E3904" t="s">
        <v>14761</v>
      </c>
      <c r="F3904" t="s">
        <v>4996</v>
      </c>
      <c r="G3904" t="s">
        <v>71</v>
      </c>
      <c r="H3904" t="s">
        <v>129</v>
      </c>
      <c r="I3904" t="s">
        <v>22</v>
      </c>
      <c r="J3904" t="s">
        <v>141</v>
      </c>
      <c r="K3904" t="s">
        <v>14762</v>
      </c>
      <c r="L3904" t="s">
        <v>14763</v>
      </c>
      <c r="M3904">
        <v>2.3994444439999998</v>
      </c>
      <c r="N3904">
        <v>0</v>
      </c>
      <c r="O3904">
        <v>45</v>
      </c>
      <c r="P3904">
        <v>0</v>
      </c>
      <c r="Q3904">
        <v>0</v>
      </c>
      <c r="R3904">
        <v>0</v>
      </c>
      <c r="S3904">
        <v>107.97499999999999</v>
      </c>
      <c r="T3904">
        <v>0</v>
      </c>
      <c r="U3904">
        <v>0</v>
      </c>
    </row>
    <row r="3905" spans="1:21" x14ac:dyDescent="0.25">
      <c r="A3905" t="s">
        <v>14764</v>
      </c>
      <c r="B3905">
        <v>1</v>
      </c>
      <c r="C3905" t="s">
        <v>78</v>
      </c>
      <c r="D3905" t="s">
        <v>80</v>
      </c>
      <c r="E3905" t="s">
        <v>14765</v>
      </c>
      <c r="F3905" t="s">
        <v>4996</v>
      </c>
      <c r="G3905" t="s">
        <v>71</v>
      </c>
      <c r="H3905" t="s">
        <v>129</v>
      </c>
      <c r="I3905" t="s">
        <v>22</v>
      </c>
      <c r="J3905" t="s">
        <v>141</v>
      </c>
      <c r="K3905" t="s">
        <v>14766</v>
      </c>
      <c r="L3905" t="s">
        <v>14767</v>
      </c>
      <c r="M3905">
        <v>2.7511111110000002</v>
      </c>
      <c r="N3905">
        <v>0</v>
      </c>
      <c r="O3905">
        <v>92</v>
      </c>
      <c r="P3905">
        <v>0</v>
      </c>
      <c r="Q3905">
        <v>0</v>
      </c>
      <c r="R3905">
        <v>0</v>
      </c>
      <c r="S3905">
        <v>253.10222200000001</v>
      </c>
      <c r="T3905">
        <v>0</v>
      </c>
      <c r="U3905">
        <v>0</v>
      </c>
    </row>
    <row r="3906" spans="1:21" x14ac:dyDescent="0.25">
      <c r="A3906" t="s">
        <v>14768</v>
      </c>
      <c r="B3906">
        <v>1</v>
      </c>
      <c r="C3906" t="s">
        <v>78</v>
      </c>
      <c r="D3906" t="s">
        <v>80</v>
      </c>
      <c r="E3906" t="s">
        <v>14769</v>
      </c>
      <c r="F3906" t="s">
        <v>4991</v>
      </c>
      <c r="G3906" t="s">
        <v>71</v>
      </c>
      <c r="H3906" t="s">
        <v>129</v>
      </c>
      <c r="I3906" t="s">
        <v>22</v>
      </c>
      <c r="J3906" t="s">
        <v>141</v>
      </c>
      <c r="K3906" t="s">
        <v>14770</v>
      </c>
      <c r="L3906" t="s">
        <v>14771</v>
      </c>
      <c r="M3906">
        <v>10.414722222</v>
      </c>
      <c r="N3906">
        <v>0</v>
      </c>
      <c r="O3906">
        <v>30</v>
      </c>
      <c r="P3906">
        <v>0</v>
      </c>
      <c r="Q3906">
        <v>0</v>
      </c>
      <c r="R3906">
        <v>0</v>
      </c>
      <c r="S3906">
        <v>312.441667</v>
      </c>
      <c r="T3906">
        <v>0</v>
      </c>
      <c r="U3906">
        <v>0</v>
      </c>
    </row>
    <row r="3907" spans="1:21" x14ac:dyDescent="0.25">
      <c r="A3907" t="s">
        <v>14772</v>
      </c>
      <c r="B3907">
        <v>1</v>
      </c>
      <c r="C3907" t="s">
        <v>78</v>
      </c>
      <c r="D3907" t="s">
        <v>93</v>
      </c>
      <c r="E3907" t="s">
        <v>14773</v>
      </c>
      <c r="F3907" t="s">
        <v>154</v>
      </c>
      <c r="G3907" t="s">
        <v>72</v>
      </c>
      <c r="H3907" t="s">
        <v>168</v>
      </c>
      <c r="I3907" t="s">
        <v>22</v>
      </c>
      <c r="J3907" t="s">
        <v>130</v>
      </c>
      <c r="K3907" t="s">
        <v>14774</v>
      </c>
      <c r="L3907" t="s">
        <v>14775</v>
      </c>
      <c r="M3907">
        <v>2.5277777000000001E-2</v>
      </c>
      <c r="N3907">
        <v>2</v>
      </c>
      <c r="O3907">
        <v>173</v>
      </c>
      <c r="P3907">
        <v>0</v>
      </c>
      <c r="Q3907">
        <v>1</v>
      </c>
      <c r="R3907">
        <v>5.0555999999999997E-2</v>
      </c>
      <c r="S3907">
        <v>4.3730549999999999</v>
      </c>
      <c r="T3907">
        <v>0</v>
      </c>
      <c r="U3907">
        <v>2.5277999999999998E-2</v>
      </c>
    </row>
    <row r="3908" spans="1:21" x14ac:dyDescent="0.25">
      <c r="A3908" t="s">
        <v>14776</v>
      </c>
      <c r="B3908">
        <v>1</v>
      </c>
      <c r="C3908" t="s">
        <v>78</v>
      </c>
      <c r="D3908" t="s">
        <v>87</v>
      </c>
      <c r="E3908" t="s">
        <v>14777</v>
      </c>
      <c r="F3908" t="s">
        <v>177</v>
      </c>
      <c r="G3908" t="s">
        <v>71</v>
      </c>
      <c r="H3908" t="s">
        <v>129</v>
      </c>
      <c r="I3908" t="s">
        <v>22</v>
      </c>
      <c r="J3908" t="s">
        <v>130</v>
      </c>
      <c r="K3908" t="s">
        <v>14778</v>
      </c>
      <c r="L3908" t="s">
        <v>14779</v>
      </c>
      <c r="M3908">
        <v>2.1911111110000001</v>
      </c>
      <c r="N3908">
        <v>0</v>
      </c>
      <c r="O3908">
        <v>20</v>
      </c>
      <c r="P3908">
        <v>0</v>
      </c>
      <c r="Q3908">
        <v>0</v>
      </c>
      <c r="R3908">
        <v>0</v>
      </c>
      <c r="S3908">
        <v>43.822221999999996</v>
      </c>
      <c r="T3908">
        <v>0</v>
      </c>
      <c r="U3908">
        <v>0</v>
      </c>
    </row>
    <row r="3909" spans="1:21" x14ac:dyDescent="0.25">
      <c r="A3909" t="s">
        <v>14780</v>
      </c>
      <c r="B3909">
        <v>1</v>
      </c>
      <c r="C3909" t="s">
        <v>78</v>
      </c>
      <c r="D3909" t="s">
        <v>87</v>
      </c>
      <c r="E3909" t="s">
        <v>14781</v>
      </c>
      <c r="F3909" t="s">
        <v>5417</v>
      </c>
      <c r="G3909" t="s">
        <v>71</v>
      </c>
      <c r="H3909" t="s">
        <v>129</v>
      </c>
      <c r="I3909" t="s">
        <v>22</v>
      </c>
      <c r="J3909" t="s">
        <v>141</v>
      </c>
      <c r="K3909" t="s">
        <v>14782</v>
      </c>
      <c r="L3909" t="s">
        <v>14783</v>
      </c>
      <c r="M3909">
        <v>0.85861111099999998</v>
      </c>
      <c r="N3909">
        <v>0</v>
      </c>
      <c r="O3909">
        <v>2</v>
      </c>
      <c r="P3909">
        <v>0</v>
      </c>
      <c r="Q3909">
        <v>0</v>
      </c>
      <c r="R3909">
        <v>0</v>
      </c>
      <c r="S3909">
        <v>1.717222</v>
      </c>
      <c r="T3909">
        <v>0</v>
      </c>
      <c r="U3909">
        <v>0</v>
      </c>
    </row>
    <row r="3910" spans="1:21" x14ac:dyDescent="0.25">
      <c r="A3910" t="s">
        <v>14784</v>
      </c>
      <c r="B3910">
        <v>1</v>
      </c>
      <c r="C3910" t="s">
        <v>78</v>
      </c>
      <c r="D3910" t="s">
        <v>87</v>
      </c>
      <c r="E3910" t="s">
        <v>14777</v>
      </c>
      <c r="F3910" t="s">
        <v>177</v>
      </c>
      <c r="G3910" t="s">
        <v>71</v>
      </c>
      <c r="H3910" t="s">
        <v>129</v>
      </c>
      <c r="I3910" t="s">
        <v>22</v>
      </c>
      <c r="J3910" t="s">
        <v>130</v>
      </c>
      <c r="K3910" t="s">
        <v>14785</v>
      </c>
      <c r="L3910" t="s">
        <v>14786</v>
      </c>
      <c r="M3910">
        <v>2.7824461110000001</v>
      </c>
      <c r="N3910">
        <v>0</v>
      </c>
      <c r="O3910">
        <v>20</v>
      </c>
      <c r="P3910">
        <v>0</v>
      </c>
      <c r="Q3910">
        <v>0</v>
      </c>
      <c r="R3910">
        <v>0</v>
      </c>
      <c r="S3910">
        <v>55.648921999999999</v>
      </c>
      <c r="T3910">
        <v>0</v>
      </c>
      <c r="U3910">
        <v>0</v>
      </c>
    </row>
    <row r="3911" spans="1:21" x14ac:dyDescent="0.25">
      <c r="A3911" t="s">
        <v>14787</v>
      </c>
      <c r="B3911">
        <v>1</v>
      </c>
      <c r="C3911" t="s">
        <v>78</v>
      </c>
      <c r="D3911" t="s">
        <v>104</v>
      </c>
      <c r="E3911" t="s">
        <v>14788</v>
      </c>
      <c r="F3911" t="s">
        <v>5417</v>
      </c>
      <c r="G3911" t="s">
        <v>71</v>
      </c>
      <c r="H3911" t="s">
        <v>129</v>
      </c>
      <c r="I3911" t="s">
        <v>22</v>
      </c>
      <c r="J3911" t="s">
        <v>141</v>
      </c>
      <c r="K3911" t="s">
        <v>14789</v>
      </c>
      <c r="L3911" t="s">
        <v>14790</v>
      </c>
      <c r="M3911">
        <v>1.498888888</v>
      </c>
      <c r="N3911">
        <v>0</v>
      </c>
      <c r="O3911">
        <v>1</v>
      </c>
      <c r="P3911">
        <v>0</v>
      </c>
      <c r="Q3911">
        <v>0</v>
      </c>
      <c r="R3911">
        <v>0</v>
      </c>
      <c r="S3911">
        <v>1.4988889999999999</v>
      </c>
      <c r="T3911">
        <v>0</v>
      </c>
      <c r="U3911">
        <v>0</v>
      </c>
    </row>
    <row r="3912" spans="1:21" x14ac:dyDescent="0.25">
      <c r="A3912" t="s">
        <v>14791</v>
      </c>
      <c r="B3912">
        <v>1</v>
      </c>
      <c r="C3912" t="s">
        <v>78</v>
      </c>
      <c r="D3912" t="s">
        <v>104</v>
      </c>
      <c r="E3912" t="s">
        <v>14792</v>
      </c>
      <c r="F3912" t="s">
        <v>135</v>
      </c>
      <c r="G3912" t="s">
        <v>72</v>
      </c>
      <c r="H3912" t="s">
        <v>129</v>
      </c>
      <c r="I3912" t="s">
        <v>22</v>
      </c>
      <c r="J3912" t="s">
        <v>130</v>
      </c>
      <c r="K3912" t="s">
        <v>14793</v>
      </c>
      <c r="L3912" t="s">
        <v>14794</v>
      </c>
      <c r="M3912">
        <v>0.52361111100000002</v>
      </c>
      <c r="N3912">
        <v>2</v>
      </c>
      <c r="O3912">
        <v>65</v>
      </c>
      <c r="P3912">
        <v>0</v>
      </c>
      <c r="Q3912">
        <v>0</v>
      </c>
      <c r="R3912">
        <v>1.0472220000000001</v>
      </c>
      <c r="S3912">
        <v>34.034722000000002</v>
      </c>
      <c r="T3912">
        <v>0</v>
      </c>
      <c r="U3912">
        <v>0</v>
      </c>
    </row>
    <row r="3913" spans="1:21" x14ac:dyDescent="0.25">
      <c r="A3913" t="s">
        <v>14795</v>
      </c>
      <c r="B3913">
        <v>1</v>
      </c>
      <c r="C3913" t="s">
        <v>78</v>
      </c>
      <c r="D3913" t="s">
        <v>104</v>
      </c>
      <c r="E3913" t="s">
        <v>14796</v>
      </c>
      <c r="F3913" t="s">
        <v>140</v>
      </c>
      <c r="G3913" t="s">
        <v>72</v>
      </c>
      <c r="H3913" t="s">
        <v>129</v>
      </c>
      <c r="I3913" t="s">
        <v>22</v>
      </c>
      <c r="J3913" t="s">
        <v>141</v>
      </c>
      <c r="K3913" t="s">
        <v>14797</v>
      </c>
      <c r="L3913" t="s">
        <v>14798</v>
      </c>
      <c r="M3913">
        <v>2.4908333329999999</v>
      </c>
      <c r="N3913">
        <v>2</v>
      </c>
      <c r="O3913">
        <v>65</v>
      </c>
      <c r="P3913">
        <v>0</v>
      </c>
      <c r="Q3913">
        <v>0</v>
      </c>
      <c r="R3913">
        <v>4.9816669999999998</v>
      </c>
      <c r="S3913">
        <v>161.904167</v>
      </c>
      <c r="T3913">
        <v>0</v>
      </c>
      <c r="U3913">
        <v>0</v>
      </c>
    </row>
    <row r="3914" spans="1:21" x14ac:dyDescent="0.25">
      <c r="A3914" t="s">
        <v>14799</v>
      </c>
      <c r="B3914">
        <v>1</v>
      </c>
      <c r="C3914" t="s">
        <v>78</v>
      </c>
      <c r="D3914" t="s">
        <v>104</v>
      </c>
      <c r="E3914" t="s">
        <v>14800</v>
      </c>
      <c r="F3914" t="s">
        <v>4991</v>
      </c>
      <c r="G3914" t="s">
        <v>71</v>
      </c>
      <c r="H3914" t="s">
        <v>129</v>
      </c>
      <c r="I3914" t="s">
        <v>22</v>
      </c>
      <c r="J3914" t="s">
        <v>141</v>
      </c>
      <c r="K3914" t="s">
        <v>14801</v>
      </c>
      <c r="L3914" t="s">
        <v>14802</v>
      </c>
      <c r="M3914">
        <v>3.7663888879999998</v>
      </c>
      <c r="N3914">
        <v>0</v>
      </c>
      <c r="O3914">
        <v>8</v>
      </c>
      <c r="P3914">
        <v>0</v>
      </c>
      <c r="Q3914">
        <v>0</v>
      </c>
      <c r="R3914">
        <v>0</v>
      </c>
      <c r="S3914">
        <v>30.131111000000001</v>
      </c>
      <c r="T3914">
        <v>0</v>
      </c>
      <c r="U3914">
        <v>0</v>
      </c>
    </row>
    <row r="3915" spans="1:21" x14ac:dyDescent="0.25">
      <c r="A3915" t="s">
        <v>14803</v>
      </c>
      <c r="B3915">
        <v>1</v>
      </c>
      <c r="C3915" t="s">
        <v>78</v>
      </c>
      <c r="D3915" t="s">
        <v>103</v>
      </c>
      <c r="E3915" t="s">
        <v>14804</v>
      </c>
      <c r="F3915" t="s">
        <v>140</v>
      </c>
      <c r="G3915" t="s">
        <v>72</v>
      </c>
      <c r="H3915" t="s">
        <v>129</v>
      </c>
      <c r="I3915" t="s">
        <v>22</v>
      </c>
      <c r="J3915" t="s">
        <v>141</v>
      </c>
      <c r="K3915" t="s">
        <v>14805</v>
      </c>
      <c r="L3915" t="s">
        <v>14806</v>
      </c>
      <c r="M3915">
        <v>0.4325</v>
      </c>
      <c r="N3915">
        <v>2</v>
      </c>
      <c r="O3915">
        <v>1169</v>
      </c>
      <c r="P3915">
        <v>0</v>
      </c>
      <c r="Q3915">
        <v>1</v>
      </c>
      <c r="R3915">
        <v>0.86499999999999999</v>
      </c>
      <c r="S3915">
        <v>505.59249999999997</v>
      </c>
      <c r="T3915">
        <v>0</v>
      </c>
      <c r="U3915">
        <v>0.4325</v>
      </c>
    </row>
    <row r="3916" spans="1:21" x14ac:dyDescent="0.25">
      <c r="A3916" t="s">
        <v>14807</v>
      </c>
      <c r="B3916">
        <v>1</v>
      </c>
      <c r="C3916" t="s">
        <v>78</v>
      </c>
      <c r="D3916" t="s">
        <v>103</v>
      </c>
      <c r="E3916" t="s">
        <v>14808</v>
      </c>
      <c r="F3916" t="s">
        <v>5012</v>
      </c>
      <c r="G3916" t="s">
        <v>72</v>
      </c>
      <c r="H3916" t="s">
        <v>129</v>
      </c>
      <c r="I3916" t="s">
        <v>22</v>
      </c>
      <c r="J3916" t="s">
        <v>141</v>
      </c>
      <c r="K3916" t="s">
        <v>14809</v>
      </c>
      <c r="L3916" t="s">
        <v>14810</v>
      </c>
      <c r="M3916">
        <v>2.9852777769999999</v>
      </c>
      <c r="N3916">
        <v>0</v>
      </c>
      <c r="O3916">
        <v>0</v>
      </c>
      <c r="P3916">
        <v>0</v>
      </c>
      <c r="Q3916">
        <v>46</v>
      </c>
      <c r="R3916">
        <v>0</v>
      </c>
      <c r="S3916">
        <v>0</v>
      </c>
      <c r="T3916">
        <v>0</v>
      </c>
      <c r="U3916">
        <v>137.322778</v>
      </c>
    </row>
    <row r="3917" spans="1:21" x14ac:dyDescent="0.25">
      <c r="A3917" t="s">
        <v>14811</v>
      </c>
      <c r="B3917">
        <v>1</v>
      </c>
      <c r="C3917" t="s">
        <v>78</v>
      </c>
      <c r="D3917" t="s">
        <v>81</v>
      </c>
      <c r="E3917" t="s">
        <v>14812</v>
      </c>
      <c r="F3917" t="s">
        <v>4991</v>
      </c>
      <c r="G3917" t="s">
        <v>71</v>
      </c>
      <c r="H3917" t="s">
        <v>129</v>
      </c>
      <c r="I3917" t="s">
        <v>22</v>
      </c>
      <c r="J3917" t="s">
        <v>141</v>
      </c>
      <c r="K3917" t="s">
        <v>14813</v>
      </c>
      <c r="L3917" t="s">
        <v>14814</v>
      </c>
      <c r="M3917">
        <v>0.77833333299999996</v>
      </c>
      <c r="N3917">
        <v>0</v>
      </c>
      <c r="O3917">
        <v>5</v>
      </c>
      <c r="P3917">
        <v>0</v>
      </c>
      <c r="Q3917">
        <v>0</v>
      </c>
      <c r="R3917">
        <v>0</v>
      </c>
      <c r="S3917">
        <v>3.891667</v>
      </c>
      <c r="T3917">
        <v>0</v>
      </c>
      <c r="U3917">
        <v>0</v>
      </c>
    </row>
    <row r="3918" spans="1:21" x14ac:dyDescent="0.25">
      <c r="A3918" t="s">
        <v>14815</v>
      </c>
      <c r="B3918">
        <v>1</v>
      </c>
      <c r="C3918" t="s">
        <v>78</v>
      </c>
      <c r="D3918" t="s">
        <v>80</v>
      </c>
      <c r="E3918" t="s">
        <v>14816</v>
      </c>
      <c r="F3918" t="s">
        <v>4986</v>
      </c>
      <c r="G3918" t="s">
        <v>71</v>
      </c>
      <c r="H3918" t="s">
        <v>129</v>
      </c>
      <c r="I3918" t="s">
        <v>22</v>
      </c>
      <c r="J3918" t="s">
        <v>141</v>
      </c>
      <c r="K3918" t="s">
        <v>14817</v>
      </c>
      <c r="L3918" t="s">
        <v>14818</v>
      </c>
      <c r="M3918">
        <v>0.98888888799999997</v>
      </c>
      <c r="N3918">
        <v>0</v>
      </c>
      <c r="O3918">
        <v>78</v>
      </c>
      <c r="P3918">
        <v>0</v>
      </c>
      <c r="Q3918">
        <v>0</v>
      </c>
      <c r="R3918">
        <v>0</v>
      </c>
      <c r="S3918">
        <v>77.133332999999993</v>
      </c>
      <c r="T3918">
        <v>0</v>
      </c>
      <c r="U3918">
        <v>0</v>
      </c>
    </row>
    <row r="3919" spans="1:21" x14ac:dyDescent="0.25">
      <c r="A3919" t="s">
        <v>14819</v>
      </c>
      <c r="B3919">
        <v>1</v>
      </c>
      <c r="C3919" t="s">
        <v>79</v>
      </c>
      <c r="D3919" t="s">
        <v>109</v>
      </c>
      <c r="E3919" t="s">
        <v>14820</v>
      </c>
      <c r="F3919" t="s">
        <v>4991</v>
      </c>
      <c r="G3919" t="s">
        <v>71</v>
      </c>
      <c r="H3919" t="s">
        <v>129</v>
      </c>
      <c r="I3919" t="s">
        <v>22</v>
      </c>
      <c r="J3919" t="s">
        <v>141</v>
      </c>
      <c r="K3919" t="s">
        <v>14821</v>
      </c>
      <c r="L3919" t="s">
        <v>14822</v>
      </c>
      <c r="M3919">
        <v>1.833611111</v>
      </c>
      <c r="N3919">
        <v>0</v>
      </c>
      <c r="O3919">
        <v>1</v>
      </c>
      <c r="P3919">
        <v>0</v>
      </c>
      <c r="Q3919">
        <v>0</v>
      </c>
      <c r="R3919">
        <v>0</v>
      </c>
      <c r="S3919">
        <v>1.8336110000000001</v>
      </c>
      <c r="T3919">
        <v>0</v>
      </c>
      <c r="U3919">
        <v>0</v>
      </c>
    </row>
    <row r="3920" spans="1:21" x14ac:dyDescent="0.25">
      <c r="A3920" t="s">
        <v>14823</v>
      </c>
      <c r="B3920">
        <v>1</v>
      </c>
      <c r="C3920" t="s">
        <v>78</v>
      </c>
      <c r="D3920" t="s">
        <v>87</v>
      </c>
      <c r="E3920" t="s">
        <v>14824</v>
      </c>
      <c r="F3920" t="s">
        <v>2199</v>
      </c>
      <c r="G3920" t="s">
        <v>71</v>
      </c>
      <c r="H3920" t="s">
        <v>129</v>
      </c>
      <c r="I3920" t="s">
        <v>24</v>
      </c>
      <c r="J3920" t="s">
        <v>141</v>
      </c>
      <c r="K3920" t="s">
        <v>14825</v>
      </c>
      <c r="L3920" t="s">
        <v>14826</v>
      </c>
      <c r="M3920">
        <v>5.3655555550000003</v>
      </c>
      <c r="N3920">
        <v>0</v>
      </c>
      <c r="O3920">
        <v>4</v>
      </c>
      <c r="P3920">
        <v>0</v>
      </c>
      <c r="Q3920">
        <v>0</v>
      </c>
      <c r="R3920">
        <v>0</v>
      </c>
      <c r="S3920">
        <v>21.462222000000001</v>
      </c>
      <c r="T3920">
        <v>0</v>
      </c>
      <c r="U3920">
        <v>0</v>
      </c>
    </row>
    <row r="3921" spans="1:21" x14ac:dyDescent="0.25">
      <c r="A3921" t="s">
        <v>14827</v>
      </c>
      <c r="B3921">
        <v>1</v>
      </c>
      <c r="C3921" t="s">
        <v>79</v>
      </c>
      <c r="D3921" t="s">
        <v>124</v>
      </c>
      <c r="E3921" t="s">
        <v>11120</v>
      </c>
      <c r="F3921" t="s">
        <v>5012</v>
      </c>
      <c r="G3921" t="s">
        <v>72</v>
      </c>
      <c r="H3921" t="s">
        <v>129</v>
      </c>
      <c r="I3921" t="s">
        <v>22</v>
      </c>
      <c r="J3921" t="s">
        <v>141</v>
      </c>
      <c r="K3921" t="s">
        <v>14828</v>
      </c>
      <c r="L3921" t="s">
        <v>14829</v>
      </c>
      <c r="M3921">
        <v>2.608333333</v>
      </c>
      <c r="N3921">
        <v>0</v>
      </c>
      <c r="O3921">
        <v>0</v>
      </c>
      <c r="P3921">
        <v>0</v>
      </c>
      <c r="Q3921">
        <v>9</v>
      </c>
      <c r="R3921">
        <v>0</v>
      </c>
      <c r="S3921">
        <v>0</v>
      </c>
      <c r="T3921">
        <v>0</v>
      </c>
      <c r="U3921">
        <v>23.475000000000001</v>
      </c>
    </row>
    <row r="3922" spans="1:21" x14ac:dyDescent="0.25">
      <c r="A3922" t="s">
        <v>14830</v>
      </c>
      <c r="B3922">
        <v>1</v>
      </c>
      <c r="C3922" t="s">
        <v>78</v>
      </c>
      <c r="D3922" t="s">
        <v>82</v>
      </c>
      <c r="E3922" t="s">
        <v>14831</v>
      </c>
      <c r="F3922" t="s">
        <v>4996</v>
      </c>
      <c r="G3922" t="s">
        <v>71</v>
      </c>
      <c r="H3922" t="s">
        <v>129</v>
      </c>
      <c r="I3922" t="s">
        <v>22</v>
      </c>
      <c r="J3922" t="s">
        <v>141</v>
      </c>
      <c r="K3922" t="s">
        <v>14832</v>
      </c>
      <c r="L3922" t="s">
        <v>14833</v>
      </c>
      <c r="M3922">
        <v>1.493333333</v>
      </c>
      <c r="N3922">
        <v>0</v>
      </c>
      <c r="O3922">
        <v>222</v>
      </c>
      <c r="P3922">
        <v>0</v>
      </c>
      <c r="Q3922">
        <v>0</v>
      </c>
      <c r="R3922">
        <v>0</v>
      </c>
      <c r="S3922">
        <v>331.52</v>
      </c>
      <c r="T3922">
        <v>0</v>
      </c>
      <c r="U3922">
        <v>0</v>
      </c>
    </row>
    <row r="3923" spans="1:21" x14ac:dyDescent="0.25">
      <c r="A3923" t="s">
        <v>14834</v>
      </c>
      <c r="B3923">
        <v>1</v>
      </c>
      <c r="C3923" t="s">
        <v>78</v>
      </c>
      <c r="D3923" t="s">
        <v>80</v>
      </c>
      <c r="E3923" t="s">
        <v>14835</v>
      </c>
      <c r="F3923" t="s">
        <v>4986</v>
      </c>
      <c r="G3923" t="s">
        <v>71</v>
      </c>
      <c r="H3923" t="s">
        <v>129</v>
      </c>
      <c r="I3923" t="s">
        <v>22</v>
      </c>
      <c r="J3923" t="s">
        <v>141</v>
      </c>
      <c r="K3923" t="s">
        <v>14836</v>
      </c>
      <c r="L3923" t="s">
        <v>14837</v>
      </c>
      <c r="M3923">
        <v>2.6944444440000002</v>
      </c>
      <c r="N3923">
        <v>0</v>
      </c>
      <c r="O3923">
        <v>279</v>
      </c>
      <c r="P3923">
        <v>0</v>
      </c>
      <c r="Q3923">
        <v>0</v>
      </c>
      <c r="R3923">
        <v>0</v>
      </c>
      <c r="S3923">
        <v>751.75</v>
      </c>
      <c r="T3923">
        <v>0</v>
      </c>
      <c r="U3923">
        <v>0</v>
      </c>
    </row>
    <row r="3924" spans="1:21" x14ac:dyDescent="0.25">
      <c r="A3924" t="s">
        <v>14838</v>
      </c>
      <c r="B3924">
        <v>1</v>
      </c>
      <c r="C3924" t="s">
        <v>79</v>
      </c>
      <c r="D3924" t="s">
        <v>115</v>
      </c>
      <c r="E3924" t="s">
        <v>14839</v>
      </c>
      <c r="F3924" t="s">
        <v>2199</v>
      </c>
      <c r="G3924" t="s">
        <v>71</v>
      </c>
      <c r="H3924" t="s">
        <v>129</v>
      </c>
      <c r="I3924" t="s">
        <v>24</v>
      </c>
      <c r="J3924" t="s">
        <v>141</v>
      </c>
      <c r="K3924" t="s">
        <v>14840</v>
      </c>
      <c r="L3924" t="s">
        <v>14841</v>
      </c>
      <c r="M3924">
        <v>0.61333333300000004</v>
      </c>
      <c r="N3924">
        <v>0</v>
      </c>
      <c r="O3924">
        <v>1</v>
      </c>
      <c r="P3924">
        <v>0</v>
      </c>
      <c r="Q3924">
        <v>0</v>
      </c>
      <c r="R3924">
        <v>0</v>
      </c>
      <c r="S3924">
        <v>0.61333300000000002</v>
      </c>
      <c r="T3924">
        <v>0</v>
      </c>
      <c r="U3924">
        <v>0</v>
      </c>
    </row>
    <row r="3925" spans="1:21" x14ac:dyDescent="0.25">
      <c r="A3925" t="s">
        <v>14842</v>
      </c>
      <c r="B3925">
        <v>1</v>
      </c>
      <c r="C3925" t="s">
        <v>79</v>
      </c>
      <c r="D3925" t="s">
        <v>124</v>
      </c>
      <c r="E3925" t="s">
        <v>14843</v>
      </c>
      <c r="F3925" t="s">
        <v>10278</v>
      </c>
      <c r="G3925" t="s">
        <v>71</v>
      </c>
      <c r="H3925" t="s">
        <v>129</v>
      </c>
      <c r="I3925" t="s">
        <v>22</v>
      </c>
      <c r="J3925" t="s">
        <v>141</v>
      </c>
      <c r="K3925" t="s">
        <v>14844</v>
      </c>
      <c r="L3925" t="s">
        <v>14845</v>
      </c>
      <c r="M3925">
        <v>1.746111111</v>
      </c>
      <c r="N3925">
        <v>0</v>
      </c>
      <c r="O3925">
        <v>120</v>
      </c>
      <c r="P3925">
        <v>0</v>
      </c>
      <c r="Q3925">
        <v>0</v>
      </c>
      <c r="R3925">
        <v>0</v>
      </c>
      <c r="S3925">
        <v>209.533333</v>
      </c>
      <c r="T3925">
        <v>0</v>
      </c>
      <c r="U3925">
        <v>0</v>
      </c>
    </row>
    <row r="3926" spans="1:21" x14ac:dyDescent="0.25">
      <c r="A3926" t="s">
        <v>14846</v>
      </c>
      <c r="B3926">
        <v>1</v>
      </c>
      <c r="C3926" t="s">
        <v>78</v>
      </c>
      <c r="D3926" t="s">
        <v>102</v>
      </c>
      <c r="E3926" t="s">
        <v>14847</v>
      </c>
      <c r="F3926" t="s">
        <v>140</v>
      </c>
      <c r="G3926" t="s">
        <v>72</v>
      </c>
      <c r="H3926" t="s">
        <v>129</v>
      </c>
      <c r="I3926" t="s">
        <v>22</v>
      </c>
      <c r="J3926" t="s">
        <v>141</v>
      </c>
      <c r="K3926" t="s">
        <v>14848</v>
      </c>
      <c r="L3926" t="s">
        <v>14849</v>
      </c>
      <c r="M3926">
        <v>0.712777777</v>
      </c>
      <c r="N3926">
        <v>1</v>
      </c>
      <c r="O3926">
        <v>0</v>
      </c>
      <c r="P3926">
        <v>16</v>
      </c>
      <c r="Q3926">
        <v>1</v>
      </c>
      <c r="R3926">
        <v>0.71277800000000002</v>
      </c>
      <c r="S3926">
        <v>0</v>
      </c>
      <c r="T3926">
        <v>11.404444</v>
      </c>
      <c r="U3926">
        <v>0.71277800000000002</v>
      </c>
    </row>
    <row r="3927" spans="1:21" x14ac:dyDescent="0.25">
      <c r="A3927" t="s">
        <v>14850</v>
      </c>
      <c r="B3927">
        <v>1</v>
      </c>
      <c r="C3927" t="s">
        <v>78</v>
      </c>
      <c r="D3927" t="s">
        <v>102</v>
      </c>
      <c r="E3927" t="s">
        <v>14851</v>
      </c>
      <c r="F3927" t="s">
        <v>140</v>
      </c>
      <c r="G3927" t="s">
        <v>72</v>
      </c>
      <c r="H3927" t="s">
        <v>129</v>
      </c>
      <c r="I3927" t="s">
        <v>22</v>
      </c>
      <c r="J3927" t="s">
        <v>141</v>
      </c>
      <c r="K3927" t="s">
        <v>14852</v>
      </c>
      <c r="L3927" t="s">
        <v>14853</v>
      </c>
      <c r="M3927">
        <v>0.61555555500000003</v>
      </c>
      <c r="N3927">
        <v>0</v>
      </c>
      <c r="O3927">
        <v>4</v>
      </c>
      <c r="P3927">
        <v>7</v>
      </c>
      <c r="Q3927">
        <v>379</v>
      </c>
      <c r="R3927">
        <v>0</v>
      </c>
      <c r="S3927">
        <v>2.4622220000000001</v>
      </c>
      <c r="T3927">
        <v>4.3088889999999997</v>
      </c>
      <c r="U3927">
        <v>233.29555500000001</v>
      </c>
    </row>
    <row r="3928" spans="1:21" x14ac:dyDescent="0.25">
      <c r="A3928" t="s">
        <v>14854</v>
      </c>
      <c r="B3928">
        <v>1</v>
      </c>
      <c r="C3928" t="s">
        <v>78</v>
      </c>
      <c r="D3928" t="s">
        <v>102</v>
      </c>
      <c r="E3928" t="s">
        <v>14855</v>
      </c>
      <c r="F3928" t="s">
        <v>4991</v>
      </c>
      <c r="G3928" t="s">
        <v>71</v>
      </c>
      <c r="H3928" t="s">
        <v>129</v>
      </c>
      <c r="I3928" t="s">
        <v>22</v>
      </c>
      <c r="J3928" t="s">
        <v>141</v>
      </c>
      <c r="K3928" t="s">
        <v>14856</v>
      </c>
      <c r="L3928" t="s">
        <v>14857</v>
      </c>
      <c r="M3928">
        <v>1.995833333</v>
      </c>
      <c r="N3928">
        <v>0</v>
      </c>
      <c r="O3928">
        <v>0</v>
      </c>
      <c r="P3928">
        <v>0</v>
      </c>
      <c r="Q3928">
        <v>1</v>
      </c>
      <c r="R3928">
        <v>0</v>
      </c>
      <c r="S3928">
        <v>0</v>
      </c>
      <c r="T3928">
        <v>0</v>
      </c>
      <c r="U3928">
        <v>1.995833</v>
      </c>
    </row>
    <row r="3929" spans="1:21" x14ac:dyDescent="0.25">
      <c r="A3929" t="s">
        <v>14858</v>
      </c>
      <c r="B3929">
        <v>1</v>
      </c>
      <c r="C3929" t="s">
        <v>78</v>
      </c>
      <c r="D3929" t="s">
        <v>102</v>
      </c>
      <c r="E3929" t="s">
        <v>14859</v>
      </c>
      <c r="F3929" t="s">
        <v>128</v>
      </c>
      <c r="G3929" t="s">
        <v>72</v>
      </c>
      <c r="H3929" t="s">
        <v>129</v>
      </c>
      <c r="I3929" t="s">
        <v>22</v>
      </c>
      <c r="J3929" t="s">
        <v>130</v>
      </c>
      <c r="K3929" t="s">
        <v>14860</v>
      </c>
      <c r="L3929" t="s">
        <v>14861</v>
      </c>
      <c r="M3929">
        <v>6.1441666660000003</v>
      </c>
      <c r="N3929">
        <v>0</v>
      </c>
      <c r="O3929">
        <v>0</v>
      </c>
      <c r="P3929">
        <v>1</v>
      </c>
      <c r="Q3929">
        <v>251</v>
      </c>
      <c r="R3929">
        <v>0</v>
      </c>
      <c r="S3929">
        <v>0</v>
      </c>
      <c r="T3929">
        <v>6.1441670000000004</v>
      </c>
      <c r="U3929">
        <v>1542.185833</v>
      </c>
    </row>
    <row r="3930" spans="1:21" x14ac:dyDescent="0.25">
      <c r="A3930" t="s">
        <v>14862</v>
      </c>
      <c r="B3930">
        <v>1</v>
      </c>
      <c r="C3930" t="s">
        <v>78</v>
      </c>
      <c r="D3930" t="s">
        <v>102</v>
      </c>
      <c r="E3930" t="s">
        <v>14863</v>
      </c>
      <c r="F3930" t="s">
        <v>4991</v>
      </c>
      <c r="G3930" t="s">
        <v>71</v>
      </c>
      <c r="H3930" t="s">
        <v>129</v>
      </c>
      <c r="I3930" t="s">
        <v>22</v>
      </c>
      <c r="J3930" t="s">
        <v>141</v>
      </c>
      <c r="K3930" t="s">
        <v>14864</v>
      </c>
      <c r="L3930" t="s">
        <v>14865</v>
      </c>
      <c r="M3930">
        <v>3.8</v>
      </c>
      <c r="N3930">
        <v>0</v>
      </c>
      <c r="O3930">
        <v>0</v>
      </c>
      <c r="P3930">
        <v>0</v>
      </c>
      <c r="Q3930">
        <v>3</v>
      </c>
      <c r="R3930">
        <v>0</v>
      </c>
      <c r="S3930">
        <v>0</v>
      </c>
      <c r="T3930">
        <v>0</v>
      </c>
      <c r="U3930">
        <v>11.4</v>
      </c>
    </row>
    <row r="3931" spans="1:21" x14ac:dyDescent="0.25">
      <c r="A3931" t="s">
        <v>14866</v>
      </c>
      <c r="B3931">
        <v>1</v>
      </c>
      <c r="C3931" t="s">
        <v>78</v>
      </c>
      <c r="D3931" t="s">
        <v>104</v>
      </c>
      <c r="E3931" t="s">
        <v>14867</v>
      </c>
      <c r="F3931" t="s">
        <v>4996</v>
      </c>
      <c r="G3931" t="s">
        <v>71</v>
      </c>
      <c r="H3931" t="s">
        <v>129</v>
      </c>
      <c r="I3931" t="s">
        <v>22</v>
      </c>
      <c r="J3931" t="s">
        <v>141</v>
      </c>
      <c r="K3931" t="s">
        <v>14868</v>
      </c>
      <c r="L3931" t="s">
        <v>14869</v>
      </c>
      <c r="M3931">
        <v>0.64249999999999996</v>
      </c>
      <c r="N3931">
        <v>0</v>
      </c>
      <c r="O3931">
        <v>15</v>
      </c>
      <c r="P3931">
        <v>0</v>
      </c>
      <c r="Q3931">
        <v>0</v>
      </c>
      <c r="R3931">
        <v>0</v>
      </c>
      <c r="S3931">
        <v>9.6374999999999993</v>
      </c>
      <c r="T3931">
        <v>0</v>
      </c>
      <c r="U3931">
        <v>0</v>
      </c>
    </row>
    <row r="3932" spans="1:21" x14ac:dyDescent="0.25">
      <c r="A3932" t="s">
        <v>14870</v>
      </c>
      <c r="B3932">
        <v>1</v>
      </c>
      <c r="C3932" t="s">
        <v>78</v>
      </c>
      <c r="D3932" t="s">
        <v>104</v>
      </c>
      <c r="E3932" t="s">
        <v>14871</v>
      </c>
      <c r="F3932" t="s">
        <v>5470</v>
      </c>
      <c r="G3932" t="s">
        <v>71</v>
      </c>
      <c r="H3932" t="s">
        <v>129</v>
      </c>
      <c r="I3932" t="s">
        <v>22</v>
      </c>
      <c r="J3932" t="s">
        <v>141</v>
      </c>
      <c r="K3932" t="s">
        <v>14872</v>
      </c>
      <c r="L3932" t="s">
        <v>14873</v>
      </c>
      <c r="M3932">
        <v>1.9311111110000001</v>
      </c>
      <c r="N3932">
        <v>0</v>
      </c>
      <c r="O3932">
        <v>0</v>
      </c>
      <c r="P3932">
        <v>0</v>
      </c>
      <c r="Q3932">
        <v>52</v>
      </c>
      <c r="R3932">
        <v>0</v>
      </c>
      <c r="S3932">
        <v>0</v>
      </c>
      <c r="T3932">
        <v>0</v>
      </c>
      <c r="U3932">
        <v>100.417778</v>
      </c>
    </row>
    <row r="3933" spans="1:21" x14ac:dyDescent="0.25">
      <c r="A3933" t="s">
        <v>14874</v>
      </c>
      <c r="B3933">
        <v>1</v>
      </c>
      <c r="C3933" t="s">
        <v>78</v>
      </c>
      <c r="D3933" t="s">
        <v>102</v>
      </c>
      <c r="E3933" t="s">
        <v>14875</v>
      </c>
      <c r="F3933" t="s">
        <v>140</v>
      </c>
      <c r="G3933" t="s">
        <v>72</v>
      </c>
      <c r="H3933" t="s">
        <v>129</v>
      </c>
      <c r="I3933" t="s">
        <v>22</v>
      </c>
      <c r="J3933" t="s">
        <v>141</v>
      </c>
      <c r="K3933" t="s">
        <v>14876</v>
      </c>
      <c r="L3933" t="s">
        <v>14877</v>
      </c>
      <c r="M3933">
        <v>1.158055555</v>
      </c>
      <c r="N3933">
        <v>0</v>
      </c>
      <c r="O3933">
        <v>0</v>
      </c>
      <c r="P3933">
        <v>1</v>
      </c>
      <c r="Q3933">
        <v>0</v>
      </c>
      <c r="R3933">
        <v>0</v>
      </c>
      <c r="S3933">
        <v>0</v>
      </c>
      <c r="T3933">
        <v>1.158056</v>
      </c>
      <c r="U3933">
        <v>0</v>
      </c>
    </row>
    <row r="3934" spans="1:21" x14ac:dyDescent="0.25">
      <c r="A3934" t="s">
        <v>14878</v>
      </c>
      <c r="B3934">
        <v>1</v>
      </c>
      <c r="C3934" t="s">
        <v>78</v>
      </c>
      <c r="D3934" t="s">
        <v>102</v>
      </c>
      <c r="E3934" t="s">
        <v>14851</v>
      </c>
      <c r="F3934" t="s">
        <v>140</v>
      </c>
      <c r="G3934" t="s">
        <v>72</v>
      </c>
      <c r="H3934" t="s">
        <v>129</v>
      </c>
      <c r="I3934" t="s">
        <v>22</v>
      </c>
      <c r="J3934" t="s">
        <v>141</v>
      </c>
      <c r="K3934" t="s">
        <v>14879</v>
      </c>
      <c r="L3934" t="s">
        <v>14880</v>
      </c>
      <c r="M3934">
        <v>0.4</v>
      </c>
      <c r="N3934">
        <v>0</v>
      </c>
      <c r="O3934">
        <v>4</v>
      </c>
      <c r="P3934">
        <v>7</v>
      </c>
      <c r="Q3934">
        <v>379</v>
      </c>
      <c r="R3934">
        <v>0</v>
      </c>
      <c r="S3934">
        <v>1.6</v>
      </c>
      <c r="T3934">
        <v>2.8</v>
      </c>
      <c r="U3934">
        <v>151.6</v>
      </c>
    </row>
    <row r="3935" spans="1:21" x14ac:dyDescent="0.25">
      <c r="A3935" t="s">
        <v>14881</v>
      </c>
      <c r="B3935">
        <v>1</v>
      </c>
      <c r="C3935" t="s">
        <v>78</v>
      </c>
      <c r="D3935" t="s">
        <v>102</v>
      </c>
      <c r="E3935" t="s">
        <v>14882</v>
      </c>
      <c r="F3935" t="s">
        <v>4986</v>
      </c>
      <c r="G3935" t="s">
        <v>71</v>
      </c>
      <c r="H3935" t="s">
        <v>129</v>
      </c>
      <c r="I3935" t="s">
        <v>22</v>
      </c>
      <c r="J3935" t="s">
        <v>141</v>
      </c>
      <c r="K3935" t="s">
        <v>14883</v>
      </c>
      <c r="L3935" t="s">
        <v>14884</v>
      </c>
      <c r="M3935">
        <v>0.66805555500000002</v>
      </c>
      <c r="N3935">
        <v>0</v>
      </c>
      <c r="O3935">
        <v>0</v>
      </c>
      <c r="P3935">
        <v>0</v>
      </c>
      <c r="Q3935">
        <v>2</v>
      </c>
      <c r="R3935">
        <v>0</v>
      </c>
      <c r="S3935">
        <v>0</v>
      </c>
      <c r="T3935">
        <v>0</v>
      </c>
      <c r="U3935">
        <v>1.336111</v>
      </c>
    </row>
    <row r="3936" spans="1:21" x14ac:dyDescent="0.25">
      <c r="A3936" t="s">
        <v>14885</v>
      </c>
      <c r="B3936">
        <v>1</v>
      </c>
      <c r="C3936" t="s">
        <v>78</v>
      </c>
      <c r="D3936" t="s">
        <v>102</v>
      </c>
      <c r="E3936" t="s">
        <v>14886</v>
      </c>
      <c r="F3936" t="s">
        <v>5012</v>
      </c>
      <c r="G3936" t="s">
        <v>72</v>
      </c>
      <c r="H3936" t="s">
        <v>129</v>
      </c>
      <c r="I3936" t="s">
        <v>22</v>
      </c>
      <c r="J3936" t="s">
        <v>141</v>
      </c>
      <c r="K3936" t="s">
        <v>14887</v>
      </c>
      <c r="L3936" t="s">
        <v>14888</v>
      </c>
      <c r="M3936">
        <v>2.903888888</v>
      </c>
      <c r="N3936">
        <v>1</v>
      </c>
      <c r="O3936">
        <v>0</v>
      </c>
      <c r="P3936">
        <v>0</v>
      </c>
      <c r="Q3936">
        <v>0</v>
      </c>
      <c r="R3936">
        <v>2.9038889999999999</v>
      </c>
      <c r="S3936">
        <v>0</v>
      </c>
      <c r="T3936">
        <v>0</v>
      </c>
      <c r="U3936">
        <v>0</v>
      </c>
    </row>
    <row r="3937" spans="1:21" x14ac:dyDescent="0.25">
      <c r="A3937" t="s">
        <v>14889</v>
      </c>
      <c r="B3937">
        <v>1</v>
      </c>
      <c r="C3937" t="s">
        <v>78</v>
      </c>
      <c r="D3937" t="s">
        <v>102</v>
      </c>
      <c r="E3937" t="s">
        <v>14890</v>
      </c>
      <c r="F3937" t="s">
        <v>2199</v>
      </c>
      <c r="G3937" t="s">
        <v>72</v>
      </c>
      <c r="H3937" t="s">
        <v>129</v>
      </c>
      <c r="I3937" t="s">
        <v>24</v>
      </c>
      <c r="J3937" t="s">
        <v>141</v>
      </c>
      <c r="K3937" t="s">
        <v>14891</v>
      </c>
      <c r="L3937" t="s">
        <v>14892</v>
      </c>
      <c r="M3937">
        <v>0.712777777</v>
      </c>
      <c r="N3937">
        <v>16</v>
      </c>
      <c r="O3937">
        <v>1144</v>
      </c>
      <c r="P3937">
        <v>0</v>
      </c>
      <c r="Q3937">
        <v>50</v>
      </c>
      <c r="R3937">
        <v>11.404444</v>
      </c>
      <c r="S3937">
        <v>815.417777</v>
      </c>
      <c r="T3937">
        <v>0</v>
      </c>
      <c r="U3937">
        <v>35.638888999999999</v>
      </c>
    </row>
    <row r="3938" spans="1:21" x14ac:dyDescent="0.25">
      <c r="A3938" t="s">
        <v>14893</v>
      </c>
      <c r="B3938">
        <v>1</v>
      </c>
      <c r="C3938" t="s">
        <v>78</v>
      </c>
      <c r="D3938" t="s">
        <v>102</v>
      </c>
      <c r="E3938" t="s">
        <v>14894</v>
      </c>
      <c r="F3938" t="s">
        <v>140</v>
      </c>
      <c r="G3938" t="s">
        <v>72</v>
      </c>
      <c r="H3938" t="s">
        <v>129</v>
      </c>
      <c r="I3938" t="s">
        <v>22</v>
      </c>
      <c r="J3938" t="s">
        <v>141</v>
      </c>
      <c r="K3938" t="s">
        <v>14895</v>
      </c>
      <c r="L3938" t="s">
        <v>14896</v>
      </c>
      <c r="M3938">
        <v>1.011666666</v>
      </c>
      <c r="N3938">
        <v>28</v>
      </c>
      <c r="O3938">
        <v>0</v>
      </c>
      <c r="P3938">
        <v>0</v>
      </c>
      <c r="Q3938">
        <v>0</v>
      </c>
      <c r="R3938">
        <v>28.326667</v>
      </c>
      <c r="S3938">
        <v>0</v>
      </c>
      <c r="T3938">
        <v>0</v>
      </c>
      <c r="U3938">
        <v>0</v>
      </c>
    </row>
    <row r="3939" spans="1:21" x14ac:dyDescent="0.25">
      <c r="A3939" t="s">
        <v>14897</v>
      </c>
      <c r="B3939">
        <v>1</v>
      </c>
      <c r="C3939" t="s">
        <v>78</v>
      </c>
      <c r="D3939" t="s">
        <v>102</v>
      </c>
      <c r="E3939" t="s">
        <v>14898</v>
      </c>
      <c r="F3939" t="s">
        <v>140</v>
      </c>
      <c r="G3939" t="s">
        <v>72</v>
      </c>
      <c r="H3939" t="s">
        <v>129</v>
      </c>
      <c r="I3939" t="s">
        <v>22</v>
      </c>
      <c r="J3939" t="s">
        <v>141</v>
      </c>
      <c r="K3939" t="s">
        <v>14899</v>
      </c>
      <c r="L3939" t="s">
        <v>14900</v>
      </c>
      <c r="M3939">
        <v>1.0794444439999999</v>
      </c>
      <c r="N3939">
        <v>47</v>
      </c>
      <c r="O3939">
        <v>1982</v>
      </c>
      <c r="P3939">
        <v>4</v>
      </c>
      <c r="Q3939">
        <v>50</v>
      </c>
      <c r="R3939">
        <v>50.733888999999998</v>
      </c>
      <c r="S3939">
        <v>2139.4588880000001</v>
      </c>
      <c r="T3939">
        <v>4.3177779999999997</v>
      </c>
      <c r="U3939">
        <v>53.972222000000002</v>
      </c>
    </row>
    <row r="3940" spans="1:21" x14ac:dyDescent="0.25">
      <c r="A3940" t="s">
        <v>14901</v>
      </c>
      <c r="B3940">
        <v>1</v>
      </c>
      <c r="C3940" t="s">
        <v>79</v>
      </c>
      <c r="D3940" t="s">
        <v>109</v>
      </c>
      <c r="E3940" t="s">
        <v>14902</v>
      </c>
      <c r="F3940" t="s">
        <v>5626</v>
      </c>
      <c r="G3940" t="s">
        <v>71</v>
      </c>
      <c r="H3940" t="s">
        <v>129</v>
      </c>
      <c r="I3940" t="s">
        <v>24</v>
      </c>
      <c r="J3940" t="s">
        <v>141</v>
      </c>
      <c r="K3940" t="s">
        <v>14903</v>
      </c>
      <c r="L3940" t="s">
        <v>14904</v>
      </c>
      <c r="M3940">
        <v>1.184722222</v>
      </c>
      <c r="N3940">
        <v>0</v>
      </c>
      <c r="O3940">
        <v>211</v>
      </c>
      <c r="P3940">
        <v>0</v>
      </c>
      <c r="Q3940">
        <v>0</v>
      </c>
      <c r="R3940">
        <v>0</v>
      </c>
      <c r="S3940">
        <v>249.97638900000001</v>
      </c>
      <c r="T3940">
        <v>0</v>
      </c>
      <c r="U3940">
        <v>0</v>
      </c>
    </row>
    <row r="3941" spans="1:21" x14ac:dyDescent="0.25">
      <c r="A3941" t="s">
        <v>14905</v>
      </c>
      <c r="B3941">
        <v>1</v>
      </c>
      <c r="C3941" t="s">
        <v>79</v>
      </c>
      <c r="D3941" t="s">
        <v>109</v>
      </c>
      <c r="E3941" t="s">
        <v>14906</v>
      </c>
      <c r="F3941" t="s">
        <v>5070</v>
      </c>
      <c r="G3941" t="s">
        <v>71</v>
      </c>
      <c r="H3941" t="s">
        <v>129</v>
      </c>
      <c r="I3941" t="s">
        <v>22</v>
      </c>
      <c r="J3941" t="s">
        <v>141</v>
      </c>
      <c r="K3941" t="s">
        <v>14907</v>
      </c>
      <c r="L3941" t="s">
        <v>14908</v>
      </c>
      <c r="M3941">
        <v>1.1741666660000001</v>
      </c>
      <c r="N3941">
        <v>0</v>
      </c>
      <c r="O3941">
        <v>2</v>
      </c>
      <c r="P3941">
        <v>0</v>
      </c>
      <c r="Q3941">
        <v>0</v>
      </c>
      <c r="R3941">
        <v>0</v>
      </c>
      <c r="S3941">
        <v>2.3483329999999998</v>
      </c>
      <c r="T3941">
        <v>0</v>
      </c>
      <c r="U3941">
        <v>0</v>
      </c>
    </row>
    <row r="3942" spans="1:21" x14ac:dyDescent="0.25">
      <c r="A3942" t="s">
        <v>14909</v>
      </c>
      <c r="B3942">
        <v>1</v>
      </c>
      <c r="C3942" t="s">
        <v>79</v>
      </c>
      <c r="D3942" t="s">
        <v>109</v>
      </c>
      <c r="E3942" t="s">
        <v>14910</v>
      </c>
      <c r="F3942" t="s">
        <v>140</v>
      </c>
      <c r="G3942" t="s">
        <v>72</v>
      </c>
      <c r="H3942" t="s">
        <v>129</v>
      </c>
      <c r="I3942" t="s">
        <v>22</v>
      </c>
      <c r="J3942" t="s">
        <v>141</v>
      </c>
      <c r="K3942" t="s">
        <v>14911</v>
      </c>
      <c r="L3942" t="s">
        <v>14912</v>
      </c>
      <c r="M3942">
        <v>0.233055555</v>
      </c>
      <c r="N3942">
        <v>10</v>
      </c>
      <c r="O3942">
        <v>2624</v>
      </c>
      <c r="P3942">
        <v>0</v>
      </c>
      <c r="Q3942">
        <v>1</v>
      </c>
      <c r="R3942">
        <v>2.3305560000000001</v>
      </c>
      <c r="S3942">
        <v>611.53777600000001</v>
      </c>
      <c r="T3942">
        <v>0</v>
      </c>
      <c r="U3942">
        <v>0.23305600000000001</v>
      </c>
    </row>
    <row r="3943" spans="1:21" x14ac:dyDescent="0.25">
      <c r="A3943" t="s">
        <v>14913</v>
      </c>
      <c r="B3943">
        <v>1</v>
      </c>
      <c r="C3943" t="s">
        <v>78</v>
      </c>
      <c r="D3943" t="s">
        <v>102</v>
      </c>
      <c r="E3943" t="s">
        <v>14914</v>
      </c>
      <c r="F3943" t="s">
        <v>4986</v>
      </c>
      <c r="G3943" t="s">
        <v>71</v>
      </c>
      <c r="H3943" t="s">
        <v>129</v>
      </c>
      <c r="I3943" t="s">
        <v>22</v>
      </c>
      <c r="J3943" t="s">
        <v>141</v>
      </c>
      <c r="K3943" t="s">
        <v>14915</v>
      </c>
      <c r="L3943" t="s">
        <v>14916</v>
      </c>
      <c r="M3943">
        <v>1.079722222</v>
      </c>
      <c r="N3943">
        <v>0</v>
      </c>
      <c r="O3943">
        <v>0</v>
      </c>
      <c r="P3943">
        <v>0</v>
      </c>
      <c r="Q3943">
        <v>38</v>
      </c>
      <c r="R3943">
        <v>0</v>
      </c>
      <c r="S3943">
        <v>0</v>
      </c>
      <c r="T3943">
        <v>0</v>
      </c>
      <c r="U3943">
        <v>41.029443999999998</v>
      </c>
    </row>
    <row r="3944" spans="1:21" x14ac:dyDescent="0.25">
      <c r="A3944" t="s">
        <v>14917</v>
      </c>
      <c r="B3944">
        <v>1</v>
      </c>
      <c r="C3944" t="s">
        <v>78</v>
      </c>
      <c r="D3944" t="s">
        <v>81</v>
      </c>
      <c r="E3944" t="s">
        <v>14918</v>
      </c>
      <c r="F3944" t="s">
        <v>5029</v>
      </c>
      <c r="G3944" t="s">
        <v>71</v>
      </c>
      <c r="H3944" t="s">
        <v>129</v>
      </c>
      <c r="I3944" t="s">
        <v>22</v>
      </c>
      <c r="J3944" t="s">
        <v>141</v>
      </c>
      <c r="K3944" t="s">
        <v>14919</v>
      </c>
      <c r="L3944" t="s">
        <v>14920</v>
      </c>
      <c r="M3944">
        <v>2.576944444</v>
      </c>
      <c r="N3944">
        <v>0</v>
      </c>
      <c r="O3944">
        <v>89</v>
      </c>
      <c r="P3944">
        <v>0</v>
      </c>
      <c r="Q3944">
        <v>0</v>
      </c>
      <c r="R3944">
        <v>0</v>
      </c>
      <c r="S3944">
        <v>229.34805600000001</v>
      </c>
      <c r="T3944">
        <v>0</v>
      </c>
      <c r="U3944">
        <v>0</v>
      </c>
    </row>
    <row r="3945" spans="1:21" x14ac:dyDescent="0.25">
      <c r="A3945" t="s">
        <v>14921</v>
      </c>
      <c r="B3945">
        <v>1</v>
      </c>
      <c r="C3945" t="s">
        <v>78</v>
      </c>
      <c r="D3945" t="s">
        <v>102</v>
      </c>
      <c r="E3945" t="s">
        <v>14922</v>
      </c>
      <c r="F3945" t="s">
        <v>4991</v>
      </c>
      <c r="G3945" t="s">
        <v>71</v>
      </c>
      <c r="H3945" t="s">
        <v>129</v>
      </c>
      <c r="I3945" t="s">
        <v>22</v>
      </c>
      <c r="J3945" t="s">
        <v>141</v>
      </c>
      <c r="K3945" t="s">
        <v>14923</v>
      </c>
      <c r="L3945" t="s">
        <v>14924</v>
      </c>
      <c r="M3945">
        <v>2.3875000000000002</v>
      </c>
      <c r="N3945">
        <v>0</v>
      </c>
      <c r="O3945">
        <v>0</v>
      </c>
      <c r="P3945">
        <v>0</v>
      </c>
      <c r="Q3945">
        <v>1</v>
      </c>
      <c r="R3945">
        <v>0</v>
      </c>
      <c r="S3945">
        <v>0</v>
      </c>
      <c r="T3945">
        <v>0</v>
      </c>
      <c r="U3945">
        <v>2.3875000000000002</v>
      </c>
    </row>
    <row r="3946" spans="1:21" x14ac:dyDescent="0.25">
      <c r="A3946" t="s">
        <v>14925</v>
      </c>
      <c r="B3946">
        <v>1</v>
      </c>
      <c r="C3946" t="s">
        <v>78</v>
      </c>
      <c r="D3946" t="s">
        <v>102</v>
      </c>
      <c r="E3946" t="s">
        <v>14926</v>
      </c>
      <c r="F3946" t="s">
        <v>4991</v>
      </c>
      <c r="G3946" t="s">
        <v>71</v>
      </c>
      <c r="H3946" t="s">
        <v>129</v>
      </c>
      <c r="I3946" t="s">
        <v>22</v>
      </c>
      <c r="J3946" t="s">
        <v>141</v>
      </c>
      <c r="K3946" t="s">
        <v>14927</v>
      </c>
      <c r="L3946" t="s">
        <v>14928</v>
      </c>
      <c r="M3946">
        <v>0.505</v>
      </c>
      <c r="N3946">
        <v>0</v>
      </c>
      <c r="O3946">
        <v>0</v>
      </c>
      <c r="P3946">
        <v>0</v>
      </c>
      <c r="Q3946">
        <v>1</v>
      </c>
      <c r="R3946">
        <v>0</v>
      </c>
      <c r="S3946">
        <v>0</v>
      </c>
      <c r="T3946">
        <v>0</v>
      </c>
      <c r="U3946">
        <v>0.505</v>
      </c>
    </row>
    <row r="3947" spans="1:21" x14ac:dyDescent="0.25">
      <c r="A3947" t="s">
        <v>14929</v>
      </c>
      <c r="B3947">
        <v>1</v>
      </c>
      <c r="C3947" t="s">
        <v>78</v>
      </c>
      <c r="D3947" t="s">
        <v>80</v>
      </c>
      <c r="E3947" t="s">
        <v>14930</v>
      </c>
      <c r="F3947" t="s">
        <v>4991</v>
      </c>
      <c r="G3947" t="s">
        <v>71</v>
      </c>
      <c r="H3947" t="s">
        <v>129</v>
      </c>
      <c r="I3947" t="s">
        <v>22</v>
      </c>
      <c r="J3947" t="s">
        <v>141</v>
      </c>
      <c r="K3947" t="s">
        <v>14931</v>
      </c>
      <c r="L3947" t="s">
        <v>14932</v>
      </c>
      <c r="M3947">
        <v>0.896666666</v>
      </c>
      <c r="N3947">
        <v>0</v>
      </c>
      <c r="O3947">
        <v>1</v>
      </c>
      <c r="P3947">
        <v>0</v>
      </c>
      <c r="Q3947">
        <v>0</v>
      </c>
      <c r="R3947">
        <v>0</v>
      </c>
      <c r="S3947">
        <v>0.89666699999999999</v>
      </c>
      <c r="T3947">
        <v>0</v>
      </c>
      <c r="U3947">
        <v>0</v>
      </c>
    </row>
    <row r="3948" spans="1:21" x14ac:dyDescent="0.25">
      <c r="A3948" t="s">
        <v>14933</v>
      </c>
      <c r="B3948">
        <v>1</v>
      </c>
      <c r="C3948" t="s">
        <v>78</v>
      </c>
      <c r="D3948" t="s">
        <v>104</v>
      </c>
      <c r="E3948" t="s">
        <v>14934</v>
      </c>
      <c r="F3948" t="s">
        <v>4991</v>
      </c>
      <c r="G3948" t="s">
        <v>71</v>
      </c>
      <c r="H3948" t="s">
        <v>129</v>
      </c>
      <c r="I3948" t="s">
        <v>22</v>
      </c>
      <c r="J3948" t="s">
        <v>141</v>
      </c>
      <c r="K3948" t="s">
        <v>14935</v>
      </c>
      <c r="L3948" t="s">
        <v>14936</v>
      </c>
      <c r="M3948">
        <v>7.2927777770000004</v>
      </c>
      <c r="N3948">
        <v>0</v>
      </c>
      <c r="O3948">
        <v>2</v>
      </c>
      <c r="P3948">
        <v>0</v>
      </c>
      <c r="Q3948">
        <v>0</v>
      </c>
      <c r="R3948">
        <v>0</v>
      </c>
      <c r="S3948">
        <v>14.585556</v>
      </c>
      <c r="T3948">
        <v>0</v>
      </c>
      <c r="U3948">
        <v>0</v>
      </c>
    </row>
    <row r="3949" spans="1:21" x14ac:dyDescent="0.25">
      <c r="A3949" t="s">
        <v>14937</v>
      </c>
      <c r="B3949">
        <v>1</v>
      </c>
      <c r="C3949" t="s">
        <v>78</v>
      </c>
      <c r="D3949" t="s">
        <v>80</v>
      </c>
      <c r="E3949" t="s">
        <v>14938</v>
      </c>
      <c r="F3949" t="s">
        <v>4991</v>
      </c>
      <c r="G3949" t="s">
        <v>71</v>
      </c>
      <c r="H3949" t="s">
        <v>129</v>
      </c>
      <c r="I3949" t="s">
        <v>22</v>
      </c>
      <c r="J3949" t="s">
        <v>141</v>
      </c>
      <c r="K3949" t="s">
        <v>14939</v>
      </c>
      <c r="L3949" t="s">
        <v>14940</v>
      </c>
      <c r="M3949">
        <v>0.83861111099999996</v>
      </c>
      <c r="N3949">
        <v>2</v>
      </c>
      <c r="O3949">
        <v>0</v>
      </c>
      <c r="P3949">
        <v>0</v>
      </c>
      <c r="Q3949">
        <v>0</v>
      </c>
      <c r="R3949">
        <v>1.677222</v>
      </c>
      <c r="S3949">
        <v>0</v>
      </c>
      <c r="T3949">
        <v>0</v>
      </c>
      <c r="U3949">
        <v>0</v>
      </c>
    </row>
    <row r="3950" spans="1:21" x14ac:dyDescent="0.25">
      <c r="A3950" t="s">
        <v>14941</v>
      </c>
      <c r="B3950">
        <v>1</v>
      </c>
      <c r="C3950" t="s">
        <v>78</v>
      </c>
      <c r="D3950" t="s">
        <v>98</v>
      </c>
      <c r="E3950" t="s">
        <v>14942</v>
      </c>
      <c r="F3950" t="s">
        <v>10278</v>
      </c>
      <c r="G3950" t="s">
        <v>71</v>
      </c>
      <c r="H3950" t="s">
        <v>129</v>
      </c>
      <c r="I3950" t="s">
        <v>22</v>
      </c>
      <c r="J3950" t="s">
        <v>141</v>
      </c>
      <c r="K3950" t="s">
        <v>14943</v>
      </c>
      <c r="L3950" t="s">
        <v>14944</v>
      </c>
      <c r="M3950">
        <v>0.59</v>
      </c>
      <c r="N3950">
        <v>1</v>
      </c>
      <c r="O3950">
        <v>293</v>
      </c>
      <c r="P3950">
        <v>0</v>
      </c>
      <c r="Q3950">
        <v>2</v>
      </c>
      <c r="R3950">
        <v>0.59</v>
      </c>
      <c r="S3950">
        <v>172.87</v>
      </c>
      <c r="T3950">
        <v>0</v>
      </c>
      <c r="U3950">
        <v>1.18</v>
      </c>
    </row>
    <row r="3951" spans="1:21" x14ac:dyDescent="0.25">
      <c r="A3951" t="s">
        <v>14945</v>
      </c>
      <c r="B3951">
        <v>1</v>
      </c>
      <c r="C3951" t="s">
        <v>78</v>
      </c>
      <c r="D3951" t="s">
        <v>80</v>
      </c>
      <c r="E3951" t="s">
        <v>14946</v>
      </c>
      <c r="F3951" t="s">
        <v>4991</v>
      </c>
      <c r="G3951" t="s">
        <v>71</v>
      </c>
      <c r="H3951" t="s">
        <v>129</v>
      </c>
      <c r="I3951" t="s">
        <v>22</v>
      </c>
      <c r="J3951" t="s">
        <v>141</v>
      </c>
      <c r="K3951" t="s">
        <v>14947</v>
      </c>
      <c r="L3951" t="s">
        <v>14948</v>
      </c>
      <c r="M3951">
        <v>3.520277777</v>
      </c>
      <c r="N3951">
        <v>0</v>
      </c>
      <c r="O3951">
        <v>1</v>
      </c>
      <c r="P3951">
        <v>0</v>
      </c>
      <c r="Q3951">
        <v>0</v>
      </c>
      <c r="R3951">
        <v>0</v>
      </c>
      <c r="S3951">
        <v>3.5202779999999998</v>
      </c>
      <c r="T3951">
        <v>0</v>
      </c>
      <c r="U3951">
        <v>0</v>
      </c>
    </row>
    <row r="3952" spans="1:21" x14ac:dyDescent="0.25">
      <c r="A3952" t="s">
        <v>14949</v>
      </c>
      <c r="B3952">
        <v>1</v>
      </c>
      <c r="C3952" t="s">
        <v>78</v>
      </c>
      <c r="D3952" t="s">
        <v>82</v>
      </c>
      <c r="E3952" t="s">
        <v>14950</v>
      </c>
      <c r="F3952" t="s">
        <v>4991</v>
      </c>
      <c r="G3952" t="s">
        <v>71</v>
      </c>
      <c r="H3952" t="s">
        <v>129</v>
      </c>
      <c r="I3952" t="s">
        <v>22</v>
      </c>
      <c r="J3952" t="s">
        <v>141</v>
      </c>
      <c r="K3952" t="s">
        <v>14951</v>
      </c>
      <c r="L3952" t="s">
        <v>14952</v>
      </c>
      <c r="M3952">
        <v>3.4216666660000001</v>
      </c>
      <c r="N3952">
        <v>0</v>
      </c>
      <c r="O3952">
        <v>3</v>
      </c>
      <c r="P3952">
        <v>0</v>
      </c>
      <c r="Q3952">
        <v>0</v>
      </c>
      <c r="R3952">
        <v>0</v>
      </c>
      <c r="S3952">
        <v>10.265000000000001</v>
      </c>
      <c r="T3952">
        <v>0</v>
      </c>
      <c r="U3952">
        <v>0</v>
      </c>
    </row>
    <row r="3953" spans="1:21" x14ac:dyDescent="0.25">
      <c r="A3953" t="s">
        <v>14953</v>
      </c>
      <c r="B3953">
        <v>1</v>
      </c>
      <c r="C3953" t="s">
        <v>78</v>
      </c>
      <c r="D3953" t="s">
        <v>93</v>
      </c>
      <c r="E3953" t="s">
        <v>14954</v>
      </c>
      <c r="F3953" t="s">
        <v>4991</v>
      </c>
      <c r="G3953" t="s">
        <v>71</v>
      </c>
      <c r="H3953" t="s">
        <v>129</v>
      </c>
      <c r="I3953" t="s">
        <v>22</v>
      </c>
      <c r="J3953" t="s">
        <v>141</v>
      </c>
      <c r="K3953" t="s">
        <v>14955</v>
      </c>
      <c r="L3953" t="s">
        <v>14956</v>
      </c>
      <c r="M3953">
        <v>1.1758333329999999</v>
      </c>
      <c r="N3953">
        <v>0</v>
      </c>
      <c r="O3953">
        <v>3</v>
      </c>
      <c r="P3953">
        <v>0</v>
      </c>
      <c r="Q3953">
        <v>0</v>
      </c>
      <c r="R3953">
        <v>0</v>
      </c>
      <c r="S3953">
        <v>3.5274999999999999</v>
      </c>
      <c r="T3953">
        <v>0</v>
      </c>
      <c r="U3953">
        <v>0</v>
      </c>
    </row>
    <row r="3954" spans="1:21" x14ac:dyDescent="0.25">
      <c r="A3954" t="s">
        <v>14957</v>
      </c>
      <c r="B3954">
        <v>1</v>
      </c>
      <c r="C3954" t="s">
        <v>78</v>
      </c>
      <c r="D3954" t="s">
        <v>93</v>
      </c>
      <c r="E3954" t="s">
        <v>14958</v>
      </c>
      <c r="F3954" t="s">
        <v>5748</v>
      </c>
      <c r="G3954" t="s">
        <v>71</v>
      </c>
      <c r="H3954" t="s">
        <v>129</v>
      </c>
      <c r="I3954" t="s">
        <v>22</v>
      </c>
      <c r="J3954" t="s">
        <v>141</v>
      </c>
      <c r="K3954" t="s">
        <v>14959</v>
      </c>
      <c r="L3954" t="s">
        <v>14960</v>
      </c>
      <c r="M3954">
        <v>0.31222222199999999</v>
      </c>
      <c r="N3954">
        <v>0</v>
      </c>
      <c r="O3954">
        <v>54</v>
      </c>
      <c r="P3954">
        <v>0</v>
      </c>
      <c r="Q3954">
        <v>0</v>
      </c>
      <c r="R3954">
        <v>0</v>
      </c>
      <c r="S3954">
        <v>16.86</v>
      </c>
      <c r="T3954">
        <v>0</v>
      </c>
      <c r="U3954">
        <v>0</v>
      </c>
    </row>
    <row r="3955" spans="1:21" x14ac:dyDescent="0.25">
      <c r="A3955" t="s">
        <v>14961</v>
      </c>
      <c r="B3955">
        <v>1</v>
      </c>
      <c r="C3955" t="s">
        <v>78</v>
      </c>
      <c r="D3955" t="s">
        <v>93</v>
      </c>
      <c r="E3955" t="s">
        <v>14962</v>
      </c>
      <c r="F3955" t="s">
        <v>4991</v>
      </c>
      <c r="G3955" t="s">
        <v>71</v>
      </c>
      <c r="H3955" t="s">
        <v>129</v>
      </c>
      <c r="I3955" t="s">
        <v>22</v>
      </c>
      <c r="J3955" t="s">
        <v>141</v>
      </c>
      <c r="K3955" t="s">
        <v>14963</v>
      </c>
      <c r="L3955" t="s">
        <v>14964</v>
      </c>
      <c r="M3955">
        <v>26.311944444000002</v>
      </c>
      <c r="N3955">
        <v>0</v>
      </c>
      <c r="O3955">
        <v>2</v>
      </c>
      <c r="P3955">
        <v>0</v>
      </c>
      <c r="Q3955">
        <v>0</v>
      </c>
      <c r="R3955">
        <v>0</v>
      </c>
      <c r="S3955">
        <v>52.623888999999998</v>
      </c>
      <c r="T3955">
        <v>0</v>
      </c>
      <c r="U3955">
        <v>0</v>
      </c>
    </row>
    <row r="3956" spans="1:21" x14ac:dyDescent="0.25">
      <c r="A3956" t="s">
        <v>14965</v>
      </c>
      <c r="B3956">
        <v>1</v>
      </c>
      <c r="C3956" t="s">
        <v>78</v>
      </c>
      <c r="D3956" t="s">
        <v>87</v>
      </c>
      <c r="E3956" t="s">
        <v>14966</v>
      </c>
      <c r="F3956" t="s">
        <v>140</v>
      </c>
      <c r="G3956" t="s">
        <v>72</v>
      </c>
      <c r="H3956" t="s">
        <v>129</v>
      </c>
      <c r="I3956" t="s">
        <v>22</v>
      </c>
      <c r="J3956" t="s">
        <v>141</v>
      </c>
      <c r="K3956" t="s">
        <v>14967</v>
      </c>
      <c r="L3956" t="s">
        <v>14968</v>
      </c>
      <c r="M3956">
        <v>0.873611111</v>
      </c>
      <c r="N3956">
        <v>5</v>
      </c>
      <c r="O3956">
        <v>359</v>
      </c>
      <c r="P3956">
        <v>7</v>
      </c>
      <c r="Q3956">
        <v>5</v>
      </c>
      <c r="R3956">
        <v>4.3680560000000002</v>
      </c>
      <c r="S3956">
        <v>313.62638900000002</v>
      </c>
      <c r="T3956">
        <v>6.115278</v>
      </c>
      <c r="U3956">
        <v>4.3680560000000002</v>
      </c>
    </row>
    <row r="3957" spans="1:21" x14ac:dyDescent="0.25">
      <c r="A3957" t="s">
        <v>14969</v>
      </c>
      <c r="B3957">
        <v>1</v>
      </c>
      <c r="C3957" t="s">
        <v>78</v>
      </c>
      <c r="D3957" t="s">
        <v>87</v>
      </c>
      <c r="E3957" t="s">
        <v>14966</v>
      </c>
      <c r="F3957" t="s">
        <v>10371</v>
      </c>
      <c r="G3957" t="s">
        <v>72</v>
      </c>
      <c r="H3957" t="s">
        <v>129</v>
      </c>
      <c r="I3957" t="s">
        <v>22</v>
      </c>
      <c r="J3957" t="s">
        <v>141</v>
      </c>
      <c r="K3957" t="s">
        <v>14970</v>
      </c>
      <c r="L3957" t="s">
        <v>14971</v>
      </c>
      <c r="M3957">
        <v>1.7733333330000001</v>
      </c>
      <c r="N3957">
        <v>5</v>
      </c>
      <c r="O3957">
        <v>359</v>
      </c>
      <c r="P3957">
        <v>7</v>
      </c>
      <c r="Q3957">
        <v>5</v>
      </c>
      <c r="R3957">
        <v>8.8666669999999996</v>
      </c>
      <c r="S3957">
        <v>636.626667</v>
      </c>
      <c r="T3957">
        <v>12.413333</v>
      </c>
      <c r="U3957">
        <v>8.8666669999999996</v>
      </c>
    </row>
    <row r="3958" spans="1:21" x14ac:dyDescent="0.25">
      <c r="A3958" t="s">
        <v>14972</v>
      </c>
      <c r="B3958">
        <v>1</v>
      </c>
      <c r="C3958" t="s">
        <v>78</v>
      </c>
      <c r="D3958" t="s">
        <v>87</v>
      </c>
      <c r="E3958" t="s">
        <v>14973</v>
      </c>
      <c r="F3958" t="s">
        <v>128</v>
      </c>
      <c r="G3958" t="s">
        <v>71</v>
      </c>
      <c r="H3958" t="s">
        <v>129</v>
      </c>
      <c r="I3958" t="s">
        <v>22</v>
      </c>
      <c r="J3958" t="s">
        <v>130</v>
      </c>
      <c r="K3958" t="s">
        <v>14974</v>
      </c>
      <c r="L3958" t="s">
        <v>14975</v>
      </c>
      <c r="M3958">
        <v>2.75</v>
      </c>
      <c r="N3958">
        <v>0</v>
      </c>
      <c r="O3958">
        <v>0</v>
      </c>
      <c r="P3958">
        <v>1</v>
      </c>
      <c r="Q3958">
        <v>167</v>
      </c>
      <c r="R3958">
        <v>0</v>
      </c>
      <c r="S3958">
        <v>0</v>
      </c>
      <c r="T3958">
        <v>2.75</v>
      </c>
      <c r="U3958">
        <v>459.25</v>
      </c>
    </row>
    <row r="3959" spans="1:21" x14ac:dyDescent="0.25">
      <c r="A3959" t="s">
        <v>14976</v>
      </c>
      <c r="B3959">
        <v>1</v>
      </c>
      <c r="C3959" t="s">
        <v>78</v>
      </c>
      <c r="D3959" t="s">
        <v>87</v>
      </c>
      <c r="E3959" t="s">
        <v>14973</v>
      </c>
      <c r="F3959" t="s">
        <v>128</v>
      </c>
      <c r="G3959" t="s">
        <v>71</v>
      </c>
      <c r="H3959" t="s">
        <v>129</v>
      </c>
      <c r="I3959" t="s">
        <v>22</v>
      </c>
      <c r="J3959" t="s">
        <v>130</v>
      </c>
      <c r="K3959" t="s">
        <v>14977</v>
      </c>
      <c r="L3959" t="s">
        <v>14978</v>
      </c>
      <c r="M3959">
        <v>0.31916666599999999</v>
      </c>
      <c r="N3959">
        <v>0</v>
      </c>
      <c r="O3959">
        <v>0</v>
      </c>
      <c r="P3959">
        <v>1</v>
      </c>
      <c r="Q3959">
        <v>44</v>
      </c>
      <c r="R3959">
        <v>0</v>
      </c>
      <c r="S3959">
        <v>0</v>
      </c>
      <c r="T3959">
        <v>0.31916699999999998</v>
      </c>
      <c r="U3959">
        <v>14.043333000000001</v>
      </c>
    </row>
    <row r="3960" spans="1:21" x14ac:dyDescent="0.25">
      <c r="A3960" t="s">
        <v>14979</v>
      </c>
      <c r="B3960">
        <v>1</v>
      </c>
      <c r="C3960" t="s">
        <v>78</v>
      </c>
      <c r="D3960" t="s">
        <v>102</v>
      </c>
      <c r="E3960" t="s">
        <v>14882</v>
      </c>
      <c r="F3960" t="s">
        <v>4986</v>
      </c>
      <c r="G3960" t="s">
        <v>71</v>
      </c>
      <c r="H3960" t="s">
        <v>129</v>
      </c>
      <c r="I3960" t="s">
        <v>22</v>
      </c>
      <c r="J3960" t="s">
        <v>141</v>
      </c>
      <c r="K3960" t="s">
        <v>14980</v>
      </c>
      <c r="L3960" t="s">
        <v>14981</v>
      </c>
      <c r="M3960">
        <v>0.73</v>
      </c>
      <c r="N3960">
        <v>0</v>
      </c>
      <c r="O3960">
        <v>0</v>
      </c>
      <c r="P3960">
        <v>0</v>
      </c>
      <c r="Q3960">
        <v>2</v>
      </c>
      <c r="R3960">
        <v>0</v>
      </c>
      <c r="S3960">
        <v>0</v>
      </c>
      <c r="T3960">
        <v>0</v>
      </c>
      <c r="U3960">
        <v>1.46</v>
      </c>
    </row>
    <row r="3961" spans="1:21" x14ac:dyDescent="0.25">
      <c r="A3961" t="s">
        <v>14982</v>
      </c>
      <c r="B3961">
        <v>1</v>
      </c>
      <c r="C3961" t="s">
        <v>78</v>
      </c>
      <c r="D3961" t="s">
        <v>102</v>
      </c>
      <c r="E3961" t="s">
        <v>14983</v>
      </c>
      <c r="F3961" t="s">
        <v>177</v>
      </c>
      <c r="G3961" t="s">
        <v>71</v>
      </c>
      <c r="H3961" t="s">
        <v>129</v>
      </c>
      <c r="I3961" t="s">
        <v>22</v>
      </c>
      <c r="J3961" t="s">
        <v>130</v>
      </c>
      <c r="K3961" t="s">
        <v>14984</v>
      </c>
      <c r="L3961" t="s">
        <v>14985</v>
      </c>
      <c r="M3961">
        <v>4.7721388879999997</v>
      </c>
      <c r="N3961">
        <v>0</v>
      </c>
      <c r="O3961">
        <v>45</v>
      </c>
      <c r="P3961">
        <v>1</v>
      </c>
      <c r="Q3961">
        <v>209</v>
      </c>
      <c r="R3961">
        <v>0</v>
      </c>
      <c r="S3961">
        <v>214.74625</v>
      </c>
      <c r="T3961">
        <v>4.7721390000000001</v>
      </c>
      <c r="U3961">
        <v>997.377028</v>
      </c>
    </row>
    <row r="3962" spans="1:21" x14ac:dyDescent="0.25">
      <c r="A3962" t="s">
        <v>14986</v>
      </c>
      <c r="B3962">
        <v>1</v>
      </c>
      <c r="C3962" t="s">
        <v>79</v>
      </c>
      <c r="D3962" t="s">
        <v>113</v>
      </c>
      <c r="E3962" t="s">
        <v>14987</v>
      </c>
      <c r="F3962" t="s">
        <v>4991</v>
      </c>
      <c r="G3962" t="s">
        <v>71</v>
      </c>
      <c r="H3962" t="s">
        <v>129</v>
      </c>
      <c r="I3962" t="s">
        <v>22</v>
      </c>
      <c r="J3962" t="s">
        <v>141</v>
      </c>
      <c r="K3962" t="s">
        <v>14988</v>
      </c>
      <c r="L3962" t="s">
        <v>14989</v>
      </c>
      <c r="M3962">
        <v>2.150555555</v>
      </c>
      <c r="N3962">
        <v>0</v>
      </c>
      <c r="O3962">
        <v>1</v>
      </c>
      <c r="P3962">
        <v>0</v>
      </c>
      <c r="Q3962">
        <v>0</v>
      </c>
      <c r="R3962">
        <v>0</v>
      </c>
      <c r="S3962">
        <v>2.1505559999999999</v>
      </c>
      <c r="T3962">
        <v>0</v>
      </c>
      <c r="U3962">
        <v>0</v>
      </c>
    </row>
    <row r="3963" spans="1:21" x14ac:dyDescent="0.25">
      <c r="A3963" t="s">
        <v>14990</v>
      </c>
      <c r="B3963">
        <v>1</v>
      </c>
      <c r="C3963" t="s">
        <v>78</v>
      </c>
      <c r="D3963" t="s">
        <v>91</v>
      </c>
      <c r="E3963" t="s">
        <v>14991</v>
      </c>
      <c r="F3963" t="s">
        <v>4986</v>
      </c>
      <c r="G3963" t="s">
        <v>71</v>
      </c>
      <c r="H3963" t="s">
        <v>129</v>
      </c>
      <c r="I3963" t="s">
        <v>22</v>
      </c>
      <c r="J3963" t="s">
        <v>141</v>
      </c>
      <c r="K3963" t="s">
        <v>14992</v>
      </c>
      <c r="L3963" t="s">
        <v>14993</v>
      </c>
      <c r="M3963">
        <v>0.86</v>
      </c>
      <c r="N3963">
        <v>0</v>
      </c>
      <c r="O3963">
        <v>0</v>
      </c>
      <c r="P3963">
        <v>0</v>
      </c>
      <c r="Q3963">
        <v>9</v>
      </c>
      <c r="R3963">
        <v>0</v>
      </c>
      <c r="S3963">
        <v>0</v>
      </c>
      <c r="T3963">
        <v>0</v>
      </c>
      <c r="U3963">
        <v>7.74</v>
      </c>
    </row>
    <row r="3964" spans="1:21" x14ac:dyDescent="0.25">
      <c r="A3964" t="s">
        <v>14994</v>
      </c>
      <c r="B3964">
        <v>1</v>
      </c>
      <c r="C3964" t="s">
        <v>78</v>
      </c>
      <c r="D3964" t="s">
        <v>93</v>
      </c>
      <c r="E3964" t="s">
        <v>14995</v>
      </c>
      <c r="F3964" t="s">
        <v>4996</v>
      </c>
      <c r="G3964" t="s">
        <v>71</v>
      </c>
      <c r="H3964" t="s">
        <v>129</v>
      </c>
      <c r="I3964" t="s">
        <v>22</v>
      </c>
      <c r="J3964" t="s">
        <v>141</v>
      </c>
      <c r="K3964" t="s">
        <v>14996</v>
      </c>
      <c r="L3964" t="s">
        <v>14997</v>
      </c>
      <c r="M3964">
        <v>1.5180555549999999</v>
      </c>
      <c r="N3964">
        <v>0</v>
      </c>
      <c r="O3964">
        <v>84</v>
      </c>
      <c r="P3964">
        <v>0</v>
      </c>
      <c r="Q3964">
        <v>2</v>
      </c>
      <c r="R3964">
        <v>0</v>
      </c>
      <c r="S3964">
        <v>127.516667</v>
      </c>
      <c r="T3964">
        <v>0</v>
      </c>
      <c r="U3964">
        <v>3.036111</v>
      </c>
    </row>
    <row r="3965" spans="1:21" x14ac:dyDescent="0.25">
      <c r="A3965" t="s">
        <v>14998</v>
      </c>
      <c r="B3965">
        <v>1</v>
      </c>
      <c r="C3965" t="s">
        <v>78</v>
      </c>
      <c r="D3965" t="s">
        <v>80</v>
      </c>
      <c r="E3965" t="s">
        <v>14999</v>
      </c>
      <c r="F3965" t="s">
        <v>4991</v>
      </c>
      <c r="G3965" t="s">
        <v>71</v>
      </c>
      <c r="H3965" t="s">
        <v>129</v>
      </c>
      <c r="I3965" t="s">
        <v>22</v>
      </c>
      <c r="J3965" t="s">
        <v>141</v>
      </c>
      <c r="K3965" t="s">
        <v>15000</v>
      </c>
      <c r="L3965" t="s">
        <v>15001</v>
      </c>
      <c r="M3965">
        <v>2.045555555</v>
      </c>
      <c r="N3965">
        <v>0</v>
      </c>
      <c r="O3965">
        <v>4</v>
      </c>
      <c r="P3965">
        <v>0</v>
      </c>
      <c r="Q3965">
        <v>0</v>
      </c>
      <c r="R3965">
        <v>0</v>
      </c>
      <c r="S3965">
        <v>8.1822219999999994</v>
      </c>
      <c r="T3965">
        <v>0</v>
      </c>
      <c r="U3965">
        <v>0</v>
      </c>
    </row>
    <row r="3966" spans="1:21" x14ac:dyDescent="0.25">
      <c r="A3966" t="s">
        <v>15002</v>
      </c>
      <c r="B3966">
        <v>1</v>
      </c>
      <c r="C3966" t="s">
        <v>78</v>
      </c>
      <c r="D3966" t="s">
        <v>80</v>
      </c>
      <c r="E3966" t="s">
        <v>15003</v>
      </c>
      <c r="F3966" t="s">
        <v>4986</v>
      </c>
      <c r="G3966" t="s">
        <v>71</v>
      </c>
      <c r="H3966" t="s">
        <v>129</v>
      </c>
      <c r="I3966" t="s">
        <v>22</v>
      </c>
      <c r="J3966" t="s">
        <v>141</v>
      </c>
      <c r="K3966" t="s">
        <v>15004</v>
      </c>
      <c r="L3966" t="s">
        <v>15005</v>
      </c>
      <c r="M3966">
        <v>0.86250000000000004</v>
      </c>
      <c r="N3966">
        <v>0</v>
      </c>
      <c r="O3966">
        <v>214</v>
      </c>
      <c r="P3966">
        <v>0</v>
      </c>
      <c r="Q3966">
        <v>0</v>
      </c>
      <c r="R3966">
        <v>0</v>
      </c>
      <c r="S3966">
        <v>184.57499999999999</v>
      </c>
      <c r="T3966">
        <v>0</v>
      </c>
      <c r="U3966">
        <v>0</v>
      </c>
    </row>
    <row r="3967" spans="1:21" x14ac:dyDescent="0.25">
      <c r="A3967" t="s">
        <v>15006</v>
      </c>
      <c r="B3967">
        <v>1</v>
      </c>
      <c r="C3967" t="s">
        <v>78</v>
      </c>
      <c r="D3967" t="s">
        <v>80</v>
      </c>
      <c r="E3967" t="s">
        <v>15007</v>
      </c>
      <c r="F3967" t="s">
        <v>5470</v>
      </c>
      <c r="G3967" t="s">
        <v>71</v>
      </c>
      <c r="H3967" t="s">
        <v>129</v>
      </c>
      <c r="I3967" t="s">
        <v>22</v>
      </c>
      <c r="J3967" t="s">
        <v>141</v>
      </c>
      <c r="K3967" t="s">
        <v>15008</v>
      </c>
      <c r="L3967" t="s">
        <v>15009</v>
      </c>
      <c r="M3967">
        <v>0.36749999999999999</v>
      </c>
      <c r="N3967">
        <v>1</v>
      </c>
      <c r="O3967">
        <v>434</v>
      </c>
      <c r="P3967">
        <v>0</v>
      </c>
      <c r="Q3967">
        <v>0</v>
      </c>
      <c r="R3967">
        <v>0.36749999999999999</v>
      </c>
      <c r="S3967">
        <v>159.495</v>
      </c>
      <c r="T3967">
        <v>0</v>
      </c>
      <c r="U3967">
        <v>0</v>
      </c>
    </row>
    <row r="3968" spans="1:21" x14ac:dyDescent="0.25">
      <c r="A3968" t="s">
        <v>15010</v>
      </c>
      <c r="B3968">
        <v>1</v>
      </c>
      <c r="C3968" t="s">
        <v>79</v>
      </c>
      <c r="D3968" t="s">
        <v>109</v>
      </c>
      <c r="E3968" t="s">
        <v>15011</v>
      </c>
      <c r="F3968" t="s">
        <v>4991</v>
      </c>
      <c r="G3968" t="s">
        <v>71</v>
      </c>
      <c r="H3968" t="s">
        <v>129</v>
      </c>
      <c r="I3968" t="s">
        <v>22</v>
      </c>
      <c r="J3968" t="s">
        <v>141</v>
      </c>
      <c r="K3968" t="s">
        <v>15012</v>
      </c>
      <c r="L3968" t="s">
        <v>15013</v>
      </c>
      <c r="M3968">
        <v>0.54916666599999997</v>
      </c>
      <c r="N3968">
        <v>0</v>
      </c>
      <c r="O3968">
        <v>8</v>
      </c>
      <c r="P3968">
        <v>0</v>
      </c>
      <c r="Q3968">
        <v>0</v>
      </c>
      <c r="R3968">
        <v>0</v>
      </c>
      <c r="S3968">
        <v>4.3933330000000002</v>
      </c>
      <c r="T3968">
        <v>0</v>
      </c>
      <c r="U3968">
        <v>0</v>
      </c>
    </row>
    <row r="3969" spans="1:21" x14ac:dyDescent="0.25">
      <c r="A3969" t="s">
        <v>15014</v>
      </c>
      <c r="B3969">
        <v>1</v>
      </c>
      <c r="C3969" t="s">
        <v>79</v>
      </c>
      <c r="D3969" t="s">
        <v>109</v>
      </c>
      <c r="E3969" t="s">
        <v>15015</v>
      </c>
      <c r="F3969" t="s">
        <v>4991</v>
      </c>
      <c r="G3969" t="s">
        <v>71</v>
      </c>
      <c r="H3969" t="s">
        <v>129</v>
      </c>
      <c r="I3969" t="s">
        <v>22</v>
      </c>
      <c r="J3969" t="s">
        <v>141</v>
      </c>
      <c r="K3969" t="s">
        <v>15016</v>
      </c>
      <c r="L3969" t="s">
        <v>15017</v>
      </c>
      <c r="M3969">
        <v>0.78166666600000001</v>
      </c>
      <c r="N3969">
        <v>0</v>
      </c>
      <c r="O3969">
        <v>1</v>
      </c>
      <c r="P3969">
        <v>0</v>
      </c>
      <c r="Q3969">
        <v>0</v>
      </c>
      <c r="R3969">
        <v>0</v>
      </c>
      <c r="S3969">
        <v>0.781667</v>
      </c>
      <c r="T3969">
        <v>0</v>
      </c>
      <c r="U3969">
        <v>0</v>
      </c>
    </row>
    <row r="3970" spans="1:21" x14ac:dyDescent="0.25">
      <c r="A3970" t="s">
        <v>15018</v>
      </c>
      <c r="B3970">
        <v>1</v>
      </c>
      <c r="C3970" t="s">
        <v>79</v>
      </c>
      <c r="D3970" t="s">
        <v>109</v>
      </c>
      <c r="E3970" t="s">
        <v>15019</v>
      </c>
      <c r="F3970" t="s">
        <v>177</v>
      </c>
      <c r="G3970" t="s">
        <v>71</v>
      </c>
      <c r="H3970" t="s">
        <v>129</v>
      </c>
      <c r="I3970" t="s">
        <v>22</v>
      </c>
      <c r="J3970" t="s">
        <v>130</v>
      </c>
      <c r="K3970" t="s">
        <v>15020</v>
      </c>
      <c r="L3970" t="s">
        <v>15021</v>
      </c>
      <c r="M3970">
        <v>7.7478749999999996</v>
      </c>
      <c r="N3970">
        <v>0</v>
      </c>
      <c r="O3970">
        <v>69</v>
      </c>
      <c r="P3970">
        <v>0</v>
      </c>
      <c r="Q3970">
        <v>0</v>
      </c>
      <c r="R3970">
        <v>0</v>
      </c>
      <c r="S3970">
        <v>534.60337500000003</v>
      </c>
      <c r="T3970">
        <v>0</v>
      </c>
      <c r="U3970">
        <v>0</v>
      </c>
    </row>
    <row r="3971" spans="1:21" x14ac:dyDescent="0.25">
      <c r="A3971" t="s">
        <v>15022</v>
      </c>
      <c r="B3971">
        <v>1</v>
      </c>
      <c r="C3971" t="s">
        <v>79</v>
      </c>
      <c r="D3971" t="s">
        <v>109</v>
      </c>
      <c r="E3971" t="s">
        <v>15023</v>
      </c>
      <c r="F3971" t="s">
        <v>5417</v>
      </c>
      <c r="G3971" t="s">
        <v>71</v>
      </c>
      <c r="H3971" t="s">
        <v>129</v>
      </c>
      <c r="I3971" t="s">
        <v>22</v>
      </c>
      <c r="J3971" t="s">
        <v>141</v>
      </c>
      <c r="K3971" t="s">
        <v>15024</v>
      </c>
      <c r="L3971" t="s">
        <v>15025</v>
      </c>
      <c r="M3971">
        <v>1.0525</v>
      </c>
      <c r="N3971">
        <v>1</v>
      </c>
      <c r="O3971">
        <v>0</v>
      </c>
      <c r="P3971">
        <v>0</v>
      </c>
      <c r="Q3971">
        <v>0</v>
      </c>
      <c r="R3971">
        <v>1.0525</v>
      </c>
      <c r="S3971">
        <v>0</v>
      </c>
      <c r="T3971">
        <v>0</v>
      </c>
      <c r="U3971">
        <v>0</v>
      </c>
    </row>
    <row r="3972" spans="1:21" x14ac:dyDescent="0.25">
      <c r="A3972" t="s">
        <v>15026</v>
      </c>
      <c r="B3972">
        <v>1</v>
      </c>
      <c r="C3972" t="s">
        <v>78</v>
      </c>
      <c r="D3972" t="s">
        <v>93</v>
      </c>
      <c r="E3972" t="s">
        <v>15027</v>
      </c>
      <c r="F3972" t="s">
        <v>4991</v>
      </c>
      <c r="G3972" t="s">
        <v>71</v>
      </c>
      <c r="H3972" t="s">
        <v>129</v>
      </c>
      <c r="I3972" t="s">
        <v>22</v>
      </c>
      <c r="J3972" t="s">
        <v>141</v>
      </c>
      <c r="K3972" t="s">
        <v>15028</v>
      </c>
      <c r="L3972" t="s">
        <v>15029</v>
      </c>
      <c r="M3972">
        <v>6.7619444440000001</v>
      </c>
      <c r="N3972">
        <v>0</v>
      </c>
      <c r="O3972">
        <v>1</v>
      </c>
      <c r="P3972">
        <v>0</v>
      </c>
      <c r="Q3972">
        <v>0</v>
      </c>
      <c r="R3972">
        <v>0</v>
      </c>
      <c r="S3972">
        <v>6.7619439999999997</v>
      </c>
      <c r="T3972">
        <v>0</v>
      </c>
      <c r="U3972">
        <v>0</v>
      </c>
    </row>
    <row r="3973" spans="1:21" x14ac:dyDescent="0.25">
      <c r="A3973" t="s">
        <v>15030</v>
      </c>
      <c r="B3973">
        <v>1</v>
      </c>
      <c r="C3973" t="s">
        <v>79</v>
      </c>
      <c r="D3973" t="s">
        <v>109</v>
      </c>
      <c r="E3973" t="s">
        <v>15031</v>
      </c>
      <c r="F3973" t="s">
        <v>177</v>
      </c>
      <c r="G3973" t="s">
        <v>71</v>
      </c>
      <c r="H3973" t="s">
        <v>129</v>
      </c>
      <c r="I3973" t="s">
        <v>22</v>
      </c>
      <c r="J3973" t="s">
        <v>130</v>
      </c>
      <c r="K3973" t="s">
        <v>15032</v>
      </c>
      <c r="L3973" t="s">
        <v>15033</v>
      </c>
      <c r="M3973">
        <v>7.5203405549999998</v>
      </c>
      <c r="N3973">
        <v>0</v>
      </c>
      <c r="O3973">
        <v>79</v>
      </c>
      <c r="P3973">
        <v>0</v>
      </c>
      <c r="Q3973">
        <v>0</v>
      </c>
      <c r="R3973">
        <v>0</v>
      </c>
      <c r="S3973">
        <v>594.10690399999999</v>
      </c>
      <c r="T3973">
        <v>0</v>
      </c>
      <c r="U3973">
        <v>0</v>
      </c>
    </row>
    <row r="3974" spans="1:21" x14ac:dyDescent="0.25">
      <c r="A3974" t="s">
        <v>15034</v>
      </c>
      <c r="B3974">
        <v>1</v>
      </c>
      <c r="C3974" t="s">
        <v>79</v>
      </c>
      <c r="D3974" t="s">
        <v>109</v>
      </c>
      <c r="E3974" t="s">
        <v>15035</v>
      </c>
      <c r="F3974" t="s">
        <v>4991</v>
      </c>
      <c r="G3974" t="s">
        <v>71</v>
      </c>
      <c r="H3974" t="s">
        <v>129</v>
      </c>
      <c r="I3974" t="s">
        <v>22</v>
      </c>
      <c r="J3974" t="s">
        <v>141</v>
      </c>
      <c r="K3974" t="s">
        <v>15036</v>
      </c>
      <c r="L3974" t="s">
        <v>15037</v>
      </c>
      <c r="M3974">
        <v>2.088333333</v>
      </c>
      <c r="N3974">
        <v>0</v>
      </c>
      <c r="O3974">
        <v>1</v>
      </c>
      <c r="P3974">
        <v>0</v>
      </c>
      <c r="Q3974">
        <v>0</v>
      </c>
      <c r="R3974">
        <v>0</v>
      </c>
      <c r="S3974">
        <v>2.088333</v>
      </c>
      <c r="T3974">
        <v>0</v>
      </c>
      <c r="U3974">
        <v>0</v>
      </c>
    </row>
    <row r="3975" spans="1:21" x14ac:dyDescent="0.25">
      <c r="A3975" t="s">
        <v>15038</v>
      </c>
      <c r="B3975">
        <v>1</v>
      </c>
      <c r="C3975" t="s">
        <v>78</v>
      </c>
      <c r="D3975" t="s">
        <v>80</v>
      </c>
      <c r="E3975" t="s">
        <v>15039</v>
      </c>
      <c r="F3975" t="s">
        <v>5748</v>
      </c>
      <c r="G3975" t="s">
        <v>71</v>
      </c>
      <c r="H3975" t="s">
        <v>129</v>
      </c>
      <c r="I3975" t="s">
        <v>22</v>
      </c>
      <c r="J3975" t="s">
        <v>141</v>
      </c>
      <c r="K3975" t="s">
        <v>15040</v>
      </c>
      <c r="L3975" t="s">
        <v>15041</v>
      </c>
      <c r="M3975">
        <v>0.73444444399999997</v>
      </c>
      <c r="N3975">
        <v>1</v>
      </c>
      <c r="O3975">
        <v>737</v>
      </c>
      <c r="P3975">
        <v>0</v>
      </c>
      <c r="Q3975">
        <v>0</v>
      </c>
      <c r="R3975">
        <v>0.73444399999999999</v>
      </c>
      <c r="S3975">
        <v>541.28555500000004</v>
      </c>
      <c r="T3975">
        <v>0</v>
      </c>
      <c r="U3975">
        <v>0</v>
      </c>
    </row>
    <row r="3976" spans="1:21" x14ac:dyDescent="0.25">
      <c r="A3976" t="s">
        <v>15042</v>
      </c>
      <c r="B3976">
        <v>1</v>
      </c>
      <c r="C3976" t="s">
        <v>78</v>
      </c>
      <c r="D3976" t="s">
        <v>82</v>
      </c>
      <c r="E3976" t="s">
        <v>15043</v>
      </c>
      <c r="F3976" t="s">
        <v>4991</v>
      </c>
      <c r="G3976" t="s">
        <v>71</v>
      </c>
      <c r="H3976" t="s">
        <v>129</v>
      </c>
      <c r="I3976" t="s">
        <v>22</v>
      </c>
      <c r="J3976" t="s">
        <v>141</v>
      </c>
      <c r="K3976" t="s">
        <v>15044</v>
      </c>
      <c r="L3976" t="s">
        <v>15045</v>
      </c>
      <c r="M3976">
        <v>0.40972222200000002</v>
      </c>
      <c r="N3976">
        <v>0</v>
      </c>
      <c r="O3976">
        <v>1</v>
      </c>
      <c r="P3976">
        <v>0</v>
      </c>
      <c r="Q3976">
        <v>0</v>
      </c>
      <c r="R3976">
        <v>0</v>
      </c>
      <c r="S3976">
        <v>0.40972199999999998</v>
      </c>
      <c r="T3976">
        <v>0</v>
      </c>
      <c r="U3976">
        <v>0</v>
      </c>
    </row>
    <row r="3977" spans="1:21" x14ac:dyDescent="0.25">
      <c r="A3977" t="s">
        <v>15046</v>
      </c>
      <c r="B3977">
        <v>1</v>
      </c>
      <c r="C3977" t="s">
        <v>78</v>
      </c>
      <c r="D3977" t="s">
        <v>88</v>
      </c>
      <c r="E3977" t="s">
        <v>15047</v>
      </c>
      <c r="F3977" t="s">
        <v>5417</v>
      </c>
      <c r="G3977" t="s">
        <v>71</v>
      </c>
      <c r="H3977" t="s">
        <v>129</v>
      </c>
      <c r="I3977" t="s">
        <v>22</v>
      </c>
      <c r="J3977" t="s">
        <v>141</v>
      </c>
      <c r="K3977" t="s">
        <v>15048</v>
      </c>
      <c r="L3977" t="s">
        <v>15049</v>
      </c>
      <c r="M3977">
        <v>1.910555555</v>
      </c>
      <c r="N3977">
        <v>0</v>
      </c>
      <c r="O3977">
        <v>13</v>
      </c>
      <c r="P3977">
        <v>0</v>
      </c>
      <c r="Q3977">
        <v>0</v>
      </c>
      <c r="R3977">
        <v>0</v>
      </c>
      <c r="S3977">
        <v>24.837222000000001</v>
      </c>
      <c r="T3977">
        <v>0</v>
      </c>
      <c r="U3977">
        <v>0</v>
      </c>
    </row>
    <row r="3978" spans="1:21" x14ac:dyDescent="0.25">
      <c r="A3978" t="s">
        <v>15050</v>
      </c>
      <c r="B3978">
        <v>1</v>
      </c>
      <c r="C3978" t="s">
        <v>78</v>
      </c>
      <c r="D3978" t="s">
        <v>99</v>
      </c>
      <c r="E3978" t="s">
        <v>15051</v>
      </c>
      <c r="F3978" t="s">
        <v>4986</v>
      </c>
      <c r="G3978" t="s">
        <v>71</v>
      </c>
      <c r="H3978" t="s">
        <v>129</v>
      </c>
      <c r="I3978" t="s">
        <v>22</v>
      </c>
      <c r="J3978" t="s">
        <v>141</v>
      </c>
      <c r="K3978" t="s">
        <v>15052</v>
      </c>
      <c r="L3978" t="s">
        <v>15053</v>
      </c>
      <c r="M3978">
        <v>2.6130555549999999</v>
      </c>
      <c r="N3978">
        <v>0</v>
      </c>
      <c r="O3978">
        <v>1</v>
      </c>
      <c r="P3978">
        <v>1</v>
      </c>
      <c r="Q3978">
        <v>52</v>
      </c>
      <c r="R3978">
        <v>0</v>
      </c>
      <c r="S3978">
        <v>2.6130559999999998</v>
      </c>
      <c r="T3978">
        <v>2.6130559999999998</v>
      </c>
      <c r="U3978">
        <v>135.87888899999999</v>
      </c>
    </row>
    <row r="3979" spans="1:21" x14ac:dyDescent="0.25">
      <c r="A3979" t="s">
        <v>15054</v>
      </c>
      <c r="B3979">
        <v>1</v>
      </c>
      <c r="C3979" t="s">
        <v>78</v>
      </c>
      <c r="D3979" t="s">
        <v>99</v>
      </c>
      <c r="E3979" t="s">
        <v>15055</v>
      </c>
      <c r="F3979" t="s">
        <v>5012</v>
      </c>
      <c r="G3979" t="s">
        <v>72</v>
      </c>
      <c r="H3979" t="s">
        <v>129</v>
      </c>
      <c r="I3979" t="s">
        <v>22</v>
      </c>
      <c r="J3979" t="s">
        <v>141</v>
      </c>
      <c r="K3979" t="s">
        <v>15056</v>
      </c>
      <c r="L3979" t="s">
        <v>15057</v>
      </c>
      <c r="M3979">
        <v>1.1063888879999999</v>
      </c>
      <c r="N3979">
        <v>0</v>
      </c>
      <c r="O3979">
        <v>0</v>
      </c>
      <c r="P3979">
        <v>1</v>
      </c>
      <c r="Q3979">
        <v>0</v>
      </c>
      <c r="R3979">
        <v>0</v>
      </c>
      <c r="S3979">
        <v>0</v>
      </c>
      <c r="T3979">
        <v>1.1063890000000001</v>
      </c>
      <c r="U3979">
        <v>0</v>
      </c>
    </row>
    <row r="3980" spans="1:21" x14ac:dyDescent="0.25">
      <c r="A3980" t="s">
        <v>15058</v>
      </c>
      <c r="B3980">
        <v>1</v>
      </c>
      <c r="C3980" t="s">
        <v>78</v>
      </c>
      <c r="D3980" t="s">
        <v>99</v>
      </c>
      <c r="E3980" t="s">
        <v>15059</v>
      </c>
      <c r="F3980" t="s">
        <v>140</v>
      </c>
      <c r="G3980" t="s">
        <v>72</v>
      </c>
      <c r="H3980" t="s">
        <v>168</v>
      </c>
      <c r="I3980" t="s">
        <v>22</v>
      </c>
      <c r="J3980" t="s">
        <v>141</v>
      </c>
      <c r="K3980" t="s">
        <v>15060</v>
      </c>
      <c r="L3980" t="s">
        <v>15061</v>
      </c>
      <c r="M3980">
        <v>8.3333330000000001E-3</v>
      </c>
      <c r="N3980">
        <v>21</v>
      </c>
      <c r="O3980">
        <v>2860</v>
      </c>
      <c r="P3980">
        <v>74</v>
      </c>
      <c r="Q3980">
        <v>696</v>
      </c>
      <c r="R3980">
        <v>0.17499999999999999</v>
      </c>
      <c r="S3980">
        <v>23.833331999999999</v>
      </c>
      <c r="T3980">
        <v>0.61666699999999997</v>
      </c>
      <c r="U3980">
        <v>5.8</v>
      </c>
    </row>
    <row r="3981" spans="1:21" x14ac:dyDescent="0.25">
      <c r="A3981" t="s">
        <v>15062</v>
      </c>
      <c r="B3981">
        <v>1</v>
      </c>
      <c r="C3981" t="s">
        <v>78</v>
      </c>
      <c r="D3981" t="s">
        <v>104</v>
      </c>
      <c r="E3981" t="s">
        <v>15063</v>
      </c>
      <c r="F3981" t="s">
        <v>4991</v>
      </c>
      <c r="G3981" t="s">
        <v>71</v>
      </c>
      <c r="H3981" t="s">
        <v>129</v>
      </c>
      <c r="I3981" t="s">
        <v>22</v>
      </c>
      <c r="J3981" t="s">
        <v>141</v>
      </c>
      <c r="K3981" t="s">
        <v>15064</v>
      </c>
      <c r="L3981" t="s">
        <v>15065</v>
      </c>
      <c r="M3981">
        <v>1.5241666659999999</v>
      </c>
      <c r="N3981">
        <v>0</v>
      </c>
      <c r="O3981">
        <v>1</v>
      </c>
      <c r="P3981">
        <v>0</v>
      </c>
      <c r="Q3981">
        <v>0</v>
      </c>
      <c r="R3981">
        <v>0</v>
      </c>
      <c r="S3981">
        <v>1.524167</v>
      </c>
      <c r="T3981">
        <v>0</v>
      </c>
      <c r="U3981">
        <v>0</v>
      </c>
    </row>
    <row r="3982" spans="1:21" x14ac:dyDescent="0.25">
      <c r="A3982" t="s">
        <v>15066</v>
      </c>
      <c r="B3982">
        <v>1</v>
      </c>
      <c r="C3982" t="s">
        <v>78</v>
      </c>
      <c r="D3982" t="s">
        <v>104</v>
      </c>
      <c r="E3982" t="s">
        <v>15067</v>
      </c>
      <c r="F3982" t="s">
        <v>5070</v>
      </c>
      <c r="G3982" t="s">
        <v>71</v>
      </c>
      <c r="H3982" t="s">
        <v>129</v>
      </c>
      <c r="I3982" t="s">
        <v>22</v>
      </c>
      <c r="J3982" t="s">
        <v>141</v>
      </c>
      <c r="K3982" t="s">
        <v>15068</v>
      </c>
      <c r="L3982" t="s">
        <v>15069</v>
      </c>
      <c r="M3982">
        <v>1.441944444</v>
      </c>
      <c r="N3982">
        <v>0</v>
      </c>
      <c r="O3982">
        <v>1</v>
      </c>
      <c r="P3982">
        <v>0</v>
      </c>
      <c r="Q3982">
        <v>0</v>
      </c>
      <c r="R3982">
        <v>0</v>
      </c>
      <c r="S3982">
        <v>1.4419439999999999</v>
      </c>
      <c r="T3982">
        <v>0</v>
      </c>
      <c r="U3982">
        <v>0</v>
      </c>
    </row>
    <row r="3983" spans="1:21" x14ac:dyDescent="0.25">
      <c r="A3983" t="s">
        <v>15070</v>
      </c>
      <c r="B3983">
        <v>1</v>
      </c>
      <c r="C3983" t="s">
        <v>78</v>
      </c>
      <c r="D3983" t="s">
        <v>98</v>
      </c>
      <c r="E3983" t="s">
        <v>15071</v>
      </c>
      <c r="F3983" t="s">
        <v>4991</v>
      </c>
      <c r="G3983" t="s">
        <v>71</v>
      </c>
      <c r="H3983" t="s">
        <v>129</v>
      </c>
      <c r="I3983" t="s">
        <v>22</v>
      </c>
      <c r="J3983" t="s">
        <v>141</v>
      </c>
      <c r="K3983" t="s">
        <v>15072</v>
      </c>
      <c r="L3983" t="s">
        <v>15073</v>
      </c>
      <c r="M3983">
        <v>1.955833333</v>
      </c>
      <c r="N3983">
        <v>0</v>
      </c>
      <c r="O3983">
        <v>1</v>
      </c>
      <c r="P3983">
        <v>0</v>
      </c>
      <c r="Q3983">
        <v>0</v>
      </c>
      <c r="R3983">
        <v>0</v>
      </c>
      <c r="S3983">
        <v>1.9558329999999999</v>
      </c>
      <c r="T3983">
        <v>0</v>
      </c>
      <c r="U3983">
        <v>0</v>
      </c>
    </row>
    <row r="3984" spans="1:21" x14ac:dyDescent="0.25">
      <c r="A3984" t="s">
        <v>15074</v>
      </c>
      <c r="B3984">
        <v>1</v>
      </c>
      <c r="C3984" t="s">
        <v>78</v>
      </c>
      <c r="D3984" t="s">
        <v>82</v>
      </c>
      <c r="E3984" t="s">
        <v>15075</v>
      </c>
      <c r="F3984" t="s">
        <v>140</v>
      </c>
      <c r="G3984" t="s">
        <v>72</v>
      </c>
      <c r="H3984" t="s">
        <v>129</v>
      </c>
      <c r="I3984" t="s">
        <v>22</v>
      </c>
      <c r="J3984" t="s">
        <v>141</v>
      </c>
      <c r="K3984" t="s">
        <v>15076</v>
      </c>
      <c r="L3984" t="s">
        <v>15077</v>
      </c>
      <c r="M3984">
        <v>0.233055555</v>
      </c>
      <c r="N3984">
        <v>29</v>
      </c>
      <c r="O3984">
        <v>12267</v>
      </c>
      <c r="P3984">
        <v>0</v>
      </c>
      <c r="Q3984">
        <v>0</v>
      </c>
      <c r="R3984">
        <v>6.7586110000000001</v>
      </c>
      <c r="S3984">
        <v>2858.8924929999998</v>
      </c>
      <c r="T3984">
        <v>0</v>
      </c>
      <c r="U3984">
        <v>0</v>
      </c>
    </row>
    <row r="3985" spans="1:21" x14ac:dyDescent="0.25">
      <c r="A3985" t="s">
        <v>15078</v>
      </c>
      <c r="B3985">
        <v>1</v>
      </c>
      <c r="C3985" t="s">
        <v>78</v>
      </c>
      <c r="D3985" t="s">
        <v>237</v>
      </c>
      <c r="E3985" t="s">
        <v>15079</v>
      </c>
      <c r="F3985" t="s">
        <v>128</v>
      </c>
      <c r="G3985" t="s">
        <v>71</v>
      </c>
      <c r="H3985" t="s">
        <v>129</v>
      </c>
      <c r="I3985" t="s">
        <v>22</v>
      </c>
      <c r="J3985" t="s">
        <v>130</v>
      </c>
      <c r="K3985" t="s">
        <v>15080</v>
      </c>
      <c r="L3985" t="s">
        <v>15081</v>
      </c>
      <c r="M3985">
        <v>0.92500000000000004</v>
      </c>
      <c r="N3985">
        <v>0</v>
      </c>
      <c r="O3985">
        <v>159</v>
      </c>
      <c r="P3985">
        <v>0</v>
      </c>
      <c r="Q3985">
        <v>0</v>
      </c>
      <c r="R3985">
        <v>0</v>
      </c>
      <c r="S3985">
        <v>147.07499999999999</v>
      </c>
      <c r="T3985">
        <v>0</v>
      </c>
      <c r="U3985">
        <v>0</v>
      </c>
    </row>
    <row r="3986" spans="1:21" x14ac:dyDescent="0.25">
      <c r="A3986" t="s">
        <v>15082</v>
      </c>
      <c r="B3986">
        <v>1</v>
      </c>
      <c r="C3986" t="s">
        <v>78</v>
      </c>
      <c r="D3986" t="s">
        <v>99</v>
      </c>
      <c r="E3986" t="s">
        <v>15083</v>
      </c>
      <c r="F3986" t="s">
        <v>5417</v>
      </c>
      <c r="G3986" t="s">
        <v>71</v>
      </c>
      <c r="H3986" t="s">
        <v>129</v>
      </c>
      <c r="I3986" t="s">
        <v>22</v>
      </c>
      <c r="J3986" t="s">
        <v>141</v>
      </c>
      <c r="K3986" t="s">
        <v>15084</v>
      </c>
      <c r="L3986" t="s">
        <v>15085</v>
      </c>
      <c r="M3986">
        <v>1.425</v>
      </c>
      <c r="N3986">
        <v>0</v>
      </c>
      <c r="O3986">
        <v>1</v>
      </c>
      <c r="P3986">
        <v>0</v>
      </c>
      <c r="Q3986">
        <v>0</v>
      </c>
      <c r="R3986">
        <v>0</v>
      </c>
      <c r="S3986">
        <v>1.425</v>
      </c>
      <c r="T3986">
        <v>0</v>
      </c>
      <c r="U3986">
        <v>0</v>
      </c>
    </row>
    <row r="3987" spans="1:21" x14ac:dyDescent="0.25">
      <c r="A3987" t="s">
        <v>15086</v>
      </c>
      <c r="B3987">
        <v>1</v>
      </c>
      <c r="C3987" t="s">
        <v>78</v>
      </c>
      <c r="D3987" t="s">
        <v>80</v>
      </c>
      <c r="E3987" t="s">
        <v>15087</v>
      </c>
      <c r="F3987" t="s">
        <v>4991</v>
      </c>
      <c r="G3987" t="s">
        <v>71</v>
      </c>
      <c r="H3987" t="s">
        <v>129</v>
      </c>
      <c r="I3987" t="s">
        <v>22</v>
      </c>
      <c r="J3987" t="s">
        <v>141</v>
      </c>
      <c r="K3987" t="s">
        <v>15088</v>
      </c>
      <c r="L3987" t="s">
        <v>15089</v>
      </c>
      <c r="M3987">
        <v>2.534444444</v>
      </c>
      <c r="N3987">
        <v>0</v>
      </c>
      <c r="O3987">
        <v>5</v>
      </c>
      <c r="P3987">
        <v>0</v>
      </c>
      <c r="Q3987">
        <v>0</v>
      </c>
      <c r="R3987">
        <v>0</v>
      </c>
      <c r="S3987">
        <v>12.672222</v>
      </c>
      <c r="T3987">
        <v>0</v>
      </c>
      <c r="U3987">
        <v>0</v>
      </c>
    </row>
    <row r="3988" spans="1:21" x14ac:dyDescent="0.25">
      <c r="A3988" t="s">
        <v>15090</v>
      </c>
      <c r="B3988">
        <v>1</v>
      </c>
      <c r="C3988" t="s">
        <v>78</v>
      </c>
      <c r="D3988" t="s">
        <v>80</v>
      </c>
      <c r="E3988" t="s">
        <v>15091</v>
      </c>
      <c r="F3988" t="s">
        <v>4991</v>
      </c>
      <c r="G3988" t="s">
        <v>71</v>
      </c>
      <c r="H3988" t="s">
        <v>129</v>
      </c>
      <c r="I3988" t="s">
        <v>22</v>
      </c>
      <c r="J3988" t="s">
        <v>141</v>
      </c>
      <c r="K3988" t="s">
        <v>15092</v>
      </c>
      <c r="L3988" t="s">
        <v>15093</v>
      </c>
      <c r="M3988">
        <v>1.241944444</v>
      </c>
      <c r="N3988">
        <v>0</v>
      </c>
      <c r="O3988">
        <v>4</v>
      </c>
      <c r="P3988">
        <v>0</v>
      </c>
      <c r="Q3988">
        <v>0</v>
      </c>
      <c r="R3988">
        <v>0</v>
      </c>
      <c r="S3988">
        <v>4.967778</v>
      </c>
      <c r="T3988">
        <v>0</v>
      </c>
      <c r="U3988">
        <v>0</v>
      </c>
    </row>
    <row r="3989" spans="1:21" x14ac:dyDescent="0.25">
      <c r="A3989" t="s">
        <v>15094</v>
      </c>
      <c r="B3989">
        <v>1</v>
      </c>
      <c r="C3989" t="s">
        <v>79</v>
      </c>
      <c r="D3989" t="s">
        <v>109</v>
      </c>
      <c r="E3989" t="s">
        <v>15095</v>
      </c>
      <c r="F3989" t="s">
        <v>4991</v>
      </c>
      <c r="G3989" t="s">
        <v>71</v>
      </c>
      <c r="H3989" t="s">
        <v>129</v>
      </c>
      <c r="I3989" t="s">
        <v>22</v>
      </c>
      <c r="J3989" t="s">
        <v>141</v>
      </c>
      <c r="K3989" t="s">
        <v>15096</v>
      </c>
      <c r="L3989" t="s">
        <v>15097</v>
      </c>
      <c r="M3989">
        <v>0.882222222</v>
      </c>
      <c r="N3989">
        <v>0</v>
      </c>
      <c r="O3989">
        <v>1</v>
      </c>
      <c r="P3989">
        <v>0</v>
      </c>
      <c r="Q3989">
        <v>0</v>
      </c>
      <c r="R3989">
        <v>0</v>
      </c>
      <c r="S3989">
        <v>0.88222199999999995</v>
      </c>
      <c r="T3989">
        <v>0</v>
      </c>
      <c r="U3989">
        <v>0</v>
      </c>
    </row>
    <row r="3990" spans="1:21" x14ac:dyDescent="0.25">
      <c r="A3990" t="s">
        <v>15098</v>
      </c>
      <c r="B3990">
        <v>1</v>
      </c>
      <c r="C3990" t="s">
        <v>78</v>
      </c>
      <c r="D3990" t="s">
        <v>237</v>
      </c>
      <c r="E3990" t="s">
        <v>15099</v>
      </c>
      <c r="F3990" t="s">
        <v>5070</v>
      </c>
      <c r="G3990" t="s">
        <v>71</v>
      </c>
      <c r="H3990" t="s">
        <v>129</v>
      </c>
      <c r="I3990" t="s">
        <v>22</v>
      </c>
      <c r="J3990" t="s">
        <v>141</v>
      </c>
      <c r="K3990" t="s">
        <v>15100</v>
      </c>
      <c r="L3990" t="s">
        <v>15101</v>
      </c>
      <c r="M3990">
        <v>0.74333333300000004</v>
      </c>
      <c r="N3990">
        <v>0</v>
      </c>
      <c r="O3990">
        <v>1</v>
      </c>
      <c r="P3990">
        <v>0</v>
      </c>
      <c r="Q3990">
        <v>0</v>
      </c>
      <c r="R3990">
        <v>0</v>
      </c>
      <c r="S3990">
        <v>0.74333300000000002</v>
      </c>
      <c r="T3990">
        <v>0</v>
      </c>
      <c r="U3990">
        <v>0</v>
      </c>
    </row>
    <row r="3991" spans="1:21" x14ac:dyDescent="0.25">
      <c r="A3991" t="s">
        <v>15102</v>
      </c>
      <c r="B3991">
        <v>1</v>
      </c>
      <c r="C3991" t="s">
        <v>78</v>
      </c>
      <c r="D3991" t="s">
        <v>82</v>
      </c>
      <c r="E3991" t="s">
        <v>15103</v>
      </c>
      <c r="F3991" t="s">
        <v>2199</v>
      </c>
      <c r="G3991" t="s">
        <v>71</v>
      </c>
      <c r="H3991" t="s">
        <v>129</v>
      </c>
      <c r="I3991" t="s">
        <v>22</v>
      </c>
      <c r="J3991" t="s">
        <v>141</v>
      </c>
      <c r="K3991" t="s">
        <v>15104</v>
      </c>
      <c r="L3991" t="s">
        <v>15105</v>
      </c>
      <c r="M3991">
        <v>2.733055555</v>
      </c>
      <c r="N3991">
        <v>0</v>
      </c>
      <c r="O3991">
        <v>229</v>
      </c>
      <c r="P3991">
        <v>0</v>
      </c>
      <c r="Q3991">
        <v>0</v>
      </c>
      <c r="R3991">
        <v>0</v>
      </c>
      <c r="S3991">
        <v>625.86972200000002</v>
      </c>
      <c r="T3991">
        <v>0</v>
      </c>
      <c r="U3991">
        <v>0</v>
      </c>
    </row>
    <row r="3992" spans="1:21" x14ac:dyDescent="0.25">
      <c r="A3992" t="s">
        <v>15106</v>
      </c>
      <c r="B3992">
        <v>1</v>
      </c>
      <c r="C3992" t="s">
        <v>78</v>
      </c>
      <c r="D3992" t="s">
        <v>99</v>
      </c>
      <c r="E3992" t="s">
        <v>15107</v>
      </c>
      <c r="F3992" t="s">
        <v>5748</v>
      </c>
      <c r="G3992" t="s">
        <v>71</v>
      </c>
      <c r="H3992" t="s">
        <v>129</v>
      </c>
      <c r="I3992" t="s">
        <v>22</v>
      </c>
      <c r="J3992" t="s">
        <v>141</v>
      </c>
      <c r="K3992" t="s">
        <v>15108</v>
      </c>
      <c r="L3992" t="s">
        <v>15109</v>
      </c>
      <c r="M3992">
        <v>0.54055555499999997</v>
      </c>
      <c r="N3992">
        <v>0</v>
      </c>
      <c r="O3992">
        <v>73</v>
      </c>
      <c r="P3992">
        <v>0</v>
      </c>
      <c r="Q3992">
        <v>0</v>
      </c>
      <c r="R3992">
        <v>0</v>
      </c>
      <c r="S3992">
        <v>39.460555999999997</v>
      </c>
      <c r="T3992">
        <v>0</v>
      </c>
      <c r="U3992">
        <v>0</v>
      </c>
    </row>
    <row r="3993" spans="1:21" x14ac:dyDescent="0.25">
      <c r="A3993" t="s">
        <v>15110</v>
      </c>
      <c r="B3993">
        <v>1</v>
      </c>
      <c r="C3993" t="s">
        <v>78</v>
      </c>
      <c r="D3993" t="s">
        <v>82</v>
      </c>
      <c r="E3993" t="s">
        <v>15111</v>
      </c>
      <c r="F3993" t="s">
        <v>5748</v>
      </c>
      <c r="G3993" t="s">
        <v>71</v>
      </c>
      <c r="H3993" t="s">
        <v>129</v>
      </c>
      <c r="I3993" t="s">
        <v>22</v>
      </c>
      <c r="J3993" t="s">
        <v>141</v>
      </c>
      <c r="K3993" t="s">
        <v>15112</v>
      </c>
      <c r="L3993" t="s">
        <v>15113</v>
      </c>
      <c r="M3993">
        <v>0.58611111100000002</v>
      </c>
      <c r="N3993">
        <v>0</v>
      </c>
      <c r="O3993">
        <v>117</v>
      </c>
      <c r="P3993">
        <v>0</v>
      </c>
      <c r="Q3993">
        <v>0</v>
      </c>
      <c r="R3993">
        <v>0</v>
      </c>
      <c r="S3993">
        <v>68.575000000000003</v>
      </c>
      <c r="T3993">
        <v>0</v>
      </c>
      <c r="U3993">
        <v>0</v>
      </c>
    </row>
    <row r="3994" spans="1:21" x14ac:dyDescent="0.25">
      <c r="A3994" t="s">
        <v>15114</v>
      </c>
      <c r="B3994">
        <v>1</v>
      </c>
      <c r="C3994" t="s">
        <v>78</v>
      </c>
      <c r="D3994" t="s">
        <v>82</v>
      </c>
      <c r="E3994" t="s">
        <v>15115</v>
      </c>
      <c r="F3994" t="s">
        <v>5626</v>
      </c>
      <c r="G3994" t="s">
        <v>71</v>
      </c>
      <c r="H3994" t="s">
        <v>129</v>
      </c>
      <c r="I3994" t="s">
        <v>22</v>
      </c>
      <c r="J3994" t="s">
        <v>141</v>
      </c>
      <c r="K3994" t="s">
        <v>15116</v>
      </c>
      <c r="L3994" t="s">
        <v>15117</v>
      </c>
      <c r="M3994">
        <v>5.0294444440000001</v>
      </c>
      <c r="N3994">
        <v>0</v>
      </c>
      <c r="O3994">
        <v>131</v>
      </c>
      <c r="P3994">
        <v>0</v>
      </c>
      <c r="Q3994">
        <v>0</v>
      </c>
      <c r="R3994">
        <v>0</v>
      </c>
      <c r="S3994">
        <v>658.85722199999998</v>
      </c>
      <c r="T3994">
        <v>0</v>
      </c>
      <c r="U3994">
        <v>0</v>
      </c>
    </row>
    <row r="3995" spans="1:21" x14ac:dyDescent="0.25">
      <c r="A3995" t="s">
        <v>15118</v>
      </c>
      <c r="B3995">
        <v>1</v>
      </c>
      <c r="C3995" t="s">
        <v>78</v>
      </c>
      <c r="D3995" t="s">
        <v>80</v>
      </c>
      <c r="E3995" t="s">
        <v>15119</v>
      </c>
      <c r="F3995" t="s">
        <v>5070</v>
      </c>
      <c r="G3995" t="s">
        <v>71</v>
      </c>
      <c r="H3995" t="s">
        <v>129</v>
      </c>
      <c r="I3995" t="s">
        <v>22</v>
      </c>
      <c r="J3995" t="s">
        <v>141</v>
      </c>
      <c r="K3995" t="s">
        <v>15120</v>
      </c>
      <c r="L3995" t="s">
        <v>15121</v>
      </c>
      <c r="M3995">
        <v>2.616666666</v>
      </c>
      <c r="N3995">
        <v>0</v>
      </c>
      <c r="O3995">
        <v>8</v>
      </c>
      <c r="P3995">
        <v>0</v>
      </c>
      <c r="Q3995">
        <v>0</v>
      </c>
      <c r="R3995">
        <v>0</v>
      </c>
      <c r="S3995">
        <v>20.933333000000001</v>
      </c>
      <c r="T3995">
        <v>0</v>
      </c>
      <c r="U3995">
        <v>0</v>
      </c>
    </row>
    <row r="3996" spans="1:21" x14ac:dyDescent="0.25">
      <c r="A3996" t="s">
        <v>15122</v>
      </c>
      <c r="B3996">
        <v>1</v>
      </c>
      <c r="C3996" t="s">
        <v>78</v>
      </c>
      <c r="D3996" t="s">
        <v>80</v>
      </c>
      <c r="E3996" t="s">
        <v>15123</v>
      </c>
      <c r="F3996" t="s">
        <v>5417</v>
      </c>
      <c r="G3996" t="s">
        <v>71</v>
      </c>
      <c r="H3996" t="s">
        <v>129</v>
      </c>
      <c r="I3996" t="s">
        <v>22</v>
      </c>
      <c r="J3996" t="s">
        <v>141</v>
      </c>
      <c r="K3996" t="s">
        <v>15124</v>
      </c>
      <c r="L3996" t="s">
        <v>15125</v>
      </c>
      <c r="M3996">
        <v>1.2619444440000001</v>
      </c>
      <c r="N3996">
        <v>0</v>
      </c>
      <c r="O3996">
        <v>2</v>
      </c>
      <c r="P3996">
        <v>0</v>
      </c>
      <c r="Q3996">
        <v>0</v>
      </c>
      <c r="R3996">
        <v>0</v>
      </c>
      <c r="S3996">
        <v>2.523889</v>
      </c>
      <c r="T3996">
        <v>0</v>
      </c>
      <c r="U3996">
        <v>0</v>
      </c>
    </row>
    <row r="3997" spans="1:21" x14ac:dyDescent="0.25">
      <c r="A3997" t="s">
        <v>15126</v>
      </c>
      <c r="B3997">
        <v>1</v>
      </c>
      <c r="C3997" t="s">
        <v>78</v>
      </c>
      <c r="D3997" t="s">
        <v>80</v>
      </c>
      <c r="E3997" t="s">
        <v>15127</v>
      </c>
      <c r="F3997" t="s">
        <v>5417</v>
      </c>
      <c r="G3997" t="s">
        <v>71</v>
      </c>
      <c r="H3997" t="s">
        <v>129</v>
      </c>
      <c r="I3997" t="s">
        <v>22</v>
      </c>
      <c r="J3997" t="s">
        <v>141</v>
      </c>
      <c r="K3997" t="s">
        <v>15128</v>
      </c>
      <c r="L3997" t="s">
        <v>15129</v>
      </c>
      <c r="M3997">
        <v>0.97</v>
      </c>
      <c r="N3997">
        <v>0</v>
      </c>
      <c r="O3997">
        <v>2</v>
      </c>
      <c r="P3997">
        <v>0</v>
      </c>
      <c r="Q3997">
        <v>0</v>
      </c>
      <c r="R3997">
        <v>0</v>
      </c>
      <c r="S3997">
        <v>1.94</v>
      </c>
      <c r="T3997">
        <v>0</v>
      </c>
      <c r="U3997">
        <v>0</v>
      </c>
    </row>
    <row r="3998" spans="1:21" x14ac:dyDescent="0.25">
      <c r="A3998" t="s">
        <v>15130</v>
      </c>
      <c r="B3998">
        <v>1</v>
      </c>
      <c r="C3998" t="s">
        <v>78</v>
      </c>
      <c r="D3998" t="s">
        <v>80</v>
      </c>
      <c r="E3998" t="s">
        <v>15131</v>
      </c>
      <c r="F3998" t="s">
        <v>5884</v>
      </c>
      <c r="G3998" t="s">
        <v>71</v>
      </c>
      <c r="H3998" t="s">
        <v>129</v>
      </c>
      <c r="I3998" t="s">
        <v>22</v>
      </c>
      <c r="J3998" t="s">
        <v>141</v>
      </c>
      <c r="K3998" t="s">
        <v>15132</v>
      </c>
      <c r="L3998" t="s">
        <v>15133</v>
      </c>
      <c r="M3998">
        <v>0.51166666599999999</v>
      </c>
      <c r="N3998">
        <v>0</v>
      </c>
      <c r="O3998">
        <v>1</v>
      </c>
      <c r="P3998">
        <v>0</v>
      </c>
      <c r="Q3998">
        <v>0</v>
      </c>
      <c r="R3998">
        <v>0</v>
      </c>
      <c r="S3998">
        <v>0.51166699999999998</v>
      </c>
      <c r="T3998">
        <v>0</v>
      </c>
      <c r="U3998">
        <v>0</v>
      </c>
    </row>
    <row r="3999" spans="1:21" x14ac:dyDescent="0.25">
      <c r="A3999" t="s">
        <v>15134</v>
      </c>
      <c r="B3999">
        <v>1</v>
      </c>
      <c r="C3999" t="s">
        <v>78</v>
      </c>
      <c r="D3999" t="s">
        <v>80</v>
      </c>
      <c r="E3999" t="s">
        <v>15135</v>
      </c>
      <c r="F3999" t="s">
        <v>5842</v>
      </c>
      <c r="G3999" t="s">
        <v>71</v>
      </c>
      <c r="H3999" t="s">
        <v>129</v>
      </c>
      <c r="I3999" t="s">
        <v>22</v>
      </c>
      <c r="J3999" t="s">
        <v>141</v>
      </c>
      <c r="K3999" t="s">
        <v>15136</v>
      </c>
      <c r="L3999" t="s">
        <v>15137</v>
      </c>
      <c r="M3999">
        <v>0.89027777699999999</v>
      </c>
      <c r="N3999">
        <v>0</v>
      </c>
      <c r="O3999">
        <v>18</v>
      </c>
      <c r="P3999">
        <v>0</v>
      </c>
      <c r="Q3999">
        <v>0</v>
      </c>
      <c r="R3999">
        <v>0</v>
      </c>
      <c r="S3999">
        <v>16.024999999999999</v>
      </c>
      <c r="T3999">
        <v>0</v>
      </c>
      <c r="U3999">
        <v>0</v>
      </c>
    </row>
    <row r="4000" spans="1:21" x14ac:dyDescent="0.25">
      <c r="A4000" t="s">
        <v>15138</v>
      </c>
      <c r="B4000">
        <v>1</v>
      </c>
      <c r="C4000" t="s">
        <v>78</v>
      </c>
      <c r="D4000" t="s">
        <v>82</v>
      </c>
      <c r="E4000" t="s">
        <v>15139</v>
      </c>
      <c r="F4000" t="s">
        <v>4991</v>
      </c>
      <c r="G4000" t="s">
        <v>71</v>
      </c>
      <c r="H4000" t="s">
        <v>129</v>
      </c>
      <c r="I4000" t="s">
        <v>22</v>
      </c>
      <c r="J4000" t="s">
        <v>141</v>
      </c>
      <c r="K4000" t="s">
        <v>15140</v>
      </c>
      <c r="L4000" t="s">
        <v>15141</v>
      </c>
      <c r="M4000">
        <v>4.0774999999999997</v>
      </c>
      <c r="N4000">
        <v>0</v>
      </c>
      <c r="O4000">
        <v>5</v>
      </c>
      <c r="P4000">
        <v>0</v>
      </c>
      <c r="Q4000">
        <v>0</v>
      </c>
      <c r="R4000">
        <v>0</v>
      </c>
      <c r="S4000">
        <v>20.387499999999999</v>
      </c>
      <c r="T4000">
        <v>0</v>
      </c>
      <c r="U4000">
        <v>0</v>
      </c>
    </row>
    <row r="4001" spans="1:21" x14ac:dyDescent="0.25">
      <c r="A4001" t="s">
        <v>15142</v>
      </c>
      <c r="B4001">
        <v>1</v>
      </c>
      <c r="C4001" t="s">
        <v>78</v>
      </c>
      <c r="D4001" t="s">
        <v>82</v>
      </c>
      <c r="E4001" t="s">
        <v>15143</v>
      </c>
      <c r="F4001" t="s">
        <v>5626</v>
      </c>
      <c r="G4001" t="s">
        <v>71</v>
      </c>
      <c r="H4001" t="s">
        <v>129</v>
      </c>
      <c r="I4001" t="s">
        <v>22</v>
      </c>
      <c r="J4001" t="s">
        <v>141</v>
      </c>
      <c r="K4001" t="s">
        <v>15144</v>
      </c>
      <c r="L4001" t="s">
        <v>15145</v>
      </c>
      <c r="M4001">
        <v>1.1725000000000001</v>
      </c>
      <c r="N4001">
        <v>0</v>
      </c>
      <c r="O4001">
        <v>93</v>
      </c>
      <c r="P4001">
        <v>0</v>
      </c>
      <c r="Q4001">
        <v>0</v>
      </c>
      <c r="R4001">
        <v>0</v>
      </c>
      <c r="S4001">
        <v>109.0425</v>
      </c>
      <c r="T4001">
        <v>0</v>
      </c>
      <c r="U4001">
        <v>0</v>
      </c>
    </row>
    <row r="4002" spans="1:21" x14ac:dyDescent="0.25">
      <c r="A4002" t="s">
        <v>15146</v>
      </c>
      <c r="B4002">
        <v>1</v>
      </c>
      <c r="C4002" t="s">
        <v>79</v>
      </c>
      <c r="D4002" t="s">
        <v>109</v>
      </c>
      <c r="E4002" t="s">
        <v>15147</v>
      </c>
      <c r="F4002" t="s">
        <v>140</v>
      </c>
      <c r="G4002" t="s">
        <v>72</v>
      </c>
      <c r="H4002" t="s">
        <v>129</v>
      </c>
      <c r="I4002" t="s">
        <v>22</v>
      </c>
      <c r="J4002" t="s">
        <v>141</v>
      </c>
      <c r="K4002" t="s">
        <v>15148</v>
      </c>
      <c r="L4002" t="s">
        <v>15149</v>
      </c>
      <c r="M4002">
        <v>0.35361111099999998</v>
      </c>
      <c r="N4002">
        <v>1</v>
      </c>
      <c r="O4002">
        <v>106</v>
      </c>
      <c r="P4002">
        <v>0</v>
      </c>
      <c r="Q4002">
        <v>0</v>
      </c>
      <c r="R4002">
        <v>0.35361100000000001</v>
      </c>
      <c r="S4002">
        <v>37.482778000000003</v>
      </c>
      <c r="T4002">
        <v>0</v>
      </c>
      <c r="U4002">
        <v>0</v>
      </c>
    </row>
    <row r="4003" spans="1:21" x14ac:dyDescent="0.25">
      <c r="A4003" t="s">
        <v>15150</v>
      </c>
      <c r="B4003">
        <v>1</v>
      </c>
      <c r="C4003" t="s">
        <v>79</v>
      </c>
      <c r="D4003" t="s">
        <v>109</v>
      </c>
      <c r="E4003" t="s">
        <v>15151</v>
      </c>
      <c r="F4003" t="s">
        <v>128</v>
      </c>
      <c r="G4003" t="s">
        <v>72</v>
      </c>
      <c r="H4003" t="s">
        <v>129</v>
      </c>
      <c r="I4003" t="s">
        <v>22</v>
      </c>
      <c r="J4003" t="s">
        <v>130</v>
      </c>
      <c r="K4003" t="s">
        <v>15152</v>
      </c>
      <c r="L4003" t="s">
        <v>15153</v>
      </c>
      <c r="M4003">
        <v>1.4413888880000001</v>
      </c>
      <c r="N4003">
        <v>24</v>
      </c>
      <c r="O4003">
        <v>3735</v>
      </c>
      <c r="P4003">
        <v>485</v>
      </c>
      <c r="Q4003">
        <v>211</v>
      </c>
      <c r="R4003">
        <v>34.593333000000001</v>
      </c>
      <c r="S4003">
        <v>5383.5874970000004</v>
      </c>
      <c r="T4003">
        <v>699.07361100000003</v>
      </c>
      <c r="U4003">
        <v>304.13305500000001</v>
      </c>
    </row>
    <row r="4004" spans="1:21" x14ac:dyDescent="0.25">
      <c r="A4004" t="s">
        <v>15154</v>
      </c>
      <c r="B4004">
        <v>1</v>
      </c>
      <c r="C4004" t="s">
        <v>79</v>
      </c>
      <c r="D4004" t="s">
        <v>109</v>
      </c>
      <c r="E4004" t="s">
        <v>12622</v>
      </c>
      <c r="F4004" t="s">
        <v>140</v>
      </c>
      <c r="G4004" t="s">
        <v>72</v>
      </c>
      <c r="H4004" t="s">
        <v>129</v>
      </c>
      <c r="I4004" t="s">
        <v>22</v>
      </c>
      <c r="J4004" t="s">
        <v>141</v>
      </c>
      <c r="K4004" t="s">
        <v>15155</v>
      </c>
      <c r="L4004" t="s">
        <v>15156</v>
      </c>
      <c r="M4004">
        <v>0.175555555</v>
      </c>
      <c r="N4004">
        <v>0</v>
      </c>
      <c r="O4004">
        <v>0</v>
      </c>
      <c r="P4004">
        <v>223</v>
      </c>
      <c r="Q4004">
        <v>803</v>
      </c>
      <c r="R4004">
        <v>0</v>
      </c>
      <c r="S4004">
        <v>0</v>
      </c>
      <c r="T4004">
        <v>39.148888999999997</v>
      </c>
      <c r="U4004">
        <v>140.97111100000001</v>
      </c>
    </row>
    <row r="4005" spans="1:21" x14ac:dyDescent="0.25">
      <c r="A4005" t="s">
        <v>15157</v>
      </c>
      <c r="B4005">
        <v>1</v>
      </c>
      <c r="C4005" t="s">
        <v>79</v>
      </c>
      <c r="D4005" t="s">
        <v>109</v>
      </c>
      <c r="E4005" t="s">
        <v>15158</v>
      </c>
      <c r="F4005" t="s">
        <v>5012</v>
      </c>
      <c r="G4005" t="s">
        <v>72</v>
      </c>
      <c r="H4005" t="s">
        <v>129</v>
      </c>
      <c r="I4005" t="s">
        <v>22</v>
      </c>
      <c r="J4005" t="s">
        <v>141</v>
      </c>
      <c r="K4005" t="s">
        <v>15159</v>
      </c>
      <c r="L4005" t="s">
        <v>15160</v>
      </c>
      <c r="M4005">
        <v>10.660555555</v>
      </c>
      <c r="N4005">
        <v>0</v>
      </c>
      <c r="O4005">
        <v>0</v>
      </c>
      <c r="P4005">
        <v>0</v>
      </c>
      <c r="Q4005">
        <v>58</v>
      </c>
      <c r="R4005">
        <v>0</v>
      </c>
      <c r="S4005">
        <v>0</v>
      </c>
      <c r="T4005">
        <v>0</v>
      </c>
      <c r="U4005">
        <v>618.31222200000002</v>
      </c>
    </row>
    <row r="4006" spans="1:21" x14ac:dyDescent="0.25">
      <c r="A4006" t="s">
        <v>15161</v>
      </c>
      <c r="B4006">
        <v>1</v>
      </c>
      <c r="C4006" t="s">
        <v>79</v>
      </c>
      <c r="D4006" t="s">
        <v>109</v>
      </c>
      <c r="E4006" t="s">
        <v>3861</v>
      </c>
      <c r="F4006" t="s">
        <v>140</v>
      </c>
      <c r="G4006" t="s">
        <v>72</v>
      </c>
      <c r="H4006" t="s">
        <v>129</v>
      </c>
      <c r="I4006" t="s">
        <v>22</v>
      </c>
      <c r="J4006" t="s">
        <v>141</v>
      </c>
      <c r="K4006" t="s">
        <v>15162</v>
      </c>
      <c r="L4006" t="s">
        <v>15163</v>
      </c>
      <c r="M4006">
        <v>8.9166666000000006E-2</v>
      </c>
      <c r="N4006">
        <v>0</v>
      </c>
      <c r="O4006">
        <v>0</v>
      </c>
      <c r="P4006">
        <v>287</v>
      </c>
      <c r="Q4006">
        <v>5666</v>
      </c>
      <c r="R4006">
        <v>0</v>
      </c>
      <c r="S4006">
        <v>0</v>
      </c>
      <c r="T4006">
        <v>25.590833</v>
      </c>
      <c r="U4006">
        <v>505.21832999999998</v>
      </c>
    </row>
    <row r="4007" spans="1:21" x14ac:dyDescent="0.25">
      <c r="A4007" t="s">
        <v>15164</v>
      </c>
      <c r="B4007">
        <v>1</v>
      </c>
      <c r="C4007" t="s">
        <v>79</v>
      </c>
      <c r="D4007" t="s">
        <v>109</v>
      </c>
      <c r="E4007" t="s">
        <v>12615</v>
      </c>
      <c r="F4007" t="s">
        <v>5029</v>
      </c>
      <c r="G4007" t="s">
        <v>71</v>
      </c>
      <c r="H4007" t="s">
        <v>129</v>
      </c>
      <c r="I4007" t="s">
        <v>22</v>
      </c>
      <c r="J4007" t="s">
        <v>141</v>
      </c>
      <c r="K4007" t="s">
        <v>15165</v>
      </c>
      <c r="L4007" t="s">
        <v>15166</v>
      </c>
      <c r="M4007">
        <v>0.98916666600000003</v>
      </c>
      <c r="N4007">
        <v>1</v>
      </c>
      <c r="O4007">
        <v>0</v>
      </c>
      <c r="P4007">
        <v>0</v>
      </c>
      <c r="Q4007">
        <v>0</v>
      </c>
      <c r="R4007">
        <v>0.98916700000000002</v>
      </c>
      <c r="S4007">
        <v>0</v>
      </c>
      <c r="T4007">
        <v>0</v>
      </c>
      <c r="U4007">
        <v>0</v>
      </c>
    </row>
    <row r="4008" spans="1:21" x14ac:dyDescent="0.25">
      <c r="A4008" t="s">
        <v>15167</v>
      </c>
      <c r="B4008">
        <v>1</v>
      </c>
      <c r="C4008" t="s">
        <v>79</v>
      </c>
      <c r="D4008" t="s">
        <v>109</v>
      </c>
      <c r="E4008" t="s">
        <v>12662</v>
      </c>
      <c r="F4008" t="s">
        <v>177</v>
      </c>
      <c r="G4008" t="s">
        <v>72</v>
      </c>
      <c r="H4008" t="s">
        <v>129</v>
      </c>
      <c r="I4008" t="s">
        <v>22</v>
      </c>
      <c r="J4008" t="s">
        <v>130</v>
      </c>
      <c r="K4008" t="s">
        <v>15168</v>
      </c>
      <c r="L4008" t="s">
        <v>15169</v>
      </c>
      <c r="M4008">
        <v>6.05</v>
      </c>
      <c r="N4008">
        <v>0</v>
      </c>
      <c r="O4008">
        <v>0</v>
      </c>
      <c r="P4008">
        <v>6</v>
      </c>
      <c r="Q4008">
        <v>577</v>
      </c>
      <c r="R4008">
        <v>0</v>
      </c>
      <c r="S4008">
        <v>0</v>
      </c>
      <c r="T4008">
        <v>36.299999999999997</v>
      </c>
      <c r="U4008">
        <v>3490.85</v>
      </c>
    </row>
    <row r="4009" spans="1:21" x14ac:dyDescent="0.25">
      <c r="A4009" t="s">
        <v>15170</v>
      </c>
      <c r="B4009">
        <v>1</v>
      </c>
      <c r="C4009" t="s">
        <v>79</v>
      </c>
      <c r="D4009" t="s">
        <v>109</v>
      </c>
      <c r="E4009" t="s">
        <v>3822</v>
      </c>
      <c r="F4009" t="s">
        <v>154</v>
      </c>
      <c r="G4009" t="s">
        <v>72</v>
      </c>
      <c r="H4009" t="s">
        <v>129</v>
      </c>
      <c r="I4009" t="s">
        <v>22</v>
      </c>
      <c r="J4009" t="s">
        <v>141</v>
      </c>
      <c r="K4009" t="s">
        <v>15171</v>
      </c>
      <c r="L4009" t="s">
        <v>15172</v>
      </c>
      <c r="M4009">
        <v>0.42333333299999998</v>
      </c>
      <c r="N4009">
        <v>0</v>
      </c>
      <c r="O4009">
        <v>0</v>
      </c>
      <c r="P4009">
        <v>54</v>
      </c>
      <c r="Q4009">
        <v>709</v>
      </c>
      <c r="R4009">
        <v>0</v>
      </c>
      <c r="S4009">
        <v>0</v>
      </c>
      <c r="T4009">
        <v>22.86</v>
      </c>
      <c r="U4009">
        <v>300.14333299999998</v>
      </c>
    </row>
    <row r="4010" spans="1:21" x14ac:dyDescent="0.25">
      <c r="A4010" t="s">
        <v>15173</v>
      </c>
      <c r="B4010">
        <v>1</v>
      </c>
      <c r="C4010" t="s">
        <v>78</v>
      </c>
      <c r="D4010" t="s">
        <v>82</v>
      </c>
      <c r="E4010" t="s">
        <v>15174</v>
      </c>
      <c r="F4010" t="s">
        <v>5070</v>
      </c>
      <c r="G4010" t="s">
        <v>71</v>
      </c>
      <c r="H4010" t="s">
        <v>129</v>
      </c>
      <c r="I4010" t="s">
        <v>22</v>
      </c>
      <c r="J4010" t="s">
        <v>141</v>
      </c>
      <c r="K4010" t="s">
        <v>15175</v>
      </c>
      <c r="L4010" t="s">
        <v>15176</v>
      </c>
      <c r="M4010">
        <v>6.2211111109999999</v>
      </c>
      <c r="N4010">
        <v>0</v>
      </c>
      <c r="O4010">
        <v>5</v>
      </c>
      <c r="P4010">
        <v>0</v>
      </c>
      <c r="Q4010">
        <v>0</v>
      </c>
      <c r="R4010">
        <v>0</v>
      </c>
      <c r="S4010">
        <v>31.105556</v>
      </c>
      <c r="T4010">
        <v>0</v>
      </c>
      <c r="U4010">
        <v>0</v>
      </c>
    </row>
    <row r="4011" spans="1:21" x14ac:dyDescent="0.25">
      <c r="A4011" t="s">
        <v>15177</v>
      </c>
      <c r="B4011">
        <v>1</v>
      </c>
      <c r="C4011" t="s">
        <v>78</v>
      </c>
      <c r="D4011" t="s">
        <v>104</v>
      </c>
      <c r="E4011" t="s">
        <v>15178</v>
      </c>
      <c r="F4011" t="s">
        <v>5884</v>
      </c>
      <c r="G4011" t="s">
        <v>71</v>
      </c>
      <c r="H4011" t="s">
        <v>129</v>
      </c>
      <c r="I4011" t="s">
        <v>22</v>
      </c>
      <c r="J4011" t="s">
        <v>141</v>
      </c>
      <c r="K4011" t="s">
        <v>15179</v>
      </c>
      <c r="L4011" t="s">
        <v>15180</v>
      </c>
      <c r="M4011">
        <v>3.3363888880000001</v>
      </c>
      <c r="N4011">
        <v>1</v>
      </c>
      <c r="O4011">
        <v>0</v>
      </c>
      <c r="P4011">
        <v>0</v>
      </c>
      <c r="Q4011">
        <v>0</v>
      </c>
      <c r="R4011">
        <v>3.336389</v>
      </c>
      <c r="S4011">
        <v>0</v>
      </c>
      <c r="T4011">
        <v>0</v>
      </c>
      <c r="U4011">
        <v>0</v>
      </c>
    </row>
    <row r="4012" spans="1:21" x14ac:dyDescent="0.25">
      <c r="A4012" t="s">
        <v>15181</v>
      </c>
      <c r="B4012">
        <v>1</v>
      </c>
      <c r="C4012" t="s">
        <v>79</v>
      </c>
      <c r="D4012" t="s">
        <v>115</v>
      </c>
      <c r="E4012" t="s">
        <v>15182</v>
      </c>
      <c r="F4012" t="s">
        <v>10278</v>
      </c>
      <c r="G4012" t="s">
        <v>71</v>
      </c>
      <c r="H4012" t="s">
        <v>129</v>
      </c>
      <c r="I4012" t="s">
        <v>22</v>
      </c>
      <c r="J4012" t="s">
        <v>141</v>
      </c>
      <c r="K4012" t="s">
        <v>15183</v>
      </c>
      <c r="L4012" t="s">
        <v>15184</v>
      </c>
      <c r="M4012">
        <v>0.39111111100000001</v>
      </c>
      <c r="N4012">
        <v>0</v>
      </c>
      <c r="O4012">
        <v>749</v>
      </c>
      <c r="P4012">
        <v>0</v>
      </c>
      <c r="Q4012">
        <v>0</v>
      </c>
      <c r="R4012">
        <v>0</v>
      </c>
      <c r="S4012">
        <v>292.94222200000002</v>
      </c>
      <c r="T4012">
        <v>0</v>
      </c>
      <c r="U4012">
        <v>0</v>
      </c>
    </row>
    <row r="4013" spans="1:21" x14ac:dyDescent="0.25">
      <c r="A4013" t="s">
        <v>15185</v>
      </c>
      <c r="B4013">
        <v>1</v>
      </c>
      <c r="C4013" t="s">
        <v>79</v>
      </c>
      <c r="D4013" t="s">
        <v>115</v>
      </c>
      <c r="E4013" t="s">
        <v>15186</v>
      </c>
      <c r="F4013" t="s">
        <v>4991</v>
      </c>
      <c r="G4013" t="s">
        <v>71</v>
      </c>
      <c r="H4013" t="s">
        <v>129</v>
      </c>
      <c r="I4013" t="s">
        <v>22</v>
      </c>
      <c r="J4013" t="s">
        <v>141</v>
      </c>
      <c r="K4013" t="s">
        <v>15187</v>
      </c>
      <c r="L4013" t="s">
        <v>15188</v>
      </c>
      <c r="M4013">
        <v>0.39722222200000001</v>
      </c>
      <c r="N4013">
        <v>0</v>
      </c>
      <c r="O4013">
        <v>1</v>
      </c>
      <c r="P4013">
        <v>0</v>
      </c>
      <c r="Q4013">
        <v>0</v>
      </c>
      <c r="R4013">
        <v>0</v>
      </c>
      <c r="S4013">
        <v>0.39722200000000002</v>
      </c>
      <c r="T4013">
        <v>0</v>
      </c>
      <c r="U4013">
        <v>0</v>
      </c>
    </row>
    <row r="4014" spans="1:21" x14ac:dyDescent="0.25">
      <c r="A4014" t="s">
        <v>15189</v>
      </c>
      <c r="B4014">
        <v>1</v>
      </c>
      <c r="C4014" t="s">
        <v>79</v>
      </c>
      <c r="D4014" t="s">
        <v>115</v>
      </c>
      <c r="E4014" t="s">
        <v>15190</v>
      </c>
      <c r="F4014" t="s">
        <v>5417</v>
      </c>
      <c r="G4014" t="s">
        <v>71</v>
      </c>
      <c r="H4014" t="s">
        <v>129</v>
      </c>
      <c r="I4014" t="s">
        <v>22</v>
      </c>
      <c r="J4014" t="s">
        <v>141</v>
      </c>
      <c r="K4014" t="s">
        <v>15191</v>
      </c>
      <c r="L4014" t="s">
        <v>15192</v>
      </c>
      <c r="M4014">
        <v>1.6063888879999999</v>
      </c>
      <c r="N4014">
        <v>0</v>
      </c>
      <c r="O4014">
        <v>5</v>
      </c>
      <c r="P4014">
        <v>0</v>
      </c>
      <c r="Q4014">
        <v>0</v>
      </c>
      <c r="R4014">
        <v>0</v>
      </c>
      <c r="S4014">
        <v>8.0319439999999993</v>
      </c>
      <c r="T4014">
        <v>0</v>
      </c>
      <c r="U4014">
        <v>0</v>
      </c>
    </row>
    <row r="4015" spans="1:21" x14ac:dyDescent="0.25">
      <c r="A4015" t="s">
        <v>15193</v>
      </c>
      <c r="B4015">
        <v>1</v>
      </c>
      <c r="C4015" t="s">
        <v>79</v>
      </c>
      <c r="D4015" t="s">
        <v>109</v>
      </c>
      <c r="E4015" t="s">
        <v>12662</v>
      </c>
      <c r="F4015" t="s">
        <v>5012</v>
      </c>
      <c r="G4015" t="s">
        <v>72</v>
      </c>
      <c r="H4015" t="s">
        <v>129</v>
      </c>
      <c r="I4015" t="s">
        <v>22</v>
      </c>
      <c r="J4015" t="s">
        <v>141</v>
      </c>
      <c r="K4015" t="s">
        <v>15194</v>
      </c>
      <c r="L4015" t="s">
        <v>15195</v>
      </c>
      <c r="M4015">
        <v>1.3519444439999999</v>
      </c>
      <c r="N4015">
        <v>0</v>
      </c>
      <c r="O4015">
        <v>0</v>
      </c>
      <c r="P4015">
        <v>6</v>
      </c>
      <c r="Q4015">
        <v>577</v>
      </c>
      <c r="R4015">
        <v>0</v>
      </c>
      <c r="S4015">
        <v>0</v>
      </c>
      <c r="T4015">
        <v>8.1116670000000006</v>
      </c>
      <c r="U4015">
        <v>780.07194400000003</v>
      </c>
    </row>
    <row r="4016" spans="1:21" x14ac:dyDescent="0.25">
      <c r="A4016" t="s">
        <v>15196</v>
      </c>
      <c r="B4016">
        <v>1</v>
      </c>
      <c r="C4016" t="s">
        <v>79</v>
      </c>
      <c r="D4016" t="s">
        <v>109</v>
      </c>
      <c r="E4016" t="s">
        <v>12611</v>
      </c>
      <c r="F4016" t="s">
        <v>154</v>
      </c>
      <c r="G4016" t="s">
        <v>72</v>
      </c>
      <c r="H4016" t="s">
        <v>129</v>
      </c>
      <c r="I4016" t="s">
        <v>22</v>
      </c>
      <c r="J4016" t="s">
        <v>130</v>
      </c>
      <c r="K4016" t="s">
        <v>15197</v>
      </c>
      <c r="L4016" t="s">
        <v>15198</v>
      </c>
      <c r="M4016">
        <v>5.3062776999999998E-2</v>
      </c>
      <c r="N4016">
        <v>76</v>
      </c>
      <c r="O4016">
        <v>23033</v>
      </c>
      <c r="P4016">
        <v>36</v>
      </c>
      <c r="Q4016">
        <v>461</v>
      </c>
      <c r="R4016">
        <v>4.0327710000000003</v>
      </c>
      <c r="S4016">
        <v>1222.194943</v>
      </c>
      <c r="T4016">
        <v>1.9102600000000001</v>
      </c>
      <c r="U4016">
        <v>24.461939999999998</v>
      </c>
    </row>
    <row r="4017" spans="1:21" x14ac:dyDescent="0.25">
      <c r="A4017" t="s">
        <v>15199</v>
      </c>
      <c r="B4017">
        <v>1</v>
      </c>
      <c r="C4017" t="s">
        <v>79</v>
      </c>
      <c r="D4017" t="s">
        <v>109</v>
      </c>
      <c r="E4017" t="s">
        <v>15200</v>
      </c>
      <c r="F4017" t="s">
        <v>177</v>
      </c>
      <c r="G4017" t="s">
        <v>71</v>
      </c>
      <c r="H4017" t="s">
        <v>129</v>
      </c>
      <c r="I4017" t="s">
        <v>22</v>
      </c>
      <c r="J4017" t="s">
        <v>130</v>
      </c>
      <c r="K4017" t="s">
        <v>15201</v>
      </c>
      <c r="L4017" t="s">
        <v>15202</v>
      </c>
      <c r="M4017">
        <v>6.6461972219999996</v>
      </c>
      <c r="N4017">
        <v>0</v>
      </c>
      <c r="O4017">
        <v>0</v>
      </c>
      <c r="P4017">
        <v>0</v>
      </c>
      <c r="Q4017">
        <v>24</v>
      </c>
      <c r="R4017">
        <v>0</v>
      </c>
      <c r="S4017">
        <v>0</v>
      </c>
      <c r="T4017">
        <v>0</v>
      </c>
      <c r="U4017">
        <v>159.50873300000001</v>
      </c>
    </row>
    <row r="4018" spans="1:21" x14ac:dyDescent="0.25">
      <c r="A4018" t="s">
        <v>15203</v>
      </c>
      <c r="B4018">
        <v>1</v>
      </c>
      <c r="C4018" t="s">
        <v>79</v>
      </c>
      <c r="D4018" t="s">
        <v>109</v>
      </c>
      <c r="E4018" t="s">
        <v>12662</v>
      </c>
      <c r="F4018" t="s">
        <v>5012</v>
      </c>
      <c r="G4018" t="s">
        <v>72</v>
      </c>
      <c r="H4018" t="s">
        <v>129</v>
      </c>
      <c r="I4018" t="s">
        <v>22</v>
      </c>
      <c r="J4018" t="s">
        <v>141</v>
      </c>
      <c r="K4018" t="s">
        <v>15204</v>
      </c>
      <c r="L4018" t="s">
        <v>15205</v>
      </c>
      <c r="M4018">
        <v>0.76</v>
      </c>
      <c r="N4018">
        <v>0</v>
      </c>
      <c r="O4018">
        <v>0</v>
      </c>
      <c r="P4018">
        <v>6</v>
      </c>
      <c r="Q4018">
        <v>577</v>
      </c>
      <c r="R4018">
        <v>0</v>
      </c>
      <c r="S4018">
        <v>0</v>
      </c>
      <c r="T4018">
        <v>4.5599999999999996</v>
      </c>
      <c r="U4018">
        <v>438.52</v>
      </c>
    </row>
    <row r="4019" spans="1:21" x14ac:dyDescent="0.25">
      <c r="A4019" t="s">
        <v>15206</v>
      </c>
      <c r="B4019">
        <v>1</v>
      </c>
      <c r="C4019" t="s">
        <v>78</v>
      </c>
      <c r="D4019" t="s">
        <v>82</v>
      </c>
      <c r="E4019" t="s">
        <v>15207</v>
      </c>
      <c r="F4019" t="s">
        <v>4991</v>
      </c>
      <c r="G4019" t="s">
        <v>71</v>
      </c>
      <c r="H4019" t="s">
        <v>129</v>
      </c>
      <c r="I4019" t="s">
        <v>22</v>
      </c>
      <c r="J4019" t="s">
        <v>141</v>
      </c>
      <c r="K4019" t="s">
        <v>15208</v>
      </c>
      <c r="L4019" t="s">
        <v>15209</v>
      </c>
      <c r="M4019">
        <v>2.548888888</v>
      </c>
      <c r="N4019">
        <v>0</v>
      </c>
      <c r="O4019">
        <v>2</v>
      </c>
      <c r="P4019">
        <v>0</v>
      </c>
      <c r="Q4019">
        <v>0</v>
      </c>
      <c r="R4019">
        <v>0</v>
      </c>
      <c r="S4019">
        <v>5.0977779999999999</v>
      </c>
      <c r="T4019">
        <v>0</v>
      </c>
      <c r="U4019">
        <v>0</v>
      </c>
    </row>
    <row r="4020" spans="1:21" x14ac:dyDescent="0.25">
      <c r="A4020" t="s">
        <v>15210</v>
      </c>
      <c r="B4020">
        <v>1</v>
      </c>
      <c r="C4020" t="s">
        <v>78</v>
      </c>
      <c r="D4020" t="s">
        <v>98</v>
      </c>
      <c r="E4020" t="s">
        <v>15211</v>
      </c>
      <c r="F4020" t="s">
        <v>4991</v>
      </c>
      <c r="G4020" t="s">
        <v>71</v>
      </c>
      <c r="H4020" t="s">
        <v>129</v>
      </c>
      <c r="I4020" t="s">
        <v>22</v>
      </c>
      <c r="J4020" t="s">
        <v>141</v>
      </c>
      <c r="K4020" t="s">
        <v>15212</v>
      </c>
      <c r="L4020" t="s">
        <v>15213</v>
      </c>
      <c r="M4020">
        <v>1.6416666660000001</v>
      </c>
      <c r="N4020">
        <v>0</v>
      </c>
      <c r="O4020">
        <v>1</v>
      </c>
      <c r="P4020">
        <v>0</v>
      </c>
      <c r="Q4020">
        <v>0</v>
      </c>
      <c r="R4020">
        <v>0</v>
      </c>
      <c r="S4020">
        <v>1.641667</v>
      </c>
      <c r="T4020">
        <v>0</v>
      </c>
      <c r="U4020">
        <v>0</v>
      </c>
    </row>
    <row r="4021" spans="1:21" x14ac:dyDescent="0.25">
      <c r="A4021" t="s">
        <v>15214</v>
      </c>
      <c r="B4021">
        <v>1</v>
      </c>
      <c r="C4021" t="s">
        <v>79</v>
      </c>
      <c r="D4021" t="s">
        <v>125</v>
      </c>
      <c r="E4021" t="s">
        <v>15215</v>
      </c>
      <c r="F4021" t="s">
        <v>140</v>
      </c>
      <c r="G4021" t="s">
        <v>72</v>
      </c>
      <c r="H4021" t="s">
        <v>129</v>
      </c>
      <c r="I4021" t="s">
        <v>22</v>
      </c>
      <c r="J4021" t="s">
        <v>141</v>
      </c>
      <c r="K4021" t="s">
        <v>15216</v>
      </c>
      <c r="L4021" t="s">
        <v>15217</v>
      </c>
      <c r="M4021">
        <v>2.7119444439999998</v>
      </c>
      <c r="N4021">
        <v>0</v>
      </c>
      <c r="O4021">
        <v>0</v>
      </c>
      <c r="P4021">
        <v>2</v>
      </c>
      <c r="Q4021">
        <v>118</v>
      </c>
      <c r="R4021">
        <v>0</v>
      </c>
      <c r="S4021">
        <v>0</v>
      </c>
      <c r="T4021">
        <v>5.423889</v>
      </c>
      <c r="U4021">
        <v>320.00944399999997</v>
      </c>
    </row>
    <row r="4022" spans="1:21" x14ac:dyDescent="0.25">
      <c r="A4022" t="s">
        <v>15218</v>
      </c>
      <c r="B4022">
        <v>1</v>
      </c>
      <c r="C4022" t="s">
        <v>79</v>
      </c>
      <c r="D4022" t="s">
        <v>125</v>
      </c>
      <c r="E4022" t="s">
        <v>15219</v>
      </c>
      <c r="F4022" t="s">
        <v>4991</v>
      </c>
      <c r="G4022" t="s">
        <v>71</v>
      </c>
      <c r="H4022" t="s">
        <v>129</v>
      </c>
      <c r="I4022" t="s">
        <v>22</v>
      </c>
      <c r="J4022" t="s">
        <v>141</v>
      </c>
      <c r="K4022" t="s">
        <v>15220</v>
      </c>
      <c r="L4022" t="s">
        <v>15221</v>
      </c>
      <c r="M4022">
        <v>3.0222222219999999</v>
      </c>
      <c r="N4022">
        <v>0</v>
      </c>
      <c r="O4022">
        <v>0</v>
      </c>
      <c r="P4022">
        <v>0</v>
      </c>
      <c r="Q4022">
        <v>1</v>
      </c>
      <c r="R4022">
        <v>0</v>
      </c>
      <c r="S4022">
        <v>0</v>
      </c>
      <c r="T4022">
        <v>0</v>
      </c>
      <c r="U4022">
        <v>3.0222220000000002</v>
      </c>
    </row>
    <row r="4023" spans="1:21" x14ac:dyDescent="0.25">
      <c r="A4023" t="s">
        <v>15222</v>
      </c>
      <c r="B4023">
        <v>1</v>
      </c>
      <c r="C4023" t="s">
        <v>79</v>
      </c>
      <c r="D4023" t="s">
        <v>115</v>
      </c>
      <c r="E4023" t="s">
        <v>15223</v>
      </c>
      <c r="F4023" t="s">
        <v>5417</v>
      </c>
      <c r="G4023" t="s">
        <v>71</v>
      </c>
      <c r="H4023" t="s">
        <v>129</v>
      </c>
      <c r="I4023" t="s">
        <v>22</v>
      </c>
      <c r="J4023" t="s">
        <v>141</v>
      </c>
      <c r="K4023" t="s">
        <v>15224</v>
      </c>
      <c r="L4023" t="s">
        <v>15225</v>
      </c>
      <c r="M4023">
        <v>0.49388888800000003</v>
      </c>
      <c r="N4023">
        <v>0</v>
      </c>
      <c r="O4023">
        <v>12</v>
      </c>
      <c r="P4023">
        <v>0</v>
      </c>
      <c r="Q4023">
        <v>0</v>
      </c>
      <c r="R4023">
        <v>0</v>
      </c>
      <c r="S4023">
        <v>5.9266670000000001</v>
      </c>
      <c r="T4023">
        <v>0</v>
      </c>
      <c r="U4023">
        <v>0</v>
      </c>
    </row>
    <row r="4024" spans="1:21" x14ac:dyDescent="0.25">
      <c r="A4024" t="s">
        <v>15226</v>
      </c>
      <c r="B4024">
        <v>1</v>
      </c>
      <c r="C4024" t="s">
        <v>79</v>
      </c>
      <c r="D4024" t="s">
        <v>115</v>
      </c>
      <c r="E4024" t="s">
        <v>15227</v>
      </c>
      <c r="F4024" t="s">
        <v>5417</v>
      </c>
      <c r="G4024" t="s">
        <v>71</v>
      </c>
      <c r="H4024" t="s">
        <v>129</v>
      </c>
      <c r="I4024" t="s">
        <v>22</v>
      </c>
      <c r="J4024" t="s">
        <v>141</v>
      </c>
      <c r="K4024" t="s">
        <v>15228</v>
      </c>
      <c r="L4024" t="s">
        <v>15229</v>
      </c>
      <c r="M4024">
        <v>0.71111111100000002</v>
      </c>
      <c r="N4024">
        <v>0</v>
      </c>
      <c r="O4024">
        <v>13</v>
      </c>
      <c r="P4024">
        <v>0</v>
      </c>
      <c r="Q4024">
        <v>0</v>
      </c>
      <c r="R4024">
        <v>0</v>
      </c>
      <c r="S4024">
        <v>9.2444439999999997</v>
      </c>
      <c r="T4024">
        <v>0</v>
      </c>
      <c r="U4024">
        <v>0</v>
      </c>
    </row>
    <row r="4025" spans="1:21" x14ac:dyDescent="0.25">
      <c r="A4025" t="s">
        <v>15230</v>
      </c>
      <c r="B4025">
        <v>1</v>
      </c>
      <c r="C4025" t="s">
        <v>78</v>
      </c>
      <c r="D4025" t="s">
        <v>82</v>
      </c>
      <c r="E4025" t="s">
        <v>15231</v>
      </c>
      <c r="F4025" t="s">
        <v>4991</v>
      </c>
      <c r="G4025" t="s">
        <v>71</v>
      </c>
      <c r="H4025" t="s">
        <v>129</v>
      </c>
      <c r="I4025" t="s">
        <v>22</v>
      </c>
      <c r="J4025" t="s">
        <v>141</v>
      </c>
      <c r="K4025" t="s">
        <v>15232</v>
      </c>
      <c r="L4025" t="s">
        <v>15233</v>
      </c>
      <c r="M4025">
        <v>3.23</v>
      </c>
      <c r="N4025">
        <v>0</v>
      </c>
      <c r="O4025">
        <v>4</v>
      </c>
      <c r="P4025">
        <v>0</v>
      </c>
      <c r="Q4025">
        <v>0</v>
      </c>
      <c r="R4025">
        <v>0</v>
      </c>
      <c r="S4025">
        <v>12.92</v>
      </c>
      <c r="T4025">
        <v>0</v>
      </c>
      <c r="U4025">
        <v>0</v>
      </c>
    </row>
    <row r="4026" spans="1:21" x14ac:dyDescent="0.25">
      <c r="A4026" t="s">
        <v>15234</v>
      </c>
      <c r="B4026">
        <v>1</v>
      </c>
      <c r="C4026" t="s">
        <v>78</v>
      </c>
      <c r="D4026" t="s">
        <v>82</v>
      </c>
      <c r="E4026" t="s">
        <v>15235</v>
      </c>
      <c r="F4026" t="s">
        <v>4986</v>
      </c>
      <c r="G4026" t="s">
        <v>71</v>
      </c>
      <c r="H4026" t="s">
        <v>129</v>
      </c>
      <c r="I4026" t="s">
        <v>22</v>
      </c>
      <c r="J4026" t="s">
        <v>141</v>
      </c>
      <c r="K4026" t="s">
        <v>15236</v>
      </c>
      <c r="L4026" t="s">
        <v>15237</v>
      </c>
      <c r="M4026">
        <v>1.0647222220000001</v>
      </c>
      <c r="N4026">
        <v>0</v>
      </c>
      <c r="O4026">
        <v>90</v>
      </c>
      <c r="P4026">
        <v>0</v>
      </c>
      <c r="Q4026">
        <v>0</v>
      </c>
      <c r="R4026">
        <v>0</v>
      </c>
      <c r="S4026">
        <v>95.825000000000003</v>
      </c>
      <c r="T4026">
        <v>0</v>
      </c>
      <c r="U4026">
        <v>0</v>
      </c>
    </row>
    <row r="4027" spans="1:21" x14ac:dyDescent="0.25">
      <c r="A4027" t="s">
        <v>15238</v>
      </c>
      <c r="B4027">
        <v>1</v>
      </c>
      <c r="C4027" t="s">
        <v>79</v>
      </c>
      <c r="D4027" t="s">
        <v>115</v>
      </c>
      <c r="E4027" t="s">
        <v>15239</v>
      </c>
      <c r="F4027" t="s">
        <v>5829</v>
      </c>
      <c r="G4027" t="s">
        <v>72</v>
      </c>
      <c r="H4027" t="s">
        <v>129</v>
      </c>
      <c r="I4027" t="s">
        <v>22</v>
      </c>
      <c r="J4027" t="s">
        <v>141</v>
      </c>
      <c r="K4027" t="s">
        <v>15240</v>
      </c>
      <c r="L4027" t="s">
        <v>15241</v>
      </c>
      <c r="M4027">
        <v>0.23138888799999999</v>
      </c>
      <c r="N4027">
        <v>0</v>
      </c>
      <c r="O4027">
        <v>286</v>
      </c>
      <c r="P4027">
        <v>0</v>
      </c>
      <c r="Q4027">
        <v>0</v>
      </c>
      <c r="R4027">
        <v>0</v>
      </c>
      <c r="S4027">
        <v>66.177222</v>
      </c>
      <c r="T4027">
        <v>0</v>
      </c>
      <c r="U4027">
        <v>0</v>
      </c>
    </row>
    <row r="4028" spans="1:21" x14ac:dyDescent="0.25">
      <c r="A4028" t="s">
        <v>15242</v>
      </c>
      <c r="B4028">
        <v>1</v>
      </c>
      <c r="C4028" t="s">
        <v>78</v>
      </c>
      <c r="D4028" t="s">
        <v>82</v>
      </c>
      <c r="E4028" t="s">
        <v>15243</v>
      </c>
      <c r="F4028" t="s">
        <v>128</v>
      </c>
      <c r="G4028" t="s">
        <v>71</v>
      </c>
      <c r="H4028" t="s">
        <v>129</v>
      </c>
      <c r="I4028" t="s">
        <v>22</v>
      </c>
      <c r="J4028" t="s">
        <v>130</v>
      </c>
      <c r="K4028" t="s">
        <v>15244</v>
      </c>
      <c r="L4028" t="s">
        <v>15245</v>
      </c>
      <c r="M4028">
        <v>1.477311944</v>
      </c>
      <c r="N4028">
        <v>1</v>
      </c>
      <c r="O4028">
        <v>586</v>
      </c>
      <c r="P4028">
        <v>0</v>
      </c>
      <c r="Q4028">
        <v>0</v>
      </c>
      <c r="R4028">
        <v>1.477312</v>
      </c>
      <c r="S4028">
        <v>865.70479899999998</v>
      </c>
      <c r="T4028">
        <v>0</v>
      </c>
      <c r="U4028">
        <v>0</v>
      </c>
    </row>
    <row r="4029" spans="1:21" x14ac:dyDescent="0.25">
      <c r="A4029" t="s">
        <v>15246</v>
      </c>
      <c r="B4029">
        <v>1</v>
      </c>
      <c r="C4029" t="s">
        <v>78</v>
      </c>
      <c r="D4029" t="s">
        <v>93</v>
      </c>
      <c r="E4029" t="s">
        <v>15247</v>
      </c>
      <c r="F4029" t="s">
        <v>140</v>
      </c>
      <c r="G4029" t="s">
        <v>72</v>
      </c>
      <c r="H4029" t="s">
        <v>129</v>
      </c>
      <c r="I4029" t="s">
        <v>22</v>
      </c>
      <c r="J4029" t="s">
        <v>141</v>
      </c>
      <c r="K4029" t="s">
        <v>15248</v>
      </c>
      <c r="L4029" t="s">
        <v>15249</v>
      </c>
      <c r="M4029">
        <v>0.16</v>
      </c>
      <c r="N4029">
        <v>6</v>
      </c>
      <c r="O4029">
        <v>400</v>
      </c>
      <c r="P4029">
        <v>68</v>
      </c>
      <c r="Q4029">
        <v>317</v>
      </c>
      <c r="R4029">
        <v>0.96</v>
      </c>
      <c r="S4029">
        <v>64</v>
      </c>
      <c r="T4029">
        <v>10.88</v>
      </c>
      <c r="U4029">
        <v>50.72</v>
      </c>
    </row>
    <row r="4030" spans="1:21" x14ac:dyDescent="0.25">
      <c r="A4030" t="s">
        <v>15250</v>
      </c>
      <c r="B4030">
        <v>1</v>
      </c>
      <c r="C4030" t="s">
        <v>78</v>
      </c>
      <c r="D4030" t="s">
        <v>93</v>
      </c>
      <c r="E4030" t="s">
        <v>15247</v>
      </c>
      <c r="F4030" t="s">
        <v>140</v>
      </c>
      <c r="G4030" t="s">
        <v>72</v>
      </c>
      <c r="H4030" t="s">
        <v>129</v>
      </c>
      <c r="I4030" t="s">
        <v>22</v>
      </c>
      <c r="J4030" t="s">
        <v>141</v>
      </c>
      <c r="K4030" t="s">
        <v>15251</v>
      </c>
      <c r="L4030" t="s">
        <v>15252</v>
      </c>
      <c r="M4030">
        <v>0.77694444399999996</v>
      </c>
      <c r="N4030">
        <v>6</v>
      </c>
      <c r="O4030">
        <v>400</v>
      </c>
      <c r="P4030">
        <v>68</v>
      </c>
      <c r="Q4030">
        <v>317</v>
      </c>
      <c r="R4030">
        <v>4.6616669999999996</v>
      </c>
      <c r="S4030">
        <v>310.77777800000001</v>
      </c>
      <c r="T4030">
        <v>52.832222000000002</v>
      </c>
      <c r="U4030">
        <v>246.29138900000001</v>
      </c>
    </row>
    <row r="4031" spans="1:21" x14ac:dyDescent="0.25">
      <c r="A4031" t="s">
        <v>15253</v>
      </c>
      <c r="B4031">
        <v>1</v>
      </c>
      <c r="C4031" t="s">
        <v>78</v>
      </c>
      <c r="D4031" t="s">
        <v>93</v>
      </c>
      <c r="E4031" t="s">
        <v>15254</v>
      </c>
      <c r="F4031" t="s">
        <v>5177</v>
      </c>
      <c r="G4031" t="s">
        <v>72</v>
      </c>
      <c r="H4031" t="s">
        <v>129</v>
      </c>
      <c r="I4031" t="s">
        <v>22</v>
      </c>
      <c r="J4031" t="s">
        <v>141</v>
      </c>
      <c r="K4031" t="s">
        <v>15255</v>
      </c>
      <c r="L4031" t="s">
        <v>15256</v>
      </c>
      <c r="M4031">
        <v>1.383611111</v>
      </c>
      <c r="N4031">
        <v>9</v>
      </c>
      <c r="O4031">
        <v>2880</v>
      </c>
      <c r="P4031">
        <v>0</v>
      </c>
      <c r="Q4031">
        <v>0</v>
      </c>
      <c r="R4031">
        <v>12.452500000000001</v>
      </c>
      <c r="S4031">
        <v>3984.8</v>
      </c>
      <c r="T4031">
        <v>0</v>
      </c>
      <c r="U4031">
        <v>0</v>
      </c>
    </row>
    <row r="4032" spans="1:21" x14ac:dyDescent="0.25">
      <c r="A4032" t="s">
        <v>15257</v>
      </c>
      <c r="B4032">
        <v>1</v>
      </c>
      <c r="C4032" t="s">
        <v>78</v>
      </c>
      <c r="D4032" t="s">
        <v>93</v>
      </c>
      <c r="E4032" t="s">
        <v>15258</v>
      </c>
      <c r="F4032" t="s">
        <v>5012</v>
      </c>
      <c r="G4032" t="s">
        <v>72</v>
      </c>
      <c r="H4032" t="s">
        <v>129</v>
      </c>
      <c r="I4032" t="s">
        <v>22</v>
      </c>
      <c r="J4032" t="s">
        <v>141</v>
      </c>
      <c r="K4032" t="s">
        <v>15259</v>
      </c>
      <c r="L4032" t="s">
        <v>15260</v>
      </c>
      <c r="M4032">
        <v>0.41722222199999998</v>
      </c>
      <c r="N4032">
        <v>0</v>
      </c>
      <c r="O4032">
        <v>0</v>
      </c>
      <c r="P4032">
        <v>38</v>
      </c>
      <c r="Q4032">
        <v>0</v>
      </c>
      <c r="R4032">
        <v>0</v>
      </c>
      <c r="S4032">
        <v>0</v>
      </c>
      <c r="T4032">
        <v>15.854444000000001</v>
      </c>
      <c r="U4032">
        <v>0</v>
      </c>
    </row>
    <row r="4033" spans="1:21" x14ac:dyDescent="0.25">
      <c r="A4033" t="s">
        <v>15261</v>
      </c>
      <c r="B4033">
        <v>1</v>
      </c>
      <c r="C4033" t="s">
        <v>78</v>
      </c>
      <c r="D4033" t="s">
        <v>93</v>
      </c>
      <c r="E4033" t="s">
        <v>15247</v>
      </c>
      <c r="F4033" t="s">
        <v>140</v>
      </c>
      <c r="G4033" t="s">
        <v>72</v>
      </c>
      <c r="H4033" t="s">
        <v>129</v>
      </c>
      <c r="I4033" t="s">
        <v>22</v>
      </c>
      <c r="J4033" t="s">
        <v>141</v>
      </c>
      <c r="K4033" t="s">
        <v>15262</v>
      </c>
      <c r="L4033" t="s">
        <v>15263</v>
      </c>
      <c r="M4033">
        <v>8.5555555000000005E-2</v>
      </c>
      <c r="N4033">
        <v>1</v>
      </c>
      <c r="O4033">
        <v>118</v>
      </c>
      <c r="P4033">
        <v>0</v>
      </c>
      <c r="Q4033">
        <v>0</v>
      </c>
      <c r="R4033">
        <v>8.5555999999999993E-2</v>
      </c>
      <c r="S4033">
        <v>10.095554999999999</v>
      </c>
      <c r="T4033">
        <v>0</v>
      </c>
      <c r="U4033">
        <v>0</v>
      </c>
    </row>
    <row r="4034" spans="1:21" x14ac:dyDescent="0.25">
      <c r="A4034" t="s">
        <v>15264</v>
      </c>
      <c r="B4034">
        <v>1</v>
      </c>
      <c r="C4034" t="s">
        <v>78</v>
      </c>
      <c r="D4034" t="s">
        <v>93</v>
      </c>
      <c r="E4034" t="s">
        <v>15247</v>
      </c>
      <c r="F4034" t="s">
        <v>140</v>
      </c>
      <c r="G4034" t="s">
        <v>72</v>
      </c>
      <c r="H4034" t="s">
        <v>129</v>
      </c>
      <c r="I4034" t="s">
        <v>22</v>
      </c>
      <c r="J4034" t="s">
        <v>141</v>
      </c>
      <c r="K4034" t="s">
        <v>15265</v>
      </c>
      <c r="L4034" t="s">
        <v>15266</v>
      </c>
      <c r="M4034">
        <v>0.15361111099999999</v>
      </c>
      <c r="N4034">
        <v>6</v>
      </c>
      <c r="O4034">
        <v>400</v>
      </c>
      <c r="P4034">
        <v>68</v>
      </c>
      <c r="Q4034">
        <v>317</v>
      </c>
      <c r="R4034">
        <v>0.92166700000000001</v>
      </c>
      <c r="S4034">
        <v>61.444443999999997</v>
      </c>
      <c r="T4034">
        <v>10.445556</v>
      </c>
      <c r="U4034">
        <v>48.694721999999999</v>
      </c>
    </row>
    <row r="4035" spans="1:21" x14ac:dyDescent="0.25">
      <c r="A4035" t="s">
        <v>15267</v>
      </c>
      <c r="B4035">
        <v>1</v>
      </c>
      <c r="C4035" t="s">
        <v>78</v>
      </c>
      <c r="D4035" t="s">
        <v>93</v>
      </c>
      <c r="E4035" t="s">
        <v>15247</v>
      </c>
      <c r="F4035" t="s">
        <v>128</v>
      </c>
      <c r="G4035" t="s">
        <v>72</v>
      </c>
      <c r="H4035" t="s">
        <v>129</v>
      </c>
      <c r="I4035" t="s">
        <v>22</v>
      </c>
      <c r="J4035" t="s">
        <v>130</v>
      </c>
      <c r="K4035" t="s">
        <v>15268</v>
      </c>
      <c r="L4035" t="s">
        <v>15269</v>
      </c>
      <c r="M4035">
        <v>4.4869444439999997</v>
      </c>
      <c r="N4035">
        <v>6</v>
      </c>
      <c r="O4035">
        <v>400</v>
      </c>
      <c r="P4035">
        <v>68</v>
      </c>
      <c r="Q4035">
        <v>317</v>
      </c>
      <c r="R4035">
        <v>26.921666999999999</v>
      </c>
      <c r="S4035">
        <v>1794.7777779999999</v>
      </c>
      <c r="T4035">
        <v>305.11222199999997</v>
      </c>
      <c r="U4035">
        <v>1422.3613889999999</v>
      </c>
    </row>
    <row r="4036" spans="1:21" x14ac:dyDescent="0.25">
      <c r="A4036" t="s">
        <v>15270</v>
      </c>
      <c r="B4036">
        <v>1</v>
      </c>
      <c r="C4036" t="s">
        <v>78</v>
      </c>
      <c r="D4036" t="s">
        <v>93</v>
      </c>
      <c r="E4036" t="s">
        <v>15258</v>
      </c>
      <c r="F4036" t="s">
        <v>5012</v>
      </c>
      <c r="G4036" t="s">
        <v>72</v>
      </c>
      <c r="H4036" t="s">
        <v>129</v>
      </c>
      <c r="I4036" t="s">
        <v>22</v>
      </c>
      <c r="J4036" t="s">
        <v>141</v>
      </c>
      <c r="K4036" t="s">
        <v>15271</v>
      </c>
      <c r="L4036" t="s">
        <v>15272</v>
      </c>
      <c r="M4036">
        <v>1.445277777</v>
      </c>
      <c r="N4036">
        <v>0</v>
      </c>
      <c r="O4036">
        <v>0</v>
      </c>
      <c r="P4036">
        <v>39</v>
      </c>
      <c r="Q4036">
        <v>0</v>
      </c>
      <c r="R4036">
        <v>0</v>
      </c>
      <c r="S4036">
        <v>0</v>
      </c>
      <c r="T4036">
        <v>56.365833000000002</v>
      </c>
      <c r="U4036">
        <v>0</v>
      </c>
    </row>
    <row r="4037" spans="1:21" x14ac:dyDescent="0.25">
      <c r="A4037" t="s">
        <v>15273</v>
      </c>
      <c r="B4037">
        <v>1</v>
      </c>
      <c r="C4037" t="s">
        <v>78</v>
      </c>
      <c r="D4037" t="s">
        <v>93</v>
      </c>
      <c r="E4037" t="s">
        <v>15274</v>
      </c>
      <c r="F4037" t="s">
        <v>128</v>
      </c>
      <c r="G4037" t="s">
        <v>72</v>
      </c>
      <c r="H4037" t="s">
        <v>129</v>
      </c>
      <c r="I4037" t="s">
        <v>22</v>
      </c>
      <c r="J4037" t="s">
        <v>130</v>
      </c>
      <c r="K4037" t="s">
        <v>15275</v>
      </c>
      <c r="L4037" t="s">
        <v>15276</v>
      </c>
      <c r="M4037">
        <v>2.681944444</v>
      </c>
      <c r="N4037">
        <v>4</v>
      </c>
      <c r="O4037">
        <v>1058</v>
      </c>
      <c r="P4037">
        <v>0</v>
      </c>
      <c r="Q4037">
        <v>0</v>
      </c>
      <c r="R4037">
        <v>10.727778000000001</v>
      </c>
      <c r="S4037">
        <v>2837.497222</v>
      </c>
      <c r="T4037">
        <v>0</v>
      </c>
      <c r="U4037">
        <v>0</v>
      </c>
    </row>
    <row r="4038" spans="1:21" x14ac:dyDescent="0.25">
      <c r="A4038" t="s">
        <v>15277</v>
      </c>
      <c r="B4038">
        <v>1</v>
      </c>
      <c r="C4038" t="s">
        <v>79</v>
      </c>
      <c r="D4038" t="s">
        <v>115</v>
      </c>
      <c r="E4038" t="s">
        <v>15278</v>
      </c>
      <c r="F4038" t="s">
        <v>140</v>
      </c>
      <c r="G4038" t="s">
        <v>72</v>
      </c>
      <c r="H4038" t="s">
        <v>168</v>
      </c>
      <c r="I4038" t="s">
        <v>22</v>
      </c>
      <c r="J4038" t="s">
        <v>141</v>
      </c>
      <c r="K4038" t="s">
        <v>15279</v>
      </c>
      <c r="L4038" t="s">
        <v>15280</v>
      </c>
      <c r="M4038">
        <v>3.2777777000000001E-2</v>
      </c>
      <c r="N4038">
        <v>7</v>
      </c>
      <c r="O4038">
        <v>3282</v>
      </c>
      <c r="P4038">
        <v>0</v>
      </c>
      <c r="Q4038">
        <v>0</v>
      </c>
      <c r="R4038">
        <v>0.22944400000000001</v>
      </c>
      <c r="S4038">
        <v>107.57666399999999</v>
      </c>
      <c r="T4038">
        <v>0</v>
      </c>
      <c r="U4038">
        <v>0</v>
      </c>
    </row>
    <row r="4039" spans="1:21" x14ac:dyDescent="0.25">
      <c r="A4039" t="s">
        <v>15281</v>
      </c>
      <c r="B4039">
        <v>1</v>
      </c>
      <c r="C4039" t="s">
        <v>78</v>
      </c>
      <c r="D4039" t="s">
        <v>88</v>
      </c>
      <c r="E4039" t="s">
        <v>15282</v>
      </c>
      <c r="F4039" t="s">
        <v>5070</v>
      </c>
      <c r="G4039" t="s">
        <v>71</v>
      </c>
      <c r="H4039" t="s">
        <v>129</v>
      </c>
      <c r="I4039" t="s">
        <v>22</v>
      </c>
      <c r="J4039" t="s">
        <v>141</v>
      </c>
      <c r="K4039" t="s">
        <v>15283</v>
      </c>
      <c r="L4039" t="s">
        <v>15284</v>
      </c>
      <c r="M4039">
        <v>9.0875000000000004</v>
      </c>
      <c r="N4039">
        <v>0</v>
      </c>
      <c r="O4039">
        <v>9</v>
      </c>
      <c r="P4039">
        <v>0</v>
      </c>
      <c r="Q4039">
        <v>0</v>
      </c>
      <c r="R4039">
        <v>0</v>
      </c>
      <c r="S4039">
        <v>81.787499999999994</v>
      </c>
      <c r="T4039">
        <v>0</v>
      </c>
      <c r="U4039">
        <v>0</v>
      </c>
    </row>
    <row r="4040" spans="1:21" x14ac:dyDescent="0.25">
      <c r="A4040" t="s">
        <v>15285</v>
      </c>
      <c r="B4040">
        <v>1</v>
      </c>
      <c r="C4040" t="s">
        <v>79</v>
      </c>
      <c r="D4040" t="s">
        <v>114</v>
      </c>
      <c r="E4040" t="s">
        <v>3242</v>
      </c>
      <c r="F4040" t="s">
        <v>140</v>
      </c>
      <c r="G4040" t="s">
        <v>72</v>
      </c>
      <c r="H4040" t="s">
        <v>129</v>
      </c>
      <c r="I4040" t="s">
        <v>22</v>
      </c>
      <c r="J4040" t="s">
        <v>141</v>
      </c>
      <c r="K4040" t="s">
        <v>15286</v>
      </c>
      <c r="L4040" t="s">
        <v>9703</v>
      </c>
      <c r="M4040">
        <v>0.75611111099999995</v>
      </c>
      <c r="N4040">
        <v>2</v>
      </c>
      <c r="O4040">
        <v>34</v>
      </c>
      <c r="P4040">
        <v>0</v>
      </c>
      <c r="Q4040">
        <v>0</v>
      </c>
      <c r="R4040">
        <v>1.512222</v>
      </c>
      <c r="S4040">
        <v>25.707778000000001</v>
      </c>
      <c r="T4040">
        <v>0</v>
      </c>
      <c r="U4040">
        <v>0</v>
      </c>
    </row>
    <row r="4041" spans="1:21" x14ac:dyDescent="0.25">
      <c r="A4041" t="s">
        <v>15287</v>
      </c>
      <c r="B4041">
        <v>1</v>
      </c>
      <c r="C4041" t="s">
        <v>79</v>
      </c>
      <c r="D4041" t="s">
        <v>114</v>
      </c>
      <c r="E4041" t="s">
        <v>3246</v>
      </c>
      <c r="F4041" t="s">
        <v>140</v>
      </c>
      <c r="G4041" t="s">
        <v>72</v>
      </c>
      <c r="H4041" t="s">
        <v>129</v>
      </c>
      <c r="I4041" t="s">
        <v>22</v>
      </c>
      <c r="J4041" t="s">
        <v>141</v>
      </c>
      <c r="K4041" t="s">
        <v>15288</v>
      </c>
      <c r="L4041" t="s">
        <v>15289</v>
      </c>
      <c r="M4041">
        <v>0.19</v>
      </c>
      <c r="N4041">
        <v>16</v>
      </c>
      <c r="O4041">
        <v>1728</v>
      </c>
      <c r="P4041">
        <v>84</v>
      </c>
      <c r="Q4041">
        <v>1069</v>
      </c>
      <c r="R4041">
        <v>3.04</v>
      </c>
      <c r="S4041">
        <v>328.32</v>
      </c>
      <c r="T4041">
        <v>15.96</v>
      </c>
      <c r="U4041">
        <v>203.11</v>
      </c>
    </row>
    <row r="4042" spans="1:21" x14ac:dyDescent="0.25">
      <c r="A4042" t="s">
        <v>15290</v>
      </c>
      <c r="B4042">
        <v>1</v>
      </c>
      <c r="C4042" t="s">
        <v>79</v>
      </c>
      <c r="D4042" t="s">
        <v>114</v>
      </c>
      <c r="E4042" t="s">
        <v>15291</v>
      </c>
      <c r="F4042" t="s">
        <v>140</v>
      </c>
      <c r="G4042" t="s">
        <v>72</v>
      </c>
      <c r="H4042" t="s">
        <v>129</v>
      </c>
      <c r="I4042" t="s">
        <v>22</v>
      </c>
      <c r="J4042" t="s">
        <v>141</v>
      </c>
      <c r="K4042" t="s">
        <v>15292</v>
      </c>
      <c r="L4042" t="s">
        <v>15293</v>
      </c>
      <c r="M4042">
        <v>9.2777777000000006E-2</v>
      </c>
      <c r="N4042">
        <v>59</v>
      </c>
      <c r="O4042">
        <v>5653</v>
      </c>
      <c r="P4042">
        <v>0</v>
      </c>
      <c r="Q4042">
        <v>0</v>
      </c>
      <c r="R4042">
        <v>5.4738889999999998</v>
      </c>
      <c r="S4042">
        <v>524.47277299999996</v>
      </c>
      <c r="T4042">
        <v>0</v>
      </c>
      <c r="U4042">
        <v>0</v>
      </c>
    </row>
    <row r="4043" spans="1:21" x14ac:dyDescent="0.25">
      <c r="A4043" t="s">
        <v>15294</v>
      </c>
      <c r="B4043">
        <v>1</v>
      </c>
      <c r="C4043" t="s">
        <v>79</v>
      </c>
      <c r="D4043" t="s">
        <v>114</v>
      </c>
      <c r="E4043" t="s">
        <v>3225</v>
      </c>
      <c r="F4043" t="s">
        <v>140</v>
      </c>
      <c r="G4043" t="s">
        <v>72</v>
      </c>
      <c r="H4043" t="s">
        <v>129</v>
      </c>
      <c r="I4043" t="s">
        <v>22</v>
      </c>
      <c r="J4043" t="s">
        <v>141</v>
      </c>
      <c r="K4043" t="s">
        <v>15295</v>
      </c>
      <c r="L4043" t="s">
        <v>15296</v>
      </c>
      <c r="M4043">
        <v>1.0947222219999999</v>
      </c>
      <c r="N4043">
        <v>0</v>
      </c>
      <c r="O4043">
        <v>0</v>
      </c>
      <c r="P4043">
        <v>155</v>
      </c>
      <c r="Q4043">
        <v>1361</v>
      </c>
      <c r="R4043">
        <v>0</v>
      </c>
      <c r="S4043">
        <v>0</v>
      </c>
      <c r="T4043">
        <v>169.68194399999999</v>
      </c>
      <c r="U4043">
        <v>1489.9169440000001</v>
      </c>
    </row>
    <row r="4044" spans="1:21" x14ac:dyDescent="0.25">
      <c r="A4044" t="s">
        <v>15297</v>
      </c>
      <c r="B4044">
        <v>1</v>
      </c>
      <c r="C4044" t="s">
        <v>79</v>
      </c>
      <c r="D4044" t="s">
        <v>114</v>
      </c>
      <c r="E4044" t="s">
        <v>15298</v>
      </c>
      <c r="F4044" t="s">
        <v>5012</v>
      </c>
      <c r="G4044" t="s">
        <v>72</v>
      </c>
      <c r="H4044" t="s">
        <v>129</v>
      </c>
      <c r="I4044" t="s">
        <v>22</v>
      </c>
      <c r="J4044" t="s">
        <v>141</v>
      </c>
      <c r="K4044" t="s">
        <v>15299</v>
      </c>
      <c r="L4044" t="s">
        <v>15300</v>
      </c>
      <c r="M4044">
        <v>0.67333333299999998</v>
      </c>
      <c r="N4044">
        <v>0</v>
      </c>
      <c r="O4044">
        <v>0</v>
      </c>
      <c r="P4044">
        <v>1</v>
      </c>
      <c r="Q4044">
        <v>24</v>
      </c>
      <c r="R4044">
        <v>0</v>
      </c>
      <c r="S4044">
        <v>0</v>
      </c>
      <c r="T4044">
        <v>0.67333299999999996</v>
      </c>
      <c r="U4044">
        <v>16.16</v>
      </c>
    </row>
    <row r="4045" spans="1:21" x14ac:dyDescent="0.25">
      <c r="A4045" t="s">
        <v>15301</v>
      </c>
      <c r="B4045">
        <v>1</v>
      </c>
      <c r="C4045" t="s">
        <v>79</v>
      </c>
      <c r="D4045" t="s">
        <v>114</v>
      </c>
      <c r="E4045" t="s">
        <v>3229</v>
      </c>
      <c r="F4045" t="s">
        <v>140</v>
      </c>
      <c r="G4045" t="s">
        <v>72</v>
      </c>
      <c r="H4045" t="s">
        <v>129</v>
      </c>
      <c r="I4045" t="s">
        <v>22</v>
      </c>
      <c r="J4045" t="s">
        <v>141</v>
      </c>
      <c r="K4045" t="s">
        <v>15302</v>
      </c>
      <c r="L4045" t="s">
        <v>15303</v>
      </c>
      <c r="M4045">
        <v>0.243888888</v>
      </c>
      <c r="N4045">
        <v>0</v>
      </c>
      <c r="O4045">
        <v>0</v>
      </c>
      <c r="P4045">
        <v>57</v>
      </c>
      <c r="Q4045">
        <v>583</v>
      </c>
      <c r="R4045">
        <v>0</v>
      </c>
      <c r="S4045">
        <v>0</v>
      </c>
      <c r="T4045">
        <v>13.901667</v>
      </c>
      <c r="U4045">
        <v>142.18722199999999</v>
      </c>
    </row>
    <row r="4046" spans="1:21" x14ac:dyDescent="0.25">
      <c r="A4046" t="s">
        <v>15304</v>
      </c>
      <c r="B4046">
        <v>1</v>
      </c>
      <c r="C4046" t="s">
        <v>79</v>
      </c>
      <c r="D4046" t="s">
        <v>114</v>
      </c>
      <c r="E4046" t="s">
        <v>3229</v>
      </c>
      <c r="F4046" t="s">
        <v>140</v>
      </c>
      <c r="G4046" t="s">
        <v>72</v>
      </c>
      <c r="H4046" t="s">
        <v>129</v>
      </c>
      <c r="I4046" t="s">
        <v>22</v>
      </c>
      <c r="J4046" t="s">
        <v>141</v>
      </c>
      <c r="K4046" t="s">
        <v>15305</v>
      </c>
      <c r="L4046" t="s">
        <v>15306</v>
      </c>
      <c r="M4046">
        <v>5.7500000000000002E-2</v>
      </c>
      <c r="N4046">
        <v>0</v>
      </c>
      <c r="O4046">
        <v>0</v>
      </c>
      <c r="P4046">
        <v>1</v>
      </c>
      <c r="Q4046">
        <v>15</v>
      </c>
      <c r="R4046">
        <v>0</v>
      </c>
      <c r="S4046">
        <v>0</v>
      </c>
      <c r="T4046">
        <v>5.7500000000000002E-2</v>
      </c>
      <c r="U4046">
        <v>0.86250000000000004</v>
      </c>
    </row>
    <row r="4047" spans="1:21" x14ac:dyDescent="0.25">
      <c r="A4047" t="s">
        <v>15307</v>
      </c>
      <c r="B4047">
        <v>1</v>
      </c>
      <c r="C4047" t="s">
        <v>79</v>
      </c>
      <c r="D4047" t="s">
        <v>114</v>
      </c>
      <c r="E4047" t="s">
        <v>3229</v>
      </c>
      <c r="F4047" t="s">
        <v>140</v>
      </c>
      <c r="G4047" t="s">
        <v>72</v>
      </c>
      <c r="H4047" t="s">
        <v>129</v>
      </c>
      <c r="I4047" t="s">
        <v>22</v>
      </c>
      <c r="J4047" t="s">
        <v>141</v>
      </c>
      <c r="K4047" t="s">
        <v>15308</v>
      </c>
      <c r="L4047" t="s">
        <v>15309</v>
      </c>
      <c r="M4047">
        <v>7.2222222000000003E-2</v>
      </c>
      <c r="N4047">
        <v>0</v>
      </c>
      <c r="O4047">
        <v>0</v>
      </c>
      <c r="P4047">
        <v>57</v>
      </c>
      <c r="Q4047">
        <v>618</v>
      </c>
      <c r="R4047">
        <v>0</v>
      </c>
      <c r="S4047">
        <v>0</v>
      </c>
      <c r="T4047">
        <v>4.1166669999999996</v>
      </c>
      <c r="U4047">
        <v>44.633333</v>
      </c>
    </row>
    <row r="4048" spans="1:21" x14ac:dyDescent="0.25">
      <c r="A4048" t="s">
        <v>15310</v>
      </c>
      <c r="B4048">
        <v>1</v>
      </c>
      <c r="C4048" t="s">
        <v>79</v>
      </c>
      <c r="D4048" t="s">
        <v>114</v>
      </c>
      <c r="E4048" t="s">
        <v>3246</v>
      </c>
      <c r="F4048" t="s">
        <v>140</v>
      </c>
      <c r="G4048" t="s">
        <v>72</v>
      </c>
      <c r="H4048" t="s">
        <v>129</v>
      </c>
      <c r="I4048" t="s">
        <v>22</v>
      </c>
      <c r="J4048" t="s">
        <v>141</v>
      </c>
      <c r="K4048" t="s">
        <v>15311</v>
      </c>
      <c r="L4048" t="s">
        <v>15312</v>
      </c>
      <c r="M4048">
        <v>0.12888888800000001</v>
      </c>
      <c r="N4048">
        <v>16</v>
      </c>
      <c r="O4048">
        <v>1728</v>
      </c>
      <c r="P4048">
        <v>83</v>
      </c>
      <c r="Q4048">
        <v>947</v>
      </c>
      <c r="R4048">
        <v>2.0622220000000002</v>
      </c>
      <c r="S4048">
        <v>222.719998</v>
      </c>
      <c r="T4048">
        <v>10.697778</v>
      </c>
      <c r="U4048">
        <v>122.057777</v>
      </c>
    </row>
    <row r="4049" spans="1:21" x14ac:dyDescent="0.25">
      <c r="A4049" t="s">
        <v>15313</v>
      </c>
      <c r="B4049">
        <v>1</v>
      </c>
      <c r="C4049" t="s">
        <v>79</v>
      </c>
      <c r="D4049" t="s">
        <v>114</v>
      </c>
      <c r="E4049" t="s">
        <v>3246</v>
      </c>
      <c r="F4049" t="s">
        <v>154</v>
      </c>
      <c r="G4049" t="s">
        <v>72</v>
      </c>
      <c r="H4049" t="s">
        <v>129</v>
      </c>
      <c r="I4049" t="s">
        <v>22</v>
      </c>
      <c r="J4049" t="s">
        <v>130</v>
      </c>
      <c r="K4049" t="s">
        <v>15314</v>
      </c>
      <c r="L4049" t="s">
        <v>15315</v>
      </c>
      <c r="M4049">
        <v>0.126388888</v>
      </c>
      <c r="N4049">
        <v>16</v>
      </c>
      <c r="O4049">
        <v>1728</v>
      </c>
      <c r="P4049">
        <v>83</v>
      </c>
      <c r="Q4049">
        <v>875</v>
      </c>
      <c r="R4049">
        <v>2.0222220000000002</v>
      </c>
      <c r="S4049">
        <v>218.39999800000001</v>
      </c>
      <c r="T4049">
        <v>10.490278</v>
      </c>
      <c r="U4049">
        <v>110.590277</v>
      </c>
    </row>
    <row r="4050" spans="1:21" x14ac:dyDescent="0.25">
      <c r="A4050" t="s">
        <v>15316</v>
      </c>
      <c r="B4050">
        <v>1</v>
      </c>
      <c r="C4050" t="s">
        <v>79</v>
      </c>
      <c r="D4050" t="s">
        <v>114</v>
      </c>
      <c r="E4050" t="s">
        <v>3229</v>
      </c>
      <c r="F4050" t="s">
        <v>140</v>
      </c>
      <c r="G4050" t="s">
        <v>72</v>
      </c>
      <c r="H4050" t="s">
        <v>129</v>
      </c>
      <c r="I4050" t="s">
        <v>22</v>
      </c>
      <c r="J4050" t="s">
        <v>141</v>
      </c>
      <c r="K4050" t="s">
        <v>15317</v>
      </c>
      <c r="L4050" t="s">
        <v>15318</v>
      </c>
      <c r="M4050">
        <v>0.20972222200000001</v>
      </c>
      <c r="N4050">
        <v>0</v>
      </c>
      <c r="O4050">
        <v>0</v>
      </c>
      <c r="P4050">
        <v>57</v>
      </c>
      <c r="Q4050">
        <v>618</v>
      </c>
      <c r="R4050">
        <v>0</v>
      </c>
      <c r="S4050">
        <v>0</v>
      </c>
      <c r="T4050">
        <v>11.954167</v>
      </c>
      <c r="U4050">
        <v>129.60833299999999</v>
      </c>
    </row>
    <row r="4051" spans="1:21" x14ac:dyDescent="0.25">
      <c r="A4051" t="s">
        <v>15319</v>
      </c>
      <c r="B4051">
        <v>1</v>
      </c>
      <c r="C4051" t="s">
        <v>79</v>
      </c>
      <c r="D4051" t="s">
        <v>114</v>
      </c>
      <c r="E4051" t="s">
        <v>15320</v>
      </c>
      <c r="F4051" t="s">
        <v>140</v>
      </c>
      <c r="G4051" t="s">
        <v>72</v>
      </c>
      <c r="H4051" t="s">
        <v>129</v>
      </c>
      <c r="I4051" t="s">
        <v>22</v>
      </c>
      <c r="J4051" t="s">
        <v>141</v>
      </c>
      <c r="K4051" t="s">
        <v>15321</v>
      </c>
      <c r="L4051" t="s">
        <v>15322</v>
      </c>
      <c r="M4051">
        <v>0.17249999999999999</v>
      </c>
      <c r="N4051">
        <v>0</v>
      </c>
      <c r="O4051">
        <v>0</v>
      </c>
      <c r="P4051">
        <v>266</v>
      </c>
      <c r="Q4051">
        <v>2890</v>
      </c>
      <c r="R4051">
        <v>0</v>
      </c>
      <c r="S4051">
        <v>0</v>
      </c>
      <c r="T4051">
        <v>45.884999999999998</v>
      </c>
      <c r="U4051">
        <v>498.52499999999998</v>
      </c>
    </row>
    <row r="4052" spans="1:21" x14ac:dyDescent="0.25">
      <c r="A4052" t="s">
        <v>15323</v>
      </c>
      <c r="B4052">
        <v>1</v>
      </c>
      <c r="C4052" t="s">
        <v>79</v>
      </c>
      <c r="D4052" t="s">
        <v>114</v>
      </c>
      <c r="E4052" t="s">
        <v>3233</v>
      </c>
      <c r="F4052" t="s">
        <v>140</v>
      </c>
      <c r="G4052" t="s">
        <v>72</v>
      </c>
      <c r="H4052" t="s">
        <v>168</v>
      </c>
      <c r="I4052" t="s">
        <v>22</v>
      </c>
      <c r="J4052" t="s">
        <v>141</v>
      </c>
      <c r="K4052" t="s">
        <v>15324</v>
      </c>
      <c r="L4052" t="s">
        <v>15325</v>
      </c>
      <c r="M4052">
        <v>4.0833332999999999E-2</v>
      </c>
      <c r="N4052">
        <v>8</v>
      </c>
      <c r="O4052">
        <v>0</v>
      </c>
      <c r="P4052">
        <v>78</v>
      </c>
      <c r="Q4052">
        <v>533</v>
      </c>
      <c r="R4052">
        <v>0.32666699999999999</v>
      </c>
      <c r="S4052">
        <v>0</v>
      </c>
      <c r="T4052">
        <v>3.1850000000000001</v>
      </c>
      <c r="U4052">
        <v>21.764165999999999</v>
      </c>
    </row>
    <row r="4053" spans="1:21" x14ac:dyDescent="0.25">
      <c r="A4053" t="s">
        <v>15326</v>
      </c>
      <c r="B4053">
        <v>1</v>
      </c>
      <c r="C4053" t="s">
        <v>79</v>
      </c>
      <c r="D4053" t="s">
        <v>114</v>
      </c>
      <c r="E4053" t="s">
        <v>3233</v>
      </c>
      <c r="F4053" t="s">
        <v>140</v>
      </c>
      <c r="G4053" t="s">
        <v>72</v>
      </c>
      <c r="H4053" t="s">
        <v>168</v>
      </c>
      <c r="I4053" t="s">
        <v>22</v>
      </c>
      <c r="J4053" t="s">
        <v>141</v>
      </c>
      <c r="K4053" t="s">
        <v>15327</v>
      </c>
      <c r="L4053" t="s">
        <v>15328</v>
      </c>
      <c r="M4053">
        <v>2.9722222E-2</v>
      </c>
      <c r="N4053">
        <v>8</v>
      </c>
      <c r="O4053">
        <v>0</v>
      </c>
      <c r="P4053">
        <v>78</v>
      </c>
      <c r="Q4053">
        <v>533</v>
      </c>
      <c r="R4053">
        <v>0.23777799999999999</v>
      </c>
      <c r="S4053">
        <v>0</v>
      </c>
      <c r="T4053">
        <v>2.318333</v>
      </c>
      <c r="U4053">
        <v>15.841944</v>
      </c>
    </row>
    <row r="4054" spans="1:21" x14ac:dyDescent="0.25">
      <c r="A4054" t="s">
        <v>15329</v>
      </c>
      <c r="B4054">
        <v>1</v>
      </c>
      <c r="C4054" t="s">
        <v>79</v>
      </c>
      <c r="D4054" t="s">
        <v>114</v>
      </c>
      <c r="E4054" t="s">
        <v>3229</v>
      </c>
      <c r="F4054" t="s">
        <v>140</v>
      </c>
      <c r="G4054" t="s">
        <v>72</v>
      </c>
      <c r="H4054" t="s">
        <v>129</v>
      </c>
      <c r="I4054" t="s">
        <v>22</v>
      </c>
      <c r="J4054" t="s">
        <v>141</v>
      </c>
      <c r="K4054" t="s">
        <v>15330</v>
      </c>
      <c r="L4054" t="s">
        <v>15331</v>
      </c>
      <c r="M4054">
        <v>7.6944444000000001E-2</v>
      </c>
      <c r="N4054">
        <v>0</v>
      </c>
      <c r="O4054">
        <v>0</v>
      </c>
      <c r="P4054">
        <v>1</v>
      </c>
      <c r="Q4054">
        <v>19</v>
      </c>
      <c r="R4054">
        <v>0</v>
      </c>
      <c r="S4054">
        <v>0</v>
      </c>
      <c r="T4054">
        <v>7.6943999999999999E-2</v>
      </c>
      <c r="U4054">
        <v>1.4619439999999999</v>
      </c>
    </row>
    <row r="4055" spans="1:21" x14ac:dyDescent="0.25">
      <c r="A4055" t="s">
        <v>15332</v>
      </c>
      <c r="B4055">
        <v>1</v>
      </c>
      <c r="C4055" t="s">
        <v>79</v>
      </c>
      <c r="D4055" t="s">
        <v>114</v>
      </c>
      <c r="E4055" t="s">
        <v>3242</v>
      </c>
      <c r="F4055" t="s">
        <v>140</v>
      </c>
      <c r="G4055" t="s">
        <v>72</v>
      </c>
      <c r="H4055" t="s">
        <v>129</v>
      </c>
      <c r="I4055" t="s">
        <v>22</v>
      </c>
      <c r="J4055" t="s">
        <v>141</v>
      </c>
      <c r="K4055" t="s">
        <v>15333</v>
      </c>
      <c r="L4055" t="s">
        <v>15334</v>
      </c>
      <c r="M4055">
        <v>0.11027777699999999</v>
      </c>
      <c r="N4055">
        <v>23</v>
      </c>
      <c r="O4055">
        <v>1086</v>
      </c>
      <c r="P4055">
        <v>9</v>
      </c>
      <c r="Q4055">
        <v>301</v>
      </c>
      <c r="R4055">
        <v>2.5363889999999998</v>
      </c>
      <c r="S4055">
        <v>119.76166600000001</v>
      </c>
      <c r="T4055">
        <v>0.99250000000000005</v>
      </c>
      <c r="U4055">
        <v>33.193610999999997</v>
      </c>
    </row>
    <row r="4056" spans="1:21" x14ac:dyDescent="0.25">
      <c r="A4056" t="s">
        <v>15335</v>
      </c>
      <c r="B4056">
        <v>1</v>
      </c>
      <c r="C4056" t="s">
        <v>79</v>
      </c>
      <c r="D4056" t="s">
        <v>114</v>
      </c>
      <c r="E4056" t="s">
        <v>3225</v>
      </c>
      <c r="F4056" t="s">
        <v>140</v>
      </c>
      <c r="G4056" t="s">
        <v>72</v>
      </c>
      <c r="H4056" t="s">
        <v>129</v>
      </c>
      <c r="I4056" t="s">
        <v>22</v>
      </c>
      <c r="J4056" t="s">
        <v>141</v>
      </c>
      <c r="K4056" t="s">
        <v>15336</v>
      </c>
      <c r="L4056" t="s">
        <v>15337</v>
      </c>
      <c r="M4056">
        <v>0.30083333299999998</v>
      </c>
      <c r="N4056">
        <v>0</v>
      </c>
      <c r="O4056">
        <v>0</v>
      </c>
      <c r="P4056">
        <v>155</v>
      </c>
      <c r="Q4056">
        <v>1361</v>
      </c>
      <c r="R4056">
        <v>0</v>
      </c>
      <c r="S4056">
        <v>0</v>
      </c>
      <c r="T4056">
        <v>46.629167000000002</v>
      </c>
      <c r="U4056">
        <v>409.434166</v>
      </c>
    </row>
    <row r="4057" spans="1:21" x14ac:dyDescent="0.25">
      <c r="A4057" t="s">
        <v>15338</v>
      </c>
      <c r="B4057">
        <v>1</v>
      </c>
      <c r="C4057" t="s">
        <v>79</v>
      </c>
      <c r="D4057" t="s">
        <v>114</v>
      </c>
      <c r="E4057" t="s">
        <v>15339</v>
      </c>
      <c r="F4057" t="s">
        <v>2199</v>
      </c>
      <c r="G4057" t="s">
        <v>72</v>
      </c>
      <c r="H4057" t="s">
        <v>129</v>
      </c>
      <c r="I4057" t="s">
        <v>24</v>
      </c>
      <c r="J4057" t="s">
        <v>141</v>
      </c>
      <c r="K4057" t="s">
        <v>15340</v>
      </c>
      <c r="L4057" t="s">
        <v>15341</v>
      </c>
      <c r="M4057">
        <v>1.500277777</v>
      </c>
      <c r="N4057">
        <v>23</v>
      </c>
      <c r="O4057">
        <v>1091</v>
      </c>
      <c r="P4057">
        <v>9</v>
      </c>
      <c r="Q4057">
        <v>303</v>
      </c>
      <c r="R4057">
        <v>34.506388999999999</v>
      </c>
      <c r="S4057">
        <v>1636.8030550000001</v>
      </c>
      <c r="T4057">
        <v>13.5025</v>
      </c>
      <c r="U4057">
        <v>454.58416599999998</v>
      </c>
    </row>
    <row r="4058" spans="1:21" x14ac:dyDescent="0.25">
      <c r="A4058" t="s">
        <v>15342</v>
      </c>
      <c r="B4058">
        <v>1</v>
      </c>
      <c r="C4058" t="s">
        <v>79</v>
      </c>
      <c r="D4058" t="s">
        <v>115</v>
      </c>
      <c r="E4058" t="s">
        <v>15343</v>
      </c>
      <c r="F4058" t="s">
        <v>4991</v>
      </c>
      <c r="G4058" t="s">
        <v>71</v>
      </c>
      <c r="H4058" t="s">
        <v>129</v>
      </c>
      <c r="I4058" t="s">
        <v>22</v>
      </c>
      <c r="J4058" t="s">
        <v>141</v>
      </c>
      <c r="K4058" t="s">
        <v>15344</v>
      </c>
      <c r="L4058" t="s">
        <v>15345</v>
      </c>
      <c r="M4058">
        <v>2.2794444440000001</v>
      </c>
      <c r="N4058">
        <v>0</v>
      </c>
      <c r="O4058">
        <v>8</v>
      </c>
      <c r="P4058">
        <v>0</v>
      </c>
      <c r="Q4058">
        <v>0</v>
      </c>
      <c r="R4058">
        <v>0</v>
      </c>
      <c r="S4058">
        <v>18.235555999999999</v>
      </c>
      <c r="T4058">
        <v>0</v>
      </c>
      <c r="U4058">
        <v>0</v>
      </c>
    </row>
    <row r="4059" spans="1:21" x14ac:dyDescent="0.25">
      <c r="A4059" t="s">
        <v>15346</v>
      </c>
      <c r="B4059">
        <v>1</v>
      </c>
      <c r="C4059" t="s">
        <v>78</v>
      </c>
      <c r="D4059" t="s">
        <v>82</v>
      </c>
      <c r="E4059" t="s">
        <v>15347</v>
      </c>
      <c r="F4059" t="s">
        <v>5417</v>
      </c>
      <c r="G4059" t="s">
        <v>71</v>
      </c>
      <c r="H4059" t="s">
        <v>129</v>
      </c>
      <c r="I4059" t="s">
        <v>22</v>
      </c>
      <c r="J4059" t="s">
        <v>141</v>
      </c>
      <c r="K4059" t="s">
        <v>15348</v>
      </c>
      <c r="L4059" t="s">
        <v>6709</v>
      </c>
      <c r="M4059">
        <v>0.755833333</v>
      </c>
      <c r="N4059">
        <v>0</v>
      </c>
      <c r="O4059">
        <v>11</v>
      </c>
      <c r="P4059">
        <v>0</v>
      </c>
      <c r="Q4059">
        <v>0</v>
      </c>
      <c r="R4059">
        <v>0</v>
      </c>
      <c r="S4059">
        <v>8.3141669999999994</v>
      </c>
      <c r="T4059">
        <v>0</v>
      </c>
      <c r="U4059">
        <v>0</v>
      </c>
    </row>
    <row r="4060" spans="1:21" x14ac:dyDescent="0.25">
      <c r="A4060" t="s">
        <v>15349</v>
      </c>
      <c r="B4060">
        <v>1</v>
      </c>
      <c r="C4060" t="s">
        <v>78</v>
      </c>
      <c r="D4060" t="s">
        <v>87</v>
      </c>
      <c r="E4060" t="s">
        <v>15350</v>
      </c>
      <c r="F4060" t="s">
        <v>128</v>
      </c>
      <c r="G4060" t="s">
        <v>72</v>
      </c>
      <c r="H4060" t="s">
        <v>129</v>
      </c>
      <c r="I4060" t="s">
        <v>22</v>
      </c>
      <c r="J4060" t="s">
        <v>130</v>
      </c>
      <c r="K4060" t="s">
        <v>15351</v>
      </c>
      <c r="L4060" t="s">
        <v>15352</v>
      </c>
      <c r="M4060">
        <v>2.8091666659999999</v>
      </c>
      <c r="N4060">
        <v>0</v>
      </c>
      <c r="O4060">
        <v>10</v>
      </c>
      <c r="P4060">
        <v>2</v>
      </c>
      <c r="Q4060">
        <v>46</v>
      </c>
      <c r="R4060">
        <v>0</v>
      </c>
      <c r="S4060">
        <v>28.091667000000001</v>
      </c>
      <c r="T4060">
        <v>5.6183329999999998</v>
      </c>
      <c r="U4060">
        <v>129.221667</v>
      </c>
    </row>
    <row r="4061" spans="1:21" x14ac:dyDescent="0.25">
      <c r="A4061" t="s">
        <v>15353</v>
      </c>
      <c r="B4061">
        <v>1</v>
      </c>
      <c r="C4061" t="s">
        <v>78</v>
      </c>
      <c r="D4061" t="s">
        <v>87</v>
      </c>
      <c r="E4061" t="s">
        <v>15354</v>
      </c>
      <c r="F4061" t="s">
        <v>177</v>
      </c>
      <c r="G4061" t="s">
        <v>72</v>
      </c>
      <c r="H4061" t="s">
        <v>129</v>
      </c>
      <c r="I4061" t="s">
        <v>22</v>
      </c>
      <c r="J4061" t="s">
        <v>130</v>
      </c>
      <c r="K4061" t="s">
        <v>15355</v>
      </c>
      <c r="L4061" t="s">
        <v>15356</v>
      </c>
      <c r="M4061">
        <v>7.8669444439999996</v>
      </c>
      <c r="N4061">
        <v>1</v>
      </c>
      <c r="O4061">
        <v>76</v>
      </c>
      <c r="P4061">
        <v>0</v>
      </c>
      <c r="Q4061">
        <v>0</v>
      </c>
      <c r="R4061">
        <v>7.8669440000000002</v>
      </c>
      <c r="S4061">
        <v>597.88777800000003</v>
      </c>
      <c r="T4061">
        <v>0</v>
      </c>
      <c r="U4061">
        <v>0</v>
      </c>
    </row>
    <row r="4062" spans="1:21" x14ac:dyDescent="0.25">
      <c r="A4062" t="s">
        <v>15357</v>
      </c>
      <c r="B4062">
        <v>1</v>
      </c>
      <c r="C4062" t="s">
        <v>78</v>
      </c>
      <c r="D4062" t="s">
        <v>87</v>
      </c>
      <c r="E4062" t="s">
        <v>15358</v>
      </c>
      <c r="F4062" t="s">
        <v>140</v>
      </c>
      <c r="G4062" t="s">
        <v>72</v>
      </c>
      <c r="H4062" t="s">
        <v>129</v>
      </c>
      <c r="I4062" t="s">
        <v>22</v>
      </c>
      <c r="J4062" t="s">
        <v>141</v>
      </c>
      <c r="K4062" t="s">
        <v>15359</v>
      </c>
      <c r="L4062" t="s">
        <v>15360</v>
      </c>
      <c r="M4062">
        <v>1.2066666660000001</v>
      </c>
      <c r="N4062">
        <v>41</v>
      </c>
      <c r="O4062">
        <v>5477</v>
      </c>
      <c r="P4062">
        <v>5</v>
      </c>
      <c r="Q4062">
        <v>62</v>
      </c>
      <c r="R4062">
        <v>49.473332999999997</v>
      </c>
      <c r="S4062">
        <v>6608.9133300000003</v>
      </c>
      <c r="T4062">
        <v>6.0333329999999998</v>
      </c>
      <c r="U4062">
        <v>74.813333</v>
      </c>
    </row>
    <row r="4063" spans="1:21" x14ac:dyDescent="0.25">
      <c r="A4063" t="s">
        <v>15361</v>
      </c>
      <c r="B4063">
        <v>1</v>
      </c>
      <c r="C4063" t="s">
        <v>78</v>
      </c>
      <c r="D4063" t="s">
        <v>81</v>
      </c>
      <c r="E4063" t="s">
        <v>15362</v>
      </c>
      <c r="F4063" t="s">
        <v>140</v>
      </c>
      <c r="G4063" t="s">
        <v>72</v>
      </c>
      <c r="H4063" t="s">
        <v>129</v>
      </c>
      <c r="I4063" t="s">
        <v>22</v>
      </c>
      <c r="J4063" t="s">
        <v>141</v>
      </c>
      <c r="K4063" t="s">
        <v>15363</v>
      </c>
      <c r="L4063" t="s">
        <v>15364</v>
      </c>
      <c r="M4063">
        <v>1.4813888879999999</v>
      </c>
      <c r="N4063">
        <v>39</v>
      </c>
      <c r="O4063">
        <v>19</v>
      </c>
      <c r="P4063">
        <v>0</v>
      </c>
      <c r="Q4063">
        <v>0</v>
      </c>
      <c r="R4063">
        <v>57.774166999999998</v>
      </c>
      <c r="S4063">
        <v>28.146388999999999</v>
      </c>
      <c r="T4063">
        <v>0</v>
      </c>
      <c r="U4063">
        <v>0</v>
      </c>
    </row>
    <row r="4064" spans="1:21" x14ac:dyDescent="0.25">
      <c r="A4064" t="s">
        <v>15365</v>
      </c>
      <c r="B4064">
        <v>1</v>
      </c>
      <c r="C4064" t="s">
        <v>78</v>
      </c>
      <c r="D4064" t="s">
        <v>93</v>
      </c>
      <c r="E4064" t="s">
        <v>15366</v>
      </c>
      <c r="F4064" t="s">
        <v>5012</v>
      </c>
      <c r="G4064" t="s">
        <v>72</v>
      </c>
      <c r="H4064" t="s">
        <v>129</v>
      </c>
      <c r="I4064" t="s">
        <v>22</v>
      </c>
      <c r="J4064" t="s">
        <v>141</v>
      </c>
      <c r="K4064" t="s">
        <v>15367</v>
      </c>
      <c r="L4064" t="s">
        <v>15368</v>
      </c>
      <c r="M4064">
        <v>0.512222222</v>
      </c>
      <c r="N4064">
        <v>0</v>
      </c>
      <c r="O4064">
        <v>0</v>
      </c>
      <c r="P4064">
        <v>2</v>
      </c>
      <c r="Q4064">
        <v>0</v>
      </c>
      <c r="R4064">
        <v>0</v>
      </c>
      <c r="S4064">
        <v>0</v>
      </c>
      <c r="T4064">
        <v>1.0244439999999999</v>
      </c>
      <c r="U4064">
        <v>0</v>
      </c>
    </row>
    <row r="4065" spans="1:21" x14ac:dyDescent="0.25">
      <c r="A4065" t="s">
        <v>15369</v>
      </c>
      <c r="B4065">
        <v>1</v>
      </c>
      <c r="C4065" t="s">
        <v>79</v>
      </c>
      <c r="D4065" t="s">
        <v>115</v>
      </c>
      <c r="E4065" t="s">
        <v>15370</v>
      </c>
      <c r="F4065" t="s">
        <v>5012</v>
      </c>
      <c r="G4065" t="s">
        <v>72</v>
      </c>
      <c r="H4065" t="s">
        <v>129</v>
      </c>
      <c r="I4065" t="s">
        <v>22</v>
      </c>
      <c r="J4065" t="s">
        <v>141</v>
      </c>
      <c r="K4065" t="s">
        <v>15371</v>
      </c>
      <c r="L4065" t="s">
        <v>15372</v>
      </c>
      <c r="M4065">
        <v>2.0752777770000002</v>
      </c>
      <c r="N4065">
        <v>0</v>
      </c>
      <c r="O4065">
        <v>0</v>
      </c>
      <c r="P4065">
        <v>2</v>
      </c>
      <c r="Q4065">
        <v>0</v>
      </c>
      <c r="R4065">
        <v>0</v>
      </c>
      <c r="S4065">
        <v>0</v>
      </c>
      <c r="T4065">
        <v>4.1505559999999999</v>
      </c>
      <c r="U4065">
        <v>0</v>
      </c>
    </row>
    <row r="4066" spans="1:21" x14ac:dyDescent="0.25">
      <c r="A4066" t="s">
        <v>15373</v>
      </c>
      <c r="B4066">
        <v>1</v>
      </c>
      <c r="C4066" t="s">
        <v>79</v>
      </c>
      <c r="D4066" t="s">
        <v>115</v>
      </c>
      <c r="E4066" t="s">
        <v>15374</v>
      </c>
      <c r="F4066" t="s">
        <v>5012</v>
      </c>
      <c r="G4066" t="s">
        <v>72</v>
      </c>
      <c r="H4066" t="s">
        <v>129</v>
      </c>
      <c r="I4066" t="s">
        <v>22</v>
      </c>
      <c r="J4066" t="s">
        <v>141</v>
      </c>
      <c r="K4066" t="s">
        <v>15375</v>
      </c>
      <c r="L4066" t="s">
        <v>15376</v>
      </c>
      <c r="M4066">
        <v>1.645277777</v>
      </c>
      <c r="N4066">
        <v>1</v>
      </c>
      <c r="O4066">
        <v>315</v>
      </c>
      <c r="P4066">
        <v>0</v>
      </c>
      <c r="Q4066">
        <v>0</v>
      </c>
      <c r="R4066">
        <v>1.645278</v>
      </c>
      <c r="S4066">
        <v>518.26250000000005</v>
      </c>
      <c r="T4066">
        <v>0</v>
      </c>
      <c r="U4066">
        <v>0</v>
      </c>
    </row>
    <row r="4067" spans="1:21" x14ac:dyDescent="0.25">
      <c r="A4067" t="s">
        <v>15377</v>
      </c>
      <c r="B4067">
        <v>1</v>
      </c>
      <c r="C4067" t="s">
        <v>79</v>
      </c>
      <c r="D4067" t="s">
        <v>115</v>
      </c>
      <c r="E4067" t="s">
        <v>15378</v>
      </c>
      <c r="F4067" t="s">
        <v>4996</v>
      </c>
      <c r="G4067" t="s">
        <v>71</v>
      </c>
      <c r="H4067" t="s">
        <v>129</v>
      </c>
      <c r="I4067" t="s">
        <v>22</v>
      </c>
      <c r="J4067" t="s">
        <v>141</v>
      </c>
      <c r="K4067" t="s">
        <v>15379</v>
      </c>
      <c r="L4067" t="s">
        <v>15380</v>
      </c>
      <c r="M4067">
        <v>3.7802777769999998</v>
      </c>
      <c r="N4067">
        <v>0</v>
      </c>
      <c r="O4067">
        <v>55</v>
      </c>
      <c r="P4067">
        <v>0</v>
      </c>
      <c r="Q4067">
        <v>0</v>
      </c>
      <c r="R4067">
        <v>0</v>
      </c>
      <c r="S4067">
        <v>207.915278</v>
      </c>
      <c r="T4067">
        <v>0</v>
      </c>
      <c r="U4067">
        <v>0</v>
      </c>
    </row>
    <row r="4068" spans="1:21" x14ac:dyDescent="0.25">
      <c r="A4068" t="s">
        <v>15381</v>
      </c>
      <c r="B4068">
        <v>1</v>
      </c>
      <c r="C4068" t="s">
        <v>79</v>
      </c>
      <c r="D4068" t="s">
        <v>115</v>
      </c>
      <c r="E4068" t="s">
        <v>15382</v>
      </c>
      <c r="F4068" t="s">
        <v>140</v>
      </c>
      <c r="G4068" t="s">
        <v>72</v>
      </c>
      <c r="H4068" t="s">
        <v>129</v>
      </c>
      <c r="I4068" t="s">
        <v>22</v>
      </c>
      <c r="J4068" t="s">
        <v>141</v>
      </c>
      <c r="K4068" t="s">
        <v>15383</v>
      </c>
      <c r="L4068" t="s">
        <v>15384</v>
      </c>
      <c r="M4068">
        <v>0.38500000000000001</v>
      </c>
      <c r="N4068">
        <v>1</v>
      </c>
      <c r="O4068">
        <v>16</v>
      </c>
      <c r="P4068">
        <v>0</v>
      </c>
      <c r="Q4068">
        <v>12</v>
      </c>
      <c r="R4068">
        <v>0.38500000000000001</v>
      </c>
      <c r="S4068">
        <v>6.16</v>
      </c>
      <c r="T4068">
        <v>0</v>
      </c>
      <c r="U4068">
        <v>4.62</v>
      </c>
    </row>
    <row r="4069" spans="1:21" x14ac:dyDescent="0.25">
      <c r="A4069" t="s">
        <v>15385</v>
      </c>
      <c r="B4069">
        <v>1</v>
      </c>
      <c r="C4069" t="s">
        <v>79</v>
      </c>
      <c r="D4069" t="s">
        <v>115</v>
      </c>
      <c r="E4069" t="s">
        <v>15370</v>
      </c>
      <c r="F4069" t="s">
        <v>15386</v>
      </c>
      <c r="G4069" t="s">
        <v>72</v>
      </c>
      <c r="H4069" t="s">
        <v>129</v>
      </c>
      <c r="I4069" t="s">
        <v>22</v>
      </c>
      <c r="J4069" t="s">
        <v>141</v>
      </c>
      <c r="K4069" t="s">
        <v>15387</v>
      </c>
      <c r="L4069" t="s">
        <v>15388</v>
      </c>
      <c r="M4069">
        <v>0.939722222</v>
      </c>
      <c r="N4069">
        <v>0</v>
      </c>
      <c r="O4069">
        <v>0</v>
      </c>
      <c r="P4069">
        <v>2</v>
      </c>
      <c r="Q4069">
        <v>0</v>
      </c>
      <c r="R4069">
        <v>0</v>
      </c>
      <c r="S4069">
        <v>0</v>
      </c>
      <c r="T4069">
        <v>1.8794439999999999</v>
      </c>
      <c r="U4069">
        <v>0</v>
      </c>
    </row>
    <row r="4070" spans="1:21" x14ac:dyDescent="0.25">
      <c r="A4070" t="s">
        <v>15389</v>
      </c>
      <c r="B4070">
        <v>1</v>
      </c>
      <c r="C4070" t="s">
        <v>79</v>
      </c>
      <c r="D4070" t="s">
        <v>109</v>
      </c>
      <c r="E4070" t="s">
        <v>15390</v>
      </c>
      <c r="F4070" t="s">
        <v>140</v>
      </c>
      <c r="G4070" t="s">
        <v>72</v>
      </c>
      <c r="H4070" t="s">
        <v>129</v>
      </c>
      <c r="I4070" t="s">
        <v>22</v>
      </c>
      <c r="J4070" t="s">
        <v>141</v>
      </c>
      <c r="K4070" t="s">
        <v>15391</v>
      </c>
      <c r="L4070" t="s">
        <v>15392</v>
      </c>
      <c r="M4070">
        <v>1.365555555</v>
      </c>
      <c r="N4070">
        <v>1</v>
      </c>
      <c r="O4070">
        <v>0</v>
      </c>
      <c r="P4070">
        <v>75</v>
      </c>
      <c r="Q4070">
        <v>183</v>
      </c>
      <c r="R4070">
        <v>1.365556</v>
      </c>
      <c r="S4070">
        <v>0</v>
      </c>
      <c r="T4070">
        <v>102.416667</v>
      </c>
      <c r="U4070">
        <v>249.89666700000001</v>
      </c>
    </row>
    <row r="4071" spans="1:21" x14ac:dyDescent="0.25">
      <c r="A4071" t="s">
        <v>15393</v>
      </c>
      <c r="B4071">
        <v>1</v>
      </c>
      <c r="C4071" t="s">
        <v>79</v>
      </c>
      <c r="D4071" t="s">
        <v>109</v>
      </c>
      <c r="E4071" t="s">
        <v>15394</v>
      </c>
      <c r="F4071" t="s">
        <v>3531</v>
      </c>
      <c r="G4071" t="s">
        <v>72</v>
      </c>
      <c r="H4071" t="s">
        <v>129</v>
      </c>
      <c r="I4071" t="s">
        <v>22</v>
      </c>
      <c r="J4071" t="s">
        <v>141</v>
      </c>
      <c r="K4071" t="s">
        <v>15395</v>
      </c>
      <c r="L4071" t="s">
        <v>15396</v>
      </c>
      <c r="M4071">
        <v>5.8269444439999996</v>
      </c>
      <c r="N4071">
        <v>3</v>
      </c>
      <c r="O4071">
        <v>132</v>
      </c>
      <c r="P4071">
        <v>33</v>
      </c>
      <c r="Q4071">
        <v>0</v>
      </c>
      <c r="R4071">
        <v>17.480833000000001</v>
      </c>
      <c r="S4071">
        <v>769.15666699999997</v>
      </c>
      <c r="T4071">
        <v>192.28916699999999</v>
      </c>
      <c r="U4071">
        <v>0</v>
      </c>
    </row>
    <row r="4072" spans="1:21" x14ac:dyDescent="0.25">
      <c r="A4072" t="s">
        <v>15397</v>
      </c>
      <c r="B4072">
        <v>1</v>
      </c>
      <c r="C4072" t="s">
        <v>79</v>
      </c>
      <c r="D4072" t="s">
        <v>110</v>
      </c>
      <c r="E4072" t="s">
        <v>15398</v>
      </c>
      <c r="F4072" t="s">
        <v>5884</v>
      </c>
      <c r="G4072" t="s">
        <v>71</v>
      </c>
      <c r="H4072" t="s">
        <v>129</v>
      </c>
      <c r="I4072" t="s">
        <v>22</v>
      </c>
      <c r="J4072" t="s">
        <v>141</v>
      </c>
      <c r="K4072" t="s">
        <v>15399</v>
      </c>
      <c r="L4072" t="s">
        <v>15400</v>
      </c>
      <c r="M4072">
        <v>1.101111111</v>
      </c>
      <c r="N4072">
        <v>0</v>
      </c>
      <c r="O4072">
        <v>1</v>
      </c>
      <c r="P4072">
        <v>0</v>
      </c>
      <c r="Q4072">
        <v>0</v>
      </c>
      <c r="R4072">
        <v>0</v>
      </c>
      <c r="S4072">
        <v>1.101111</v>
      </c>
      <c r="T4072">
        <v>0</v>
      </c>
      <c r="U4072">
        <v>0</v>
      </c>
    </row>
    <row r="4073" spans="1:21" x14ac:dyDescent="0.25">
      <c r="A4073" t="s">
        <v>15401</v>
      </c>
      <c r="B4073">
        <v>1</v>
      </c>
      <c r="C4073" t="s">
        <v>79</v>
      </c>
      <c r="D4073" t="s">
        <v>110</v>
      </c>
      <c r="E4073" t="s">
        <v>15402</v>
      </c>
      <c r="F4073" t="s">
        <v>4991</v>
      </c>
      <c r="G4073" t="s">
        <v>71</v>
      </c>
      <c r="H4073" t="s">
        <v>129</v>
      </c>
      <c r="I4073" t="s">
        <v>22</v>
      </c>
      <c r="J4073" t="s">
        <v>141</v>
      </c>
      <c r="K4073" t="s">
        <v>15403</v>
      </c>
      <c r="L4073" t="s">
        <v>15404</v>
      </c>
      <c r="M4073">
        <v>1.4608333330000001</v>
      </c>
      <c r="N4073">
        <v>0</v>
      </c>
      <c r="O4073">
        <v>1</v>
      </c>
      <c r="P4073">
        <v>0</v>
      </c>
      <c r="Q4073">
        <v>0</v>
      </c>
      <c r="R4073">
        <v>0</v>
      </c>
      <c r="S4073">
        <v>1.460833</v>
      </c>
      <c r="T4073">
        <v>0</v>
      </c>
      <c r="U4073">
        <v>0</v>
      </c>
    </row>
    <row r="4074" spans="1:21" x14ac:dyDescent="0.25">
      <c r="A4074" t="s">
        <v>15405</v>
      </c>
      <c r="B4074">
        <v>1</v>
      </c>
      <c r="C4074" t="s">
        <v>79</v>
      </c>
      <c r="D4074" t="s">
        <v>125</v>
      </c>
      <c r="E4074" t="s">
        <v>4381</v>
      </c>
      <c r="F4074" t="s">
        <v>140</v>
      </c>
      <c r="G4074" t="s">
        <v>72</v>
      </c>
      <c r="H4074" t="s">
        <v>129</v>
      </c>
      <c r="I4074" t="s">
        <v>22</v>
      </c>
      <c r="J4074" t="s">
        <v>141</v>
      </c>
      <c r="K4074" t="s">
        <v>15406</v>
      </c>
      <c r="L4074" t="s">
        <v>15407</v>
      </c>
      <c r="M4074">
        <v>0.221111111</v>
      </c>
      <c r="N4074">
        <v>0</v>
      </c>
      <c r="O4074">
        <v>0</v>
      </c>
      <c r="P4074">
        <v>131</v>
      </c>
      <c r="Q4074">
        <v>1811</v>
      </c>
      <c r="R4074">
        <v>0</v>
      </c>
      <c r="S4074">
        <v>0</v>
      </c>
      <c r="T4074">
        <v>28.965555999999999</v>
      </c>
      <c r="U4074">
        <v>400.43222200000002</v>
      </c>
    </row>
    <row r="4075" spans="1:21" x14ac:dyDescent="0.25">
      <c r="A4075" t="s">
        <v>15408</v>
      </c>
      <c r="B4075">
        <v>1</v>
      </c>
      <c r="C4075" t="s">
        <v>79</v>
      </c>
      <c r="D4075" t="s">
        <v>125</v>
      </c>
      <c r="E4075" t="s">
        <v>4381</v>
      </c>
      <c r="F4075" t="s">
        <v>140</v>
      </c>
      <c r="G4075" t="s">
        <v>72</v>
      </c>
      <c r="H4075" t="s">
        <v>129</v>
      </c>
      <c r="I4075" t="s">
        <v>22</v>
      </c>
      <c r="J4075" t="s">
        <v>141</v>
      </c>
      <c r="K4075" t="s">
        <v>15409</v>
      </c>
      <c r="L4075" t="s">
        <v>15410</v>
      </c>
      <c r="M4075">
        <v>0.88666666599999999</v>
      </c>
      <c r="N4075">
        <v>0</v>
      </c>
      <c r="O4075">
        <v>0</v>
      </c>
      <c r="P4075">
        <v>129</v>
      </c>
      <c r="Q4075">
        <v>1725</v>
      </c>
      <c r="R4075">
        <v>0</v>
      </c>
      <c r="S4075">
        <v>0</v>
      </c>
      <c r="T4075">
        <v>114.38</v>
      </c>
      <c r="U4075">
        <v>1529.4999989999999</v>
      </c>
    </row>
    <row r="4076" spans="1:21" x14ac:dyDescent="0.25">
      <c r="A4076" t="s">
        <v>15411</v>
      </c>
      <c r="B4076">
        <v>1</v>
      </c>
      <c r="C4076" t="s">
        <v>79</v>
      </c>
      <c r="D4076" t="s">
        <v>125</v>
      </c>
      <c r="E4076" t="s">
        <v>4377</v>
      </c>
      <c r="F4076" t="s">
        <v>140</v>
      </c>
      <c r="G4076" t="s">
        <v>72</v>
      </c>
      <c r="H4076" t="s">
        <v>129</v>
      </c>
      <c r="I4076" t="s">
        <v>22</v>
      </c>
      <c r="J4076" t="s">
        <v>141</v>
      </c>
      <c r="K4076" t="s">
        <v>15412</v>
      </c>
      <c r="L4076" t="s">
        <v>15413</v>
      </c>
      <c r="M4076">
        <v>0.86944444399999998</v>
      </c>
      <c r="N4076">
        <v>0</v>
      </c>
      <c r="O4076">
        <v>0</v>
      </c>
      <c r="P4076">
        <v>303</v>
      </c>
      <c r="Q4076">
        <v>160</v>
      </c>
      <c r="R4076">
        <v>0</v>
      </c>
      <c r="S4076">
        <v>0</v>
      </c>
      <c r="T4076">
        <v>263.441667</v>
      </c>
      <c r="U4076">
        <v>139.11111099999999</v>
      </c>
    </row>
    <row r="4077" spans="1:21" x14ac:dyDescent="0.25">
      <c r="A4077" t="s">
        <v>15414</v>
      </c>
      <c r="B4077">
        <v>1</v>
      </c>
      <c r="C4077" t="s">
        <v>79</v>
      </c>
      <c r="D4077" t="s">
        <v>125</v>
      </c>
      <c r="E4077" t="s">
        <v>4381</v>
      </c>
      <c r="F4077" t="s">
        <v>140</v>
      </c>
      <c r="G4077" t="s">
        <v>72</v>
      </c>
      <c r="H4077" t="s">
        <v>129</v>
      </c>
      <c r="I4077" t="s">
        <v>22</v>
      </c>
      <c r="J4077" t="s">
        <v>141</v>
      </c>
      <c r="K4077" t="s">
        <v>15415</v>
      </c>
      <c r="L4077" t="s">
        <v>15416</v>
      </c>
      <c r="M4077">
        <v>0.15777777700000001</v>
      </c>
      <c r="N4077">
        <v>0</v>
      </c>
      <c r="O4077">
        <v>0</v>
      </c>
      <c r="P4077">
        <v>131</v>
      </c>
      <c r="Q4077">
        <v>1811</v>
      </c>
      <c r="R4077">
        <v>0</v>
      </c>
      <c r="S4077">
        <v>0</v>
      </c>
      <c r="T4077">
        <v>20.668889</v>
      </c>
      <c r="U4077">
        <v>285.73555399999998</v>
      </c>
    </row>
    <row r="4078" spans="1:21" x14ac:dyDescent="0.25">
      <c r="A4078" t="s">
        <v>15417</v>
      </c>
      <c r="B4078">
        <v>1</v>
      </c>
      <c r="C4078" t="s">
        <v>79</v>
      </c>
      <c r="D4078" t="s">
        <v>125</v>
      </c>
      <c r="E4078" t="s">
        <v>4385</v>
      </c>
      <c r="F4078" t="s">
        <v>140</v>
      </c>
      <c r="G4078" t="s">
        <v>72</v>
      </c>
      <c r="H4078" t="s">
        <v>129</v>
      </c>
      <c r="I4078" t="s">
        <v>22</v>
      </c>
      <c r="J4078" t="s">
        <v>141</v>
      </c>
      <c r="K4078" t="s">
        <v>15418</v>
      </c>
      <c r="L4078" t="s">
        <v>3255</v>
      </c>
      <c r="M4078">
        <v>0.31805555499999999</v>
      </c>
      <c r="N4078">
        <v>0</v>
      </c>
      <c r="O4078">
        <v>0</v>
      </c>
      <c r="P4078">
        <v>2</v>
      </c>
      <c r="Q4078">
        <v>0</v>
      </c>
      <c r="R4078">
        <v>0</v>
      </c>
      <c r="S4078">
        <v>0</v>
      </c>
      <c r="T4078">
        <v>0.63611099999999998</v>
      </c>
      <c r="U4078">
        <v>0</v>
      </c>
    </row>
    <row r="4079" spans="1:21" x14ac:dyDescent="0.25">
      <c r="A4079" t="s">
        <v>15419</v>
      </c>
      <c r="B4079">
        <v>1</v>
      </c>
      <c r="C4079" t="s">
        <v>79</v>
      </c>
      <c r="D4079" t="s">
        <v>125</v>
      </c>
      <c r="E4079" t="s">
        <v>4385</v>
      </c>
      <c r="F4079" t="s">
        <v>140</v>
      </c>
      <c r="G4079" t="s">
        <v>72</v>
      </c>
      <c r="H4079" t="s">
        <v>129</v>
      </c>
      <c r="I4079" t="s">
        <v>22</v>
      </c>
      <c r="J4079" t="s">
        <v>141</v>
      </c>
      <c r="K4079" t="s">
        <v>15420</v>
      </c>
      <c r="L4079" t="s">
        <v>15421</v>
      </c>
      <c r="M4079">
        <v>0.37194444399999999</v>
      </c>
      <c r="N4079">
        <v>0</v>
      </c>
      <c r="O4079">
        <v>0</v>
      </c>
      <c r="P4079">
        <v>2</v>
      </c>
      <c r="Q4079">
        <v>0</v>
      </c>
      <c r="R4079">
        <v>0</v>
      </c>
      <c r="S4079">
        <v>0</v>
      </c>
      <c r="T4079">
        <v>0.74388900000000002</v>
      </c>
      <c r="U4079">
        <v>0</v>
      </c>
    </row>
    <row r="4080" spans="1:21" x14ac:dyDescent="0.25">
      <c r="A4080" t="s">
        <v>15422</v>
      </c>
      <c r="B4080">
        <v>1</v>
      </c>
      <c r="C4080" t="s">
        <v>78</v>
      </c>
      <c r="D4080" t="s">
        <v>95</v>
      </c>
      <c r="E4080" t="s">
        <v>15423</v>
      </c>
      <c r="F4080" t="s">
        <v>2199</v>
      </c>
      <c r="G4080" t="s">
        <v>71</v>
      </c>
      <c r="H4080" t="s">
        <v>129</v>
      </c>
      <c r="I4080" t="s">
        <v>22</v>
      </c>
      <c r="J4080" t="s">
        <v>141</v>
      </c>
      <c r="K4080" t="s">
        <v>15424</v>
      </c>
      <c r="L4080" t="s">
        <v>15425</v>
      </c>
      <c r="M4080">
        <v>3.5724999999999998</v>
      </c>
      <c r="N4080">
        <v>0</v>
      </c>
      <c r="O4080">
        <v>1</v>
      </c>
      <c r="P4080">
        <v>0</v>
      </c>
      <c r="Q4080">
        <v>0</v>
      </c>
      <c r="R4080">
        <v>0</v>
      </c>
      <c r="S4080">
        <v>3.5724999999999998</v>
      </c>
      <c r="T4080">
        <v>0</v>
      </c>
      <c r="U4080">
        <v>0</v>
      </c>
    </row>
    <row r="4081" spans="1:21" x14ac:dyDescent="0.25">
      <c r="A4081" t="s">
        <v>15426</v>
      </c>
      <c r="B4081">
        <v>1</v>
      </c>
      <c r="C4081" t="s">
        <v>78</v>
      </c>
      <c r="D4081" t="s">
        <v>104</v>
      </c>
      <c r="E4081" t="s">
        <v>15427</v>
      </c>
      <c r="F4081" t="s">
        <v>140</v>
      </c>
      <c r="G4081" t="s">
        <v>72</v>
      </c>
      <c r="H4081" t="s">
        <v>129</v>
      </c>
      <c r="I4081" t="s">
        <v>22</v>
      </c>
      <c r="J4081" t="s">
        <v>141</v>
      </c>
      <c r="K4081" t="s">
        <v>15428</v>
      </c>
      <c r="L4081" t="s">
        <v>15429</v>
      </c>
      <c r="M4081">
        <v>0.11861111100000001</v>
      </c>
      <c r="N4081">
        <v>0</v>
      </c>
      <c r="O4081">
        <v>423</v>
      </c>
      <c r="P4081">
        <v>0</v>
      </c>
      <c r="Q4081">
        <v>0</v>
      </c>
      <c r="R4081">
        <v>0</v>
      </c>
      <c r="S4081">
        <v>50.172499999999999</v>
      </c>
      <c r="T4081">
        <v>0</v>
      </c>
      <c r="U4081">
        <v>0</v>
      </c>
    </row>
    <row r="4082" spans="1:21" x14ac:dyDescent="0.25">
      <c r="A4082" t="s">
        <v>15430</v>
      </c>
      <c r="B4082">
        <v>1</v>
      </c>
      <c r="C4082" t="s">
        <v>78</v>
      </c>
      <c r="D4082" t="s">
        <v>104</v>
      </c>
      <c r="E4082" t="s">
        <v>5337</v>
      </c>
      <c r="F4082" t="s">
        <v>140</v>
      </c>
      <c r="G4082" t="s">
        <v>72</v>
      </c>
      <c r="H4082" t="s">
        <v>129</v>
      </c>
      <c r="I4082" t="s">
        <v>22</v>
      </c>
      <c r="J4082" t="s">
        <v>141</v>
      </c>
      <c r="K4082" t="s">
        <v>15431</v>
      </c>
      <c r="L4082" t="s">
        <v>15432</v>
      </c>
      <c r="M4082">
        <v>1.048611111</v>
      </c>
      <c r="N4082">
        <v>6</v>
      </c>
      <c r="O4082">
        <v>4</v>
      </c>
      <c r="P4082">
        <v>31</v>
      </c>
      <c r="Q4082">
        <v>26</v>
      </c>
      <c r="R4082">
        <v>6.2916670000000003</v>
      </c>
      <c r="S4082">
        <v>4.1944439999999998</v>
      </c>
      <c r="T4082">
        <v>32.506943999999997</v>
      </c>
      <c r="U4082">
        <v>27.263888999999999</v>
      </c>
    </row>
    <row r="4083" spans="1:21" x14ac:dyDescent="0.25">
      <c r="A4083" t="s">
        <v>15433</v>
      </c>
      <c r="B4083">
        <v>1</v>
      </c>
      <c r="C4083" t="s">
        <v>78</v>
      </c>
      <c r="D4083" t="s">
        <v>104</v>
      </c>
      <c r="E4083" t="s">
        <v>15434</v>
      </c>
      <c r="F4083" t="s">
        <v>140</v>
      </c>
      <c r="G4083" t="s">
        <v>72</v>
      </c>
      <c r="H4083" t="s">
        <v>129</v>
      </c>
      <c r="I4083" t="s">
        <v>22</v>
      </c>
      <c r="J4083" t="s">
        <v>141</v>
      </c>
      <c r="K4083" t="s">
        <v>15435</v>
      </c>
      <c r="L4083" t="s">
        <v>15436</v>
      </c>
      <c r="M4083">
        <v>0.41666666600000002</v>
      </c>
      <c r="N4083">
        <v>1</v>
      </c>
      <c r="O4083">
        <v>357</v>
      </c>
      <c r="P4083">
        <v>0</v>
      </c>
      <c r="Q4083">
        <v>0</v>
      </c>
      <c r="R4083">
        <v>0.41666700000000001</v>
      </c>
      <c r="S4083">
        <v>148.75</v>
      </c>
      <c r="T4083">
        <v>0</v>
      </c>
      <c r="U4083">
        <v>0</v>
      </c>
    </row>
    <row r="4084" spans="1:21" x14ac:dyDescent="0.25">
      <c r="A4084" t="s">
        <v>15437</v>
      </c>
      <c r="B4084">
        <v>1</v>
      </c>
      <c r="C4084" t="s">
        <v>78</v>
      </c>
      <c r="D4084" t="s">
        <v>98</v>
      </c>
      <c r="E4084" t="s">
        <v>3288</v>
      </c>
      <c r="F4084" t="s">
        <v>140</v>
      </c>
      <c r="G4084" t="s">
        <v>72</v>
      </c>
      <c r="H4084" t="s">
        <v>129</v>
      </c>
      <c r="I4084" t="s">
        <v>22</v>
      </c>
      <c r="J4084" t="s">
        <v>141</v>
      </c>
      <c r="K4084" t="s">
        <v>15438</v>
      </c>
      <c r="L4084" t="s">
        <v>15439</v>
      </c>
      <c r="M4084">
        <v>0.47083333300000002</v>
      </c>
      <c r="N4084">
        <v>0</v>
      </c>
      <c r="O4084">
        <v>22</v>
      </c>
      <c r="P4084">
        <v>1</v>
      </c>
      <c r="Q4084">
        <v>7</v>
      </c>
      <c r="R4084">
        <v>0</v>
      </c>
      <c r="S4084">
        <v>10.358333</v>
      </c>
      <c r="T4084">
        <v>0.470833</v>
      </c>
      <c r="U4084">
        <v>3.295833</v>
      </c>
    </row>
    <row r="4085" spans="1:21" x14ac:dyDescent="0.25">
      <c r="A4085" t="s">
        <v>15440</v>
      </c>
      <c r="B4085">
        <v>1</v>
      </c>
      <c r="C4085" t="s">
        <v>78</v>
      </c>
      <c r="D4085" t="s">
        <v>98</v>
      </c>
      <c r="E4085" t="s">
        <v>15441</v>
      </c>
      <c r="F4085" t="s">
        <v>140</v>
      </c>
      <c r="G4085" t="s">
        <v>72</v>
      </c>
      <c r="H4085" t="s">
        <v>129</v>
      </c>
      <c r="I4085" t="s">
        <v>22</v>
      </c>
      <c r="J4085" t="s">
        <v>141</v>
      </c>
      <c r="K4085" t="s">
        <v>15442</v>
      </c>
      <c r="L4085" t="s">
        <v>15443</v>
      </c>
      <c r="M4085">
        <v>0.61694444400000004</v>
      </c>
      <c r="N4085">
        <v>6</v>
      </c>
      <c r="O4085">
        <v>181</v>
      </c>
      <c r="P4085">
        <v>41</v>
      </c>
      <c r="Q4085">
        <v>101</v>
      </c>
      <c r="R4085">
        <v>3.701667</v>
      </c>
      <c r="S4085">
        <v>111.666944</v>
      </c>
      <c r="T4085">
        <v>25.294722</v>
      </c>
      <c r="U4085">
        <v>62.311388999999998</v>
      </c>
    </row>
    <row r="4086" spans="1:21" x14ac:dyDescent="0.25">
      <c r="A4086" t="s">
        <v>15444</v>
      </c>
      <c r="B4086">
        <v>1</v>
      </c>
      <c r="C4086" t="s">
        <v>78</v>
      </c>
      <c r="D4086" t="s">
        <v>98</v>
      </c>
      <c r="E4086" t="s">
        <v>5401</v>
      </c>
      <c r="F4086" t="s">
        <v>140</v>
      </c>
      <c r="G4086" t="s">
        <v>72</v>
      </c>
      <c r="H4086" t="s">
        <v>129</v>
      </c>
      <c r="I4086" t="s">
        <v>22</v>
      </c>
      <c r="J4086" t="s">
        <v>141</v>
      </c>
      <c r="K4086" t="s">
        <v>15445</v>
      </c>
      <c r="L4086" t="s">
        <v>15446</v>
      </c>
      <c r="M4086">
        <v>0.70361111099999996</v>
      </c>
      <c r="N4086">
        <v>0</v>
      </c>
      <c r="O4086">
        <v>100</v>
      </c>
      <c r="P4086">
        <v>13</v>
      </c>
      <c r="Q4086">
        <v>1</v>
      </c>
      <c r="R4086">
        <v>0</v>
      </c>
      <c r="S4086">
        <v>70.361110999999994</v>
      </c>
      <c r="T4086">
        <v>9.1469439999999995</v>
      </c>
      <c r="U4086">
        <v>0.70361099999999999</v>
      </c>
    </row>
    <row r="4087" spans="1:21" x14ac:dyDescent="0.25">
      <c r="A4087" t="s">
        <v>15447</v>
      </c>
      <c r="B4087">
        <v>1</v>
      </c>
      <c r="C4087" t="s">
        <v>78</v>
      </c>
      <c r="D4087" t="s">
        <v>98</v>
      </c>
      <c r="E4087" t="s">
        <v>15448</v>
      </c>
      <c r="F4087" t="s">
        <v>5012</v>
      </c>
      <c r="G4087" t="s">
        <v>72</v>
      </c>
      <c r="H4087" t="s">
        <v>129</v>
      </c>
      <c r="I4087" t="s">
        <v>22</v>
      </c>
      <c r="J4087" t="s">
        <v>141</v>
      </c>
      <c r="K4087" t="s">
        <v>15449</v>
      </c>
      <c r="L4087" t="s">
        <v>15450</v>
      </c>
      <c r="M4087">
        <v>1.4497222219999999</v>
      </c>
      <c r="N4087">
        <v>0</v>
      </c>
      <c r="O4087">
        <v>0</v>
      </c>
      <c r="P4087">
        <v>1</v>
      </c>
      <c r="Q4087">
        <v>0</v>
      </c>
      <c r="R4087">
        <v>0</v>
      </c>
      <c r="S4087">
        <v>0</v>
      </c>
      <c r="T4087">
        <v>1.449722</v>
      </c>
      <c r="U4087">
        <v>0</v>
      </c>
    </row>
    <row r="4088" spans="1:21" x14ac:dyDescent="0.25">
      <c r="A4088" t="s">
        <v>15451</v>
      </c>
      <c r="B4088">
        <v>1</v>
      </c>
      <c r="C4088" t="s">
        <v>78</v>
      </c>
      <c r="D4088" t="s">
        <v>98</v>
      </c>
      <c r="E4088" t="s">
        <v>15452</v>
      </c>
      <c r="F4088" t="s">
        <v>154</v>
      </c>
      <c r="G4088" t="s">
        <v>72</v>
      </c>
      <c r="H4088" t="s">
        <v>129</v>
      </c>
      <c r="I4088" t="s">
        <v>22</v>
      </c>
      <c r="J4088" t="s">
        <v>130</v>
      </c>
      <c r="K4088" t="s">
        <v>15453</v>
      </c>
      <c r="L4088" t="s">
        <v>15454</v>
      </c>
      <c r="M4088">
        <v>0.57055555499999999</v>
      </c>
      <c r="N4088">
        <v>0</v>
      </c>
      <c r="O4088">
        <v>0</v>
      </c>
      <c r="P4088">
        <v>5</v>
      </c>
      <c r="Q4088">
        <v>0</v>
      </c>
      <c r="R4088">
        <v>0</v>
      </c>
      <c r="S4088">
        <v>0</v>
      </c>
      <c r="T4088">
        <v>2.8527779999999998</v>
      </c>
      <c r="U4088">
        <v>0</v>
      </c>
    </row>
    <row r="4089" spans="1:21" x14ac:dyDescent="0.25">
      <c r="A4089" t="s">
        <v>15455</v>
      </c>
      <c r="B4089">
        <v>1</v>
      </c>
      <c r="C4089" t="s">
        <v>79</v>
      </c>
      <c r="D4089" t="s">
        <v>110</v>
      </c>
      <c r="E4089" t="s">
        <v>15456</v>
      </c>
      <c r="F4089" t="s">
        <v>5417</v>
      </c>
      <c r="G4089" t="s">
        <v>71</v>
      </c>
      <c r="H4089" t="s">
        <v>129</v>
      </c>
      <c r="I4089" t="s">
        <v>22</v>
      </c>
      <c r="J4089" t="s">
        <v>141</v>
      </c>
      <c r="K4089" t="s">
        <v>15457</v>
      </c>
      <c r="L4089" t="s">
        <v>15458</v>
      </c>
      <c r="M4089">
        <v>0.454166666</v>
      </c>
      <c r="N4089">
        <v>0</v>
      </c>
      <c r="O4089">
        <v>18</v>
      </c>
      <c r="P4089">
        <v>0</v>
      </c>
      <c r="Q4089">
        <v>0</v>
      </c>
      <c r="R4089">
        <v>0</v>
      </c>
      <c r="S4089">
        <v>8.1750000000000007</v>
      </c>
      <c r="T4089">
        <v>0</v>
      </c>
      <c r="U4089">
        <v>0</v>
      </c>
    </row>
    <row r="4090" spans="1:21" x14ac:dyDescent="0.25">
      <c r="A4090" t="s">
        <v>15459</v>
      </c>
      <c r="B4090">
        <v>1</v>
      </c>
      <c r="C4090" t="s">
        <v>79</v>
      </c>
      <c r="D4090" t="s">
        <v>110</v>
      </c>
      <c r="E4090" t="s">
        <v>15460</v>
      </c>
      <c r="F4090" t="s">
        <v>5470</v>
      </c>
      <c r="G4090" t="s">
        <v>71</v>
      </c>
      <c r="H4090" t="s">
        <v>129</v>
      </c>
      <c r="I4090" t="s">
        <v>22</v>
      </c>
      <c r="J4090" t="s">
        <v>141</v>
      </c>
      <c r="K4090" t="s">
        <v>15461</v>
      </c>
      <c r="L4090" t="s">
        <v>15462</v>
      </c>
      <c r="M4090">
        <v>0.73805555499999997</v>
      </c>
      <c r="N4090">
        <v>1</v>
      </c>
      <c r="O4090">
        <v>346</v>
      </c>
      <c r="P4090">
        <v>0</v>
      </c>
      <c r="Q4090">
        <v>0</v>
      </c>
      <c r="R4090">
        <v>0.73805600000000005</v>
      </c>
      <c r="S4090">
        <v>255.367222</v>
      </c>
      <c r="T4090">
        <v>0</v>
      </c>
      <c r="U4090">
        <v>0</v>
      </c>
    </row>
    <row r="4091" spans="1:21" x14ac:dyDescent="0.25">
      <c r="A4091" t="s">
        <v>15463</v>
      </c>
      <c r="B4091">
        <v>1</v>
      </c>
      <c r="C4091" t="s">
        <v>78</v>
      </c>
      <c r="D4091" t="s">
        <v>91</v>
      </c>
      <c r="E4091" t="s">
        <v>5680</v>
      </c>
      <c r="F4091" t="s">
        <v>140</v>
      </c>
      <c r="G4091" t="s">
        <v>72</v>
      </c>
      <c r="H4091" t="s">
        <v>129</v>
      </c>
      <c r="I4091" t="s">
        <v>22</v>
      </c>
      <c r="J4091" t="s">
        <v>141</v>
      </c>
      <c r="K4091" t="s">
        <v>15464</v>
      </c>
      <c r="L4091" t="s">
        <v>15465</v>
      </c>
      <c r="M4091">
        <v>1.133888888</v>
      </c>
      <c r="N4091">
        <v>21</v>
      </c>
      <c r="O4091">
        <v>1093</v>
      </c>
      <c r="P4091">
        <v>11</v>
      </c>
      <c r="Q4091">
        <v>256</v>
      </c>
      <c r="R4091">
        <v>23.811667</v>
      </c>
      <c r="S4091">
        <v>1239.340555</v>
      </c>
      <c r="T4091">
        <v>12.472778</v>
      </c>
      <c r="U4091">
        <v>290.275555</v>
      </c>
    </row>
    <row r="4092" spans="1:21" x14ac:dyDescent="0.25">
      <c r="A4092" t="s">
        <v>15466</v>
      </c>
      <c r="B4092">
        <v>1</v>
      </c>
      <c r="C4092" t="s">
        <v>78</v>
      </c>
      <c r="D4092" t="s">
        <v>107</v>
      </c>
      <c r="E4092" t="s">
        <v>15467</v>
      </c>
      <c r="F4092" t="s">
        <v>4991</v>
      </c>
      <c r="G4092" t="s">
        <v>71</v>
      </c>
      <c r="H4092" t="s">
        <v>129</v>
      </c>
      <c r="I4092" t="s">
        <v>22</v>
      </c>
      <c r="J4092" t="s">
        <v>141</v>
      </c>
      <c r="K4092" t="s">
        <v>15468</v>
      </c>
      <c r="L4092" t="s">
        <v>15469</v>
      </c>
      <c r="M4092">
        <v>3.5538888879999999</v>
      </c>
      <c r="N4092">
        <v>0</v>
      </c>
      <c r="O4092">
        <v>1</v>
      </c>
      <c r="P4092">
        <v>0</v>
      </c>
      <c r="Q4092">
        <v>0</v>
      </c>
      <c r="R4092">
        <v>0</v>
      </c>
      <c r="S4092">
        <v>3.5538889999999999</v>
      </c>
      <c r="T4092">
        <v>0</v>
      </c>
      <c r="U4092">
        <v>0</v>
      </c>
    </row>
    <row r="4093" spans="1:21" x14ac:dyDescent="0.25">
      <c r="A4093" t="s">
        <v>15470</v>
      </c>
      <c r="B4093">
        <v>1</v>
      </c>
      <c r="C4093" t="s">
        <v>78</v>
      </c>
      <c r="D4093" t="s">
        <v>103</v>
      </c>
      <c r="E4093" t="s">
        <v>15471</v>
      </c>
      <c r="F4093" t="s">
        <v>154</v>
      </c>
      <c r="G4093" t="s">
        <v>72</v>
      </c>
      <c r="H4093" t="s">
        <v>129</v>
      </c>
      <c r="I4093" t="s">
        <v>22</v>
      </c>
      <c r="J4093" t="s">
        <v>130</v>
      </c>
      <c r="K4093" t="s">
        <v>15472</v>
      </c>
      <c r="L4093" t="s">
        <v>15473</v>
      </c>
      <c r="M4093">
        <v>0.114722222</v>
      </c>
      <c r="N4093">
        <v>1</v>
      </c>
      <c r="O4093">
        <v>0</v>
      </c>
      <c r="P4093">
        <v>0</v>
      </c>
      <c r="Q4093">
        <v>0</v>
      </c>
      <c r="R4093">
        <v>0.114722</v>
      </c>
      <c r="S4093">
        <v>0</v>
      </c>
      <c r="T4093">
        <v>0</v>
      </c>
      <c r="U4093">
        <v>0</v>
      </c>
    </row>
    <row r="4094" spans="1:21" x14ac:dyDescent="0.25">
      <c r="A4094" t="s">
        <v>15474</v>
      </c>
      <c r="B4094">
        <v>1</v>
      </c>
      <c r="C4094" t="s">
        <v>78</v>
      </c>
      <c r="D4094" t="s">
        <v>82</v>
      </c>
      <c r="E4094" t="s">
        <v>15475</v>
      </c>
      <c r="F4094" t="s">
        <v>4991</v>
      </c>
      <c r="G4094" t="s">
        <v>71</v>
      </c>
      <c r="H4094" t="s">
        <v>129</v>
      </c>
      <c r="I4094" t="s">
        <v>22</v>
      </c>
      <c r="J4094" t="s">
        <v>141</v>
      </c>
      <c r="K4094" t="s">
        <v>15476</v>
      </c>
      <c r="L4094" t="s">
        <v>15477</v>
      </c>
      <c r="M4094">
        <v>6.7686111110000002</v>
      </c>
      <c r="N4094">
        <v>0</v>
      </c>
      <c r="O4094">
        <v>3</v>
      </c>
      <c r="P4094">
        <v>0</v>
      </c>
      <c r="Q4094">
        <v>0</v>
      </c>
      <c r="R4094">
        <v>0</v>
      </c>
      <c r="S4094">
        <v>20.305833</v>
      </c>
      <c r="T4094">
        <v>0</v>
      </c>
      <c r="U4094">
        <v>0</v>
      </c>
    </row>
    <row r="4095" spans="1:21" x14ac:dyDescent="0.25">
      <c r="A4095" t="s">
        <v>15478</v>
      </c>
      <c r="B4095">
        <v>1</v>
      </c>
      <c r="C4095" t="s">
        <v>79</v>
      </c>
      <c r="D4095" t="s">
        <v>117</v>
      </c>
      <c r="E4095" t="s">
        <v>15479</v>
      </c>
      <c r="F4095" t="s">
        <v>140</v>
      </c>
      <c r="G4095" t="s">
        <v>72</v>
      </c>
      <c r="H4095" t="s">
        <v>129</v>
      </c>
      <c r="I4095" t="s">
        <v>22</v>
      </c>
      <c r="J4095" t="s">
        <v>141</v>
      </c>
      <c r="K4095" t="s">
        <v>15480</v>
      </c>
      <c r="L4095" t="s">
        <v>15481</v>
      </c>
      <c r="M4095">
        <v>0.85555555500000002</v>
      </c>
      <c r="N4095">
        <v>1</v>
      </c>
      <c r="O4095">
        <v>272</v>
      </c>
      <c r="P4095">
        <v>0</v>
      </c>
      <c r="Q4095">
        <v>2</v>
      </c>
      <c r="R4095">
        <v>0.85555599999999998</v>
      </c>
      <c r="S4095">
        <v>232.71111099999999</v>
      </c>
      <c r="T4095">
        <v>0</v>
      </c>
      <c r="U4095">
        <v>1.711111</v>
      </c>
    </row>
    <row r="4096" spans="1:21" x14ac:dyDescent="0.25">
      <c r="A4096" t="s">
        <v>15482</v>
      </c>
      <c r="B4096">
        <v>1</v>
      </c>
      <c r="C4096" t="s">
        <v>79</v>
      </c>
      <c r="D4096" t="s">
        <v>117</v>
      </c>
      <c r="E4096" t="s">
        <v>15479</v>
      </c>
      <c r="F4096" t="s">
        <v>140</v>
      </c>
      <c r="G4096" t="s">
        <v>72</v>
      </c>
      <c r="H4096" t="s">
        <v>129</v>
      </c>
      <c r="I4096" t="s">
        <v>22</v>
      </c>
      <c r="J4096" t="s">
        <v>141</v>
      </c>
      <c r="K4096" t="s">
        <v>15483</v>
      </c>
      <c r="L4096" t="s">
        <v>15484</v>
      </c>
      <c r="M4096">
        <v>0.51472222199999995</v>
      </c>
      <c r="N4096">
        <v>5</v>
      </c>
      <c r="O4096">
        <v>523</v>
      </c>
      <c r="P4096">
        <v>33</v>
      </c>
      <c r="Q4096">
        <v>43</v>
      </c>
      <c r="R4096">
        <v>2.5736110000000001</v>
      </c>
      <c r="S4096">
        <v>269.19972200000001</v>
      </c>
      <c r="T4096">
        <v>16.985833</v>
      </c>
      <c r="U4096">
        <v>22.133056</v>
      </c>
    </row>
    <row r="4097" spans="1:21" x14ac:dyDescent="0.25">
      <c r="A4097" t="s">
        <v>15485</v>
      </c>
      <c r="B4097">
        <v>1</v>
      </c>
      <c r="C4097" t="s">
        <v>78</v>
      </c>
      <c r="D4097" t="s">
        <v>86</v>
      </c>
      <c r="E4097" t="s">
        <v>15486</v>
      </c>
      <c r="F4097" t="s">
        <v>5538</v>
      </c>
      <c r="G4097" t="s">
        <v>72</v>
      </c>
      <c r="H4097" t="s">
        <v>129</v>
      </c>
      <c r="I4097" t="s">
        <v>22</v>
      </c>
      <c r="J4097" t="s">
        <v>141</v>
      </c>
      <c r="K4097" t="s">
        <v>15487</v>
      </c>
      <c r="L4097" t="s">
        <v>15488</v>
      </c>
      <c r="M4097">
        <v>0.91472222199999997</v>
      </c>
      <c r="N4097">
        <v>1</v>
      </c>
      <c r="O4097">
        <v>164</v>
      </c>
      <c r="P4097">
        <v>0</v>
      </c>
      <c r="Q4097">
        <v>0</v>
      </c>
      <c r="R4097">
        <v>0.91472200000000004</v>
      </c>
      <c r="S4097">
        <v>150.014444</v>
      </c>
      <c r="T4097">
        <v>0</v>
      </c>
      <c r="U4097">
        <v>0</v>
      </c>
    </row>
    <row r="4098" spans="1:21" x14ac:dyDescent="0.25">
      <c r="A4098" t="s">
        <v>15489</v>
      </c>
      <c r="B4098">
        <v>1</v>
      </c>
      <c r="C4098" t="s">
        <v>78</v>
      </c>
      <c r="D4098" t="s">
        <v>104</v>
      </c>
      <c r="E4098" t="s">
        <v>15490</v>
      </c>
      <c r="F4098" t="s">
        <v>5748</v>
      </c>
      <c r="G4098" t="s">
        <v>71</v>
      </c>
      <c r="H4098" t="s">
        <v>168</v>
      </c>
      <c r="I4098" t="s">
        <v>22</v>
      </c>
      <c r="J4098" t="s">
        <v>141</v>
      </c>
      <c r="K4098" t="s">
        <v>15491</v>
      </c>
      <c r="L4098" t="s">
        <v>15492</v>
      </c>
      <c r="M4098">
        <v>2.5000000000000001E-2</v>
      </c>
      <c r="N4098">
        <v>0</v>
      </c>
      <c r="O4098">
        <v>69</v>
      </c>
      <c r="P4098">
        <v>0</v>
      </c>
      <c r="Q4098">
        <v>0</v>
      </c>
      <c r="R4098">
        <v>0</v>
      </c>
      <c r="S4098">
        <v>1.7250000000000001</v>
      </c>
      <c r="T4098">
        <v>0</v>
      </c>
      <c r="U4098">
        <v>0</v>
      </c>
    </row>
    <row r="4099" spans="1:21" x14ac:dyDescent="0.25">
      <c r="A4099" t="s">
        <v>15493</v>
      </c>
      <c r="B4099">
        <v>1</v>
      </c>
      <c r="C4099" t="s">
        <v>79</v>
      </c>
      <c r="D4099" t="s">
        <v>112</v>
      </c>
      <c r="E4099" t="s">
        <v>15494</v>
      </c>
      <c r="F4099" t="s">
        <v>6823</v>
      </c>
      <c r="G4099" t="s">
        <v>71</v>
      </c>
      <c r="H4099" t="s">
        <v>129</v>
      </c>
      <c r="I4099" t="s">
        <v>22</v>
      </c>
      <c r="J4099" t="s">
        <v>141</v>
      </c>
      <c r="K4099" t="s">
        <v>15495</v>
      </c>
      <c r="L4099" t="s">
        <v>15496</v>
      </c>
      <c r="M4099">
        <v>0.73027777699999996</v>
      </c>
      <c r="N4099">
        <v>0</v>
      </c>
      <c r="O4099">
        <v>10</v>
      </c>
      <c r="P4099">
        <v>0</v>
      </c>
      <c r="Q4099">
        <v>0</v>
      </c>
      <c r="R4099">
        <v>0</v>
      </c>
      <c r="S4099">
        <v>7.302778</v>
      </c>
      <c r="T4099">
        <v>0</v>
      </c>
      <c r="U4099">
        <v>0</v>
      </c>
    </row>
    <row r="4100" spans="1:21" x14ac:dyDescent="0.25">
      <c r="A4100" t="s">
        <v>15497</v>
      </c>
      <c r="B4100">
        <v>1</v>
      </c>
      <c r="C4100" t="s">
        <v>79</v>
      </c>
      <c r="D4100" t="s">
        <v>112</v>
      </c>
      <c r="E4100" t="s">
        <v>15498</v>
      </c>
      <c r="F4100" t="s">
        <v>4986</v>
      </c>
      <c r="G4100" t="s">
        <v>71</v>
      </c>
      <c r="H4100" t="s">
        <v>129</v>
      </c>
      <c r="I4100" t="s">
        <v>22</v>
      </c>
      <c r="J4100" t="s">
        <v>141</v>
      </c>
      <c r="K4100" t="s">
        <v>15499</v>
      </c>
      <c r="L4100" t="s">
        <v>15500</v>
      </c>
      <c r="M4100">
        <v>3.16</v>
      </c>
      <c r="N4100">
        <v>0</v>
      </c>
      <c r="O4100">
        <v>0</v>
      </c>
      <c r="P4100">
        <v>0</v>
      </c>
      <c r="Q4100">
        <v>8</v>
      </c>
      <c r="R4100">
        <v>0</v>
      </c>
      <c r="S4100">
        <v>0</v>
      </c>
      <c r="T4100">
        <v>0</v>
      </c>
      <c r="U4100">
        <v>25.28</v>
      </c>
    </row>
    <row r="4101" spans="1:21" x14ac:dyDescent="0.25">
      <c r="A4101" t="s">
        <v>15501</v>
      </c>
      <c r="B4101">
        <v>1</v>
      </c>
      <c r="C4101" t="s">
        <v>79</v>
      </c>
      <c r="D4101" t="s">
        <v>112</v>
      </c>
      <c r="E4101" t="s">
        <v>15502</v>
      </c>
      <c r="F4101" t="s">
        <v>4991</v>
      </c>
      <c r="G4101" t="s">
        <v>71</v>
      </c>
      <c r="H4101" t="s">
        <v>129</v>
      </c>
      <c r="I4101" t="s">
        <v>22</v>
      </c>
      <c r="J4101" t="s">
        <v>141</v>
      </c>
      <c r="K4101" t="s">
        <v>15503</v>
      </c>
      <c r="L4101" t="s">
        <v>15504</v>
      </c>
      <c r="M4101">
        <v>9.198611111</v>
      </c>
      <c r="N4101">
        <v>0</v>
      </c>
      <c r="O4101">
        <v>1</v>
      </c>
      <c r="P4101">
        <v>0</v>
      </c>
      <c r="Q4101">
        <v>0</v>
      </c>
      <c r="R4101">
        <v>0</v>
      </c>
      <c r="S4101">
        <v>9.1986109999999996</v>
      </c>
      <c r="T4101">
        <v>0</v>
      </c>
      <c r="U4101">
        <v>0</v>
      </c>
    </row>
    <row r="4102" spans="1:21" x14ac:dyDescent="0.25">
      <c r="A4102" t="s">
        <v>15505</v>
      </c>
      <c r="B4102">
        <v>1</v>
      </c>
      <c r="C4102" t="s">
        <v>79</v>
      </c>
      <c r="D4102" t="s">
        <v>112</v>
      </c>
      <c r="E4102" t="s">
        <v>15506</v>
      </c>
      <c r="F4102" t="s">
        <v>5470</v>
      </c>
      <c r="G4102" t="s">
        <v>71</v>
      </c>
      <c r="H4102" t="s">
        <v>129</v>
      </c>
      <c r="I4102" t="s">
        <v>22</v>
      </c>
      <c r="J4102" t="s">
        <v>141</v>
      </c>
      <c r="K4102" t="s">
        <v>15507</v>
      </c>
      <c r="L4102" t="s">
        <v>15508</v>
      </c>
      <c r="M4102">
        <v>2.369722222</v>
      </c>
      <c r="N4102">
        <v>0</v>
      </c>
      <c r="O4102">
        <v>0</v>
      </c>
      <c r="P4102">
        <v>1</v>
      </c>
      <c r="Q4102">
        <v>29</v>
      </c>
      <c r="R4102">
        <v>0</v>
      </c>
      <c r="S4102">
        <v>0</v>
      </c>
      <c r="T4102">
        <v>2.3697219999999999</v>
      </c>
      <c r="U4102">
        <v>68.721943999999993</v>
      </c>
    </row>
    <row r="4103" spans="1:21" x14ac:dyDescent="0.25">
      <c r="A4103" t="s">
        <v>15509</v>
      </c>
      <c r="B4103">
        <v>1</v>
      </c>
      <c r="C4103" t="s">
        <v>79</v>
      </c>
      <c r="D4103" t="s">
        <v>112</v>
      </c>
      <c r="E4103" t="s">
        <v>15506</v>
      </c>
      <c r="F4103" t="s">
        <v>5470</v>
      </c>
      <c r="G4103" t="s">
        <v>71</v>
      </c>
      <c r="H4103" t="s">
        <v>129</v>
      </c>
      <c r="I4103" t="s">
        <v>22</v>
      </c>
      <c r="J4103" t="s">
        <v>141</v>
      </c>
      <c r="K4103" t="s">
        <v>15510</v>
      </c>
      <c r="L4103" t="s">
        <v>15511</v>
      </c>
      <c r="M4103">
        <v>1.805833333</v>
      </c>
      <c r="N4103">
        <v>0</v>
      </c>
      <c r="O4103">
        <v>0</v>
      </c>
      <c r="P4103">
        <v>1</v>
      </c>
      <c r="Q4103">
        <v>29</v>
      </c>
      <c r="R4103">
        <v>0</v>
      </c>
      <c r="S4103">
        <v>0</v>
      </c>
      <c r="T4103">
        <v>1.805833</v>
      </c>
      <c r="U4103">
        <v>52.369166999999997</v>
      </c>
    </row>
    <row r="4104" spans="1:21" x14ac:dyDescent="0.25">
      <c r="A4104" t="s">
        <v>15512</v>
      </c>
      <c r="B4104">
        <v>1</v>
      </c>
      <c r="C4104" t="s">
        <v>79</v>
      </c>
      <c r="D4104" t="s">
        <v>112</v>
      </c>
      <c r="E4104" t="s">
        <v>15513</v>
      </c>
      <c r="F4104" t="s">
        <v>5417</v>
      </c>
      <c r="G4104" t="s">
        <v>71</v>
      </c>
      <c r="H4104" t="s">
        <v>129</v>
      </c>
      <c r="I4104" t="s">
        <v>22</v>
      </c>
      <c r="J4104" t="s">
        <v>141</v>
      </c>
      <c r="K4104" t="s">
        <v>15514</v>
      </c>
      <c r="L4104" t="s">
        <v>15515</v>
      </c>
      <c r="M4104">
        <v>0.53388888800000001</v>
      </c>
      <c r="N4104">
        <v>0</v>
      </c>
      <c r="O4104">
        <v>1</v>
      </c>
      <c r="P4104">
        <v>0</v>
      </c>
      <c r="Q4104">
        <v>0</v>
      </c>
      <c r="R4104">
        <v>0</v>
      </c>
      <c r="S4104">
        <v>0.53388899999999995</v>
      </c>
      <c r="T4104">
        <v>0</v>
      </c>
      <c r="U4104">
        <v>0</v>
      </c>
    </row>
    <row r="4105" spans="1:21" x14ac:dyDescent="0.25">
      <c r="A4105" t="s">
        <v>15516</v>
      </c>
      <c r="B4105">
        <v>1</v>
      </c>
      <c r="C4105" t="s">
        <v>79</v>
      </c>
      <c r="D4105" t="s">
        <v>112</v>
      </c>
      <c r="E4105" t="s">
        <v>15517</v>
      </c>
      <c r="F4105" t="s">
        <v>4991</v>
      </c>
      <c r="G4105" t="s">
        <v>71</v>
      </c>
      <c r="H4105" t="s">
        <v>129</v>
      </c>
      <c r="I4105" t="s">
        <v>22</v>
      </c>
      <c r="J4105" t="s">
        <v>141</v>
      </c>
      <c r="K4105" t="s">
        <v>15518</v>
      </c>
      <c r="L4105" t="s">
        <v>15519</v>
      </c>
      <c r="M4105">
        <v>0.73250000000000004</v>
      </c>
      <c r="N4105">
        <v>0</v>
      </c>
      <c r="O4105">
        <v>0</v>
      </c>
      <c r="P4105">
        <v>0</v>
      </c>
      <c r="Q4105">
        <v>1</v>
      </c>
      <c r="R4105">
        <v>0</v>
      </c>
      <c r="S4105">
        <v>0</v>
      </c>
      <c r="T4105">
        <v>0</v>
      </c>
      <c r="U4105">
        <v>0.73250000000000004</v>
      </c>
    </row>
    <row r="4106" spans="1:21" x14ac:dyDescent="0.25">
      <c r="A4106" t="s">
        <v>15520</v>
      </c>
      <c r="B4106">
        <v>1</v>
      </c>
      <c r="C4106" t="s">
        <v>78</v>
      </c>
      <c r="D4106" t="s">
        <v>84</v>
      </c>
      <c r="E4106" t="s">
        <v>15521</v>
      </c>
      <c r="F4106" t="s">
        <v>5417</v>
      </c>
      <c r="G4106" t="s">
        <v>71</v>
      </c>
      <c r="H4106" t="s">
        <v>129</v>
      </c>
      <c r="I4106" t="s">
        <v>22</v>
      </c>
      <c r="J4106" t="s">
        <v>141</v>
      </c>
      <c r="K4106" t="s">
        <v>15522</v>
      </c>
      <c r="L4106" t="s">
        <v>15523</v>
      </c>
      <c r="M4106">
        <v>1.8186111110000001</v>
      </c>
      <c r="N4106">
        <v>1</v>
      </c>
      <c r="O4106">
        <v>0</v>
      </c>
      <c r="P4106">
        <v>0</v>
      </c>
      <c r="Q4106">
        <v>0</v>
      </c>
      <c r="R4106">
        <v>1.818611</v>
      </c>
      <c r="S4106">
        <v>0</v>
      </c>
      <c r="T4106">
        <v>0</v>
      </c>
      <c r="U4106">
        <v>0</v>
      </c>
    </row>
    <row r="4107" spans="1:21" x14ac:dyDescent="0.25">
      <c r="A4107" t="s">
        <v>15524</v>
      </c>
      <c r="B4107">
        <v>1</v>
      </c>
      <c r="C4107" t="s">
        <v>79</v>
      </c>
      <c r="D4107" t="s">
        <v>124</v>
      </c>
      <c r="E4107" t="s">
        <v>15525</v>
      </c>
      <c r="F4107" t="s">
        <v>2199</v>
      </c>
      <c r="G4107" t="s">
        <v>71</v>
      </c>
      <c r="H4107" t="s">
        <v>129</v>
      </c>
      <c r="I4107" t="s">
        <v>22</v>
      </c>
      <c r="J4107" t="s">
        <v>141</v>
      </c>
      <c r="K4107" t="s">
        <v>15526</v>
      </c>
      <c r="L4107" t="s">
        <v>15527</v>
      </c>
      <c r="M4107">
        <v>3.7566666660000001</v>
      </c>
      <c r="N4107">
        <v>0</v>
      </c>
      <c r="O4107">
        <v>70</v>
      </c>
      <c r="P4107">
        <v>0</v>
      </c>
      <c r="Q4107">
        <v>0</v>
      </c>
      <c r="R4107">
        <v>0</v>
      </c>
      <c r="S4107">
        <v>262.96666699999997</v>
      </c>
      <c r="T4107">
        <v>0</v>
      </c>
      <c r="U4107">
        <v>0</v>
      </c>
    </row>
    <row r="4108" spans="1:21" x14ac:dyDescent="0.25">
      <c r="A4108" t="s">
        <v>15528</v>
      </c>
      <c r="B4108">
        <v>1</v>
      </c>
      <c r="C4108" t="s">
        <v>79</v>
      </c>
      <c r="D4108" t="s">
        <v>124</v>
      </c>
      <c r="E4108" t="s">
        <v>11043</v>
      </c>
      <c r="F4108" t="s">
        <v>6310</v>
      </c>
      <c r="G4108" t="s">
        <v>71</v>
      </c>
      <c r="H4108" t="s">
        <v>129</v>
      </c>
      <c r="I4108" t="s">
        <v>22</v>
      </c>
      <c r="J4108" t="s">
        <v>141</v>
      </c>
      <c r="K4108" t="s">
        <v>15529</v>
      </c>
      <c r="L4108" t="s">
        <v>15530</v>
      </c>
      <c r="M4108">
        <v>0.87777777700000004</v>
      </c>
      <c r="N4108">
        <v>0</v>
      </c>
      <c r="O4108">
        <v>172</v>
      </c>
      <c r="P4108">
        <v>0</v>
      </c>
      <c r="Q4108">
        <v>0</v>
      </c>
      <c r="R4108">
        <v>0</v>
      </c>
      <c r="S4108">
        <v>150.977778</v>
      </c>
      <c r="T4108">
        <v>0</v>
      </c>
      <c r="U4108">
        <v>0</v>
      </c>
    </row>
    <row r="4109" spans="1:21" x14ac:dyDescent="0.25">
      <c r="A4109" t="s">
        <v>15531</v>
      </c>
      <c r="B4109">
        <v>1</v>
      </c>
      <c r="C4109" t="s">
        <v>79</v>
      </c>
      <c r="D4109" t="s">
        <v>109</v>
      </c>
      <c r="E4109" t="s">
        <v>15532</v>
      </c>
      <c r="F4109" t="s">
        <v>3531</v>
      </c>
      <c r="G4109" t="s">
        <v>72</v>
      </c>
      <c r="H4109" t="s">
        <v>129</v>
      </c>
      <c r="I4109" t="s">
        <v>22</v>
      </c>
      <c r="J4109" t="s">
        <v>141</v>
      </c>
      <c r="K4109" t="s">
        <v>15533</v>
      </c>
      <c r="L4109" t="s">
        <v>15534</v>
      </c>
      <c r="M4109">
        <v>1.686388888</v>
      </c>
      <c r="N4109">
        <v>0</v>
      </c>
      <c r="O4109">
        <v>0</v>
      </c>
      <c r="P4109">
        <v>0</v>
      </c>
      <c r="Q4109">
        <v>83</v>
      </c>
      <c r="R4109">
        <v>0</v>
      </c>
      <c r="S4109">
        <v>0</v>
      </c>
      <c r="T4109">
        <v>0</v>
      </c>
      <c r="U4109">
        <v>139.97027800000001</v>
      </c>
    </row>
    <row r="4110" spans="1:21" x14ac:dyDescent="0.25">
      <c r="A4110" t="s">
        <v>15535</v>
      </c>
      <c r="B4110">
        <v>1</v>
      </c>
      <c r="C4110" t="s">
        <v>79</v>
      </c>
      <c r="D4110" t="s">
        <v>109</v>
      </c>
      <c r="E4110" t="s">
        <v>15536</v>
      </c>
      <c r="F4110" t="s">
        <v>5218</v>
      </c>
      <c r="G4110" t="s">
        <v>71</v>
      </c>
      <c r="H4110" t="s">
        <v>129</v>
      </c>
      <c r="I4110" t="s">
        <v>22</v>
      </c>
      <c r="J4110" t="s">
        <v>141</v>
      </c>
      <c r="K4110" t="s">
        <v>15537</v>
      </c>
      <c r="L4110" t="s">
        <v>15538</v>
      </c>
      <c r="M4110">
        <v>2.7458333330000002</v>
      </c>
      <c r="N4110">
        <v>0</v>
      </c>
      <c r="O4110">
        <v>0</v>
      </c>
      <c r="P4110">
        <v>0</v>
      </c>
      <c r="Q4110">
        <v>23</v>
      </c>
      <c r="R4110">
        <v>0</v>
      </c>
      <c r="S4110">
        <v>0</v>
      </c>
      <c r="T4110">
        <v>0</v>
      </c>
      <c r="U4110">
        <v>63.154167000000001</v>
      </c>
    </row>
    <row r="4111" spans="1:21" x14ac:dyDescent="0.25">
      <c r="A4111" t="s">
        <v>15539</v>
      </c>
      <c r="B4111">
        <v>1</v>
      </c>
      <c r="C4111" t="s">
        <v>78</v>
      </c>
      <c r="D4111" t="s">
        <v>93</v>
      </c>
      <c r="E4111" t="s">
        <v>15366</v>
      </c>
      <c r="F4111" t="s">
        <v>5012</v>
      </c>
      <c r="G4111" t="s">
        <v>72</v>
      </c>
      <c r="H4111" t="s">
        <v>129</v>
      </c>
      <c r="I4111" t="s">
        <v>22</v>
      </c>
      <c r="J4111" t="s">
        <v>141</v>
      </c>
      <c r="K4111" t="s">
        <v>15540</v>
      </c>
      <c r="L4111" t="s">
        <v>15541</v>
      </c>
      <c r="M4111">
        <v>0.183888888</v>
      </c>
      <c r="N4111">
        <v>0</v>
      </c>
      <c r="O4111">
        <v>0</v>
      </c>
      <c r="P4111">
        <v>2</v>
      </c>
      <c r="Q4111">
        <v>0</v>
      </c>
      <c r="R4111">
        <v>0</v>
      </c>
      <c r="S4111">
        <v>0</v>
      </c>
      <c r="T4111">
        <v>0.36777799999999999</v>
      </c>
      <c r="U4111">
        <v>0</v>
      </c>
    </row>
    <row r="4112" spans="1:21" x14ac:dyDescent="0.25">
      <c r="A4112" t="s">
        <v>15542</v>
      </c>
      <c r="B4112">
        <v>1</v>
      </c>
      <c r="C4112" t="s">
        <v>79</v>
      </c>
      <c r="D4112" t="s">
        <v>109</v>
      </c>
      <c r="E4112" t="s">
        <v>12622</v>
      </c>
      <c r="F4112" t="s">
        <v>140</v>
      </c>
      <c r="G4112" t="s">
        <v>72</v>
      </c>
      <c r="H4112" t="s">
        <v>129</v>
      </c>
      <c r="I4112" t="s">
        <v>22</v>
      </c>
      <c r="J4112" t="s">
        <v>141</v>
      </c>
      <c r="K4112" t="s">
        <v>15543</v>
      </c>
      <c r="L4112" t="s">
        <v>15544</v>
      </c>
      <c r="M4112">
        <v>5.1111111000000001E-2</v>
      </c>
      <c r="N4112">
        <v>0</v>
      </c>
      <c r="O4112">
        <v>0</v>
      </c>
      <c r="P4112">
        <v>224</v>
      </c>
      <c r="Q4112">
        <v>935</v>
      </c>
      <c r="R4112">
        <v>0</v>
      </c>
      <c r="S4112">
        <v>0</v>
      </c>
      <c r="T4112">
        <v>11.448888999999999</v>
      </c>
      <c r="U4112">
        <v>47.788888999999998</v>
      </c>
    </row>
    <row r="4113" spans="1:21" x14ac:dyDescent="0.25">
      <c r="A4113" t="s">
        <v>15545</v>
      </c>
      <c r="B4113">
        <v>1</v>
      </c>
      <c r="C4113" t="s">
        <v>78</v>
      </c>
      <c r="D4113" t="s">
        <v>103</v>
      </c>
      <c r="E4113" t="s">
        <v>15546</v>
      </c>
      <c r="F4113" t="s">
        <v>5070</v>
      </c>
      <c r="G4113" t="s">
        <v>71</v>
      </c>
      <c r="H4113" t="s">
        <v>129</v>
      </c>
      <c r="I4113" t="s">
        <v>22</v>
      </c>
      <c r="J4113" t="s">
        <v>141</v>
      </c>
      <c r="K4113" t="s">
        <v>15547</v>
      </c>
      <c r="L4113" t="s">
        <v>15548</v>
      </c>
      <c r="M4113">
        <v>10.118333333000001</v>
      </c>
      <c r="N4113">
        <v>0</v>
      </c>
      <c r="O4113">
        <v>1</v>
      </c>
      <c r="P4113">
        <v>0</v>
      </c>
      <c r="Q4113">
        <v>0</v>
      </c>
      <c r="R4113">
        <v>0</v>
      </c>
      <c r="S4113">
        <v>10.118333</v>
      </c>
      <c r="T4113">
        <v>0</v>
      </c>
      <c r="U4113">
        <v>0</v>
      </c>
    </row>
    <row r="4114" spans="1:21" x14ac:dyDescent="0.25">
      <c r="A4114" t="s">
        <v>15549</v>
      </c>
      <c r="B4114">
        <v>1</v>
      </c>
      <c r="C4114" t="s">
        <v>78</v>
      </c>
      <c r="D4114" t="s">
        <v>103</v>
      </c>
      <c r="E4114" t="s">
        <v>15550</v>
      </c>
      <c r="F4114" t="s">
        <v>4991</v>
      </c>
      <c r="G4114" t="s">
        <v>71</v>
      </c>
      <c r="H4114" t="s">
        <v>129</v>
      </c>
      <c r="I4114" t="s">
        <v>22</v>
      </c>
      <c r="J4114" t="s">
        <v>141</v>
      </c>
      <c r="K4114" t="s">
        <v>15551</v>
      </c>
      <c r="L4114" t="s">
        <v>15552</v>
      </c>
      <c r="M4114">
        <v>5.7933333329999996</v>
      </c>
      <c r="N4114">
        <v>0</v>
      </c>
      <c r="O4114">
        <v>8</v>
      </c>
      <c r="P4114">
        <v>0</v>
      </c>
      <c r="Q4114">
        <v>0</v>
      </c>
      <c r="R4114">
        <v>0</v>
      </c>
      <c r="S4114">
        <v>46.346666999999997</v>
      </c>
      <c r="T4114">
        <v>0</v>
      </c>
      <c r="U4114">
        <v>0</v>
      </c>
    </row>
    <row r="4115" spans="1:21" x14ac:dyDescent="0.25">
      <c r="A4115" t="s">
        <v>15553</v>
      </c>
      <c r="B4115">
        <v>1</v>
      </c>
      <c r="C4115" t="s">
        <v>79</v>
      </c>
      <c r="D4115" t="s">
        <v>124</v>
      </c>
      <c r="E4115" t="s">
        <v>15554</v>
      </c>
      <c r="F4115" t="s">
        <v>5012</v>
      </c>
      <c r="G4115" t="s">
        <v>72</v>
      </c>
      <c r="H4115" t="s">
        <v>129</v>
      </c>
      <c r="I4115" t="s">
        <v>22</v>
      </c>
      <c r="J4115" t="s">
        <v>141</v>
      </c>
      <c r="K4115" t="s">
        <v>15555</v>
      </c>
      <c r="L4115" t="s">
        <v>15556</v>
      </c>
      <c r="M4115">
        <v>1.4741666659999999</v>
      </c>
      <c r="N4115">
        <v>1</v>
      </c>
      <c r="O4115">
        <v>0</v>
      </c>
      <c r="P4115">
        <v>0</v>
      </c>
      <c r="Q4115">
        <v>0</v>
      </c>
      <c r="R4115">
        <v>1.474167</v>
      </c>
      <c r="S4115">
        <v>0</v>
      </c>
      <c r="T4115">
        <v>0</v>
      </c>
      <c r="U4115">
        <v>0</v>
      </c>
    </row>
    <row r="4116" spans="1:21" x14ac:dyDescent="0.25">
      <c r="A4116" t="s">
        <v>15557</v>
      </c>
      <c r="B4116">
        <v>1</v>
      </c>
      <c r="C4116" t="s">
        <v>79</v>
      </c>
      <c r="D4116" t="s">
        <v>124</v>
      </c>
      <c r="E4116" t="s">
        <v>15558</v>
      </c>
      <c r="F4116" t="s">
        <v>140</v>
      </c>
      <c r="G4116" t="s">
        <v>72</v>
      </c>
      <c r="H4116" t="s">
        <v>129</v>
      </c>
      <c r="I4116" t="s">
        <v>22</v>
      </c>
      <c r="J4116" t="s">
        <v>141</v>
      </c>
      <c r="K4116" t="s">
        <v>15559</v>
      </c>
      <c r="L4116" t="s">
        <v>15560</v>
      </c>
      <c r="M4116">
        <v>0.59777777700000001</v>
      </c>
      <c r="N4116">
        <v>4</v>
      </c>
      <c r="O4116">
        <v>670</v>
      </c>
      <c r="P4116">
        <v>0</v>
      </c>
      <c r="Q4116">
        <v>0</v>
      </c>
      <c r="R4116">
        <v>2.391111</v>
      </c>
      <c r="S4116">
        <v>400.51111100000003</v>
      </c>
      <c r="T4116">
        <v>0</v>
      </c>
      <c r="U4116">
        <v>0</v>
      </c>
    </row>
    <row r="4117" spans="1:21" x14ac:dyDescent="0.25">
      <c r="A4117" t="s">
        <v>15561</v>
      </c>
      <c r="B4117">
        <v>1</v>
      </c>
      <c r="C4117" t="s">
        <v>78</v>
      </c>
      <c r="D4117" t="s">
        <v>82</v>
      </c>
      <c r="E4117" t="s">
        <v>15562</v>
      </c>
      <c r="F4117" t="s">
        <v>4991</v>
      </c>
      <c r="G4117" t="s">
        <v>71</v>
      </c>
      <c r="H4117" t="s">
        <v>129</v>
      </c>
      <c r="I4117" t="s">
        <v>22</v>
      </c>
      <c r="J4117" t="s">
        <v>141</v>
      </c>
      <c r="K4117" t="s">
        <v>15563</v>
      </c>
      <c r="L4117" t="s">
        <v>15564</v>
      </c>
      <c r="M4117">
        <v>2.375555555</v>
      </c>
      <c r="N4117">
        <v>0</v>
      </c>
      <c r="O4117">
        <v>0</v>
      </c>
      <c r="P4117">
        <v>0</v>
      </c>
      <c r="Q4117">
        <v>1</v>
      </c>
      <c r="R4117">
        <v>0</v>
      </c>
      <c r="S4117">
        <v>0</v>
      </c>
      <c r="T4117">
        <v>0</v>
      </c>
      <c r="U4117">
        <v>2.375556</v>
      </c>
    </row>
    <row r="4118" spans="1:21" x14ac:dyDescent="0.25">
      <c r="A4118" t="s">
        <v>15565</v>
      </c>
      <c r="B4118">
        <v>1</v>
      </c>
      <c r="C4118" t="s">
        <v>78</v>
      </c>
      <c r="D4118" t="s">
        <v>82</v>
      </c>
      <c r="E4118" t="s">
        <v>15566</v>
      </c>
      <c r="F4118" t="s">
        <v>4991</v>
      </c>
      <c r="G4118" t="s">
        <v>71</v>
      </c>
      <c r="H4118" t="s">
        <v>129</v>
      </c>
      <c r="I4118" t="s">
        <v>22</v>
      </c>
      <c r="J4118" t="s">
        <v>141</v>
      </c>
      <c r="K4118" t="s">
        <v>15567</v>
      </c>
      <c r="L4118" t="s">
        <v>15568</v>
      </c>
      <c r="M4118">
        <v>2.2608333329999999</v>
      </c>
      <c r="N4118">
        <v>0</v>
      </c>
      <c r="O4118">
        <v>0</v>
      </c>
      <c r="P4118">
        <v>0</v>
      </c>
      <c r="Q4118">
        <v>3</v>
      </c>
      <c r="R4118">
        <v>0</v>
      </c>
      <c r="S4118">
        <v>0</v>
      </c>
      <c r="T4118">
        <v>0</v>
      </c>
      <c r="U4118">
        <v>6.7824999999999998</v>
      </c>
    </row>
    <row r="4119" spans="1:21" x14ac:dyDescent="0.25">
      <c r="A4119" t="s">
        <v>15569</v>
      </c>
      <c r="B4119">
        <v>1</v>
      </c>
      <c r="C4119" t="s">
        <v>79</v>
      </c>
      <c r="D4119" t="s">
        <v>124</v>
      </c>
      <c r="E4119" t="s">
        <v>15558</v>
      </c>
      <c r="F4119" t="s">
        <v>6570</v>
      </c>
      <c r="G4119" t="s">
        <v>72</v>
      </c>
      <c r="H4119" t="s">
        <v>129</v>
      </c>
      <c r="I4119" t="s">
        <v>22</v>
      </c>
      <c r="J4119" t="s">
        <v>141</v>
      </c>
      <c r="K4119" t="s">
        <v>15570</v>
      </c>
      <c r="L4119" t="s">
        <v>15571</v>
      </c>
      <c r="M4119">
        <v>0.24194444400000001</v>
      </c>
      <c r="N4119">
        <v>4</v>
      </c>
      <c r="O4119">
        <v>670</v>
      </c>
      <c r="P4119">
        <v>0</v>
      </c>
      <c r="Q4119">
        <v>0</v>
      </c>
      <c r="R4119">
        <v>0.96777800000000003</v>
      </c>
      <c r="S4119">
        <v>162.102777</v>
      </c>
      <c r="T4119">
        <v>0</v>
      </c>
      <c r="U4119">
        <v>0</v>
      </c>
    </row>
    <row r="4120" spans="1:21" x14ac:dyDescent="0.25">
      <c r="A4120" t="s">
        <v>15572</v>
      </c>
      <c r="B4120">
        <v>1</v>
      </c>
      <c r="C4120" t="s">
        <v>78</v>
      </c>
      <c r="D4120" t="s">
        <v>102</v>
      </c>
      <c r="E4120" t="s">
        <v>15573</v>
      </c>
      <c r="F4120" t="s">
        <v>5029</v>
      </c>
      <c r="G4120" t="s">
        <v>71</v>
      </c>
      <c r="H4120" t="s">
        <v>129</v>
      </c>
      <c r="I4120" t="s">
        <v>22</v>
      </c>
      <c r="J4120" t="s">
        <v>141</v>
      </c>
      <c r="K4120" t="s">
        <v>15574</v>
      </c>
      <c r="L4120" t="s">
        <v>15575</v>
      </c>
      <c r="M4120">
        <v>0.64833333299999996</v>
      </c>
      <c r="N4120">
        <v>0</v>
      </c>
      <c r="O4120">
        <v>52</v>
      </c>
      <c r="P4120">
        <v>0</v>
      </c>
      <c r="Q4120">
        <v>0</v>
      </c>
      <c r="R4120">
        <v>0</v>
      </c>
      <c r="S4120">
        <v>33.713332999999999</v>
      </c>
      <c r="T4120">
        <v>0</v>
      </c>
      <c r="U4120">
        <v>0</v>
      </c>
    </row>
    <row r="4121" spans="1:21" x14ac:dyDescent="0.25">
      <c r="A4121" t="s">
        <v>15576</v>
      </c>
      <c r="B4121">
        <v>1</v>
      </c>
      <c r="C4121" t="s">
        <v>78</v>
      </c>
      <c r="D4121" t="s">
        <v>95</v>
      </c>
      <c r="E4121" t="s">
        <v>14399</v>
      </c>
      <c r="F4121" t="s">
        <v>140</v>
      </c>
      <c r="G4121" t="s">
        <v>72</v>
      </c>
      <c r="H4121" t="s">
        <v>129</v>
      </c>
      <c r="I4121" t="s">
        <v>22</v>
      </c>
      <c r="J4121" t="s">
        <v>141</v>
      </c>
      <c r="K4121" t="s">
        <v>15577</v>
      </c>
      <c r="L4121" t="s">
        <v>15578</v>
      </c>
      <c r="M4121">
        <v>2.0241666660000002</v>
      </c>
      <c r="N4121">
        <v>7</v>
      </c>
      <c r="O4121">
        <v>1151</v>
      </c>
      <c r="P4121">
        <v>0</v>
      </c>
      <c r="Q4121">
        <v>0</v>
      </c>
      <c r="R4121">
        <v>14.169167</v>
      </c>
      <c r="S4121">
        <v>2329.8158330000001</v>
      </c>
      <c r="T4121">
        <v>0</v>
      </c>
      <c r="U4121">
        <v>0</v>
      </c>
    </row>
    <row r="4122" spans="1:21" x14ac:dyDescent="0.25">
      <c r="A4122" t="s">
        <v>15579</v>
      </c>
      <c r="B4122">
        <v>1</v>
      </c>
      <c r="C4122" t="s">
        <v>78</v>
      </c>
      <c r="D4122" t="s">
        <v>95</v>
      </c>
      <c r="E4122" t="s">
        <v>15580</v>
      </c>
      <c r="F4122" t="s">
        <v>4991</v>
      </c>
      <c r="G4122" t="s">
        <v>71</v>
      </c>
      <c r="H4122" t="s">
        <v>129</v>
      </c>
      <c r="I4122" t="s">
        <v>22</v>
      </c>
      <c r="J4122" t="s">
        <v>141</v>
      </c>
      <c r="K4122" t="s">
        <v>15581</v>
      </c>
      <c r="L4122" t="s">
        <v>15582</v>
      </c>
      <c r="M4122">
        <v>6.9930555549999998</v>
      </c>
      <c r="N4122">
        <v>0</v>
      </c>
      <c r="O4122">
        <v>1</v>
      </c>
      <c r="P4122">
        <v>0</v>
      </c>
      <c r="Q4122">
        <v>0</v>
      </c>
      <c r="R4122">
        <v>0</v>
      </c>
      <c r="S4122">
        <v>6.9930560000000002</v>
      </c>
      <c r="T4122">
        <v>0</v>
      </c>
      <c r="U4122">
        <v>0</v>
      </c>
    </row>
    <row r="4123" spans="1:21" x14ac:dyDescent="0.25">
      <c r="A4123" t="s">
        <v>15583</v>
      </c>
      <c r="B4123">
        <v>1</v>
      </c>
      <c r="C4123" t="s">
        <v>78</v>
      </c>
      <c r="D4123" t="s">
        <v>95</v>
      </c>
      <c r="E4123" t="s">
        <v>15584</v>
      </c>
      <c r="F4123" t="s">
        <v>177</v>
      </c>
      <c r="G4123" t="s">
        <v>71</v>
      </c>
      <c r="H4123" t="s">
        <v>129</v>
      </c>
      <c r="I4123" t="s">
        <v>22</v>
      </c>
      <c r="J4123" t="s">
        <v>130</v>
      </c>
      <c r="K4123" t="s">
        <v>15585</v>
      </c>
      <c r="L4123" t="s">
        <v>15586</v>
      </c>
      <c r="M4123">
        <v>0.21361111099999999</v>
      </c>
      <c r="N4123">
        <v>0</v>
      </c>
      <c r="O4123">
        <v>50</v>
      </c>
      <c r="P4123">
        <v>0</v>
      </c>
      <c r="Q4123">
        <v>0</v>
      </c>
      <c r="R4123">
        <v>0</v>
      </c>
      <c r="S4123">
        <v>10.680555999999999</v>
      </c>
      <c r="T4123">
        <v>0</v>
      </c>
      <c r="U4123">
        <v>0</v>
      </c>
    </row>
    <row r="4124" spans="1:21" x14ac:dyDescent="0.25">
      <c r="A4124" t="s">
        <v>15587</v>
      </c>
      <c r="B4124">
        <v>1</v>
      </c>
      <c r="C4124" t="s">
        <v>78</v>
      </c>
      <c r="D4124" t="s">
        <v>94</v>
      </c>
      <c r="E4124" t="s">
        <v>15588</v>
      </c>
      <c r="F4124" t="s">
        <v>5070</v>
      </c>
      <c r="G4124" t="s">
        <v>71</v>
      </c>
      <c r="H4124" t="s">
        <v>129</v>
      </c>
      <c r="I4124" t="s">
        <v>22</v>
      </c>
      <c r="J4124" t="s">
        <v>141</v>
      </c>
      <c r="K4124" t="s">
        <v>15589</v>
      </c>
      <c r="L4124" t="s">
        <v>15590</v>
      </c>
      <c r="M4124">
        <v>2.7408333329999999</v>
      </c>
      <c r="N4124">
        <v>0</v>
      </c>
      <c r="O4124">
        <v>1</v>
      </c>
      <c r="P4124">
        <v>0</v>
      </c>
      <c r="Q4124">
        <v>0</v>
      </c>
      <c r="R4124">
        <v>0</v>
      </c>
      <c r="S4124">
        <v>2.7408329999999999</v>
      </c>
      <c r="T4124">
        <v>0</v>
      </c>
      <c r="U4124">
        <v>0</v>
      </c>
    </row>
    <row r="4125" spans="1:21" x14ac:dyDescent="0.25">
      <c r="A4125" t="s">
        <v>15591</v>
      </c>
      <c r="B4125">
        <v>1</v>
      </c>
      <c r="C4125" t="s">
        <v>78</v>
      </c>
      <c r="D4125" t="s">
        <v>82</v>
      </c>
      <c r="E4125" t="s">
        <v>15592</v>
      </c>
      <c r="F4125" t="s">
        <v>4991</v>
      </c>
      <c r="G4125" t="s">
        <v>71</v>
      </c>
      <c r="H4125" t="s">
        <v>129</v>
      </c>
      <c r="I4125" t="s">
        <v>22</v>
      </c>
      <c r="J4125" t="s">
        <v>141</v>
      </c>
      <c r="K4125" t="s">
        <v>15593</v>
      </c>
      <c r="L4125" t="s">
        <v>15594</v>
      </c>
      <c r="M4125">
        <v>5.7691666660000003</v>
      </c>
      <c r="N4125">
        <v>0</v>
      </c>
      <c r="O4125">
        <v>0</v>
      </c>
      <c r="P4125">
        <v>0</v>
      </c>
      <c r="Q4125">
        <v>2</v>
      </c>
      <c r="R4125">
        <v>0</v>
      </c>
      <c r="S4125">
        <v>0</v>
      </c>
      <c r="T4125">
        <v>0</v>
      </c>
      <c r="U4125">
        <v>11.538333</v>
      </c>
    </row>
    <row r="4126" spans="1:21" x14ac:dyDescent="0.25">
      <c r="A4126" t="s">
        <v>15595</v>
      </c>
      <c r="B4126">
        <v>1</v>
      </c>
      <c r="C4126" t="s">
        <v>79</v>
      </c>
      <c r="D4126" t="s">
        <v>124</v>
      </c>
      <c r="E4126" t="s">
        <v>15558</v>
      </c>
      <c r="F4126" t="s">
        <v>2199</v>
      </c>
      <c r="G4126" t="s">
        <v>72</v>
      </c>
      <c r="H4126" t="s">
        <v>129</v>
      </c>
      <c r="I4126" t="s">
        <v>24</v>
      </c>
      <c r="J4126" t="s">
        <v>141</v>
      </c>
      <c r="K4126" t="s">
        <v>15596</v>
      </c>
      <c r="L4126" t="s">
        <v>15597</v>
      </c>
      <c r="M4126">
        <v>3.500277777</v>
      </c>
      <c r="N4126">
        <v>4</v>
      </c>
      <c r="O4126">
        <v>670</v>
      </c>
      <c r="P4126">
        <v>0</v>
      </c>
      <c r="Q4126">
        <v>0</v>
      </c>
      <c r="R4126">
        <v>14.001111</v>
      </c>
      <c r="S4126">
        <v>2345.186111</v>
      </c>
      <c r="T4126">
        <v>0</v>
      </c>
      <c r="U4126">
        <v>0</v>
      </c>
    </row>
    <row r="4127" spans="1:21" x14ac:dyDescent="0.25">
      <c r="A4127" t="s">
        <v>15598</v>
      </c>
      <c r="B4127">
        <v>1</v>
      </c>
      <c r="C4127" t="s">
        <v>78</v>
      </c>
      <c r="D4127" t="s">
        <v>102</v>
      </c>
      <c r="E4127" t="s">
        <v>15599</v>
      </c>
      <c r="F4127" t="s">
        <v>2199</v>
      </c>
      <c r="G4127" t="s">
        <v>71</v>
      </c>
      <c r="H4127" t="s">
        <v>129</v>
      </c>
      <c r="I4127" t="s">
        <v>24</v>
      </c>
      <c r="J4127" t="s">
        <v>141</v>
      </c>
      <c r="K4127" t="s">
        <v>15600</v>
      </c>
      <c r="L4127" t="s">
        <v>15601</v>
      </c>
      <c r="M4127">
        <v>1.5930555550000001</v>
      </c>
      <c r="N4127">
        <v>0</v>
      </c>
      <c r="O4127">
        <v>14</v>
      </c>
      <c r="P4127">
        <v>0</v>
      </c>
      <c r="Q4127">
        <v>0</v>
      </c>
      <c r="R4127">
        <v>0</v>
      </c>
      <c r="S4127">
        <v>22.302778</v>
      </c>
      <c r="T4127">
        <v>0</v>
      </c>
      <c r="U4127">
        <v>0</v>
      </c>
    </row>
    <row r="4128" spans="1:21" x14ac:dyDescent="0.25">
      <c r="A4128" t="s">
        <v>15602</v>
      </c>
      <c r="B4128">
        <v>1</v>
      </c>
      <c r="C4128" t="s">
        <v>78</v>
      </c>
      <c r="D4128" t="s">
        <v>95</v>
      </c>
      <c r="E4128" t="s">
        <v>15603</v>
      </c>
      <c r="F4128" t="s">
        <v>4991</v>
      </c>
      <c r="G4128" t="s">
        <v>71</v>
      </c>
      <c r="H4128" t="s">
        <v>129</v>
      </c>
      <c r="I4128" t="s">
        <v>22</v>
      </c>
      <c r="J4128" t="s">
        <v>141</v>
      </c>
      <c r="K4128" t="s">
        <v>15604</v>
      </c>
      <c r="L4128" t="s">
        <v>15605</v>
      </c>
      <c r="M4128">
        <v>6.0508333329999999</v>
      </c>
      <c r="N4128">
        <v>0</v>
      </c>
      <c r="O4128">
        <v>1</v>
      </c>
      <c r="P4128">
        <v>0</v>
      </c>
      <c r="Q4128">
        <v>0</v>
      </c>
      <c r="R4128">
        <v>0</v>
      </c>
      <c r="S4128">
        <v>6.0508329999999999</v>
      </c>
      <c r="T4128">
        <v>0</v>
      </c>
      <c r="U4128">
        <v>0</v>
      </c>
    </row>
    <row r="4129" spans="1:21" x14ac:dyDescent="0.25">
      <c r="A4129" t="s">
        <v>15606</v>
      </c>
      <c r="B4129">
        <v>1</v>
      </c>
      <c r="C4129" t="s">
        <v>78</v>
      </c>
      <c r="D4129" t="s">
        <v>98</v>
      </c>
      <c r="E4129" t="s">
        <v>15607</v>
      </c>
      <c r="F4129" t="s">
        <v>5538</v>
      </c>
      <c r="G4129" t="s">
        <v>72</v>
      </c>
      <c r="H4129" t="s">
        <v>129</v>
      </c>
      <c r="I4129" t="s">
        <v>22</v>
      </c>
      <c r="J4129" t="s">
        <v>141</v>
      </c>
      <c r="K4129" t="s">
        <v>15608</v>
      </c>
      <c r="L4129" t="s">
        <v>15609</v>
      </c>
      <c r="M4129">
        <v>0.35361111099999998</v>
      </c>
      <c r="N4129">
        <v>3</v>
      </c>
      <c r="O4129">
        <v>17</v>
      </c>
      <c r="P4129">
        <v>0</v>
      </c>
      <c r="Q4129">
        <v>0</v>
      </c>
      <c r="R4129">
        <v>1.0608329999999999</v>
      </c>
      <c r="S4129">
        <v>6.0113890000000003</v>
      </c>
      <c r="T4129">
        <v>0</v>
      </c>
      <c r="U4129">
        <v>0</v>
      </c>
    </row>
    <row r="4130" spans="1:21" x14ac:dyDescent="0.25">
      <c r="A4130" t="s">
        <v>15610</v>
      </c>
      <c r="B4130">
        <v>1</v>
      </c>
      <c r="C4130" t="s">
        <v>78</v>
      </c>
      <c r="D4130" t="s">
        <v>98</v>
      </c>
      <c r="E4130" t="s">
        <v>15611</v>
      </c>
      <c r="F4130" t="s">
        <v>140</v>
      </c>
      <c r="G4130" t="s">
        <v>72</v>
      </c>
      <c r="H4130" t="s">
        <v>129</v>
      </c>
      <c r="I4130" t="s">
        <v>22</v>
      </c>
      <c r="J4130" t="s">
        <v>141</v>
      </c>
      <c r="K4130" t="s">
        <v>15612</v>
      </c>
      <c r="L4130" t="s">
        <v>15613</v>
      </c>
      <c r="M4130">
        <v>2.688055555</v>
      </c>
      <c r="N4130">
        <v>8</v>
      </c>
      <c r="O4130">
        <v>158</v>
      </c>
      <c r="P4130">
        <v>0</v>
      </c>
      <c r="Q4130">
        <v>0</v>
      </c>
      <c r="R4130">
        <v>21.504443999999999</v>
      </c>
      <c r="S4130">
        <v>424.71277800000001</v>
      </c>
      <c r="T4130">
        <v>0</v>
      </c>
      <c r="U4130">
        <v>0</v>
      </c>
    </row>
    <row r="4131" spans="1:21" x14ac:dyDescent="0.25">
      <c r="A4131" t="s">
        <v>15614</v>
      </c>
      <c r="B4131">
        <v>1</v>
      </c>
      <c r="C4131" t="s">
        <v>78</v>
      </c>
      <c r="D4131" t="s">
        <v>98</v>
      </c>
      <c r="E4131" t="s">
        <v>15615</v>
      </c>
      <c r="F4131" t="s">
        <v>177</v>
      </c>
      <c r="G4131" t="s">
        <v>72</v>
      </c>
      <c r="H4131" t="s">
        <v>129</v>
      </c>
      <c r="I4131" t="s">
        <v>22</v>
      </c>
      <c r="J4131" t="s">
        <v>130</v>
      </c>
      <c r="K4131" t="s">
        <v>15616</v>
      </c>
      <c r="L4131" t="s">
        <v>15617</v>
      </c>
      <c r="M4131">
        <v>1.5027777769999999</v>
      </c>
      <c r="N4131">
        <v>2</v>
      </c>
      <c r="O4131">
        <v>0</v>
      </c>
      <c r="P4131">
        <v>0</v>
      </c>
      <c r="Q4131">
        <v>0</v>
      </c>
      <c r="R4131">
        <v>3.0055559999999999</v>
      </c>
      <c r="S4131">
        <v>0</v>
      </c>
      <c r="T4131">
        <v>0</v>
      </c>
      <c r="U4131">
        <v>0</v>
      </c>
    </row>
    <row r="4132" spans="1:21" x14ac:dyDescent="0.25">
      <c r="A4132" t="s">
        <v>15618</v>
      </c>
      <c r="B4132">
        <v>1</v>
      </c>
      <c r="C4132" t="s">
        <v>78</v>
      </c>
      <c r="D4132" t="s">
        <v>98</v>
      </c>
      <c r="E4132" t="s">
        <v>15611</v>
      </c>
      <c r="F4132" t="s">
        <v>140</v>
      </c>
      <c r="G4132" t="s">
        <v>72</v>
      </c>
      <c r="H4132" t="s">
        <v>129</v>
      </c>
      <c r="I4132" t="s">
        <v>22</v>
      </c>
      <c r="J4132" t="s">
        <v>141</v>
      </c>
      <c r="K4132" t="s">
        <v>15619</v>
      </c>
      <c r="L4132" t="s">
        <v>15620</v>
      </c>
      <c r="M4132">
        <v>0.41416666600000002</v>
      </c>
      <c r="N4132">
        <v>8</v>
      </c>
      <c r="O4132">
        <v>158</v>
      </c>
      <c r="P4132">
        <v>0</v>
      </c>
      <c r="Q4132">
        <v>0</v>
      </c>
      <c r="R4132">
        <v>3.3133330000000001</v>
      </c>
      <c r="S4132">
        <v>65.438333</v>
      </c>
      <c r="T4132">
        <v>0</v>
      </c>
      <c r="U4132">
        <v>0</v>
      </c>
    </row>
    <row r="4133" spans="1:21" x14ac:dyDescent="0.25">
      <c r="A4133" t="s">
        <v>15621</v>
      </c>
      <c r="B4133">
        <v>1</v>
      </c>
      <c r="C4133" t="s">
        <v>78</v>
      </c>
      <c r="D4133" t="s">
        <v>98</v>
      </c>
      <c r="E4133" t="s">
        <v>15622</v>
      </c>
      <c r="F4133" t="s">
        <v>4986</v>
      </c>
      <c r="G4133" t="s">
        <v>71</v>
      </c>
      <c r="H4133" t="s">
        <v>129</v>
      </c>
      <c r="I4133" t="s">
        <v>22</v>
      </c>
      <c r="J4133" t="s">
        <v>141</v>
      </c>
      <c r="K4133" t="s">
        <v>15623</v>
      </c>
      <c r="L4133" t="s">
        <v>15624</v>
      </c>
      <c r="M4133">
        <v>1.5375000000000001</v>
      </c>
      <c r="N4133">
        <v>0</v>
      </c>
      <c r="O4133">
        <v>28</v>
      </c>
      <c r="P4133">
        <v>0</v>
      </c>
      <c r="Q4133">
        <v>0</v>
      </c>
      <c r="R4133">
        <v>0</v>
      </c>
      <c r="S4133">
        <v>43.05</v>
      </c>
      <c r="T4133">
        <v>0</v>
      </c>
      <c r="U4133">
        <v>0</v>
      </c>
    </row>
    <row r="4134" spans="1:21" x14ac:dyDescent="0.25">
      <c r="A4134" t="s">
        <v>15625</v>
      </c>
      <c r="B4134">
        <v>1</v>
      </c>
      <c r="C4134" t="s">
        <v>78</v>
      </c>
      <c r="D4134" t="s">
        <v>94</v>
      </c>
      <c r="E4134" t="s">
        <v>15626</v>
      </c>
      <c r="F4134" t="s">
        <v>6310</v>
      </c>
      <c r="G4134" t="s">
        <v>71</v>
      </c>
      <c r="H4134" t="s">
        <v>129</v>
      </c>
      <c r="I4134" t="s">
        <v>22</v>
      </c>
      <c r="J4134" t="s">
        <v>141</v>
      </c>
      <c r="K4134" t="s">
        <v>15627</v>
      </c>
      <c r="L4134" t="s">
        <v>15628</v>
      </c>
      <c r="M4134">
        <v>0.65416666599999995</v>
      </c>
      <c r="N4134">
        <v>0</v>
      </c>
      <c r="O4134">
        <v>53</v>
      </c>
      <c r="P4134">
        <v>0</v>
      </c>
      <c r="Q4134">
        <v>0</v>
      </c>
      <c r="R4134">
        <v>0</v>
      </c>
      <c r="S4134">
        <v>34.670833000000002</v>
      </c>
      <c r="T4134">
        <v>0</v>
      </c>
      <c r="U4134">
        <v>0</v>
      </c>
    </row>
    <row r="4135" spans="1:21" x14ac:dyDescent="0.25">
      <c r="A4135" t="s">
        <v>15629</v>
      </c>
      <c r="B4135">
        <v>1</v>
      </c>
      <c r="C4135" t="s">
        <v>78</v>
      </c>
      <c r="D4135" t="s">
        <v>95</v>
      </c>
      <c r="E4135" t="s">
        <v>15630</v>
      </c>
      <c r="F4135" t="s">
        <v>4996</v>
      </c>
      <c r="G4135" t="s">
        <v>71</v>
      </c>
      <c r="H4135" t="s">
        <v>129</v>
      </c>
      <c r="I4135" t="s">
        <v>22</v>
      </c>
      <c r="J4135" t="s">
        <v>141</v>
      </c>
      <c r="K4135" t="s">
        <v>15631</v>
      </c>
      <c r="L4135" t="s">
        <v>15632</v>
      </c>
      <c r="M4135">
        <v>4.0083333330000004</v>
      </c>
      <c r="N4135">
        <v>0</v>
      </c>
      <c r="O4135">
        <v>66</v>
      </c>
      <c r="P4135">
        <v>0</v>
      </c>
      <c r="Q4135">
        <v>0</v>
      </c>
      <c r="R4135">
        <v>0</v>
      </c>
      <c r="S4135">
        <v>264.55</v>
      </c>
      <c r="T4135">
        <v>0</v>
      </c>
      <c r="U4135">
        <v>0</v>
      </c>
    </row>
    <row r="4136" spans="1:21" x14ac:dyDescent="0.25">
      <c r="A4136" t="s">
        <v>15633</v>
      </c>
      <c r="B4136">
        <v>1</v>
      </c>
      <c r="C4136" t="s">
        <v>78</v>
      </c>
      <c r="D4136" t="s">
        <v>104</v>
      </c>
      <c r="E4136" t="s">
        <v>15634</v>
      </c>
      <c r="F4136" t="s">
        <v>177</v>
      </c>
      <c r="G4136" t="s">
        <v>72</v>
      </c>
      <c r="H4136" t="s">
        <v>129</v>
      </c>
      <c r="I4136" t="s">
        <v>22</v>
      </c>
      <c r="J4136" t="s">
        <v>130</v>
      </c>
      <c r="K4136" t="s">
        <v>15635</v>
      </c>
      <c r="L4136" t="s">
        <v>15636</v>
      </c>
      <c r="M4136">
        <v>1.201944444</v>
      </c>
      <c r="N4136">
        <v>0</v>
      </c>
      <c r="O4136">
        <v>0</v>
      </c>
      <c r="P4136">
        <v>20</v>
      </c>
      <c r="Q4136">
        <v>547</v>
      </c>
      <c r="R4136">
        <v>0</v>
      </c>
      <c r="S4136">
        <v>0</v>
      </c>
      <c r="T4136">
        <v>24.038889000000001</v>
      </c>
      <c r="U4136">
        <v>657.46361100000001</v>
      </c>
    </row>
    <row r="4137" spans="1:21" x14ac:dyDescent="0.25">
      <c r="A4137" t="s">
        <v>15637</v>
      </c>
      <c r="B4137">
        <v>1</v>
      </c>
      <c r="C4137" t="s">
        <v>78</v>
      </c>
      <c r="D4137" t="s">
        <v>104</v>
      </c>
      <c r="E4137" t="s">
        <v>13186</v>
      </c>
      <c r="F4137" t="s">
        <v>140</v>
      </c>
      <c r="G4137" t="s">
        <v>72</v>
      </c>
      <c r="H4137" t="s">
        <v>129</v>
      </c>
      <c r="I4137" t="s">
        <v>22</v>
      </c>
      <c r="J4137" t="s">
        <v>141</v>
      </c>
      <c r="K4137" t="s">
        <v>15638</v>
      </c>
      <c r="L4137" t="s">
        <v>15639</v>
      </c>
      <c r="M4137">
        <v>0.47833333300000003</v>
      </c>
      <c r="N4137">
        <v>8</v>
      </c>
      <c r="O4137">
        <v>426</v>
      </c>
      <c r="P4137">
        <v>8</v>
      </c>
      <c r="Q4137">
        <v>7</v>
      </c>
      <c r="R4137">
        <v>3.826667</v>
      </c>
      <c r="S4137">
        <v>203.77</v>
      </c>
      <c r="T4137">
        <v>3.826667</v>
      </c>
      <c r="U4137">
        <v>3.3483329999999998</v>
      </c>
    </row>
    <row r="4138" spans="1:21" x14ac:dyDescent="0.25">
      <c r="A4138" t="s">
        <v>15640</v>
      </c>
      <c r="B4138">
        <v>1</v>
      </c>
      <c r="C4138" t="s">
        <v>78</v>
      </c>
      <c r="D4138" t="s">
        <v>104</v>
      </c>
      <c r="E4138" t="s">
        <v>13179</v>
      </c>
      <c r="F4138" t="s">
        <v>140</v>
      </c>
      <c r="G4138" t="s">
        <v>72</v>
      </c>
      <c r="H4138" t="s">
        <v>129</v>
      </c>
      <c r="I4138" t="s">
        <v>22</v>
      </c>
      <c r="J4138" t="s">
        <v>141</v>
      </c>
      <c r="K4138" t="s">
        <v>15641</v>
      </c>
      <c r="L4138" t="s">
        <v>15642</v>
      </c>
      <c r="M4138">
        <v>0.4975</v>
      </c>
      <c r="N4138">
        <v>3</v>
      </c>
      <c r="O4138">
        <v>0</v>
      </c>
      <c r="P4138">
        <v>92</v>
      </c>
      <c r="Q4138">
        <v>923</v>
      </c>
      <c r="R4138">
        <v>1.4924999999999999</v>
      </c>
      <c r="S4138">
        <v>0</v>
      </c>
      <c r="T4138">
        <v>45.77</v>
      </c>
      <c r="U4138">
        <v>459.1925</v>
      </c>
    </row>
    <row r="4139" spans="1:21" x14ac:dyDescent="0.25">
      <c r="A4139" t="s">
        <v>15643</v>
      </c>
      <c r="B4139">
        <v>1</v>
      </c>
      <c r="C4139" t="s">
        <v>78</v>
      </c>
      <c r="D4139" t="s">
        <v>98</v>
      </c>
      <c r="E4139" t="s">
        <v>15611</v>
      </c>
      <c r="F4139" t="s">
        <v>140</v>
      </c>
      <c r="G4139" t="s">
        <v>72</v>
      </c>
      <c r="H4139" t="s">
        <v>129</v>
      </c>
      <c r="I4139" t="s">
        <v>22</v>
      </c>
      <c r="J4139" t="s">
        <v>141</v>
      </c>
      <c r="K4139" t="s">
        <v>15644</v>
      </c>
      <c r="L4139" t="s">
        <v>15645</v>
      </c>
      <c r="M4139">
        <v>0.447222222</v>
      </c>
      <c r="N4139">
        <v>2</v>
      </c>
      <c r="O4139">
        <v>31</v>
      </c>
      <c r="P4139">
        <v>0</v>
      </c>
      <c r="Q4139">
        <v>3</v>
      </c>
      <c r="R4139">
        <v>0.89444400000000002</v>
      </c>
      <c r="S4139">
        <v>13.863889</v>
      </c>
      <c r="T4139">
        <v>0</v>
      </c>
      <c r="U4139">
        <v>1.3416669999999999</v>
      </c>
    </row>
    <row r="4140" spans="1:21" x14ac:dyDescent="0.25">
      <c r="A4140" t="s">
        <v>15646</v>
      </c>
      <c r="B4140">
        <v>1</v>
      </c>
      <c r="C4140" t="s">
        <v>78</v>
      </c>
      <c r="D4140" t="s">
        <v>98</v>
      </c>
      <c r="E4140" t="s">
        <v>15647</v>
      </c>
      <c r="F4140" t="s">
        <v>4991</v>
      </c>
      <c r="G4140" t="s">
        <v>71</v>
      </c>
      <c r="H4140" t="s">
        <v>129</v>
      </c>
      <c r="I4140" t="s">
        <v>22</v>
      </c>
      <c r="J4140" t="s">
        <v>141</v>
      </c>
      <c r="K4140" t="s">
        <v>15648</v>
      </c>
      <c r="L4140" t="s">
        <v>15649</v>
      </c>
      <c r="M4140">
        <v>2.4738888879999998</v>
      </c>
      <c r="N4140">
        <v>0</v>
      </c>
      <c r="O4140">
        <v>1</v>
      </c>
      <c r="P4140">
        <v>0</v>
      </c>
      <c r="Q4140">
        <v>0</v>
      </c>
      <c r="R4140">
        <v>0</v>
      </c>
      <c r="S4140">
        <v>2.4738889999999998</v>
      </c>
      <c r="T4140">
        <v>0</v>
      </c>
      <c r="U4140">
        <v>0</v>
      </c>
    </row>
    <row r="4141" spans="1:21" x14ac:dyDescent="0.25">
      <c r="A4141" t="s">
        <v>15650</v>
      </c>
      <c r="B4141">
        <v>1</v>
      </c>
      <c r="C4141" t="s">
        <v>78</v>
      </c>
      <c r="D4141" t="s">
        <v>82</v>
      </c>
      <c r="E4141" t="s">
        <v>15651</v>
      </c>
      <c r="F4141" t="s">
        <v>5012</v>
      </c>
      <c r="G4141" t="s">
        <v>72</v>
      </c>
      <c r="H4141" t="s">
        <v>129</v>
      </c>
      <c r="I4141" t="s">
        <v>22</v>
      </c>
      <c r="J4141" t="s">
        <v>141</v>
      </c>
      <c r="K4141" t="s">
        <v>15652</v>
      </c>
      <c r="L4141" t="s">
        <v>15653</v>
      </c>
      <c r="M4141">
        <v>1.741666666</v>
      </c>
      <c r="N4141">
        <v>0</v>
      </c>
      <c r="O4141">
        <v>0</v>
      </c>
      <c r="P4141">
        <v>1</v>
      </c>
      <c r="Q4141">
        <v>418</v>
      </c>
      <c r="R4141">
        <v>0</v>
      </c>
      <c r="S4141">
        <v>0</v>
      </c>
      <c r="T4141">
        <v>1.7416670000000001</v>
      </c>
      <c r="U4141">
        <v>728.01666599999999</v>
      </c>
    </row>
    <row r="4142" spans="1:21" x14ac:dyDescent="0.25">
      <c r="A4142" t="s">
        <v>15654</v>
      </c>
      <c r="B4142">
        <v>1</v>
      </c>
      <c r="C4142" t="s">
        <v>78</v>
      </c>
      <c r="D4142" t="s">
        <v>95</v>
      </c>
      <c r="E4142" t="s">
        <v>15655</v>
      </c>
      <c r="F4142" t="s">
        <v>4986</v>
      </c>
      <c r="G4142" t="s">
        <v>71</v>
      </c>
      <c r="H4142" t="s">
        <v>129</v>
      </c>
      <c r="I4142" t="s">
        <v>22</v>
      </c>
      <c r="J4142" t="s">
        <v>141</v>
      </c>
      <c r="K4142" t="s">
        <v>15656</v>
      </c>
      <c r="L4142" t="s">
        <v>15657</v>
      </c>
      <c r="M4142">
        <v>4.4708333329999999</v>
      </c>
      <c r="N4142">
        <v>0</v>
      </c>
      <c r="O4142">
        <v>53</v>
      </c>
      <c r="P4142">
        <v>0</v>
      </c>
      <c r="Q4142">
        <v>0</v>
      </c>
      <c r="R4142">
        <v>0</v>
      </c>
      <c r="S4142">
        <v>236.95416700000001</v>
      </c>
      <c r="T4142">
        <v>0</v>
      </c>
      <c r="U4142">
        <v>0</v>
      </c>
    </row>
    <row r="4143" spans="1:21" x14ac:dyDescent="0.25">
      <c r="A4143" t="s">
        <v>15658</v>
      </c>
      <c r="B4143">
        <v>1</v>
      </c>
      <c r="C4143" t="s">
        <v>78</v>
      </c>
      <c r="D4143" t="s">
        <v>95</v>
      </c>
      <c r="E4143" t="s">
        <v>15659</v>
      </c>
      <c r="F4143" t="s">
        <v>5538</v>
      </c>
      <c r="G4143" t="s">
        <v>72</v>
      </c>
      <c r="H4143" t="s">
        <v>129</v>
      </c>
      <c r="I4143" t="s">
        <v>22</v>
      </c>
      <c r="J4143" t="s">
        <v>141</v>
      </c>
      <c r="K4143" t="s">
        <v>15660</v>
      </c>
      <c r="L4143" t="s">
        <v>15661</v>
      </c>
      <c r="M4143">
        <v>1.315555555</v>
      </c>
      <c r="N4143">
        <v>7</v>
      </c>
      <c r="O4143">
        <v>1151</v>
      </c>
      <c r="P4143">
        <v>0</v>
      </c>
      <c r="Q4143">
        <v>0</v>
      </c>
      <c r="R4143">
        <v>9.2088889999999992</v>
      </c>
      <c r="S4143">
        <v>1514.204444</v>
      </c>
      <c r="T4143">
        <v>0</v>
      </c>
      <c r="U4143">
        <v>0</v>
      </c>
    </row>
    <row r="4144" spans="1:21" x14ac:dyDescent="0.25">
      <c r="A4144" t="s">
        <v>15662</v>
      </c>
      <c r="B4144">
        <v>1</v>
      </c>
      <c r="C4144" t="s">
        <v>79</v>
      </c>
      <c r="D4144" t="s">
        <v>125</v>
      </c>
      <c r="E4144" t="s">
        <v>15663</v>
      </c>
      <c r="F4144" t="s">
        <v>5110</v>
      </c>
      <c r="G4144" t="s">
        <v>72</v>
      </c>
      <c r="H4144" t="s">
        <v>129</v>
      </c>
      <c r="I4144" t="s">
        <v>24</v>
      </c>
      <c r="J4144" t="s">
        <v>141</v>
      </c>
      <c r="K4144" t="s">
        <v>15664</v>
      </c>
      <c r="L4144" t="s">
        <v>15665</v>
      </c>
      <c r="M4144">
        <v>2.5888888880000001</v>
      </c>
      <c r="N4144">
        <v>10</v>
      </c>
      <c r="O4144">
        <v>3383</v>
      </c>
      <c r="P4144">
        <v>0</v>
      </c>
      <c r="Q4144">
        <v>0</v>
      </c>
      <c r="R4144">
        <v>25.888888999999999</v>
      </c>
      <c r="S4144">
        <v>8758.2111079999995</v>
      </c>
      <c r="T4144">
        <v>0</v>
      </c>
      <c r="U4144">
        <v>0</v>
      </c>
    </row>
    <row r="4145" spans="1:21" x14ac:dyDescent="0.25">
      <c r="A4145" t="s">
        <v>15666</v>
      </c>
      <c r="B4145">
        <v>1</v>
      </c>
      <c r="C4145" t="s">
        <v>79</v>
      </c>
      <c r="D4145" t="s">
        <v>125</v>
      </c>
      <c r="E4145" t="s">
        <v>15663</v>
      </c>
      <c r="F4145" t="s">
        <v>140</v>
      </c>
      <c r="G4145" t="s">
        <v>72</v>
      </c>
      <c r="H4145" t="s">
        <v>129</v>
      </c>
      <c r="I4145" t="s">
        <v>22</v>
      </c>
      <c r="J4145" t="s">
        <v>141</v>
      </c>
      <c r="K4145" t="s">
        <v>15667</v>
      </c>
      <c r="L4145" t="s">
        <v>15668</v>
      </c>
      <c r="M4145">
        <v>0.33444444400000001</v>
      </c>
      <c r="N4145">
        <v>2</v>
      </c>
      <c r="O4145">
        <v>384</v>
      </c>
      <c r="P4145">
        <v>0</v>
      </c>
      <c r="Q4145">
        <v>0</v>
      </c>
      <c r="R4145">
        <v>0.66888899999999996</v>
      </c>
      <c r="S4145">
        <v>128.42666600000001</v>
      </c>
      <c r="T4145">
        <v>0</v>
      </c>
      <c r="U4145">
        <v>0</v>
      </c>
    </row>
    <row r="4146" spans="1:21" x14ac:dyDescent="0.25">
      <c r="A4146" t="s">
        <v>15669</v>
      </c>
      <c r="B4146">
        <v>1</v>
      </c>
      <c r="C4146" t="s">
        <v>79</v>
      </c>
      <c r="D4146" t="s">
        <v>124</v>
      </c>
      <c r="E4146" t="s">
        <v>15670</v>
      </c>
      <c r="F4146" t="s">
        <v>6570</v>
      </c>
      <c r="G4146" t="s">
        <v>72</v>
      </c>
      <c r="H4146" t="s">
        <v>129</v>
      </c>
      <c r="I4146" t="s">
        <v>22</v>
      </c>
      <c r="J4146" t="s">
        <v>141</v>
      </c>
      <c r="K4146" t="s">
        <v>15671</v>
      </c>
      <c r="L4146" t="s">
        <v>15672</v>
      </c>
      <c r="M4146">
        <v>0.70972222200000001</v>
      </c>
      <c r="N4146">
        <v>1</v>
      </c>
      <c r="O4146">
        <v>728</v>
      </c>
      <c r="P4146">
        <v>0</v>
      </c>
      <c r="Q4146">
        <v>0</v>
      </c>
      <c r="R4146">
        <v>0.70972199999999996</v>
      </c>
      <c r="S4146">
        <v>516.67777799999999</v>
      </c>
      <c r="T4146">
        <v>0</v>
      </c>
      <c r="U4146">
        <v>0</v>
      </c>
    </row>
    <row r="4147" spans="1:21" x14ac:dyDescent="0.25">
      <c r="A4147" t="s">
        <v>15673</v>
      </c>
      <c r="B4147">
        <v>1</v>
      </c>
      <c r="C4147" t="s">
        <v>78</v>
      </c>
      <c r="D4147" t="s">
        <v>89</v>
      </c>
      <c r="E4147" t="s">
        <v>15674</v>
      </c>
      <c r="F4147" t="s">
        <v>140</v>
      </c>
      <c r="G4147" t="s">
        <v>72</v>
      </c>
      <c r="H4147" t="s">
        <v>129</v>
      </c>
      <c r="I4147" t="s">
        <v>22</v>
      </c>
      <c r="J4147" t="s">
        <v>141</v>
      </c>
      <c r="K4147" t="s">
        <v>15675</v>
      </c>
      <c r="L4147" t="s">
        <v>15676</v>
      </c>
      <c r="M4147">
        <v>0.653888888</v>
      </c>
      <c r="N4147">
        <v>4</v>
      </c>
      <c r="O4147">
        <v>790</v>
      </c>
      <c r="P4147">
        <v>0</v>
      </c>
      <c r="Q4147">
        <v>0</v>
      </c>
      <c r="R4147">
        <v>2.6155560000000002</v>
      </c>
      <c r="S4147">
        <v>516.57222200000001</v>
      </c>
      <c r="T4147">
        <v>0</v>
      </c>
      <c r="U4147">
        <v>0</v>
      </c>
    </row>
    <row r="4148" spans="1:21" x14ac:dyDescent="0.25">
      <c r="A4148" t="s">
        <v>15677</v>
      </c>
      <c r="B4148">
        <v>1</v>
      </c>
      <c r="C4148" t="s">
        <v>78</v>
      </c>
      <c r="D4148" t="s">
        <v>104</v>
      </c>
      <c r="E4148" t="s">
        <v>15634</v>
      </c>
      <c r="F4148" t="s">
        <v>128</v>
      </c>
      <c r="G4148" t="s">
        <v>72</v>
      </c>
      <c r="H4148" t="s">
        <v>129</v>
      </c>
      <c r="I4148" t="s">
        <v>22</v>
      </c>
      <c r="J4148" t="s">
        <v>130</v>
      </c>
      <c r="K4148" t="s">
        <v>15678</v>
      </c>
      <c r="L4148" t="s">
        <v>15679</v>
      </c>
      <c r="M4148">
        <v>1.3563888879999999</v>
      </c>
      <c r="N4148">
        <v>0</v>
      </c>
      <c r="O4148">
        <v>0</v>
      </c>
      <c r="P4148">
        <v>20</v>
      </c>
      <c r="Q4148">
        <v>547</v>
      </c>
      <c r="R4148">
        <v>0</v>
      </c>
      <c r="S4148">
        <v>0</v>
      </c>
      <c r="T4148">
        <v>27.127777999999999</v>
      </c>
      <c r="U4148">
        <v>741.94472199999996</v>
      </c>
    </row>
    <row r="4149" spans="1:21" x14ac:dyDescent="0.25">
      <c r="A4149" t="s">
        <v>15680</v>
      </c>
      <c r="B4149">
        <v>1</v>
      </c>
      <c r="C4149" t="s">
        <v>78</v>
      </c>
      <c r="D4149" t="s">
        <v>104</v>
      </c>
      <c r="E4149" t="s">
        <v>15681</v>
      </c>
      <c r="F4149" t="s">
        <v>140</v>
      </c>
      <c r="G4149" t="s">
        <v>72</v>
      </c>
      <c r="H4149" t="s">
        <v>129</v>
      </c>
      <c r="I4149" t="s">
        <v>22</v>
      </c>
      <c r="J4149" t="s">
        <v>141</v>
      </c>
      <c r="K4149" t="s">
        <v>15682</v>
      </c>
      <c r="L4149" t="s">
        <v>15683</v>
      </c>
      <c r="M4149">
        <v>0.66527777700000001</v>
      </c>
      <c r="N4149">
        <v>0</v>
      </c>
      <c r="O4149">
        <v>0</v>
      </c>
      <c r="P4149">
        <v>24</v>
      </c>
      <c r="Q4149">
        <v>375</v>
      </c>
      <c r="R4149">
        <v>0</v>
      </c>
      <c r="S4149">
        <v>0</v>
      </c>
      <c r="T4149">
        <v>15.966666999999999</v>
      </c>
      <c r="U4149">
        <v>249.47916599999999</v>
      </c>
    </row>
    <row r="4150" spans="1:21" x14ac:dyDescent="0.25">
      <c r="A4150" t="s">
        <v>15684</v>
      </c>
      <c r="B4150">
        <v>1</v>
      </c>
      <c r="C4150" t="s">
        <v>78</v>
      </c>
      <c r="D4150" t="s">
        <v>98</v>
      </c>
      <c r="E4150" t="s">
        <v>15685</v>
      </c>
      <c r="F4150" t="s">
        <v>4991</v>
      </c>
      <c r="G4150" t="s">
        <v>71</v>
      </c>
      <c r="H4150" t="s">
        <v>129</v>
      </c>
      <c r="I4150" t="s">
        <v>22</v>
      </c>
      <c r="J4150" t="s">
        <v>141</v>
      </c>
      <c r="K4150" t="s">
        <v>15686</v>
      </c>
      <c r="L4150" t="s">
        <v>15687</v>
      </c>
      <c r="M4150">
        <v>1.3833333329999999</v>
      </c>
      <c r="N4150">
        <v>0</v>
      </c>
      <c r="O4150">
        <v>2</v>
      </c>
      <c r="P4150">
        <v>0</v>
      </c>
      <c r="Q4150">
        <v>0</v>
      </c>
      <c r="R4150">
        <v>0</v>
      </c>
      <c r="S4150">
        <v>2.766667</v>
      </c>
      <c r="T4150">
        <v>0</v>
      </c>
      <c r="U4150">
        <v>0</v>
      </c>
    </row>
    <row r="4151" spans="1:21" x14ac:dyDescent="0.25">
      <c r="A4151" t="s">
        <v>15688</v>
      </c>
      <c r="B4151">
        <v>1</v>
      </c>
      <c r="C4151" t="s">
        <v>78</v>
      </c>
      <c r="D4151" t="s">
        <v>94</v>
      </c>
      <c r="E4151" t="s">
        <v>7800</v>
      </c>
      <c r="F4151" t="s">
        <v>5012</v>
      </c>
      <c r="G4151" t="s">
        <v>72</v>
      </c>
      <c r="H4151" t="s">
        <v>129</v>
      </c>
      <c r="I4151" t="s">
        <v>22</v>
      </c>
      <c r="J4151" t="s">
        <v>141</v>
      </c>
      <c r="K4151" t="s">
        <v>15689</v>
      </c>
      <c r="L4151" t="s">
        <v>15690</v>
      </c>
      <c r="M4151">
        <v>1.9550000000000001</v>
      </c>
      <c r="N4151">
        <v>0</v>
      </c>
      <c r="O4151">
        <v>11</v>
      </c>
      <c r="P4151">
        <v>1</v>
      </c>
      <c r="Q4151">
        <v>43</v>
      </c>
      <c r="R4151">
        <v>0</v>
      </c>
      <c r="S4151">
        <v>21.504999999999999</v>
      </c>
      <c r="T4151">
        <v>1.9550000000000001</v>
      </c>
      <c r="U4151">
        <v>84.064999999999998</v>
      </c>
    </row>
    <row r="4152" spans="1:21" x14ac:dyDescent="0.25">
      <c r="A4152" t="s">
        <v>15691</v>
      </c>
      <c r="B4152">
        <v>1</v>
      </c>
      <c r="C4152" t="s">
        <v>78</v>
      </c>
      <c r="D4152" t="s">
        <v>82</v>
      </c>
      <c r="E4152" t="s">
        <v>15692</v>
      </c>
      <c r="F4152" t="s">
        <v>2199</v>
      </c>
      <c r="G4152" t="s">
        <v>71</v>
      </c>
      <c r="H4152" t="s">
        <v>129</v>
      </c>
      <c r="I4152" t="s">
        <v>22</v>
      </c>
      <c r="J4152" t="s">
        <v>141</v>
      </c>
      <c r="K4152" t="s">
        <v>15693</v>
      </c>
      <c r="L4152" t="s">
        <v>15694</v>
      </c>
      <c r="M4152">
        <v>0.43916666599999998</v>
      </c>
      <c r="N4152">
        <v>0</v>
      </c>
      <c r="O4152">
        <v>198</v>
      </c>
      <c r="P4152">
        <v>0</v>
      </c>
      <c r="Q4152">
        <v>0</v>
      </c>
      <c r="R4152">
        <v>0</v>
      </c>
      <c r="S4152">
        <v>86.954999999999998</v>
      </c>
      <c r="T4152">
        <v>0</v>
      </c>
      <c r="U4152">
        <v>0</v>
      </c>
    </row>
    <row r="4153" spans="1:21" x14ac:dyDescent="0.25">
      <c r="A4153" t="s">
        <v>15695</v>
      </c>
      <c r="B4153">
        <v>1</v>
      </c>
      <c r="C4153" t="s">
        <v>78</v>
      </c>
      <c r="D4153" t="s">
        <v>93</v>
      </c>
      <c r="E4153" t="s">
        <v>15696</v>
      </c>
      <c r="F4153" t="s">
        <v>5748</v>
      </c>
      <c r="G4153" t="s">
        <v>71</v>
      </c>
      <c r="H4153" t="s">
        <v>129</v>
      </c>
      <c r="I4153" t="s">
        <v>22</v>
      </c>
      <c r="J4153" t="s">
        <v>141</v>
      </c>
      <c r="K4153" t="s">
        <v>15697</v>
      </c>
      <c r="L4153" t="s">
        <v>15698</v>
      </c>
      <c r="M4153">
        <v>0.26638888799999999</v>
      </c>
      <c r="N4153">
        <v>0</v>
      </c>
      <c r="O4153">
        <v>10</v>
      </c>
      <c r="P4153">
        <v>0</v>
      </c>
      <c r="Q4153">
        <v>0</v>
      </c>
      <c r="R4153">
        <v>0</v>
      </c>
      <c r="S4153">
        <v>2.6638890000000002</v>
      </c>
      <c r="T4153">
        <v>0</v>
      </c>
      <c r="U4153">
        <v>0</v>
      </c>
    </row>
    <row r="4154" spans="1:21" x14ac:dyDescent="0.25">
      <c r="A4154" t="s">
        <v>15699</v>
      </c>
      <c r="B4154">
        <v>1</v>
      </c>
      <c r="C4154" t="s">
        <v>78</v>
      </c>
      <c r="D4154" t="s">
        <v>93</v>
      </c>
      <c r="E4154" t="s">
        <v>15700</v>
      </c>
      <c r="F4154" t="s">
        <v>140</v>
      </c>
      <c r="G4154" t="s">
        <v>72</v>
      </c>
      <c r="H4154" t="s">
        <v>129</v>
      </c>
      <c r="I4154" t="s">
        <v>22</v>
      </c>
      <c r="J4154" t="s">
        <v>141</v>
      </c>
      <c r="K4154" t="s">
        <v>15701</v>
      </c>
      <c r="L4154" t="s">
        <v>15702</v>
      </c>
      <c r="M4154">
        <v>0.74388888799999997</v>
      </c>
      <c r="N4154">
        <v>30</v>
      </c>
      <c r="O4154">
        <v>4207</v>
      </c>
      <c r="P4154">
        <v>2</v>
      </c>
      <c r="Q4154">
        <v>0</v>
      </c>
      <c r="R4154">
        <v>22.316666999999999</v>
      </c>
      <c r="S4154">
        <v>3129.5405519999999</v>
      </c>
      <c r="T4154">
        <v>1.487778</v>
      </c>
      <c r="U4154">
        <v>0</v>
      </c>
    </row>
    <row r="4155" spans="1:21" x14ac:dyDescent="0.25">
      <c r="A4155" t="s">
        <v>15703</v>
      </c>
      <c r="B4155">
        <v>1</v>
      </c>
      <c r="C4155" t="s">
        <v>78</v>
      </c>
      <c r="D4155" t="s">
        <v>93</v>
      </c>
      <c r="E4155" t="s">
        <v>15704</v>
      </c>
      <c r="F4155" t="s">
        <v>140</v>
      </c>
      <c r="G4155" t="s">
        <v>72</v>
      </c>
      <c r="H4155" t="s">
        <v>129</v>
      </c>
      <c r="I4155" t="s">
        <v>22</v>
      </c>
      <c r="J4155" t="s">
        <v>141</v>
      </c>
      <c r="K4155" t="s">
        <v>15705</v>
      </c>
      <c r="L4155" t="s">
        <v>15706</v>
      </c>
      <c r="M4155">
        <v>0.18472222199999999</v>
      </c>
      <c r="N4155">
        <v>11</v>
      </c>
      <c r="O4155">
        <v>2815</v>
      </c>
      <c r="P4155">
        <v>0</v>
      </c>
      <c r="Q4155">
        <v>0</v>
      </c>
      <c r="R4155">
        <v>2.0319440000000002</v>
      </c>
      <c r="S4155">
        <v>519.99305500000003</v>
      </c>
      <c r="T4155">
        <v>0</v>
      </c>
      <c r="U4155">
        <v>0</v>
      </c>
    </row>
    <row r="4156" spans="1:21" x14ac:dyDescent="0.25">
      <c r="A4156" t="s">
        <v>15707</v>
      </c>
      <c r="B4156">
        <v>1</v>
      </c>
      <c r="C4156" t="s">
        <v>79</v>
      </c>
      <c r="D4156" t="s">
        <v>115</v>
      </c>
      <c r="E4156" t="s">
        <v>15708</v>
      </c>
      <c r="F4156" t="s">
        <v>5012</v>
      </c>
      <c r="G4156" t="s">
        <v>72</v>
      </c>
      <c r="H4156" t="s">
        <v>129</v>
      </c>
      <c r="I4156" t="s">
        <v>22</v>
      </c>
      <c r="J4156" t="s">
        <v>141</v>
      </c>
      <c r="K4156" t="s">
        <v>15709</v>
      </c>
      <c r="L4156" t="s">
        <v>15710</v>
      </c>
      <c r="M4156">
        <v>1.591388888</v>
      </c>
      <c r="N4156">
        <v>0</v>
      </c>
      <c r="O4156">
        <v>0</v>
      </c>
      <c r="P4156">
        <v>0</v>
      </c>
      <c r="Q4156">
        <v>8</v>
      </c>
      <c r="R4156">
        <v>0</v>
      </c>
      <c r="S4156">
        <v>0</v>
      </c>
      <c r="T4156">
        <v>0</v>
      </c>
      <c r="U4156">
        <v>12.731111</v>
      </c>
    </row>
    <row r="4157" spans="1:21" x14ac:dyDescent="0.25">
      <c r="A4157" t="s">
        <v>15711</v>
      </c>
      <c r="B4157">
        <v>1</v>
      </c>
      <c r="C4157" t="s">
        <v>78</v>
      </c>
      <c r="D4157" t="s">
        <v>95</v>
      </c>
      <c r="E4157" t="s">
        <v>15712</v>
      </c>
      <c r="F4157" t="s">
        <v>2199</v>
      </c>
      <c r="G4157" t="s">
        <v>71</v>
      </c>
      <c r="H4157" t="s">
        <v>129</v>
      </c>
      <c r="I4157" t="s">
        <v>22</v>
      </c>
      <c r="J4157" t="s">
        <v>141</v>
      </c>
      <c r="K4157" t="s">
        <v>15713</v>
      </c>
      <c r="L4157" t="s">
        <v>15714</v>
      </c>
      <c r="M4157">
        <v>1.325555555</v>
      </c>
      <c r="N4157">
        <v>0</v>
      </c>
      <c r="O4157">
        <v>83</v>
      </c>
      <c r="P4157">
        <v>0</v>
      </c>
      <c r="Q4157">
        <v>0</v>
      </c>
      <c r="R4157">
        <v>0</v>
      </c>
      <c r="S4157">
        <v>110.021111</v>
      </c>
      <c r="T4157">
        <v>0</v>
      </c>
      <c r="U4157">
        <v>0</v>
      </c>
    </row>
    <row r="4158" spans="1:21" x14ac:dyDescent="0.25">
      <c r="A4158" t="s">
        <v>15715</v>
      </c>
      <c r="B4158">
        <v>1</v>
      </c>
      <c r="C4158" t="s">
        <v>78</v>
      </c>
      <c r="D4158" t="s">
        <v>94</v>
      </c>
      <c r="E4158" t="s">
        <v>15716</v>
      </c>
      <c r="F4158" t="s">
        <v>5070</v>
      </c>
      <c r="G4158" t="s">
        <v>71</v>
      </c>
      <c r="H4158" t="s">
        <v>129</v>
      </c>
      <c r="I4158" t="s">
        <v>22</v>
      </c>
      <c r="J4158" t="s">
        <v>141</v>
      </c>
      <c r="K4158" t="s">
        <v>15717</v>
      </c>
      <c r="L4158" t="s">
        <v>15718</v>
      </c>
      <c r="M4158">
        <v>7.3663888880000004</v>
      </c>
      <c r="N4158">
        <v>0</v>
      </c>
      <c r="O4158">
        <v>1</v>
      </c>
      <c r="P4158">
        <v>0</v>
      </c>
      <c r="Q4158">
        <v>0</v>
      </c>
      <c r="R4158">
        <v>0</v>
      </c>
      <c r="S4158">
        <v>7.3663889999999999</v>
      </c>
      <c r="T4158">
        <v>0</v>
      </c>
      <c r="U4158">
        <v>0</v>
      </c>
    </row>
    <row r="4159" spans="1:21" x14ac:dyDescent="0.25">
      <c r="A4159" t="s">
        <v>15719</v>
      </c>
      <c r="B4159">
        <v>1</v>
      </c>
      <c r="C4159" t="s">
        <v>78</v>
      </c>
      <c r="D4159" t="s">
        <v>94</v>
      </c>
      <c r="E4159" t="s">
        <v>15720</v>
      </c>
      <c r="F4159" t="s">
        <v>4986</v>
      </c>
      <c r="G4159" t="s">
        <v>71</v>
      </c>
      <c r="H4159" t="s">
        <v>129</v>
      </c>
      <c r="I4159" t="s">
        <v>22</v>
      </c>
      <c r="J4159" t="s">
        <v>141</v>
      </c>
      <c r="K4159" t="s">
        <v>15721</v>
      </c>
      <c r="L4159" t="s">
        <v>15722</v>
      </c>
      <c r="M4159">
        <v>0.95111111100000001</v>
      </c>
      <c r="N4159">
        <v>0</v>
      </c>
      <c r="O4159">
        <v>95</v>
      </c>
      <c r="P4159">
        <v>0</v>
      </c>
      <c r="Q4159">
        <v>0</v>
      </c>
      <c r="R4159">
        <v>0</v>
      </c>
      <c r="S4159">
        <v>90.355556000000007</v>
      </c>
      <c r="T4159">
        <v>0</v>
      </c>
      <c r="U4159">
        <v>0</v>
      </c>
    </row>
    <row r="4160" spans="1:21" x14ac:dyDescent="0.25">
      <c r="A4160" t="s">
        <v>15723</v>
      </c>
      <c r="B4160">
        <v>1</v>
      </c>
      <c r="C4160" t="s">
        <v>78</v>
      </c>
      <c r="D4160" t="s">
        <v>94</v>
      </c>
      <c r="E4160" t="s">
        <v>15724</v>
      </c>
      <c r="F4160" t="s">
        <v>4991</v>
      </c>
      <c r="G4160" t="s">
        <v>71</v>
      </c>
      <c r="H4160" t="s">
        <v>129</v>
      </c>
      <c r="I4160" t="s">
        <v>22</v>
      </c>
      <c r="J4160" t="s">
        <v>141</v>
      </c>
      <c r="K4160" t="s">
        <v>15725</v>
      </c>
      <c r="L4160" t="s">
        <v>15726</v>
      </c>
      <c r="M4160">
        <v>3.0952777770000002</v>
      </c>
      <c r="N4160">
        <v>1</v>
      </c>
      <c r="O4160">
        <v>0</v>
      </c>
      <c r="P4160">
        <v>0</v>
      </c>
      <c r="Q4160">
        <v>0</v>
      </c>
      <c r="R4160">
        <v>3.095278</v>
      </c>
      <c r="S4160">
        <v>0</v>
      </c>
      <c r="T4160">
        <v>0</v>
      </c>
      <c r="U4160">
        <v>0</v>
      </c>
    </row>
    <row r="4161" spans="1:21" x14ac:dyDescent="0.25">
      <c r="A4161" t="s">
        <v>15727</v>
      </c>
      <c r="B4161">
        <v>1</v>
      </c>
      <c r="C4161" t="s">
        <v>78</v>
      </c>
      <c r="D4161" t="s">
        <v>94</v>
      </c>
      <c r="E4161" t="s">
        <v>15728</v>
      </c>
      <c r="F4161" t="s">
        <v>6241</v>
      </c>
      <c r="G4161" t="s">
        <v>71</v>
      </c>
      <c r="H4161" t="s">
        <v>129</v>
      </c>
      <c r="I4161" t="s">
        <v>22</v>
      </c>
      <c r="J4161" t="s">
        <v>141</v>
      </c>
      <c r="K4161" t="s">
        <v>15729</v>
      </c>
      <c r="L4161" t="s">
        <v>15730</v>
      </c>
      <c r="M4161">
        <v>0.14138888799999999</v>
      </c>
      <c r="N4161">
        <v>0</v>
      </c>
      <c r="O4161">
        <v>36</v>
      </c>
      <c r="P4161">
        <v>0</v>
      </c>
      <c r="Q4161">
        <v>0</v>
      </c>
      <c r="R4161">
        <v>0</v>
      </c>
      <c r="S4161">
        <v>5.09</v>
      </c>
      <c r="T4161">
        <v>0</v>
      </c>
      <c r="U4161">
        <v>0</v>
      </c>
    </row>
    <row r="4162" spans="1:21" x14ac:dyDescent="0.25">
      <c r="A4162" t="s">
        <v>15731</v>
      </c>
      <c r="B4162">
        <v>1</v>
      </c>
      <c r="C4162" t="s">
        <v>78</v>
      </c>
      <c r="D4162" t="s">
        <v>94</v>
      </c>
      <c r="E4162" t="s">
        <v>15732</v>
      </c>
      <c r="F4162" t="s">
        <v>4991</v>
      </c>
      <c r="G4162" t="s">
        <v>71</v>
      </c>
      <c r="H4162" t="s">
        <v>129</v>
      </c>
      <c r="I4162" t="s">
        <v>22</v>
      </c>
      <c r="J4162" t="s">
        <v>141</v>
      </c>
      <c r="K4162" t="s">
        <v>15733</v>
      </c>
      <c r="L4162" t="s">
        <v>15734</v>
      </c>
      <c r="M4162">
        <v>2.335</v>
      </c>
      <c r="N4162">
        <v>0</v>
      </c>
      <c r="O4162">
        <v>1</v>
      </c>
      <c r="P4162">
        <v>0</v>
      </c>
      <c r="Q4162">
        <v>0</v>
      </c>
      <c r="R4162">
        <v>0</v>
      </c>
      <c r="S4162">
        <v>2.335</v>
      </c>
      <c r="T4162">
        <v>0</v>
      </c>
      <c r="U4162">
        <v>0</v>
      </c>
    </row>
    <row r="4163" spans="1:21" x14ac:dyDescent="0.25">
      <c r="A4163" t="s">
        <v>15735</v>
      </c>
      <c r="B4163">
        <v>1</v>
      </c>
      <c r="C4163" t="s">
        <v>78</v>
      </c>
      <c r="D4163" t="s">
        <v>94</v>
      </c>
      <c r="E4163" t="s">
        <v>15736</v>
      </c>
      <c r="F4163" t="s">
        <v>5070</v>
      </c>
      <c r="G4163" t="s">
        <v>71</v>
      </c>
      <c r="H4163" t="s">
        <v>129</v>
      </c>
      <c r="I4163" t="s">
        <v>22</v>
      </c>
      <c r="J4163" t="s">
        <v>141</v>
      </c>
      <c r="K4163" t="s">
        <v>15737</v>
      </c>
      <c r="L4163" t="s">
        <v>15738</v>
      </c>
      <c r="M4163">
        <v>4.5466666660000001</v>
      </c>
      <c r="N4163">
        <v>0</v>
      </c>
      <c r="O4163">
        <v>1</v>
      </c>
      <c r="P4163">
        <v>0</v>
      </c>
      <c r="Q4163">
        <v>0</v>
      </c>
      <c r="R4163">
        <v>0</v>
      </c>
      <c r="S4163">
        <v>4.5466670000000002</v>
      </c>
      <c r="T4163">
        <v>0</v>
      </c>
      <c r="U4163">
        <v>0</v>
      </c>
    </row>
    <row r="4164" spans="1:21" x14ac:dyDescent="0.25">
      <c r="A4164" t="s">
        <v>15739</v>
      </c>
      <c r="B4164">
        <v>1</v>
      </c>
      <c r="C4164" t="s">
        <v>78</v>
      </c>
      <c r="D4164" t="s">
        <v>94</v>
      </c>
      <c r="E4164" t="s">
        <v>15736</v>
      </c>
      <c r="F4164" t="s">
        <v>4991</v>
      </c>
      <c r="G4164" t="s">
        <v>71</v>
      </c>
      <c r="H4164" t="s">
        <v>129</v>
      </c>
      <c r="I4164" t="s">
        <v>22</v>
      </c>
      <c r="J4164" t="s">
        <v>141</v>
      </c>
      <c r="K4164" t="s">
        <v>15740</v>
      </c>
      <c r="L4164" t="s">
        <v>15741</v>
      </c>
      <c r="M4164">
        <v>4.091388888</v>
      </c>
      <c r="N4164">
        <v>0</v>
      </c>
      <c r="O4164">
        <v>1</v>
      </c>
      <c r="P4164">
        <v>0</v>
      </c>
      <c r="Q4164">
        <v>0</v>
      </c>
      <c r="R4164">
        <v>0</v>
      </c>
      <c r="S4164">
        <v>4.0913890000000004</v>
      </c>
      <c r="T4164">
        <v>0</v>
      </c>
      <c r="U4164">
        <v>0</v>
      </c>
    </row>
    <row r="4165" spans="1:21" x14ac:dyDescent="0.25">
      <c r="A4165" t="s">
        <v>15742</v>
      </c>
      <c r="B4165">
        <v>1</v>
      </c>
      <c r="C4165" t="s">
        <v>78</v>
      </c>
      <c r="D4165" t="s">
        <v>94</v>
      </c>
      <c r="E4165" t="s">
        <v>15743</v>
      </c>
      <c r="F4165" t="s">
        <v>3423</v>
      </c>
      <c r="G4165" t="s">
        <v>72</v>
      </c>
      <c r="H4165" t="s">
        <v>129</v>
      </c>
      <c r="I4165" t="s">
        <v>22</v>
      </c>
      <c r="J4165" t="s">
        <v>141</v>
      </c>
      <c r="K4165" t="s">
        <v>15744</v>
      </c>
      <c r="L4165" t="s">
        <v>15745</v>
      </c>
      <c r="M4165">
        <v>7.3677777769999997</v>
      </c>
      <c r="N4165">
        <v>1</v>
      </c>
      <c r="O4165">
        <v>0</v>
      </c>
      <c r="P4165">
        <v>0</v>
      </c>
      <c r="Q4165">
        <v>0</v>
      </c>
      <c r="R4165">
        <v>7.3677780000000004</v>
      </c>
      <c r="S4165">
        <v>0</v>
      </c>
      <c r="T4165">
        <v>0</v>
      </c>
      <c r="U4165">
        <v>0</v>
      </c>
    </row>
    <row r="4166" spans="1:21" x14ac:dyDescent="0.25">
      <c r="A4166" t="s">
        <v>15746</v>
      </c>
      <c r="B4166">
        <v>1</v>
      </c>
      <c r="C4166" t="s">
        <v>78</v>
      </c>
      <c r="D4166" t="s">
        <v>94</v>
      </c>
      <c r="E4166" t="s">
        <v>15747</v>
      </c>
      <c r="F4166" t="s">
        <v>5070</v>
      </c>
      <c r="G4166" t="s">
        <v>71</v>
      </c>
      <c r="H4166" t="s">
        <v>129</v>
      </c>
      <c r="I4166" t="s">
        <v>22</v>
      </c>
      <c r="J4166" t="s">
        <v>141</v>
      </c>
      <c r="K4166" t="s">
        <v>15748</v>
      </c>
      <c r="L4166" t="s">
        <v>15749</v>
      </c>
      <c r="M4166">
        <v>4.3099999999999996</v>
      </c>
      <c r="N4166">
        <v>0</v>
      </c>
      <c r="O4166">
        <v>1</v>
      </c>
      <c r="P4166">
        <v>0</v>
      </c>
      <c r="Q4166">
        <v>0</v>
      </c>
      <c r="R4166">
        <v>0</v>
      </c>
      <c r="S4166">
        <v>4.3099999999999996</v>
      </c>
      <c r="T4166">
        <v>0</v>
      </c>
      <c r="U4166">
        <v>0</v>
      </c>
    </row>
    <row r="4167" spans="1:21" x14ac:dyDescent="0.25">
      <c r="A4167" t="s">
        <v>15750</v>
      </c>
      <c r="B4167">
        <v>1</v>
      </c>
      <c r="C4167" t="s">
        <v>78</v>
      </c>
      <c r="D4167" t="s">
        <v>94</v>
      </c>
      <c r="E4167" t="s">
        <v>15751</v>
      </c>
      <c r="F4167" t="s">
        <v>5012</v>
      </c>
      <c r="G4167" t="s">
        <v>72</v>
      </c>
      <c r="H4167" t="s">
        <v>129</v>
      </c>
      <c r="I4167" t="s">
        <v>22</v>
      </c>
      <c r="J4167" t="s">
        <v>141</v>
      </c>
      <c r="K4167" t="s">
        <v>15752</v>
      </c>
      <c r="L4167" t="s">
        <v>15753</v>
      </c>
      <c r="M4167">
        <v>0.68527777700000003</v>
      </c>
      <c r="N4167">
        <v>14</v>
      </c>
      <c r="O4167">
        <v>1118</v>
      </c>
      <c r="P4167">
        <v>0</v>
      </c>
      <c r="Q4167">
        <v>0</v>
      </c>
      <c r="R4167">
        <v>9.5938890000000008</v>
      </c>
      <c r="S4167">
        <v>766.14055499999995</v>
      </c>
      <c r="T4167">
        <v>0</v>
      </c>
      <c r="U4167">
        <v>0</v>
      </c>
    </row>
    <row r="4168" spans="1:21" x14ac:dyDescent="0.25">
      <c r="A4168" t="s">
        <v>15754</v>
      </c>
      <c r="B4168">
        <v>1</v>
      </c>
      <c r="C4168" t="s">
        <v>78</v>
      </c>
      <c r="D4168" t="s">
        <v>94</v>
      </c>
      <c r="E4168" t="s">
        <v>15755</v>
      </c>
      <c r="F4168" t="s">
        <v>4991</v>
      </c>
      <c r="G4168" t="s">
        <v>71</v>
      </c>
      <c r="H4168" t="s">
        <v>129</v>
      </c>
      <c r="I4168" t="s">
        <v>22</v>
      </c>
      <c r="J4168" t="s">
        <v>141</v>
      </c>
      <c r="K4168" t="s">
        <v>15756</v>
      </c>
      <c r="L4168" t="s">
        <v>15757</v>
      </c>
      <c r="M4168">
        <v>6.8516666659999999</v>
      </c>
      <c r="N4168">
        <v>0</v>
      </c>
      <c r="O4168">
        <v>1</v>
      </c>
      <c r="P4168">
        <v>0</v>
      </c>
      <c r="Q4168">
        <v>0</v>
      </c>
      <c r="R4168">
        <v>0</v>
      </c>
      <c r="S4168">
        <v>6.851667</v>
      </c>
      <c r="T4168">
        <v>0</v>
      </c>
      <c r="U4168">
        <v>0</v>
      </c>
    </row>
    <row r="4169" spans="1:21" x14ac:dyDescent="0.25">
      <c r="A4169" t="s">
        <v>15758</v>
      </c>
      <c r="B4169">
        <v>1</v>
      </c>
      <c r="C4169" t="s">
        <v>78</v>
      </c>
      <c r="D4169" t="s">
        <v>94</v>
      </c>
      <c r="E4169" t="s">
        <v>15759</v>
      </c>
      <c r="F4169" t="s">
        <v>5070</v>
      </c>
      <c r="G4169" t="s">
        <v>71</v>
      </c>
      <c r="H4169" t="s">
        <v>129</v>
      </c>
      <c r="I4169" t="s">
        <v>22</v>
      </c>
      <c r="J4169" t="s">
        <v>141</v>
      </c>
      <c r="K4169" t="s">
        <v>15760</v>
      </c>
      <c r="L4169" t="s">
        <v>15761</v>
      </c>
      <c r="M4169">
        <v>1.753055555</v>
      </c>
      <c r="N4169">
        <v>0</v>
      </c>
      <c r="O4169">
        <v>1</v>
      </c>
      <c r="P4169">
        <v>0</v>
      </c>
      <c r="Q4169">
        <v>0</v>
      </c>
      <c r="R4169">
        <v>0</v>
      </c>
      <c r="S4169">
        <v>1.7530559999999999</v>
      </c>
      <c r="T4169">
        <v>0</v>
      </c>
      <c r="U4169">
        <v>0</v>
      </c>
    </row>
    <row r="4170" spans="1:21" x14ac:dyDescent="0.25">
      <c r="A4170" t="s">
        <v>15762</v>
      </c>
      <c r="B4170">
        <v>1</v>
      </c>
      <c r="C4170" t="s">
        <v>78</v>
      </c>
      <c r="D4170" t="s">
        <v>104</v>
      </c>
      <c r="E4170" t="s">
        <v>15763</v>
      </c>
      <c r="F4170" t="s">
        <v>140</v>
      </c>
      <c r="G4170" t="s">
        <v>72</v>
      </c>
      <c r="H4170" t="s">
        <v>129</v>
      </c>
      <c r="I4170" t="s">
        <v>22</v>
      </c>
      <c r="J4170" t="s">
        <v>141</v>
      </c>
      <c r="K4170" t="s">
        <v>15764</v>
      </c>
      <c r="L4170" t="s">
        <v>15765</v>
      </c>
      <c r="M4170">
        <v>0.319722222</v>
      </c>
      <c r="N4170">
        <v>0</v>
      </c>
      <c r="O4170">
        <v>0</v>
      </c>
      <c r="P4170">
        <v>24</v>
      </c>
      <c r="Q4170">
        <v>375</v>
      </c>
      <c r="R4170">
        <v>0</v>
      </c>
      <c r="S4170">
        <v>0</v>
      </c>
      <c r="T4170">
        <v>7.6733330000000004</v>
      </c>
      <c r="U4170">
        <v>119.895833</v>
      </c>
    </row>
    <row r="4171" spans="1:21" x14ac:dyDescent="0.25">
      <c r="A4171" t="s">
        <v>15766</v>
      </c>
      <c r="B4171">
        <v>1</v>
      </c>
      <c r="C4171" t="s">
        <v>78</v>
      </c>
      <c r="D4171" t="s">
        <v>104</v>
      </c>
      <c r="E4171" t="s">
        <v>13204</v>
      </c>
      <c r="F4171" t="s">
        <v>128</v>
      </c>
      <c r="G4171" t="s">
        <v>72</v>
      </c>
      <c r="H4171" t="s">
        <v>129</v>
      </c>
      <c r="I4171" t="s">
        <v>22</v>
      </c>
      <c r="J4171" t="s">
        <v>130</v>
      </c>
      <c r="K4171" t="s">
        <v>15767</v>
      </c>
      <c r="L4171" t="s">
        <v>15768</v>
      </c>
      <c r="M4171">
        <v>1.166111111</v>
      </c>
      <c r="N4171">
        <v>0</v>
      </c>
      <c r="O4171">
        <v>0</v>
      </c>
      <c r="P4171">
        <v>20</v>
      </c>
      <c r="Q4171">
        <v>547</v>
      </c>
      <c r="R4171">
        <v>0</v>
      </c>
      <c r="S4171">
        <v>0</v>
      </c>
      <c r="T4171">
        <v>23.322222</v>
      </c>
      <c r="U4171">
        <v>637.86277800000005</v>
      </c>
    </row>
    <row r="4172" spans="1:21" x14ac:dyDescent="0.25">
      <c r="A4172" t="s">
        <v>15769</v>
      </c>
      <c r="B4172">
        <v>1</v>
      </c>
      <c r="C4172" t="s">
        <v>78</v>
      </c>
      <c r="D4172" t="s">
        <v>104</v>
      </c>
      <c r="E4172" t="s">
        <v>15770</v>
      </c>
      <c r="F4172" t="s">
        <v>5218</v>
      </c>
      <c r="G4172" t="s">
        <v>71</v>
      </c>
      <c r="H4172" t="s">
        <v>129</v>
      </c>
      <c r="I4172" t="s">
        <v>22</v>
      </c>
      <c r="J4172" t="s">
        <v>141</v>
      </c>
      <c r="K4172" t="s">
        <v>15771</v>
      </c>
      <c r="L4172" t="s">
        <v>15772</v>
      </c>
      <c r="M4172">
        <v>4.0197222220000004</v>
      </c>
      <c r="N4172">
        <v>0</v>
      </c>
      <c r="O4172">
        <v>0</v>
      </c>
      <c r="P4172">
        <v>0</v>
      </c>
      <c r="Q4172">
        <v>53</v>
      </c>
      <c r="R4172">
        <v>0</v>
      </c>
      <c r="S4172">
        <v>0</v>
      </c>
      <c r="T4172">
        <v>0</v>
      </c>
      <c r="U4172">
        <v>213.045278</v>
      </c>
    </row>
    <row r="4173" spans="1:21" x14ac:dyDescent="0.25">
      <c r="A4173" t="s">
        <v>15773</v>
      </c>
      <c r="B4173">
        <v>1</v>
      </c>
      <c r="C4173" t="s">
        <v>78</v>
      </c>
      <c r="D4173" t="s">
        <v>94</v>
      </c>
      <c r="E4173" t="s">
        <v>15774</v>
      </c>
      <c r="F4173" t="s">
        <v>154</v>
      </c>
      <c r="G4173" t="s">
        <v>72</v>
      </c>
      <c r="H4173" t="s">
        <v>129</v>
      </c>
      <c r="I4173" t="s">
        <v>22</v>
      </c>
      <c r="J4173" t="s">
        <v>130</v>
      </c>
      <c r="K4173" t="s">
        <v>15775</v>
      </c>
      <c r="L4173" t="s">
        <v>15776</v>
      </c>
      <c r="M4173">
        <v>0.43333333299999999</v>
      </c>
      <c r="N4173">
        <v>133</v>
      </c>
      <c r="O4173">
        <v>13997</v>
      </c>
      <c r="P4173">
        <v>43</v>
      </c>
      <c r="Q4173">
        <v>412</v>
      </c>
      <c r="R4173">
        <v>57.633333</v>
      </c>
      <c r="S4173">
        <v>6065.3666620000004</v>
      </c>
      <c r="T4173">
        <v>18.633333</v>
      </c>
      <c r="U4173">
        <v>178.533333</v>
      </c>
    </row>
    <row r="4174" spans="1:21" x14ac:dyDescent="0.25">
      <c r="A4174" t="s">
        <v>15777</v>
      </c>
      <c r="B4174">
        <v>1</v>
      </c>
      <c r="C4174" t="s">
        <v>78</v>
      </c>
      <c r="D4174" t="s">
        <v>94</v>
      </c>
      <c r="E4174" t="s">
        <v>15778</v>
      </c>
      <c r="F4174" t="s">
        <v>177</v>
      </c>
      <c r="G4174" t="s">
        <v>72</v>
      </c>
      <c r="H4174" t="s">
        <v>129</v>
      </c>
      <c r="I4174" t="s">
        <v>22</v>
      </c>
      <c r="J4174" t="s">
        <v>130</v>
      </c>
      <c r="K4174" t="s">
        <v>15779</v>
      </c>
      <c r="L4174" t="s">
        <v>15780</v>
      </c>
      <c r="M4174">
        <v>2.659444444</v>
      </c>
      <c r="N4174">
        <v>2</v>
      </c>
      <c r="O4174">
        <v>5</v>
      </c>
      <c r="P4174">
        <v>0</v>
      </c>
      <c r="Q4174">
        <v>0</v>
      </c>
      <c r="R4174">
        <v>5.3188890000000004</v>
      </c>
      <c r="S4174">
        <v>13.297222</v>
      </c>
      <c r="T4174">
        <v>0</v>
      </c>
      <c r="U4174">
        <v>0</v>
      </c>
    </row>
    <row r="4175" spans="1:21" x14ac:dyDescent="0.25">
      <c r="A4175" t="s">
        <v>15781</v>
      </c>
      <c r="B4175">
        <v>1</v>
      </c>
      <c r="C4175" t="s">
        <v>78</v>
      </c>
      <c r="D4175" t="s">
        <v>94</v>
      </c>
      <c r="E4175" t="s">
        <v>15782</v>
      </c>
      <c r="F4175" t="s">
        <v>140</v>
      </c>
      <c r="G4175" t="s">
        <v>72</v>
      </c>
      <c r="H4175" t="s">
        <v>129</v>
      </c>
      <c r="I4175" t="s">
        <v>22</v>
      </c>
      <c r="J4175" t="s">
        <v>141</v>
      </c>
      <c r="K4175" t="s">
        <v>15783</v>
      </c>
      <c r="L4175" t="s">
        <v>15784</v>
      </c>
      <c r="M4175">
        <v>6.5000000000000002E-2</v>
      </c>
      <c r="N4175">
        <v>29</v>
      </c>
      <c r="O4175">
        <v>5235</v>
      </c>
      <c r="P4175">
        <v>25</v>
      </c>
      <c r="Q4175">
        <v>356</v>
      </c>
      <c r="R4175">
        <v>1.885</v>
      </c>
      <c r="S4175">
        <v>340.27499999999998</v>
      </c>
      <c r="T4175">
        <v>1.625</v>
      </c>
      <c r="U4175">
        <v>23.14</v>
      </c>
    </row>
    <row r="4176" spans="1:21" x14ac:dyDescent="0.25">
      <c r="A4176" t="s">
        <v>15785</v>
      </c>
      <c r="B4176">
        <v>1</v>
      </c>
      <c r="C4176" t="s">
        <v>78</v>
      </c>
      <c r="D4176" t="s">
        <v>94</v>
      </c>
      <c r="E4176" t="s">
        <v>15786</v>
      </c>
      <c r="F4176" t="s">
        <v>177</v>
      </c>
      <c r="G4176" t="s">
        <v>71</v>
      </c>
      <c r="H4176" t="s">
        <v>129</v>
      </c>
      <c r="I4176" t="s">
        <v>22</v>
      </c>
      <c r="J4176" t="s">
        <v>130</v>
      </c>
      <c r="K4176" t="s">
        <v>15787</v>
      </c>
      <c r="L4176" t="s">
        <v>15788</v>
      </c>
      <c r="M4176">
        <v>3.4305500000000002</v>
      </c>
      <c r="N4176">
        <v>0</v>
      </c>
      <c r="O4176">
        <v>9</v>
      </c>
      <c r="P4176">
        <v>0</v>
      </c>
      <c r="Q4176">
        <v>0</v>
      </c>
      <c r="R4176">
        <v>0</v>
      </c>
      <c r="S4176">
        <v>30.874949999999998</v>
      </c>
      <c r="T4176">
        <v>0</v>
      </c>
      <c r="U4176">
        <v>0</v>
      </c>
    </row>
    <row r="4177" spans="1:21" x14ac:dyDescent="0.25">
      <c r="A4177" t="s">
        <v>15789</v>
      </c>
      <c r="B4177">
        <v>1</v>
      </c>
      <c r="C4177" t="s">
        <v>78</v>
      </c>
      <c r="D4177" t="s">
        <v>94</v>
      </c>
      <c r="E4177" t="s">
        <v>15790</v>
      </c>
      <c r="F4177" t="s">
        <v>2199</v>
      </c>
      <c r="G4177" t="s">
        <v>71</v>
      </c>
      <c r="H4177" t="s">
        <v>129</v>
      </c>
      <c r="I4177" t="s">
        <v>24</v>
      </c>
      <c r="J4177" t="s">
        <v>141</v>
      </c>
      <c r="K4177" t="s">
        <v>15791</v>
      </c>
      <c r="L4177" t="s">
        <v>15792</v>
      </c>
      <c r="M4177">
        <v>11.068333333</v>
      </c>
      <c r="N4177">
        <v>0</v>
      </c>
      <c r="O4177">
        <v>1</v>
      </c>
      <c r="P4177">
        <v>0</v>
      </c>
      <c r="Q4177">
        <v>0</v>
      </c>
      <c r="R4177">
        <v>0</v>
      </c>
      <c r="S4177">
        <v>11.068333000000001</v>
      </c>
      <c r="T4177">
        <v>0</v>
      </c>
      <c r="U4177">
        <v>0</v>
      </c>
    </row>
    <row r="4178" spans="1:21" x14ac:dyDescent="0.25">
      <c r="A4178" t="s">
        <v>15793</v>
      </c>
      <c r="B4178">
        <v>1</v>
      </c>
      <c r="C4178" t="s">
        <v>78</v>
      </c>
      <c r="D4178" t="s">
        <v>94</v>
      </c>
      <c r="E4178" t="s">
        <v>15794</v>
      </c>
      <c r="F4178" t="s">
        <v>4991</v>
      </c>
      <c r="G4178" t="s">
        <v>71</v>
      </c>
      <c r="H4178" t="s">
        <v>129</v>
      </c>
      <c r="I4178" t="s">
        <v>22</v>
      </c>
      <c r="J4178" t="s">
        <v>141</v>
      </c>
      <c r="K4178" t="s">
        <v>15795</v>
      </c>
      <c r="L4178" t="s">
        <v>15796</v>
      </c>
      <c r="M4178">
        <v>11.130277777</v>
      </c>
      <c r="N4178">
        <v>0</v>
      </c>
      <c r="O4178">
        <v>5</v>
      </c>
      <c r="P4178">
        <v>0</v>
      </c>
      <c r="Q4178">
        <v>0</v>
      </c>
      <c r="R4178">
        <v>0</v>
      </c>
      <c r="S4178">
        <v>55.651389000000002</v>
      </c>
      <c r="T4178">
        <v>0</v>
      </c>
      <c r="U4178">
        <v>0</v>
      </c>
    </row>
    <row r="4179" spans="1:21" x14ac:dyDescent="0.25">
      <c r="A4179" t="s">
        <v>15797</v>
      </c>
      <c r="B4179">
        <v>1</v>
      </c>
      <c r="C4179" t="s">
        <v>78</v>
      </c>
      <c r="D4179" t="s">
        <v>94</v>
      </c>
      <c r="E4179" t="s">
        <v>15798</v>
      </c>
      <c r="F4179" t="s">
        <v>5829</v>
      </c>
      <c r="G4179" t="s">
        <v>72</v>
      </c>
      <c r="H4179" t="s">
        <v>129</v>
      </c>
      <c r="I4179" t="s">
        <v>22</v>
      </c>
      <c r="J4179" t="s">
        <v>141</v>
      </c>
      <c r="K4179" t="s">
        <v>15799</v>
      </c>
      <c r="L4179" t="s">
        <v>15800</v>
      </c>
      <c r="M4179">
        <v>1.8163888880000001</v>
      </c>
      <c r="N4179">
        <v>1</v>
      </c>
      <c r="O4179">
        <v>80</v>
      </c>
      <c r="P4179">
        <v>0</v>
      </c>
      <c r="Q4179">
        <v>0</v>
      </c>
      <c r="R4179">
        <v>1.816389</v>
      </c>
      <c r="S4179">
        <v>145.31111100000001</v>
      </c>
      <c r="T4179">
        <v>0</v>
      </c>
      <c r="U4179">
        <v>0</v>
      </c>
    </row>
    <row r="4180" spans="1:21" x14ac:dyDescent="0.25">
      <c r="A4180" t="s">
        <v>15801</v>
      </c>
      <c r="B4180">
        <v>1</v>
      </c>
      <c r="C4180" t="s">
        <v>78</v>
      </c>
      <c r="D4180" t="s">
        <v>94</v>
      </c>
      <c r="E4180" t="s">
        <v>15802</v>
      </c>
      <c r="F4180" t="s">
        <v>154</v>
      </c>
      <c r="G4180" t="s">
        <v>72</v>
      </c>
      <c r="H4180" t="s">
        <v>129</v>
      </c>
      <c r="I4180" t="s">
        <v>22</v>
      </c>
      <c r="J4180" t="s">
        <v>141</v>
      </c>
      <c r="K4180" t="s">
        <v>15803</v>
      </c>
      <c r="L4180" t="s">
        <v>15804</v>
      </c>
      <c r="M4180">
        <v>5.6388887999999998E-2</v>
      </c>
      <c r="N4180">
        <v>133</v>
      </c>
      <c r="O4180">
        <v>13997</v>
      </c>
      <c r="P4180">
        <v>43</v>
      </c>
      <c r="Q4180">
        <v>412</v>
      </c>
      <c r="R4180">
        <v>7.4997220000000002</v>
      </c>
      <c r="S4180">
        <v>789.27526499999999</v>
      </c>
      <c r="T4180">
        <v>2.424722</v>
      </c>
      <c r="U4180">
        <v>23.232222</v>
      </c>
    </row>
    <row r="4181" spans="1:21" x14ac:dyDescent="0.25">
      <c r="A4181" t="s">
        <v>15805</v>
      </c>
      <c r="B4181">
        <v>1</v>
      </c>
      <c r="C4181" t="s">
        <v>78</v>
      </c>
      <c r="D4181" t="s">
        <v>94</v>
      </c>
      <c r="E4181" t="s">
        <v>15806</v>
      </c>
      <c r="F4181" t="s">
        <v>140</v>
      </c>
      <c r="G4181" t="s">
        <v>72</v>
      </c>
      <c r="H4181" t="s">
        <v>129</v>
      </c>
      <c r="I4181" t="s">
        <v>22</v>
      </c>
      <c r="J4181" t="s">
        <v>141</v>
      </c>
      <c r="K4181" t="s">
        <v>15807</v>
      </c>
      <c r="L4181" t="s">
        <v>15808</v>
      </c>
      <c r="M4181">
        <v>0.46972222200000002</v>
      </c>
      <c r="N4181">
        <v>50</v>
      </c>
      <c r="O4181">
        <v>4178</v>
      </c>
      <c r="P4181">
        <v>17</v>
      </c>
      <c r="Q4181">
        <v>28</v>
      </c>
      <c r="R4181">
        <v>23.486111000000001</v>
      </c>
      <c r="S4181">
        <v>1962.499444</v>
      </c>
      <c r="T4181">
        <v>7.9852780000000001</v>
      </c>
      <c r="U4181">
        <v>13.152222</v>
      </c>
    </row>
    <row r="4182" spans="1:21" x14ac:dyDescent="0.25">
      <c r="A4182" t="s">
        <v>15809</v>
      </c>
      <c r="B4182">
        <v>1</v>
      </c>
      <c r="C4182" t="s">
        <v>78</v>
      </c>
      <c r="D4182" t="s">
        <v>89</v>
      </c>
      <c r="E4182" t="s">
        <v>15810</v>
      </c>
      <c r="F4182" t="s">
        <v>5417</v>
      </c>
      <c r="G4182" t="s">
        <v>71</v>
      </c>
      <c r="H4182" t="s">
        <v>129</v>
      </c>
      <c r="I4182" t="s">
        <v>22</v>
      </c>
      <c r="J4182" t="s">
        <v>141</v>
      </c>
      <c r="K4182" t="s">
        <v>15811</v>
      </c>
      <c r="L4182" t="s">
        <v>15812</v>
      </c>
      <c r="M4182">
        <v>0.520277777</v>
      </c>
      <c r="N4182">
        <v>0</v>
      </c>
      <c r="O4182">
        <v>1</v>
      </c>
      <c r="P4182">
        <v>0</v>
      </c>
      <c r="Q4182">
        <v>0</v>
      </c>
      <c r="R4182">
        <v>0</v>
      </c>
      <c r="S4182">
        <v>0.52027800000000002</v>
      </c>
      <c r="T4182">
        <v>0</v>
      </c>
      <c r="U4182">
        <v>0</v>
      </c>
    </row>
    <row r="4183" spans="1:21" x14ac:dyDescent="0.25">
      <c r="A4183" t="s">
        <v>15813</v>
      </c>
      <c r="B4183">
        <v>1</v>
      </c>
      <c r="C4183" t="s">
        <v>78</v>
      </c>
      <c r="D4183" t="s">
        <v>82</v>
      </c>
      <c r="E4183" t="s">
        <v>15814</v>
      </c>
      <c r="F4183" t="s">
        <v>4991</v>
      </c>
      <c r="G4183" t="s">
        <v>71</v>
      </c>
      <c r="H4183" t="s">
        <v>129</v>
      </c>
      <c r="I4183" t="s">
        <v>22</v>
      </c>
      <c r="J4183" t="s">
        <v>141</v>
      </c>
      <c r="K4183" t="s">
        <v>15815</v>
      </c>
      <c r="L4183" t="s">
        <v>15816</v>
      </c>
      <c r="M4183">
        <v>2.4505555550000002</v>
      </c>
      <c r="N4183">
        <v>0</v>
      </c>
      <c r="O4183">
        <v>0</v>
      </c>
      <c r="P4183">
        <v>0</v>
      </c>
      <c r="Q4183">
        <v>1</v>
      </c>
      <c r="R4183">
        <v>0</v>
      </c>
      <c r="S4183">
        <v>0</v>
      </c>
      <c r="T4183">
        <v>0</v>
      </c>
      <c r="U4183">
        <v>2.4505560000000002</v>
      </c>
    </row>
    <row r="4184" spans="1:21" x14ac:dyDescent="0.25">
      <c r="A4184" t="s">
        <v>15817</v>
      </c>
      <c r="B4184">
        <v>1</v>
      </c>
      <c r="C4184" t="s">
        <v>78</v>
      </c>
      <c r="D4184" t="s">
        <v>98</v>
      </c>
      <c r="E4184" t="s">
        <v>15818</v>
      </c>
      <c r="F4184" t="s">
        <v>140</v>
      </c>
      <c r="G4184" t="s">
        <v>72</v>
      </c>
      <c r="H4184" t="s">
        <v>129</v>
      </c>
      <c r="I4184" t="s">
        <v>22</v>
      </c>
      <c r="J4184" t="s">
        <v>141</v>
      </c>
      <c r="K4184" t="s">
        <v>15819</v>
      </c>
      <c r="L4184" t="s">
        <v>15820</v>
      </c>
      <c r="M4184">
        <v>1.4488888879999999</v>
      </c>
      <c r="N4184">
        <v>2</v>
      </c>
      <c r="O4184">
        <v>0</v>
      </c>
      <c r="P4184">
        <v>0</v>
      </c>
      <c r="Q4184">
        <v>0</v>
      </c>
      <c r="R4184">
        <v>2.8977780000000002</v>
      </c>
      <c r="S4184">
        <v>0</v>
      </c>
      <c r="T4184">
        <v>0</v>
      </c>
      <c r="U4184">
        <v>0</v>
      </c>
    </row>
    <row r="4185" spans="1:21" x14ac:dyDescent="0.25">
      <c r="A4185" t="s">
        <v>15821</v>
      </c>
      <c r="B4185">
        <v>1</v>
      </c>
      <c r="C4185" t="s">
        <v>78</v>
      </c>
      <c r="D4185" t="s">
        <v>98</v>
      </c>
      <c r="E4185" t="s">
        <v>15822</v>
      </c>
      <c r="F4185" t="s">
        <v>4991</v>
      </c>
      <c r="G4185" t="s">
        <v>71</v>
      </c>
      <c r="H4185" t="s">
        <v>129</v>
      </c>
      <c r="I4185" t="s">
        <v>22</v>
      </c>
      <c r="J4185" t="s">
        <v>141</v>
      </c>
      <c r="K4185" t="s">
        <v>15823</v>
      </c>
      <c r="L4185" t="s">
        <v>15824</v>
      </c>
      <c r="M4185">
        <v>2.0444444439999998</v>
      </c>
      <c r="N4185">
        <v>0</v>
      </c>
      <c r="O4185">
        <v>1</v>
      </c>
      <c r="P4185">
        <v>0</v>
      </c>
      <c r="Q4185">
        <v>0</v>
      </c>
      <c r="R4185">
        <v>0</v>
      </c>
      <c r="S4185">
        <v>2.0444439999999999</v>
      </c>
      <c r="T4185">
        <v>0</v>
      </c>
      <c r="U4185">
        <v>0</v>
      </c>
    </row>
    <row r="4186" spans="1:21" x14ac:dyDescent="0.25">
      <c r="A4186" t="s">
        <v>15825</v>
      </c>
      <c r="B4186">
        <v>1</v>
      </c>
      <c r="C4186" t="s">
        <v>79</v>
      </c>
      <c r="D4186" t="s">
        <v>115</v>
      </c>
      <c r="E4186" t="s">
        <v>15826</v>
      </c>
      <c r="F4186" t="s">
        <v>5029</v>
      </c>
      <c r="G4186" t="s">
        <v>71</v>
      </c>
      <c r="H4186" t="s">
        <v>129</v>
      </c>
      <c r="I4186" t="s">
        <v>22</v>
      </c>
      <c r="J4186" t="s">
        <v>141</v>
      </c>
      <c r="K4186" t="s">
        <v>15827</v>
      </c>
      <c r="L4186" t="s">
        <v>15828</v>
      </c>
      <c r="M4186">
        <v>1.36</v>
      </c>
      <c r="N4186">
        <v>0</v>
      </c>
      <c r="O4186">
        <v>253</v>
      </c>
      <c r="P4186">
        <v>0</v>
      </c>
      <c r="Q4186">
        <v>0</v>
      </c>
      <c r="R4186">
        <v>0</v>
      </c>
      <c r="S4186">
        <v>344.08</v>
      </c>
      <c r="T4186">
        <v>0</v>
      </c>
      <c r="U4186">
        <v>0</v>
      </c>
    </row>
    <row r="4187" spans="1:21" x14ac:dyDescent="0.25">
      <c r="A4187" t="s">
        <v>15829</v>
      </c>
      <c r="B4187">
        <v>1</v>
      </c>
      <c r="C4187" t="s">
        <v>78</v>
      </c>
      <c r="D4187" t="s">
        <v>93</v>
      </c>
      <c r="E4187" t="s">
        <v>7676</v>
      </c>
      <c r="F4187" t="s">
        <v>140</v>
      </c>
      <c r="G4187" t="s">
        <v>72</v>
      </c>
      <c r="H4187" t="s">
        <v>129</v>
      </c>
      <c r="I4187" t="s">
        <v>22</v>
      </c>
      <c r="J4187" t="s">
        <v>141</v>
      </c>
      <c r="K4187" t="s">
        <v>15830</v>
      </c>
      <c r="L4187" t="s">
        <v>15831</v>
      </c>
      <c r="M4187">
        <v>0.40583333300000002</v>
      </c>
      <c r="N4187">
        <v>6</v>
      </c>
      <c r="O4187">
        <v>401</v>
      </c>
      <c r="P4187">
        <v>70</v>
      </c>
      <c r="Q4187">
        <v>312</v>
      </c>
      <c r="R4187">
        <v>2.4350000000000001</v>
      </c>
      <c r="S4187">
        <v>162.73916700000001</v>
      </c>
      <c r="T4187">
        <v>28.408332999999999</v>
      </c>
      <c r="U4187">
        <v>126.62</v>
      </c>
    </row>
    <row r="4188" spans="1:21" x14ac:dyDescent="0.25">
      <c r="A4188" t="s">
        <v>15832</v>
      </c>
      <c r="B4188">
        <v>1</v>
      </c>
      <c r="C4188" t="s">
        <v>78</v>
      </c>
      <c r="D4188" t="s">
        <v>93</v>
      </c>
      <c r="E4188" t="s">
        <v>15247</v>
      </c>
      <c r="F4188" t="s">
        <v>140</v>
      </c>
      <c r="G4188" t="s">
        <v>72</v>
      </c>
      <c r="H4188" t="s">
        <v>129</v>
      </c>
      <c r="I4188" t="s">
        <v>22</v>
      </c>
      <c r="J4188" t="s">
        <v>141</v>
      </c>
      <c r="K4188" t="s">
        <v>15833</v>
      </c>
      <c r="L4188" t="s">
        <v>15834</v>
      </c>
      <c r="M4188">
        <v>0.320833333</v>
      </c>
      <c r="N4188">
        <v>6</v>
      </c>
      <c r="O4188">
        <v>400</v>
      </c>
      <c r="P4188">
        <v>68</v>
      </c>
      <c r="Q4188">
        <v>317</v>
      </c>
      <c r="R4188">
        <v>1.925</v>
      </c>
      <c r="S4188">
        <v>128.33333300000001</v>
      </c>
      <c r="T4188">
        <v>21.816666999999999</v>
      </c>
      <c r="U4188">
        <v>101.704167</v>
      </c>
    </row>
    <row r="4189" spans="1:21" x14ac:dyDescent="0.25">
      <c r="A4189" t="s">
        <v>15835</v>
      </c>
      <c r="B4189">
        <v>1</v>
      </c>
      <c r="C4189" t="s">
        <v>78</v>
      </c>
      <c r="D4189" t="s">
        <v>93</v>
      </c>
      <c r="E4189" t="s">
        <v>15696</v>
      </c>
      <c r="F4189" t="s">
        <v>5748</v>
      </c>
      <c r="G4189" t="s">
        <v>71</v>
      </c>
      <c r="H4189" t="s">
        <v>129</v>
      </c>
      <c r="I4189" t="s">
        <v>22</v>
      </c>
      <c r="J4189" t="s">
        <v>141</v>
      </c>
      <c r="K4189" t="s">
        <v>15836</v>
      </c>
      <c r="L4189" t="s">
        <v>15837</v>
      </c>
      <c r="M4189">
        <v>0.16027777700000001</v>
      </c>
      <c r="N4189">
        <v>0</v>
      </c>
      <c r="O4189">
        <v>10</v>
      </c>
      <c r="P4189">
        <v>0</v>
      </c>
      <c r="Q4189">
        <v>0</v>
      </c>
      <c r="R4189">
        <v>0</v>
      </c>
      <c r="S4189">
        <v>1.602778</v>
      </c>
      <c r="T4189">
        <v>0</v>
      </c>
      <c r="U4189">
        <v>0</v>
      </c>
    </row>
    <row r="4190" spans="1:21" x14ac:dyDescent="0.25">
      <c r="A4190" t="s">
        <v>15838</v>
      </c>
      <c r="B4190">
        <v>1</v>
      </c>
      <c r="C4190" t="s">
        <v>78</v>
      </c>
      <c r="D4190" t="s">
        <v>104</v>
      </c>
      <c r="E4190" t="s">
        <v>15839</v>
      </c>
      <c r="F4190" t="s">
        <v>5470</v>
      </c>
      <c r="G4190" t="s">
        <v>71</v>
      </c>
      <c r="H4190" t="s">
        <v>129</v>
      </c>
      <c r="I4190" t="s">
        <v>22</v>
      </c>
      <c r="J4190" t="s">
        <v>141</v>
      </c>
      <c r="K4190" t="s">
        <v>15840</v>
      </c>
      <c r="L4190" t="s">
        <v>15841</v>
      </c>
      <c r="M4190">
        <v>0.45111111100000001</v>
      </c>
      <c r="N4190">
        <v>0</v>
      </c>
      <c r="O4190">
        <v>0</v>
      </c>
      <c r="P4190">
        <v>0</v>
      </c>
      <c r="Q4190">
        <v>38</v>
      </c>
      <c r="R4190">
        <v>0</v>
      </c>
      <c r="S4190">
        <v>0</v>
      </c>
      <c r="T4190">
        <v>0</v>
      </c>
      <c r="U4190">
        <v>17.142222</v>
      </c>
    </row>
    <row r="4191" spans="1:21" x14ac:dyDescent="0.25">
      <c r="A4191" t="s">
        <v>15842</v>
      </c>
      <c r="B4191">
        <v>1</v>
      </c>
      <c r="C4191" t="s">
        <v>79</v>
      </c>
      <c r="D4191" t="s">
        <v>109</v>
      </c>
      <c r="E4191" t="s">
        <v>15843</v>
      </c>
      <c r="F4191" t="s">
        <v>128</v>
      </c>
      <c r="G4191" t="s">
        <v>72</v>
      </c>
      <c r="H4191" t="s">
        <v>129</v>
      </c>
      <c r="I4191" t="s">
        <v>22</v>
      </c>
      <c r="J4191" t="s">
        <v>130</v>
      </c>
      <c r="K4191" t="s">
        <v>15844</v>
      </c>
      <c r="L4191" t="s">
        <v>15845</v>
      </c>
      <c r="M4191">
        <v>0.66527777700000001</v>
      </c>
      <c r="N4191">
        <v>1</v>
      </c>
      <c r="O4191">
        <v>240</v>
      </c>
      <c r="P4191">
        <v>0</v>
      </c>
      <c r="Q4191">
        <v>0</v>
      </c>
      <c r="R4191">
        <v>0.66527800000000004</v>
      </c>
      <c r="S4191">
        <v>159.66666599999999</v>
      </c>
      <c r="T4191">
        <v>0</v>
      </c>
      <c r="U4191">
        <v>0</v>
      </c>
    </row>
    <row r="4192" spans="1:21" x14ac:dyDescent="0.25">
      <c r="A4192" t="s">
        <v>15846</v>
      </c>
      <c r="B4192">
        <v>1</v>
      </c>
      <c r="C4192" t="s">
        <v>78</v>
      </c>
      <c r="D4192" t="s">
        <v>80</v>
      </c>
      <c r="E4192" t="s">
        <v>15847</v>
      </c>
      <c r="F4192" t="s">
        <v>177</v>
      </c>
      <c r="G4192" t="s">
        <v>71</v>
      </c>
      <c r="H4192" t="s">
        <v>129</v>
      </c>
      <c r="I4192" t="s">
        <v>22</v>
      </c>
      <c r="J4192" t="s">
        <v>130</v>
      </c>
      <c r="K4192" t="s">
        <v>15848</v>
      </c>
      <c r="L4192" t="s">
        <v>15849</v>
      </c>
      <c r="M4192">
        <v>5.7091194439999997</v>
      </c>
      <c r="N4192">
        <v>0</v>
      </c>
      <c r="O4192">
        <v>260</v>
      </c>
      <c r="P4192">
        <v>0</v>
      </c>
      <c r="Q4192">
        <v>0</v>
      </c>
      <c r="R4192">
        <v>0</v>
      </c>
      <c r="S4192">
        <v>1484.3710550000001</v>
      </c>
      <c r="T4192">
        <v>0</v>
      </c>
      <c r="U4192">
        <v>0</v>
      </c>
    </row>
    <row r="4193" spans="1:21" x14ac:dyDescent="0.25">
      <c r="A4193" t="s">
        <v>15850</v>
      </c>
      <c r="B4193">
        <v>1</v>
      </c>
      <c r="C4193" t="s">
        <v>78</v>
      </c>
      <c r="D4193" t="s">
        <v>98</v>
      </c>
      <c r="E4193" t="s">
        <v>15851</v>
      </c>
      <c r="F4193" t="s">
        <v>4991</v>
      </c>
      <c r="G4193" t="s">
        <v>71</v>
      </c>
      <c r="H4193" t="s">
        <v>129</v>
      </c>
      <c r="I4193" t="s">
        <v>22</v>
      </c>
      <c r="J4193" t="s">
        <v>141</v>
      </c>
      <c r="K4193" t="s">
        <v>15852</v>
      </c>
      <c r="L4193" t="s">
        <v>15853</v>
      </c>
      <c r="M4193">
        <v>3.4905555549999998</v>
      </c>
      <c r="N4193">
        <v>0</v>
      </c>
      <c r="O4193">
        <v>0</v>
      </c>
      <c r="P4193">
        <v>0</v>
      </c>
      <c r="Q4193">
        <v>1</v>
      </c>
      <c r="R4193">
        <v>0</v>
      </c>
      <c r="S4193">
        <v>0</v>
      </c>
      <c r="T4193">
        <v>0</v>
      </c>
      <c r="U4193">
        <v>3.4905560000000002</v>
      </c>
    </row>
    <row r="4194" spans="1:21" x14ac:dyDescent="0.25">
      <c r="A4194" t="s">
        <v>15854</v>
      </c>
      <c r="B4194">
        <v>1</v>
      </c>
      <c r="C4194" t="s">
        <v>78</v>
      </c>
      <c r="D4194" t="s">
        <v>82</v>
      </c>
      <c r="E4194" t="s">
        <v>15855</v>
      </c>
      <c r="F4194" t="s">
        <v>2199</v>
      </c>
      <c r="G4194" t="s">
        <v>71</v>
      </c>
      <c r="H4194" t="s">
        <v>129</v>
      </c>
      <c r="I4194" t="s">
        <v>22</v>
      </c>
      <c r="J4194" t="s">
        <v>141</v>
      </c>
      <c r="K4194" t="s">
        <v>15856</v>
      </c>
      <c r="L4194" t="s">
        <v>15857</v>
      </c>
      <c r="M4194">
        <v>1.8791666659999999</v>
      </c>
      <c r="N4194">
        <v>0</v>
      </c>
      <c r="O4194">
        <v>6</v>
      </c>
      <c r="P4194">
        <v>0</v>
      </c>
      <c r="Q4194">
        <v>0</v>
      </c>
      <c r="R4194">
        <v>0</v>
      </c>
      <c r="S4194">
        <v>11.275</v>
      </c>
      <c r="T4194">
        <v>0</v>
      </c>
      <c r="U4194">
        <v>0</v>
      </c>
    </row>
    <row r="4195" spans="1:21" x14ac:dyDescent="0.25">
      <c r="A4195" t="s">
        <v>15858</v>
      </c>
      <c r="B4195">
        <v>1</v>
      </c>
      <c r="C4195" t="s">
        <v>78</v>
      </c>
      <c r="D4195" t="s">
        <v>102</v>
      </c>
      <c r="E4195" t="s">
        <v>15859</v>
      </c>
      <c r="F4195" t="s">
        <v>5417</v>
      </c>
      <c r="G4195" t="s">
        <v>71</v>
      </c>
      <c r="H4195" t="s">
        <v>129</v>
      </c>
      <c r="I4195" t="s">
        <v>22</v>
      </c>
      <c r="J4195" t="s">
        <v>141</v>
      </c>
      <c r="K4195" t="s">
        <v>15860</v>
      </c>
      <c r="L4195" t="s">
        <v>15861</v>
      </c>
      <c r="M4195">
        <v>0.85361111099999998</v>
      </c>
      <c r="N4195">
        <v>0</v>
      </c>
      <c r="O4195">
        <v>3</v>
      </c>
      <c r="P4195">
        <v>0</v>
      </c>
      <c r="Q4195">
        <v>0</v>
      </c>
      <c r="R4195">
        <v>0</v>
      </c>
      <c r="S4195">
        <v>2.5608330000000001</v>
      </c>
      <c r="T4195">
        <v>0</v>
      </c>
      <c r="U4195">
        <v>0</v>
      </c>
    </row>
    <row r="4196" spans="1:21" x14ac:dyDescent="0.25">
      <c r="A4196" t="s">
        <v>15862</v>
      </c>
      <c r="B4196">
        <v>1</v>
      </c>
      <c r="C4196" t="s">
        <v>78</v>
      </c>
      <c r="D4196" t="s">
        <v>102</v>
      </c>
      <c r="E4196" t="s">
        <v>15863</v>
      </c>
      <c r="F4196" t="s">
        <v>5417</v>
      </c>
      <c r="G4196" t="s">
        <v>71</v>
      </c>
      <c r="H4196" t="s">
        <v>129</v>
      </c>
      <c r="I4196" t="s">
        <v>22</v>
      </c>
      <c r="J4196" t="s">
        <v>141</v>
      </c>
      <c r="K4196" t="s">
        <v>15864</v>
      </c>
      <c r="L4196" t="s">
        <v>15865</v>
      </c>
      <c r="M4196">
        <v>2.0175000000000001</v>
      </c>
      <c r="N4196">
        <v>0</v>
      </c>
      <c r="O4196">
        <v>10</v>
      </c>
      <c r="P4196">
        <v>0</v>
      </c>
      <c r="Q4196">
        <v>0</v>
      </c>
      <c r="R4196">
        <v>0</v>
      </c>
      <c r="S4196">
        <v>20.175000000000001</v>
      </c>
      <c r="T4196">
        <v>0</v>
      </c>
      <c r="U4196">
        <v>0</v>
      </c>
    </row>
    <row r="4197" spans="1:21" x14ac:dyDescent="0.25">
      <c r="A4197" t="s">
        <v>15866</v>
      </c>
      <c r="B4197">
        <v>1</v>
      </c>
      <c r="C4197" t="s">
        <v>78</v>
      </c>
      <c r="D4197" t="s">
        <v>102</v>
      </c>
      <c r="E4197" t="s">
        <v>15867</v>
      </c>
      <c r="F4197" t="s">
        <v>128</v>
      </c>
      <c r="G4197" t="s">
        <v>71</v>
      </c>
      <c r="H4197" t="s">
        <v>129</v>
      </c>
      <c r="I4197" t="s">
        <v>22</v>
      </c>
      <c r="J4197" t="s">
        <v>130</v>
      </c>
      <c r="K4197" t="s">
        <v>15868</v>
      </c>
      <c r="L4197" t="s">
        <v>15869</v>
      </c>
      <c r="M4197">
        <v>0.61138222200000003</v>
      </c>
      <c r="N4197">
        <v>2</v>
      </c>
      <c r="O4197">
        <v>645</v>
      </c>
      <c r="P4197">
        <v>0</v>
      </c>
      <c r="Q4197">
        <v>0</v>
      </c>
      <c r="R4197">
        <v>1.222764</v>
      </c>
      <c r="S4197">
        <v>394.34153300000003</v>
      </c>
      <c r="T4197">
        <v>0</v>
      </c>
      <c r="U4197">
        <v>0</v>
      </c>
    </row>
    <row r="4198" spans="1:21" x14ac:dyDescent="0.25">
      <c r="A4198" t="s">
        <v>15870</v>
      </c>
      <c r="B4198">
        <v>1</v>
      </c>
      <c r="C4198" t="s">
        <v>78</v>
      </c>
      <c r="D4198" t="s">
        <v>89</v>
      </c>
      <c r="E4198" t="s">
        <v>15871</v>
      </c>
      <c r="F4198" t="s">
        <v>5012</v>
      </c>
      <c r="G4198" t="s">
        <v>72</v>
      </c>
      <c r="H4198" t="s">
        <v>129</v>
      </c>
      <c r="I4198" t="s">
        <v>22</v>
      </c>
      <c r="J4198" t="s">
        <v>141</v>
      </c>
      <c r="K4198" t="s">
        <v>15872</v>
      </c>
      <c r="L4198" t="s">
        <v>15873</v>
      </c>
      <c r="M4198">
        <v>1.0774999999999999</v>
      </c>
      <c r="N4198">
        <v>0</v>
      </c>
      <c r="O4198">
        <v>0</v>
      </c>
      <c r="P4198">
        <v>0</v>
      </c>
      <c r="Q4198">
        <v>2</v>
      </c>
      <c r="R4198">
        <v>0</v>
      </c>
      <c r="S4198">
        <v>0</v>
      </c>
      <c r="T4198">
        <v>0</v>
      </c>
      <c r="U4198">
        <v>2.1549999999999998</v>
      </c>
    </row>
    <row r="4199" spans="1:21" x14ac:dyDescent="0.25">
      <c r="A4199" t="s">
        <v>15874</v>
      </c>
      <c r="B4199">
        <v>1</v>
      </c>
      <c r="C4199" t="s">
        <v>79</v>
      </c>
      <c r="D4199" t="s">
        <v>115</v>
      </c>
      <c r="E4199" t="s">
        <v>15875</v>
      </c>
      <c r="F4199" t="s">
        <v>5012</v>
      </c>
      <c r="G4199" t="s">
        <v>72</v>
      </c>
      <c r="H4199" t="s">
        <v>129</v>
      </c>
      <c r="I4199" t="s">
        <v>22</v>
      </c>
      <c r="J4199" t="s">
        <v>141</v>
      </c>
      <c r="K4199" t="s">
        <v>15876</v>
      </c>
      <c r="L4199" t="s">
        <v>15877</v>
      </c>
      <c r="M4199">
        <v>1.4075</v>
      </c>
      <c r="N4199">
        <v>0</v>
      </c>
      <c r="O4199">
        <v>0</v>
      </c>
      <c r="P4199">
        <v>1</v>
      </c>
      <c r="Q4199">
        <v>0</v>
      </c>
      <c r="R4199">
        <v>0</v>
      </c>
      <c r="S4199">
        <v>0</v>
      </c>
      <c r="T4199">
        <v>1.4075</v>
      </c>
      <c r="U4199">
        <v>0</v>
      </c>
    </row>
    <row r="4200" spans="1:21" x14ac:dyDescent="0.25">
      <c r="A4200" t="s">
        <v>15878</v>
      </c>
      <c r="B4200">
        <v>1</v>
      </c>
      <c r="C4200" t="s">
        <v>79</v>
      </c>
      <c r="D4200" t="s">
        <v>115</v>
      </c>
      <c r="E4200" t="s">
        <v>15879</v>
      </c>
      <c r="F4200" t="s">
        <v>5012</v>
      </c>
      <c r="G4200" t="s">
        <v>72</v>
      </c>
      <c r="H4200" t="s">
        <v>129</v>
      </c>
      <c r="I4200" t="s">
        <v>22</v>
      </c>
      <c r="J4200" t="s">
        <v>141</v>
      </c>
      <c r="K4200" t="s">
        <v>15880</v>
      </c>
      <c r="L4200" t="s">
        <v>15881</v>
      </c>
      <c r="M4200">
        <v>1.2427777769999999</v>
      </c>
      <c r="N4200">
        <v>0</v>
      </c>
      <c r="O4200">
        <v>0</v>
      </c>
      <c r="P4200">
        <v>0</v>
      </c>
      <c r="Q4200">
        <v>18</v>
      </c>
      <c r="R4200">
        <v>0</v>
      </c>
      <c r="S4200">
        <v>0</v>
      </c>
      <c r="T4200">
        <v>0</v>
      </c>
      <c r="U4200">
        <v>22.37</v>
      </c>
    </row>
    <row r="4201" spans="1:21" x14ac:dyDescent="0.25">
      <c r="A4201" t="s">
        <v>15882</v>
      </c>
      <c r="B4201">
        <v>1</v>
      </c>
      <c r="C4201" t="s">
        <v>78</v>
      </c>
      <c r="D4201" t="s">
        <v>102</v>
      </c>
      <c r="E4201" t="s">
        <v>14894</v>
      </c>
      <c r="F4201" t="s">
        <v>140</v>
      </c>
      <c r="G4201" t="s">
        <v>72</v>
      </c>
      <c r="H4201" t="s">
        <v>129</v>
      </c>
      <c r="I4201" t="s">
        <v>22</v>
      </c>
      <c r="J4201" t="s">
        <v>141</v>
      </c>
      <c r="K4201" t="s">
        <v>15883</v>
      </c>
      <c r="L4201" t="s">
        <v>15884</v>
      </c>
      <c r="M4201">
        <v>1.4694444440000001</v>
      </c>
      <c r="N4201">
        <v>28</v>
      </c>
      <c r="O4201">
        <v>0</v>
      </c>
      <c r="P4201">
        <v>0</v>
      </c>
      <c r="Q4201">
        <v>0</v>
      </c>
      <c r="R4201">
        <v>41.144444</v>
      </c>
      <c r="S4201">
        <v>0</v>
      </c>
      <c r="T4201">
        <v>0</v>
      </c>
      <c r="U4201">
        <v>0</v>
      </c>
    </row>
    <row r="4202" spans="1:21" x14ac:dyDescent="0.25">
      <c r="A4202" t="s">
        <v>15885</v>
      </c>
      <c r="B4202">
        <v>1</v>
      </c>
      <c r="C4202" t="s">
        <v>78</v>
      </c>
      <c r="D4202" t="s">
        <v>94</v>
      </c>
      <c r="E4202" t="s">
        <v>15886</v>
      </c>
      <c r="F4202" t="s">
        <v>5417</v>
      </c>
      <c r="G4202" t="s">
        <v>71</v>
      </c>
      <c r="H4202" t="s">
        <v>129</v>
      </c>
      <c r="I4202" t="s">
        <v>22</v>
      </c>
      <c r="J4202" t="s">
        <v>141</v>
      </c>
      <c r="K4202" t="s">
        <v>15887</v>
      </c>
      <c r="L4202" t="s">
        <v>15888</v>
      </c>
      <c r="M4202">
        <v>1.3902777770000001</v>
      </c>
      <c r="N4202">
        <v>0</v>
      </c>
      <c r="O4202">
        <v>3</v>
      </c>
      <c r="P4202">
        <v>0</v>
      </c>
      <c r="Q4202">
        <v>0</v>
      </c>
      <c r="R4202">
        <v>0</v>
      </c>
      <c r="S4202">
        <v>4.170833</v>
      </c>
      <c r="T4202">
        <v>0</v>
      </c>
      <c r="U4202">
        <v>0</v>
      </c>
    </row>
    <row r="4203" spans="1:21" x14ac:dyDescent="0.25">
      <c r="A4203" t="s">
        <v>15889</v>
      </c>
      <c r="B4203">
        <v>1</v>
      </c>
      <c r="C4203" t="s">
        <v>78</v>
      </c>
      <c r="D4203" t="s">
        <v>98</v>
      </c>
      <c r="E4203" t="s">
        <v>15890</v>
      </c>
      <c r="F4203" t="s">
        <v>140</v>
      </c>
      <c r="G4203" t="s">
        <v>72</v>
      </c>
      <c r="H4203" t="s">
        <v>168</v>
      </c>
      <c r="I4203" t="s">
        <v>22</v>
      </c>
      <c r="J4203" t="s">
        <v>141</v>
      </c>
      <c r="K4203" t="s">
        <v>15891</v>
      </c>
      <c r="L4203" t="s">
        <v>15892</v>
      </c>
      <c r="M4203">
        <v>0.05</v>
      </c>
      <c r="N4203">
        <v>2</v>
      </c>
      <c r="O4203">
        <v>31</v>
      </c>
      <c r="P4203">
        <v>0</v>
      </c>
      <c r="Q4203">
        <v>3</v>
      </c>
      <c r="R4203">
        <v>0.1</v>
      </c>
      <c r="S4203">
        <v>1.55</v>
      </c>
      <c r="T4203">
        <v>0</v>
      </c>
      <c r="U4203">
        <v>0.15</v>
      </c>
    </row>
    <row r="4204" spans="1:21" x14ac:dyDescent="0.25">
      <c r="A4204" t="s">
        <v>15893</v>
      </c>
      <c r="B4204">
        <v>1</v>
      </c>
      <c r="C4204" t="s">
        <v>78</v>
      </c>
      <c r="D4204" t="s">
        <v>88</v>
      </c>
      <c r="E4204" t="s">
        <v>15894</v>
      </c>
      <c r="F4204" t="s">
        <v>177</v>
      </c>
      <c r="G4204" t="s">
        <v>71</v>
      </c>
      <c r="H4204" t="s">
        <v>129</v>
      </c>
      <c r="I4204" t="s">
        <v>22</v>
      </c>
      <c r="J4204" t="s">
        <v>130</v>
      </c>
      <c r="K4204" t="s">
        <v>15895</v>
      </c>
      <c r="L4204" t="s">
        <v>15896</v>
      </c>
      <c r="M4204">
        <v>5.3541666660000002</v>
      </c>
      <c r="N4204">
        <v>0</v>
      </c>
      <c r="O4204">
        <v>214</v>
      </c>
      <c r="P4204">
        <v>0</v>
      </c>
      <c r="Q4204">
        <v>0</v>
      </c>
      <c r="R4204">
        <v>0</v>
      </c>
      <c r="S4204">
        <v>1145.791667</v>
      </c>
      <c r="T4204">
        <v>0</v>
      </c>
      <c r="U4204">
        <v>0</v>
      </c>
    </row>
    <row r="4205" spans="1:21" x14ac:dyDescent="0.25">
      <c r="A4205" t="s">
        <v>15897</v>
      </c>
      <c r="B4205">
        <v>1</v>
      </c>
      <c r="C4205" t="s">
        <v>79</v>
      </c>
      <c r="D4205" t="s">
        <v>109</v>
      </c>
      <c r="E4205" t="s">
        <v>15898</v>
      </c>
      <c r="F4205" t="s">
        <v>5070</v>
      </c>
      <c r="G4205" t="s">
        <v>71</v>
      </c>
      <c r="H4205" t="s">
        <v>129</v>
      </c>
      <c r="I4205" t="s">
        <v>22</v>
      </c>
      <c r="J4205" t="s">
        <v>141</v>
      </c>
      <c r="K4205" t="s">
        <v>15899</v>
      </c>
      <c r="L4205" t="s">
        <v>15900</v>
      </c>
      <c r="M4205">
        <v>1.410833333</v>
      </c>
      <c r="N4205">
        <v>0</v>
      </c>
      <c r="O4205">
        <v>0</v>
      </c>
      <c r="P4205">
        <v>0</v>
      </c>
      <c r="Q4205">
        <v>1</v>
      </c>
      <c r="R4205">
        <v>0</v>
      </c>
      <c r="S4205">
        <v>0</v>
      </c>
      <c r="T4205">
        <v>0</v>
      </c>
      <c r="U4205">
        <v>1.410833</v>
      </c>
    </row>
    <row r="4206" spans="1:21" x14ac:dyDescent="0.25">
      <c r="A4206" t="s">
        <v>15901</v>
      </c>
      <c r="B4206">
        <v>1</v>
      </c>
      <c r="C4206" t="s">
        <v>79</v>
      </c>
      <c r="D4206" t="s">
        <v>109</v>
      </c>
      <c r="E4206" t="s">
        <v>15902</v>
      </c>
      <c r="F4206" t="s">
        <v>5884</v>
      </c>
      <c r="G4206" t="s">
        <v>71</v>
      </c>
      <c r="H4206" t="s">
        <v>129</v>
      </c>
      <c r="I4206" t="s">
        <v>22</v>
      </c>
      <c r="J4206" t="s">
        <v>141</v>
      </c>
      <c r="K4206" t="s">
        <v>15903</v>
      </c>
      <c r="L4206" t="s">
        <v>15904</v>
      </c>
      <c r="M4206">
        <v>0.54138888799999996</v>
      </c>
      <c r="N4206">
        <v>0</v>
      </c>
      <c r="O4206">
        <v>1</v>
      </c>
      <c r="P4206">
        <v>0</v>
      </c>
      <c r="Q4206">
        <v>0</v>
      </c>
      <c r="R4206">
        <v>0</v>
      </c>
      <c r="S4206">
        <v>0.54138900000000001</v>
      </c>
      <c r="T4206">
        <v>0</v>
      </c>
      <c r="U4206">
        <v>0</v>
      </c>
    </row>
    <row r="4207" spans="1:21" x14ac:dyDescent="0.25">
      <c r="A4207" t="s">
        <v>15905</v>
      </c>
      <c r="B4207">
        <v>1</v>
      </c>
      <c r="C4207" t="s">
        <v>78</v>
      </c>
      <c r="D4207" t="s">
        <v>102</v>
      </c>
      <c r="E4207" t="s">
        <v>15906</v>
      </c>
      <c r="F4207" t="s">
        <v>177</v>
      </c>
      <c r="G4207" t="s">
        <v>71</v>
      </c>
      <c r="H4207" t="s">
        <v>129</v>
      </c>
      <c r="I4207" t="s">
        <v>22</v>
      </c>
      <c r="J4207" t="s">
        <v>130</v>
      </c>
      <c r="K4207" t="s">
        <v>15907</v>
      </c>
      <c r="L4207" t="s">
        <v>15908</v>
      </c>
      <c r="M4207">
        <v>2.780998055</v>
      </c>
      <c r="N4207">
        <v>0</v>
      </c>
      <c r="O4207">
        <v>98</v>
      </c>
      <c r="P4207">
        <v>0</v>
      </c>
      <c r="Q4207">
        <v>0</v>
      </c>
      <c r="R4207">
        <v>0</v>
      </c>
      <c r="S4207">
        <v>272.53780899999998</v>
      </c>
      <c r="T4207">
        <v>0</v>
      </c>
      <c r="U4207">
        <v>0</v>
      </c>
    </row>
    <row r="4208" spans="1:21" x14ac:dyDescent="0.25">
      <c r="A4208" t="s">
        <v>15909</v>
      </c>
      <c r="B4208">
        <v>1</v>
      </c>
      <c r="C4208" t="s">
        <v>78</v>
      </c>
      <c r="D4208" t="s">
        <v>102</v>
      </c>
      <c r="E4208" t="s">
        <v>15910</v>
      </c>
      <c r="F4208" t="s">
        <v>128</v>
      </c>
      <c r="G4208" t="s">
        <v>71</v>
      </c>
      <c r="H4208" t="s">
        <v>129</v>
      </c>
      <c r="I4208" t="s">
        <v>22</v>
      </c>
      <c r="J4208" t="s">
        <v>130</v>
      </c>
      <c r="K4208" t="s">
        <v>15911</v>
      </c>
      <c r="L4208" t="s">
        <v>15912</v>
      </c>
      <c r="M4208">
        <v>2.6840583329999999</v>
      </c>
      <c r="N4208">
        <v>0</v>
      </c>
      <c r="O4208">
        <v>155</v>
      </c>
      <c r="P4208">
        <v>0</v>
      </c>
      <c r="Q4208">
        <v>0</v>
      </c>
      <c r="R4208">
        <v>0</v>
      </c>
      <c r="S4208">
        <v>416.029042</v>
      </c>
      <c r="T4208">
        <v>0</v>
      </c>
      <c r="U4208">
        <v>0</v>
      </c>
    </row>
    <row r="4209" spans="1:21" x14ac:dyDescent="0.25">
      <c r="A4209" t="s">
        <v>15913</v>
      </c>
      <c r="B4209">
        <v>1</v>
      </c>
      <c r="C4209" t="s">
        <v>78</v>
      </c>
      <c r="D4209" t="s">
        <v>95</v>
      </c>
      <c r="E4209" t="s">
        <v>15914</v>
      </c>
      <c r="F4209" t="s">
        <v>2199</v>
      </c>
      <c r="G4209" t="s">
        <v>71</v>
      </c>
      <c r="H4209" t="s">
        <v>129</v>
      </c>
      <c r="I4209" t="s">
        <v>22</v>
      </c>
      <c r="J4209" t="s">
        <v>141</v>
      </c>
      <c r="K4209" t="s">
        <v>15915</v>
      </c>
      <c r="L4209" t="s">
        <v>15916</v>
      </c>
      <c r="M4209">
        <v>3.8386111110000001</v>
      </c>
      <c r="N4209">
        <v>0</v>
      </c>
      <c r="O4209">
        <v>2</v>
      </c>
      <c r="P4209">
        <v>0</v>
      </c>
      <c r="Q4209">
        <v>0</v>
      </c>
      <c r="R4209">
        <v>0</v>
      </c>
      <c r="S4209">
        <v>7.6772220000000004</v>
      </c>
      <c r="T4209">
        <v>0</v>
      </c>
      <c r="U4209">
        <v>0</v>
      </c>
    </row>
    <row r="4210" spans="1:21" x14ac:dyDescent="0.25">
      <c r="A4210" t="s">
        <v>15917</v>
      </c>
      <c r="B4210">
        <v>1</v>
      </c>
      <c r="C4210" t="s">
        <v>78</v>
      </c>
      <c r="D4210" t="s">
        <v>102</v>
      </c>
      <c r="E4210" t="s">
        <v>15918</v>
      </c>
      <c r="F4210" t="s">
        <v>4986</v>
      </c>
      <c r="G4210" t="s">
        <v>71</v>
      </c>
      <c r="H4210" t="s">
        <v>129</v>
      </c>
      <c r="I4210" t="s">
        <v>22</v>
      </c>
      <c r="J4210" t="s">
        <v>141</v>
      </c>
      <c r="K4210" t="s">
        <v>15919</v>
      </c>
      <c r="L4210" t="s">
        <v>15920</v>
      </c>
      <c r="M4210">
        <v>1.7594444440000001</v>
      </c>
      <c r="N4210">
        <v>0</v>
      </c>
      <c r="O4210">
        <v>53</v>
      </c>
      <c r="P4210">
        <v>0</v>
      </c>
      <c r="Q4210">
        <v>0</v>
      </c>
      <c r="R4210">
        <v>0</v>
      </c>
      <c r="S4210">
        <v>93.250556000000003</v>
      </c>
      <c r="T4210">
        <v>0</v>
      </c>
      <c r="U4210">
        <v>0</v>
      </c>
    </row>
    <row r="4211" spans="1:21" x14ac:dyDescent="0.25">
      <c r="A4211" t="s">
        <v>15921</v>
      </c>
      <c r="B4211">
        <v>1</v>
      </c>
      <c r="C4211" t="s">
        <v>78</v>
      </c>
      <c r="D4211" t="s">
        <v>102</v>
      </c>
      <c r="E4211" t="s">
        <v>15922</v>
      </c>
      <c r="F4211" t="s">
        <v>4991</v>
      </c>
      <c r="G4211" t="s">
        <v>71</v>
      </c>
      <c r="H4211" t="s">
        <v>129</v>
      </c>
      <c r="I4211" t="s">
        <v>22</v>
      </c>
      <c r="J4211" t="s">
        <v>141</v>
      </c>
      <c r="K4211" t="s">
        <v>15923</v>
      </c>
      <c r="L4211" t="s">
        <v>15924</v>
      </c>
      <c r="M4211">
        <v>1.968611111</v>
      </c>
      <c r="N4211">
        <v>0</v>
      </c>
      <c r="O4211">
        <v>7</v>
      </c>
      <c r="P4211">
        <v>0</v>
      </c>
      <c r="Q4211">
        <v>0</v>
      </c>
      <c r="R4211">
        <v>0</v>
      </c>
      <c r="S4211">
        <v>13.780277999999999</v>
      </c>
      <c r="T4211">
        <v>0</v>
      </c>
      <c r="U4211">
        <v>0</v>
      </c>
    </row>
    <row r="4212" spans="1:21" x14ac:dyDescent="0.25">
      <c r="A4212" t="s">
        <v>15925</v>
      </c>
      <c r="B4212">
        <v>1</v>
      </c>
      <c r="C4212" t="s">
        <v>78</v>
      </c>
      <c r="D4212" t="s">
        <v>89</v>
      </c>
      <c r="E4212" t="s">
        <v>15926</v>
      </c>
      <c r="F4212" t="s">
        <v>6823</v>
      </c>
      <c r="G4212" t="s">
        <v>71</v>
      </c>
      <c r="H4212" t="s">
        <v>129</v>
      </c>
      <c r="I4212" t="s">
        <v>22</v>
      </c>
      <c r="J4212" t="s">
        <v>141</v>
      </c>
      <c r="K4212" t="s">
        <v>15927</v>
      </c>
      <c r="L4212" t="s">
        <v>15928</v>
      </c>
      <c r="M4212">
        <v>2.0894444440000002</v>
      </c>
      <c r="N4212">
        <v>1</v>
      </c>
      <c r="O4212">
        <v>352</v>
      </c>
      <c r="P4212">
        <v>0</v>
      </c>
      <c r="Q4212">
        <v>0</v>
      </c>
      <c r="R4212">
        <v>2.0894439999999999</v>
      </c>
      <c r="S4212">
        <v>735.48444400000005</v>
      </c>
      <c r="T4212">
        <v>0</v>
      </c>
      <c r="U4212">
        <v>0</v>
      </c>
    </row>
    <row r="4213" spans="1:21" x14ac:dyDescent="0.25">
      <c r="A4213" t="s">
        <v>15929</v>
      </c>
      <c r="B4213">
        <v>1</v>
      </c>
      <c r="C4213" t="s">
        <v>78</v>
      </c>
      <c r="D4213" t="s">
        <v>102</v>
      </c>
      <c r="E4213" t="s">
        <v>15930</v>
      </c>
      <c r="F4213" t="s">
        <v>4991</v>
      </c>
      <c r="G4213" t="s">
        <v>71</v>
      </c>
      <c r="H4213" t="s">
        <v>129</v>
      </c>
      <c r="I4213" t="s">
        <v>22</v>
      </c>
      <c r="J4213" t="s">
        <v>141</v>
      </c>
      <c r="K4213" t="s">
        <v>15931</v>
      </c>
      <c r="L4213" t="s">
        <v>15932</v>
      </c>
      <c r="M4213">
        <v>0.78805555500000002</v>
      </c>
      <c r="N4213">
        <v>0</v>
      </c>
      <c r="O4213">
        <v>2</v>
      </c>
      <c r="P4213">
        <v>0</v>
      </c>
      <c r="Q4213">
        <v>0</v>
      </c>
      <c r="R4213">
        <v>0</v>
      </c>
      <c r="S4213">
        <v>1.576111</v>
      </c>
      <c r="T4213">
        <v>0</v>
      </c>
      <c r="U4213">
        <v>0</v>
      </c>
    </row>
    <row r="4214" spans="1:21" x14ac:dyDescent="0.25">
      <c r="A4214" t="s">
        <v>15933</v>
      </c>
      <c r="B4214">
        <v>1</v>
      </c>
      <c r="C4214" t="s">
        <v>78</v>
      </c>
      <c r="D4214" t="s">
        <v>102</v>
      </c>
      <c r="E4214" t="s">
        <v>15934</v>
      </c>
      <c r="F4214" t="s">
        <v>5177</v>
      </c>
      <c r="G4214" t="s">
        <v>72</v>
      </c>
      <c r="H4214" t="s">
        <v>129</v>
      </c>
      <c r="I4214" t="s">
        <v>22</v>
      </c>
      <c r="J4214" t="s">
        <v>141</v>
      </c>
      <c r="K4214" t="s">
        <v>15935</v>
      </c>
      <c r="L4214" t="s">
        <v>15936</v>
      </c>
      <c r="M4214">
        <v>8.0875000000000004</v>
      </c>
      <c r="N4214">
        <v>0</v>
      </c>
      <c r="O4214">
        <v>0</v>
      </c>
      <c r="P4214">
        <v>0</v>
      </c>
      <c r="Q4214">
        <v>17</v>
      </c>
      <c r="R4214">
        <v>0</v>
      </c>
      <c r="S4214">
        <v>0</v>
      </c>
      <c r="T4214">
        <v>0</v>
      </c>
      <c r="U4214">
        <v>137.48750000000001</v>
      </c>
    </row>
    <row r="4215" spans="1:21" x14ac:dyDescent="0.25">
      <c r="A4215" t="s">
        <v>15937</v>
      </c>
      <c r="B4215">
        <v>1</v>
      </c>
      <c r="C4215" t="s">
        <v>78</v>
      </c>
      <c r="D4215" t="s">
        <v>94</v>
      </c>
      <c r="E4215" t="s">
        <v>15938</v>
      </c>
      <c r="F4215" t="s">
        <v>6310</v>
      </c>
      <c r="G4215" t="s">
        <v>71</v>
      </c>
      <c r="H4215" t="s">
        <v>129</v>
      </c>
      <c r="I4215" t="s">
        <v>22</v>
      </c>
      <c r="J4215" t="s">
        <v>141</v>
      </c>
      <c r="K4215" t="s">
        <v>15939</v>
      </c>
      <c r="L4215" t="s">
        <v>15940</v>
      </c>
      <c r="M4215">
        <v>45.525555554999997</v>
      </c>
      <c r="N4215">
        <v>0</v>
      </c>
      <c r="O4215">
        <v>57</v>
      </c>
      <c r="P4215">
        <v>0</v>
      </c>
      <c r="Q4215">
        <v>0</v>
      </c>
      <c r="R4215">
        <v>0</v>
      </c>
      <c r="S4215">
        <v>2594.9566669999999</v>
      </c>
      <c r="T4215">
        <v>0</v>
      </c>
      <c r="U4215">
        <v>0</v>
      </c>
    </row>
    <row r="4216" spans="1:21" x14ac:dyDescent="0.25">
      <c r="A4216" t="s">
        <v>15941</v>
      </c>
      <c r="B4216">
        <v>1</v>
      </c>
      <c r="C4216" t="s">
        <v>78</v>
      </c>
      <c r="D4216" t="s">
        <v>88</v>
      </c>
      <c r="E4216" t="s">
        <v>15894</v>
      </c>
      <c r="F4216" t="s">
        <v>177</v>
      </c>
      <c r="G4216" t="s">
        <v>71</v>
      </c>
      <c r="H4216" t="s">
        <v>129</v>
      </c>
      <c r="I4216" t="s">
        <v>22</v>
      </c>
      <c r="J4216" t="s">
        <v>130</v>
      </c>
      <c r="K4216" t="s">
        <v>15942</v>
      </c>
      <c r="L4216" t="s">
        <v>15943</v>
      </c>
      <c r="M4216">
        <v>6.6235238880000002</v>
      </c>
      <c r="N4216">
        <v>0</v>
      </c>
      <c r="O4216">
        <v>214</v>
      </c>
      <c r="P4216">
        <v>0</v>
      </c>
      <c r="Q4216">
        <v>0</v>
      </c>
      <c r="R4216">
        <v>0</v>
      </c>
      <c r="S4216">
        <v>1417.4341119999999</v>
      </c>
      <c r="T4216">
        <v>0</v>
      </c>
      <c r="U4216">
        <v>0</v>
      </c>
    </row>
    <row r="4217" spans="1:21" x14ac:dyDescent="0.25">
      <c r="A4217" t="s">
        <v>15944</v>
      </c>
      <c r="B4217">
        <v>1</v>
      </c>
      <c r="C4217" t="s">
        <v>78</v>
      </c>
      <c r="D4217" t="s">
        <v>94</v>
      </c>
      <c r="E4217" t="s">
        <v>15945</v>
      </c>
      <c r="F4217" t="s">
        <v>4986</v>
      </c>
      <c r="G4217" t="s">
        <v>71</v>
      </c>
      <c r="H4217" t="s">
        <v>129</v>
      </c>
      <c r="I4217" t="s">
        <v>22</v>
      </c>
      <c r="J4217" t="s">
        <v>141</v>
      </c>
      <c r="K4217" t="s">
        <v>15946</v>
      </c>
      <c r="L4217" t="s">
        <v>15947</v>
      </c>
      <c r="M4217">
        <v>2.105</v>
      </c>
      <c r="N4217">
        <v>0</v>
      </c>
      <c r="O4217">
        <v>3</v>
      </c>
      <c r="P4217">
        <v>0</v>
      </c>
      <c r="Q4217">
        <v>0</v>
      </c>
      <c r="R4217">
        <v>0</v>
      </c>
      <c r="S4217">
        <v>6.3150000000000004</v>
      </c>
      <c r="T4217">
        <v>0</v>
      </c>
      <c r="U4217">
        <v>0</v>
      </c>
    </row>
    <row r="4218" spans="1:21" x14ac:dyDescent="0.25">
      <c r="A4218" t="s">
        <v>15948</v>
      </c>
      <c r="B4218">
        <v>1</v>
      </c>
      <c r="C4218" t="s">
        <v>78</v>
      </c>
      <c r="D4218" t="s">
        <v>94</v>
      </c>
      <c r="E4218" t="s">
        <v>15949</v>
      </c>
      <c r="F4218" t="s">
        <v>140</v>
      </c>
      <c r="G4218" t="s">
        <v>72</v>
      </c>
      <c r="H4218" t="s">
        <v>129</v>
      </c>
      <c r="I4218" t="s">
        <v>22</v>
      </c>
      <c r="J4218" t="s">
        <v>141</v>
      </c>
      <c r="K4218" t="s">
        <v>15950</v>
      </c>
      <c r="L4218" t="s">
        <v>15951</v>
      </c>
      <c r="M4218">
        <v>1.8038888879999999</v>
      </c>
      <c r="N4218">
        <v>4</v>
      </c>
      <c r="O4218">
        <v>11</v>
      </c>
      <c r="P4218">
        <v>4</v>
      </c>
      <c r="Q4218">
        <v>43</v>
      </c>
      <c r="R4218">
        <v>7.2155560000000003</v>
      </c>
      <c r="S4218">
        <v>19.842777999999999</v>
      </c>
      <c r="T4218">
        <v>7.2155560000000003</v>
      </c>
      <c r="U4218">
        <v>77.567222000000001</v>
      </c>
    </row>
    <row r="4219" spans="1:21" x14ac:dyDescent="0.25">
      <c r="A4219" t="s">
        <v>15952</v>
      </c>
      <c r="B4219">
        <v>1</v>
      </c>
      <c r="C4219" t="s">
        <v>78</v>
      </c>
      <c r="D4219" t="s">
        <v>94</v>
      </c>
      <c r="E4219" t="s">
        <v>15953</v>
      </c>
      <c r="F4219" t="s">
        <v>5829</v>
      </c>
      <c r="G4219" t="s">
        <v>72</v>
      </c>
      <c r="H4219" t="s">
        <v>129</v>
      </c>
      <c r="I4219" t="s">
        <v>22</v>
      </c>
      <c r="J4219" t="s">
        <v>141</v>
      </c>
      <c r="K4219" t="s">
        <v>15954</v>
      </c>
      <c r="L4219" t="s">
        <v>15955</v>
      </c>
      <c r="M4219">
        <v>8.2222221999999998E-2</v>
      </c>
      <c r="N4219">
        <v>2</v>
      </c>
      <c r="O4219">
        <v>138</v>
      </c>
      <c r="P4219">
        <v>0</v>
      </c>
      <c r="Q4219">
        <v>0</v>
      </c>
      <c r="R4219">
        <v>0.16444400000000001</v>
      </c>
      <c r="S4219">
        <v>11.346667</v>
      </c>
      <c r="T4219">
        <v>0</v>
      </c>
      <c r="U4219">
        <v>0</v>
      </c>
    </row>
    <row r="4220" spans="1:21" x14ac:dyDescent="0.25">
      <c r="A4220" t="s">
        <v>15956</v>
      </c>
      <c r="B4220">
        <v>1</v>
      </c>
      <c r="C4220" t="s">
        <v>78</v>
      </c>
      <c r="D4220" t="s">
        <v>102</v>
      </c>
      <c r="E4220" t="s">
        <v>15957</v>
      </c>
      <c r="F4220" t="s">
        <v>5417</v>
      </c>
      <c r="G4220" t="s">
        <v>71</v>
      </c>
      <c r="H4220" t="s">
        <v>129</v>
      </c>
      <c r="I4220" t="s">
        <v>22</v>
      </c>
      <c r="J4220" t="s">
        <v>141</v>
      </c>
      <c r="K4220" t="s">
        <v>15958</v>
      </c>
      <c r="L4220" t="s">
        <v>15959</v>
      </c>
      <c r="M4220">
        <v>1.231944444</v>
      </c>
      <c r="N4220">
        <v>0</v>
      </c>
      <c r="O4220">
        <v>7</v>
      </c>
      <c r="P4220">
        <v>0</v>
      </c>
      <c r="Q4220">
        <v>0</v>
      </c>
      <c r="R4220">
        <v>0</v>
      </c>
      <c r="S4220">
        <v>8.6236110000000004</v>
      </c>
      <c r="T4220">
        <v>0</v>
      </c>
      <c r="U4220">
        <v>0</v>
      </c>
    </row>
    <row r="4221" spans="1:21" x14ac:dyDescent="0.25">
      <c r="A4221" t="s">
        <v>15960</v>
      </c>
      <c r="B4221">
        <v>1</v>
      </c>
      <c r="C4221" t="s">
        <v>78</v>
      </c>
      <c r="D4221" t="s">
        <v>102</v>
      </c>
      <c r="E4221" t="s">
        <v>15961</v>
      </c>
      <c r="F4221" t="s">
        <v>5417</v>
      </c>
      <c r="G4221" t="s">
        <v>71</v>
      </c>
      <c r="H4221" t="s">
        <v>129</v>
      </c>
      <c r="I4221" t="s">
        <v>22</v>
      </c>
      <c r="J4221" t="s">
        <v>141</v>
      </c>
      <c r="K4221" t="s">
        <v>15962</v>
      </c>
      <c r="L4221" t="s">
        <v>15963</v>
      </c>
      <c r="M4221">
        <v>0.44444444399999999</v>
      </c>
      <c r="N4221">
        <v>0</v>
      </c>
      <c r="O4221">
        <v>1</v>
      </c>
      <c r="P4221">
        <v>0</v>
      </c>
      <c r="Q4221">
        <v>0</v>
      </c>
      <c r="R4221">
        <v>0</v>
      </c>
      <c r="S4221">
        <v>0.44444400000000001</v>
      </c>
      <c r="T4221">
        <v>0</v>
      </c>
      <c r="U4221">
        <v>0</v>
      </c>
    </row>
    <row r="4222" spans="1:21" x14ac:dyDescent="0.25">
      <c r="A4222" t="s">
        <v>15964</v>
      </c>
      <c r="B4222">
        <v>1</v>
      </c>
      <c r="C4222" t="s">
        <v>78</v>
      </c>
      <c r="D4222" t="s">
        <v>102</v>
      </c>
      <c r="E4222" t="s">
        <v>15965</v>
      </c>
      <c r="F4222" t="s">
        <v>5417</v>
      </c>
      <c r="G4222" t="s">
        <v>71</v>
      </c>
      <c r="H4222" t="s">
        <v>129</v>
      </c>
      <c r="I4222" t="s">
        <v>22</v>
      </c>
      <c r="J4222" t="s">
        <v>141</v>
      </c>
      <c r="K4222" t="s">
        <v>15966</v>
      </c>
      <c r="L4222" t="s">
        <v>15967</v>
      </c>
      <c r="M4222">
        <v>0.75749999999999995</v>
      </c>
      <c r="N4222">
        <v>0</v>
      </c>
      <c r="O4222">
        <v>7</v>
      </c>
      <c r="P4222">
        <v>0</v>
      </c>
      <c r="Q4222">
        <v>0</v>
      </c>
      <c r="R4222">
        <v>0</v>
      </c>
      <c r="S4222">
        <v>5.3025000000000002</v>
      </c>
      <c r="T4222">
        <v>0</v>
      </c>
      <c r="U4222">
        <v>0</v>
      </c>
    </row>
    <row r="4223" spans="1:21" x14ac:dyDescent="0.25">
      <c r="A4223" t="s">
        <v>15968</v>
      </c>
      <c r="B4223">
        <v>1</v>
      </c>
      <c r="C4223" t="s">
        <v>78</v>
      </c>
      <c r="D4223" t="s">
        <v>102</v>
      </c>
      <c r="E4223" t="s">
        <v>15965</v>
      </c>
      <c r="F4223" t="s">
        <v>5070</v>
      </c>
      <c r="G4223" t="s">
        <v>71</v>
      </c>
      <c r="H4223" t="s">
        <v>129</v>
      </c>
      <c r="I4223" t="s">
        <v>22</v>
      </c>
      <c r="J4223" t="s">
        <v>141</v>
      </c>
      <c r="K4223" t="s">
        <v>15969</v>
      </c>
      <c r="L4223" t="s">
        <v>15970</v>
      </c>
      <c r="M4223">
        <v>9.8136111110000002</v>
      </c>
      <c r="N4223">
        <v>0</v>
      </c>
      <c r="O4223">
        <v>7</v>
      </c>
      <c r="P4223">
        <v>0</v>
      </c>
      <c r="Q4223">
        <v>0</v>
      </c>
      <c r="R4223">
        <v>0</v>
      </c>
      <c r="S4223">
        <v>68.695278000000002</v>
      </c>
      <c r="T4223">
        <v>0</v>
      </c>
      <c r="U4223">
        <v>0</v>
      </c>
    </row>
    <row r="4224" spans="1:21" x14ac:dyDescent="0.25">
      <c r="A4224" t="s">
        <v>15971</v>
      </c>
      <c r="B4224">
        <v>1</v>
      </c>
      <c r="C4224" t="s">
        <v>78</v>
      </c>
      <c r="D4224" t="s">
        <v>95</v>
      </c>
      <c r="E4224" t="s">
        <v>15972</v>
      </c>
      <c r="F4224" t="s">
        <v>4991</v>
      </c>
      <c r="G4224" t="s">
        <v>71</v>
      </c>
      <c r="H4224" t="s">
        <v>129</v>
      </c>
      <c r="I4224" t="s">
        <v>22</v>
      </c>
      <c r="J4224" t="s">
        <v>141</v>
      </c>
      <c r="K4224" t="s">
        <v>15973</v>
      </c>
      <c r="L4224" t="s">
        <v>15974</v>
      </c>
      <c r="M4224">
        <v>1.0238888880000001</v>
      </c>
      <c r="N4224">
        <v>0</v>
      </c>
      <c r="O4224">
        <v>1</v>
      </c>
      <c r="P4224">
        <v>0</v>
      </c>
      <c r="Q4224">
        <v>0</v>
      </c>
      <c r="R4224">
        <v>0</v>
      </c>
      <c r="S4224">
        <v>1.023889</v>
      </c>
      <c r="T4224">
        <v>0</v>
      </c>
      <c r="U4224">
        <v>0</v>
      </c>
    </row>
    <row r="4225" spans="1:21" x14ac:dyDescent="0.25">
      <c r="A4225" t="s">
        <v>15975</v>
      </c>
      <c r="B4225">
        <v>1</v>
      </c>
      <c r="C4225" t="s">
        <v>79</v>
      </c>
      <c r="D4225" t="s">
        <v>124</v>
      </c>
      <c r="E4225" t="s">
        <v>15976</v>
      </c>
      <c r="F4225" t="s">
        <v>4991</v>
      </c>
      <c r="G4225" t="s">
        <v>71</v>
      </c>
      <c r="H4225" t="s">
        <v>129</v>
      </c>
      <c r="I4225" t="s">
        <v>22</v>
      </c>
      <c r="J4225" t="s">
        <v>141</v>
      </c>
      <c r="K4225" t="s">
        <v>15977</v>
      </c>
      <c r="L4225" t="s">
        <v>15978</v>
      </c>
      <c r="M4225">
        <v>1.1575</v>
      </c>
      <c r="N4225">
        <v>0</v>
      </c>
      <c r="O4225">
        <v>4</v>
      </c>
      <c r="P4225">
        <v>0</v>
      </c>
      <c r="Q4225">
        <v>0</v>
      </c>
      <c r="R4225">
        <v>0</v>
      </c>
      <c r="S4225">
        <v>4.63</v>
      </c>
      <c r="T4225">
        <v>0</v>
      </c>
      <c r="U4225">
        <v>0</v>
      </c>
    </row>
    <row r="4226" spans="1:21" x14ac:dyDescent="0.25">
      <c r="A4226" t="s">
        <v>15979</v>
      </c>
      <c r="B4226">
        <v>1</v>
      </c>
      <c r="C4226" t="s">
        <v>79</v>
      </c>
      <c r="D4226" t="s">
        <v>124</v>
      </c>
      <c r="E4226" t="s">
        <v>15980</v>
      </c>
      <c r="F4226" t="s">
        <v>140</v>
      </c>
      <c r="G4226" t="s">
        <v>72</v>
      </c>
      <c r="H4226" t="s">
        <v>129</v>
      </c>
      <c r="I4226" t="s">
        <v>22</v>
      </c>
      <c r="J4226" t="s">
        <v>141</v>
      </c>
      <c r="K4226" t="s">
        <v>15981</v>
      </c>
      <c r="L4226" t="s">
        <v>15982</v>
      </c>
      <c r="M4226">
        <v>0.438611111</v>
      </c>
      <c r="N4226">
        <v>3</v>
      </c>
      <c r="O4226">
        <v>746</v>
      </c>
      <c r="P4226">
        <v>2</v>
      </c>
      <c r="Q4226">
        <v>171</v>
      </c>
      <c r="R4226">
        <v>1.315833</v>
      </c>
      <c r="S4226">
        <v>327.203889</v>
      </c>
      <c r="T4226">
        <v>0.87722199999999995</v>
      </c>
      <c r="U4226">
        <v>75.002499999999998</v>
      </c>
    </row>
    <row r="4227" spans="1:21" x14ac:dyDescent="0.25">
      <c r="A4227" t="s">
        <v>15983</v>
      </c>
      <c r="B4227">
        <v>1</v>
      </c>
      <c r="C4227" t="s">
        <v>79</v>
      </c>
      <c r="D4227" t="s">
        <v>124</v>
      </c>
      <c r="E4227" t="s">
        <v>15984</v>
      </c>
      <c r="F4227" t="s">
        <v>4991</v>
      </c>
      <c r="G4227" t="s">
        <v>71</v>
      </c>
      <c r="H4227" t="s">
        <v>129</v>
      </c>
      <c r="I4227" t="s">
        <v>22</v>
      </c>
      <c r="J4227" t="s">
        <v>141</v>
      </c>
      <c r="K4227" t="s">
        <v>15985</v>
      </c>
      <c r="L4227" t="s">
        <v>15986</v>
      </c>
      <c r="M4227">
        <v>0.80222222200000004</v>
      </c>
      <c r="N4227">
        <v>0</v>
      </c>
      <c r="O4227">
        <v>6</v>
      </c>
      <c r="P4227">
        <v>0</v>
      </c>
      <c r="Q4227">
        <v>0</v>
      </c>
      <c r="R4227">
        <v>0</v>
      </c>
      <c r="S4227">
        <v>4.8133330000000001</v>
      </c>
      <c r="T4227">
        <v>0</v>
      </c>
      <c r="U4227">
        <v>0</v>
      </c>
    </row>
    <row r="4228" spans="1:21" x14ac:dyDescent="0.25">
      <c r="A4228" t="s">
        <v>15987</v>
      </c>
      <c r="B4228">
        <v>1</v>
      </c>
      <c r="C4228" t="s">
        <v>79</v>
      </c>
      <c r="D4228" t="s">
        <v>124</v>
      </c>
      <c r="E4228" t="s">
        <v>15980</v>
      </c>
      <c r="F4228" t="s">
        <v>5110</v>
      </c>
      <c r="G4228" t="s">
        <v>72</v>
      </c>
      <c r="H4228" t="s">
        <v>129</v>
      </c>
      <c r="I4228" t="s">
        <v>24</v>
      </c>
      <c r="J4228" t="s">
        <v>141</v>
      </c>
      <c r="K4228" t="s">
        <v>15988</v>
      </c>
      <c r="L4228" t="s">
        <v>15989</v>
      </c>
      <c r="M4228">
        <v>0.73194444400000003</v>
      </c>
      <c r="N4228">
        <v>3</v>
      </c>
      <c r="O4228">
        <v>746</v>
      </c>
      <c r="P4228">
        <v>2</v>
      </c>
      <c r="Q4228">
        <v>171</v>
      </c>
      <c r="R4228">
        <v>2.1958329999999999</v>
      </c>
      <c r="S4228">
        <v>546.03055500000005</v>
      </c>
      <c r="T4228">
        <v>1.463889</v>
      </c>
      <c r="U4228">
        <v>125.16249999999999</v>
      </c>
    </row>
    <row r="4229" spans="1:21" x14ac:dyDescent="0.25">
      <c r="A4229" t="s">
        <v>15990</v>
      </c>
      <c r="B4229">
        <v>1</v>
      </c>
      <c r="C4229" t="s">
        <v>79</v>
      </c>
      <c r="D4229" t="s">
        <v>124</v>
      </c>
      <c r="E4229" t="s">
        <v>15991</v>
      </c>
      <c r="F4229" t="s">
        <v>5218</v>
      </c>
      <c r="G4229" t="s">
        <v>71</v>
      </c>
      <c r="H4229" t="s">
        <v>129</v>
      </c>
      <c r="I4229" t="s">
        <v>22</v>
      </c>
      <c r="J4229" t="s">
        <v>141</v>
      </c>
      <c r="K4229" t="s">
        <v>15992</v>
      </c>
      <c r="L4229" t="s">
        <v>15993</v>
      </c>
      <c r="M4229">
        <v>0.82138888799999998</v>
      </c>
      <c r="N4229">
        <v>0</v>
      </c>
      <c r="O4229">
        <v>92</v>
      </c>
      <c r="P4229">
        <v>0</v>
      </c>
      <c r="Q4229">
        <v>0</v>
      </c>
      <c r="R4229">
        <v>0</v>
      </c>
      <c r="S4229">
        <v>75.567778000000004</v>
      </c>
      <c r="T4229">
        <v>0</v>
      </c>
      <c r="U4229">
        <v>0</v>
      </c>
    </row>
    <row r="4230" spans="1:21" x14ac:dyDescent="0.25">
      <c r="A4230" t="s">
        <v>15994</v>
      </c>
      <c r="B4230">
        <v>1</v>
      </c>
      <c r="C4230" t="s">
        <v>78</v>
      </c>
      <c r="D4230" t="s">
        <v>94</v>
      </c>
      <c r="E4230" t="s">
        <v>15995</v>
      </c>
      <c r="F4230" t="s">
        <v>4991</v>
      </c>
      <c r="G4230" t="s">
        <v>71</v>
      </c>
      <c r="H4230" t="s">
        <v>129</v>
      </c>
      <c r="I4230" t="s">
        <v>22</v>
      </c>
      <c r="J4230" t="s">
        <v>141</v>
      </c>
      <c r="K4230" t="s">
        <v>15996</v>
      </c>
      <c r="L4230" t="s">
        <v>15997</v>
      </c>
      <c r="M4230">
        <v>3.9197222219999999</v>
      </c>
      <c r="N4230">
        <v>0</v>
      </c>
      <c r="O4230">
        <v>1</v>
      </c>
      <c r="P4230">
        <v>0</v>
      </c>
      <c r="Q4230">
        <v>0</v>
      </c>
      <c r="R4230">
        <v>0</v>
      </c>
      <c r="S4230">
        <v>3.9197220000000002</v>
      </c>
      <c r="T4230">
        <v>0</v>
      </c>
      <c r="U4230">
        <v>0</v>
      </c>
    </row>
    <row r="4231" spans="1:21" x14ac:dyDescent="0.25">
      <c r="A4231" t="s">
        <v>15998</v>
      </c>
      <c r="B4231">
        <v>1</v>
      </c>
      <c r="C4231" t="s">
        <v>78</v>
      </c>
      <c r="D4231" t="s">
        <v>102</v>
      </c>
      <c r="E4231" t="s">
        <v>15999</v>
      </c>
      <c r="F4231" t="s">
        <v>10266</v>
      </c>
      <c r="G4231" t="s">
        <v>71</v>
      </c>
      <c r="H4231" t="s">
        <v>129</v>
      </c>
      <c r="I4231" t="s">
        <v>22</v>
      </c>
      <c r="J4231" t="s">
        <v>141</v>
      </c>
      <c r="K4231" t="s">
        <v>16000</v>
      </c>
      <c r="L4231" t="s">
        <v>16001</v>
      </c>
      <c r="M4231">
        <v>4.9436111110000001</v>
      </c>
      <c r="N4231">
        <v>0</v>
      </c>
      <c r="O4231">
        <v>0</v>
      </c>
      <c r="P4231">
        <v>0</v>
      </c>
      <c r="Q4231">
        <v>2</v>
      </c>
      <c r="R4231">
        <v>0</v>
      </c>
      <c r="S4231">
        <v>0</v>
      </c>
      <c r="T4231">
        <v>0</v>
      </c>
      <c r="U4231">
        <v>9.8872219999999995</v>
      </c>
    </row>
    <row r="4232" spans="1:21" x14ac:dyDescent="0.25">
      <c r="A4232" t="s">
        <v>16002</v>
      </c>
      <c r="B4232">
        <v>1</v>
      </c>
      <c r="C4232" t="s">
        <v>78</v>
      </c>
      <c r="D4232" t="s">
        <v>102</v>
      </c>
      <c r="E4232" t="s">
        <v>16003</v>
      </c>
      <c r="F4232" t="s">
        <v>140</v>
      </c>
      <c r="G4232" t="s">
        <v>72</v>
      </c>
      <c r="H4232" t="s">
        <v>129</v>
      </c>
      <c r="I4232" t="s">
        <v>22</v>
      </c>
      <c r="J4232" t="s">
        <v>141</v>
      </c>
      <c r="K4232" t="s">
        <v>16004</v>
      </c>
      <c r="L4232" t="s">
        <v>16005</v>
      </c>
      <c r="M4232">
        <v>0.450833333</v>
      </c>
      <c r="N4232">
        <v>56</v>
      </c>
      <c r="O4232">
        <v>1979</v>
      </c>
      <c r="P4232">
        <v>4</v>
      </c>
      <c r="Q4232">
        <v>50</v>
      </c>
      <c r="R4232">
        <v>25.246666999999999</v>
      </c>
      <c r="S4232">
        <v>892.19916599999999</v>
      </c>
      <c r="T4232">
        <v>1.8033330000000001</v>
      </c>
      <c r="U4232">
        <v>22.541667</v>
      </c>
    </row>
    <row r="4233" spans="1:21" x14ac:dyDescent="0.25">
      <c r="A4233" t="s">
        <v>16006</v>
      </c>
      <c r="B4233">
        <v>1</v>
      </c>
      <c r="C4233" t="s">
        <v>78</v>
      </c>
      <c r="D4233" t="s">
        <v>102</v>
      </c>
      <c r="E4233" t="s">
        <v>16007</v>
      </c>
      <c r="F4233" t="s">
        <v>140</v>
      </c>
      <c r="G4233" t="s">
        <v>72</v>
      </c>
      <c r="H4233" t="s">
        <v>129</v>
      </c>
      <c r="I4233" t="s">
        <v>22</v>
      </c>
      <c r="J4233" t="s">
        <v>141</v>
      </c>
      <c r="K4233" t="s">
        <v>16008</v>
      </c>
      <c r="L4233" t="s">
        <v>16009</v>
      </c>
      <c r="M4233">
        <v>0.77194444399999995</v>
      </c>
      <c r="N4233">
        <v>5</v>
      </c>
      <c r="O4233">
        <v>0</v>
      </c>
      <c r="P4233">
        <v>0</v>
      </c>
      <c r="Q4233">
        <v>0</v>
      </c>
      <c r="R4233">
        <v>3.8597220000000001</v>
      </c>
      <c r="S4233">
        <v>0</v>
      </c>
      <c r="T4233">
        <v>0</v>
      </c>
      <c r="U4233">
        <v>0</v>
      </c>
    </row>
    <row r="4234" spans="1:21" x14ac:dyDescent="0.25">
      <c r="A4234" t="s">
        <v>16010</v>
      </c>
      <c r="B4234">
        <v>1</v>
      </c>
      <c r="C4234" t="s">
        <v>79</v>
      </c>
      <c r="D4234" t="s">
        <v>124</v>
      </c>
      <c r="E4234" t="s">
        <v>15980</v>
      </c>
      <c r="F4234" t="s">
        <v>140</v>
      </c>
      <c r="G4234" t="s">
        <v>72</v>
      </c>
      <c r="H4234" t="s">
        <v>129</v>
      </c>
      <c r="I4234" t="s">
        <v>22</v>
      </c>
      <c r="J4234" t="s">
        <v>141</v>
      </c>
      <c r="K4234" t="s">
        <v>16011</v>
      </c>
      <c r="L4234" t="s">
        <v>16012</v>
      </c>
      <c r="M4234">
        <v>0.75166666599999998</v>
      </c>
      <c r="N4234">
        <v>3</v>
      </c>
      <c r="O4234">
        <v>746</v>
      </c>
      <c r="P4234">
        <v>2</v>
      </c>
      <c r="Q4234">
        <v>171</v>
      </c>
      <c r="R4234">
        <v>2.2549999999999999</v>
      </c>
      <c r="S4234">
        <v>560.74333300000001</v>
      </c>
      <c r="T4234">
        <v>1.503333</v>
      </c>
      <c r="U4234">
        <v>128.535</v>
      </c>
    </row>
    <row r="4235" spans="1:21" x14ac:dyDescent="0.25">
      <c r="A4235" t="s">
        <v>16013</v>
      </c>
      <c r="B4235">
        <v>1</v>
      </c>
      <c r="C4235" t="s">
        <v>79</v>
      </c>
      <c r="D4235" t="s">
        <v>124</v>
      </c>
      <c r="E4235" t="s">
        <v>16014</v>
      </c>
      <c r="F4235" t="s">
        <v>5626</v>
      </c>
      <c r="G4235" t="s">
        <v>71</v>
      </c>
      <c r="H4235" t="s">
        <v>129</v>
      </c>
      <c r="I4235" t="s">
        <v>22</v>
      </c>
      <c r="J4235" t="s">
        <v>141</v>
      </c>
      <c r="K4235" t="s">
        <v>16015</v>
      </c>
      <c r="L4235" t="s">
        <v>16016</v>
      </c>
      <c r="M4235">
        <v>1.823055555</v>
      </c>
      <c r="N4235">
        <v>0</v>
      </c>
      <c r="O4235">
        <v>102</v>
      </c>
      <c r="P4235">
        <v>0</v>
      </c>
      <c r="Q4235">
        <v>0</v>
      </c>
      <c r="R4235">
        <v>0</v>
      </c>
      <c r="S4235">
        <v>185.95166699999999</v>
      </c>
      <c r="T4235">
        <v>0</v>
      </c>
      <c r="U4235">
        <v>0</v>
      </c>
    </row>
    <row r="4236" spans="1:21" x14ac:dyDescent="0.25">
      <c r="A4236" t="s">
        <v>16017</v>
      </c>
      <c r="B4236">
        <v>1</v>
      </c>
      <c r="C4236" t="s">
        <v>78</v>
      </c>
      <c r="D4236" t="s">
        <v>94</v>
      </c>
      <c r="E4236" t="s">
        <v>16018</v>
      </c>
      <c r="F4236" t="s">
        <v>5417</v>
      </c>
      <c r="G4236" t="s">
        <v>71</v>
      </c>
      <c r="H4236" t="s">
        <v>129</v>
      </c>
      <c r="I4236" t="s">
        <v>22</v>
      </c>
      <c r="J4236" t="s">
        <v>141</v>
      </c>
      <c r="K4236" t="s">
        <v>16019</v>
      </c>
      <c r="L4236" t="s">
        <v>16020</v>
      </c>
      <c r="M4236">
        <v>2.2336111110000001</v>
      </c>
      <c r="N4236">
        <v>0</v>
      </c>
      <c r="O4236">
        <v>1</v>
      </c>
      <c r="P4236">
        <v>0</v>
      </c>
      <c r="Q4236">
        <v>0</v>
      </c>
      <c r="R4236">
        <v>0</v>
      </c>
      <c r="S4236">
        <v>2.2336109999999998</v>
      </c>
      <c r="T4236">
        <v>0</v>
      </c>
      <c r="U4236">
        <v>0</v>
      </c>
    </row>
    <row r="4237" spans="1:21" x14ac:dyDescent="0.25">
      <c r="A4237" t="s">
        <v>16021</v>
      </c>
      <c r="B4237">
        <v>1</v>
      </c>
      <c r="C4237" t="s">
        <v>78</v>
      </c>
      <c r="D4237" t="s">
        <v>94</v>
      </c>
      <c r="E4237" t="s">
        <v>16022</v>
      </c>
      <c r="F4237" t="s">
        <v>4996</v>
      </c>
      <c r="G4237" t="s">
        <v>71</v>
      </c>
      <c r="H4237" t="s">
        <v>129</v>
      </c>
      <c r="I4237" t="s">
        <v>22</v>
      </c>
      <c r="J4237" t="s">
        <v>141</v>
      </c>
      <c r="K4237" t="s">
        <v>16023</v>
      </c>
      <c r="L4237" t="s">
        <v>16024</v>
      </c>
      <c r="M4237">
        <v>2.506388888</v>
      </c>
      <c r="N4237">
        <v>0</v>
      </c>
      <c r="O4237">
        <v>65</v>
      </c>
      <c r="P4237">
        <v>0</v>
      </c>
      <c r="Q4237">
        <v>0</v>
      </c>
      <c r="R4237">
        <v>0</v>
      </c>
      <c r="S4237">
        <v>162.915278</v>
      </c>
      <c r="T4237">
        <v>0</v>
      </c>
      <c r="U4237">
        <v>0</v>
      </c>
    </row>
    <row r="4238" spans="1:21" x14ac:dyDescent="0.25">
      <c r="A4238" t="s">
        <v>16025</v>
      </c>
      <c r="B4238">
        <v>1</v>
      </c>
      <c r="C4238" t="s">
        <v>78</v>
      </c>
      <c r="D4238" t="s">
        <v>94</v>
      </c>
      <c r="E4238" t="s">
        <v>16026</v>
      </c>
      <c r="F4238" t="s">
        <v>4991</v>
      </c>
      <c r="G4238" t="s">
        <v>71</v>
      </c>
      <c r="H4238" t="s">
        <v>129</v>
      </c>
      <c r="I4238" t="s">
        <v>22</v>
      </c>
      <c r="J4238" t="s">
        <v>141</v>
      </c>
      <c r="K4238" t="s">
        <v>16027</v>
      </c>
      <c r="L4238" t="s">
        <v>16028</v>
      </c>
      <c r="M4238">
        <v>1.985833333</v>
      </c>
      <c r="N4238">
        <v>0</v>
      </c>
      <c r="O4238">
        <v>1</v>
      </c>
      <c r="P4238">
        <v>0</v>
      </c>
      <c r="Q4238">
        <v>0</v>
      </c>
      <c r="R4238">
        <v>0</v>
      </c>
      <c r="S4238">
        <v>1.985833</v>
      </c>
      <c r="T4238">
        <v>0</v>
      </c>
      <c r="U4238">
        <v>0</v>
      </c>
    </row>
    <row r="4239" spans="1:21" x14ac:dyDescent="0.25">
      <c r="A4239" t="s">
        <v>16029</v>
      </c>
      <c r="B4239">
        <v>1</v>
      </c>
      <c r="C4239" t="s">
        <v>78</v>
      </c>
      <c r="D4239" t="s">
        <v>94</v>
      </c>
      <c r="E4239" t="s">
        <v>16030</v>
      </c>
      <c r="F4239" t="s">
        <v>177</v>
      </c>
      <c r="G4239" t="s">
        <v>71</v>
      </c>
      <c r="H4239" t="s">
        <v>129</v>
      </c>
      <c r="I4239" t="s">
        <v>22</v>
      </c>
      <c r="J4239" t="s">
        <v>141</v>
      </c>
      <c r="K4239" t="s">
        <v>16031</v>
      </c>
      <c r="L4239" t="s">
        <v>16032</v>
      </c>
      <c r="M4239">
        <v>1.0147222220000001</v>
      </c>
      <c r="N4239">
        <v>0</v>
      </c>
      <c r="O4239">
        <v>149</v>
      </c>
      <c r="P4239">
        <v>0</v>
      </c>
      <c r="Q4239">
        <v>0</v>
      </c>
      <c r="R4239">
        <v>0</v>
      </c>
      <c r="S4239">
        <v>151.193611</v>
      </c>
      <c r="T4239">
        <v>0</v>
      </c>
      <c r="U4239">
        <v>0</v>
      </c>
    </row>
    <row r="4240" spans="1:21" x14ac:dyDescent="0.25">
      <c r="A4240" t="s">
        <v>16033</v>
      </c>
      <c r="B4240">
        <v>1</v>
      </c>
      <c r="C4240" t="s">
        <v>78</v>
      </c>
      <c r="D4240" t="s">
        <v>94</v>
      </c>
      <c r="E4240" t="s">
        <v>16034</v>
      </c>
      <c r="F4240" t="s">
        <v>4991</v>
      </c>
      <c r="G4240" t="s">
        <v>71</v>
      </c>
      <c r="H4240" t="s">
        <v>129</v>
      </c>
      <c r="I4240" t="s">
        <v>22</v>
      </c>
      <c r="J4240" t="s">
        <v>141</v>
      </c>
      <c r="K4240" t="s">
        <v>16035</v>
      </c>
      <c r="L4240" t="s">
        <v>16036</v>
      </c>
      <c r="M4240">
        <v>9.8822222219999993</v>
      </c>
      <c r="N4240">
        <v>0</v>
      </c>
      <c r="O4240">
        <v>1</v>
      </c>
      <c r="P4240">
        <v>0</v>
      </c>
      <c r="Q4240">
        <v>0</v>
      </c>
      <c r="R4240">
        <v>0</v>
      </c>
      <c r="S4240">
        <v>9.8822220000000005</v>
      </c>
      <c r="T4240">
        <v>0</v>
      </c>
      <c r="U4240">
        <v>0</v>
      </c>
    </row>
    <row r="4241" spans="1:21" x14ac:dyDescent="0.25">
      <c r="A4241" t="s">
        <v>16037</v>
      </c>
      <c r="B4241">
        <v>1</v>
      </c>
      <c r="C4241" t="s">
        <v>78</v>
      </c>
      <c r="D4241" t="s">
        <v>94</v>
      </c>
      <c r="E4241" t="s">
        <v>16038</v>
      </c>
      <c r="F4241" t="s">
        <v>5177</v>
      </c>
      <c r="G4241" t="s">
        <v>72</v>
      </c>
      <c r="H4241" t="s">
        <v>129</v>
      </c>
      <c r="I4241" t="s">
        <v>22</v>
      </c>
      <c r="J4241" t="s">
        <v>141</v>
      </c>
      <c r="K4241" t="s">
        <v>16039</v>
      </c>
      <c r="L4241" t="s">
        <v>16040</v>
      </c>
      <c r="M4241">
        <v>5.136111111</v>
      </c>
      <c r="N4241">
        <v>6</v>
      </c>
      <c r="O4241">
        <v>667</v>
      </c>
      <c r="P4241">
        <v>0</v>
      </c>
      <c r="Q4241">
        <v>0</v>
      </c>
      <c r="R4241">
        <v>30.816666999999999</v>
      </c>
      <c r="S4241">
        <v>3425.7861109999999</v>
      </c>
      <c r="T4241">
        <v>0</v>
      </c>
      <c r="U4241">
        <v>0</v>
      </c>
    </row>
    <row r="4242" spans="1:21" x14ac:dyDescent="0.25">
      <c r="A4242" t="s">
        <v>16041</v>
      </c>
      <c r="B4242">
        <v>1</v>
      </c>
      <c r="C4242" t="s">
        <v>78</v>
      </c>
      <c r="D4242" t="s">
        <v>94</v>
      </c>
      <c r="E4242" t="s">
        <v>16042</v>
      </c>
      <c r="F4242" t="s">
        <v>4991</v>
      </c>
      <c r="G4242" t="s">
        <v>71</v>
      </c>
      <c r="H4242" t="s">
        <v>129</v>
      </c>
      <c r="I4242" t="s">
        <v>22</v>
      </c>
      <c r="J4242" t="s">
        <v>141</v>
      </c>
      <c r="K4242" t="s">
        <v>16043</v>
      </c>
      <c r="L4242" t="s">
        <v>16044</v>
      </c>
      <c r="M4242">
        <v>2.2355555549999999</v>
      </c>
      <c r="N4242">
        <v>0</v>
      </c>
      <c r="O4242">
        <v>1</v>
      </c>
      <c r="P4242">
        <v>0</v>
      </c>
      <c r="Q4242">
        <v>0</v>
      </c>
      <c r="R4242">
        <v>0</v>
      </c>
      <c r="S4242">
        <v>2.2355559999999999</v>
      </c>
      <c r="T4242">
        <v>0</v>
      </c>
      <c r="U4242">
        <v>0</v>
      </c>
    </row>
    <row r="4243" spans="1:21" x14ac:dyDescent="0.25">
      <c r="A4243" t="s">
        <v>16045</v>
      </c>
      <c r="B4243">
        <v>1</v>
      </c>
      <c r="C4243" t="s">
        <v>78</v>
      </c>
      <c r="D4243" t="s">
        <v>94</v>
      </c>
      <c r="E4243" t="s">
        <v>16046</v>
      </c>
      <c r="F4243" t="s">
        <v>177</v>
      </c>
      <c r="G4243" t="s">
        <v>71</v>
      </c>
      <c r="H4243" t="s">
        <v>129</v>
      </c>
      <c r="I4243" t="s">
        <v>22</v>
      </c>
      <c r="J4243" t="s">
        <v>130</v>
      </c>
      <c r="K4243" t="s">
        <v>16047</v>
      </c>
      <c r="L4243" t="s">
        <v>16048</v>
      </c>
      <c r="M4243">
        <v>0.46146944400000001</v>
      </c>
      <c r="N4243">
        <v>0</v>
      </c>
      <c r="O4243">
        <v>24</v>
      </c>
      <c r="P4243">
        <v>0</v>
      </c>
      <c r="Q4243">
        <v>0</v>
      </c>
      <c r="R4243">
        <v>0</v>
      </c>
      <c r="S4243">
        <v>11.075267</v>
      </c>
      <c r="T4243">
        <v>0</v>
      </c>
      <c r="U4243">
        <v>0</v>
      </c>
    </row>
    <row r="4244" spans="1:21" x14ac:dyDescent="0.25">
      <c r="A4244" t="s">
        <v>16049</v>
      </c>
      <c r="B4244">
        <v>1</v>
      </c>
      <c r="C4244" t="s">
        <v>78</v>
      </c>
      <c r="D4244" t="s">
        <v>80</v>
      </c>
      <c r="E4244" t="s">
        <v>16050</v>
      </c>
      <c r="F4244" t="s">
        <v>2199</v>
      </c>
      <c r="G4244" t="s">
        <v>71</v>
      </c>
      <c r="H4244" t="s">
        <v>129</v>
      </c>
      <c r="I4244" t="s">
        <v>22</v>
      </c>
      <c r="J4244" t="s">
        <v>141</v>
      </c>
      <c r="K4244" t="s">
        <v>16051</v>
      </c>
      <c r="L4244" t="s">
        <v>16052</v>
      </c>
      <c r="M4244">
        <v>2.980277777</v>
      </c>
      <c r="N4244">
        <v>0</v>
      </c>
      <c r="O4244">
        <v>1</v>
      </c>
      <c r="P4244">
        <v>0</v>
      </c>
      <c r="Q4244">
        <v>0</v>
      </c>
      <c r="R4244">
        <v>0</v>
      </c>
      <c r="S4244">
        <v>2.9802780000000002</v>
      </c>
      <c r="T4244">
        <v>0</v>
      </c>
      <c r="U4244">
        <v>0</v>
      </c>
    </row>
    <row r="4245" spans="1:21" x14ac:dyDescent="0.25">
      <c r="A4245" t="s">
        <v>16053</v>
      </c>
      <c r="B4245">
        <v>1</v>
      </c>
      <c r="C4245" t="s">
        <v>78</v>
      </c>
      <c r="D4245" t="s">
        <v>80</v>
      </c>
      <c r="E4245" t="s">
        <v>16054</v>
      </c>
      <c r="F4245" t="s">
        <v>5070</v>
      </c>
      <c r="G4245" t="s">
        <v>71</v>
      </c>
      <c r="H4245" t="s">
        <v>129</v>
      </c>
      <c r="I4245" t="s">
        <v>22</v>
      </c>
      <c r="J4245" t="s">
        <v>141</v>
      </c>
      <c r="K4245" t="s">
        <v>16055</v>
      </c>
      <c r="L4245" t="s">
        <v>16056</v>
      </c>
      <c r="M4245">
        <v>4.8969444439999998</v>
      </c>
      <c r="N4245">
        <v>0</v>
      </c>
      <c r="O4245">
        <v>3</v>
      </c>
      <c r="P4245">
        <v>0</v>
      </c>
      <c r="Q4245">
        <v>0</v>
      </c>
      <c r="R4245">
        <v>0</v>
      </c>
      <c r="S4245">
        <v>14.690833</v>
      </c>
      <c r="T4245">
        <v>0</v>
      </c>
      <c r="U4245">
        <v>0</v>
      </c>
    </row>
    <row r="4246" spans="1:21" x14ac:dyDescent="0.25">
      <c r="A4246" t="s">
        <v>16057</v>
      </c>
      <c r="B4246">
        <v>1</v>
      </c>
      <c r="C4246" t="s">
        <v>78</v>
      </c>
      <c r="D4246" t="s">
        <v>80</v>
      </c>
      <c r="E4246" t="s">
        <v>16058</v>
      </c>
      <c r="F4246" t="s">
        <v>5070</v>
      </c>
      <c r="G4246" t="s">
        <v>71</v>
      </c>
      <c r="H4246" t="s">
        <v>129</v>
      </c>
      <c r="I4246" t="s">
        <v>22</v>
      </c>
      <c r="J4246" t="s">
        <v>141</v>
      </c>
      <c r="K4246" t="s">
        <v>16059</v>
      </c>
      <c r="L4246" t="s">
        <v>16060</v>
      </c>
      <c r="M4246">
        <v>7.8969444439999998</v>
      </c>
      <c r="N4246">
        <v>0</v>
      </c>
      <c r="O4246">
        <v>12</v>
      </c>
      <c r="P4246">
        <v>0</v>
      </c>
      <c r="Q4246">
        <v>0</v>
      </c>
      <c r="R4246">
        <v>0</v>
      </c>
      <c r="S4246">
        <v>94.763333000000003</v>
      </c>
      <c r="T4246">
        <v>0</v>
      </c>
      <c r="U4246">
        <v>0</v>
      </c>
    </row>
    <row r="4247" spans="1:21" x14ac:dyDescent="0.25">
      <c r="A4247" t="s">
        <v>16061</v>
      </c>
      <c r="B4247">
        <v>1</v>
      </c>
      <c r="C4247" t="s">
        <v>78</v>
      </c>
      <c r="D4247" t="s">
        <v>94</v>
      </c>
      <c r="E4247" t="s">
        <v>16062</v>
      </c>
      <c r="F4247" t="s">
        <v>4996</v>
      </c>
      <c r="G4247" t="s">
        <v>71</v>
      </c>
      <c r="H4247" t="s">
        <v>129</v>
      </c>
      <c r="I4247" t="s">
        <v>22</v>
      </c>
      <c r="J4247" t="s">
        <v>141</v>
      </c>
      <c r="K4247" t="s">
        <v>16063</v>
      </c>
      <c r="L4247" t="s">
        <v>16064</v>
      </c>
      <c r="M4247">
        <v>1.529722222</v>
      </c>
      <c r="N4247">
        <v>0</v>
      </c>
      <c r="O4247">
        <v>276</v>
      </c>
      <c r="P4247">
        <v>0</v>
      </c>
      <c r="Q4247">
        <v>0</v>
      </c>
      <c r="R4247">
        <v>0</v>
      </c>
      <c r="S4247">
        <v>422.20333299999999</v>
      </c>
      <c r="T4247">
        <v>0</v>
      </c>
      <c r="U4247">
        <v>0</v>
      </c>
    </row>
    <row r="4248" spans="1:21" x14ac:dyDescent="0.25">
      <c r="A4248" t="s">
        <v>16065</v>
      </c>
      <c r="B4248">
        <v>1</v>
      </c>
      <c r="C4248" t="s">
        <v>79</v>
      </c>
      <c r="D4248" t="s">
        <v>109</v>
      </c>
      <c r="E4248" t="s">
        <v>16066</v>
      </c>
      <c r="F4248" t="s">
        <v>5070</v>
      </c>
      <c r="G4248" t="s">
        <v>71</v>
      </c>
      <c r="H4248" t="s">
        <v>129</v>
      </c>
      <c r="I4248" t="s">
        <v>22</v>
      </c>
      <c r="J4248" t="s">
        <v>141</v>
      </c>
      <c r="K4248" t="s">
        <v>16067</v>
      </c>
      <c r="L4248" t="s">
        <v>16068</v>
      </c>
      <c r="M4248">
        <v>2.411944444</v>
      </c>
      <c r="N4248">
        <v>0</v>
      </c>
      <c r="O4248">
        <v>1</v>
      </c>
      <c r="P4248">
        <v>0</v>
      </c>
      <c r="Q4248">
        <v>0</v>
      </c>
      <c r="R4248">
        <v>0</v>
      </c>
      <c r="S4248">
        <v>2.4119440000000001</v>
      </c>
      <c r="T4248">
        <v>0</v>
      </c>
      <c r="U4248">
        <v>0</v>
      </c>
    </row>
    <row r="4249" spans="1:21" x14ac:dyDescent="0.25">
      <c r="A4249" t="s">
        <v>16069</v>
      </c>
      <c r="B4249">
        <v>1</v>
      </c>
      <c r="C4249" t="s">
        <v>78</v>
      </c>
      <c r="D4249" t="s">
        <v>80</v>
      </c>
      <c r="E4249" t="s">
        <v>16070</v>
      </c>
      <c r="F4249" t="s">
        <v>5070</v>
      </c>
      <c r="G4249" t="s">
        <v>71</v>
      </c>
      <c r="H4249" t="s">
        <v>129</v>
      </c>
      <c r="I4249" t="s">
        <v>22</v>
      </c>
      <c r="J4249" t="s">
        <v>141</v>
      </c>
      <c r="K4249" t="s">
        <v>16071</v>
      </c>
      <c r="L4249" t="s">
        <v>16072</v>
      </c>
      <c r="M4249">
        <v>1.831388888</v>
      </c>
      <c r="N4249">
        <v>0</v>
      </c>
      <c r="O4249">
        <v>6</v>
      </c>
      <c r="P4249">
        <v>0</v>
      </c>
      <c r="Q4249">
        <v>0</v>
      </c>
      <c r="R4249">
        <v>0</v>
      </c>
      <c r="S4249">
        <v>10.988333000000001</v>
      </c>
      <c r="T4249">
        <v>0</v>
      </c>
      <c r="U4249">
        <v>0</v>
      </c>
    </row>
    <row r="4250" spans="1:21" x14ac:dyDescent="0.25">
      <c r="A4250" t="s">
        <v>16073</v>
      </c>
      <c r="B4250">
        <v>1</v>
      </c>
      <c r="C4250" t="s">
        <v>78</v>
      </c>
      <c r="D4250" t="s">
        <v>94</v>
      </c>
      <c r="E4250" t="s">
        <v>16074</v>
      </c>
      <c r="F4250" t="s">
        <v>4991</v>
      </c>
      <c r="G4250" t="s">
        <v>71</v>
      </c>
      <c r="H4250" t="s">
        <v>129</v>
      </c>
      <c r="I4250" t="s">
        <v>22</v>
      </c>
      <c r="J4250" t="s">
        <v>141</v>
      </c>
      <c r="K4250" t="s">
        <v>16075</v>
      </c>
      <c r="L4250" t="s">
        <v>16076</v>
      </c>
      <c r="M4250">
        <v>4.7605555549999998</v>
      </c>
      <c r="N4250">
        <v>0</v>
      </c>
      <c r="O4250">
        <v>2</v>
      </c>
      <c r="P4250">
        <v>0</v>
      </c>
      <c r="Q4250">
        <v>0</v>
      </c>
      <c r="R4250">
        <v>0</v>
      </c>
      <c r="S4250">
        <v>9.5211109999999994</v>
      </c>
      <c r="T4250">
        <v>0</v>
      </c>
      <c r="U4250">
        <v>0</v>
      </c>
    </row>
    <row r="4251" spans="1:21" x14ac:dyDescent="0.25">
      <c r="A4251" t="s">
        <v>16077</v>
      </c>
      <c r="B4251">
        <v>1</v>
      </c>
      <c r="C4251" t="s">
        <v>78</v>
      </c>
      <c r="D4251" t="s">
        <v>94</v>
      </c>
      <c r="E4251" t="s">
        <v>16030</v>
      </c>
      <c r="F4251" t="s">
        <v>4986</v>
      </c>
      <c r="G4251" t="s">
        <v>71</v>
      </c>
      <c r="H4251" t="s">
        <v>129</v>
      </c>
      <c r="I4251" t="s">
        <v>22</v>
      </c>
      <c r="J4251" t="s">
        <v>141</v>
      </c>
      <c r="K4251" t="s">
        <v>16078</v>
      </c>
      <c r="L4251" t="s">
        <v>16079</v>
      </c>
      <c r="M4251">
        <v>0.70027777700000005</v>
      </c>
      <c r="N4251">
        <v>0</v>
      </c>
      <c r="O4251">
        <v>149</v>
      </c>
      <c r="P4251">
        <v>0</v>
      </c>
      <c r="Q4251">
        <v>0</v>
      </c>
      <c r="R4251">
        <v>0</v>
      </c>
      <c r="S4251">
        <v>104.34138900000001</v>
      </c>
      <c r="T4251">
        <v>0</v>
      </c>
      <c r="U4251">
        <v>0</v>
      </c>
    </row>
    <row r="4252" spans="1:21" x14ac:dyDescent="0.25">
      <c r="A4252" t="s">
        <v>16080</v>
      </c>
      <c r="B4252">
        <v>1</v>
      </c>
      <c r="C4252" t="s">
        <v>78</v>
      </c>
      <c r="D4252" t="s">
        <v>94</v>
      </c>
      <c r="E4252" t="s">
        <v>16081</v>
      </c>
      <c r="F4252" t="s">
        <v>5110</v>
      </c>
      <c r="G4252" t="s">
        <v>72</v>
      </c>
      <c r="H4252" t="s">
        <v>129</v>
      </c>
      <c r="I4252" t="s">
        <v>22</v>
      </c>
      <c r="J4252" t="s">
        <v>141</v>
      </c>
      <c r="K4252" t="s">
        <v>16082</v>
      </c>
      <c r="L4252" t="s">
        <v>16083</v>
      </c>
      <c r="M4252">
        <v>1.9286111109999999</v>
      </c>
      <c r="N4252">
        <v>2</v>
      </c>
      <c r="O4252">
        <v>47</v>
      </c>
      <c r="P4252">
        <v>7</v>
      </c>
      <c r="Q4252">
        <v>19</v>
      </c>
      <c r="R4252">
        <v>3.8572220000000002</v>
      </c>
      <c r="S4252">
        <v>90.644722000000002</v>
      </c>
      <c r="T4252">
        <v>13.500278</v>
      </c>
      <c r="U4252">
        <v>36.643611</v>
      </c>
    </row>
    <row r="4253" spans="1:21" x14ac:dyDescent="0.25">
      <c r="A4253" t="s">
        <v>16084</v>
      </c>
      <c r="B4253">
        <v>1</v>
      </c>
      <c r="C4253" t="s">
        <v>78</v>
      </c>
      <c r="D4253" t="s">
        <v>94</v>
      </c>
      <c r="E4253" t="s">
        <v>16085</v>
      </c>
      <c r="F4253" t="s">
        <v>14287</v>
      </c>
      <c r="G4253" t="s">
        <v>71</v>
      </c>
      <c r="H4253" t="s">
        <v>129</v>
      </c>
      <c r="I4253" t="s">
        <v>22</v>
      </c>
      <c r="J4253" t="s">
        <v>141</v>
      </c>
      <c r="K4253" t="s">
        <v>16086</v>
      </c>
      <c r="L4253" t="s">
        <v>16087</v>
      </c>
      <c r="M4253">
        <v>0.27611111100000002</v>
      </c>
      <c r="N4253">
        <v>0</v>
      </c>
      <c r="O4253">
        <v>11</v>
      </c>
      <c r="P4253">
        <v>0</v>
      </c>
      <c r="Q4253">
        <v>0</v>
      </c>
      <c r="R4253">
        <v>0</v>
      </c>
      <c r="S4253">
        <v>3.0372219999999999</v>
      </c>
      <c r="T4253">
        <v>0</v>
      </c>
      <c r="U4253">
        <v>0</v>
      </c>
    </row>
    <row r="4254" spans="1:21" x14ac:dyDescent="0.25">
      <c r="A4254" t="s">
        <v>16088</v>
      </c>
      <c r="B4254">
        <v>1</v>
      </c>
      <c r="C4254" t="s">
        <v>78</v>
      </c>
      <c r="D4254" t="s">
        <v>94</v>
      </c>
      <c r="E4254" t="s">
        <v>16089</v>
      </c>
      <c r="F4254" t="s">
        <v>4991</v>
      </c>
      <c r="G4254" t="s">
        <v>71</v>
      </c>
      <c r="H4254" t="s">
        <v>129</v>
      </c>
      <c r="I4254" t="s">
        <v>22</v>
      </c>
      <c r="J4254" t="s">
        <v>141</v>
      </c>
      <c r="K4254" t="s">
        <v>16090</v>
      </c>
      <c r="L4254" t="s">
        <v>16091</v>
      </c>
      <c r="M4254">
        <v>5.4758333329999997</v>
      </c>
      <c r="N4254">
        <v>0</v>
      </c>
      <c r="O4254">
        <v>1</v>
      </c>
      <c r="P4254">
        <v>0</v>
      </c>
      <c r="Q4254">
        <v>0</v>
      </c>
      <c r="R4254">
        <v>0</v>
      </c>
      <c r="S4254">
        <v>5.4758329999999997</v>
      </c>
      <c r="T4254">
        <v>0</v>
      </c>
      <c r="U4254">
        <v>0</v>
      </c>
    </row>
    <row r="4255" spans="1:21" x14ac:dyDescent="0.25">
      <c r="A4255" t="s">
        <v>16092</v>
      </c>
      <c r="B4255">
        <v>1</v>
      </c>
      <c r="C4255" t="s">
        <v>78</v>
      </c>
      <c r="D4255" t="s">
        <v>94</v>
      </c>
      <c r="E4255" t="s">
        <v>16093</v>
      </c>
      <c r="F4255" t="s">
        <v>5626</v>
      </c>
      <c r="G4255" t="s">
        <v>71</v>
      </c>
      <c r="H4255" t="s">
        <v>129</v>
      </c>
      <c r="I4255" t="s">
        <v>22</v>
      </c>
      <c r="J4255" t="s">
        <v>141</v>
      </c>
      <c r="K4255" t="s">
        <v>16094</v>
      </c>
      <c r="L4255" t="s">
        <v>16095</v>
      </c>
      <c r="M4255">
        <v>1.835555555</v>
      </c>
      <c r="N4255">
        <v>0</v>
      </c>
      <c r="O4255">
        <v>1</v>
      </c>
      <c r="P4255">
        <v>0</v>
      </c>
      <c r="Q4255">
        <v>0</v>
      </c>
      <c r="R4255">
        <v>0</v>
      </c>
      <c r="S4255">
        <v>1.835556</v>
      </c>
      <c r="T4255">
        <v>0</v>
      </c>
      <c r="U4255">
        <v>0</v>
      </c>
    </row>
    <row r="4256" spans="1:21" x14ac:dyDescent="0.25">
      <c r="A4256" t="s">
        <v>16096</v>
      </c>
      <c r="B4256">
        <v>1</v>
      </c>
      <c r="C4256" t="s">
        <v>78</v>
      </c>
      <c r="D4256" t="s">
        <v>94</v>
      </c>
      <c r="E4256" t="s">
        <v>16097</v>
      </c>
      <c r="F4256" t="s">
        <v>4991</v>
      </c>
      <c r="G4256" t="s">
        <v>71</v>
      </c>
      <c r="H4256" t="s">
        <v>129</v>
      </c>
      <c r="I4256" t="s">
        <v>22</v>
      </c>
      <c r="J4256" t="s">
        <v>141</v>
      </c>
      <c r="K4256" t="s">
        <v>16098</v>
      </c>
      <c r="L4256" t="s">
        <v>16099</v>
      </c>
      <c r="M4256">
        <v>4.1577777769999997</v>
      </c>
      <c r="N4256">
        <v>0</v>
      </c>
      <c r="O4256">
        <v>1</v>
      </c>
      <c r="P4256">
        <v>0</v>
      </c>
      <c r="Q4256">
        <v>0</v>
      </c>
      <c r="R4256">
        <v>0</v>
      </c>
      <c r="S4256">
        <v>4.1577780000000004</v>
      </c>
      <c r="T4256">
        <v>0</v>
      </c>
      <c r="U4256">
        <v>0</v>
      </c>
    </row>
    <row r="4257" spans="1:21" x14ac:dyDescent="0.25">
      <c r="A4257" t="s">
        <v>16100</v>
      </c>
      <c r="B4257">
        <v>1</v>
      </c>
      <c r="C4257" t="s">
        <v>78</v>
      </c>
      <c r="D4257" t="s">
        <v>94</v>
      </c>
      <c r="E4257" t="s">
        <v>16101</v>
      </c>
      <c r="F4257" t="s">
        <v>5070</v>
      </c>
      <c r="G4257" t="s">
        <v>71</v>
      </c>
      <c r="H4257" t="s">
        <v>129</v>
      </c>
      <c r="I4257" t="s">
        <v>22</v>
      </c>
      <c r="J4257" t="s">
        <v>141</v>
      </c>
      <c r="K4257" t="s">
        <v>16102</v>
      </c>
      <c r="L4257" t="s">
        <v>16103</v>
      </c>
      <c r="M4257">
        <v>4.6466666659999998</v>
      </c>
      <c r="N4257">
        <v>0</v>
      </c>
      <c r="O4257">
        <v>1</v>
      </c>
      <c r="P4257">
        <v>0</v>
      </c>
      <c r="Q4257">
        <v>0</v>
      </c>
      <c r="R4257">
        <v>0</v>
      </c>
      <c r="S4257">
        <v>4.6466669999999999</v>
      </c>
      <c r="T4257">
        <v>0</v>
      </c>
      <c r="U4257">
        <v>0</v>
      </c>
    </row>
    <row r="4258" spans="1:21" x14ac:dyDescent="0.25">
      <c r="A4258" t="s">
        <v>16104</v>
      </c>
      <c r="B4258">
        <v>1</v>
      </c>
      <c r="C4258" t="s">
        <v>78</v>
      </c>
      <c r="D4258" t="s">
        <v>94</v>
      </c>
      <c r="E4258" t="s">
        <v>16105</v>
      </c>
      <c r="F4258" t="s">
        <v>5070</v>
      </c>
      <c r="G4258" t="s">
        <v>71</v>
      </c>
      <c r="H4258" t="s">
        <v>129</v>
      </c>
      <c r="I4258" t="s">
        <v>22</v>
      </c>
      <c r="J4258" t="s">
        <v>141</v>
      </c>
      <c r="K4258" t="s">
        <v>16106</v>
      </c>
      <c r="L4258" t="s">
        <v>16107</v>
      </c>
      <c r="M4258">
        <v>2.6369444440000001</v>
      </c>
      <c r="N4258">
        <v>0</v>
      </c>
      <c r="O4258">
        <v>1</v>
      </c>
      <c r="P4258">
        <v>0</v>
      </c>
      <c r="Q4258">
        <v>0</v>
      </c>
      <c r="R4258">
        <v>0</v>
      </c>
      <c r="S4258">
        <v>2.6369440000000002</v>
      </c>
      <c r="T4258">
        <v>0</v>
      </c>
      <c r="U4258">
        <v>0</v>
      </c>
    </row>
    <row r="4259" spans="1:21" x14ac:dyDescent="0.25">
      <c r="A4259" t="s">
        <v>16108</v>
      </c>
      <c r="B4259">
        <v>1</v>
      </c>
      <c r="C4259" t="s">
        <v>78</v>
      </c>
      <c r="D4259" t="s">
        <v>106</v>
      </c>
      <c r="E4259" t="s">
        <v>16109</v>
      </c>
      <c r="F4259" t="s">
        <v>177</v>
      </c>
      <c r="G4259" t="s">
        <v>71</v>
      </c>
      <c r="H4259" t="s">
        <v>129</v>
      </c>
      <c r="I4259" t="s">
        <v>22</v>
      </c>
      <c r="J4259" t="s">
        <v>141</v>
      </c>
      <c r="K4259" t="s">
        <v>16110</v>
      </c>
      <c r="L4259" t="s">
        <v>16111</v>
      </c>
      <c r="M4259">
        <v>2.2013888879999999</v>
      </c>
      <c r="N4259">
        <v>0</v>
      </c>
      <c r="O4259">
        <v>271</v>
      </c>
      <c r="P4259">
        <v>0</v>
      </c>
      <c r="Q4259">
        <v>0</v>
      </c>
      <c r="R4259">
        <v>0</v>
      </c>
      <c r="S4259">
        <v>596.57638899999995</v>
      </c>
      <c r="T4259">
        <v>0</v>
      </c>
      <c r="U4259">
        <v>0</v>
      </c>
    </row>
    <row r="4260" spans="1:21" x14ac:dyDescent="0.25">
      <c r="A4260" t="s">
        <v>16112</v>
      </c>
      <c r="B4260">
        <v>1</v>
      </c>
      <c r="C4260" t="s">
        <v>78</v>
      </c>
      <c r="D4260" t="s">
        <v>87</v>
      </c>
      <c r="E4260" t="s">
        <v>16113</v>
      </c>
      <c r="F4260" t="s">
        <v>177</v>
      </c>
      <c r="G4260" t="s">
        <v>71</v>
      </c>
      <c r="H4260" t="s">
        <v>129</v>
      </c>
      <c r="I4260" t="s">
        <v>22</v>
      </c>
      <c r="J4260" t="s">
        <v>141</v>
      </c>
      <c r="K4260" t="s">
        <v>16114</v>
      </c>
      <c r="L4260" t="s">
        <v>16115</v>
      </c>
      <c r="M4260">
        <v>0.51388888799999999</v>
      </c>
      <c r="N4260">
        <v>0</v>
      </c>
      <c r="O4260">
        <v>13</v>
      </c>
      <c r="P4260">
        <v>0</v>
      </c>
      <c r="Q4260">
        <v>0</v>
      </c>
      <c r="R4260">
        <v>0</v>
      </c>
      <c r="S4260">
        <v>6.6805560000000002</v>
      </c>
      <c r="T4260">
        <v>0</v>
      </c>
      <c r="U4260">
        <v>0</v>
      </c>
    </row>
    <row r="4261" spans="1:21" x14ac:dyDescent="0.25">
      <c r="A4261" t="s">
        <v>16116</v>
      </c>
      <c r="B4261">
        <v>1</v>
      </c>
      <c r="C4261" t="s">
        <v>78</v>
      </c>
      <c r="D4261" t="s">
        <v>90</v>
      </c>
      <c r="E4261" t="s">
        <v>16117</v>
      </c>
      <c r="F4261" t="s">
        <v>177</v>
      </c>
      <c r="G4261" t="s">
        <v>72</v>
      </c>
      <c r="H4261" t="s">
        <v>129</v>
      </c>
      <c r="I4261" t="s">
        <v>22</v>
      </c>
      <c r="J4261" t="s">
        <v>130</v>
      </c>
      <c r="K4261" t="s">
        <v>16118</v>
      </c>
      <c r="L4261" t="s">
        <v>16119</v>
      </c>
      <c r="M4261">
        <v>0.30833333299999999</v>
      </c>
      <c r="N4261">
        <v>2</v>
      </c>
      <c r="O4261">
        <v>595</v>
      </c>
      <c r="P4261">
        <v>0</v>
      </c>
      <c r="Q4261">
        <v>0</v>
      </c>
      <c r="R4261">
        <v>0.61666699999999997</v>
      </c>
      <c r="S4261">
        <v>183.45833300000001</v>
      </c>
      <c r="T4261">
        <v>0</v>
      </c>
      <c r="U4261">
        <v>0</v>
      </c>
    </row>
    <row r="4262" spans="1:21" x14ac:dyDescent="0.25">
      <c r="A4262" t="s">
        <v>16120</v>
      </c>
      <c r="B4262">
        <v>1</v>
      </c>
      <c r="C4262" t="s">
        <v>78</v>
      </c>
      <c r="D4262" t="s">
        <v>94</v>
      </c>
      <c r="E4262" t="s">
        <v>16121</v>
      </c>
      <c r="F4262" t="s">
        <v>5070</v>
      </c>
      <c r="G4262" t="s">
        <v>71</v>
      </c>
      <c r="H4262" t="s">
        <v>129</v>
      </c>
      <c r="I4262" t="s">
        <v>22</v>
      </c>
      <c r="J4262" t="s">
        <v>141</v>
      </c>
      <c r="K4262" t="s">
        <v>16122</v>
      </c>
      <c r="L4262" t="s">
        <v>16123</v>
      </c>
      <c r="M4262">
        <v>4.7463888880000003</v>
      </c>
      <c r="N4262">
        <v>0</v>
      </c>
      <c r="O4262">
        <v>3</v>
      </c>
      <c r="P4262">
        <v>0</v>
      </c>
      <c r="Q4262">
        <v>0</v>
      </c>
      <c r="R4262">
        <v>0</v>
      </c>
      <c r="S4262">
        <v>14.239167</v>
      </c>
      <c r="T4262">
        <v>0</v>
      </c>
      <c r="U4262">
        <v>0</v>
      </c>
    </row>
    <row r="4263" spans="1:21" x14ac:dyDescent="0.25">
      <c r="A4263" t="s">
        <v>16124</v>
      </c>
      <c r="B4263">
        <v>1</v>
      </c>
      <c r="C4263" t="s">
        <v>79</v>
      </c>
      <c r="D4263" t="s">
        <v>124</v>
      </c>
      <c r="E4263" t="s">
        <v>16125</v>
      </c>
      <c r="F4263" t="s">
        <v>5538</v>
      </c>
      <c r="G4263" t="s">
        <v>72</v>
      </c>
      <c r="H4263" t="s">
        <v>129</v>
      </c>
      <c r="I4263" t="s">
        <v>22</v>
      </c>
      <c r="J4263" t="s">
        <v>141</v>
      </c>
      <c r="K4263" t="s">
        <v>13669</v>
      </c>
      <c r="L4263" t="s">
        <v>16126</v>
      </c>
      <c r="M4263">
        <v>0.29555555500000003</v>
      </c>
      <c r="N4263">
        <v>2</v>
      </c>
      <c r="O4263">
        <v>1568</v>
      </c>
      <c r="P4263">
        <v>0</v>
      </c>
      <c r="Q4263">
        <v>0</v>
      </c>
      <c r="R4263">
        <v>0.59111100000000005</v>
      </c>
      <c r="S4263">
        <v>463.43110999999999</v>
      </c>
      <c r="T4263">
        <v>0</v>
      </c>
      <c r="U4263">
        <v>0</v>
      </c>
    </row>
    <row r="4264" spans="1:21" x14ac:dyDescent="0.25">
      <c r="A4264" t="s">
        <v>16127</v>
      </c>
      <c r="B4264">
        <v>1</v>
      </c>
      <c r="C4264" t="s">
        <v>78</v>
      </c>
      <c r="D4264" t="s">
        <v>94</v>
      </c>
      <c r="E4264" t="s">
        <v>16128</v>
      </c>
      <c r="F4264" t="s">
        <v>4991</v>
      </c>
      <c r="G4264" t="s">
        <v>71</v>
      </c>
      <c r="H4264" t="s">
        <v>129</v>
      </c>
      <c r="I4264" t="s">
        <v>22</v>
      </c>
      <c r="J4264" t="s">
        <v>141</v>
      </c>
      <c r="K4264" t="s">
        <v>16129</v>
      </c>
      <c r="L4264" t="s">
        <v>16130</v>
      </c>
      <c r="M4264">
        <v>1.2580555550000001</v>
      </c>
      <c r="N4264">
        <v>0</v>
      </c>
      <c r="O4264">
        <v>1</v>
      </c>
      <c r="P4264">
        <v>0</v>
      </c>
      <c r="Q4264">
        <v>0</v>
      </c>
      <c r="R4264">
        <v>0</v>
      </c>
      <c r="S4264">
        <v>1.2580560000000001</v>
      </c>
      <c r="T4264">
        <v>0</v>
      </c>
      <c r="U4264">
        <v>0</v>
      </c>
    </row>
    <row r="4265" spans="1:21" x14ac:dyDescent="0.25">
      <c r="A4265" t="s">
        <v>16131</v>
      </c>
      <c r="B4265">
        <v>1</v>
      </c>
      <c r="C4265" t="s">
        <v>78</v>
      </c>
      <c r="D4265" t="s">
        <v>87</v>
      </c>
      <c r="E4265" t="s">
        <v>15358</v>
      </c>
      <c r="F4265" t="s">
        <v>128</v>
      </c>
      <c r="G4265" t="s">
        <v>72</v>
      </c>
      <c r="H4265" t="s">
        <v>129</v>
      </c>
      <c r="I4265" t="s">
        <v>22</v>
      </c>
      <c r="J4265" t="s">
        <v>130</v>
      </c>
      <c r="K4265" t="s">
        <v>16132</v>
      </c>
      <c r="L4265" t="s">
        <v>16133</v>
      </c>
      <c r="M4265">
        <v>0.86388888799999997</v>
      </c>
      <c r="N4265">
        <v>41</v>
      </c>
      <c r="O4265">
        <v>5477</v>
      </c>
      <c r="P4265">
        <v>5</v>
      </c>
      <c r="Q4265">
        <v>62</v>
      </c>
      <c r="R4265">
        <v>35.419443999999999</v>
      </c>
      <c r="S4265">
        <v>4731.51944</v>
      </c>
      <c r="T4265">
        <v>4.3194439999999998</v>
      </c>
      <c r="U4265">
        <v>53.561110999999997</v>
      </c>
    </row>
    <row r="4266" spans="1:21" x14ac:dyDescent="0.25">
      <c r="A4266" t="s">
        <v>16134</v>
      </c>
      <c r="B4266">
        <v>1</v>
      </c>
      <c r="C4266" t="s">
        <v>78</v>
      </c>
      <c r="D4266" t="s">
        <v>94</v>
      </c>
      <c r="E4266" t="s">
        <v>16135</v>
      </c>
      <c r="F4266" t="s">
        <v>5417</v>
      </c>
      <c r="G4266" t="s">
        <v>71</v>
      </c>
      <c r="H4266" t="s">
        <v>129</v>
      </c>
      <c r="I4266" t="s">
        <v>22</v>
      </c>
      <c r="J4266" t="s">
        <v>141</v>
      </c>
      <c r="K4266" t="s">
        <v>16136</v>
      </c>
      <c r="L4266" t="s">
        <v>16137</v>
      </c>
      <c r="M4266">
        <v>5.1908333329999996</v>
      </c>
      <c r="N4266">
        <v>0</v>
      </c>
      <c r="O4266">
        <v>1</v>
      </c>
      <c r="P4266">
        <v>0</v>
      </c>
      <c r="Q4266">
        <v>0</v>
      </c>
      <c r="R4266">
        <v>0</v>
      </c>
      <c r="S4266">
        <v>5.1908329999999996</v>
      </c>
      <c r="T4266">
        <v>0</v>
      </c>
      <c r="U4266">
        <v>0</v>
      </c>
    </row>
    <row r="4267" spans="1:21" x14ac:dyDescent="0.25">
      <c r="A4267" t="s">
        <v>16138</v>
      </c>
      <c r="B4267">
        <v>1</v>
      </c>
      <c r="C4267" t="s">
        <v>78</v>
      </c>
      <c r="D4267" t="s">
        <v>94</v>
      </c>
      <c r="E4267" t="s">
        <v>16139</v>
      </c>
      <c r="F4267" t="s">
        <v>5070</v>
      </c>
      <c r="G4267" t="s">
        <v>71</v>
      </c>
      <c r="H4267" t="s">
        <v>129</v>
      </c>
      <c r="I4267" t="s">
        <v>22</v>
      </c>
      <c r="J4267" t="s">
        <v>141</v>
      </c>
      <c r="K4267" t="s">
        <v>16140</v>
      </c>
      <c r="L4267" t="s">
        <v>16141</v>
      </c>
      <c r="M4267">
        <v>7.1338888880000004</v>
      </c>
      <c r="N4267">
        <v>0</v>
      </c>
      <c r="O4267">
        <v>1</v>
      </c>
      <c r="P4267">
        <v>0</v>
      </c>
      <c r="Q4267">
        <v>0</v>
      </c>
      <c r="R4267">
        <v>0</v>
      </c>
      <c r="S4267">
        <v>7.1338889999999999</v>
      </c>
      <c r="T4267">
        <v>0</v>
      </c>
      <c r="U4267">
        <v>0</v>
      </c>
    </row>
    <row r="4268" spans="1:21" x14ac:dyDescent="0.25">
      <c r="A4268" t="s">
        <v>16142</v>
      </c>
      <c r="B4268">
        <v>1</v>
      </c>
      <c r="C4268" t="s">
        <v>78</v>
      </c>
      <c r="D4268" t="s">
        <v>94</v>
      </c>
      <c r="E4268" t="s">
        <v>16139</v>
      </c>
      <c r="F4268" t="s">
        <v>5070</v>
      </c>
      <c r="G4268" t="s">
        <v>71</v>
      </c>
      <c r="H4268" t="s">
        <v>129</v>
      </c>
      <c r="I4268" t="s">
        <v>22</v>
      </c>
      <c r="J4268" t="s">
        <v>141</v>
      </c>
      <c r="K4268" t="s">
        <v>16143</v>
      </c>
      <c r="L4268" t="s">
        <v>16144</v>
      </c>
      <c r="M4268">
        <v>3.6266666660000002</v>
      </c>
      <c r="N4268">
        <v>0</v>
      </c>
      <c r="O4268">
        <v>1</v>
      </c>
      <c r="P4268">
        <v>0</v>
      </c>
      <c r="Q4268">
        <v>0</v>
      </c>
      <c r="R4268">
        <v>0</v>
      </c>
      <c r="S4268">
        <v>3.6266669999999999</v>
      </c>
      <c r="T4268">
        <v>0</v>
      </c>
      <c r="U4268">
        <v>0</v>
      </c>
    </row>
    <row r="4269" spans="1:21" x14ac:dyDescent="0.25">
      <c r="A4269" t="s">
        <v>16145</v>
      </c>
      <c r="B4269">
        <v>1</v>
      </c>
      <c r="C4269" t="s">
        <v>78</v>
      </c>
      <c r="D4269" t="s">
        <v>94</v>
      </c>
      <c r="E4269" t="s">
        <v>16146</v>
      </c>
      <c r="F4269" t="s">
        <v>4996</v>
      </c>
      <c r="G4269" t="s">
        <v>71</v>
      </c>
      <c r="H4269" t="s">
        <v>129</v>
      </c>
      <c r="I4269" t="s">
        <v>22</v>
      </c>
      <c r="J4269" t="s">
        <v>141</v>
      </c>
      <c r="K4269" t="s">
        <v>16147</v>
      </c>
      <c r="L4269" t="s">
        <v>16148</v>
      </c>
      <c r="M4269">
        <v>1.119722222</v>
      </c>
      <c r="N4269">
        <v>0</v>
      </c>
      <c r="O4269">
        <v>31</v>
      </c>
      <c r="P4269">
        <v>0</v>
      </c>
      <c r="Q4269">
        <v>0</v>
      </c>
      <c r="R4269">
        <v>0</v>
      </c>
      <c r="S4269">
        <v>34.711388999999997</v>
      </c>
      <c r="T4269">
        <v>0</v>
      </c>
      <c r="U4269">
        <v>0</v>
      </c>
    </row>
    <row r="4270" spans="1:21" x14ac:dyDescent="0.25">
      <c r="A4270" t="s">
        <v>16149</v>
      </c>
      <c r="B4270">
        <v>1</v>
      </c>
      <c r="C4270" t="s">
        <v>78</v>
      </c>
      <c r="D4270" t="s">
        <v>94</v>
      </c>
      <c r="E4270" t="s">
        <v>16146</v>
      </c>
      <c r="F4270" t="s">
        <v>4996</v>
      </c>
      <c r="G4270" t="s">
        <v>71</v>
      </c>
      <c r="H4270" t="s">
        <v>129</v>
      </c>
      <c r="I4270" t="s">
        <v>22</v>
      </c>
      <c r="J4270" t="s">
        <v>141</v>
      </c>
      <c r="K4270" t="s">
        <v>16150</v>
      </c>
      <c r="L4270" t="s">
        <v>16151</v>
      </c>
      <c r="M4270">
        <v>6.2322222219999999</v>
      </c>
      <c r="N4270">
        <v>0</v>
      </c>
      <c r="O4270">
        <v>31</v>
      </c>
      <c r="P4270">
        <v>0</v>
      </c>
      <c r="Q4270">
        <v>0</v>
      </c>
      <c r="R4270">
        <v>0</v>
      </c>
      <c r="S4270">
        <v>193.19888900000001</v>
      </c>
      <c r="T4270">
        <v>0</v>
      </c>
      <c r="U4270">
        <v>0</v>
      </c>
    </row>
    <row r="4271" spans="1:21" x14ac:dyDescent="0.25">
      <c r="A4271" t="s">
        <v>16152</v>
      </c>
      <c r="B4271">
        <v>1</v>
      </c>
      <c r="C4271" t="s">
        <v>78</v>
      </c>
      <c r="D4271" t="s">
        <v>102</v>
      </c>
      <c r="E4271" t="s">
        <v>16153</v>
      </c>
      <c r="F4271" t="s">
        <v>5417</v>
      </c>
      <c r="G4271" t="s">
        <v>71</v>
      </c>
      <c r="H4271" t="s">
        <v>129</v>
      </c>
      <c r="I4271" t="s">
        <v>22</v>
      </c>
      <c r="J4271" t="s">
        <v>141</v>
      </c>
      <c r="K4271" t="s">
        <v>16154</v>
      </c>
      <c r="L4271" t="s">
        <v>16155</v>
      </c>
      <c r="M4271">
        <v>1.8049999999999999</v>
      </c>
      <c r="N4271">
        <v>0</v>
      </c>
      <c r="O4271">
        <v>0</v>
      </c>
      <c r="P4271">
        <v>0</v>
      </c>
      <c r="Q4271">
        <v>2</v>
      </c>
      <c r="R4271">
        <v>0</v>
      </c>
      <c r="S4271">
        <v>0</v>
      </c>
      <c r="T4271">
        <v>0</v>
      </c>
      <c r="U4271">
        <v>3.61</v>
      </c>
    </row>
    <row r="4272" spans="1:21" x14ac:dyDescent="0.25">
      <c r="A4272" t="s">
        <v>16156</v>
      </c>
      <c r="B4272">
        <v>1</v>
      </c>
      <c r="C4272" t="s">
        <v>78</v>
      </c>
      <c r="D4272" t="s">
        <v>94</v>
      </c>
      <c r="E4272" t="s">
        <v>16157</v>
      </c>
      <c r="F4272" t="s">
        <v>5070</v>
      </c>
      <c r="G4272" t="s">
        <v>71</v>
      </c>
      <c r="H4272" t="s">
        <v>129</v>
      </c>
      <c r="I4272" t="s">
        <v>22</v>
      </c>
      <c r="J4272" t="s">
        <v>141</v>
      </c>
      <c r="K4272" t="s">
        <v>16158</v>
      </c>
      <c r="L4272" t="s">
        <v>16159</v>
      </c>
      <c r="M4272">
        <v>24.163055555</v>
      </c>
      <c r="N4272">
        <v>0</v>
      </c>
      <c r="O4272">
        <v>1</v>
      </c>
      <c r="P4272">
        <v>0</v>
      </c>
      <c r="Q4272">
        <v>0</v>
      </c>
      <c r="R4272">
        <v>0</v>
      </c>
      <c r="S4272">
        <v>24.163056000000001</v>
      </c>
      <c r="T4272">
        <v>0</v>
      </c>
      <c r="U4272">
        <v>0</v>
      </c>
    </row>
    <row r="4273" spans="1:21" x14ac:dyDescent="0.25">
      <c r="A4273" t="s">
        <v>16160</v>
      </c>
      <c r="B4273">
        <v>1</v>
      </c>
      <c r="C4273" t="s">
        <v>78</v>
      </c>
      <c r="D4273" t="s">
        <v>94</v>
      </c>
      <c r="E4273" t="s">
        <v>16161</v>
      </c>
      <c r="F4273" t="s">
        <v>5070</v>
      </c>
      <c r="G4273" t="s">
        <v>71</v>
      </c>
      <c r="H4273" t="s">
        <v>129</v>
      </c>
      <c r="I4273" t="s">
        <v>22</v>
      </c>
      <c r="J4273" t="s">
        <v>141</v>
      </c>
      <c r="K4273" t="s">
        <v>16162</v>
      </c>
      <c r="L4273" t="s">
        <v>16163</v>
      </c>
      <c r="M4273">
        <v>404.65138888799999</v>
      </c>
      <c r="N4273">
        <v>0</v>
      </c>
      <c r="O4273">
        <v>1</v>
      </c>
      <c r="P4273">
        <v>0</v>
      </c>
      <c r="Q4273">
        <v>0</v>
      </c>
      <c r="R4273">
        <v>0</v>
      </c>
      <c r="S4273">
        <v>404.65138899999999</v>
      </c>
      <c r="T4273">
        <v>0</v>
      </c>
      <c r="U4273">
        <v>0</v>
      </c>
    </row>
    <row r="4274" spans="1:21" x14ac:dyDescent="0.25">
      <c r="A4274" t="s">
        <v>16164</v>
      </c>
      <c r="B4274">
        <v>1</v>
      </c>
      <c r="C4274" t="s">
        <v>78</v>
      </c>
      <c r="D4274" t="s">
        <v>94</v>
      </c>
      <c r="E4274" t="s">
        <v>16165</v>
      </c>
      <c r="F4274" t="s">
        <v>4991</v>
      </c>
      <c r="G4274" t="s">
        <v>71</v>
      </c>
      <c r="H4274" t="s">
        <v>129</v>
      </c>
      <c r="I4274" t="s">
        <v>22</v>
      </c>
      <c r="J4274" t="s">
        <v>141</v>
      </c>
      <c r="K4274" t="s">
        <v>16166</v>
      </c>
      <c r="L4274" t="s">
        <v>16167</v>
      </c>
      <c r="M4274">
        <v>5.4211111110000001</v>
      </c>
      <c r="N4274">
        <v>0</v>
      </c>
      <c r="O4274">
        <v>1</v>
      </c>
      <c r="P4274">
        <v>0</v>
      </c>
      <c r="Q4274">
        <v>0</v>
      </c>
      <c r="R4274">
        <v>0</v>
      </c>
      <c r="S4274">
        <v>5.4211109999999998</v>
      </c>
      <c r="T4274">
        <v>0</v>
      </c>
      <c r="U4274">
        <v>0</v>
      </c>
    </row>
    <row r="4275" spans="1:21" x14ac:dyDescent="0.25">
      <c r="A4275" t="s">
        <v>16168</v>
      </c>
      <c r="B4275">
        <v>1</v>
      </c>
      <c r="C4275" t="s">
        <v>78</v>
      </c>
      <c r="D4275" t="s">
        <v>94</v>
      </c>
      <c r="E4275" t="s">
        <v>16169</v>
      </c>
      <c r="F4275" t="s">
        <v>4991</v>
      </c>
      <c r="G4275" t="s">
        <v>71</v>
      </c>
      <c r="H4275" t="s">
        <v>129</v>
      </c>
      <c r="I4275" t="s">
        <v>22</v>
      </c>
      <c r="J4275" t="s">
        <v>141</v>
      </c>
      <c r="K4275" t="s">
        <v>16170</v>
      </c>
      <c r="L4275" t="s">
        <v>16171</v>
      </c>
      <c r="M4275">
        <v>0.48638888800000002</v>
      </c>
      <c r="N4275">
        <v>0</v>
      </c>
      <c r="O4275">
        <v>1</v>
      </c>
      <c r="P4275">
        <v>0</v>
      </c>
      <c r="Q4275">
        <v>0</v>
      </c>
      <c r="R4275">
        <v>0</v>
      </c>
      <c r="S4275">
        <v>0.48638900000000002</v>
      </c>
      <c r="T4275">
        <v>0</v>
      </c>
      <c r="U4275">
        <v>0</v>
      </c>
    </row>
    <row r="4276" spans="1:21" x14ac:dyDescent="0.25">
      <c r="A4276" t="s">
        <v>16172</v>
      </c>
      <c r="B4276">
        <v>1</v>
      </c>
      <c r="C4276" t="s">
        <v>78</v>
      </c>
      <c r="D4276" t="s">
        <v>94</v>
      </c>
      <c r="E4276" t="s">
        <v>16173</v>
      </c>
      <c r="F4276" t="s">
        <v>4991</v>
      </c>
      <c r="G4276" t="s">
        <v>71</v>
      </c>
      <c r="H4276" t="s">
        <v>129</v>
      </c>
      <c r="I4276" t="s">
        <v>22</v>
      </c>
      <c r="J4276" t="s">
        <v>141</v>
      </c>
      <c r="K4276" t="s">
        <v>16174</v>
      </c>
      <c r="L4276" t="s">
        <v>16175</v>
      </c>
      <c r="M4276">
        <v>1.55</v>
      </c>
      <c r="N4276">
        <v>0</v>
      </c>
      <c r="O4276">
        <v>1</v>
      </c>
      <c r="P4276">
        <v>0</v>
      </c>
      <c r="Q4276">
        <v>0</v>
      </c>
      <c r="R4276">
        <v>0</v>
      </c>
      <c r="S4276">
        <v>1.55</v>
      </c>
      <c r="T4276">
        <v>0</v>
      </c>
      <c r="U4276">
        <v>0</v>
      </c>
    </row>
    <row r="4277" spans="1:21" x14ac:dyDescent="0.25">
      <c r="A4277" t="s">
        <v>16176</v>
      </c>
      <c r="B4277">
        <v>1</v>
      </c>
      <c r="C4277" t="s">
        <v>78</v>
      </c>
      <c r="D4277" t="s">
        <v>94</v>
      </c>
      <c r="E4277" t="s">
        <v>16177</v>
      </c>
      <c r="F4277" t="s">
        <v>4991</v>
      </c>
      <c r="G4277" t="s">
        <v>71</v>
      </c>
      <c r="H4277" t="s">
        <v>129</v>
      </c>
      <c r="I4277" t="s">
        <v>22</v>
      </c>
      <c r="J4277" t="s">
        <v>141</v>
      </c>
      <c r="K4277" t="s">
        <v>16178</v>
      </c>
      <c r="L4277" t="s">
        <v>16179</v>
      </c>
      <c r="M4277">
        <v>9.4466666660000005</v>
      </c>
      <c r="N4277">
        <v>0</v>
      </c>
      <c r="O4277">
        <v>1</v>
      </c>
      <c r="P4277">
        <v>0</v>
      </c>
      <c r="Q4277">
        <v>0</v>
      </c>
      <c r="R4277">
        <v>0</v>
      </c>
      <c r="S4277">
        <v>9.4466669999999997</v>
      </c>
      <c r="T4277">
        <v>0</v>
      </c>
      <c r="U4277">
        <v>0</v>
      </c>
    </row>
    <row r="4278" spans="1:21" x14ac:dyDescent="0.25">
      <c r="A4278" t="s">
        <v>16180</v>
      </c>
      <c r="B4278">
        <v>1</v>
      </c>
      <c r="C4278" t="s">
        <v>78</v>
      </c>
      <c r="D4278" t="s">
        <v>94</v>
      </c>
      <c r="E4278" t="s">
        <v>16181</v>
      </c>
      <c r="F4278" t="s">
        <v>5070</v>
      </c>
      <c r="G4278" t="s">
        <v>71</v>
      </c>
      <c r="H4278" t="s">
        <v>129</v>
      </c>
      <c r="I4278" t="s">
        <v>22</v>
      </c>
      <c r="J4278" t="s">
        <v>141</v>
      </c>
      <c r="K4278" t="s">
        <v>16182</v>
      </c>
      <c r="L4278" t="s">
        <v>16183</v>
      </c>
      <c r="M4278">
        <v>4.7013888880000003</v>
      </c>
      <c r="N4278">
        <v>0</v>
      </c>
      <c r="O4278">
        <v>1</v>
      </c>
      <c r="P4278">
        <v>0</v>
      </c>
      <c r="Q4278">
        <v>0</v>
      </c>
      <c r="R4278">
        <v>0</v>
      </c>
      <c r="S4278">
        <v>4.7013889999999998</v>
      </c>
      <c r="T4278">
        <v>0</v>
      </c>
      <c r="U4278">
        <v>0</v>
      </c>
    </row>
    <row r="4279" spans="1:21" x14ac:dyDescent="0.25">
      <c r="A4279" t="s">
        <v>16184</v>
      </c>
      <c r="B4279">
        <v>1</v>
      </c>
      <c r="C4279" t="s">
        <v>79</v>
      </c>
      <c r="D4279" t="s">
        <v>115</v>
      </c>
      <c r="E4279" t="s">
        <v>16185</v>
      </c>
      <c r="F4279" t="s">
        <v>128</v>
      </c>
      <c r="G4279" t="s">
        <v>72</v>
      </c>
      <c r="H4279" t="s">
        <v>129</v>
      </c>
      <c r="I4279" t="s">
        <v>22</v>
      </c>
      <c r="J4279" t="s">
        <v>130</v>
      </c>
      <c r="K4279" t="s">
        <v>16186</v>
      </c>
      <c r="L4279" t="s">
        <v>16187</v>
      </c>
      <c r="M4279">
        <v>1.802777777</v>
      </c>
      <c r="N4279">
        <v>1</v>
      </c>
      <c r="O4279">
        <v>91</v>
      </c>
      <c r="P4279">
        <v>0</v>
      </c>
      <c r="Q4279">
        <v>0</v>
      </c>
      <c r="R4279">
        <v>1.802778</v>
      </c>
      <c r="S4279">
        <v>164.05277799999999</v>
      </c>
      <c r="T4279">
        <v>0</v>
      </c>
      <c r="U4279">
        <v>0</v>
      </c>
    </row>
    <row r="4280" spans="1:21" x14ac:dyDescent="0.25">
      <c r="A4280" t="s">
        <v>16188</v>
      </c>
      <c r="B4280">
        <v>1</v>
      </c>
      <c r="C4280" t="s">
        <v>79</v>
      </c>
      <c r="D4280" t="s">
        <v>115</v>
      </c>
      <c r="E4280" t="s">
        <v>16189</v>
      </c>
      <c r="F4280" t="s">
        <v>6241</v>
      </c>
      <c r="G4280" t="s">
        <v>71</v>
      </c>
      <c r="H4280" t="s">
        <v>129</v>
      </c>
      <c r="I4280" t="s">
        <v>22</v>
      </c>
      <c r="J4280" t="s">
        <v>141</v>
      </c>
      <c r="K4280" t="s">
        <v>16190</v>
      </c>
      <c r="L4280" t="s">
        <v>16191</v>
      </c>
      <c r="M4280">
        <v>0.89722222200000001</v>
      </c>
      <c r="N4280">
        <v>0</v>
      </c>
      <c r="O4280">
        <v>83</v>
      </c>
      <c r="P4280">
        <v>0</v>
      </c>
      <c r="Q4280">
        <v>0</v>
      </c>
      <c r="R4280">
        <v>0</v>
      </c>
      <c r="S4280">
        <v>74.469443999999996</v>
      </c>
      <c r="T4280">
        <v>0</v>
      </c>
      <c r="U4280">
        <v>0</v>
      </c>
    </row>
    <row r="4281" spans="1:21" x14ac:dyDescent="0.25">
      <c r="A4281" t="s">
        <v>16192</v>
      </c>
      <c r="B4281">
        <v>1</v>
      </c>
      <c r="C4281" t="s">
        <v>78</v>
      </c>
      <c r="D4281" t="s">
        <v>94</v>
      </c>
      <c r="E4281" t="s">
        <v>16193</v>
      </c>
      <c r="F4281" t="s">
        <v>5070</v>
      </c>
      <c r="G4281" t="s">
        <v>71</v>
      </c>
      <c r="H4281" t="s">
        <v>129</v>
      </c>
      <c r="I4281" t="s">
        <v>22</v>
      </c>
      <c r="J4281" t="s">
        <v>141</v>
      </c>
      <c r="K4281" t="s">
        <v>16194</v>
      </c>
      <c r="L4281" t="s">
        <v>16195</v>
      </c>
      <c r="M4281">
        <v>9.7752777769999994</v>
      </c>
      <c r="N4281">
        <v>0</v>
      </c>
      <c r="O4281">
        <v>1</v>
      </c>
      <c r="P4281">
        <v>0</v>
      </c>
      <c r="Q4281">
        <v>0</v>
      </c>
      <c r="R4281">
        <v>0</v>
      </c>
      <c r="S4281">
        <v>9.7752780000000001</v>
      </c>
      <c r="T4281">
        <v>0</v>
      </c>
      <c r="U4281">
        <v>0</v>
      </c>
    </row>
    <row r="4282" spans="1:21" x14ac:dyDescent="0.25">
      <c r="A4282" t="s">
        <v>16196</v>
      </c>
      <c r="B4282">
        <v>1</v>
      </c>
      <c r="C4282" t="s">
        <v>78</v>
      </c>
      <c r="D4282" t="s">
        <v>94</v>
      </c>
      <c r="E4282" t="s">
        <v>16197</v>
      </c>
      <c r="F4282" t="s">
        <v>5070</v>
      </c>
      <c r="G4282" t="s">
        <v>71</v>
      </c>
      <c r="H4282" t="s">
        <v>129</v>
      </c>
      <c r="I4282" t="s">
        <v>22</v>
      </c>
      <c r="J4282" t="s">
        <v>141</v>
      </c>
      <c r="K4282" t="s">
        <v>16198</v>
      </c>
      <c r="L4282" t="s">
        <v>16199</v>
      </c>
      <c r="M4282">
        <v>2.5891666660000001</v>
      </c>
      <c r="N4282">
        <v>0</v>
      </c>
      <c r="O4282">
        <v>1</v>
      </c>
      <c r="P4282">
        <v>0</v>
      </c>
      <c r="Q4282">
        <v>0</v>
      </c>
      <c r="R4282">
        <v>0</v>
      </c>
      <c r="S4282">
        <v>2.5891670000000002</v>
      </c>
      <c r="T4282">
        <v>0</v>
      </c>
      <c r="U4282">
        <v>0</v>
      </c>
    </row>
    <row r="4283" spans="1:21" x14ac:dyDescent="0.25">
      <c r="A4283" t="s">
        <v>16200</v>
      </c>
      <c r="B4283">
        <v>1</v>
      </c>
      <c r="C4283" t="s">
        <v>78</v>
      </c>
      <c r="D4283" t="s">
        <v>95</v>
      </c>
      <c r="E4283" t="s">
        <v>15712</v>
      </c>
      <c r="F4283" t="s">
        <v>4986</v>
      </c>
      <c r="G4283" t="s">
        <v>71</v>
      </c>
      <c r="H4283" t="s">
        <v>129</v>
      </c>
      <c r="I4283" t="s">
        <v>22</v>
      </c>
      <c r="J4283" t="s">
        <v>141</v>
      </c>
      <c r="K4283" t="s">
        <v>16201</v>
      </c>
      <c r="L4283" t="s">
        <v>16202</v>
      </c>
      <c r="M4283">
        <v>1.4997222219999999</v>
      </c>
      <c r="N4283">
        <v>0</v>
      </c>
      <c r="O4283">
        <v>83</v>
      </c>
      <c r="P4283">
        <v>0</v>
      </c>
      <c r="Q4283">
        <v>0</v>
      </c>
      <c r="R4283">
        <v>0</v>
      </c>
      <c r="S4283">
        <v>124.476944</v>
      </c>
      <c r="T4283">
        <v>0</v>
      </c>
      <c r="U4283">
        <v>0</v>
      </c>
    </row>
    <row r="4284" spans="1:21" x14ac:dyDescent="0.25">
      <c r="A4284" t="s">
        <v>16203</v>
      </c>
      <c r="B4284">
        <v>1</v>
      </c>
      <c r="C4284" t="s">
        <v>78</v>
      </c>
      <c r="D4284" t="s">
        <v>95</v>
      </c>
      <c r="E4284" t="s">
        <v>16204</v>
      </c>
      <c r="F4284" t="s">
        <v>4991</v>
      </c>
      <c r="G4284" t="s">
        <v>71</v>
      </c>
      <c r="H4284" t="s">
        <v>129</v>
      </c>
      <c r="I4284" t="s">
        <v>22</v>
      </c>
      <c r="J4284" t="s">
        <v>141</v>
      </c>
      <c r="K4284" t="s">
        <v>16205</v>
      </c>
      <c r="L4284" t="s">
        <v>16206</v>
      </c>
      <c r="M4284">
        <v>1.176666666</v>
      </c>
      <c r="N4284">
        <v>0</v>
      </c>
      <c r="O4284">
        <v>2</v>
      </c>
      <c r="P4284">
        <v>0</v>
      </c>
      <c r="Q4284">
        <v>0</v>
      </c>
      <c r="R4284">
        <v>0</v>
      </c>
      <c r="S4284">
        <v>2.3533330000000001</v>
      </c>
      <c r="T4284">
        <v>0</v>
      </c>
      <c r="U4284">
        <v>0</v>
      </c>
    </row>
    <row r="4285" spans="1:21" x14ac:dyDescent="0.25">
      <c r="A4285" t="s">
        <v>16207</v>
      </c>
      <c r="B4285">
        <v>1</v>
      </c>
      <c r="C4285" t="s">
        <v>78</v>
      </c>
      <c r="D4285" t="s">
        <v>95</v>
      </c>
      <c r="E4285" t="s">
        <v>16208</v>
      </c>
      <c r="F4285" t="s">
        <v>5626</v>
      </c>
      <c r="G4285" t="s">
        <v>71</v>
      </c>
      <c r="H4285" t="s">
        <v>129</v>
      </c>
      <c r="I4285" t="s">
        <v>22</v>
      </c>
      <c r="J4285" t="s">
        <v>141</v>
      </c>
      <c r="K4285" t="s">
        <v>16209</v>
      </c>
      <c r="L4285" t="s">
        <v>16210</v>
      </c>
      <c r="M4285">
        <v>0.59333333300000002</v>
      </c>
      <c r="N4285">
        <v>0</v>
      </c>
      <c r="O4285">
        <v>204</v>
      </c>
      <c r="P4285">
        <v>0</v>
      </c>
      <c r="Q4285">
        <v>0</v>
      </c>
      <c r="R4285">
        <v>0</v>
      </c>
      <c r="S4285">
        <v>121.04</v>
      </c>
      <c r="T4285">
        <v>0</v>
      </c>
      <c r="U4285">
        <v>0</v>
      </c>
    </row>
    <row r="4286" spans="1:21" x14ac:dyDescent="0.25">
      <c r="A4286" t="s">
        <v>16211</v>
      </c>
      <c r="B4286">
        <v>1</v>
      </c>
      <c r="C4286" t="s">
        <v>78</v>
      </c>
      <c r="D4286" t="s">
        <v>95</v>
      </c>
      <c r="E4286" t="s">
        <v>16212</v>
      </c>
      <c r="F4286" t="s">
        <v>5470</v>
      </c>
      <c r="G4286" t="s">
        <v>71</v>
      </c>
      <c r="H4286" t="s">
        <v>129</v>
      </c>
      <c r="I4286" t="s">
        <v>22</v>
      </c>
      <c r="J4286" t="s">
        <v>141</v>
      </c>
      <c r="K4286" t="s">
        <v>16213</v>
      </c>
      <c r="L4286" t="s">
        <v>16214</v>
      </c>
      <c r="M4286">
        <v>1.2366666660000001</v>
      </c>
      <c r="N4286">
        <v>0</v>
      </c>
      <c r="O4286">
        <v>11</v>
      </c>
      <c r="P4286">
        <v>0</v>
      </c>
      <c r="Q4286">
        <v>0</v>
      </c>
      <c r="R4286">
        <v>0</v>
      </c>
      <c r="S4286">
        <v>13.603332999999999</v>
      </c>
      <c r="T4286">
        <v>0</v>
      </c>
      <c r="U4286">
        <v>0</v>
      </c>
    </row>
    <row r="4287" spans="1:21" x14ac:dyDescent="0.25">
      <c r="A4287" t="s">
        <v>16215</v>
      </c>
      <c r="B4287">
        <v>1</v>
      </c>
      <c r="C4287" t="s">
        <v>78</v>
      </c>
      <c r="D4287" t="s">
        <v>95</v>
      </c>
      <c r="E4287" t="s">
        <v>16216</v>
      </c>
      <c r="F4287" t="s">
        <v>5417</v>
      </c>
      <c r="G4287" t="s">
        <v>71</v>
      </c>
      <c r="H4287" t="s">
        <v>129</v>
      </c>
      <c r="I4287" t="s">
        <v>22</v>
      </c>
      <c r="J4287" t="s">
        <v>141</v>
      </c>
      <c r="K4287" t="s">
        <v>16217</v>
      </c>
      <c r="L4287" t="s">
        <v>16218</v>
      </c>
      <c r="M4287">
        <v>1.860833333</v>
      </c>
      <c r="N4287">
        <v>0</v>
      </c>
      <c r="O4287">
        <v>1</v>
      </c>
      <c r="P4287">
        <v>0</v>
      </c>
      <c r="Q4287">
        <v>0</v>
      </c>
      <c r="R4287">
        <v>0</v>
      </c>
      <c r="S4287">
        <v>1.860833</v>
      </c>
      <c r="T4287">
        <v>0</v>
      </c>
      <c r="U4287">
        <v>0</v>
      </c>
    </row>
    <row r="4288" spans="1:21" x14ac:dyDescent="0.25">
      <c r="A4288" t="s">
        <v>16219</v>
      </c>
      <c r="B4288">
        <v>1</v>
      </c>
      <c r="C4288" t="s">
        <v>79</v>
      </c>
      <c r="D4288" t="s">
        <v>125</v>
      </c>
      <c r="E4288" t="s">
        <v>16220</v>
      </c>
      <c r="F4288" t="s">
        <v>6379</v>
      </c>
      <c r="G4288" t="s">
        <v>71</v>
      </c>
      <c r="H4288" t="s">
        <v>129</v>
      </c>
      <c r="I4288" t="s">
        <v>22</v>
      </c>
      <c r="J4288" t="s">
        <v>141</v>
      </c>
      <c r="K4288" t="s">
        <v>16221</v>
      </c>
      <c r="L4288" t="s">
        <v>16222</v>
      </c>
      <c r="M4288">
        <v>1.287222222</v>
      </c>
      <c r="N4288">
        <v>0</v>
      </c>
      <c r="O4288">
        <v>82</v>
      </c>
      <c r="P4288">
        <v>0</v>
      </c>
      <c r="Q4288">
        <v>0</v>
      </c>
      <c r="R4288">
        <v>0</v>
      </c>
      <c r="S4288">
        <v>105.552222</v>
      </c>
      <c r="T4288">
        <v>0</v>
      </c>
      <c r="U4288">
        <v>0</v>
      </c>
    </row>
    <row r="4289" spans="1:21" x14ac:dyDescent="0.25">
      <c r="A4289" t="s">
        <v>16223</v>
      </c>
      <c r="B4289">
        <v>1</v>
      </c>
      <c r="C4289" t="s">
        <v>78</v>
      </c>
      <c r="D4289" t="s">
        <v>95</v>
      </c>
      <c r="E4289" t="s">
        <v>16224</v>
      </c>
      <c r="F4289" t="s">
        <v>2199</v>
      </c>
      <c r="G4289" t="s">
        <v>71</v>
      </c>
      <c r="H4289" t="s">
        <v>129</v>
      </c>
      <c r="I4289" t="s">
        <v>22</v>
      </c>
      <c r="J4289" t="s">
        <v>141</v>
      </c>
      <c r="K4289" t="s">
        <v>16225</v>
      </c>
      <c r="L4289" t="s">
        <v>16226</v>
      </c>
      <c r="M4289">
        <v>2.028611111</v>
      </c>
      <c r="N4289">
        <v>1</v>
      </c>
      <c r="O4289">
        <v>0</v>
      </c>
      <c r="P4289">
        <v>0</v>
      </c>
      <c r="Q4289">
        <v>0</v>
      </c>
      <c r="R4289">
        <v>2.0286110000000002</v>
      </c>
      <c r="S4289">
        <v>0</v>
      </c>
      <c r="T4289">
        <v>0</v>
      </c>
      <c r="U4289">
        <v>0</v>
      </c>
    </row>
    <row r="4290" spans="1:21" x14ac:dyDescent="0.25">
      <c r="A4290" t="s">
        <v>16227</v>
      </c>
      <c r="B4290">
        <v>1</v>
      </c>
      <c r="C4290" t="s">
        <v>78</v>
      </c>
      <c r="D4290" t="s">
        <v>80</v>
      </c>
      <c r="E4290" t="s">
        <v>16228</v>
      </c>
      <c r="F4290" t="s">
        <v>154</v>
      </c>
      <c r="G4290" t="s">
        <v>72</v>
      </c>
      <c r="H4290" t="s">
        <v>168</v>
      </c>
      <c r="I4290" t="s">
        <v>22</v>
      </c>
      <c r="J4290" t="s">
        <v>130</v>
      </c>
      <c r="K4290" t="s">
        <v>16229</v>
      </c>
      <c r="L4290" t="s">
        <v>16230</v>
      </c>
      <c r="M4290">
        <v>4.1666665999999998E-2</v>
      </c>
      <c r="N4290">
        <v>1</v>
      </c>
      <c r="O4290">
        <v>1474</v>
      </c>
      <c r="P4290">
        <v>0</v>
      </c>
      <c r="Q4290">
        <v>0</v>
      </c>
      <c r="R4290">
        <v>4.1667000000000003E-2</v>
      </c>
      <c r="S4290">
        <v>61.416665999999999</v>
      </c>
      <c r="T4290">
        <v>0</v>
      </c>
      <c r="U4290">
        <v>0</v>
      </c>
    </row>
    <row r="4291" spans="1:21" x14ac:dyDescent="0.25">
      <c r="A4291" t="s">
        <v>16231</v>
      </c>
      <c r="B4291">
        <v>1</v>
      </c>
      <c r="C4291" t="s">
        <v>78</v>
      </c>
      <c r="D4291" t="s">
        <v>80</v>
      </c>
      <c r="E4291" t="s">
        <v>16228</v>
      </c>
      <c r="F4291" t="s">
        <v>154</v>
      </c>
      <c r="G4291" t="s">
        <v>72</v>
      </c>
      <c r="H4291" t="s">
        <v>168</v>
      </c>
      <c r="I4291" t="s">
        <v>22</v>
      </c>
      <c r="J4291" t="s">
        <v>130</v>
      </c>
      <c r="K4291" t="s">
        <v>16232</v>
      </c>
      <c r="L4291" t="s">
        <v>16233</v>
      </c>
      <c r="M4291">
        <v>4.4444444E-2</v>
      </c>
      <c r="N4291">
        <v>1</v>
      </c>
      <c r="O4291">
        <v>773</v>
      </c>
      <c r="P4291">
        <v>0</v>
      </c>
      <c r="Q4291">
        <v>0</v>
      </c>
      <c r="R4291">
        <v>4.4443999999999997E-2</v>
      </c>
      <c r="S4291">
        <v>34.355555000000003</v>
      </c>
      <c r="T4291">
        <v>0</v>
      </c>
      <c r="U4291">
        <v>0</v>
      </c>
    </row>
    <row r="4292" spans="1:21" x14ac:dyDescent="0.25">
      <c r="A4292" t="s">
        <v>16234</v>
      </c>
      <c r="B4292">
        <v>1</v>
      </c>
      <c r="C4292" t="s">
        <v>78</v>
      </c>
      <c r="D4292" t="s">
        <v>80</v>
      </c>
      <c r="E4292" t="s">
        <v>16235</v>
      </c>
      <c r="F4292" t="s">
        <v>5538</v>
      </c>
      <c r="G4292" t="s">
        <v>72</v>
      </c>
      <c r="H4292" t="s">
        <v>129</v>
      </c>
      <c r="I4292" t="s">
        <v>22</v>
      </c>
      <c r="J4292" t="s">
        <v>141</v>
      </c>
      <c r="K4292" t="s">
        <v>16236</v>
      </c>
      <c r="L4292" t="s">
        <v>16237</v>
      </c>
      <c r="M4292">
        <v>1.591111111</v>
      </c>
      <c r="N4292">
        <v>22</v>
      </c>
      <c r="O4292">
        <v>3560</v>
      </c>
      <c r="P4292">
        <v>0</v>
      </c>
      <c r="Q4292">
        <v>0</v>
      </c>
      <c r="R4292">
        <v>35.004443999999999</v>
      </c>
      <c r="S4292">
        <v>5664.3555550000001</v>
      </c>
      <c r="T4292">
        <v>0</v>
      </c>
      <c r="U4292">
        <v>0</v>
      </c>
    </row>
    <row r="4293" spans="1:21" x14ac:dyDescent="0.25">
      <c r="A4293" t="s">
        <v>16238</v>
      </c>
      <c r="B4293">
        <v>1</v>
      </c>
      <c r="C4293" t="s">
        <v>78</v>
      </c>
      <c r="D4293" t="s">
        <v>82</v>
      </c>
      <c r="E4293" t="s">
        <v>16239</v>
      </c>
      <c r="F4293" t="s">
        <v>4986</v>
      </c>
      <c r="G4293" t="s">
        <v>71</v>
      </c>
      <c r="H4293" t="s">
        <v>129</v>
      </c>
      <c r="I4293" t="s">
        <v>22</v>
      </c>
      <c r="J4293" t="s">
        <v>141</v>
      </c>
      <c r="K4293" t="s">
        <v>16240</v>
      </c>
      <c r="L4293" t="s">
        <v>16241</v>
      </c>
      <c r="M4293">
        <v>1.2380555550000001</v>
      </c>
      <c r="N4293">
        <v>0</v>
      </c>
      <c r="O4293">
        <v>257</v>
      </c>
      <c r="P4293">
        <v>0</v>
      </c>
      <c r="Q4293">
        <v>0</v>
      </c>
      <c r="R4293">
        <v>0</v>
      </c>
      <c r="S4293">
        <v>318.18027799999999</v>
      </c>
      <c r="T4293">
        <v>0</v>
      </c>
      <c r="U4293">
        <v>0</v>
      </c>
    </row>
    <row r="4294" spans="1:21" x14ac:dyDescent="0.25">
      <c r="A4294" t="s">
        <v>16242</v>
      </c>
      <c r="B4294">
        <v>1</v>
      </c>
      <c r="C4294" t="s">
        <v>78</v>
      </c>
      <c r="D4294" t="s">
        <v>106</v>
      </c>
      <c r="E4294" t="s">
        <v>16243</v>
      </c>
      <c r="F4294" t="s">
        <v>6310</v>
      </c>
      <c r="G4294" t="s">
        <v>71</v>
      </c>
      <c r="H4294" t="s">
        <v>129</v>
      </c>
      <c r="I4294" t="s">
        <v>22</v>
      </c>
      <c r="J4294" t="s">
        <v>141</v>
      </c>
      <c r="K4294" t="s">
        <v>16244</v>
      </c>
      <c r="L4294" t="s">
        <v>16245</v>
      </c>
      <c r="M4294">
        <v>12.926111111000001</v>
      </c>
      <c r="N4294">
        <v>0</v>
      </c>
      <c r="O4294">
        <v>1</v>
      </c>
      <c r="P4294">
        <v>0</v>
      </c>
      <c r="Q4294">
        <v>0</v>
      </c>
      <c r="R4294">
        <v>0</v>
      </c>
      <c r="S4294">
        <v>12.926111000000001</v>
      </c>
      <c r="T4294">
        <v>0</v>
      </c>
      <c r="U4294">
        <v>0</v>
      </c>
    </row>
    <row r="4295" spans="1:21" x14ac:dyDescent="0.25">
      <c r="A4295" t="s">
        <v>16246</v>
      </c>
      <c r="B4295">
        <v>1</v>
      </c>
      <c r="C4295" t="s">
        <v>78</v>
      </c>
      <c r="D4295" t="s">
        <v>106</v>
      </c>
      <c r="E4295" t="s">
        <v>16247</v>
      </c>
      <c r="F4295" t="s">
        <v>5070</v>
      </c>
      <c r="G4295" t="s">
        <v>71</v>
      </c>
      <c r="H4295" t="s">
        <v>129</v>
      </c>
      <c r="I4295" t="s">
        <v>22</v>
      </c>
      <c r="J4295" t="s">
        <v>141</v>
      </c>
      <c r="K4295" t="s">
        <v>16248</v>
      </c>
      <c r="L4295" t="s">
        <v>16249</v>
      </c>
      <c r="M4295">
        <v>0.91916666599999997</v>
      </c>
      <c r="N4295">
        <v>0</v>
      </c>
      <c r="O4295">
        <v>14</v>
      </c>
      <c r="P4295">
        <v>0</v>
      </c>
      <c r="Q4295">
        <v>0</v>
      </c>
      <c r="R4295">
        <v>0</v>
      </c>
      <c r="S4295">
        <v>12.868333</v>
      </c>
      <c r="T4295">
        <v>0</v>
      </c>
      <c r="U4295">
        <v>0</v>
      </c>
    </row>
    <row r="4296" spans="1:21" x14ac:dyDescent="0.25">
      <c r="A4296" t="s">
        <v>16250</v>
      </c>
      <c r="B4296">
        <v>1</v>
      </c>
      <c r="C4296" t="s">
        <v>78</v>
      </c>
      <c r="D4296" t="s">
        <v>94</v>
      </c>
      <c r="E4296" t="s">
        <v>16251</v>
      </c>
      <c r="F4296" t="s">
        <v>5417</v>
      </c>
      <c r="G4296" t="s">
        <v>71</v>
      </c>
      <c r="H4296" t="s">
        <v>129</v>
      </c>
      <c r="I4296" t="s">
        <v>22</v>
      </c>
      <c r="J4296" t="s">
        <v>141</v>
      </c>
      <c r="K4296" t="s">
        <v>16252</v>
      </c>
      <c r="L4296" t="s">
        <v>16253</v>
      </c>
      <c r="M4296">
        <v>7.1425000000000001</v>
      </c>
      <c r="N4296">
        <v>0</v>
      </c>
      <c r="O4296">
        <v>1</v>
      </c>
      <c r="P4296">
        <v>0</v>
      </c>
      <c r="Q4296">
        <v>0</v>
      </c>
      <c r="R4296">
        <v>0</v>
      </c>
      <c r="S4296">
        <v>7.1425000000000001</v>
      </c>
      <c r="T4296">
        <v>0</v>
      </c>
      <c r="U4296">
        <v>0</v>
      </c>
    </row>
    <row r="4297" spans="1:21" x14ac:dyDescent="0.25">
      <c r="A4297" t="s">
        <v>16254</v>
      </c>
      <c r="B4297">
        <v>1</v>
      </c>
      <c r="C4297" t="s">
        <v>78</v>
      </c>
      <c r="D4297" t="s">
        <v>94</v>
      </c>
      <c r="E4297" t="s">
        <v>16255</v>
      </c>
      <c r="F4297" t="s">
        <v>5417</v>
      </c>
      <c r="G4297" t="s">
        <v>71</v>
      </c>
      <c r="H4297" t="s">
        <v>129</v>
      </c>
      <c r="I4297" t="s">
        <v>22</v>
      </c>
      <c r="J4297" t="s">
        <v>141</v>
      </c>
      <c r="K4297" t="s">
        <v>16256</v>
      </c>
      <c r="L4297" t="s">
        <v>16257</v>
      </c>
      <c r="M4297">
        <v>0.96333333300000001</v>
      </c>
      <c r="N4297">
        <v>0</v>
      </c>
      <c r="O4297">
        <v>1</v>
      </c>
      <c r="P4297">
        <v>0</v>
      </c>
      <c r="Q4297">
        <v>0</v>
      </c>
      <c r="R4297">
        <v>0</v>
      </c>
      <c r="S4297">
        <v>0.96333299999999999</v>
      </c>
      <c r="T4297">
        <v>0</v>
      </c>
      <c r="U4297">
        <v>0</v>
      </c>
    </row>
    <row r="4298" spans="1:21" x14ac:dyDescent="0.25">
      <c r="A4298" t="s">
        <v>16258</v>
      </c>
      <c r="B4298">
        <v>1</v>
      </c>
      <c r="C4298" t="s">
        <v>78</v>
      </c>
      <c r="D4298" t="s">
        <v>94</v>
      </c>
      <c r="E4298" t="s">
        <v>16259</v>
      </c>
      <c r="F4298" t="s">
        <v>4991</v>
      </c>
      <c r="G4298" t="s">
        <v>71</v>
      </c>
      <c r="H4298" t="s">
        <v>129</v>
      </c>
      <c r="I4298" t="s">
        <v>22</v>
      </c>
      <c r="J4298" t="s">
        <v>141</v>
      </c>
      <c r="K4298" t="s">
        <v>16260</v>
      </c>
      <c r="L4298" t="s">
        <v>16261</v>
      </c>
      <c r="M4298">
        <v>2.997222222</v>
      </c>
      <c r="N4298">
        <v>0</v>
      </c>
      <c r="O4298">
        <v>1</v>
      </c>
      <c r="P4298">
        <v>0</v>
      </c>
      <c r="Q4298">
        <v>0</v>
      </c>
      <c r="R4298">
        <v>0</v>
      </c>
      <c r="S4298">
        <v>2.9972219999999998</v>
      </c>
      <c r="T4298">
        <v>0</v>
      </c>
      <c r="U4298">
        <v>0</v>
      </c>
    </row>
    <row r="4299" spans="1:21" x14ac:dyDescent="0.25">
      <c r="A4299" t="s">
        <v>16262</v>
      </c>
      <c r="B4299">
        <v>1</v>
      </c>
      <c r="C4299" t="s">
        <v>78</v>
      </c>
      <c r="D4299" t="s">
        <v>93</v>
      </c>
      <c r="E4299" t="s">
        <v>16263</v>
      </c>
      <c r="F4299" t="s">
        <v>140</v>
      </c>
      <c r="G4299" t="s">
        <v>72</v>
      </c>
      <c r="H4299" t="s">
        <v>129</v>
      </c>
      <c r="I4299" t="s">
        <v>22</v>
      </c>
      <c r="J4299" t="s">
        <v>141</v>
      </c>
      <c r="K4299" t="s">
        <v>16264</v>
      </c>
      <c r="L4299" t="s">
        <v>16265</v>
      </c>
      <c r="M4299">
        <v>0.1225</v>
      </c>
      <c r="N4299">
        <v>16</v>
      </c>
      <c r="O4299">
        <v>2756</v>
      </c>
      <c r="P4299">
        <v>0</v>
      </c>
      <c r="Q4299">
        <v>0</v>
      </c>
      <c r="R4299">
        <v>1.96</v>
      </c>
      <c r="S4299">
        <v>337.61</v>
      </c>
      <c r="T4299">
        <v>0</v>
      </c>
      <c r="U4299">
        <v>0</v>
      </c>
    </row>
    <row r="4300" spans="1:21" x14ac:dyDescent="0.25">
      <c r="A4300" t="s">
        <v>16266</v>
      </c>
      <c r="B4300">
        <v>1</v>
      </c>
      <c r="C4300" t="s">
        <v>78</v>
      </c>
      <c r="D4300" t="s">
        <v>94</v>
      </c>
      <c r="E4300" t="s">
        <v>16267</v>
      </c>
      <c r="F4300" t="s">
        <v>5012</v>
      </c>
      <c r="G4300" t="s">
        <v>72</v>
      </c>
      <c r="H4300" t="s">
        <v>129</v>
      </c>
      <c r="I4300" t="s">
        <v>22</v>
      </c>
      <c r="J4300" t="s">
        <v>141</v>
      </c>
      <c r="K4300" t="s">
        <v>16268</v>
      </c>
      <c r="L4300" t="s">
        <v>16269</v>
      </c>
      <c r="M4300">
        <v>1.5422222219999999</v>
      </c>
      <c r="N4300">
        <v>2</v>
      </c>
      <c r="O4300">
        <v>249</v>
      </c>
      <c r="P4300">
        <v>0</v>
      </c>
      <c r="Q4300">
        <v>0</v>
      </c>
      <c r="R4300">
        <v>3.084444</v>
      </c>
      <c r="S4300">
        <v>384.01333299999999</v>
      </c>
      <c r="T4300">
        <v>0</v>
      </c>
      <c r="U4300">
        <v>0</v>
      </c>
    </row>
    <row r="4301" spans="1:21" x14ac:dyDescent="0.25">
      <c r="A4301" t="s">
        <v>16270</v>
      </c>
      <c r="B4301">
        <v>1</v>
      </c>
      <c r="C4301" t="s">
        <v>78</v>
      </c>
      <c r="D4301" t="s">
        <v>80</v>
      </c>
      <c r="E4301" t="s">
        <v>16271</v>
      </c>
      <c r="F4301" t="s">
        <v>4991</v>
      </c>
      <c r="G4301" t="s">
        <v>71</v>
      </c>
      <c r="H4301" t="s">
        <v>129</v>
      </c>
      <c r="I4301" t="s">
        <v>22</v>
      </c>
      <c r="J4301" t="s">
        <v>141</v>
      </c>
      <c r="K4301" t="s">
        <v>16272</v>
      </c>
      <c r="L4301" t="s">
        <v>16273</v>
      </c>
      <c r="M4301">
        <v>1.8472222220000001</v>
      </c>
      <c r="N4301">
        <v>0</v>
      </c>
      <c r="O4301">
        <v>11</v>
      </c>
      <c r="P4301">
        <v>0</v>
      </c>
      <c r="Q4301">
        <v>0</v>
      </c>
      <c r="R4301">
        <v>0</v>
      </c>
      <c r="S4301">
        <v>20.319444000000001</v>
      </c>
      <c r="T4301">
        <v>0</v>
      </c>
      <c r="U4301">
        <v>0</v>
      </c>
    </row>
    <row r="4302" spans="1:21" x14ac:dyDescent="0.25">
      <c r="A4302" t="s">
        <v>16274</v>
      </c>
      <c r="B4302">
        <v>1</v>
      </c>
      <c r="C4302" t="s">
        <v>78</v>
      </c>
      <c r="D4302" t="s">
        <v>102</v>
      </c>
      <c r="E4302" t="s">
        <v>16275</v>
      </c>
      <c r="F4302" t="s">
        <v>4996</v>
      </c>
      <c r="G4302" t="s">
        <v>71</v>
      </c>
      <c r="H4302" t="s">
        <v>129</v>
      </c>
      <c r="I4302" t="s">
        <v>22</v>
      </c>
      <c r="J4302" t="s">
        <v>141</v>
      </c>
      <c r="K4302" t="s">
        <v>16276</v>
      </c>
      <c r="L4302" t="s">
        <v>16277</v>
      </c>
      <c r="M4302">
        <v>1.278888888</v>
      </c>
      <c r="N4302">
        <v>0</v>
      </c>
      <c r="O4302">
        <v>64</v>
      </c>
      <c r="P4302">
        <v>0</v>
      </c>
      <c r="Q4302">
        <v>0</v>
      </c>
      <c r="R4302">
        <v>0</v>
      </c>
      <c r="S4302">
        <v>81.848889</v>
      </c>
      <c r="T4302">
        <v>0</v>
      </c>
      <c r="U4302">
        <v>0</v>
      </c>
    </row>
    <row r="4303" spans="1:21" x14ac:dyDescent="0.25">
      <c r="A4303" t="s">
        <v>16278</v>
      </c>
      <c r="B4303">
        <v>1</v>
      </c>
      <c r="C4303" t="s">
        <v>78</v>
      </c>
      <c r="D4303" t="s">
        <v>81</v>
      </c>
      <c r="E4303" t="s">
        <v>16279</v>
      </c>
      <c r="F4303" t="s">
        <v>6310</v>
      </c>
      <c r="G4303" t="s">
        <v>71</v>
      </c>
      <c r="H4303" t="s">
        <v>129</v>
      </c>
      <c r="I4303" t="s">
        <v>22</v>
      </c>
      <c r="J4303" t="s">
        <v>141</v>
      </c>
      <c r="K4303" t="s">
        <v>16280</v>
      </c>
      <c r="L4303" t="s">
        <v>16281</v>
      </c>
      <c r="M4303">
        <v>2.210555555</v>
      </c>
      <c r="N4303">
        <v>0</v>
      </c>
      <c r="O4303">
        <v>101</v>
      </c>
      <c r="P4303">
        <v>0</v>
      </c>
      <c r="Q4303">
        <v>0</v>
      </c>
      <c r="R4303">
        <v>0</v>
      </c>
      <c r="S4303">
        <v>223.266111</v>
      </c>
      <c r="T4303">
        <v>0</v>
      </c>
      <c r="U4303">
        <v>0</v>
      </c>
    </row>
    <row r="4304" spans="1:21" x14ac:dyDescent="0.25">
      <c r="A4304" t="s">
        <v>16282</v>
      </c>
      <c r="B4304">
        <v>1</v>
      </c>
      <c r="C4304" t="s">
        <v>78</v>
      </c>
      <c r="D4304" t="s">
        <v>80</v>
      </c>
      <c r="E4304" t="s">
        <v>16283</v>
      </c>
      <c r="F4304" t="s">
        <v>5012</v>
      </c>
      <c r="G4304" t="s">
        <v>72</v>
      </c>
      <c r="H4304" t="s">
        <v>129</v>
      </c>
      <c r="I4304" t="s">
        <v>22</v>
      </c>
      <c r="J4304" t="s">
        <v>141</v>
      </c>
      <c r="K4304" t="s">
        <v>16284</v>
      </c>
      <c r="L4304" t="s">
        <v>16285</v>
      </c>
      <c r="M4304">
        <v>2.87</v>
      </c>
      <c r="N4304">
        <v>1</v>
      </c>
      <c r="O4304">
        <v>390</v>
      </c>
      <c r="P4304">
        <v>0</v>
      </c>
      <c r="Q4304">
        <v>0</v>
      </c>
      <c r="R4304">
        <v>2.87</v>
      </c>
      <c r="S4304">
        <v>1119.3</v>
      </c>
      <c r="T4304">
        <v>0</v>
      </c>
      <c r="U4304">
        <v>0</v>
      </c>
    </row>
    <row r="4305" spans="1:21" x14ac:dyDescent="0.25">
      <c r="A4305" t="s">
        <v>16286</v>
      </c>
      <c r="B4305">
        <v>1</v>
      </c>
      <c r="C4305" t="s">
        <v>78</v>
      </c>
      <c r="D4305" t="s">
        <v>94</v>
      </c>
      <c r="E4305" t="s">
        <v>16287</v>
      </c>
      <c r="F4305" t="s">
        <v>5070</v>
      </c>
      <c r="G4305" t="s">
        <v>71</v>
      </c>
      <c r="H4305" t="s">
        <v>129</v>
      </c>
      <c r="I4305" t="s">
        <v>22</v>
      </c>
      <c r="J4305" t="s">
        <v>141</v>
      </c>
      <c r="K4305" t="s">
        <v>16288</v>
      </c>
      <c r="L4305" t="s">
        <v>16289</v>
      </c>
      <c r="M4305">
        <v>8.5119444439999992</v>
      </c>
      <c r="N4305">
        <v>0</v>
      </c>
      <c r="O4305">
        <v>1</v>
      </c>
      <c r="P4305">
        <v>0</v>
      </c>
      <c r="Q4305">
        <v>0</v>
      </c>
      <c r="R4305">
        <v>0</v>
      </c>
      <c r="S4305">
        <v>8.5119439999999997</v>
      </c>
      <c r="T4305">
        <v>0</v>
      </c>
      <c r="U4305">
        <v>0</v>
      </c>
    </row>
    <row r="4306" spans="1:21" x14ac:dyDescent="0.25">
      <c r="A4306" t="s">
        <v>16290</v>
      </c>
      <c r="B4306">
        <v>1</v>
      </c>
      <c r="C4306" t="s">
        <v>78</v>
      </c>
      <c r="D4306" t="s">
        <v>94</v>
      </c>
      <c r="E4306" t="s">
        <v>16291</v>
      </c>
      <c r="F4306" t="s">
        <v>5070</v>
      </c>
      <c r="G4306" t="s">
        <v>71</v>
      </c>
      <c r="H4306" t="s">
        <v>129</v>
      </c>
      <c r="I4306" t="s">
        <v>22</v>
      </c>
      <c r="J4306" t="s">
        <v>141</v>
      </c>
      <c r="K4306" t="s">
        <v>16292</v>
      </c>
      <c r="L4306" t="s">
        <v>16293</v>
      </c>
      <c r="M4306">
        <v>2.835</v>
      </c>
      <c r="N4306">
        <v>0</v>
      </c>
      <c r="O4306">
        <v>1</v>
      </c>
      <c r="P4306">
        <v>0</v>
      </c>
      <c r="Q4306">
        <v>0</v>
      </c>
      <c r="R4306">
        <v>0</v>
      </c>
      <c r="S4306">
        <v>2.835</v>
      </c>
      <c r="T4306">
        <v>0</v>
      </c>
      <c r="U4306">
        <v>0</v>
      </c>
    </row>
    <row r="4307" spans="1:21" x14ac:dyDescent="0.25">
      <c r="A4307" t="s">
        <v>16294</v>
      </c>
      <c r="B4307">
        <v>1</v>
      </c>
      <c r="C4307" t="s">
        <v>78</v>
      </c>
      <c r="D4307" t="s">
        <v>94</v>
      </c>
      <c r="E4307" t="s">
        <v>16295</v>
      </c>
      <c r="F4307" t="s">
        <v>4991</v>
      </c>
      <c r="G4307" t="s">
        <v>71</v>
      </c>
      <c r="H4307" t="s">
        <v>129</v>
      </c>
      <c r="I4307" t="s">
        <v>22</v>
      </c>
      <c r="J4307" t="s">
        <v>141</v>
      </c>
      <c r="K4307" t="s">
        <v>16296</v>
      </c>
      <c r="L4307" t="s">
        <v>16297</v>
      </c>
      <c r="M4307">
        <v>0.93138888799999997</v>
      </c>
      <c r="N4307">
        <v>0</v>
      </c>
      <c r="O4307">
        <v>2</v>
      </c>
      <c r="P4307">
        <v>0</v>
      </c>
      <c r="Q4307">
        <v>0</v>
      </c>
      <c r="R4307">
        <v>0</v>
      </c>
      <c r="S4307">
        <v>1.862778</v>
      </c>
      <c r="T4307">
        <v>0</v>
      </c>
      <c r="U4307">
        <v>0</v>
      </c>
    </row>
    <row r="4308" spans="1:21" x14ac:dyDescent="0.25">
      <c r="A4308" t="s">
        <v>16298</v>
      </c>
      <c r="B4308">
        <v>1</v>
      </c>
      <c r="C4308" t="s">
        <v>78</v>
      </c>
      <c r="D4308" t="s">
        <v>94</v>
      </c>
      <c r="E4308" t="s">
        <v>16299</v>
      </c>
      <c r="F4308" t="s">
        <v>5070</v>
      </c>
      <c r="G4308" t="s">
        <v>71</v>
      </c>
      <c r="H4308" t="s">
        <v>129</v>
      </c>
      <c r="I4308" t="s">
        <v>22</v>
      </c>
      <c r="J4308" t="s">
        <v>141</v>
      </c>
      <c r="K4308" t="s">
        <v>16300</v>
      </c>
      <c r="L4308" t="s">
        <v>16301</v>
      </c>
      <c r="M4308">
        <v>3.1494444439999998</v>
      </c>
      <c r="N4308">
        <v>0</v>
      </c>
      <c r="O4308">
        <v>1</v>
      </c>
      <c r="P4308">
        <v>0</v>
      </c>
      <c r="Q4308">
        <v>0</v>
      </c>
      <c r="R4308">
        <v>0</v>
      </c>
      <c r="S4308">
        <v>3.1494439999999999</v>
      </c>
      <c r="T4308">
        <v>0</v>
      </c>
      <c r="U4308">
        <v>0</v>
      </c>
    </row>
    <row r="4309" spans="1:21" x14ac:dyDescent="0.25">
      <c r="A4309" t="s">
        <v>16302</v>
      </c>
      <c r="B4309">
        <v>1</v>
      </c>
      <c r="C4309" t="s">
        <v>78</v>
      </c>
      <c r="D4309" t="s">
        <v>93</v>
      </c>
      <c r="E4309" t="s">
        <v>16303</v>
      </c>
      <c r="F4309" t="s">
        <v>4986</v>
      </c>
      <c r="G4309" t="s">
        <v>71</v>
      </c>
      <c r="H4309" t="s">
        <v>129</v>
      </c>
      <c r="I4309" t="s">
        <v>22</v>
      </c>
      <c r="J4309" t="s">
        <v>141</v>
      </c>
      <c r="K4309" t="s">
        <v>16304</v>
      </c>
      <c r="L4309" t="s">
        <v>16305</v>
      </c>
      <c r="M4309">
        <v>0.13750000000000001</v>
      </c>
      <c r="N4309">
        <v>0</v>
      </c>
      <c r="O4309">
        <v>264</v>
      </c>
      <c r="P4309">
        <v>0</v>
      </c>
      <c r="Q4309">
        <v>0</v>
      </c>
      <c r="R4309">
        <v>0</v>
      </c>
      <c r="S4309">
        <v>36.299999999999997</v>
      </c>
      <c r="T4309">
        <v>0</v>
      </c>
      <c r="U4309">
        <v>0</v>
      </c>
    </row>
    <row r="4310" spans="1:21" x14ac:dyDescent="0.25">
      <c r="A4310" t="s">
        <v>16306</v>
      </c>
      <c r="B4310">
        <v>1</v>
      </c>
      <c r="C4310" t="s">
        <v>78</v>
      </c>
      <c r="D4310" t="s">
        <v>82</v>
      </c>
      <c r="E4310" t="s">
        <v>16307</v>
      </c>
      <c r="F4310" t="s">
        <v>4991</v>
      </c>
      <c r="G4310" t="s">
        <v>71</v>
      </c>
      <c r="H4310" t="s">
        <v>129</v>
      </c>
      <c r="I4310" t="s">
        <v>22</v>
      </c>
      <c r="J4310" t="s">
        <v>141</v>
      </c>
      <c r="K4310" t="s">
        <v>16308</v>
      </c>
      <c r="L4310" t="s">
        <v>16309</v>
      </c>
      <c r="M4310">
        <v>2.954722222</v>
      </c>
      <c r="N4310">
        <v>0</v>
      </c>
      <c r="O4310">
        <v>9</v>
      </c>
      <c r="P4310">
        <v>0</v>
      </c>
      <c r="Q4310">
        <v>0</v>
      </c>
      <c r="R4310">
        <v>0</v>
      </c>
      <c r="S4310">
        <v>26.592500000000001</v>
      </c>
      <c r="T4310">
        <v>0</v>
      </c>
      <c r="U4310">
        <v>0</v>
      </c>
    </row>
    <row r="4311" spans="1:21" x14ac:dyDescent="0.25">
      <c r="A4311" t="s">
        <v>16310</v>
      </c>
      <c r="B4311">
        <v>1</v>
      </c>
      <c r="C4311" t="s">
        <v>78</v>
      </c>
      <c r="D4311" t="s">
        <v>82</v>
      </c>
      <c r="E4311" t="s">
        <v>16311</v>
      </c>
      <c r="F4311" t="s">
        <v>4991</v>
      </c>
      <c r="G4311" t="s">
        <v>71</v>
      </c>
      <c r="H4311" t="s">
        <v>129</v>
      </c>
      <c r="I4311" t="s">
        <v>22</v>
      </c>
      <c r="J4311" t="s">
        <v>141</v>
      </c>
      <c r="K4311" t="s">
        <v>16312</v>
      </c>
      <c r="L4311" t="s">
        <v>16313</v>
      </c>
      <c r="M4311">
        <v>3.1008333330000002</v>
      </c>
      <c r="N4311">
        <v>0</v>
      </c>
      <c r="O4311">
        <v>4</v>
      </c>
      <c r="P4311">
        <v>0</v>
      </c>
      <c r="Q4311">
        <v>0</v>
      </c>
      <c r="R4311">
        <v>0</v>
      </c>
      <c r="S4311">
        <v>12.403333</v>
      </c>
      <c r="T4311">
        <v>0</v>
      </c>
      <c r="U4311">
        <v>0</v>
      </c>
    </row>
    <row r="4312" spans="1:21" x14ac:dyDescent="0.25">
      <c r="A4312" t="s">
        <v>16314</v>
      </c>
      <c r="B4312">
        <v>1</v>
      </c>
      <c r="C4312" t="s">
        <v>78</v>
      </c>
      <c r="D4312" t="s">
        <v>94</v>
      </c>
      <c r="E4312" t="s">
        <v>16315</v>
      </c>
      <c r="F4312" t="s">
        <v>5070</v>
      </c>
      <c r="G4312" t="s">
        <v>71</v>
      </c>
      <c r="H4312" t="s">
        <v>129</v>
      </c>
      <c r="I4312" t="s">
        <v>22</v>
      </c>
      <c r="J4312" t="s">
        <v>141</v>
      </c>
      <c r="K4312" t="s">
        <v>16316</v>
      </c>
      <c r="L4312" t="s">
        <v>16317</v>
      </c>
      <c r="M4312">
        <v>19.863333333</v>
      </c>
      <c r="N4312">
        <v>0</v>
      </c>
      <c r="O4312">
        <v>1</v>
      </c>
      <c r="P4312">
        <v>0</v>
      </c>
      <c r="Q4312">
        <v>0</v>
      </c>
      <c r="R4312">
        <v>0</v>
      </c>
      <c r="S4312">
        <v>19.863333000000001</v>
      </c>
      <c r="T4312">
        <v>0</v>
      </c>
      <c r="U4312">
        <v>0</v>
      </c>
    </row>
    <row r="4313" spans="1:21" x14ac:dyDescent="0.25">
      <c r="A4313" t="s">
        <v>16318</v>
      </c>
      <c r="B4313">
        <v>1</v>
      </c>
      <c r="C4313" t="s">
        <v>78</v>
      </c>
      <c r="D4313" t="s">
        <v>94</v>
      </c>
      <c r="E4313" t="s">
        <v>16319</v>
      </c>
      <c r="F4313" t="s">
        <v>5070</v>
      </c>
      <c r="G4313" t="s">
        <v>71</v>
      </c>
      <c r="H4313" t="s">
        <v>129</v>
      </c>
      <c r="I4313" t="s">
        <v>22</v>
      </c>
      <c r="J4313" t="s">
        <v>141</v>
      </c>
      <c r="K4313" t="s">
        <v>16320</v>
      </c>
      <c r="L4313" t="s">
        <v>16321</v>
      </c>
      <c r="M4313">
        <v>8.841111111</v>
      </c>
      <c r="N4313">
        <v>0</v>
      </c>
      <c r="O4313">
        <v>2</v>
      </c>
      <c r="P4313">
        <v>0</v>
      </c>
      <c r="Q4313">
        <v>0</v>
      </c>
      <c r="R4313">
        <v>0</v>
      </c>
      <c r="S4313">
        <v>17.682221999999999</v>
      </c>
      <c r="T4313">
        <v>0</v>
      </c>
      <c r="U4313">
        <v>0</v>
      </c>
    </row>
    <row r="4314" spans="1:21" x14ac:dyDescent="0.25">
      <c r="A4314" t="s">
        <v>16322</v>
      </c>
      <c r="B4314">
        <v>1</v>
      </c>
      <c r="C4314" t="s">
        <v>78</v>
      </c>
      <c r="D4314" t="s">
        <v>94</v>
      </c>
      <c r="E4314" t="s">
        <v>16323</v>
      </c>
      <c r="F4314" t="s">
        <v>4991</v>
      </c>
      <c r="G4314" t="s">
        <v>71</v>
      </c>
      <c r="H4314" t="s">
        <v>129</v>
      </c>
      <c r="I4314" t="s">
        <v>22</v>
      </c>
      <c r="J4314" t="s">
        <v>141</v>
      </c>
      <c r="K4314" t="s">
        <v>16324</v>
      </c>
      <c r="L4314" t="s">
        <v>16325</v>
      </c>
      <c r="M4314">
        <v>0.79972222199999998</v>
      </c>
      <c r="N4314">
        <v>0</v>
      </c>
      <c r="O4314">
        <v>1</v>
      </c>
      <c r="P4314">
        <v>0</v>
      </c>
      <c r="Q4314">
        <v>0</v>
      </c>
      <c r="R4314">
        <v>0</v>
      </c>
      <c r="S4314">
        <v>0.79972200000000004</v>
      </c>
      <c r="T4314">
        <v>0</v>
      </c>
      <c r="U4314">
        <v>0</v>
      </c>
    </row>
    <row r="4315" spans="1:21" x14ac:dyDescent="0.25">
      <c r="A4315" t="s">
        <v>16326</v>
      </c>
      <c r="B4315">
        <v>1</v>
      </c>
      <c r="C4315" t="s">
        <v>78</v>
      </c>
      <c r="D4315" t="s">
        <v>94</v>
      </c>
      <c r="E4315" t="s">
        <v>14263</v>
      </c>
      <c r="F4315" t="s">
        <v>4996</v>
      </c>
      <c r="G4315" t="s">
        <v>71</v>
      </c>
      <c r="H4315" t="s">
        <v>129</v>
      </c>
      <c r="I4315" t="s">
        <v>22</v>
      </c>
      <c r="J4315" t="s">
        <v>141</v>
      </c>
      <c r="K4315" t="s">
        <v>16327</v>
      </c>
      <c r="L4315" t="s">
        <v>16328</v>
      </c>
      <c r="M4315">
        <v>1.0802777770000001</v>
      </c>
      <c r="N4315">
        <v>0</v>
      </c>
      <c r="O4315">
        <v>10</v>
      </c>
      <c r="P4315">
        <v>0</v>
      </c>
      <c r="Q4315">
        <v>0</v>
      </c>
      <c r="R4315">
        <v>0</v>
      </c>
      <c r="S4315">
        <v>10.802778</v>
      </c>
      <c r="T4315">
        <v>0</v>
      </c>
      <c r="U4315">
        <v>0</v>
      </c>
    </row>
    <row r="4316" spans="1:21" x14ac:dyDescent="0.25">
      <c r="A4316" t="s">
        <v>16329</v>
      </c>
      <c r="B4316">
        <v>1</v>
      </c>
      <c r="C4316" t="s">
        <v>78</v>
      </c>
      <c r="D4316" t="s">
        <v>94</v>
      </c>
      <c r="E4316" t="s">
        <v>16330</v>
      </c>
      <c r="F4316" t="s">
        <v>5070</v>
      </c>
      <c r="G4316" t="s">
        <v>71</v>
      </c>
      <c r="H4316" t="s">
        <v>129</v>
      </c>
      <c r="I4316" t="s">
        <v>22</v>
      </c>
      <c r="J4316" t="s">
        <v>141</v>
      </c>
      <c r="K4316" t="s">
        <v>16331</v>
      </c>
      <c r="L4316" t="s">
        <v>16332</v>
      </c>
      <c r="M4316">
        <v>3.2377777769999998</v>
      </c>
      <c r="N4316">
        <v>0</v>
      </c>
      <c r="O4316">
        <v>1</v>
      </c>
      <c r="P4316">
        <v>0</v>
      </c>
      <c r="Q4316">
        <v>0</v>
      </c>
      <c r="R4316">
        <v>0</v>
      </c>
      <c r="S4316">
        <v>3.237778</v>
      </c>
      <c r="T4316">
        <v>0</v>
      </c>
      <c r="U4316">
        <v>0</v>
      </c>
    </row>
    <row r="4317" spans="1:21" x14ac:dyDescent="0.25">
      <c r="A4317" t="s">
        <v>16333</v>
      </c>
      <c r="B4317">
        <v>1</v>
      </c>
      <c r="C4317" t="s">
        <v>78</v>
      </c>
      <c r="D4317" t="s">
        <v>94</v>
      </c>
      <c r="E4317" t="s">
        <v>16319</v>
      </c>
      <c r="F4317" t="s">
        <v>5070</v>
      </c>
      <c r="G4317" t="s">
        <v>71</v>
      </c>
      <c r="H4317" t="s">
        <v>129</v>
      </c>
      <c r="I4317" t="s">
        <v>22</v>
      </c>
      <c r="J4317" t="s">
        <v>141</v>
      </c>
      <c r="K4317" t="s">
        <v>16334</v>
      </c>
      <c r="L4317" t="s">
        <v>16335</v>
      </c>
      <c r="M4317">
        <v>76.986944444000002</v>
      </c>
      <c r="N4317">
        <v>0</v>
      </c>
      <c r="O4317">
        <v>2</v>
      </c>
      <c r="P4317">
        <v>0</v>
      </c>
      <c r="Q4317">
        <v>0</v>
      </c>
      <c r="R4317">
        <v>0</v>
      </c>
      <c r="S4317">
        <v>153.97388900000001</v>
      </c>
      <c r="T4317">
        <v>0</v>
      </c>
      <c r="U4317">
        <v>0</v>
      </c>
    </row>
    <row r="4318" spans="1:21" x14ac:dyDescent="0.25">
      <c r="A4318" t="s">
        <v>16336</v>
      </c>
      <c r="B4318">
        <v>1</v>
      </c>
      <c r="C4318" t="s">
        <v>78</v>
      </c>
      <c r="D4318" t="s">
        <v>94</v>
      </c>
      <c r="E4318" t="s">
        <v>16337</v>
      </c>
      <c r="F4318" t="s">
        <v>4991</v>
      </c>
      <c r="G4318" t="s">
        <v>71</v>
      </c>
      <c r="H4318" t="s">
        <v>129</v>
      </c>
      <c r="I4318" t="s">
        <v>22</v>
      </c>
      <c r="J4318" t="s">
        <v>141</v>
      </c>
      <c r="K4318" t="s">
        <v>16338</v>
      </c>
      <c r="L4318" t="s">
        <v>16339</v>
      </c>
      <c r="M4318">
        <v>7.0661111109999997</v>
      </c>
      <c r="N4318">
        <v>0</v>
      </c>
      <c r="O4318">
        <v>1</v>
      </c>
      <c r="P4318">
        <v>0</v>
      </c>
      <c r="Q4318">
        <v>0</v>
      </c>
      <c r="R4318">
        <v>0</v>
      </c>
      <c r="S4318">
        <v>7.0661110000000003</v>
      </c>
      <c r="T4318">
        <v>0</v>
      </c>
      <c r="U4318">
        <v>0</v>
      </c>
    </row>
    <row r="4319" spans="1:21" x14ac:dyDescent="0.25">
      <c r="A4319" t="s">
        <v>16340</v>
      </c>
      <c r="B4319">
        <v>1</v>
      </c>
      <c r="C4319" t="s">
        <v>78</v>
      </c>
      <c r="D4319" t="s">
        <v>85</v>
      </c>
      <c r="E4319" t="s">
        <v>16341</v>
      </c>
      <c r="F4319" t="s">
        <v>5417</v>
      </c>
      <c r="G4319" t="s">
        <v>71</v>
      </c>
      <c r="H4319" t="s">
        <v>129</v>
      </c>
      <c r="I4319" t="s">
        <v>22</v>
      </c>
      <c r="J4319" t="s">
        <v>141</v>
      </c>
      <c r="K4319" t="s">
        <v>16342</v>
      </c>
      <c r="L4319" t="s">
        <v>16343</v>
      </c>
      <c r="M4319">
        <v>1.464444444</v>
      </c>
      <c r="N4319">
        <v>0</v>
      </c>
      <c r="O4319">
        <v>2</v>
      </c>
      <c r="P4319">
        <v>0</v>
      </c>
      <c r="Q4319">
        <v>0</v>
      </c>
      <c r="R4319">
        <v>0</v>
      </c>
      <c r="S4319">
        <v>2.9288889999999999</v>
      </c>
      <c r="T4319">
        <v>0</v>
      </c>
      <c r="U4319">
        <v>0</v>
      </c>
    </row>
    <row r="4320" spans="1:21" x14ac:dyDescent="0.25">
      <c r="A4320" t="s">
        <v>16344</v>
      </c>
      <c r="B4320">
        <v>1</v>
      </c>
      <c r="C4320" t="s">
        <v>78</v>
      </c>
      <c r="D4320" t="s">
        <v>93</v>
      </c>
      <c r="E4320" t="s">
        <v>16345</v>
      </c>
      <c r="F4320" t="s">
        <v>140</v>
      </c>
      <c r="G4320" t="s">
        <v>72</v>
      </c>
      <c r="H4320" t="s">
        <v>129</v>
      </c>
      <c r="I4320" t="s">
        <v>22</v>
      </c>
      <c r="J4320" t="s">
        <v>141</v>
      </c>
      <c r="K4320" t="s">
        <v>16346</v>
      </c>
      <c r="L4320" t="s">
        <v>16347</v>
      </c>
      <c r="M4320">
        <v>0.265555555</v>
      </c>
      <c r="N4320">
        <v>6</v>
      </c>
      <c r="O4320">
        <v>15</v>
      </c>
      <c r="P4320">
        <v>2</v>
      </c>
      <c r="Q4320">
        <v>0</v>
      </c>
      <c r="R4320">
        <v>1.5933330000000001</v>
      </c>
      <c r="S4320">
        <v>3.983333</v>
      </c>
      <c r="T4320">
        <v>0.531111</v>
      </c>
      <c r="U4320">
        <v>0</v>
      </c>
    </row>
    <row r="4321" spans="1:21" x14ac:dyDescent="0.25">
      <c r="A4321" t="s">
        <v>16348</v>
      </c>
      <c r="B4321">
        <v>1</v>
      </c>
      <c r="C4321" t="s">
        <v>78</v>
      </c>
      <c r="D4321" t="s">
        <v>94</v>
      </c>
      <c r="E4321" t="s">
        <v>16349</v>
      </c>
      <c r="F4321" t="s">
        <v>4991</v>
      </c>
      <c r="G4321" t="s">
        <v>71</v>
      </c>
      <c r="H4321" t="s">
        <v>129</v>
      </c>
      <c r="I4321" t="s">
        <v>22</v>
      </c>
      <c r="J4321" t="s">
        <v>141</v>
      </c>
      <c r="K4321" t="s">
        <v>16350</v>
      </c>
      <c r="L4321" t="s">
        <v>16351</v>
      </c>
      <c r="M4321">
        <v>9.193888888</v>
      </c>
      <c r="N4321">
        <v>0</v>
      </c>
      <c r="O4321">
        <v>1</v>
      </c>
      <c r="P4321">
        <v>0</v>
      </c>
      <c r="Q4321">
        <v>0</v>
      </c>
      <c r="R4321">
        <v>0</v>
      </c>
      <c r="S4321">
        <v>9.1938890000000004</v>
      </c>
      <c r="T4321">
        <v>0</v>
      </c>
      <c r="U4321">
        <v>0</v>
      </c>
    </row>
    <row r="4322" spans="1:21" x14ac:dyDescent="0.25">
      <c r="A4322" t="s">
        <v>16352</v>
      </c>
      <c r="B4322">
        <v>1</v>
      </c>
      <c r="C4322" t="s">
        <v>78</v>
      </c>
      <c r="D4322" t="s">
        <v>103</v>
      </c>
      <c r="E4322" t="s">
        <v>9299</v>
      </c>
      <c r="F4322" t="s">
        <v>5012</v>
      </c>
      <c r="G4322" t="s">
        <v>72</v>
      </c>
      <c r="H4322" t="s">
        <v>129</v>
      </c>
      <c r="I4322" t="s">
        <v>22</v>
      </c>
      <c r="J4322" t="s">
        <v>141</v>
      </c>
      <c r="K4322" t="s">
        <v>16353</v>
      </c>
      <c r="L4322" t="s">
        <v>16354</v>
      </c>
      <c r="M4322">
        <v>2.676111111</v>
      </c>
      <c r="N4322">
        <v>1</v>
      </c>
      <c r="O4322">
        <v>4</v>
      </c>
      <c r="P4322">
        <v>0</v>
      </c>
      <c r="Q4322">
        <v>10</v>
      </c>
      <c r="R4322">
        <v>2.6761110000000001</v>
      </c>
      <c r="S4322">
        <v>10.704444000000001</v>
      </c>
      <c r="T4322">
        <v>0</v>
      </c>
      <c r="U4322">
        <v>26.761111</v>
      </c>
    </row>
    <row r="4323" spans="1:21" x14ac:dyDescent="0.25">
      <c r="A4323" t="s">
        <v>16355</v>
      </c>
      <c r="B4323">
        <v>1</v>
      </c>
      <c r="C4323" t="s">
        <v>78</v>
      </c>
      <c r="D4323" t="s">
        <v>104</v>
      </c>
      <c r="E4323" t="s">
        <v>16356</v>
      </c>
      <c r="F4323" t="s">
        <v>4991</v>
      </c>
      <c r="G4323" t="s">
        <v>71</v>
      </c>
      <c r="H4323" t="s">
        <v>129</v>
      </c>
      <c r="I4323" t="s">
        <v>22</v>
      </c>
      <c r="J4323" t="s">
        <v>141</v>
      </c>
      <c r="K4323" t="s">
        <v>16357</v>
      </c>
      <c r="L4323" t="s">
        <v>16358</v>
      </c>
      <c r="M4323">
        <v>1.4950000000000001</v>
      </c>
      <c r="N4323">
        <v>0</v>
      </c>
      <c r="O4323">
        <v>1</v>
      </c>
      <c r="P4323">
        <v>0</v>
      </c>
      <c r="Q4323">
        <v>0</v>
      </c>
      <c r="R4323">
        <v>0</v>
      </c>
      <c r="S4323">
        <v>1.4950000000000001</v>
      </c>
      <c r="T4323">
        <v>0</v>
      </c>
      <c r="U4323">
        <v>0</v>
      </c>
    </row>
    <row r="4324" spans="1:21" x14ac:dyDescent="0.25">
      <c r="A4324" t="s">
        <v>16359</v>
      </c>
      <c r="B4324">
        <v>1</v>
      </c>
      <c r="C4324" t="s">
        <v>78</v>
      </c>
      <c r="D4324" t="s">
        <v>98</v>
      </c>
      <c r="E4324" t="s">
        <v>16360</v>
      </c>
      <c r="F4324" t="s">
        <v>6823</v>
      </c>
      <c r="G4324" t="s">
        <v>71</v>
      </c>
      <c r="H4324" t="s">
        <v>129</v>
      </c>
      <c r="I4324" t="s">
        <v>22</v>
      </c>
      <c r="J4324" t="s">
        <v>141</v>
      </c>
      <c r="K4324" t="s">
        <v>16361</v>
      </c>
      <c r="L4324" t="s">
        <v>16362</v>
      </c>
      <c r="M4324">
        <v>1.838055555</v>
      </c>
      <c r="N4324">
        <v>0</v>
      </c>
      <c r="O4324">
        <v>16</v>
      </c>
      <c r="P4324">
        <v>0</v>
      </c>
      <c r="Q4324">
        <v>2</v>
      </c>
      <c r="R4324">
        <v>0</v>
      </c>
      <c r="S4324">
        <v>29.408888999999999</v>
      </c>
      <c r="T4324">
        <v>0</v>
      </c>
      <c r="U4324">
        <v>3.6761110000000001</v>
      </c>
    </row>
    <row r="4325" spans="1:21" x14ac:dyDescent="0.25">
      <c r="A4325" t="s">
        <v>16363</v>
      </c>
      <c r="B4325">
        <v>1</v>
      </c>
      <c r="C4325" t="s">
        <v>78</v>
      </c>
      <c r="D4325" t="s">
        <v>98</v>
      </c>
      <c r="E4325" t="s">
        <v>16364</v>
      </c>
      <c r="F4325" t="s">
        <v>5012</v>
      </c>
      <c r="G4325" t="s">
        <v>72</v>
      </c>
      <c r="H4325" t="s">
        <v>129</v>
      </c>
      <c r="I4325" t="s">
        <v>22</v>
      </c>
      <c r="J4325" t="s">
        <v>141</v>
      </c>
      <c r="K4325" t="s">
        <v>16365</v>
      </c>
      <c r="L4325" t="s">
        <v>16366</v>
      </c>
      <c r="M4325">
        <v>1.796944444</v>
      </c>
      <c r="N4325">
        <v>0</v>
      </c>
      <c r="O4325">
        <v>168</v>
      </c>
      <c r="P4325">
        <v>4</v>
      </c>
      <c r="Q4325">
        <v>10</v>
      </c>
      <c r="R4325">
        <v>0</v>
      </c>
      <c r="S4325">
        <v>301.88666699999999</v>
      </c>
      <c r="T4325">
        <v>7.1877779999999998</v>
      </c>
      <c r="U4325">
        <v>17.969443999999999</v>
      </c>
    </row>
    <row r="4326" spans="1:21" x14ac:dyDescent="0.25">
      <c r="A4326" t="s">
        <v>16367</v>
      </c>
      <c r="B4326">
        <v>1</v>
      </c>
      <c r="C4326" t="s">
        <v>78</v>
      </c>
      <c r="D4326" t="s">
        <v>98</v>
      </c>
      <c r="E4326" t="s">
        <v>16368</v>
      </c>
      <c r="F4326" t="s">
        <v>154</v>
      </c>
      <c r="G4326" t="s">
        <v>72</v>
      </c>
      <c r="H4326" t="s">
        <v>129</v>
      </c>
      <c r="I4326" t="s">
        <v>22</v>
      </c>
      <c r="J4326" t="s">
        <v>141</v>
      </c>
      <c r="K4326" t="s">
        <v>16369</v>
      </c>
      <c r="L4326" t="s">
        <v>16370</v>
      </c>
      <c r="M4326">
        <v>0.175277777</v>
      </c>
      <c r="N4326">
        <v>0</v>
      </c>
      <c r="O4326">
        <v>25</v>
      </c>
      <c r="P4326">
        <v>1</v>
      </c>
      <c r="Q4326">
        <v>4</v>
      </c>
      <c r="R4326">
        <v>0</v>
      </c>
      <c r="S4326">
        <v>4.3819439999999998</v>
      </c>
      <c r="T4326">
        <v>0.17527799999999999</v>
      </c>
      <c r="U4326">
        <v>0.70111100000000004</v>
      </c>
    </row>
    <row r="4327" spans="1:21" x14ac:dyDescent="0.25">
      <c r="A4327" t="s">
        <v>16371</v>
      </c>
      <c r="B4327">
        <v>1</v>
      </c>
      <c r="C4327" t="s">
        <v>78</v>
      </c>
      <c r="D4327" t="s">
        <v>98</v>
      </c>
      <c r="E4327" t="s">
        <v>16372</v>
      </c>
      <c r="F4327" t="s">
        <v>4991</v>
      </c>
      <c r="G4327" t="s">
        <v>71</v>
      </c>
      <c r="H4327" t="s">
        <v>129</v>
      </c>
      <c r="I4327" t="s">
        <v>22</v>
      </c>
      <c r="J4327" t="s">
        <v>141</v>
      </c>
      <c r="K4327" t="s">
        <v>16373</v>
      </c>
      <c r="L4327" t="s">
        <v>16374</v>
      </c>
      <c r="M4327">
        <v>2.2513888880000001</v>
      </c>
      <c r="N4327">
        <v>0</v>
      </c>
      <c r="O4327">
        <v>1</v>
      </c>
      <c r="P4327">
        <v>0</v>
      </c>
      <c r="Q4327">
        <v>0</v>
      </c>
      <c r="R4327">
        <v>0</v>
      </c>
      <c r="S4327">
        <v>2.2513890000000001</v>
      </c>
      <c r="T4327">
        <v>0</v>
      </c>
      <c r="U4327">
        <v>0</v>
      </c>
    </row>
    <row r="4328" spans="1:21" x14ac:dyDescent="0.25">
      <c r="A4328" t="s">
        <v>16375</v>
      </c>
      <c r="B4328">
        <v>1</v>
      </c>
      <c r="C4328" t="s">
        <v>78</v>
      </c>
      <c r="D4328" t="s">
        <v>98</v>
      </c>
      <c r="E4328" t="s">
        <v>16376</v>
      </c>
      <c r="F4328" t="s">
        <v>4986</v>
      </c>
      <c r="G4328" t="s">
        <v>71</v>
      </c>
      <c r="H4328" t="s">
        <v>129</v>
      </c>
      <c r="I4328" t="s">
        <v>22</v>
      </c>
      <c r="J4328" t="s">
        <v>141</v>
      </c>
      <c r="K4328" t="s">
        <v>16377</v>
      </c>
      <c r="L4328" t="s">
        <v>16378</v>
      </c>
      <c r="M4328">
        <v>0.36277777700000002</v>
      </c>
      <c r="N4328">
        <v>0</v>
      </c>
      <c r="O4328">
        <v>24</v>
      </c>
      <c r="P4328">
        <v>0</v>
      </c>
      <c r="Q4328">
        <v>20</v>
      </c>
      <c r="R4328">
        <v>0</v>
      </c>
      <c r="S4328">
        <v>8.7066669999999995</v>
      </c>
      <c r="T4328">
        <v>0</v>
      </c>
      <c r="U4328">
        <v>7.2555560000000003</v>
      </c>
    </row>
    <row r="4329" spans="1:21" x14ac:dyDescent="0.25">
      <c r="A4329" t="s">
        <v>16379</v>
      </c>
      <c r="B4329">
        <v>1</v>
      </c>
      <c r="C4329" t="s">
        <v>79</v>
      </c>
      <c r="D4329" t="s">
        <v>125</v>
      </c>
      <c r="E4329" t="s">
        <v>16380</v>
      </c>
      <c r="F4329" t="s">
        <v>140</v>
      </c>
      <c r="G4329" t="s">
        <v>72</v>
      </c>
      <c r="H4329" t="s">
        <v>129</v>
      </c>
      <c r="I4329" t="s">
        <v>22</v>
      </c>
      <c r="J4329" t="s">
        <v>141</v>
      </c>
      <c r="K4329" t="s">
        <v>16381</v>
      </c>
      <c r="L4329" t="s">
        <v>16382</v>
      </c>
      <c r="M4329">
        <v>0.31305555499999999</v>
      </c>
      <c r="N4329">
        <v>8</v>
      </c>
      <c r="O4329">
        <v>1913</v>
      </c>
      <c r="P4329">
        <v>0</v>
      </c>
      <c r="Q4329">
        <v>0</v>
      </c>
      <c r="R4329">
        <v>2.5044439999999999</v>
      </c>
      <c r="S4329">
        <v>598.87527699999998</v>
      </c>
      <c r="T4329">
        <v>0</v>
      </c>
      <c r="U4329">
        <v>0</v>
      </c>
    </row>
    <row r="4330" spans="1:21" x14ac:dyDescent="0.25">
      <c r="A4330" t="s">
        <v>16383</v>
      </c>
      <c r="B4330">
        <v>1</v>
      </c>
      <c r="C4330" t="s">
        <v>78</v>
      </c>
      <c r="D4330" t="s">
        <v>102</v>
      </c>
      <c r="E4330" t="s">
        <v>16384</v>
      </c>
      <c r="F4330" t="s">
        <v>4986</v>
      </c>
      <c r="G4330" t="s">
        <v>71</v>
      </c>
      <c r="H4330" t="s">
        <v>129</v>
      </c>
      <c r="I4330" t="s">
        <v>22</v>
      </c>
      <c r="J4330" t="s">
        <v>141</v>
      </c>
      <c r="K4330" t="s">
        <v>16385</v>
      </c>
      <c r="L4330" t="s">
        <v>16386</v>
      </c>
      <c r="M4330">
        <v>1.6897222220000001</v>
      </c>
      <c r="N4330">
        <v>0</v>
      </c>
      <c r="O4330">
        <v>147</v>
      </c>
      <c r="P4330">
        <v>0</v>
      </c>
      <c r="Q4330">
        <v>0</v>
      </c>
      <c r="R4330">
        <v>0</v>
      </c>
      <c r="S4330">
        <v>248.38916699999999</v>
      </c>
      <c r="T4330">
        <v>0</v>
      </c>
      <c r="U4330">
        <v>0</v>
      </c>
    </row>
    <row r="4331" spans="1:21" x14ac:dyDescent="0.25">
      <c r="A4331" t="s">
        <v>16387</v>
      </c>
      <c r="B4331">
        <v>1</v>
      </c>
      <c r="C4331" t="s">
        <v>79</v>
      </c>
      <c r="D4331" t="s">
        <v>125</v>
      </c>
      <c r="E4331" t="s">
        <v>16388</v>
      </c>
      <c r="F4331" t="s">
        <v>2199</v>
      </c>
      <c r="G4331" t="s">
        <v>71</v>
      </c>
      <c r="H4331" t="s">
        <v>129</v>
      </c>
      <c r="I4331" t="s">
        <v>22</v>
      </c>
      <c r="J4331" t="s">
        <v>141</v>
      </c>
      <c r="K4331" t="s">
        <v>16389</v>
      </c>
      <c r="L4331" t="s">
        <v>16390</v>
      </c>
      <c r="M4331">
        <v>3.9363888880000002</v>
      </c>
      <c r="N4331">
        <v>0</v>
      </c>
      <c r="O4331">
        <v>1</v>
      </c>
      <c r="P4331">
        <v>0</v>
      </c>
      <c r="Q4331">
        <v>0</v>
      </c>
      <c r="R4331">
        <v>0</v>
      </c>
      <c r="S4331">
        <v>3.9363890000000001</v>
      </c>
      <c r="T4331">
        <v>0</v>
      </c>
      <c r="U4331">
        <v>0</v>
      </c>
    </row>
    <row r="4332" spans="1:21" x14ac:dyDescent="0.25">
      <c r="A4332" t="s">
        <v>16391</v>
      </c>
      <c r="B4332">
        <v>1</v>
      </c>
      <c r="C4332" t="s">
        <v>79</v>
      </c>
      <c r="D4332" t="s">
        <v>125</v>
      </c>
      <c r="E4332" t="s">
        <v>16392</v>
      </c>
      <c r="F4332" t="s">
        <v>2199</v>
      </c>
      <c r="G4332" t="s">
        <v>71</v>
      </c>
      <c r="H4332" t="s">
        <v>129</v>
      </c>
      <c r="I4332" t="s">
        <v>24</v>
      </c>
      <c r="J4332" t="s">
        <v>141</v>
      </c>
      <c r="K4332" t="s">
        <v>16393</v>
      </c>
      <c r="L4332" t="s">
        <v>16394</v>
      </c>
      <c r="M4332">
        <v>0.34499999999999997</v>
      </c>
      <c r="N4332">
        <v>0</v>
      </c>
      <c r="O4332">
        <v>7</v>
      </c>
      <c r="P4332">
        <v>0</v>
      </c>
      <c r="Q4332">
        <v>0</v>
      </c>
      <c r="R4332">
        <v>0</v>
      </c>
      <c r="S4332">
        <v>2.415</v>
      </c>
      <c r="T4332">
        <v>0</v>
      </c>
      <c r="U4332">
        <v>0</v>
      </c>
    </row>
    <row r="4333" spans="1:21" x14ac:dyDescent="0.25">
      <c r="A4333" t="s">
        <v>16395</v>
      </c>
      <c r="B4333">
        <v>1</v>
      </c>
      <c r="C4333" t="s">
        <v>78</v>
      </c>
      <c r="D4333" t="s">
        <v>102</v>
      </c>
      <c r="E4333" t="s">
        <v>16396</v>
      </c>
      <c r="F4333" t="s">
        <v>4986</v>
      </c>
      <c r="G4333" t="s">
        <v>71</v>
      </c>
      <c r="H4333" t="s">
        <v>129</v>
      </c>
      <c r="I4333" t="s">
        <v>22</v>
      </c>
      <c r="J4333" t="s">
        <v>141</v>
      </c>
      <c r="K4333" t="s">
        <v>16397</v>
      </c>
      <c r="L4333" t="s">
        <v>16398</v>
      </c>
      <c r="M4333">
        <v>1.054166666</v>
      </c>
      <c r="N4333">
        <v>0</v>
      </c>
      <c r="O4333">
        <v>0</v>
      </c>
      <c r="P4333">
        <v>0</v>
      </c>
      <c r="Q4333">
        <v>10</v>
      </c>
      <c r="R4333">
        <v>0</v>
      </c>
      <c r="S4333">
        <v>0</v>
      </c>
      <c r="T4333">
        <v>0</v>
      </c>
      <c r="U4333">
        <v>10.541667</v>
      </c>
    </row>
    <row r="4334" spans="1:21" x14ac:dyDescent="0.25">
      <c r="A4334" t="s">
        <v>16399</v>
      </c>
      <c r="B4334">
        <v>1</v>
      </c>
      <c r="C4334" t="s">
        <v>79</v>
      </c>
      <c r="D4334" t="s">
        <v>125</v>
      </c>
      <c r="E4334" t="s">
        <v>16400</v>
      </c>
      <c r="F4334" t="s">
        <v>2199</v>
      </c>
      <c r="G4334" t="s">
        <v>71</v>
      </c>
      <c r="H4334" t="s">
        <v>129</v>
      </c>
      <c r="I4334" t="s">
        <v>24</v>
      </c>
      <c r="J4334" t="s">
        <v>141</v>
      </c>
      <c r="K4334" t="s">
        <v>16401</v>
      </c>
      <c r="L4334" t="s">
        <v>16402</v>
      </c>
      <c r="M4334">
        <v>0.65916666599999996</v>
      </c>
      <c r="N4334">
        <v>0</v>
      </c>
      <c r="O4334">
        <v>5</v>
      </c>
      <c r="P4334">
        <v>0</v>
      </c>
      <c r="Q4334">
        <v>0</v>
      </c>
      <c r="R4334">
        <v>0</v>
      </c>
      <c r="S4334">
        <v>3.295833</v>
      </c>
      <c r="T4334">
        <v>0</v>
      </c>
      <c r="U4334">
        <v>0</v>
      </c>
    </row>
    <row r="4335" spans="1:21" x14ac:dyDescent="0.25">
      <c r="A4335" t="s">
        <v>16403</v>
      </c>
      <c r="B4335">
        <v>1</v>
      </c>
      <c r="C4335" t="s">
        <v>79</v>
      </c>
      <c r="D4335" t="s">
        <v>125</v>
      </c>
      <c r="E4335" t="s">
        <v>16404</v>
      </c>
      <c r="F4335" t="s">
        <v>5070</v>
      </c>
      <c r="G4335" t="s">
        <v>71</v>
      </c>
      <c r="H4335" t="s">
        <v>129</v>
      </c>
      <c r="I4335" t="s">
        <v>22</v>
      </c>
      <c r="J4335" t="s">
        <v>141</v>
      </c>
      <c r="K4335" t="s">
        <v>16405</v>
      </c>
      <c r="L4335" t="s">
        <v>16406</v>
      </c>
      <c r="M4335">
        <v>1.2649999999999999</v>
      </c>
      <c r="N4335">
        <v>0</v>
      </c>
      <c r="O4335">
        <v>9</v>
      </c>
      <c r="P4335">
        <v>0</v>
      </c>
      <c r="Q4335">
        <v>0</v>
      </c>
      <c r="R4335">
        <v>0</v>
      </c>
      <c r="S4335">
        <v>11.385</v>
      </c>
      <c r="T4335">
        <v>0</v>
      </c>
      <c r="U4335">
        <v>0</v>
      </c>
    </row>
    <row r="4336" spans="1:21" x14ac:dyDescent="0.25">
      <c r="A4336" t="s">
        <v>16407</v>
      </c>
      <c r="B4336">
        <v>1</v>
      </c>
      <c r="C4336" t="s">
        <v>78</v>
      </c>
      <c r="D4336" t="s">
        <v>102</v>
      </c>
      <c r="E4336" t="s">
        <v>16408</v>
      </c>
      <c r="F4336" t="s">
        <v>4991</v>
      </c>
      <c r="G4336" t="s">
        <v>71</v>
      </c>
      <c r="H4336" t="s">
        <v>129</v>
      </c>
      <c r="I4336" t="s">
        <v>22</v>
      </c>
      <c r="J4336" t="s">
        <v>141</v>
      </c>
      <c r="K4336" t="s">
        <v>16409</v>
      </c>
      <c r="L4336" t="s">
        <v>16410</v>
      </c>
      <c r="M4336">
        <v>1.4927777769999999</v>
      </c>
      <c r="N4336">
        <v>1</v>
      </c>
      <c r="O4336">
        <v>0</v>
      </c>
      <c r="P4336">
        <v>0</v>
      </c>
      <c r="Q4336">
        <v>0</v>
      </c>
      <c r="R4336">
        <v>1.4927779999999999</v>
      </c>
      <c r="S4336">
        <v>0</v>
      </c>
      <c r="T4336">
        <v>0</v>
      </c>
      <c r="U4336">
        <v>0</v>
      </c>
    </row>
    <row r="4337" spans="1:21" x14ac:dyDescent="0.25">
      <c r="A4337" t="s">
        <v>16411</v>
      </c>
      <c r="B4337">
        <v>1</v>
      </c>
      <c r="C4337" t="s">
        <v>78</v>
      </c>
      <c r="D4337" t="s">
        <v>102</v>
      </c>
      <c r="E4337" t="s">
        <v>16412</v>
      </c>
      <c r="F4337" t="s">
        <v>140</v>
      </c>
      <c r="G4337" t="s">
        <v>72</v>
      </c>
      <c r="H4337" t="s">
        <v>129</v>
      </c>
      <c r="I4337" t="s">
        <v>22</v>
      </c>
      <c r="J4337" t="s">
        <v>141</v>
      </c>
      <c r="K4337" t="s">
        <v>16413</v>
      </c>
      <c r="L4337" t="s">
        <v>16414</v>
      </c>
      <c r="M4337">
        <v>0.76472222199999995</v>
      </c>
      <c r="N4337">
        <v>3</v>
      </c>
      <c r="O4337">
        <v>1119</v>
      </c>
      <c r="P4337">
        <v>1</v>
      </c>
      <c r="Q4337">
        <v>1</v>
      </c>
      <c r="R4337">
        <v>2.2941669999999998</v>
      </c>
      <c r="S4337">
        <v>855.72416599999997</v>
      </c>
      <c r="T4337">
        <v>0.76472200000000001</v>
      </c>
      <c r="U4337">
        <v>0.76472200000000001</v>
      </c>
    </row>
    <row r="4338" spans="1:21" x14ac:dyDescent="0.25">
      <c r="A4338" t="s">
        <v>16415</v>
      </c>
      <c r="B4338">
        <v>1</v>
      </c>
      <c r="C4338" t="s">
        <v>78</v>
      </c>
      <c r="D4338" t="s">
        <v>102</v>
      </c>
      <c r="E4338" t="s">
        <v>16416</v>
      </c>
      <c r="F4338" t="s">
        <v>177</v>
      </c>
      <c r="G4338" t="s">
        <v>71</v>
      </c>
      <c r="H4338" t="s">
        <v>129</v>
      </c>
      <c r="I4338" t="s">
        <v>22</v>
      </c>
      <c r="J4338" t="s">
        <v>130</v>
      </c>
      <c r="K4338" t="s">
        <v>16417</v>
      </c>
      <c r="L4338" t="s">
        <v>16418</v>
      </c>
      <c r="M4338">
        <v>4.0666666659999997</v>
      </c>
      <c r="N4338">
        <v>0</v>
      </c>
      <c r="O4338">
        <v>96</v>
      </c>
      <c r="P4338">
        <v>0</v>
      </c>
      <c r="Q4338">
        <v>0</v>
      </c>
      <c r="R4338">
        <v>0</v>
      </c>
      <c r="S4338">
        <v>390.4</v>
      </c>
      <c r="T4338">
        <v>0</v>
      </c>
      <c r="U4338">
        <v>0</v>
      </c>
    </row>
    <row r="4339" spans="1:21" x14ac:dyDescent="0.25">
      <c r="A4339" t="s">
        <v>16419</v>
      </c>
      <c r="B4339">
        <v>1</v>
      </c>
      <c r="C4339" t="s">
        <v>79</v>
      </c>
      <c r="D4339" t="s">
        <v>125</v>
      </c>
      <c r="E4339" t="s">
        <v>16420</v>
      </c>
      <c r="F4339" t="s">
        <v>5070</v>
      </c>
      <c r="G4339" t="s">
        <v>71</v>
      </c>
      <c r="H4339" t="s">
        <v>129</v>
      </c>
      <c r="I4339" t="s">
        <v>22</v>
      </c>
      <c r="J4339" t="s">
        <v>141</v>
      </c>
      <c r="K4339" t="s">
        <v>16421</v>
      </c>
      <c r="L4339" t="s">
        <v>16422</v>
      </c>
      <c r="M4339">
        <v>1.4827777769999999</v>
      </c>
      <c r="N4339">
        <v>0</v>
      </c>
      <c r="O4339">
        <v>7</v>
      </c>
      <c r="P4339">
        <v>0</v>
      </c>
      <c r="Q4339">
        <v>0</v>
      </c>
      <c r="R4339">
        <v>0</v>
      </c>
      <c r="S4339">
        <v>10.379443999999999</v>
      </c>
      <c r="T4339">
        <v>0</v>
      </c>
      <c r="U4339">
        <v>0</v>
      </c>
    </row>
    <row r="4340" spans="1:21" x14ac:dyDescent="0.25">
      <c r="A4340" t="s">
        <v>16423</v>
      </c>
      <c r="B4340">
        <v>1</v>
      </c>
      <c r="C4340" t="s">
        <v>78</v>
      </c>
      <c r="D4340" t="s">
        <v>98</v>
      </c>
      <c r="E4340" t="s">
        <v>16424</v>
      </c>
      <c r="F4340" t="s">
        <v>2199</v>
      </c>
      <c r="G4340" t="s">
        <v>71</v>
      </c>
      <c r="H4340" t="s">
        <v>129</v>
      </c>
      <c r="I4340" t="s">
        <v>22</v>
      </c>
      <c r="J4340" t="s">
        <v>141</v>
      </c>
      <c r="K4340" t="s">
        <v>16425</v>
      </c>
      <c r="L4340" t="s">
        <v>16426</v>
      </c>
      <c r="M4340">
        <v>3.6413888879999998</v>
      </c>
      <c r="N4340">
        <v>0</v>
      </c>
      <c r="O4340">
        <v>9</v>
      </c>
      <c r="P4340">
        <v>0</v>
      </c>
      <c r="Q4340">
        <v>0</v>
      </c>
      <c r="R4340">
        <v>0</v>
      </c>
      <c r="S4340">
        <v>32.772500000000001</v>
      </c>
      <c r="T4340">
        <v>0</v>
      </c>
      <c r="U4340">
        <v>0</v>
      </c>
    </row>
    <row r="4341" spans="1:21" x14ac:dyDescent="0.25">
      <c r="A4341" t="s">
        <v>16427</v>
      </c>
      <c r="B4341">
        <v>1</v>
      </c>
      <c r="C4341" t="s">
        <v>78</v>
      </c>
      <c r="D4341" t="s">
        <v>85</v>
      </c>
      <c r="E4341" t="s">
        <v>16428</v>
      </c>
      <c r="F4341" t="s">
        <v>6456</v>
      </c>
      <c r="G4341" t="s">
        <v>72</v>
      </c>
      <c r="H4341" t="s">
        <v>129</v>
      </c>
      <c r="I4341" t="s">
        <v>22</v>
      </c>
      <c r="J4341" t="s">
        <v>141</v>
      </c>
      <c r="K4341" t="s">
        <v>16429</v>
      </c>
      <c r="L4341" t="s">
        <v>16430</v>
      </c>
      <c r="M4341">
        <v>6.3313888880000002</v>
      </c>
      <c r="N4341">
        <v>0</v>
      </c>
      <c r="O4341">
        <v>75</v>
      </c>
      <c r="P4341">
        <v>0</v>
      </c>
      <c r="Q4341">
        <v>0</v>
      </c>
      <c r="R4341">
        <v>0</v>
      </c>
      <c r="S4341">
        <v>474.85416700000002</v>
      </c>
      <c r="T4341">
        <v>0</v>
      </c>
      <c r="U4341">
        <v>0</v>
      </c>
    </row>
    <row r="4342" spans="1:21" x14ac:dyDescent="0.25">
      <c r="A4342" t="s">
        <v>16431</v>
      </c>
      <c r="B4342">
        <v>1</v>
      </c>
      <c r="C4342" t="s">
        <v>78</v>
      </c>
      <c r="D4342" t="s">
        <v>85</v>
      </c>
      <c r="E4342" t="s">
        <v>16432</v>
      </c>
      <c r="F4342" t="s">
        <v>5417</v>
      </c>
      <c r="G4342" t="s">
        <v>71</v>
      </c>
      <c r="H4342" t="s">
        <v>129</v>
      </c>
      <c r="I4342" t="s">
        <v>22</v>
      </c>
      <c r="J4342" t="s">
        <v>141</v>
      </c>
      <c r="K4342" t="s">
        <v>16433</v>
      </c>
      <c r="L4342" t="s">
        <v>16434</v>
      </c>
      <c r="M4342">
        <v>2.7725</v>
      </c>
      <c r="N4342">
        <v>0</v>
      </c>
      <c r="O4342">
        <v>1</v>
      </c>
      <c r="P4342">
        <v>0</v>
      </c>
      <c r="Q4342">
        <v>0</v>
      </c>
      <c r="R4342">
        <v>0</v>
      </c>
      <c r="S4342">
        <v>2.7725</v>
      </c>
      <c r="T4342">
        <v>0</v>
      </c>
      <c r="U4342">
        <v>0</v>
      </c>
    </row>
    <row r="4343" spans="1:21" x14ac:dyDescent="0.25">
      <c r="A4343" t="s">
        <v>16435</v>
      </c>
      <c r="B4343">
        <v>1</v>
      </c>
      <c r="C4343" t="s">
        <v>79</v>
      </c>
      <c r="D4343" t="s">
        <v>125</v>
      </c>
      <c r="E4343" t="s">
        <v>16436</v>
      </c>
      <c r="F4343" t="s">
        <v>128</v>
      </c>
      <c r="G4343" t="s">
        <v>72</v>
      </c>
      <c r="H4343" t="s">
        <v>129</v>
      </c>
      <c r="I4343" t="s">
        <v>22</v>
      </c>
      <c r="J4343" t="s">
        <v>130</v>
      </c>
      <c r="K4343" t="s">
        <v>16437</v>
      </c>
      <c r="L4343" t="s">
        <v>16438</v>
      </c>
      <c r="M4343">
        <v>1.3491666659999999</v>
      </c>
      <c r="N4343">
        <v>2</v>
      </c>
      <c r="O4343">
        <v>498</v>
      </c>
      <c r="P4343">
        <v>0</v>
      </c>
      <c r="Q4343">
        <v>0</v>
      </c>
      <c r="R4343">
        <v>2.6983329999999999</v>
      </c>
      <c r="S4343">
        <v>671.88499999999999</v>
      </c>
      <c r="T4343">
        <v>0</v>
      </c>
      <c r="U4343">
        <v>0</v>
      </c>
    </row>
    <row r="4344" spans="1:21" x14ac:dyDescent="0.25">
      <c r="A4344" t="s">
        <v>16439</v>
      </c>
      <c r="B4344">
        <v>1</v>
      </c>
      <c r="C4344" t="s">
        <v>78</v>
      </c>
      <c r="D4344" t="s">
        <v>102</v>
      </c>
      <c r="E4344" t="s">
        <v>16440</v>
      </c>
      <c r="F4344" t="s">
        <v>128</v>
      </c>
      <c r="G4344" t="s">
        <v>71</v>
      </c>
      <c r="H4344" t="s">
        <v>129</v>
      </c>
      <c r="I4344" t="s">
        <v>22</v>
      </c>
      <c r="J4344" t="s">
        <v>130</v>
      </c>
      <c r="K4344" t="s">
        <v>16441</v>
      </c>
      <c r="L4344" t="s">
        <v>16442</v>
      </c>
      <c r="M4344">
        <v>4.2033527770000001</v>
      </c>
      <c r="N4344">
        <v>0</v>
      </c>
      <c r="O4344">
        <v>15</v>
      </c>
      <c r="P4344">
        <v>0</v>
      </c>
      <c r="Q4344">
        <v>0</v>
      </c>
      <c r="R4344">
        <v>0</v>
      </c>
      <c r="S4344">
        <v>63.050291999999999</v>
      </c>
      <c r="T4344">
        <v>0</v>
      </c>
      <c r="U4344">
        <v>0</v>
      </c>
    </row>
    <row r="4345" spans="1:21" x14ac:dyDescent="0.25">
      <c r="A4345" t="s">
        <v>16443</v>
      </c>
      <c r="B4345">
        <v>1</v>
      </c>
      <c r="C4345" t="s">
        <v>78</v>
      </c>
      <c r="D4345" t="s">
        <v>102</v>
      </c>
      <c r="E4345" t="s">
        <v>16444</v>
      </c>
      <c r="F4345" t="s">
        <v>128</v>
      </c>
      <c r="G4345" t="s">
        <v>71</v>
      </c>
      <c r="H4345" t="s">
        <v>129</v>
      </c>
      <c r="I4345" t="s">
        <v>22</v>
      </c>
      <c r="J4345" t="s">
        <v>130</v>
      </c>
      <c r="K4345" t="s">
        <v>16445</v>
      </c>
      <c r="L4345" t="s">
        <v>16446</v>
      </c>
      <c r="M4345">
        <v>4.4116666660000003</v>
      </c>
      <c r="N4345">
        <v>0</v>
      </c>
      <c r="O4345">
        <v>72</v>
      </c>
      <c r="P4345">
        <v>0</v>
      </c>
      <c r="Q4345">
        <v>0</v>
      </c>
      <c r="R4345">
        <v>0</v>
      </c>
      <c r="S4345">
        <v>317.64</v>
      </c>
      <c r="T4345">
        <v>0</v>
      </c>
      <c r="U4345">
        <v>0</v>
      </c>
    </row>
    <row r="4346" spans="1:21" x14ac:dyDescent="0.25">
      <c r="A4346" t="s">
        <v>16447</v>
      </c>
      <c r="B4346">
        <v>1</v>
      </c>
      <c r="C4346" t="s">
        <v>78</v>
      </c>
      <c r="D4346" t="s">
        <v>102</v>
      </c>
      <c r="E4346" t="s">
        <v>16448</v>
      </c>
      <c r="F4346" t="s">
        <v>5012</v>
      </c>
      <c r="G4346" t="s">
        <v>72</v>
      </c>
      <c r="H4346" t="s">
        <v>129</v>
      </c>
      <c r="I4346" t="s">
        <v>22</v>
      </c>
      <c r="J4346" t="s">
        <v>141</v>
      </c>
      <c r="K4346" t="s">
        <v>16449</v>
      </c>
      <c r="L4346" t="s">
        <v>16450</v>
      </c>
      <c r="M4346">
        <v>5.8177777769999999</v>
      </c>
      <c r="N4346">
        <v>0</v>
      </c>
      <c r="O4346">
        <v>0</v>
      </c>
      <c r="P4346">
        <v>1</v>
      </c>
      <c r="Q4346">
        <v>15</v>
      </c>
      <c r="R4346">
        <v>0</v>
      </c>
      <c r="S4346">
        <v>0</v>
      </c>
      <c r="T4346">
        <v>5.8177779999999997</v>
      </c>
      <c r="U4346">
        <v>87.266666999999998</v>
      </c>
    </row>
    <row r="4347" spans="1:21" x14ac:dyDescent="0.25">
      <c r="A4347" t="s">
        <v>16451</v>
      </c>
      <c r="B4347">
        <v>1</v>
      </c>
      <c r="C4347" t="s">
        <v>78</v>
      </c>
      <c r="D4347" t="s">
        <v>102</v>
      </c>
      <c r="E4347" t="s">
        <v>16452</v>
      </c>
      <c r="F4347" t="s">
        <v>6570</v>
      </c>
      <c r="G4347" t="s">
        <v>72</v>
      </c>
      <c r="H4347" t="s">
        <v>129</v>
      </c>
      <c r="I4347" t="s">
        <v>22</v>
      </c>
      <c r="J4347" t="s">
        <v>141</v>
      </c>
      <c r="K4347" t="s">
        <v>16453</v>
      </c>
      <c r="L4347" t="s">
        <v>16454</v>
      </c>
      <c r="M4347">
        <v>0.20250000000000001</v>
      </c>
      <c r="N4347">
        <v>4</v>
      </c>
      <c r="O4347">
        <v>968</v>
      </c>
      <c r="P4347">
        <v>0</v>
      </c>
      <c r="Q4347">
        <v>0</v>
      </c>
      <c r="R4347">
        <v>0.81</v>
      </c>
      <c r="S4347">
        <v>196.02</v>
      </c>
      <c r="T4347">
        <v>0</v>
      </c>
      <c r="U4347">
        <v>0</v>
      </c>
    </row>
    <row r="4348" spans="1:21" x14ac:dyDescent="0.25">
      <c r="A4348" t="s">
        <v>16455</v>
      </c>
      <c r="B4348">
        <v>1</v>
      </c>
      <c r="C4348" t="s">
        <v>78</v>
      </c>
      <c r="D4348" t="s">
        <v>80</v>
      </c>
      <c r="E4348" t="s">
        <v>16456</v>
      </c>
      <c r="F4348" t="s">
        <v>5029</v>
      </c>
      <c r="G4348" t="s">
        <v>71</v>
      </c>
      <c r="H4348" t="s">
        <v>129</v>
      </c>
      <c r="I4348" t="s">
        <v>22</v>
      </c>
      <c r="J4348" t="s">
        <v>141</v>
      </c>
      <c r="K4348" t="s">
        <v>16457</v>
      </c>
      <c r="L4348" t="s">
        <v>16458</v>
      </c>
      <c r="M4348">
        <v>1.1044444440000001</v>
      </c>
      <c r="N4348">
        <v>0</v>
      </c>
      <c r="O4348">
        <v>81</v>
      </c>
      <c r="P4348">
        <v>0</v>
      </c>
      <c r="Q4348">
        <v>0</v>
      </c>
      <c r="R4348">
        <v>0</v>
      </c>
      <c r="S4348">
        <v>89.46</v>
      </c>
      <c r="T4348">
        <v>0</v>
      </c>
      <c r="U4348">
        <v>0</v>
      </c>
    </row>
    <row r="4349" spans="1:21" x14ac:dyDescent="0.25">
      <c r="A4349" t="s">
        <v>16459</v>
      </c>
      <c r="B4349">
        <v>1</v>
      </c>
      <c r="C4349" t="s">
        <v>78</v>
      </c>
      <c r="D4349" t="s">
        <v>102</v>
      </c>
      <c r="E4349" t="s">
        <v>16460</v>
      </c>
      <c r="F4349" t="s">
        <v>4991</v>
      </c>
      <c r="G4349" t="s">
        <v>71</v>
      </c>
      <c r="H4349" t="s">
        <v>129</v>
      </c>
      <c r="I4349" t="s">
        <v>22</v>
      </c>
      <c r="J4349" t="s">
        <v>141</v>
      </c>
      <c r="K4349" t="s">
        <v>16461</v>
      </c>
      <c r="L4349" t="s">
        <v>16462</v>
      </c>
      <c r="M4349">
        <v>2.5152777770000001</v>
      </c>
      <c r="N4349">
        <v>0</v>
      </c>
      <c r="O4349">
        <v>5</v>
      </c>
      <c r="P4349">
        <v>0</v>
      </c>
      <c r="Q4349">
        <v>0</v>
      </c>
      <c r="R4349">
        <v>0</v>
      </c>
      <c r="S4349">
        <v>12.576389000000001</v>
      </c>
      <c r="T4349">
        <v>0</v>
      </c>
      <c r="U4349">
        <v>0</v>
      </c>
    </row>
    <row r="4350" spans="1:21" x14ac:dyDescent="0.25">
      <c r="A4350" t="s">
        <v>16463</v>
      </c>
      <c r="B4350">
        <v>1</v>
      </c>
      <c r="C4350" t="s">
        <v>78</v>
      </c>
      <c r="D4350" t="s">
        <v>93</v>
      </c>
      <c r="E4350" t="s">
        <v>16345</v>
      </c>
      <c r="F4350" t="s">
        <v>163</v>
      </c>
      <c r="G4350" t="s">
        <v>72</v>
      </c>
      <c r="H4350" t="s">
        <v>129</v>
      </c>
      <c r="I4350" t="s">
        <v>22</v>
      </c>
      <c r="J4350" t="s">
        <v>141</v>
      </c>
      <c r="K4350" t="s">
        <v>16464</v>
      </c>
      <c r="L4350" t="s">
        <v>16465</v>
      </c>
      <c r="M4350">
        <v>0.41777777700000002</v>
      </c>
      <c r="N4350">
        <v>6</v>
      </c>
      <c r="O4350">
        <v>15</v>
      </c>
      <c r="P4350">
        <v>2</v>
      </c>
      <c r="Q4350">
        <v>0</v>
      </c>
      <c r="R4350">
        <v>2.5066670000000002</v>
      </c>
      <c r="S4350">
        <v>6.266667</v>
      </c>
      <c r="T4350">
        <v>0.83555599999999997</v>
      </c>
      <c r="U4350">
        <v>0</v>
      </c>
    </row>
    <row r="4351" spans="1:21" x14ac:dyDescent="0.25">
      <c r="A4351" t="s">
        <v>16466</v>
      </c>
      <c r="B4351">
        <v>1</v>
      </c>
      <c r="C4351" t="s">
        <v>79</v>
      </c>
      <c r="D4351" t="s">
        <v>115</v>
      </c>
      <c r="E4351" t="s">
        <v>16467</v>
      </c>
      <c r="F4351" t="s">
        <v>5029</v>
      </c>
      <c r="G4351" t="s">
        <v>71</v>
      </c>
      <c r="H4351" t="s">
        <v>129</v>
      </c>
      <c r="I4351" t="s">
        <v>22</v>
      </c>
      <c r="J4351" t="s">
        <v>141</v>
      </c>
      <c r="K4351" t="s">
        <v>16468</v>
      </c>
      <c r="L4351" t="s">
        <v>16469</v>
      </c>
      <c r="M4351">
        <v>0.59833333300000002</v>
      </c>
      <c r="N4351">
        <v>0</v>
      </c>
      <c r="O4351">
        <v>144</v>
      </c>
      <c r="P4351">
        <v>0</v>
      </c>
      <c r="Q4351">
        <v>0</v>
      </c>
      <c r="R4351">
        <v>0</v>
      </c>
      <c r="S4351">
        <v>86.16</v>
      </c>
      <c r="T4351">
        <v>0</v>
      </c>
      <c r="U4351">
        <v>0</v>
      </c>
    </row>
    <row r="4352" spans="1:21" x14ac:dyDescent="0.25">
      <c r="A4352" t="s">
        <v>16470</v>
      </c>
      <c r="B4352">
        <v>1</v>
      </c>
      <c r="C4352" t="s">
        <v>78</v>
      </c>
      <c r="D4352" t="s">
        <v>102</v>
      </c>
      <c r="E4352" t="s">
        <v>16471</v>
      </c>
      <c r="F4352" t="s">
        <v>4991</v>
      </c>
      <c r="G4352" t="s">
        <v>71</v>
      </c>
      <c r="H4352" t="s">
        <v>129</v>
      </c>
      <c r="I4352" t="s">
        <v>22</v>
      </c>
      <c r="J4352" t="s">
        <v>141</v>
      </c>
      <c r="K4352" t="s">
        <v>16472</v>
      </c>
      <c r="L4352" t="s">
        <v>16473</v>
      </c>
      <c r="M4352">
        <v>3.9766666659999999</v>
      </c>
      <c r="N4352">
        <v>0</v>
      </c>
      <c r="O4352">
        <v>14</v>
      </c>
      <c r="P4352">
        <v>0</v>
      </c>
      <c r="Q4352">
        <v>0</v>
      </c>
      <c r="R4352">
        <v>0</v>
      </c>
      <c r="S4352">
        <v>55.673333</v>
      </c>
      <c r="T4352">
        <v>0</v>
      </c>
      <c r="U4352">
        <v>0</v>
      </c>
    </row>
    <row r="4353" spans="1:21" x14ac:dyDescent="0.25">
      <c r="A4353" t="s">
        <v>16474</v>
      </c>
      <c r="B4353">
        <v>1</v>
      </c>
      <c r="C4353" t="s">
        <v>78</v>
      </c>
      <c r="D4353" t="s">
        <v>102</v>
      </c>
      <c r="E4353" t="s">
        <v>16475</v>
      </c>
      <c r="F4353" t="s">
        <v>4986</v>
      </c>
      <c r="G4353" t="s">
        <v>71</v>
      </c>
      <c r="H4353" t="s">
        <v>129</v>
      </c>
      <c r="I4353" t="s">
        <v>22</v>
      </c>
      <c r="J4353" t="s">
        <v>141</v>
      </c>
      <c r="K4353" t="s">
        <v>16476</v>
      </c>
      <c r="L4353" t="s">
        <v>16477</v>
      </c>
      <c r="M4353">
        <v>2.9611111110000001</v>
      </c>
      <c r="N4353">
        <v>0</v>
      </c>
      <c r="O4353">
        <v>160</v>
      </c>
      <c r="P4353">
        <v>0</v>
      </c>
      <c r="Q4353">
        <v>0</v>
      </c>
      <c r="R4353">
        <v>0</v>
      </c>
      <c r="S4353">
        <v>473.77777800000001</v>
      </c>
      <c r="T4353">
        <v>0</v>
      </c>
      <c r="U4353">
        <v>0</v>
      </c>
    </row>
    <row r="4354" spans="1:21" x14ac:dyDescent="0.25">
      <c r="A4354" t="s">
        <v>16478</v>
      </c>
      <c r="B4354">
        <v>1</v>
      </c>
      <c r="C4354" t="s">
        <v>78</v>
      </c>
      <c r="D4354" t="s">
        <v>80</v>
      </c>
      <c r="E4354" t="s">
        <v>16479</v>
      </c>
      <c r="F4354" t="s">
        <v>6241</v>
      </c>
      <c r="G4354" t="s">
        <v>71</v>
      </c>
      <c r="H4354" t="s">
        <v>129</v>
      </c>
      <c r="I4354" t="s">
        <v>22</v>
      </c>
      <c r="J4354" t="s">
        <v>141</v>
      </c>
      <c r="K4354" t="s">
        <v>16480</v>
      </c>
      <c r="L4354" t="s">
        <v>16481</v>
      </c>
      <c r="M4354">
        <v>1.603888888</v>
      </c>
      <c r="N4354">
        <v>0</v>
      </c>
      <c r="O4354">
        <v>386</v>
      </c>
      <c r="P4354">
        <v>0</v>
      </c>
      <c r="Q4354">
        <v>0</v>
      </c>
      <c r="R4354">
        <v>0</v>
      </c>
      <c r="S4354">
        <v>619.10111099999995</v>
      </c>
      <c r="T4354">
        <v>0</v>
      </c>
      <c r="U4354">
        <v>0</v>
      </c>
    </row>
    <row r="4355" spans="1:21" x14ac:dyDescent="0.25">
      <c r="A4355" t="s">
        <v>16482</v>
      </c>
      <c r="B4355">
        <v>1</v>
      </c>
      <c r="C4355" t="s">
        <v>78</v>
      </c>
      <c r="D4355" t="s">
        <v>102</v>
      </c>
      <c r="E4355" t="s">
        <v>16483</v>
      </c>
      <c r="F4355" t="s">
        <v>5070</v>
      </c>
      <c r="G4355" t="s">
        <v>71</v>
      </c>
      <c r="H4355" t="s">
        <v>129</v>
      </c>
      <c r="I4355" t="s">
        <v>22</v>
      </c>
      <c r="J4355" t="s">
        <v>141</v>
      </c>
      <c r="K4355" t="s">
        <v>16484</v>
      </c>
      <c r="L4355" t="s">
        <v>16485</v>
      </c>
      <c r="M4355">
        <v>6.2208333329999999</v>
      </c>
      <c r="N4355">
        <v>0</v>
      </c>
      <c r="O4355">
        <v>2</v>
      </c>
      <c r="P4355">
        <v>0</v>
      </c>
      <c r="Q4355">
        <v>0</v>
      </c>
      <c r="R4355">
        <v>0</v>
      </c>
      <c r="S4355">
        <v>12.441667000000001</v>
      </c>
      <c r="T4355">
        <v>0</v>
      </c>
      <c r="U4355">
        <v>0</v>
      </c>
    </row>
    <row r="4356" spans="1:21" x14ac:dyDescent="0.25">
      <c r="A4356" t="s">
        <v>16486</v>
      </c>
      <c r="B4356">
        <v>1</v>
      </c>
      <c r="C4356" t="s">
        <v>78</v>
      </c>
      <c r="D4356" t="s">
        <v>102</v>
      </c>
      <c r="E4356" t="s">
        <v>16487</v>
      </c>
      <c r="F4356" t="s">
        <v>4986</v>
      </c>
      <c r="G4356" t="s">
        <v>71</v>
      </c>
      <c r="H4356" t="s">
        <v>129</v>
      </c>
      <c r="I4356" t="s">
        <v>22</v>
      </c>
      <c r="J4356" t="s">
        <v>141</v>
      </c>
      <c r="K4356" t="s">
        <v>16488</v>
      </c>
      <c r="L4356" t="s">
        <v>16489</v>
      </c>
      <c r="M4356">
        <v>0.65916666599999996</v>
      </c>
      <c r="N4356">
        <v>0</v>
      </c>
      <c r="O4356">
        <v>58</v>
      </c>
      <c r="P4356">
        <v>0</v>
      </c>
      <c r="Q4356">
        <v>0</v>
      </c>
      <c r="R4356">
        <v>0</v>
      </c>
      <c r="S4356">
        <v>38.231667000000002</v>
      </c>
      <c r="T4356">
        <v>0</v>
      </c>
      <c r="U4356">
        <v>0</v>
      </c>
    </row>
    <row r="4357" spans="1:21" x14ac:dyDescent="0.25">
      <c r="A4357" t="s">
        <v>16490</v>
      </c>
      <c r="B4357">
        <v>1</v>
      </c>
      <c r="C4357" t="s">
        <v>78</v>
      </c>
      <c r="D4357" t="s">
        <v>82</v>
      </c>
      <c r="E4357" t="s">
        <v>16491</v>
      </c>
      <c r="F4357" t="s">
        <v>6772</v>
      </c>
      <c r="G4357" t="s">
        <v>72</v>
      </c>
      <c r="H4357" t="s">
        <v>129</v>
      </c>
      <c r="I4357" t="s">
        <v>22</v>
      </c>
      <c r="J4357" t="s">
        <v>141</v>
      </c>
      <c r="K4357" t="s">
        <v>16492</v>
      </c>
      <c r="L4357" t="s">
        <v>16493</v>
      </c>
      <c r="M4357">
        <v>0.28444444400000002</v>
      </c>
      <c r="N4357">
        <v>8</v>
      </c>
      <c r="O4357">
        <v>3643</v>
      </c>
      <c r="P4357">
        <v>0</v>
      </c>
      <c r="Q4357">
        <v>0</v>
      </c>
      <c r="R4357">
        <v>2.2755559999999999</v>
      </c>
      <c r="S4357">
        <v>1036.2311090000001</v>
      </c>
      <c r="T4357">
        <v>0</v>
      </c>
      <c r="U4357">
        <v>0</v>
      </c>
    </row>
    <row r="4358" spans="1:21" x14ac:dyDescent="0.25">
      <c r="A4358" t="s">
        <v>16494</v>
      </c>
      <c r="B4358">
        <v>1</v>
      </c>
      <c r="C4358" t="s">
        <v>79</v>
      </c>
      <c r="D4358" t="s">
        <v>118</v>
      </c>
      <c r="E4358" t="s">
        <v>16495</v>
      </c>
      <c r="F4358" t="s">
        <v>140</v>
      </c>
      <c r="G4358" t="s">
        <v>72</v>
      </c>
      <c r="H4358" t="s">
        <v>129</v>
      </c>
      <c r="I4358" t="s">
        <v>22</v>
      </c>
      <c r="J4358" t="s">
        <v>141</v>
      </c>
      <c r="K4358" t="s">
        <v>16496</v>
      </c>
      <c r="L4358" t="s">
        <v>16497</v>
      </c>
      <c r="M4358">
        <v>0.56805555500000005</v>
      </c>
      <c r="N4358">
        <v>0</v>
      </c>
      <c r="O4358">
        <v>0</v>
      </c>
      <c r="P4358">
        <v>27</v>
      </c>
      <c r="Q4358">
        <v>343</v>
      </c>
      <c r="R4358">
        <v>0</v>
      </c>
      <c r="S4358">
        <v>0</v>
      </c>
      <c r="T4358">
        <v>15.3375</v>
      </c>
      <c r="U4358">
        <v>194.84305499999999</v>
      </c>
    </row>
    <row r="4359" spans="1:21" x14ac:dyDescent="0.25">
      <c r="A4359" t="s">
        <v>16498</v>
      </c>
      <c r="B4359">
        <v>1</v>
      </c>
      <c r="C4359" t="s">
        <v>79</v>
      </c>
      <c r="D4359" t="s">
        <v>118</v>
      </c>
      <c r="E4359" t="s">
        <v>16499</v>
      </c>
      <c r="F4359" t="s">
        <v>140</v>
      </c>
      <c r="G4359" t="s">
        <v>72</v>
      </c>
      <c r="H4359" t="s">
        <v>129</v>
      </c>
      <c r="I4359" t="s">
        <v>22</v>
      </c>
      <c r="J4359" t="s">
        <v>141</v>
      </c>
      <c r="K4359" t="s">
        <v>16500</v>
      </c>
      <c r="L4359" t="s">
        <v>16501</v>
      </c>
      <c r="M4359">
        <v>0.28888888800000001</v>
      </c>
      <c r="N4359">
        <v>0</v>
      </c>
      <c r="O4359">
        <v>0</v>
      </c>
      <c r="P4359">
        <v>27</v>
      </c>
      <c r="Q4359">
        <v>343</v>
      </c>
      <c r="R4359">
        <v>0</v>
      </c>
      <c r="S4359">
        <v>0</v>
      </c>
      <c r="T4359">
        <v>7.8</v>
      </c>
      <c r="U4359">
        <v>99.088888999999995</v>
      </c>
    </row>
    <row r="4360" spans="1:21" x14ac:dyDescent="0.25">
      <c r="A4360" t="s">
        <v>16502</v>
      </c>
      <c r="B4360">
        <v>1</v>
      </c>
      <c r="C4360" t="s">
        <v>79</v>
      </c>
      <c r="D4360" t="s">
        <v>118</v>
      </c>
      <c r="E4360" t="s">
        <v>16503</v>
      </c>
      <c r="F4360" t="s">
        <v>4991</v>
      </c>
      <c r="G4360" t="s">
        <v>71</v>
      </c>
      <c r="H4360" t="s">
        <v>129</v>
      </c>
      <c r="I4360" t="s">
        <v>22</v>
      </c>
      <c r="J4360" t="s">
        <v>141</v>
      </c>
      <c r="K4360" t="s">
        <v>16504</v>
      </c>
      <c r="L4360" t="s">
        <v>16505</v>
      </c>
      <c r="M4360">
        <v>0.72666666599999996</v>
      </c>
      <c r="N4360">
        <v>0</v>
      </c>
      <c r="O4360">
        <v>2</v>
      </c>
      <c r="P4360">
        <v>0</v>
      </c>
      <c r="Q4360">
        <v>0</v>
      </c>
      <c r="R4360">
        <v>0</v>
      </c>
      <c r="S4360">
        <v>1.453333</v>
      </c>
      <c r="T4360">
        <v>0</v>
      </c>
      <c r="U4360">
        <v>0</v>
      </c>
    </row>
    <row r="4361" spans="1:21" x14ac:dyDescent="0.25">
      <c r="A4361" t="s">
        <v>16506</v>
      </c>
      <c r="B4361">
        <v>1</v>
      </c>
      <c r="C4361" t="s">
        <v>79</v>
      </c>
      <c r="D4361" t="s">
        <v>118</v>
      </c>
      <c r="E4361" t="s">
        <v>16507</v>
      </c>
      <c r="F4361" t="s">
        <v>3423</v>
      </c>
      <c r="G4361" t="s">
        <v>72</v>
      </c>
      <c r="H4361" t="s">
        <v>129</v>
      </c>
      <c r="I4361" t="s">
        <v>22</v>
      </c>
      <c r="J4361" t="s">
        <v>141</v>
      </c>
      <c r="K4361" t="s">
        <v>16508</v>
      </c>
      <c r="L4361" t="s">
        <v>16509</v>
      </c>
      <c r="M4361">
        <v>1.3888888880000001</v>
      </c>
      <c r="N4361">
        <v>0</v>
      </c>
      <c r="O4361">
        <v>0</v>
      </c>
      <c r="P4361">
        <v>1</v>
      </c>
      <c r="Q4361">
        <v>9</v>
      </c>
      <c r="R4361">
        <v>0</v>
      </c>
      <c r="S4361">
        <v>0</v>
      </c>
      <c r="T4361">
        <v>1.388889</v>
      </c>
      <c r="U4361">
        <v>12.5</v>
      </c>
    </row>
    <row r="4362" spans="1:21" x14ac:dyDescent="0.25">
      <c r="A4362" t="s">
        <v>16510</v>
      </c>
      <c r="B4362">
        <v>1</v>
      </c>
      <c r="C4362" t="s">
        <v>78</v>
      </c>
      <c r="D4362" t="s">
        <v>94</v>
      </c>
      <c r="E4362" t="s">
        <v>16511</v>
      </c>
      <c r="F4362" t="s">
        <v>4991</v>
      </c>
      <c r="G4362" t="s">
        <v>71</v>
      </c>
      <c r="H4362" t="s">
        <v>129</v>
      </c>
      <c r="I4362" t="s">
        <v>22</v>
      </c>
      <c r="J4362" t="s">
        <v>141</v>
      </c>
      <c r="K4362" t="s">
        <v>16512</v>
      </c>
      <c r="L4362" t="s">
        <v>16513</v>
      </c>
      <c r="M4362">
        <v>2.1433333330000002</v>
      </c>
      <c r="N4362">
        <v>0</v>
      </c>
      <c r="O4362">
        <v>1</v>
      </c>
      <c r="P4362">
        <v>0</v>
      </c>
      <c r="Q4362">
        <v>0</v>
      </c>
      <c r="R4362">
        <v>0</v>
      </c>
      <c r="S4362">
        <v>2.1433330000000002</v>
      </c>
      <c r="T4362">
        <v>0</v>
      </c>
      <c r="U4362">
        <v>0</v>
      </c>
    </row>
    <row r="4363" spans="1:21" x14ac:dyDescent="0.25">
      <c r="A4363" t="s">
        <v>16514</v>
      </c>
      <c r="B4363">
        <v>1</v>
      </c>
      <c r="C4363" t="s">
        <v>78</v>
      </c>
      <c r="D4363" t="s">
        <v>87</v>
      </c>
      <c r="E4363" t="s">
        <v>16515</v>
      </c>
      <c r="F4363" t="s">
        <v>4991</v>
      </c>
      <c r="G4363" t="s">
        <v>71</v>
      </c>
      <c r="H4363" t="s">
        <v>129</v>
      </c>
      <c r="I4363" t="s">
        <v>22</v>
      </c>
      <c r="J4363" t="s">
        <v>141</v>
      </c>
      <c r="K4363" t="s">
        <v>16516</v>
      </c>
      <c r="L4363" t="s">
        <v>16517</v>
      </c>
      <c r="M4363">
        <v>0.67833333299999998</v>
      </c>
      <c r="N4363">
        <v>0</v>
      </c>
      <c r="O4363">
        <v>1</v>
      </c>
      <c r="P4363">
        <v>0</v>
      </c>
      <c r="Q4363">
        <v>0</v>
      </c>
      <c r="R4363">
        <v>0</v>
      </c>
      <c r="S4363">
        <v>0.67833299999999996</v>
      </c>
      <c r="T4363">
        <v>0</v>
      </c>
      <c r="U4363">
        <v>0</v>
      </c>
    </row>
    <row r="4364" spans="1:21" x14ac:dyDescent="0.25">
      <c r="A4364" t="s">
        <v>16518</v>
      </c>
      <c r="B4364">
        <v>1</v>
      </c>
      <c r="C4364" t="s">
        <v>78</v>
      </c>
      <c r="D4364" t="s">
        <v>85</v>
      </c>
      <c r="E4364" t="s">
        <v>16519</v>
      </c>
      <c r="F4364" t="s">
        <v>5417</v>
      </c>
      <c r="G4364" t="s">
        <v>71</v>
      </c>
      <c r="H4364" t="s">
        <v>129</v>
      </c>
      <c r="I4364" t="s">
        <v>22</v>
      </c>
      <c r="J4364" t="s">
        <v>141</v>
      </c>
      <c r="K4364" t="s">
        <v>16520</v>
      </c>
      <c r="L4364" t="s">
        <v>16521</v>
      </c>
      <c r="M4364">
        <v>1.4311111110000001</v>
      </c>
      <c r="N4364">
        <v>0</v>
      </c>
      <c r="O4364">
        <v>13</v>
      </c>
      <c r="P4364">
        <v>0</v>
      </c>
      <c r="Q4364">
        <v>0</v>
      </c>
      <c r="R4364">
        <v>0</v>
      </c>
      <c r="S4364">
        <v>18.604444000000001</v>
      </c>
      <c r="T4364">
        <v>0</v>
      </c>
      <c r="U4364">
        <v>0</v>
      </c>
    </row>
    <row r="4365" spans="1:21" x14ac:dyDescent="0.25">
      <c r="A4365" t="s">
        <v>16522</v>
      </c>
      <c r="B4365">
        <v>1</v>
      </c>
      <c r="C4365" t="s">
        <v>78</v>
      </c>
      <c r="D4365" t="s">
        <v>81</v>
      </c>
      <c r="E4365" t="s">
        <v>16523</v>
      </c>
      <c r="F4365" t="s">
        <v>6310</v>
      </c>
      <c r="G4365" t="s">
        <v>71</v>
      </c>
      <c r="H4365" t="s">
        <v>129</v>
      </c>
      <c r="I4365" t="s">
        <v>22</v>
      </c>
      <c r="J4365" t="s">
        <v>141</v>
      </c>
      <c r="K4365" t="s">
        <v>16524</v>
      </c>
      <c r="L4365" t="s">
        <v>16525</v>
      </c>
      <c r="M4365">
        <v>0.71055555500000001</v>
      </c>
      <c r="N4365">
        <v>0</v>
      </c>
      <c r="O4365">
        <v>107</v>
      </c>
      <c r="P4365">
        <v>0</v>
      </c>
      <c r="Q4365">
        <v>0</v>
      </c>
      <c r="R4365">
        <v>0</v>
      </c>
      <c r="S4365">
        <v>76.029443999999998</v>
      </c>
      <c r="T4365">
        <v>0</v>
      </c>
      <c r="U4365">
        <v>0</v>
      </c>
    </row>
    <row r="4366" spans="1:21" x14ac:dyDescent="0.25">
      <c r="A4366" t="s">
        <v>16526</v>
      </c>
      <c r="B4366">
        <v>1</v>
      </c>
      <c r="C4366" t="s">
        <v>78</v>
      </c>
      <c r="D4366" t="s">
        <v>102</v>
      </c>
      <c r="E4366" t="s">
        <v>16527</v>
      </c>
      <c r="F4366" t="s">
        <v>5626</v>
      </c>
      <c r="G4366" t="s">
        <v>71</v>
      </c>
      <c r="H4366" t="s">
        <v>129</v>
      </c>
      <c r="I4366" t="s">
        <v>22</v>
      </c>
      <c r="J4366" t="s">
        <v>141</v>
      </c>
      <c r="K4366" t="s">
        <v>16528</v>
      </c>
      <c r="L4366" t="s">
        <v>16529</v>
      </c>
      <c r="M4366">
        <v>1.18</v>
      </c>
      <c r="N4366">
        <v>2</v>
      </c>
      <c r="O4366">
        <v>645</v>
      </c>
      <c r="P4366">
        <v>0</v>
      </c>
      <c r="Q4366">
        <v>0</v>
      </c>
      <c r="R4366">
        <v>2.36</v>
      </c>
      <c r="S4366">
        <v>761.1</v>
      </c>
      <c r="T4366">
        <v>0</v>
      </c>
      <c r="U4366">
        <v>0</v>
      </c>
    </row>
    <row r="4367" spans="1:21" x14ac:dyDescent="0.25">
      <c r="A4367" t="s">
        <v>16530</v>
      </c>
      <c r="B4367">
        <v>1</v>
      </c>
      <c r="C4367" t="s">
        <v>79</v>
      </c>
      <c r="D4367" t="s">
        <v>125</v>
      </c>
      <c r="E4367" t="s">
        <v>16531</v>
      </c>
      <c r="F4367" t="s">
        <v>5417</v>
      </c>
      <c r="G4367" t="s">
        <v>71</v>
      </c>
      <c r="H4367" t="s">
        <v>129</v>
      </c>
      <c r="I4367" t="s">
        <v>22</v>
      </c>
      <c r="J4367" t="s">
        <v>141</v>
      </c>
      <c r="K4367" t="s">
        <v>16532</v>
      </c>
      <c r="L4367" t="s">
        <v>16533</v>
      </c>
      <c r="M4367">
        <v>1.245833333</v>
      </c>
      <c r="N4367">
        <v>0</v>
      </c>
      <c r="O4367">
        <v>4</v>
      </c>
      <c r="P4367">
        <v>0</v>
      </c>
      <c r="Q4367">
        <v>0</v>
      </c>
      <c r="R4367">
        <v>0</v>
      </c>
      <c r="S4367">
        <v>4.983333</v>
      </c>
      <c r="T4367">
        <v>0</v>
      </c>
      <c r="U4367">
        <v>0</v>
      </c>
    </row>
    <row r="4368" spans="1:21" x14ac:dyDescent="0.25">
      <c r="A4368" t="s">
        <v>16534</v>
      </c>
      <c r="B4368">
        <v>1</v>
      </c>
      <c r="C4368" t="s">
        <v>78</v>
      </c>
      <c r="D4368" t="s">
        <v>102</v>
      </c>
      <c r="E4368" t="s">
        <v>16535</v>
      </c>
      <c r="F4368" t="s">
        <v>4991</v>
      </c>
      <c r="G4368" t="s">
        <v>71</v>
      </c>
      <c r="H4368" t="s">
        <v>129</v>
      </c>
      <c r="I4368" t="s">
        <v>22</v>
      </c>
      <c r="J4368" t="s">
        <v>141</v>
      </c>
      <c r="K4368" t="s">
        <v>16536</v>
      </c>
      <c r="L4368" t="s">
        <v>16537</v>
      </c>
      <c r="M4368">
        <v>1.5225</v>
      </c>
      <c r="N4368">
        <v>0</v>
      </c>
      <c r="O4368">
        <v>10</v>
      </c>
      <c r="P4368">
        <v>0</v>
      </c>
      <c r="Q4368">
        <v>0</v>
      </c>
      <c r="R4368">
        <v>0</v>
      </c>
      <c r="S4368">
        <v>15.225</v>
      </c>
      <c r="T4368">
        <v>0</v>
      </c>
      <c r="U4368">
        <v>0</v>
      </c>
    </row>
    <row r="4369" spans="1:21" x14ac:dyDescent="0.25">
      <c r="A4369" t="s">
        <v>16538</v>
      </c>
      <c r="B4369">
        <v>1</v>
      </c>
      <c r="C4369" t="s">
        <v>78</v>
      </c>
      <c r="D4369" t="s">
        <v>85</v>
      </c>
      <c r="E4369" t="s">
        <v>16539</v>
      </c>
      <c r="F4369" t="s">
        <v>5626</v>
      </c>
      <c r="G4369" t="s">
        <v>71</v>
      </c>
      <c r="H4369" t="s">
        <v>129</v>
      </c>
      <c r="I4369" t="s">
        <v>22</v>
      </c>
      <c r="J4369" t="s">
        <v>141</v>
      </c>
      <c r="K4369" t="s">
        <v>16540</v>
      </c>
      <c r="L4369" t="s">
        <v>16541</v>
      </c>
      <c r="M4369">
        <v>0.92444444400000003</v>
      </c>
      <c r="N4369">
        <v>0</v>
      </c>
      <c r="O4369">
        <v>15</v>
      </c>
      <c r="P4369">
        <v>0</v>
      </c>
      <c r="Q4369">
        <v>0</v>
      </c>
      <c r="R4369">
        <v>0</v>
      </c>
      <c r="S4369">
        <v>13.866667</v>
      </c>
      <c r="T4369">
        <v>0</v>
      </c>
      <c r="U4369">
        <v>0</v>
      </c>
    </row>
    <row r="4370" spans="1:21" x14ac:dyDescent="0.25">
      <c r="A4370" t="s">
        <v>16542</v>
      </c>
      <c r="B4370">
        <v>1</v>
      </c>
      <c r="C4370" t="s">
        <v>78</v>
      </c>
      <c r="D4370" t="s">
        <v>102</v>
      </c>
      <c r="E4370" t="s">
        <v>16543</v>
      </c>
      <c r="F4370" t="s">
        <v>4991</v>
      </c>
      <c r="G4370" t="s">
        <v>71</v>
      </c>
      <c r="H4370" t="s">
        <v>129</v>
      </c>
      <c r="I4370" t="s">
        <v>22</v>
      </c>
      <c r="J4370" t="s">
        <v>141</v>
      </c>
      <c r="K4370" t="s">
        <v>16544</v>
      </c>
      <c r="L4370" t="s">
        <v>16545</v>
      </c>
      <c r="M4370">
        <v>1.9041666660000001</v>
      </c>
      <c r="N4370">
        <v>0</v>
      </c>
      <c r="O4370">
        <v>0</v>
      </c>
      <c r="P4370">
        <v>0</v>
      </c>
      <c r="Q4370">
        <v>1</v>
      </c>
      <c r="R4370">
        <v>0</v>
      </c>
      <c r="S4370">
        <v>0</v>
      </c>
      <c r="T4370">
        <v>0</v>
      </c>
      <c r="U4370">
        <v>1.9041669999999999</v>
      </c>
    </row>
    <row r="4371" spans="1:21" x14ac:dyDescent="0.25">
      <c r="A4371" t="s">
        <v>16546</v>
      </c>
      <c r="B4371">
        <v>1</v>
      </c>
      <c r="C4371" t="s">
        <v>78</v>
      </c>
      <c r="D4371" t="s">
        <v>85</v>
      </c>
      <c r="E4371" t="s">
        <v>16547</v>
      </c>
      <c r="F4371" t="s">
        <v>140</v>
      </c>
      <c r="G4371" t="s">
        <v>72</v>
      </c>
      <c r="H4371" t="s">
        <v>129</v>
      </c>
      <c r="I4371" t="s">
        <v>22</v>
      </c>
      <c r="J4371" t="s">
        <v>141</v>
      </c>
      <c r="K4371" t="s">
        <v>16548</v>
      </c>
      <c r="L4371" t="s">
        <v>16549</v>
      </c>
      <c r="M4371">
        <v>0.41333333300000002</v>
      </c>
      <c r="N4371">
        <v>5</v>
      </c>
      <c r="O4371">
        <v>0</v>
      </c>
      <c r="P4371">
        <v>0</v>
      </c>
      <c r="Q4371">
        <v>0</v>
      </c>
      <c r="R4371">
        <v>2.0666669999999998</v>
      </c>
      <c r="S4371">
        <v>0</v>
      </c>
      <c r="T4371">
        <v>0</v>
      </c>
      <c r="U4371">
        <v>0</v>
      </c>
    </row>
    <row r="4372" spans="1:21" x14ac:dyDescent="0.25">
      <c r="A4372" t="s">
        <v>16550</v>
      </c>
      <c r="B4372">
        <v>1</v>
      </c>
      <c r="C4372" t="s">
        <v>78</v>
      </c>
      <c r="D4372" t="s">
        <v>82</v>
      </c>
      <c r="E4372" t="s">
        <v>16551</v>
      </c>
      <c r="F4372" t="s">
        <v>5012</v>
      </c>
      <c r="G4372" t="s">
        <v>72</v>
      </c>
      <c r="H4372" t="s">
        <v>129</v>
      </c>
      <c r="I4372" t="s">
        <v>22</v>
      </c>
      <c r="J4372" t="s">
        <v>141</v>
      </c>
      <c r="K4372" t="s">
        <v>16552</v>
      </c>
      <c r="L4372" t="s">
        <v>16553</v>
      </c>
      <c r="M4372">
        <v>3.4086111109999999</v>
      </c>
      <c r="N4372">
        <v>1</v>
      </c>
      <c r="O4372">
        <v>690</v>
      </c>
      <c r="P4372">
        <v>0</v>
      </c>
      <c r="Q4372">
        <v>0</v>
      </c>
      <c r="R4372">
        <v>3.4086110000000001</v>
      </c>
      <c r="S4372">
        <v>2351.9416670000001</v>
      </c>
      <c r="T4372">
        <v>0</v>
      </c>
      <c r="U4372">
        <v>0</v>
      </c>
    </row>
    <row r="4373" spans="1:21" x14ac:dyDescent="0.25">
      <c r="A4373" t="s">
        <v>16554</v>
      </c>
      <c r="B4373">
        <v>1</v>
      </c>
      <c r="C4373" t="s">
        <v>78</v>
      </c>
      <c r="D4373" t="s">
        <v>85</v>
      </c>
      <c r="E4373" t="s">
        <v>16555</v>
      </c>
      <c r="F4373" t="s">
        <v>140</v>
      </c>
      <c r="G4373" t="s">
        <v>72</v>
      </c>
      <c r="H4373" t="s">
        <v>129</v>
      </c>
      <c r="I4373" t="s">
        <v>22</v>
      </c>
      <c r="J4373" t="s">
        <v>141</v>
      </c>
      <c r="K4373" t="s">
        <v>13088</v>
      </c>
      <c r="L4373" t="s">
        <v>16556</v>
      </c>
      <c r="M4373">
        <v>0.42611111099999999</v>
      </c>
      <c r="N4373">
        <v>55</v>
      </c>
      <c r="O4373">
        <v>10056</v>
      </c>
      <c r="P4373">
        <v>1</v>
      </c>
      <c r="Q4373">
        <v>0</v>
      </c>
      <c r="R4373">
        <v>23.436111</v>
      </c>
      <c r="S4373">
        <v>4284.9733319999996</v>
      </c>
      <c r="T4373">
        <v>0.42611100000000002</v>
      </c>
      <c r="U4373">
        <v>0</v>
      </c>
    </row>
    <row r="4374" spans="1:21" x14ac:dyDescent="0.25">
      <c r="A4374" t="s">
        <v>16557</v>
      </c>
      <c r="B4374">
        <v>1</v>
      </c>
      <c r="C4374" t="s">
        <v>78</v>
      </c>
      <c r="D4374" t="s">
        <v>102</v>
      </c>
      <c r="E4374" t="s">
        <v>16440</v>
      </c>
      <c r="F4374" t="s">
        <v>4986</v>
      </c>
      <c r="G4374" t="s">
        <v>71</v>
      </c>
      <c r="H4374" t="s">
        <v>129</v>
      </c>
      <c r="I4374" t="s">
        <v>22</v>
      </c>
      <c r="J4374" t="s">
        <v>141</v>
      </c>
      <c r="K4374" t="s">
        <v>16558</v>
      </c>
      <c r="L4374" t="s">
        <v>16559</v>
      </c>
      <c r="M4374">
        <v>0.99777777700000003</v>
      </c>
      <c r="N4374">
        <v>0</v>
      </c>
      <c r="O4374">
        <v>13</v>
      </c>
      <c r="P4374">
        <v>0</v>
      </c>
      <c r="Q4374">
        <v>0</v>
      </c>
      <c r="R4374">
        <v>0</v>
      </c>
      <c r="S4374">
        <v>12.971111000000001</v>
      </c>
      <c r="T4374">
        <v>0</v>
      </c>
      <c r="U4374">
        <v>0</v>
      </c>
    </row>
    <row r="4375" spans="1:21" x14ac:dyDescent="0.25">
      <c r="A4375" t="s">
        <v>16560</v>
      </c>
      <c r="B4375">
        <v>1</v>
      </c>
      <c r="C4375" t="s">
        <v>78</v>
      </c>
      <c r="D4375" t="s">
        <v>88</v>
      </c>
      <c r="E4375" t="s">
        <v>16561</v>
      </c>
      <c r="F4375" t="s">
        <v>4991</v>
      </c>
      <c r="G4375" t="s">
        <v>71</v>
      </c>
      <c r="H4375" t="s">
        <v>129</v>
      </c>
      <c r="I4375" t="s">
        <v>22</v>
      </c>
      <c r="J4375" t="s">
        <v>141</v>
      </c>
      <c r="K4375" t="s">
        <v>16562</v>
      </c>
      <c r="L4375" t="s">
        <v>16563</v>
      </c>
      <c r="M4375">
        <v>1.5977777769999999</v>
      </c>
      <c r="N4375">
        <v>0</v>
      </c>
      <c r="O4375">
        <v>1</v>
      </c>
      <c r="P4375">
        <v>0</v>
      </c>
      <c r="Q4375">
        <v>0</v>
      </c>
      <c r="R4375">
        <v>0</v>
      </c>
      <c r="S4375">
        <v>1.5977779999999999</v>
      </c>
      <c r="T4375">
        <v>0</v>
      </c>
      <c r="U4375">
        <v>0</v>
      </c>
    </row>
    <row r="4376" spans="1:21" x14ac:dyDescent="0.25">
      <c r="A4376" t="s">
        <v>16564</v>
      </c>
      <c r="B4376">
        <v>1</v>
      </c>
      <c r="C4376" t="s">
        <v>78</v>
      </c>
      <c r="D4376" t="s">
        <v>88</v>
      </c>
      <c r="E4376" t="s">
        <v>16565</v>
      </c>
      <c r="F4376" t="s">
        <v>4991</v>
      </c>
      <c r="G4376" t="s">
        <v>71</v>
      </c>
      <c r="H4376" t="s">
        <v>129</v>
      </c>
      <c r="I4376" t="s">
        <v>22</v>
      </c>
      <c r="J4376" t="s">
        <v>141</v>
      </c>
      <c r="K4376" t="s">
        <v>16566</v>
      </c>
      <c r="L4376" t="s">
        <v>16567</v>
      </c>
      <c r="M4376">
        <v>2.366666666</v>
      </c>
      <c r="N4376">
        <v>0</v>
      </c>
      <c r="O4376">
        <v>3</v>
      </c>
      <c r="P4376">
        <v>0</v>
      </c>
      <c r="Q4376">
        <v>0</v>
      </c>
      <c r="R4376">
        <v>0</v>
      </c>
      <c r="S4376">
        <v>7.1</v>
      </c>
      <c r="T4376">
        <v>0</v>
      </c>
      <c r="U4376">
        <v>0</v>
      </c>
    </row>
    <row r="4377" spans="1:21" x14ac:dyDescent="0.25">
      <c r="A4377" t="s">
        <v>16568</v>
      </c>
      <c r="B4377">
        <v>1</v>
      </c>
      <c r="C4377" t="s">
        <v>79</v>
      </c>
      <c r="D4377" t="s">
        <v>118</v>
      </c>
      <c r="E4377" t="s">
        <v>16569</v>
      </c>
      <c r="F4377" t="s">
        <v>140</v>
      </c>
      <c r="G4377" t="s">
        <v>72</v>
      </c>
      <c r="H4377" t="s">
        <v>129</v>
      </c>
      <c r="I4377" t="s">
        <v>22</v>
      </c>
      <c r="J4377" t="s">
        <v>141</v>
      </c>
      <c r="K4377" t="s">
        <v>16570</v>
      </c>
      <c r="L4377" t="s">
        <v>16571</v>
      </c>
      <c r="M4377">
        <v>0.49305555499999998</v>
      </c>
      <c r="N4377">
        <v>13</v>
      </c>
      <c r="O4377">
        <v>1554</v>
      </c>
      <c r="P4377">
        <v>3</v>
      </c>
      <c r="Q4377">
        <v>142</v>
      </c>
      <c r="R4377">
        <v>6.4097220000000004</v>
      </c>
      <c r="S4377">
        <v>766.20833200000004</v>
      </c>
      <c r="T4377">
        <v>1.4791669999999999</v>
      </c>
      <c r="U4377">
        <v>70.013889000000006</v>
      </c>
    </row>
    <row r="4378" spans="1:21" x14ac:dyDescent="0.25">
      <c r="A4378" t="s">
        <v>16572</v>
      </c>
      <c r="B4378">
        <v>1</v>
      </c>
      <c r="C4378" t="s">
        <v>79</v>
      </c>
      <c r="D4378" t="s">
        <v>125</v>
      </c>
      <c r="E4378" t="s">
        <v>16573</v>
      </c>
      <c r="F4378" t="s">
        <v>6456</v>
      </c>
      <c r="G4378" t="s">
        <v>72</v>
      </c>
      <c r="H4378" t="s">
        <v>129</v>
      </c>
      <c r="I4378" t="s">
        <v>22</v>
      </c>
      <c r="J4378" t="s">
        <v>141</v>
      </c>
      <c r="K4378" t="s">
        <v>16574</v>
      </c>
      <c r="L4378" t="s">
        <v>16575</v>
      </c>
      <c r="M4378">
        <v>4.8436111110000004</v>
      </c>
      <c r="N4378">
        <v>0</v>
      </c>
      <c r="O4378">
        <v>0</v>
      </c>
      <c r="P4378">
        <v>3</v>
      </c>
      <c r="Q4378">
        <v>79</v>
      </c>
      <c r="R4378">
        <v>0</v>
      </c>
      <c r="S4378">
        <v>0</v>
      </c>
      <c r="T4378">
        <v>14.530832999999999</v>
      </c>
      <c r="U4378">
        <v>382.64527800000002</v>
      </c>
    </row>
    <row r="4379" spans="1:21" x14ac:dyDescent="0.25">
      <c r="A4379" t="s">
        <v>16576</v>
      </c>
      <c r="B4379">
        <v>1</v>
      </c>
      <c r="C4379" t="s">
        <v>78</v>
      </c>
      <c r="D4379" t="s">
        <v>81</v>
      </c>
      <c r="E4379" t="s">
        <v>16577</v>
      </c>
      <c r="F4379" t="s">
        <v>5748</v>
      </c>
      <c r="G4379" t="s">
        <v>71</v>
      </c>
      <c r="H4379" t="s">
        <v>129</v>
      </c>
      <c r="I4379" t="s">
        <v>22</v>
      </c>
      <c r="J4379" t="s">
        <v>141</v>
      </c>
      <c r="K4379" t="s">
        <v>16578</v>
      </c>
      <c r="L4379" t="s">
        <v>16579</v>
      </c>
      <c r="M4379">
        <v>2.750277777</v>
      </c>
      <c r="N4379">
        <v>0</v>
      </c>
      <c r="O4379">
        <v>79</v>
      </c>
      <c r="P4379">
        <v>0</v>
      </c>
      <c r="Q4379">
        <v>0</v>
      </c>
      <c r="R4379">
        <v>0</v>
      </c>
      <c r="S4379">
        <v>217.27194399999999</v>
      </c>
      <c r="T4379">
        <v>0</v>
      </c>
      <c r="U4379">
        <v>0</v>
      </c>
    </row>
    <row r="4380" spans="1:21" x14ac:dyDescent="0.25">
      <c r="A4380" t="s">
        <v>16580</v>
      </c>
      <c r="B4380">
        <v>1</v>
      </c>
      <c r="C4380" t="s">
        <v>78</v>
      </c>
      <c r="D4380" t="s">
        <v>81</v>
      </c>
      <c r="E4380" t="s">
        <v>16581</v>
      </c>
      <c r="F4380" t="s">
        <v>4986</v>
      </c>
      <c r="G4380" t="s">
        <v>71</v>
      </c>
      <c r="H4380" t="s">
        <v>129</v>
      </c>
      <c r="I4380" t="s">
        <v>22</v>
      </c>
      <c r="J4380" t="s">
        <v>141</v>
      </c>
      <c r="K4380" t="s">
        <v>16582</v>
      </c>
      <c r="L4380" t="s">
        <v>16583</v>
      </c>
      <c r="M4380">
        <v>0.13638888800000001</v>
      </c>
      <c r="N4380">
        <v>0</v>
      </c>
      <c r="O4380">
        <v>55</v>
      </c>
      <c r="P4380">
        <v>0</v>
      </c>
      <c r="Q4380">
        <v>0</v>
      </c>
      <c r="R4380">
        <v>0</v>
      </c>
      <c r="S4380">
        <v>7.5013889999999996</v>
      </c>
      <c r="T4380">
        <v>0</v>
      </c>
      <c r="U4380">
        <v>0</v>
      </c>
    </row>
    <row r="4381" spans="1:21" x14ac:dyDescent="0.25">
      <c r="A4381" t="s">
        <v>16584</v>
      </c>
      <c r="B4381">
        <v>1</v>
      </c>
      <c r="C4381" t="s">
        <v>78</v>
      </c>
      <c r="D4381" t="s">
        <v>88</v>
      </c>
      <c r="E4381" t="s">
        <v>16585</v>
      </c>
      <c r="F4381" t="s">
        <v>177</v>
      </c>
      <c r="G4381" t="s">
        <v>71</v>
      </c>
      <c r="H4381" t="s">
        <v>129</v>
      </c>
      <c r="I4381" t="s">
        <v>22</v>
      </c>
      <c r="J4381" t="s">
        <v>130</v>
      </c>
      <c r="K4381" t="s">
        <v>16586</v>
      </c>
      <c r="L4381" t="s">
        <v>16587</v>
      </c>
      <c r="M4381">
        <v>3.8408850000000001</v>
      </c>
      <c r="N4381">
        <v>0</v>
      </c>
      <c r="O4381">
        <v>189</v>
      </c>
      <c r="P4381">
        <v>0</v>
      </c>
      <c r="Q4381">
        <v>0</v>
      </c>
      <c r="R4381">
        <v>0</v>
      </c>
      <c r="S4381">
        <v>725.92726500000003</v>
      </c>
      <c r="T4381">
        <v>0</v>
      </c>
      <c r="U4381">
        <v>0</v>
      </c>
    </row>
    <row r="4382" spans="1:21" x14ac:dyDescent="0.25">
      <c r="A4382" t="s">
        <v>16588</v>
      </c>
      <c r="B4382">
        <v>1</v>
      </c>
      <c r="C4382" t="s">
        <v>78</v>
      </c>
      <c r="D4382" t="s">
        <v>88</v>
      </c>
      <c r="E4382" t="s">
        <v>16585</v>
      </c>
      <c r="F4382" t="s">
        <v>177</v>
      </c>
      <c r="G4382" t="s">
        <v>71</v>
      </c>
      <c r="H4382" t="s">
        <v>129</v>
      </c>
      <c r="I4382" t="s">
        <v>22</v>
      </c>
      <c r="J4382" t="s">
        <v>130</v>
      </c>
      <c r="K4382" t="s">
        <v>16589</v>
      </c>
      <c r="L4382" t="s">
        <v>16590</v>
      </c>
      <c r="M4382">
        <v>4.4826138880000004</v>
      </c>
      <c r="N4382">
        <v>0</v>
      </c>
      <c r="O4382">
        <v>189</v>
      </c>
      <c r="P4382">
        <v>0</v>
      </c>
      <c r="Q4382">
        <v>0</v>
      </c>
      <c r="R4382">
        <v>0</v>
      </c>
      <c r="S4382">
        <v>847.21402499999999</v>
      </c>
      <c r="T4382">
        <v>0</v>
      </c>
      <c r="U4382">
        <v>0</v>
      </c>
    </row>
    <row r="4383" spans="1:21" x14ac:dyDescent="0.25">
      <c r="A4383" t="s">
        <v>16591</v>
      </c>
      <c r="B4383">
        <v>1</v>
      </c>
      <c r="C4383" t="s">
        <v>78</v>
      </c>
      <c r="D4383" t="s">
        <v>88</v>
      </c>
      <c r="E4383" t="s">
        <v>16585</v>
      </c>
      <c r="F4383" t="s">
        <v>177</v>
      </c>
      <c r="G4383" t="s">
        <v>71</v>
      </c>
      <c r="H4383" t="s">
        <v>129</v>
      </c>
      <c r="I4383" t="s">
        <v>22</v>
      </c>
      <c r="J4383" t="s">
        <v>130</v>
      </c>
      <c r="K4383" t="s">
        <v>16592</v>
      </c>
      <c r="L4383" t="s">
        <v>16593</v>
      </c>
      <c r="M4383">
        <v>7.3650083329999996</v>
      </c>
      <c r="N4383">
        <v>0</v>
      </c>
      <c r="O4383">
        <v>189</v>
      </c>
      <c r="P4383">
        <v>0</v>
      </c>
      <c r="Q4383">
        <v>0</v>
      </c>
      <c r="R4383">
        <v>0</v>
      </c>
      <c r="S4383">
        <v>1391.9865749999999</v>
      </c>
      <c r="T4383">
        <v>0</v>
      </c>
      <c r="U4383">
        <v>0</v>
      </c>
    </row>
    <row r="4384" spans="1:21" x14ac:dyDescent="0.25">
      <c r="A4384" t="s">
        <v>16594</v>
      </c>
      <c r="B4384">
        <v>1</v>
      </c>
      <c r="C4384" t="s">
        <v>78</v>
      </c>
      <c r="D4384" t="s">
        <v>88</v>
      </c>
      <c r="E4384" t="s">
        <v>16595</v>
      </c>
      <c r="F4384" t="s">
        <v>4991</v>
      </c>
      <c r="G4384" t="s">
        <v>71</v>
      </c>
      <c r="H4384" t="s">
        <v>129</v>
      </c>
      <c r="I4384" t="s">
        <v>22</v>
      </c>
      <c r="J4384" t="s">
        <v>141</v>
      </c>
      <c r="K4384" t="s">
        <v>16596</v>
      </c>
      <c r="L4384" t="s">
        <v>16597</v>
      </c>
      <c r="M4384">
        <v>0.68777777699999998</v>
      </c>
      <c r="N4384">
        <v>0</v>
      </c>
      <c r="O4384">
        <v>1</v>
      </c>
      <c r="P4384">
        <v>0</v>
      </c>
      <c r="Q4384">
        <v>0</v>
      </c>
      <c r="R4384">
        <v>0</v>
      </c>
      <c r="S4384">
        <v>0.687778</v>
      </c>
      <c r="T4384">
        <v>0</v>
      </c>
      <c r="U4384">
        <v>0</v>
      </c>
    </row>
    <row r="4385" spans="1:21" x14ac:dyDescent="0.25">
      <c r="A4385" t="s">
        <v>16598</v>
      </c>
      <c r="B4385">
        <v>1</v>
      </c>
      <c r="C4385" t="s">
        <v>78</v>
      </c>
      <c r="D4385" t="s">
        <v>88</v>
      </c>
      <c r="E4385" t="s">
        <v>16599</v>
      </c>
      <c r="F4385" t="s">
        <v>6823</v>
      </c>
      <c r="G4385" t="s">
        <v>71</v>
      </c>
      <c r="H4385" t="s">
        <v>129</v>
      </c>
      <c r="I4385" t="s">
        <v>22</v>
      </c>
      <c r="J4385" t="s">
        <v>141</v>
      </c>
      <c r="K4385" t="s">
        <v>16600</v>
      </c>
      <c r="L4385" t="s">
        <v>16601</v>
      </c>
      <c r="M4385">
        <v>1.7008333330000001</v>
      </c>
      <c r="N4385">
        <v>0</v>
      </c>
      <c r="O4385">
        <v>202</v>
      </c>
      <c r="P4385">
        <v>0</v>
      </c>
      <c r="Q4385">
        <v>0</v>
      </c>
      <c r="R4385">
        <v>0</v>
      </c>
      <c r="S4385">
        <v>343.568333</v>
      </c>
      <c r="T4385">
        <v>0</v>
      </c>
      <c r="U4385">
        <v>0</v>
      </c>
    </row>
    <row r="4386" spans="1:21" x14ac:dyDescent="0.25">
      <c r="A4386" t="s">
        <v>16602</v>
      </c>
      <c r="B4386">
        <v>1</v>
      </c>
      <c r="C4386" t="s">
        <v>78</v>
      </c>
      <c r="D4386" t="s">
        <v>88</v>
      </c>
      <c r="E4386" t="s">
        <v>16603</v>
      </c>
      <c r="F4386" t="s">
        <v>177</v>
      </c>
      <c r="G4386" t="s">
        <v>71</v>
      </c>
      <c r="H4386" t="s">
        <v>129</v>
      </c>
      <c r="I4386" t="s">
        <v>22</v>
      </c>
      <c r="J4386" t="s">
        <v>130</v>
      </c>
      <c r="K4386" t="s">
        <v>16604</v>
      </c>
      <c r="L4386" t="s">
        <v>16605</v>
      </c>
      <c r="M4386">
        <v>5.9763888879999998</v>
      </c>
      <c r="N4386">
        <v>0</v>
      </c>
      <c r="O4386">
        <v>296</v>
      </c>
      <c r="P4386">
        <v>0</v>
      </c>
      <c r="Q4386">
        <v>0</v>
      </c>
      <c r="R4386">
        <v>0</v>
      </c>
      <c r="S4386">
        <v>1769.011111</v>
      </c>
      <c r="T4386">
        <v>0</v>
      </c>
      <c r="U4386">
        <v>0</v>
      </c>
    </row>
    <row r="4387" spans="1:21" x14ac:dyDescent="0.25">
      <c r="A4387" t="s">
        <v>16606</v>
      </c>
      <c r="B4387">
        <v>1</v>
      </c>
      <c r="C4387" t="s">
        <v>78</v>
      </c>
      <c r="D4387" t="s">
        <v>88</v>
      </c>
      <c r="E4387" t="s">
        <v>16585</v>
      </c>
      <c r="F4387" t="s">
        <v>177</v>
      </c>
      <c r="G4387" t="s">
        <v>71</v>
      </c>
      <c r="H4387" t="s">
        <v>129</v>
      </c>
      <c r="I4387" t="s">
        <v>22</v>
      </c>
      <c r="J4387" t="s">
        <v>130</v>
      </c>
      <c r="K4387" t="s">
        <v>16607</v>
      </c>
      <c r="L4387" t="s">
        <v>16608</v>
      </c>
      <c r="M4387">
        <v>4.5602516660000001</v>
      </c>
      <c r="N4387">
        <v>0</v>
      </c>
      <c r="O4387">
        <v>189</v>
      </c>
      <c r="P4387">
        <v>0</v>
      </c>
      <c r="Q4387">
        <v>0</v>
      </c>
      <c r="R4387">
        <v>0</v>
      </c>
      <c r="S4387">
        <v>861.887565</v>
      </c>
      <c r="T4387">
        <v>0</v>
      </c>
      <c r="U4387">
        <v>0</v>
      </c>
    </row>
    <row r="4388" spans="1:21" x14ac:dyDescent="0.25">
      <c r="A4388" t="s">
        <v>16609</v>
      </c>
      <c r="B4388">
        <v>1</v>
      </c>
      <c r="C4388" t="s">
        <v>78</v>
      </c>
      <c r="D4388" t="s">
        <v>88</v>
      </c>
      <c r="E4388" t="s">
        <v>1830</v>
      </c>
      <c r="F4388" t="s">
        <v>177</v>
      </c>
      <c r="G4388" t="s">
        <v>71</v>
      </c>
      <c r="H4388" t="s">
        <v>129</v>
      </c>
      <c r="I4388" t="s">
        <v>22</v>
      </c>
      <c r="J4388" t="s">
        <v>130</v>
      </c>
      <c r="K4388" t="s">
        <v>16610</v>
      </c>
      <c r="L4388" t="s">
        <v>16611</v>
      </c>
      <c r="M4388">
        <v>8.143069444</v>
      </c>
      <c r="N4388">
        <v>0</v>
      </c>
      <c r="O4388">
        <v>269</v>
      </c>
      <c r="P4388">
        <v>0</v>
      </c>
      <c r="Q4388">
        <v>0</v>
      </c>
      <c r="R4388">
        <v>0</v>
      </c>
      <c r="S4388">
        <v>2190.4856799999998</v>
      </c>
      <c r="T4388">
        <v>0</v>
      </c>
      <c r="U4388">
        <v>0</v>
      </c>
    </row>
    <row r="4389" spans="1:21" x14ac:dyDescent="0.25">
      <c r="A4389" t="s">
        <v>16612</v>
      </c>
      <c r="B4389">
        <v>1</v>
      </c>
      <c r="C4389" t="s">
        <v>78</v>
      </c>
      <c r="D4389" t="s">
        <v>88</v>
      </c>
      <c r="E4389" t="s">
        <v>16613</v>
      </c>
      <c r="F4389" t="s">
        <v>177</v>
      </c>
      <c r="G4389" t="s">
        <v>71</v>
      </c>
      <c r="H4389" t="s">
        <v>129</v>
      </c>
      <c r="I4389" t="s">
        <v>22</v>
      </c>
      <c r="J4389" t="s">
        <v>130</v>
      </c>
      <c r="K4389" t="s">
        <v>16614</v>
      </c>
      <c r="L4389" t="s">
        <v>16615</v>
      </c>
      <c r="M4389">
        <v>1.355</v>
      </c>
      <c r="N4389">
        <v>0</v>
      </c>
      <c r="O4389">
        <v>75</v>
      </c>
      <c r="P4389">
        <v>0</v>
      </c>
      <c r="Q4389">
        <v>0</v>
      </c>
      <c r="R4389">
        <v>0</v>
      </c>
      <c r="S4389">
        <v>101.625</v>
      </c>
      <c r="T4389">
        <v>0</v>
      </c>
      <c r="U4389">
        <v>0</v>
      </c>
    </row>
    <row r="4390" spans="1:21" x14ac:dyDescent="0.25">
      <c r="A4390" t="s">
        <v>16616</v>
      </c>
      <c r="B4390">
        <v>1</v>
      </c>
      <c r="C4390" t="s">
        <v>78</v>
      </c>
      <c r="D4390" t="s">
        <v>88</v>
      </c>
      <c r="E4390" t="s">
        <v>1830</v>
      </c>
      <c r="F4390" t="s">
        <v>177</v>
      </c>
      <c r="G4390" t="s">
        <v>71</v>
      </c>
      <c r="H4390" t="s">
        <v>129</v>
      </c>
      <c r="I4390" t="s">
        <v>22</v>
      </c>
      <c r="J4390" t="s">
        <v>130</v>
      </c>
      <c r="K4390" t="s">
        <v>16617</v>
      </c>
      <c r="L4390" t="s">
        <v>16618</v>
      </c>
      <c r="M4390">
        <v>4.4827777769999999</v>
      </c>
      <c r="N4390">
        <v>0</v>
      </c>
      <c r="O4390">
        <v>269</v>
      </c>
      <c r="P4390">
        <v>0</v>
      </c>
      <c r="Q4390">
        <v>0</v>
      </c>
      <c r="R4390">
        <v>0</v>
      </c>
      <c r="S4390">
        <v>1205.8672220000001</v>
      </c>
      <c r="T4390">
        <v>0</v>
      </c>
      <c r="U4390">
        <v>0</v>
      </c>
    </row>
    <row r="4391" spans="1:21" x14ac:dyDescent="0.25">
      <c r="A4391" t="s">
        <v>16619</v>
      </c>
      <c r="B4391">
        <v>1</v>
      </c>
      <c r="C4391" t="s">
        <v>78</v>
      </c>
      <c r="D4391" t="s">
        <v>88</v>
      </c>
      <c r="E4391" t="s">
        <v>16620</v>
      </c>
      <c r="F4391" t="s">
        <v>4991</v>
      </c>
      <c r="G4391" t="s">
        <v>71</v>
      </c>
      <c r="H4391" t="s">
        <v>129</v>
      </c>
      <c r="I4391" t="s">
        <v>22</v>
      </c>
      <c r="J4391" t="s">
        <v>141</v>
      </c>
      <c r="K4391" t="s">
        <v>16621</v>
      </c>
      <c r="L4391" t="s">
        <v>16622</v>
      </c>
      <c r="M4391">
        <v>0.52972222199999996</v>
      </c>
      <c r="N4391">
        <v>0</v>
      </c>
      <c r="O4391">
        <v>4</v>
      </c>
      <c r="P4391">
        <v>0</v>
      </c>
      <c r="Q4391">
        <v>0</v>
      </c>
      <c r="R4391">
        <v>0</v>
      </c>
      <c r="S4391">
        <v>2.1188889999999998</v>
      </c>
      <c r="T4391">
        <v>0</v>
      </c>
      <c r="U4391">
        <v>0</v>
      </c>
    </row>
    <row r="4392" spans="1:21" x14ac:dyDescent="0.25">
      <c r="A4392" t="s">
        <v>16623</v>
      </c>
      <c r="B4392">
        <v>1</v>
      </c>
      <c r="C4392" t="s">
        <v>78</v>
      </c>
      <c r="D4392" t="s">
        <v>80</v>
      </c>
      <c r="E4392" t="s">
        <v>4774</v>
      </c>
      <c r="F4392" t="s">
        <v>5538</v>
      </c>
      <c r="G4392" t="s">
        <v>72</v>
      </c>
      <c r="H4392" t="s">
        <v>129</v>
      </c>
      <c r="I4392" t="s">
        <v>22</v>
      </c>
      <c r="J4392" t="s">
        <v>141</v>
      </c>
      <c r="K4392" t="s">
        <v>16624</v>
      </c>
      <c r="L4392" t="s">
        <v>16625</v>
      </c>
      <c r="M4392">
        <v>0.78249999999999997</v>
      </c>
      <c r="N4392">
        <v>1</v>
      </c>
      <c r="O4392">
        <v>337</v>
      </c>
      <c r="P4392">
        <v>0</v>
      </c>
      <c r="Q4392">
        <v>0</v>
      </c>
      <c r="R4392">
        <v>0.78249999999999997</v>
      </c>
      <c r="S4392">
        <v>263.70249999999999</v>
      </c>
      <c r="T4392">
        <v>0</v>
      </c>
      <c r="U4392">
        <v>0</v>
      </c>
    </row>
    <row r="4393" spans="1:21" x14ac:dyDescent="0.25">
      <c r="A4393" t="s">
        <v>16626</v>
      </c>
      <c r="B4393">
        <v>1</v>
      </c>
      <c r="C4393" t="s">
        <v>78</v>
      </c>
      <c r="D4393" t="s">
        <v>80</v>
      </c>
      <c r="E4393" t="s">
        <v>16627</v>
      </c>
      <c r="F4393" t="s">
        <v>5538</v>
      </c>
      <c r="G4393" t="s">
        <v>72</v>
      </c>
      <c r="H4393" t="s">
        <v>129</v>
      </c>
      <c r="I4393" t="s">
        <v>22</v>
      </c>
      <c r="J4393" t="s">
        <v>141</v>
      </c>
      <c r="K4393" t="s">
        <v>16628</v>
      </c>
      <c r="L4393" t="s">
        <v>16629</v>
      </c>
      <c r="M4393">
        <v>0.240555555</v>
      </c>
      <c r="N4393">
        <v>22</v>
      </c>
      <c r="O4393">
        <v>6873</v>
      </c>
      <c r="P4393">
        <v>0</v>
      </c>
      <c r="Q4393">
        <v>0</v>
      </c>
      <c r="R4393">
        <v>5.2922219999999998</v>
      </c>
      <c r="S4393">
        <v>1653.33833</v>
      </c>
      <c r="T4393">
        <v>0</v>
      </c>
      <c r="U4393">
        <v>0</v>
      </c>
    </row>
    <row r="4394" spans="1:21" x14ac:dyDescent="0.25">
      <c r="A4394" t="s">
        <v>16630</v>
      </c>
      <c r="B4394">
        <v>1</v>
      </c>
      <c r="C4394" t="s">
        <v>78</v>
      </c>
      <c r="D4394" t="s">
        <v>88</v>
      </c>
      <c r="E4394" t="s">
        <v>16631</v>
      </c>
      <c r="F4394" t="s">
        <v>6832</v>
      </c>
      <c r="G4394" t="s">
        <v>71</v>
      </c>
      <c r="H4394" t="s">
        <v>129</v>
      </c>
      <c r="I4394" t="s">
        <v>22</v>
      </c>
      <c r="J4394" t="s">
        <v>141</v>
      </c>
      <c r="K4394" t="s">
        <v>16632</v>
      </c>
      <c r="L4394" t="s">
        <v>16633</v>
      </c>
      <c r="M4394">
        <v>0.43194444399999998</v>
      </c>
      <c r="N4394">
        <v>0</v>
      </c>
      <c r="O4394">
        <v>134</v>
      </c>
      <c r="P4394">
        <v>0</v>
      </c>
      <c r="Q4394">
        <v>0</v>
      </c>
      <c r="R4394">
        <v>0</v>
      </c>
      <c r="S4394">
        <v>57.880555000000001</v>
      </c>
      <c r="T4394">
        <v>0</v>
      </c>
      <c r="U4394">
        <v>0</v>
      </c>
    </row>
    <row r="4395" spans="1:21" x14ac:dyDescent="0.25">
      <c r="A4395" t="s">
        <v>16634</v>
      </c>
      <c r="B4395">
        <v>1</v>
      </c>
      <c r="C4395" t="s">
        <v>78</v>
      </c>
      <c r="D4395" t="s">
        <v>87</v>
      </c>
      <c r="E4395" t="s">
        <v>16635</v>
      </c>
      <c r="F4395" t="s">
        <v>5417</v>
      </c>
      <c r="G4395" t="s">
        <v>71</v>
      </c>
      <c r="H4395" t="s">
        <v>129</v>
      </c>
      <c r="I4395" t="s">
        <v>22</v>
      </c>
      <c r="J4395" t="s">
        <v>141</v>
      </c>
      <c r="K4395" t="s">
        <v>16636</v>
      </c>
      <c r="L4395" t="s">
        <v>16637</v>
      </c>
      <c r="M4395">
        <v>0.47222222200000002</v>
      </c>
      <c r="N4395">
        <v>0</v>
      </c>
      <c r="O4395">
        <v>3</v>
      </c>
      <c r="P4395">
        <v>0</v>
      </c>
      <c r="Q4395">
        <v>0</v>
      </c>
      <c r="R4395">
        <v>0</v>
      </c>
      <c r="S4395">
        <v>1.4166669999999999</v>
      </c>
      <c r="T4395">
        <v>0</v>
      </c>
      <c r="U4395">
        <v>0</v>
      </c>
    </row>
    <row r="4396" spans="1:21" x14ac:dyDescent="0.25">
      <c r="A4396" t="s">
        <v>16638</v>
      </c>
      <c r="B4396">
        <v>1</v>
      </c>
      <c r="C4396" t="s">
        <v>78</v>
      </c>
      <c r="D4396" t="s">
        <v>106</v>
      </c>
      <c r="E4396" t="s">
        <v>6040</v>
      </c>
      <c r="F4396" t="s">
        <v>5748</v>
      </c>
      <c r="G4396" t="s">
        <v>71</v>
      </c>
      <c r="H4396" t="s">
        <v>129</v>
      </c>
      <c r="I4396" t="s">
        <v>22</v>
      </c>
      <c r="J4396" t="s">
        <v>141</v>
      </c>
      <c r="K4396" t="s">
        <v>16639</v>
      </c>
      <c r="L4396" t="s">
        <v>16640</v>
      </c>
      <c r="M4396">
        <v>0.64611111099999996</v>
      </c>
      <c r="N4396">
        <v>0</v>
      </c>
      <c r="O4396">
        <v>44</v>
      </c>
      <c r="P4396">
        <v>0</v>
      </c>
      <c r="Q4396">
        <v>0</v>
      </c>
      <c r="R4396">
        <v>0</v>
      </c>
      <c r="S4396">
        <v>28.428889000000002</v>
      </c>
      <c r="T4396">
        <v>0</v>
      </c>
      <c r="U4396">
        <v>0</v>
      </c>
    </row>
    <row r="4397" spans="1:21" x14ac:dyDescent="0.25">
      <c r="A4397" t="s">
        <v>16641</v>
      </c>
      <c r="B4397">
        <v>1</v>
      </c>
      <c r="C4397" t="s">
        <v>79</v>
      </c>
      <c r="D4397" t="s">
        <v>113</v>
      </c>
      <c r="E4397" t="s">
        <v>16642</v>
      </c>
      <c r="F4397" t="s">
        <v>140</v>
      </c>
      <c r="G4397" t="s">
        <v>72</v>
      </c>
      <c r="H4397" t="s">
        <v>129</v>
      </c>
      <c r="I4397" t="s">
        <v>22</v>
      </c>
      <c r="J4397" t="s">
        <v>141</v>
      </c>
      <c r="K4397" t="s">
        <v>16643</v>
      </c>
      <c r="L4397" t="s">
        <v>16644</v>
      </c>
      <c r="M4397">
        <v>0.246388888</v>
      </c>
      <c r="N4397">
        <v>15</v>
      </c>
      <c r="O4397">
        <v>1841</v>
      </c>
      <c r="P4397">
        <v>2</v>
      </c>
      <c r="Q4397">
        <v>2</v>
      </c>
      <c r="R4397">
        <v>3.6958329999999999</v>
      </c>
      <c r="S4397">
        <v>453.60194300000001</v>
      </c>
      <c r="T4397">
        <v>0.49277799999999999</v>
      </c>
      <c r="U4397">
        <v>0.49277799999999999</v>
      </c>
    </row>
    <row r="4398" spans="1:21" x14ac:dyDescent="0.25">
      <c r="A4398" t="s">
        <v>16645</v>
      </c>
      <c r="B4398">
        <v>1</v>
      </c>
      <c r="C4398" t="s">
        <v>78</v>
      </c>
      <c r="D4398" t="s">
        <v>87</v>
      </c>
      <c r="E4398" t="s">
        <v>16646</v>
      </c>
      <c r="F4398" t="s">
        <v>5070</v>
      </c>
      <c r="G4398" t="s">
        <v>71</v>
      </c>
      <c r="H4398" t="s">
        <v>129</v>
      </c>
      <c r="I4398" t="s">
        <v>22</v>
      </c>
      <c r="J4398" t="s">
        <v>141</v>
      </c>
      <c r="K4398" t="s">
        <v>16647</v>
      </c>
      <c r="L4398" t="s">
        <v>16648</v>
      </c>
      <c r="M4398">
        <v>2.4308333329999998</v>
      </c>
      <c r="N4398">
        <v>0</v>
      </c>
      <c r="O4398">
        <v>1</v>
      </c>
      <c r="P4398">
        <v>0</v>
      </c>
      <c r="Q4398">
        <v>0</v>
      </c>
      <c r="R4398">
        <v>0</v>
      </c>
      <c r="S4398">
        <v>2.4308329999999998</v>
      </c>
      <c r="T4398">
        <v>0</v>
      </c>
      <c r="U4398">
        <v>0</v>
      </c>
    </row>
    <row r="4399" spans="1:21" x14ac:dyDescent="0.25">
      <c r="A4399" t="s">
        <v>16649</v>
      </c>
      <c r="B4399">
        <v>1</v>
      </c>
      <c r="C4399" t="s">
        <v>78</v>
      </c>
      <c r="D4399" t="s">
        <v>87</v>
      </c>
      <c r="E4399" t="s">
        <v>16650</v>
      </c>
      <c r="F4399" t="s">
        <v>5070</v>
      </c>
      <c r="G4399" t="s">
        <v>71</v>
      </c>
      <c r="H4399" t="s">
        <v>129</v>
      </c>
      <c r="I4399" t="s">
        <v>22</v>
      </c>
      <c r="J4399" t="s">
        <v>141</v>
      </c>
      <c r="K4399" t="s">
        <v>16651</v>
      </c>
      <c r="L4399" t="s">
        <v>16652</v>
      </c>
      <c r="M4399">
        <v>4.0813888880000002</v>
      </c>
      <c r="N4399">
        <v>0</v>
      </c>
      <c r="O4399">
        <v>1</v>
      </c>
      <c r="P4399">
        <v>0</v>
      </c>
      <c r="Q4399">
        <v>0</v>
      </c>
      <c r="R4399">
        <v>0</v>
      </c>
      <c r="S4399">
        <v>4.0813889999999997</v>
      </c>
      <c r="T4399">
        <v>0</v>
      </c>
      <c r="U4399">
        <v>0</v>
      </c>
    </row>
    <row r="4400" spans="1:21" x14ac:dyDescent="0.25">
      <c r="A4400" t="s">
        <v>16653</v>
      </c>
      <c r="B4400">
        <v>1</v>
      </c>
      <c r="C4400" t="s">
        <v>78</v>
      </c>
      <c r="D4400" t="s">
        <v>88</v>
      </c>
      <c r="E4400" t="s">
        <v>16654</v>
      </c>
      <c r="F4400" t="s">
        <v>4986</v>
      </c>
      <c r="G4400" t="s">
        <v>71</v>
      </c>
      <c r="H4400" t="s">
        <v>129</v>
      </c>
      <c r="I4400" t="s">
        <v>22</v>
      </c>
      <c r="J4400" t="s">
        <v>141</v>
      </c>
      <c r="K4400" t="s">
        <v>16655</v>
      </c>
      <c r="L4400" t="s">
        <v>16656</v>
      </c>
      <c r="M4400">
        <v>1.276944444</v>
      </c>
      <c r="N4400">
        <v>0</v>
      </c>
      <c r="O4400">
        <v>130</v>
      </c>
      <c r="P4400">
        <v>0</v>
      </c>
      <c r="Q4400">
        <v>0</v>
      </c>
      <c r="R4400">
        <v>0</v>
      </c>
      <c r="S4400">
        <v>166.00277800000001</v>
      </c>
      <c r="T4400">
        <v>0</v>
      </c>
      <c r="U4400">
        <v>0</v>
      </c>
    </row>
    <row r="4401" spans="1:21" x14ac:dyDescent="0.25">
      <c r="A4401" t="s">
        <v>16657</v>
      </c>
      <c r="B4401">
        <v>1</v>
      </c>
      <c r="C4401" t="s">
        <v>78</v>
      </c>
      <c r="D4401" t="s">
        <v>88</v>
      </c>
      <c r="E4401" t="s">
        <v>16658</v>
      </c>
      <c r="F4401" t="s">
        <v>4991</v>
      </c>
      <c r="G4401" t="s">
        <v>71</v>
      </c>
      <c r="H4401" t="s">
        <v>129</v>
      </c>
      <c r="I4401" t="s">
        <v>22</v>
      </c>
      <c r="J4401" t="s">
        <v>141</v>
      </c>
      <c r="K4401" t="s">
        <v>16659</v>
      </c>
      <c r="L4401" t="s">
        <v>16660</v>
      </c>
      <c r="M4401">
        <v>1.181944444</v>
      </c>
      <c r="N4401">
        <v>0</v>
      </c>
      <c r="O4401">
        <v>1</v>
      </c>
      <c r="P4401">
        <v>0</v>
      </c>
      <c r="Q4401">
        <v>0</v>
      </c>
      <c r="R4401">
        <v>0</v>
      </c>
      <c r="S4401">
        <v>1.1819440000000001</v>
      </c>
      <c r="T4401">
        <v>0</v>
      </c>
      <c r="U4401">
        <v>0</v>
      </c>
    </row>
    <row r="4402" spans="1:21" x14ac:dyDescent="0.25">
      <c r="A4402" t="s">
        <v>16661</v>
      </c>
      <c r="B4402">
        <v>1</v>
      </c>
      <c r="C4402" t="s">
        <v>78</v>
      </c>
      <c r="D4402" t="s">
        <v>88</v>
      </c>
      <c r="E4402" t="s">
        <v>16662</v>
      </c>
      <c r="F4402" t="s">
        <v>128</v>
      </c>
      <c r="G4402" t="s">
        <v>71</v>
      </c>
      <c r="H4402" t="s">
        <v>129</v>
      </c>
      <c r="I4402" t="s">
        <v>22</v>
      </c>
      <c r="J4402" t="s">
        <v>130</v>
      </c>
      <c r="K4402" t="s">
        <v>16663</v>
      </c>
      <c r="L4402" t="s">
        <v>16664</v>
      </c>
      <c r="M4402">
        <v>0.95305555500000005</v>
      </c>
      <c r="N4402">
        <v>0</v>
      </c>
      <c r="O4402">
        <v>178</v>
      </c>
      <c r="P4402">
        <v>0</v>
      </c>
      <c r="Q4402">
        <v>0</v>
      </c>
      <c r="R4402">
        <v>0</v>
      </c>
      <c r="S4402">
        <v>169.643889</v>
      </c>
      <c r="T4402">
        <v>0</v>
      </c>
      <c r="U4402">
        <v>0</v>
      </c>
    </row>
    <row r="4403" spans="1:21" x14ac:dyDescent="0.25">
      <c r="A4403" t="s">
        <v>16665</v>
      </c>
      <c r="B4403">
        <v>1</v>
      </c>
      <c r="C4403" t="s">
        <v>78</v>
      </c>
      <c r="D4403" t="s">
        <v>88</v>
      </c>
      <c r="E4403" t="s">
        <v>16666</v>
      </c>
      <c r="F4403" t="s">
        <v>177</v>
      </c>
      <c r="G4403" t="s">
        <v>72</v>
      </c>
      <c r="H4403" t="s">
        <v>129</v>
      </c>
      <c r="I4403" t="s">
        <v>22</v>
      </c>
      <c r="J4403" t="s">
        <v>130</v>
      </c>
      <c r="K4403" t="s">
        <v>16667</v>
      </c>
      <c r="L4403" t="s">
        <v>16668</v>
      </c>
      <c r="M4403">
        <v>6.028888888</v>
      </c>
      <c r="N4403">
        <v>1</v>
      </c>
      <c r="O4403">
        <v>595</v>
      </c>
      <c r="P4403">
        <v>0</v>
      </c>
      <c r="Q4403">
        <v>0</v>
      </c>
      <c r="R4403">
        <v>6.0288890000000004</v>
      </c>
      <c r="S4403">
        <v>3587.1888880000001</v>
      </c>
      <c r="T4403">
        <v>0</v>
      </c>
      <c r="U4403">
        <v>0</v>
      </c>
    </row>
    <row r="4404" spans="1:21" x14ac:dyDescent="0.25">
      <c r="A4404" t="s">
        <v>16669</v>
      </c>
      <c r="B4404">
        <v>1</v>
      </c>
      <c r="C4404" t="s">
        <v>78</v>
      </c>
      <c r="D4404" t="s">
        <v>85</v>
      </c>
      <c r="E4404" t="s">
        <v>16670</v>
      </c>
      <c r="F4404" t="s">
        <v>6823</v>
      </c>
      <c r="G4404" t="s">
        <v>71</v>
      </c>
      <c r="H4404" t="s">
        <v>129</v>
      </c>
      <c r="I4404" t="s">
        <v>22</v>
      </c>
      <c r="J4404" t="s">
        <v>141</v>
      </c>
      <c r="K4404" t="s">
        <v>16671</v>
      </c>
      <c r="L4404" t="s">
        <v>16672</v>
      </c>
      <c r="M4404">
        <v>4.0386111109999998</v>
      </c>
      <c r="N4404">
        <v>0</v>
      </c>
      <c r="O4404">
        <v>102</v>
      </c>
      <c r="P4404">
        <v>0</v>
      </c>
      <c r="Q4404">
        <v>0</v>
      </c>
      <c r="R4404">
        <v>0</v>
      </c>
      <c r="S4404">
        <v>411.938333</v>
      </c>
      <c r="T4404">
        <v>0</v>
      </c>
      <c r="U4404">
        <v>0</v>
      </c>
    </row>
    <row r="4405" spans="1:21" x14ac:dyDescent="0.25">
      <c r="A4405" t="s">
        <v>16673</v>
      </c>
      <c r="B4405">
        <v>1</v>
      </c>
      <c r="C4405" t="s">
        <v>78</v>
      </c>
      <c r="D4405" t="s">
        <v>80</v>
      </c>
      <c r="E4405" t="s">
        <v>16674</v>
      </c>
      <c r="F4405" t="s">
        <v>5110</v>
      </c>
      <c r="G4405" t="s">
        <v>72</v>
      </c>
      <c r="H4405" t="s">
        <v>129</v>
      </c>
      <c r="I4405" t="s">
        <v>22</v>
      </c>
      <c r="J4405" t="s">
        <v>141</v>
      </c>
      <c r="K4405" t="s">
        <v>16675</v>
      </c>
      <c r="L4405" t="s">
        <v>16676</v>
      </c>
      <c r="M4405">
        <v>0.92</v>
      </c>
      <c r="N4405">
        <v>44</v>
      </c>
      <c r="O4405">
        <v>10460</v>
      </c>
      <c r="P4405">
        <v>0</v>
      </c>
      <c r="Q4405">
        <v>0</v>
      </c>
      <c r="R4405">
        <v>40.479999999999997</v>
      </c>
      <c r="S4405">
        <v>9623.2000000000007</v>
      </c>
      <c r="T4405">
        <v>0</v>
      </c>
      <c r="U4405">
        <v>0</v>
      </c>
    </row>
    <row r="4406" spans="1:21" x14ac:dyDescent="0.25">
      <c r="A4406" t="s">
        <v>16677</v>
      </c>
      <c r="B4406">
        <v>1</v>
      </c>
      <c r="C4406" t="s">
        <v>78</v>
      </c>
      <c r="D4406" t="s">
        <v>88</v>
      </c>
      <c r="E4406" t="s">
        <v>16678</v>
      </c>
      <c r="F4406" t="s">
        <v>4991</v>
      </c>
      <c r="G4406" t="s">
        <v>71</v>
      </c>
      <c r="H4406" t="s">
        <v>129</v>
      </c>
      <c r="I4406" t="s">
        <v>22</v>
      </c>
      <c r="J4406" t="s">
        <v>141</v>
      </c>
      <c r="K4406" t="s">
        <v>16679</v>
      </c>
      <c r="L4406" t="s">
        <v>16680</v>
      </c>
      <c r="M4406">
        <v>0.11444444400000001</v>
      </c>
      <c r="N4406">
        <v>0</v>
      </c>
      <c r="O4406">
        <v>3</v>
      </c>
      <c r="P4406">
        <v>0</v>
      </c>
      <c r="Q4406">
        <v>0</v>
      </c>
      <c r="R4406">
        <v>0</v>
      </c>
      <c r="S4406">
        <v>0.343333</v>
      </c>
      <c r="T4406">
        <v>0</v>
      </c>
      <c r="U4406">
        <v>0</v>
      </c>
    </row>
    <row r="4407" spans="1:21" x14ac:dyDescent="0.25">
      <c r="A4407" t="s">
        <v>16681</v>
      </c>
      <c r="B4407">
        <v>1</v>
      </c>
      <c r="C4407" t="s">
        <v>78</v>
      </c>
      <c r="D4407" t="s">
        <v>88</v>
      </c>
      <c r="E4407" t="s">
        <v>16682</v>
      </c>
      <c r="F4407" t="s">
        <v>4986</v>
      </c>
      <c r="G4407" t="s">
        <v>71</v>
      </c>
      <c r="H4407" t="s">
        <v>129</v>
      </c>
      <c r="I4407" t="s">
        <v>22</v>
      </c>
      <c r="J4407" t="s">
        <v>141</v>
      </c>
      <c r="K4407" t="s">
        <v>16683</v>
      </c>
      <c r="L4407" t="s">
        <v>16684</v>
      </c>
      <c r="M4407">
        <v>3.056944444</v>
      </c>
      <c r="N4407">
        <v>0</v>
      </c>
      <c r="O4407">
        <v>114</v>
      </c>
      <c r="P4407">
        <v>0</v>
      </c>
      <c r="Q4407">
        <v>0</v>
      </c>
      <c r="R4407">
        <v>0</v>
      </c>
      <c r="S4407">
        <v>348.49166700000001</v>
      </c>
      <c r="T4407">
        <v>0</v>
      </c>
      <c r="U4407">
        <v>0</v>
      </c>
    </row>
    <row r="4408" spans="1:21" x14ac:dyDescent="0.25">
      <c r="A4408" t="s">
        <v>16685</v>
      </c>
      <c r="B4408">
        <v>1</v>
      </c>
      <c r="C4408" t="s">
        <v>78</v>
      </c>
      <c r="D4408" t="s">
        <v>88</v>
      </c>
      <c r="E4408" t="s">
        <v>16686</v>
      </c>
      <c r="F4408" t="s">
        <v>5325</v>
      </c>
      <c r="G4408" t="s">
        <v>71</v>
      </c>
      <c r="H4408" t="s">
        <v>129</v>
      </c>
      <c r="I4408" t="s">
        <v>22</v>
      </c>
      <c r="J4408" t="s">
        <v>141</v>
      </c>
      <c r="K4408" t="s">
        <v>16687</v>
      </c>
      <c r="L4408" t="s">
        <v>16688</v>
      </c>
      <c r="M4408">
        <v>1.141388888</v>
      </c>
      <c r="N4408">
        <v>0</v>
      </c>
      <c r="O4408">
        <v>179</v>
      </c>
      <c r="P4408">
        <v>0</v>
      </c>
      <c r="Q4408">
        <v>0</v>
      </c>
      <c r="R4408">
        <v>0</v>
      </c>
      <c r="S4408">
        <v>204.30861100000001</v>
      </c>
      <c r="T4408">
        <v>0</v>
      </c>
      <c r="U4408">
        <v>0</v>
      </c>
    </row>
    <row r="4409" spans="1:21" x14ac:dyDescent="0.25">
      <c r="A4409" t="s">
        <v>16689</v>
      </c>
      <c r="B4409">
        <v>1</v>
      </c>
      <c r="C4409" t="s">
        <v>78</v>
      </c>
      <c r="D4409" t="s">
        <v>88</v>
      </c>
      <c r="E4409" t="s">
        <v>16690</v>
      </c>
      <c r="F4409" t="s">
        <v>5325</v>
      </c>
      <c r="G4409" t="s">
        <v>71</v>
      </c>
      <c r="H4409" t="s">
        <v>129</v>
      </c>
      <c r="I4409" t="s">
        <v>22</v>
      </c>
      <c r="J4409" t="s">
        <v>141</v>
      </c>
      <c r="K4409" t="s">
        <v>16691</v>
      </c>
      <c r="L4409" t="s">
        <v>13910</v>
      </c>
      <c r="M4409">
        <v>1.1100000000000001</v>
      </c>
      <c r="N4409">
        <v>0</v>
      </c>
      <c r="O4409">
        <v>112</v>
      </c>
      <c r="P4409">
        <v>0</v>
      </c>
      <c r="Q4409">
        <v>0</v>
      </c>
      <c r="R4409">
        <v>0</v>
      </c>
      <c r="S4409">
        <v>124.32</v>
      </c>
      <c r="T4409">
        <v>0</v>
      </c>
      <c r="U4409">
        <v>0</v>
      </c>
    </row>
    <row r="4410" spans="1:21" x14ac:dyDescent="0.25">
      <c r="A4410" t="s">
        <v>16692</v>
      </c>
      <c r="B4410">
        <v>1</v>
      </c>
      <c r="C4410" t="s">
        <v>78</v>
      </c>
      <c r="D4410" t="s">
        <v>88</v>
      </c>
      <c r="E4410" t="s">
        <v>16693</v>
      </c>
      <c r="F4410" t="s">
        <v>4991</v>
      </c>
      <c r="G4410" t="s">
        <v>71</v>
      </c>
      <c r="H4410" t="s">
        <v>129</v>
      </c>
      <c r="I4410" t="s">
        <v>22</v>
      </c>
      <c r="J4410" t="s">
        <v>141</v>
      </c>
      <c r="K4410" t="s">
        <v>16694</v>
      </c>
      <c r="L4410" t="s">
        <v>16695</v>
      </c>
      <c r="M4410">
        <v>2.741666666</v>
      </c>
      <c r="N4410">
        <v>0</v>
      </c>
      <c r="O4410">
        <v>1</v>
      </c>
      <c r="P4410">
        <v>0</v>
      </c>
      <c r="Q4410">
        <v>0</v>
      </c>
      <c r="R4410">
        <v>0</v>
      </c>
      <c r="S4410">
        <v>2.7416670000000001</v>
      </c>
      <c r="T4410">
        <v>0</v>
      </c>
      <c r="U4410">
        <v>0</v>
      </c>
    </row>
    <row r="4411" spans="1:21" x14ac:dyDescent="0.25">
      <c r="A4411" t="s">
        <v>16696</v>
      </c>
      <c r="B4411">
        <v>1</v>
      </c>
      <c r="C4411" t="s">
        <v>78</v>
      </c>
      <c r="D4411" t="s">
        <v>88</v>
      </c>
      <c r="E4411" t="s">
        <v>16697</v>
      </c>
      <c r="F4411" t="s">
        <v>4991</v>
      </c>
      <c r="G4411" t="s">
        <v>71</v>
      </c>
      <c r="H4411" t="s">
        <v>129</v>
      </c>
      <c r="I4411" t="s">
        <v>22</v>
      </c>
      <c r="J4411" t="s">
        <v>141</v>
      </c>
      <c r="K4411" t="s">
        <v>16698</v>
      </c>
      <c r="L4411" t="s">
        <v>16699</v>
      </c>
      <c r="M4411">
        <v>1.379444444</v>
      </c>
      <c r="N4411">
        <v>0</v>
      </c>
      <c r="O4411">
        <v>2</v>
      </c>
      <c r="P4411">
        <v>0</v>
      </c>
      <c r="Q4411">
        <v>0</v>
      </c>
      <c r="R4411">
        <v>0</v>
      </c>
      <c r="S4411">
        <v>2.7588889999999999</v>
      </c>
      <c r="T4411">
        <v>0</v>
      </c>
      <c r="U4411">
        <v>0</v>
      </c>
    </row>
    <row r="4412" spans="1:21" x14ac:dyDescent="0.25">
      <c r="A4412" t="s">
        <v>16700</v>
      </c>
      <c r="B4412">
        <v>1</v>
      </c>
      <c r="C4412" t="s">
        <v>78</v>
      </c>
      <c r="D4412" t="s">
        <v>88</v>
      </c>
      <c r="E4412" t="s">
        <v>16701</v>
      </c>
      <c r="F4412" t="s">
        <v>4991</v>
      </c>
      <c r="G4412" t="s">
        <v>71</v>
      </c>
      <c r="H4412" t="s">
        <v>129</v>
      </c>
      <c r="I4412" t="s">
        <v>22</v>
      </c>
      <c r="J4412" t="s">
        <v>141</v>
      </c>
      <c r="K4412" t="s">
        <v>16702</v>
      </c>
      <c r="L4412" t="s">
        <v>16703</v>
      </c>
      <c r="M4412">
        <v>1.4197222220000001</v>
      </c>
      <c r="N4412">
        <v>0</v>
      </c>
      <c r="O4412">
        <v>3</v>
      </c>
      <c r="P4412">
        <v>0</v>
      </c>
      <c r="Q4412">
        <v>0</v>
      </c>
      <c r="R4412">
        <v>0</v>
      </c>
      <c r="S4412">
        <v>4.2591669999999997</v>
      </c>
      <c r="T4412">
        <v>0</v>
      </c>
      <c r="U4412">
        <v>0</v>
      </c>
    </row>
    <row r="4413" spans="1:21" x14ac:dyDescent="0.25">
      <c r="A4413" t="s">
        <v>16704</v>
      </c>
      <c r="B4413">
        <v>1</v>
      </c>
      <c r="C4413" t="s">
        <v>78</v>
      </c>
      <c r="D4413" t="s">
        <v>88</v>
      </c>
      <c r="E4413" t="s">
        <v>16705</v>
      </c>
      <c r="F4413" t="s">
        <v>4986</v>
      </c>
      <c r="G4413" t="s">
        <v>71</v>
      </c>
      <c r="H4413" t="s">
        <v>129</v>
      </c>
      <c r="I4413" t="s">
        <v>22</v>
      </c>
      <c r="J4413" t="s">
        <v>141</v>
      </c>
      <c r="K4413" t="s">
        <v>16706</v>
      </c>
      <c r="L4413" t="s">
        <v>16707</v>
      </c>
      <c r="M4413">
        <v>0.65916666599999996</v>
      </c>
      <c r="N4413">
        <v>0</v>
      </c>
      <c r="O4413">
        <v>22</v>
      </c>
      <c r="P4413">
        <v>0</v>
      </c>
      <c r="Q4413">
        <v>0</v>
      </c>
      <c r="R4413">
        <v>0</v>
      </c>
      <c r="S4413">
        <v>14.501666999999999</v>
      </c>
      <c r="T4413">
        <v>0</v>
      </c>
      <c r="U4413">
        <v>0</v>
      </c>
    </row>
    <row r="4414" spans="1:21" x14ac:dyDescent="0.25">
      <c r="A4414" t="s">
        <v>16708</v>
      </c>
      <c r="B4414">
        <v>1</v>
      </c>
      <c r="C4414" t="s">
        <v>78</v>
      </c>
      <c r="D4414" t="s">
        <v>88</v>
      </c>
      <c r="E4414" t="s">
        <v>16709</v>
      </c>
      <c r="F4414" t="s">
        <v>5842</v>
      </c>
      <c r="G4414" t="s">
        <v>71</v>
      </c>
      <c r="H4414" t="s">
        <v>129</v>
      </c>
      <c r="I4414" t="s">
        <v>22</v>
      </c>
      <c r="J4414" t="s">
        <v>141</v>
      </c>
      <c r="K4414" t="s">
        <v>16710</v>
      </c>
      <c r="L4414" t="s">
        <v>16711</v>
      </c>
      <c r="M4414">
        <v>6.2925000000000004</v>
      </c>
      <c r="N4414">
        <v>2</v>
      </c>
      <c r="O4414">
        <v>524</v>
      </c>
      <c r="P4414">
        <v>0</v>
      </c>
      <c r="Q4414">
        <v>0</v>
      </c>
      <c r="R4414">
        <v>12.585000000000001</v>
      </c>
      <c r="S4414">
        <v>3297.27</v>
      </c>
      <c r="T4414">
        <v>0</v>
      </c>
      <c r="U4414">
        <v>0</v>
      </c>
    </row>
    <row r="4415" spans="1:21" x14ac:dyDescent="0.25">
      <c r="A4415" t="s">
        <v>16712</v>
      </c>
      <c r="B4415">
        <v>1</v>
      </c>
      <c r="C4415" t="s">
        <v>78</v>
      </c>
      <c r="D4415" t="s">
        <v>88</v>
      </c>
      <c r="E4415" t="s">
        <v>16713</v>
      </c>
      <c r="F4415" t="s">
        <v>5070</v>
      </c>
      <c r="G4415" t="s">
        <v>71</v>
      </c>
      <c r="H4415" t="s">
        <v>129</v>
      </c>
      <c r="I4415" t="s">
        <v>22</v>
      </c>
      <c r="J4415" t="s">
        <v>141</v>
      </c>
      <c r="K4415" t="s">
        <v>16714</v>
      </c>
      <c r="L4415" t="s">
        <v>16715</v>
      </c>
      <c r="M4415">
        <v>2.494444444</v>
      </c>
      <c r="N4415">
        <v>0</v>
      </c>
      <c r="O4415">
        <v>13</v>
      </c>
      <c r="P4415">
        <v>0</v>
      </c>
      <c r="Q4415">
        <v>0</v>
      </c>
      <c r="R4415">
        <v>0</v>
      </c>
      <c r="S4415">
        <v>32.427778000000004</v>
      </c>
      <c r="T4415">
        <v>0</v>
      </c>
      <c r="U4415">
        <v>0</v>
      </c>
    </row>
    <row r="4416" spans="1:21" x14ac:dyDescent="0.25">
      <c r="A4416" t="s">
        <v>16716</v>
      </c>
      <c r="B4416">
        <v>1</v>
      </c>
      <c r="C4416" t="s">
        <v>78</v>
      </c>
      <c r="D4416" t="s">
        <v>88</v>
      </c>
      <c r="E4416" t="s">
        <v>16713</v>
      </c>
      <c r="F4416" t="s">
        <v>5070</v>
      </c>
      <c r="G4416" t="s">
        <v>71</v>
      </c>
      <c r="H4416" t="s">
        <v>129</v>
      </c>
      <c r="I4416" t="s">
        <v>22</v>
      </c>
      <c r="J4416" t="s">
        <v>141</v>
      </c>
      <c r="K4416" t="s">
        <v>16717</v>
      </c>
      <c r="L4416" t="s">
        <v>16718</v>
      </c>
      <c r="M4416">
        <v>1.7936111109999999</v>
      </c>
      <c r="N4416">
        <v>0</v>
      </c>
      <c r="O4416">
        <v>13</v>
      </c>
      <c r="P4416">
        <v>0</v>
      </c>
      <c r="Q4416">
        <v>0</v>
      </c>
      <c r="R4416">
        <v>0</v>
      </c>
      <c r="S4416">
        <v>23.316943999999999</v>
      </c>
      <c r="T4416">
        <v>0</v>
      </c>
      <c r="U4416">
        <v>0</v>
      </c>
    </row>
    <row r="4417" spans="1:21" x14ac:dyDescent="0.25">
      <c r="A4417" t="s">
        <v>16719</v>
      </c>
      <c r="B4417">
        <v>1</v>
      </c>
      <c r="C4417" t="s">
        <v>78</v>
      </c>
      <c r="D4417" t="s">
        <v>88</v>
      </c>
      <c r="E4417" t="s">
        <v>16720</v>
      </c>
      <c r="F4417" t="s">
        <v>5417</v>
      </c>
      <c r="G4417" t="s">
        <v>71</v>
      </c>
      <c r="H4417" t="s">
        <v>129</v>
      </c>
      <c r="I4417" t="s">
        <v>22</v>
      </c>
      <c r="J4417" t="s">
        <v>141</v>
      </c>
      <c r="K4417" t="s">
        <v>16721</v>
      </c>
      <c r="L4417" t="s">
        <v>16722</v>
      </c>
      <c r="M4417">
        <v>1.9202777769999999</v>
      </c>
      <c r="N4417">
        <v>0</v>
      </c>
      <c r="O4417">
        <v>12</v>
      </c>
      <c r="P4417">
        <v>0</v>
      </c>
      <c r="Q4417">
        <v>0</v>
      </c>
      <c r="R4417">
        <v>0</v>
      </c>
      <c r="S4417">
        <v>23.043333000000001</v>
      </c>
      <c r="T4417">
        <v>0</v>
      </c>
      <c r="U4417">
        <v>0</v>
      </c>
    </row>
    <row r="4418" spans="1:21" x14ac:dyDescent="0.25">
      <c r="A4418" t="s">
        <v>16723</v>
      </c>
      <c r="B4418">
        <v>1</v>
      </c>
      <c r="C4418" t="s">
        <v>78</v>
      </c>
      <c r="D4418" t="s">
        <v>88</v>
      </c>
      <c r="E4418" t="s">
        <v>16724</v>
      </c>
      <c r="F4418" t="s">
        <v>5070</v>
      </c>
      <c r="G4418" t="s">
        <v>71</v>
      </c>
      <c r="H4418" t="s">
        <v>129</v>
      </c>
      <c r="I4418" t="s">
        <v>22</v>
      </c>
      <c r="J4418" t="s">
        <v>141</v>
      </c>
      <c r="K4418" t="s">
        <v>16725</v>
      </c>
      <c r="L4418" t="s">
        <v>16726</v>
      </c>
      <c r="M4418">
        <v>2.2441666659999999</v>
      </c>
      <c r="N4418">
        <v>0</v>
      </c>
      <c r="O4418">
        <v>17</v>
      </c>
      <c r="P4418">
        <v>0</v>
      </c>
      <c r="Q4418">
        <v>0</v>
      </c>
      <c r="R4418">
        <v>0</v>
      </c>
      <c r="S4418">
        <v>38.150832999999999</v>
      </c>
      <c r="T4418">
        <v>0</v>
      </c>
      <c r="U4418">
        <v>0</v>
      </c>
    </row>
    <row r="4419" spans="1:21" x14ac:dyDescent="0.25">
      <c r="A4419" t="s">
        <v>16727</v>
      </c>
      <c r="B4419">
        <v>1</v>
      </c>
      <c r="C4419" t="s">
        <v>78</v>
      </c>
      <c r="D4419" t="s">
        <v>88</v>
      </c>
      <c r="E4419" t="s">
        <v>16728</v>
      </c>
      <c r="F4419" t="s">
        <v>5050</v>
      </c>
      <c r="G4419" t="s">
        <v>76</v>
      </c>
      <c r="H4419" t="s">
        <v>129</v>
      </c>
      <c r="I4419" t="s">
        <v>22</v>
      </c>
      <c r="J4419" t="s">
        <v>141</v>
      </c>
      <c r="K4419" t="s">
        <v>16729</v>
      </c>
      <c r="L4419" t="s">
        <v>16730</v>
      </c>
      <c r="M4419">
        <v>0.78194444399999996</v>
      </c>
      <c r="N4419">
        <v>1</v>
      </c>
      <c r="O4419">
        <v>297</v>
      </c>
      <c r="P4419">
        <v>0</v>
      </c>
      <c r="Q4419">
        <v>0</v>
      </c>
      <c r="R4419">
        <v>0.78194399999999997</v>
      </c>
      <c r="S4419">
        <v>232.23750000000001</v>
      </c>
      <c r="T4419">
        <v>0</v>
      </c>
      <c r="U4419">
        <v>0</v>
      </c>
    </row>
    <row r="4420" spans="1:21" x14ac:dyDescent="0.25">
      <c r="A4420" t="s">
        <v>16731</v>
      </c>
      <c r="B4420">
        <v>1</v>
      </c>
      <c r="C4420" t="s">
        <v>78</v>
      </c>
      <c r="D4420" t="s">
        <v>93</v>
      </c>
      <c r="E4420" t="s">
        <v>16732</v>
      </c>
      <c r="F4420" t="s">
        <v>6241</v>
      </c>
      <c r="G4420" t="s">
        <v>71</v>
      </c>
      <c r="H4420" t="s">
        <v>129</v>
      </c>
      <c r="I4420" t="s">
        <v>22</v>
      </c>
      <c r="J4420" t="s">
        <v>141</v>
      </c>
      <c r="K4420" t="s">
        <v>16733</v>
      </c>
      <c r="L4420" t="s">
        <v>16734</v>
      </c>
      <c r="M4420">
        <v>0.61083333299999998</v>
      </c>
      <c r="N4420">
        <v>0</v>
      </c>
      <c r="O4420">
        <v>235</v>
      </c>
      <c r="P4420">
        <v>0</v>
      </c>
      <c r="Q4420">
        <v>0</v>
      </c>
      <c r="R4420">
        <v>0</v>
      </c>
      <c r="S4420">
        <v>143.54583299999999</v>
      </c>
      <c r="T4420">
        <v>0</v>
      </c>
      <c r="U4420">
        <v>0</v>
      </c>
    </row>
    <row r="4421" spans="1:21" x14ac:dyDescent="0.25">
      <c r="A4421" t="s">
        <v>16735</v>
      </c>
      <c r="B4421">
        <v>1</v>
      </c>
      <c r="C4421" t="s">
        <v>78</v>
      </c>
      <c r="D4421" t="s">
        <v>88</v>
      </c>
      <c r="E4421" t="s">
        <v>16736</v>
      </c>
      <c r="F4421" t="s">
        <v>135</v>
      </c>
      <c r="G4421" t="s">
        <v>72</v>
      </c>
      <c r="H4421" t="s">
        <v>129</v>
      </c>
      <c r="I4421" t="s">
        <v>22</v>
      </c>
      <c r="J4421" t="s">
        <v>130</v>
      </c>
      <c r="K4421" t="s">
        <v>16737</v>
      </c>
      <c r="L4421" t="s">
        <v>16738</v>
      </c>
      <c r="M4421">
        <v>2.6683333330000001</v>
      </c>
      <c r="N4421">
        <v>12</v>
      </c>
      <c r="O4421">
        <v>1401</v>
      </c>
      <c r="P4421">
        <v>0</v>
      </c>
      <c r="Q4421">
        <v>0</v>
      </c>
      <c r="R4421">
        <v>32.020000000000003</v>
      </c>
      <c r="S4421">
        <v>3738.335</v>
      </c>
      <c r="T4421">
        <v>0</v>
      </c>
      <c r="U4421">
        <v>0</v>
      </c>
    </row>
    <row r="4422" spans="1:21" x14ac:dyDescent="0.25">
      <c r="A4422" t="s">
        <v>16739</v>
      </c>
      <c r="B4422">
        <v>1</v>
      </c>
      <c r="C4422" t="s">
        <v>78</v>
      </c>
      <c r="D4422" t="s">
        <v>88</v>
      </c>
      <c r="E4422" t="s">
        <v>16740</v>
      </c>
      <c r="F4422" t="s">
        <v>135</v>
      </c>
      <c r="G4422" t="s">
        <v>72</v>
      </c>
      <c r="H4422" t="s">
        <v>129</v>
      </c>
      <c r="I4422" t="s">
        <v>22</v>
      </c>
      <c r="J4422" t="s">
        <v>130</v>
      </c>
      <c r="K4422" t="s">
        <v>16741</v>
      </c>
      <c r="L4422" t="s">
        <v>16742</v>
      </c>
      <c r="M4422">
        <v>2.676666666</v>
      </c>
      <c r="N4422">
        <v>12</v>
      </c>
      <c r="O4422">
        <v>1279</v>
      </c>
      <c r="P4422">
        <v>0</v>
      </c>
      <c r="Q4422">
        <v>0</v>
      </c>
      <c r="R4422">
        <v>32.119999999999997</v>
      </c>
      <c r="S4422">
        <v>3423.456666</v>
      </c>
      <c r="T4422">
        <v>0</v>
      </c>
      <c r="U4422">
        <v>0</v>
      </c>
    </row>
    <row r="4423" spans="1:21" x14ac:dyDescent="0.25">
      <c r="A4423" t="s">
        <v>16743</v>
      </c>
      <c r="B4423">
        <v>1</v>
      </c>
      <c r="C4423" t="s">
        <v>79</v>
      </c>
      <c r="D4423" t="s">
        <v>115</v>
      </c>
      <c r="E4423" t="s">
        <v>16467</v>
      </c>
      <c r="F4423" t="s">
        <v>4986</v>
      </c>
      <c r="G4423" t="s">
        <v>71</v>
      </c>
      <c r="H4423" t="s">
        <v>129</v>
      </c>
      <c r="I4423" t="s">
        <v>22</v>
      </c>
      <c r="J4423" t="s">
        <v>141</v>
      </c>
      <c r="K4423" t="s">
        <v>16744</v>
      </c>
      <c r="L4423" t="s">
        <v>16745</v>
      </c>
      <c r="M4423">
        <v>0.52972222199999996</v>
      </c>
      <c r="N4423">
        <v>0</v>
      </c>
      <c r="O4423">
        <v>144</v>
      </c>
      <c r="P4423">
        <v>0</v>
      </c>
      <c r="Q4423">
        <v>0</v>
      </c>
      <c r="R4423">
        <v>0</v>
      </c>
      <c r="S4423">
        <v>76.28</v>
      </c>
      <c r="T4423">
        <v>0</v>
      </c>
      <c r="U4423">
        <v>0</v>
      </c>
    </row>
    <row r="4424" spans="1:21" x14ac:dyDescent="0.25">
      <c r="A4424" t="s">
        <v>16746</v>
      </c>
      <c r="B4424">
        <v>1</v>
      </c>
      <c r="C4424" t="s">
        <v>78</v>
      </c>
      <c r="D4424" t="s">
        <v>737</v>
      </c>
      <c r="E4424" t="s">
        <v>16747</v>
      </c>
      <c r="F4424" t="s">
        <v>135</v>
      </c>
      <c r="G4424" t="s">
        <v>72</v>
      </c>
      <c r="H4424" t="s">
        <v>129</v>
      </c>
      <c r="I4424" t="s">
        <v>22</v>
      </c>
      <c r="J4424" t="s">
        <v>130</v>
      </c>
      <c r="K4424" t="s">
        <v>16748</v>
      </c>
      <c r="L4424" t="s">
        <v>16749</v>
      </c>
      <c r="M4424">
        <v>0.31444444399999999</v>
      </c>
      <c r="N4424">
        <v>1</v>
      </c>
      <c r="O4424">
        <v>818</v>
      </c>
      <c r="P4424">
        <v>0</v>
      </c>
      <c r="Q4424">
        <v>0</v>
      </c>
      <c r="R4424">
        <v>0.314444</v>
      </c>
      <c r="S4424">
        <v>257.21555499999999</v>
      </c>
      <c r="T4424">
        <v>0</v>
      </c>
      <c r="U4424">
        <v>0</v>
      </c>
    </row>
    <row r="4425" spans="1:21" x14ac:dyDescent="0.25">
      <c r="A4425" t="s">
        <v>16750</v>
      </c>
      <c r="B4425">
        <v>1</v>
      </c>
      <c r="C4425" t="s">
        <v>78</v>
      </c>
      <c r="D4425" t="s">
        <v>88</v>
      </c>
      <c r="E4425" t="s">
        <v>16751</v>
      </c>
      <c r="F4425" t="s">
        <v>4991</v>
      </c>
      <c r="G4425" t="s">
        <v>71</v>
      </c>
      <c r="H4425" t="s">
        <v>129</v>
      </c>
      <c r="I4425" t="s">
        <v>22</v>
      </c>
      <c r="J4425" t="s">
        <v>141</v>
      </c>
      <c r="K4425" t="s">
        <v>16752</v>
      </c>
      <c r="L4425" t="s">
        <v>16753</v>
      </c>
      <c r="M4425">
        <v>1.9552777770000001</v>
      </c>
      <c r="N4425">
        <v>0</v>
      </c>
      <c r="O4425">
        <v>1</v>
      </c>
      <c r="P4425">
        <v>0</v>
      </c>
      <c r="Q4425">
        <v>0</v>
      </c>
      <c r="R4425">
        <v>0</v>
      </c>
      <c r="S4425">
        <v>1.9552780000000001</v>
      </c>
      <c r="T4425">
        <v>0</v>
      </c>
      <c r="U4425">
        <v>0</v>
      </c>
    </row>
    <row r="4426" spans="1:21" x14ac:dyDescent="0.25">
      <c r="A4426" t="s">
        <v>16754</v>
      </c>
      <c r="B4426">
        <v>1</v>
      </c>
      <c r="C4426" t="s">
        <v>79</v>
      </c>
      <c r="D4426" t="s">
        <v>115</v>
      </c>
      <c r="E4426" t="s">
        <v>16755</v>
      </c>
      <c r="F4426" t="s">
        <v>4991</v>
      </c>
      <c r="G4426" t="s">
        <v>71</v>
      </c>
      <c r="H4426" t="s">
        <v>129</v>
      </c>
      <c r="I4426" t="s">
        <v>22</v>
      </c>
      <c r="J4426" t="s">
        <v>141</v>
      </c>
      <c r="K4426" t="s">
        <v>16756</v>
      </c>
      <c r="L4426" t="s">
        <v>16757</v>
      </c>
      <c r="M4426">
        <v>1.5125</v>
      </c>
      <c r="N4426">
        <v>0</v>
      </c>
      <c r="O4426">
        <v>4</v>
      </c>
      <c r="P4426">
        <v>0</v>
      </c>
      <c r="Q4426">
        <v>0</v>
      </c>
      <c r="R4426">
        <v>0</v>
      </c>
      <c r="S4426">
        <v>6.05</v>
      </c>
      <c r="T4426">
        <v>0</v>
      </c>
      <c r="U4426">
        <v>0</v>
      </c>
    </row>
    <row r="4427" spans="1:21" x14ac:dyDescent="0.25">
      <c r="A4427" t="s">
        <v>16758</v>
      </c>
      <c r="B4427">
        <v>1</v>
      </c>
      <c r="C4427" t="s">
        <v>78</v>
      </c>
      <c r="D4427" t="s">
        <v>96</v>
      </c>
      <c r="E4427" t="s">
        <v>16759</v>
      </c>
      <c r="F4427" t="s">
        <v>4991</v>
      </c>
      <c r="G4427" t="s">
        <v>71</v>
      </c>
      <c r="H4427" t="s">
        <v>129</v>
      </c>
      <c r="I4427" t="s">
        <v>22</v>
      </c>
      <c r="J4427" t="s">
        <v>141</v>
      </c>
      <c r="K4427" t="s">
        <v>16760</v>
      </c>
      <c r="L4427" t="s">
        <v>16761</v>
      </c>
      <c r="M4427">
        <v>0.93</v>
      </c>
      <c r="N4427">
        <v>0</v>
      </c>
      <c r="O4427">
        <v>1</v>
      </c>
      <c r="P4427">
        <v>0</v>
      </c>
      <c r="Q4427">
        <v>0</v>
      </c>
      <c r="R4427">
        <v>0</v>
      </c>
      <c r="S4427">
        <v>0.93</v>
      </c>
      <c r="T4427">
        <v>0</v>
      </c>
      <c r="U4427">
        <v>0</v>
      </c>
    </row>
    <row r="4428" spans="1:21" x14ac:dyDescent="0.25">
      <c r="A4428" t="s">
        <v>16762</v>
      </c>
      <c r="B4428">
        <v>1</v>
      </c>
      <c r="C4428" t="s">
        <v>79</v>
      </c>
      <c r="D4428" t="s">
        <v>116</v>
      </c>
      <c r="E4428" t="s">
        <v>16763</v>
      </c>
      <c r="F4428" t="s">
        <v>5279</v>
      </c>
      <c r="G4428" t="s">
        <v>72</v>
      </c>
      <c r="H4428" t="s">
        <v>129</v>
      </c>
      <c r="I4428" t="s">
        <v>22</v>
      </c>
      <c r="J4428" t="s">
        <v>141</v>
      </c>
      <c r="K4428" t="s">
        <v>16764</v>
      </c>
      <c r="L4428" t="s">
        <v>16765</v>
      </c>
      <c r="M4428">
        <v>1.1727777770000001</v>
      </c>
      <c r="N4428">
        <v>0</v>
      </c>
      <c r="O4428">
        <v>0</v>
      </c>
      <c r="P4428">
        <v>9</v>
      </c>
      <c r="Q4428">
        <v>441</v>
      </c>
      <c r="R4428">
        <v>0</v>
      </c>
      <c r="S4428">
        <v>0</v>
      </c>
      <c r="T4428">
        <v>10.555</v>
      </c>
      <c r="U4428">
        <v>517.19500000000005</v>
      </c>
    </row>
    <row r="4429" spans="1:21" x14ac:dyDescent="0.25">
      <c r="A4429" t="s">
        <v>16766</v>
      </c>
      <c r="B4429">
        <v>1</v>
      </c>
      <c r="C4429" t="s">
        <v>79</v>
      </c>
      <c r="D4429" t="s">
        <v>116</v>
      </c>
      <c r="E4429" t="s">
        <v>16763</v>
      </c>
      <c r="F4429" t="s">
        <v>5012</v>
      </c>
      <c r="G4429" t="s">
        <v>72</v>
      </c>
      <c r="H4429" t="s">
        <v>129</v>
      </c>
      <c r="I4429" t="s">
        <v>22</v>
      </c>
      <c r="J4429" t="s">
        <v>141</v>
      </c>
      <c r="K4429" t="s">
        <v>16767</v>
      </c>
      <c r="L4429" t="s">
        <v>16768</v>
      </c>
      <c r="M4429">
        <v>1.596944444</v>
      </c>
      <c r="N4429">
        <v>0</v>
      </c>
      <c r="O4429">
        <v>0</v>
      </c>
      <c r="P4429">
        <v>9</v>
      </c>
      <c r="Q4429">
        <v>421</v>
      </c>
      <c r="R4429">
        <v>0</v>
      </c>
      <c r="S4429">
        <v>0</v>
      </c>
      <c r="T4429">
        <v>14.3725</v>
      </c>
      <c r="U4429">
        <v>672.31361100000004</v>
      </c>
    </row>
    <row r="4430" spans="1:21" x14ac:dyDescent="0.25">
      <c r="A4430" t="s">
        <v>16769</v>
      </c>
      <c r="B4430">
        <v>1</v>
      </c>
      <c r="C4430" t="s">
        <v>79</v>
      </c>
      <c r="D4430" t="s">
        <v>116</v>
      </c>
      <c r="E4430" t="s">
        <v>635</v>
      </c>
      <c r="F4430" t="s">
        <v>140</v>
      </c>
      <c r="G4430" t="s">
        <v>72</v>
      </c>
      <c r="H4430" t="s">
        <v>168</v>
      </c>
      <c r="I4430" t="s">
        <v>22</v>
      </c>
      <c r="J4430" t="s">
        <v>141</v>
      </c>
      <c r="K4430" t="s">
        <v>16770</v>
      </c>
      <c r="L4430" t="s">
        <v>16771</v>
      </c>
      <c r="M4430">
        <v>3.333333E-3</v>
      </c>
      <c r="N4430">
        <v>0</v>
      </c>
      <c r="O4430">
        <v>0</v>
      </c>
      <c r="P4430">
        <v>212</v>
      </c>
      <c r="Q4430">
        <v>3164</v>
      </c>
      <c r="R4430">
        <v>0</v>
      </c>
      <c r="S4430">
        <v>0</v>
      </c>
      <c r="T4430">
        <v>0.70666700000000005</v>
      </c>
      <c r="U4430">
        <v>10.546666</v>
      </c>
    </row>
    <row r="4431" spans="1:21" x14ac:dyDescent="0.25">
      <c r="A4431" t="s">
        <v>16772</v>
      </c>
      <c r="B4431">
        <v>1</v>
      </c>
      <c r="C4431" t="s">
        <v>79</v>
      </c>
      <c r="D4431" t="s">
        <v>116</v>
      </c>
      <c r="E4431" t="s">
        <v>623</v>
      </c>
      <c r="F4431" t="s">
        <v>140</v>
      </c>
      <c r="G4431" t="s">
        <v>72</v>
      </c>
      <c r="H4431" t="s">
        <v>129</v>
      </c>
      <c r="I4431" t="s">
        <v>22</v>
      </c>
      <c r="J4431" t="s">
        <v>141</v>
      </c>
      <c r="K4431" t="s">
        <v>16773</v>
      </c>
      <c r="L4431" t="s">
        <v>16774</v>
      </c>
      <c r="M4431">
        <v>7.3055554999999994E-2</v>
      </c>
      <c r="N4431">
        <v>0</v>
      </c>
      <c r="O4431">
        <v>0</v>
      </c>
      <c r="P4431">
        <v>1</v>
      </c>
      <c r="Q4431">
        <v>78</v>
      </c>
      <c r="R4431">
        <v>0</v>
      </c>
      <c r="S4431">
        <v>0</v>
      </c>
      <c r="T4431">
        <v>7.3055999999999996E-2</v>
      </c>
      <c r="U4431">
        <v>5.6983329999999999</v>
      </c>
    </row>
    <row r="4432" spans="1:21" x14ac:dyDescent="0.25">
      <c r="A4432" t="s">
        <v>16775</v>
      </c>
      <c r="B4432">
        <v>1</v>
      </c>
      <c r="C4432" t="s">
        <v>79</v>
      </c>
      <c r="D4432" t="s">
        <v>116</v>
      </c>
      <c r="E4432" t="s">
        <v>16776</v>
      </c>
      <c r="F4432" t="s">
        <v>6456</v>
      </c>
      <c r="G4432" t="s">
        <v>72</v>
      </c>
      <c r="H4432" t="s">
        <v>129</v>
      </c>
      <c r="I4432" t="s">
        <v>22</v>
      </c>
      <c r="J4432" t="s">
        <v>141</v>
      </c>
      <c r="K4432" t="s">
        <v>13472</v>
      </c>
      <c r="L4432" t="s">
        <v>16777</v>
      </c>
      <c r="M4432">
        <v>6.3666666660000004</v>
      </c>
      <c r="N4432">
        <v>0</v>
      </c>
      <c r="O4432">
        <v>0</v>
      </c>
      <c r="P4432">
        <v>1</v>
      </c>
      <c r="Q4432">
        <v>0</v>
      </c>
      <c r="R4432">
        <v>0</v>
      </c>
      <c r="S4432">
        <v>0</v>
      </c>
      <c r="T4432">
        <v>6.3666669999999996</v>
      </c>
      <c r="U4432">
        <v>0</v>
      </c>
    </row>
    <row r="4433" spans="1:21" x14ac:dyDescent="0.25">
      <c r="A4433" t="s">
        <v>16778</v>
      </c>
      <c r="B4433">
        <v>1</v>
      </c>
      <c r="C4433" t="s">
        <v>79</v>
      </c>
      <c r="D4433" t="s">
        <v>116</v>
      </c>
      <c r="E4433" t="s">
        <v>623</v>
      </c>
      <c r="F4433" t="s">
        <v>140</v>
      </c>
      <c r="G4433" t="s">
        <v>72</v>
      </c>
      <c r="H4433" t="s">
        <v>129</v>
      </c>
      <c r="I4433" t="s">
        <v>22</v>
      </c>
      <c r="J4433" t="s">
        <v>141</v>
      </c>
      <c r="K4433" t="s">
        <v>16779</v>
      </c>
      <c r="L4433" t="s">
        <v>16780</v>
      </c>
      <c r="M4433">
        <v>1.1486111109999999</v>
      </c>
      <c r="N4433">
        <v>0</v>
      </c>
      <c r="O4433">
        <v>0</v>
      </c>
      <c r="P4433">
        <v>70</v>
      </c>
      <c r="Q4433">
        <v>665</v>
      </c>
      <c r="R4433">
        <v>0</v>
      </c>
      <c r="S4433">
        <v>0</v>
      </c>
      <c r="T4433">
        <v>80.402777999999998</v>
      </c>
      <c r="U4433">
        <v>763.82638899999995</v>
      </c>
    </row>
    <row r="4434" spans="1:21" x14ac:dyDescent="0.25">
      <c r="A4434" t="s">
        <v>16781</v>
      </c>
      <c r="B4434">
        <v>1</v>
      </c>
      <c r="C4434" t="s">
        <v>79</v>
      </c>
      <c r="D4434" t="s">
        <v>116</v>
      </c>
      <c r="E4434" t="s">
        <v>16782</v>
      </c>
      <c r="F4434" t="s">
        <v>5012</v>
      </c>
      <c r="G4434" t="s">
        <v>72</v>
      </c>
      <c r="H4434" t="s">
        <v>129</v>
      </c>
      <c r="I4434" t="s">
        <v>22</v>
      </c>
      <c r="J4434" t="s">
        <v>141</v>
      </c>
      <c r="K4434" t="s">
        <v>16783</v>
      </c>
      <c r="L4434" t="s">
        <v>16784</v>
      </c>
      <c r="M4434">
        <v>1.406666666</v>
      </c>
      <c r="N4434">
        <v>0</v>
      </c>
      <c r="O4434">
        <v>0</v>
      </c>
      <c r="P4434">
        <v>0</v>
      </c>
      <c r="Q4434">
        <v>12</v>
      </c>
      <c r="R4434">
        <v>0</v>
      </c>
      <c r="S4434">
        <v>0</v>
      </c>
      <c r="T4434">
        <v>0</v>
      </c>
      <c r="U4434">
        <v>16.88</v>
      </c>
    </row>
    <row r="4435" spans="1:21" x14ac:dyDescent="0.25">
      <c r="A4435" t="s">
        <v>16785</v>
      </c>
      <c r="B4435">
        <v>1</v>
      </c>
      <c r="C4435" t="s">
        <v>79</v>
      </c>
      <c r="D4435" t="s">
        <v>116</v>
      </c>
      <c r="E4435" t="s">
        <v>16786</v>
      </c>
      <c r="F4435" t="s">
        <v>140</v>
      </c>
      <c r="G4435" t="s">
        <v>72</v>
      </c>
      <c r="H4435" t="s">
        <v>129</v>
      </c>
      <c r="I4435" t="s">
        <v>22</v>
      </c>
      <c r="J4435" t="s">
        <v>141</v>
      </c>
      <c r="K4435" t="s">
        <v>16787</v>
      </c>
      <c r="L4435" t="s">
        <v>16788</v>
      </c>
      <c r="M4435">
        <v>0.587777777</v>
      </c>
      <c r="N4435">
        <v>0</v>
      </c>
      <c r="O4435">
        <v>0</v>
      </c>
      <c r="P4435">
        <v>2</v>
      </c>
      <c r="Q4435">
        <v>26</v>
      </c>
      <c r="R4435">
        <v>0</v>
      </c>
      <c r="S4435">
        <v>0</v>
      </c>
      <c r="T4435">
        <v>1.175556</v>
      </c>
      <c r="U4435">
        <v>15.282222000000001</v>
      </c>
    </row>
    <row r="4436" spans="1:21" x14ac:dyDescent="0.25">
      <c r="A4436" t="s">
        <v>16789</v>
      </c>
      <c r="B4436">
        <v>1</v>
      </c>
      <c r="C4436" t="s">
        <v>79</v>
      </c>
      <c r="D4436" t="s">
        <v>116</v>
      </c>
      <c r="E4436" t="s">
        <v>616</v>
      </c>
      <c r="F4436" t="s">
        <v>5012</v>
      </c>
      <c r="G4436" t="s">
        <v>72</v>
      </c>
      <c r="H4436" t="s">
        <v>129</v>
      </c>
      <c r="I4436" t="s">
        <v>22</v>
      </c>
      <c r="J4436" t="s">
        <v>141</v>
      </c>
      <c r="K4436" t="s">
        <v>16790</v>
      </c>
      <c r="L4436" t="s">
        <v>16791</v>
      </c>
      <c r="M4436">
        <v>0.11083333300000001</v>
      </c>
      <c r="N4436">
        <v>0</v>
      </c>
      <c r="O4436">
        <v>0</v>
      </c>
      <c r="P4436">
        <v>42</v>
      </c>
      <c r="Q4436">
        <v>1313</v>
      </c>
      <c r="R4436">
        <v>0</v>
      </c>
      <c r="S4436">
        <v>0</v>
      </c>
      <c r="T4436">
        <v>4.6550000000000002</v>
      </c>
      <c r="U4436">
        <v>145.52416600000001</v>
      </c>
    </row>
    <row r="4437" spans="1:21" x14ac:dyDescent="0.25">
      <c r="A4437" t="s">
        <v>16792</v>
      </c>
      <c r="B4437">
        <v>1</v>
      </c>
      <c r="C4437" t="s">
        <v>79</v>
      </c>
      <c r="D4437" t="s">
        <v>116</v>
      </c>
      <c r="E4437" t="s">
        <v>663</v>
      </c>
      <c r="F4437" t="s">
        <v>140</v>
      </c>
      <c r="G4437" t="s">
        <v>72</v>
      </c>
      <c r="H4437" t="s">
        <v>129</v>
      </c>
      <c r="I4437" t="s">
        <v>22</v>
      </c>
      <c r="J4437" t="s">
        <v>141</v>
      </c>
      <c r="K4437" t="s">
        <v>16793</v>
      </c>
      <c r="L4437" t="s">
        <v>16794</v>
      </c>
      <c r="M4437">
        <v>0.241666666</v>
      </c>
      <c r="N4437">
        <v>0</v>
      </c>
      <c r="O4437">
        <v>0</v>
      </c>
      <c r="P4437">
        <v>157</v>
      </c>
      <c r="Q4437">
        <v>2133</v>
      </c>
      <c r="R4437">
        <v>0</v>
      </c>
      <c r="S4437">
        <v>0</v>
      </c>
      <c r="T4437">
        <v>37.941667000000002</v>
      </c>
      <c r="U4437">
        <v>515.47499900000003</v>
      </c>
    </row>
    <row r="4438" spans="1:21" x14ac:dyDescent="0.25">
      <c r="A4438" t="s">
        <v>16795</v>
      </c>
      <c r="B4438">
        <v>1</v>
      </c>
      <c r="C4438" t="s">
        <v>79</v>
      </c>
      <c r="D4438" t="s">
        <v>116</v>
      </c>
      <c r="E4438" t="s">
        <v>16796</v>
      </c>
      <c r="F4438" t="s">
        <v>140</v>
      </c>
      <c r="G4438" t="s">
        <v>72</v>
      </c>
      <c r="H4438" t="s">
        <v>129</v>
      </c>
      <c r="I4438" t="s">
        <v>22</v>
      </c>
      <c r="J4438" t="s">
        <v>141</v>
      </c>
      <c r="K4438" t="s">
        <v>16797</v>
      </c>
      <c r="L4438" t="s">
        <v>16798</v>
      </c>
      <c r="M4438">
        <v>0.251111111</v>
      </c>
      <c r="N4438">
        <v>19</v>
      </c>
      <c r="O4438">
        <v>1817</v>
      </c>
      <c r="P4438">
        <v>15</v>
      </c>
      <c r="Q4438">
        <v>303</v>
      </c>
      <c r="R4438">
        <v>4.7711110000000003</v>
      </c>
      <c r="S4438">
        <v>456.268889</v>
      </c>
      <c r="T4438">
        <v>3.766667</v>
      </c>
      <c r="U4438">
        <v>76.086667000000006</v>
      </c>
    </row>
    <row r="4439" spans="1:21" x14ac:dyDescent="0.25">
      <c r="A4439" t="s">
        <v>16799</v>
      </c>
      <c r="B4439">
        <v>1</v>
      </c>
      <c r="C4439" t="s">
        <v>79</v>
      </c>
      <c r="D4439" t="s">
        <v>116</v>
      </c>
      <c r="E4439" t="s">
        <v>16800</v>
      </c>
      <c r="F4439" t="s">
        <v>5012</v>
      </c>
      <c r="G4439" t="s">
        <v>72</v>
      </c>
      <c r="H4439" t="s">
        <v>129</v>
      </c>
      <c r="I4439" t="s">
        <v>22</v>
      </c>
      <c r="J4439" t="s">
        <v>141</v>
      </c>
      <c r="K4439" t="s">
        <v>16801</v>
      </c>
      <c r="L4439" t="s">
        <v>16802</v>
      </c>
      <c r="M4439">
        <v>1.066944444</v>
      </c>
      <c r="N4439">
        <v>0</v>
      </c>
      <c r="O4439">
        <v>0</v>
      </c>
      <c r="P4439">
        <v>0</v>
      </c>
      <c r="Q4439">
        <v>10</v>
      </c>
      <c r="R4439">
        <v>0</v>
      </c>
      <c r="S4439">
        <v>0</v>
      </c>
      <c r="T4439">
        <v>0</v>
      </c>
      <c r="U4439">
        <v>10.669444</v>
      </c>
    </row>
    <row r="4440" spans="1:21" x14ac:dyDescent="0.25">
      <c r="A4440" t="s">
        <v>16803</v>
      </c>
      <c r="B4440">
        <v>1</v>
      </c>
      <c r="C4440" t="s">
        <v>79</v>
      </c>
      <c r="D4440" t="s">
        <v>116</v>
      </c>
      <c r="E4440" t="s">
        <v>635</v>
      </c>
      <c r="F4440" t="s">
        <v>140</v>
      </c>
      <c r="G4440" t="s">
        <v>72</v>
      </c>
      <c r="H4440" t="s">
        <v>129</v>
      </c>
      <c r="I4440" t="s">
        <v>22</v>
      </c>
      <c r="J4440" t="s">
        <v>141</v>
      </c>
      <c r="K4440" t="s">
        <v>16804</v>
      </c>
      <c r="L4440" t="s">
        <v>16805</v>
      </c>
      <c r="M4440">
        <v>0.168055555</v>
      </c>
      <c r="N4440">
        <v>0</v>
      </c>
      <c r="O4440">
        <v>0</v>
      </c>
      <c r="P4440">
        <v>212</v>
      </c>
      <c r="Q4440">
        <v>3164</v>
      </c>
      <c r="R4440">
        <v>0</v>
      </c>
      <c r="S4440">
        <v>0</v>
      </c>
      <c r="T4440">
        <v>35.627777999999999</v>
      </c>
      <c r="U4440">
        <v>531.72777599999995</v>
      </c>
    </row>
    <row r="4441" spans="1:21" x14ac:dyDescent="0.25">
      <c r="A4441" t="s">
        <v>16806</v>
      </c>
      <c r="B4441">
        <v>1</v>
      </c>
      <c r="C4441" t="s">
        <v>79</v>
      </c>
      <c r="D4441" t="s">
        <v>116</v>
      </c>
      <c r="E4441" t="s">
        <v>16807</v>
      </c>
      <c r="F4441" t="s">
        <v>140</v>
      </c>
      <c r="G4441" t="s">
        <v>72</v>
      </c>
      <c r="H4441" t="s">
        <v>129</v>
      </c>
      <c r="I4441" t="s">
        <v>22</v>
      </c>
      <c r="J4441" t="s">
        <v>141</v>
      </c>
      <c r="K4441" t="s">
        <v>16808</v>
      </c>
      <c r="L4441" t="s">
        <v>16809</v>
      </c>
      <c r="M4441">
        <v>0.15666666600000001</v>
      </c>
      <c r="N4441">
        <v>0</v>
      </c>
      <c r="O4441">
        <v>0</v>
      </c>
      <c r="P4441">
        <v>42</v>
      </c>
      <c r="Q4441">
        <v>1313</v>
      </c>
      <c r="R4441">
        <v>0</v>
      </c>
      <c r="S4441">
        <v>0</v>
      </c>
      <c r="T4441">
        <v>6.58</v>
      </c>
      <c r="U4441">
        <v>205.70333199999999</v>
      </c>
    </row>
    <row r="4442" spans="1:21" x14ac:dyDescent="0.25">
      <c r="A4442" t="s">
        <v>16810</v>
      </c>
      <c r="B4442">
        <v>1</v>
      </c>
      <c r="C4442" t="s">
        <v>78</v>
      </c>
      <c r="D4442" t="s">
        <v>96</v>
      </c>
      <c r="E4442" t="s">
        <v>16811</v>
      </c>
      <c r="F4442" t="s">
        <v>4991</v>
      </c>
      <c r="G4442" t="s">
        <v>71</v>
      </c>
      <c r="H4442" t="s">
        <v>129</v>
      </c>
      <c r="I4442" t="s">
        <v>22</v>
      </c>
      <c r="J4442" t="s">
        <v>141</v>
      </c>
      <c r="K4442" t="s">
        <v>16812</v>
      </c>
      <c r="L4442" t="s">
        <v>16813</v>
      </c>
      <c r="M4442">
        <v>2.2716666659999998</v>
      </c>
      <c r="N4442">
        <v>0</v>
      </c>
      <c r="O4442">
        <v>2</v>
      </c>
      <c r="P4442">
        <v>0</v>
      </c>
      <c r="Q4442">
        <v>0</v>
      </c>
      <c r="R4442">
        <v>0</v>
      </c>
      <c r="S4442">
        <v>4.5433329999999996</v>
      </c>
      <c r="T4442">
        <v>0</v>
      </c>
      <c r="U4442">
        <v>0</v>
      </c>
    </row>
    <row r="4443" spans="1:21" x14ac:dyDescent="0.25">
      <c r="A4443" t="s">
        <v>16814</v>
      </c>
      <c r="B4443">
        <v>1</v>
      </c>
      <c r="C4443" t="s">
        <v>78</v>
      </c>
      <c r="D4443" t="s">
        <v>96</v>
      </c>
      <c r="E4443" t="s">
        <v>16815</v>
      </c>
      <c r="F4443" t="s">
        <v>4986</v>
      </c>
      <c r="G4443" t="s">
        <v>71</v>
      </c>
      <c r="H4443" t="s">
        <v>129</v>
      </c>
      <c r="I4443" t="s">
        <v>22</v>
      </c>
      <c r="J4443" t="s">
        <v>141</v>
      </c>
      <c r="K4443" t="s">
        <v>16816</v>
      </c>
      <c r="L4443" t="s">
        <v>16817</v>
      </c>
      <c r="M4443">
        <v>0.89833333299999996</v>
      </c>
      <c r="N4443">
        <v>0</v>
      </c>
      <c r="O4443">
        <v>4</v>
      </c>
      <c r="P4443">
        <v>0</v>
      </c>
      <c r="Q4443">
        <v>0</v>
      </c>
      <c r="R4443">
        <v>0</v>
      </c>
      <c r="S4443">
        <v>3.5933329999999999</v>
      </c>
      <c r="T4443">
        <v>0</v>
      </c>
      <c r="U4443">
        <v>0</v>
      </c>
    </row>
    <row r="4444" spans="1:21" x14ac:dyDescent="0.25">
      <c r="A4444" t="s">
        <v>16818</v>
      </c>
      <c r="B4444">
        <v>1</v>
      </c>
      <c r="C4444" t="s">
        <v>78</v>
      </c>
      <c r="D4444" t="s">
        <v>107</v>
      </c>
      <c r="E4444" t="s">
        <v>16819</v>
      </c>
      <c r="F4444" t="s">
        <v>10278</v>
      </c>
      <c r="G4444" t="s">
        <v>71</v>
      </c>
      <c r="H4444" t="s">
        <v>129</v>
      </c>
      <c r="I4444" t="s">
        <v>22</v>
      </c>
      <c r="J4444" t="s">
        <v>141</v>
      </c>
      <c r="K4444" t="s">
        <v>16820</v>
      </c>
      <c r="L4444" t="s">
        <v>16821</v>
      </c>
      <c r="M4444">
        <v>1.111388888</v>
      </c>
      <c r="N4444">
        <v>0</v>
      </c>
      <c r="O4444">
        <v>40</v>
      </c>
      <c r="P4444">
        <v>0</v>
      </c>
      <c r="Q4444">
        <v>0</v>
      </c>
      <c r="R4444">
        <v>0</v>
      </c>
      <c r="S4444">
        <v>44.455556000000001</v>
      </c>
      <c r="T4444">
        <v>0</v>
      </c>
      <c r="U4444">
        <v>0</v>
      </c>
    </row>
    <row r="4445" spans="1:21" x14ac:dyDescent="0.25">
      <c r="A4445" t="s">
        <v>16822</v>
      </c>
      <c r="B4445">
        <v>1</v>
      </c>
      <c r="C4445" t="s">
        <v>79</v>
      </c>
      <c r="D4445" t="s">
        <v>115</v>
      </c>
      <c r="E4445" t="s">
        <v>16823</v>
      </c>
      <c r="F4445" t="s">
        <v>4986</v>
      </c>
      <c r="G4445" t="s">
        <v>71</v>
      </c>
      <c r="H4445" t="s">
        <v>129</v>
      </c>
      <c r="I4445" t="s">
        <v>22</v>
      </c>
      <c r="J4445" t="s">
        <v>141</v>
      </c>
      <c r="K4445" t="s">
        <v>16824</v>
      </c>
      <c r="L4445" t="s">
        <v>16825</v>
      </c>
      <c r="M4445">
        <v>1.332777777</v>
      </c>
      <c r="N4445">
        <v>0</v>
      </c>
      <c r="O4445">
        <v>77</v>
      </c>
      <c r="P4445">
        <v>0</v>
      </c>
      <c r="Q4445">
        <v>0</v>
      </c>
      <c r="R4445">
        <v>0</v>
      </c>
      <c r="S4445">
        <v>102.62388900000001</v>
      </c>
      <c r="T4445">
        <v>0</v>
      </c>
      <c r="U4445">
        <v>0</v>
      </c>
    </row>
    <row r="4446" spans="1:21" x14ac:dyDescent="0.25">
      <c r="A4446" t="s">
        <v>16826</v>
      </c>
      <c r="B4446">
        <v>1</v>
      </c>
      <c r="C4446" t="s">
        <v>79</v>
      </c>
      <c r="D4446" t="s">
        <v>115</v>
      </c>
      <c r="E4446" t="s">
        <v>16827</v>
      </c>
      <c r="F4446" t="s">
        <v>5012</v>
      </c>
      <c r="G4446" t="s">
        <v>72</v>
      </c>
      <c r="H4446" t="s">
        <v>129</v>
      </c>
      <c r="I4446" t="s">
        <v>22</v>
      </c>
      <c r="J4446" t="s">
        <v>141</v>
      </c>
      <c r="K4446" t="s">
        <v>16828</v>
      </c>
      <c r="L4446" t="s">
        <v>2585</v>
      </c>
      <c r="M4446">
        <v>1.8688888880000001</v>
      </c>
      <c r="N4446">
        <v>0</v>
      </c>
      <c r="O4446">
        <v>0</v>
      </c>
      <c r="P4446">
        <v>1</v>
      </c>
      <c r="Q4446">
        <v>0</v>
      </c>
      <c r="R4446">
        <v>0</v>
      </c>
      <c r="S4446">
        <v>0</v>
      </c>
      <c r="T4446">
        <v>1.868889</v>
      </c>
      <c r="U4446">
        <v>0</v>
      </c>
    </row>
    <row r="4447" spans="1:21" x14ac:dyDescent="0.25">
      <c r="A4447" t="s">
        <v>16829</v>
      </c>
      <c r="B4447">
        <v>1</v>
      </c>
      <c r="C4447" t="s">
        <v>79</v>
      </c>
      <c r="D4447" t="s">
        <v>125</v>
      </c>
      <c r="E4447" t="s">
        <v>16830</v>
      </c>
      <c r="F4447" t="s">
        <v>5012</v>
      </c>
      <c r="G4447" t="s">
        <v>72</v>
      </c>
      <c r="H4447" t="s">
        <v>129</v>
      </c>
      <c r="I4447" t="s">
        <v>22</v>
      </c>
      <c r="J4447" t="s">
        <v>141</v>
      </c>
      <c r="K4447" t="s">
        <v>16831</v>
      </c>
      <c r="L4447" t="s">
        <v>16832</v>
      </c>
      <c r="M4447">
        <v>4.7016666660000004</v>
      </c>
      <c r="N4447">
        <v>0</v>
      </c>
      <c r="O4447">
        <v>0</v>
      </c>
      <c r="P4447">
        <v>10</v>
      </c>
      <c r="Q4447">
        <v>12</v>
      </c>
      <c r="R4447">
        <v>0</v>
      </c>
      <c r="S4447">
        <v>0</v>
      </c>
      <c r="T4447">
        <v>47.016666999999998</v>
      </c>
      <c r="U4447">
        <v>56.42</v>
      </c>
    </row>
    <row r="4448" spans="1:21" x14ac:dyDescent="0.25">
      <c r="A4448" t="s">
        <v>16833</v>
      </c>
      <c r="B4448">
        <v>1</v>
      </c>
      <c r="C4448" t="s">
        <v>79</v>
      </c>
      <c r="D4448" t="s">
        <v>125</v>
      </c>
      <c r="E4448" t="s">
        <v>16834</v>
      </c>
      <c r="F4448" t="s">
        <v>5012</v>
      </c>
      <c r="G4448" t="s">
        <v>72</v>
      </c>
      <c r="H4448" t="s">
        <v>129</v>
      </c>
      <c r="I4448" t="s">
        <v>22</v>
      </c>
      <c r="J4448" t="s">
        <v>141</v>
      </c>
      <c r="K4448" t="s">
        <v>16835</v>
      </c>
      <c r="L4448" t="s">
        <v>16836</v>
      </c>
      <c r="M4448">
        <v>0.55416666599999997</v>
      </c>
      <c r="N4448">
        <v>0</v>
      </c>
      <c r="O4448">
        <v>0</v>
      </c>
      <c r="P4448">
        <v>2</v>
      </c>
      <c r="Q4448">
        <v>29</v>
      </c>
      <c r="R4448">
        <v>0</v>
      </c>
      <c r="S4448">
        <v>0</v>
      </c>
      <c r="T4448">
        <v>1.108333</v>
      </c>
      <c r="U4448">
        <v>16.070833</v>
      </c>
    </row>
    <row r="4449" spans="1:21" x14ac:dyDescent="0.25">
      <c r="A4449" t="s">
        <v>16837</v>
      </c>
      <c r="B4449">
        <v>1</v>
      </c>
      <c r="C4449" t="s">
        <v>79</v>
      </c>
      <c r="D4449" t="s">
        <v>125</v>
      </c>
      <c r="E4449" t="s">
        <v>4377</v>
      </c>
      <c r="F4449" t="s">
        <v>140</v>
      </c>
      <c r="G4449" t="s">
        <v>72</v>
      </c>
      <c r="H4449" t="s">
        <v>129</v>
      </c>
      <c r="I4449" t="s">
        <v>22</v>
      </c>
      <c r="J4449" t="s">
        <v>141</v>
      </c>
      <c r="K4449" t="s">
        <v>16838</v>
      </c>
      <c r="L4449" t="s">
        <v>16839</v>
      </c>
      <c r="M4449">
        <v>2.511666666</v>
      </c>
      <c r="N4449">
        <v>0</v>
      </c>
      <c r="O4449">
        <v>0</v>
      </c>
      <c r="P4449">
        <v>303</v>
      </c>
      <c r="Q4449">
        <v>160</v>
      </c>
      <c r="R4449">
        <v>0</v>
      </c>
      <c r="S4449">
        <v>0</v>
      </c>
      <c r="T4449">
        <v>761.03499999999997</v>
      </c>
      <c r="U4449">
        <v>401.86666700000001</v>
      </c>
    </row>
    <row r="4450" spans="1:21" x14ac:dyDescent="0.25">
      <c r="A4450" t="s">
        <v>16840</v>
      </c>
      <c r="B4450">
        <v>1</v>
      </c>
      <c r="C4450" t="s">
        <v>79</v>
      </c>
      <c r="D4450" t="s">
        <v>125</v>
      </c>
      <c r="E4450" t="s">
        <v>4377</v>
      </c>
      <c r="F4450" t="s">
        <v>140</v>
      </c>
      <c r="G4450" t="s">
        <v>72</v>
      </c>
      <c r="H4450" t="s">
        <v>129</v>
      </c>
      <c r="I4450" t="s">
        <v>22</v>
      </c>
      <c r="J4450" t="s">
        <v>141</v>
      </c>
      <c r="K4450" t="s">
        <v>16841</v>
      </c>
      <c r="L4450" t="s">
        <v>16842</v>
      </c>
      <c r="M4450">
        <v>1.99</v>
      </c>
      <c r="N4450">
        <v>0</v>
      </c>
      <c r="O4450">
        <v>0</v>
      </c>
      <c r="P4450">
        <v>303</v>
      </c>
      <c r="Q4450">
        <v>160</v>
      </c>
      <c r="R4450">
        <v>0</v>
      </c>
      <c r="S4450">
        <v>0</v>
      </c>
      <c r="T4450">
        <v>602.97</v>
      </c>
      <c r="U4450">
        <v>318.39999999999998</v>
      </c>
    </row>
    <row r="4451" spans="1:21" x14ac:dyDescent="0.25">
      <c r="A4451" t="s">
        <v>16843</v>
      </c>
      <c r="B4451">
        <v>1</v>
      </c>
      <c r="C4451" t="s">
        <v>78</v>
      </c>
      <c r="D4451" t="s">
        <v>98</v>
      </c>
      <c r="E4451" t="s">
        <v>16844</v>
      </c>
      <c r="F4451" t="s">
        <v>5012</v>
      </c>
      <c r="G4451" t="s">
        <v>72</v>
      </c>
      <c r="H4451" t="s">
        <v>129</v>
      </c>
      <c r="I4451" t="s">
        <v>22</v>
      </c>
      <c r="J4451" t="s">
        <v>141</v>
      </c>
      <c r="K4451" t="s">
        <v>16845</v>
      </c>
      <c r="L4451" t="s">
        <v>16846</v>
      </c>
      <c r="M4451">
        <v>1.7122222220000001</v>
      </c>
      <c r="N4451">
        <v>0</v>
      </c>
      <c r="O4451">
        <v>103</v>
      </c>
      <c r="P4451">
        <v>5</v>
      </c>
      <c r="Q4451">
        <v>65</v>
      </c>
      <c r="R4451">
        <v>0</v>
      </c>
      <c r="S4451">
        <v>176.358889</v>
      </c>
      <c r="T4451">
        <v>8.5611110000000004</v>
      </c>
      <c r="U4451">
        <v>111.294444</v>
      </c>
    </row>
    <row r="4452" spans="1:21" x14ac:dyDescent="0.25">
      <c r="A4452" t="s">
        <v>16847</v>
      </c>
      <c r="B4452">
        <v>1</v>
      </c>
      <c r="C4452" t="s">
        <v>78</v>
      </c>
      <c r="D4452" t="s">
        <v>98</v>
      </c>
      <c r="E4452" t="s">
        <v>16848</v>
      </c>
      <c r="F4452" t="s">
        <v>4986</v>
      </c>
      <c r="G4452" t="s">
        <v>71</v>
      </c>
      <c r="H4452" t="s">
        <v>129</v>
      </c>
      <c r="I4452" t="s">
        <v>22</v>
      </c>
      <c r="J4452" t="s">
        <v>141</v>
      </c>
      <c r="K4452" t="s">
        <v>16849</v>
      </c>
      <c r="L4452" t="s">
        <v>16850</v>
      </c>
      <c r="M4452">
        <v>1.3930555549999999</v>
      </c>
      <c r="N4452">
        <v>0</v>
      </c>
      <c r="O4452">
        <v>10</v>
      </c>
      <c r="P4452">
        <v>0</v>
      </c>
      <c r="Q4452">
        <v>0</v>
      </c>
      <c r="R4452">
        <v>0</v>
      </c>
      <c r="S4452">
        <v>13.930555999999999</v>
      </c>
      <c r="T4452">
        <v>0</v>
      </c>
      <c r="U4452">
        <v>0</v>
      </c>
    </row>
    <row r="4453" spans="1:21" x14ac:dyDescent="0.25">
      <c r="A4453" t="s">
        <v>16851</v>
      </c>
      <c r="B4453">
        <v>1</v>
      </c>
      <c r="C4453" t="s">
        <v>78</v>
      </c>
      <c r="D4453" t="s">
        <v>98</v>
      </c>
      <c r="E4453" t="s">
        <v>16852</v>
      </c>
      <c r="F4453" t="s">
        <v>4991</v>
      </c>
      <c r="G4453" t="s">
        <v>71</v>
      </c>
      <c r="H4453" t="s">
        <v>129</v>
      </c>
      <c r="I4453" t="s">
        <v>22</v>
      </c>
      <c r="J4453" t="s">
        <v>141</v>
      </c>
      <c r="K4453" t="s">
        <v>16853</v>
      </c>
      <c r="L4453" t="s">
        <v>16854</v>
      </c>
      <c r="M4453">
        <v>0.29916666600000003</v>
      </c>
      <c r="N4453">
        <v>0</v>
      </c>
      <c r="O4453">
        <v>0</v>
      </c>
      <c r="P4453">
        <v>0</v>
      </c>
      <c r="Q4453">
        <v>1</v>
      </c>
      <c r="R4453">
        <v>0</v>
      </c>
      <c r="S4453">
        <v>0</v>
      </c>
      <c r="T4453">
        <v>0</v>
      </c>
      <c r="U4453">
        <v>0.29916700000000002</v>
      </c>
    </row>
    <row r="4454" spans="1:21" x14ac:dyDescent="0.25">
      <c r="A4454" t="s">
        <v>16855</v>
      </c>
      <c r="B4454">
        <v>1</v>
      </c>
      <c r="C4454" t="s">
        <v>78</v>
      </c>
      <c r="D4454" t="s">
        <v>98</v>
      </c>
      <c r="E4454" t="s">
        <v>16856</v>
      </c>
      <c r="F4454" t="s">
        <v>140</v>
      </c>
      <c r="G4454" t="s">
        <v>72</v>
      </c>
      <c r="H4454" t="s">
        <v>129</v>
      </c>
      <c r="I4454" t="s">
        <v>22</v>
      </c>
      <c r="J4454" t="s">
        <v>141</v>
      </c>
      <c r="K4454" t="s">
        <v>16857</v>
      </c>
      <c r="L4454" t="s">
        <v>16858</v>
      </c>
      <c r="M4454">
        <v>0.444722222</v>
      </c>
      <c r="N4454">
        <v>0</v>
      </c>
      <c r="O4454">
        <v>208</v>
      </c>
      <c r="P4454">
        <v>7</v>
      </c>
      <c r="Q4454">
        <v>53</v>
      </c>
      <c r="R4454">
        <v>0</v>
      </c>
      <c r="S4454">
        <v>92.502222000000003</v>
      </c>
      <c r="T4454">
        <v>3.1130559999999998</v>
      </c>
      <c r="U4454">
        <v>23.570277999999998</v>
      </c>
    </row>
    <row r="4455" spans="1:21" x14ac:dyDescent="0.25">
      <c r="A4455" t="s">
        <v>16859</v>
      </c>
      <c r="B4455">
        <v>1</v>
      </c>
      <c r="C4455" t="s">
        <v>78</v>
      </c>
      <c r="D4455" t="s">
        <v>98</v>
      </c>
      <c r="E4455" t="s">
        <v>16860</v>
      </c>
      <c r="F4455" t="s">
        <v>5417</v>
      </c>
      <c r="G4455" t="s">
        <v>71</v>
      </c>
      <c r="H4455" t="s">
        <v>129</v>
      </c>
      <c r="I4455" t="s">
        <v>22</v>
      </c>
      <c r="J4455" t="s">
        <v>141</v>
      </c>
      <c r="K4455" t="s">
        <v>16861</v>
      </c>
      <c r="L4455" t="s">
        <v>16862</v>
      </c>
      <c r="M4455">
        <v>0.15111111099999999</v>
      </c>
      <c r="N4455">
        <v>0</v>
      </c>
      <c r="O4455">
        <v>1</v>
      </c>
      <c r="P4455">
        <v>0</v>
      </c>
      <c r="Q4455">
        <v>0</v>
      </c>
      <c r="R4455">
        <v>0</v>
      </c>
      <c r="S4455">
        <v>0.151111</v>
      </c>
      <c r="T4455">
        <v>0</v>
      </c>
      <c r="U4455">
        <v>0</v>
      </c>
    </row>
    <row r="4456" spans="1:21" x14ac:dyDescent="0.25">
      <c r="A4456" t="s">
        <v>16863</v>
      </c>
      <c r="B4456">
        <v>1</v>
      </c>
      <c r="C4456" t="s">
        <v>79</v>
      </c>
      <c r="D4456" t="s">
        <v>110</v>
      </c>
      <c r="E4456" t="s">
        <v>16864</v>
      </c>
      <c r="F4456" t="s">
        <v>4991</v>
      </c>
      <c r="G4456" t="s">
        <v>71</v>
      </c>
      <c r="H4456" t="s">
        <v>129</v>
      </c>
      <c r="I4456" t="s">
        <v>22</v>
      </c>
      <c r="J4456" t="s">
        <v>141</v>
      </c>
      <c r="K4456" t="s">
        <v>16865</v>
      </c>
      <c r="L4456" t="s">
        <v>16866</v>
      </c>
      <c r="M4456">
        <v>0.81361111100000005</v>
      </c>
      <c r="N4456">
        <v>0</v>
      </c>
      <c r="O4456">
        <v>1</v>
      </c>
      <c r="P4456">
        <v>0</v>
      </c>
      <c r="Q4456">
        <v>0</v>
      </c>
      <c r="R4456">
        <v>0</v>
      </c>
      <c r="S4456">
        <v>0.81361099999999997</v>
      </c>
      <c r="T4456">
        <v>0</v>
      </c>
      <c r="U4456">
        <v>0</v>
      </c>
    </row>
    <row r="4457" spans="1:21" x14ac:dyDescent="0.25">
      <c r="A4457" t="s">
        <v>16867</v>
      </c>
      <c r="B4457">
        <v>1</v>
      </c>
      <c r="C4457" t="s">
        <v>78</v>
      </c>
      <c r="D4457" t="s">
        <v>92</v>
      </c>
      <c r="E4457" t="s">
        <v>16868</v>
      </c>
      <c r="F4457" t="s">
        <v>5012</v>
      </c>
      <c r="G4457" t="s">
        <v>72</v>
      </c>
      <c r="H4457" t="s">
        <v>129</v>
      </c>
      <c r="I4457" t="s">
        <v>22</v>
      </c>
      <c r="J4457" t="s">
        <v>141</v>
      </c>
      <c r="K4457" t="s">
        <v>16869</v>
      </c>
      <c r="L4457" t="s">
        <v>16870</v>
      </c>
      <c r="M4457">
        <v>0.830555555</v>
      </c>
      <c r="N4457">
        <v>0</v>
      </c>
      <c r="O4457">
        <v>0</v>
      </c>
      <c r="P4457">
        <v>0</v>
      </c>
      <c r="Q4457">
        <v>32</v>
      </c>
      <c r="R4457">
        <v>0</v>
      </c>
      <c r="S4457">
        <v>0</v>
      </c>
      <c r="T4457">
        <v>0</v>
      </c>
      <c r="U4457">
        <v>26.577777999999999</v>
      </c>
    </row>
    <row r="4458" spans="1:21" x14ac:dyDescent="0.25">
      <c r="A4458" t="s">
        <v>16871</v>
      </c>
      <c r="B4458">
        <v>1</v>
      </c>
      <c r="C4458" t="s">
        <v>78</v>
      </c>
      <c r="D4458" t="s">
        <v>92</v>
      </c>
      <c r="E4458" t="s">
        <v>16872</v>
      </c>
      <c r="F4458" t="s">
        <v>5417</v>
      </c>
      <c r="G4458" t="s">
        <v>71</v>
      </c>
      <c r="H4458" t="s">
        <v>129</v>
      </c>
      <c r="I4458" t="s">
        <v>22</v>
      </c>
      <c r="J4458" t="s">
        <v>141</v>
      </c>
      <c r="K4458" t="s">
        <v>16873</v>
      </c>
      <c r="L4458" t="s">
        <v>16874</v>
      </c>
      <c r="M4458">
        <v>1.025833333</v>
      </c>
      <c r="N4458">
        <v>0</v>
      </c>
      <c r="O4458">
        <v>10</v>
      </c>
      <c r="P4458">
        <v>0</v>
      </c>
      <c r="Q4458">
        <v>0</v>
      </c>
      <c r="R4458">
        <v>0</v>
      </c>
      <c r="S4458">
        <v>10.258333</v>
      </c>
      <c r="T4458">
        <v>0</v>
      </c>
      <c r="U4458">
        <v>0</v>
      </c>
    </row>
    <row r="4459" spans="1:21" x14ac:dyDescent="0.25">
      <c r="A4459" t="s">
        <v>16875</v>
      </c>
      <c r="B4459">
        <v>1</v>
      </c>
      <c r="C4459" t="s">
        <v>78</v>
      </c>
      <c r="D4459" t="s">
        <v>95</v>
      </c>
      <c r="E4459" t="s">
        <v>16876</v>
      </c>
      <c r="F4459" t="s">
        <v>5070</v>
      </c>
      <c r="G4459" t="s">
        <v>71</v>
      </c>
      <c r="H4459" t="s">
        <v>129</v>
      </c>
      <c r="I4459" t="s">
        <v>22</v>
      </c>
      <c r="J4459" t="s">
        <v>141</v>
      </c>
      <c r="K4459" t="s">
        <v>16877</v>
      </c>
      <c r="L4459" t="s">
        <v>16878</v>
      </c>
      <c r="M4459">
        <v>1.708611111</v>
      </c>
      <c r="N4459">
        <v>0</v>
      </c>
      <c r="O4459">
        <v>0</v>
      </c>
      <c r="P4459">
        <v>0</v>
      </c>
      <c r="Q4459">
        <v>1</v>
      </c>
      <c r="R4459">
        <v>0</v>
      </c>
      <c r="S4459">
        <v>0</v>
      </c>
      <c r="T4459">
        <v>0</v>
      </c>
      <c r="U4459">
        <v>1.7086110000000001</v>
      </c>
    </row>
    <row r="4460" spans="1:21" x14ac:dyDescent="0.25">
      <c r="A4460" t="s">
        <v>16879</v>
      </c>
      <c r="B4460">
        <v>1</v>
      </c>
      <c r="C4460" t="s">
        <v>78</v>
      </c>
      <c r="D4460" t="s">
        <v>95</v>
      </c>
      <c r="E4460" t="s">
        <v>16880</v>
      </c>
      <c r="F4460" t="s">
        <v>4991</v>
      </c>
      <c r="G4460" t="s">
        <v>71</v>
      </c>
      <c r="H4460" t="s">
        <v>129</v>
      </c>
      <c r="I4460" t="s">
        <v>22</v>
      </c>
      <c r="J4460" t="s">
        <v>141</v>
      </c>
      <c r="K4460" t="s">
        <v>16881</v>
      </c>
      <c r="L4460" t="s">
        <v>16882</v>
      </c>
      <c r="M4460">
        <v>2.3302777770000001</v>
      </c>
      <c r="N4460">
        <v>0</v>
      </c>
      <c r="O4460">
        <v>0</v>
      </c>
      <c r="P4460">
        <v>0</v>
      </c>
      <c r="Q4460">
        <v>1</v>
      </c>
      <c r="R4460">
        <v>0</v>
      </c>
      <c r="S4460">
        <v>0</v>
      </c>
      <c r="T4460">
        <v>0</v>
      </c>
      <c r="U4460">
        <v>2.3302779999999998</v>
      </c>
    </row>
    <row r="4461" spans="1:21" x14ac:dyDescent="0.25">
      <c r="A4461" t="s">
        <v>16883</v>
      </c>
      <c r="B4461">
        <v>1</v>
      </c>
      <c r="C4461" t="s">
        <v>79</v>
      </c>
      <c r="D4461" t="s">
        <v>115</v>
      </c>
      <c r="E4461" t="s">
        <v>16884</v>
      </c>
      <c r="F4461" t="s">
        <v>4991</v>
      </c>
      <c r="G4461" t="s">
        <v>71</v>
      </c>
      <c r="H4461" t="s">
        <v>129</v>
      </c>
      <c r="I4461" t="s">
        <v>22</v>
      </c>
      <c r="J4461" t="s">
        <v>141</v>
      </c>
      <c r="K4461" t="s">
        <v>16885</v>
      </c>
      <c r="L4461" t="s">
        <v>16886</v>
      </c>
      <c r="M4461">
        <v>1.683611111</v>
      </c>
      <c r="N4461">
        <v>0</v>
      </c>
      <c r="O4461">
        <v>1</v>
      </c>
      <c r="P4461">
        <v>0</v>
      </c>
      <c r="Q4461">
        <v>0</v>
      </c>
      <c r="R4461">
        <v>0</v>
      </c>
      <c r="S4461">
        <v>1.683611</v>
      </c>
      <c r="T4461">
        <v>0</v>
      </c>
      <c r="U4461">
        <v>0</v>
      </c>
    </row>
    <row r="4462" spans="1:21" x14ac:dyDescent="0.25">
      <c r="A4462" t="s">
        <v>16887</v>
      </c>
      <c r="B4462">
        <v>1</v>
      </c>
      <c r="C4462" t="s">
        <v>79</v>
      </c>
      <c r="D4462" t="s">
        <v>115</v>
      </c>
      <c r="E4462" t="s">
        <v>16888</v>
      </c>
      <c r="F4462" t="s">
        <v>5417</v>
      </c>
      <c r="G4462" t="s">
        <v>71</v>
      </c>
      <c r="H4462" t="s">
        <v>129</v>
      </c>
      <c r="I4462" t="s">
        <v>22</v>
      </c>
      <c r="J4462" t="s">
        <v>141</v>
      </c>
      <c r="K4462" t="s">
        <v>16889</v>
      </c>
      <c r="L4462" t="s">
        <v>16890</v>
      </c>
      <c r="M4462">
        <v>0.46583333300000002</v>
      </c>
      <c r="N4462">
        <v>0</v>
      </c>
      <c r="O4462">
        <v>1</v>
      </c>
      <c r="P4462">
        <v>0</v>
      </c>
      <c r="Q4462">
        <v>0</v>
      </c>
      <c r="R4462">
        <v>0</v>
      </c>
      <c r="S4462">
        <v>0.465833</v>
      </c>
      <c r="T4462">
        <v>0</v>
      </c>
      <c r="U4462">
        <v>0</v>
      </c>
    </row>
    <row r="4463" spans="1:21" x14ac:dyDescent="0.25">
      <c r="A4463" t="s">
        <v>16891</v>
      </c>
      <c r="B4463">
        <v>1</v>
      </c>
      <c r="C4463" t="s">
        <v>79</v>
      </c>
      <c r="D4463" t="s">
        <v>115</v>
      </c>
      <c r="E4463" t="s">
        <v>16892</v>
      </c>
      <c r="F4463" t="s">
        <v>4991</v>
      </c>
      <c r="G4463" t="s">
        <v>71</v>
      </c>
      <c r="H4463" t="s">
        <v>129</v>
      </c>
      <c r="I4463" t="s">
        <v>22</v>
      </c>
      <c r="J4463" t="s">
        <v>141</v>
      </c>
      <c r="K4463" t="s">
        <v>16893</v>
      </c>
      <c r="L4463" t="s">
        <v>16894</v>
      </c>
      <c r="M4463">
        <v>1.3833333329999999</v>
      </c>
      <c r="N4463">
        <v>0</v>
      </c>
      <c r="O4463">
        <v>7</v>
      </c>
      <c r="P4463">
        <v>0</v>
      </c>
      <c r="Q4463">
        <v>0</v>
      </c>
      <c r="R4463">
        <v>0</v>
      </c>
      <c r="S4463">
        <v>9.6833329999999993</v>
      </c>
      <c r="T4463">
        <v>0</v>
      </c>
      <c r="U4463">
        <v>0</v>
      </c>
    </row>
    <row r="4464" spans="1:21" x14ac:dyDescent="0.25">
      <c r="A4464" t="s">
        <v>16895</v>
      </c>
      <c r="B4464">
        <v>1</v>
      </c>
      <c r="C4464" t="s">
        <v>78</v>
      </c>
      <c r="D4464" t="s">
        <v>106</v>
      </c>
      <c r="E4464" t="s">
        <v>16896</v>
      </c>
      <c r="F4464" t="s">
        <v>4986</v>
      </c>
      <c r="G4464" t="s">
        <v>71</v>
      </c>
      <c r="H4464" t="s">
        <v>129</v>
      </c>
      <c r="I4464" t="s">
        <v>22</v>
      </c>
      <c r="J4464" t="s">
        <v>141</v>
      </c>
      <c r="K4464" t="s">
        <v>16897</v>
      </c>
      <c r="L4464" t="s">
        <v>16898</v>
      </c>
      <c r="M4464">
        <v>1.0786111110000001</v>
      </c>
      <c r="N4464">
        <v>0</v>
      </c>
      <c r="O4464">
        <v>62</v>
      </c>
      <c r="P4464">
        <v>0</v>
      </c>
      <c r="Q4464">
        <v>0</v>
      </c>
      <c r="R4464">
        <v>0</v>
      </c>
      <c r="S4464">
        <v>66.873889000000005</v>
      </c>
      <c r="T4464">
        <v>0</v>
      </c>
      <c r="U4464">
        <v>0</v>
      </c>
    </row>
    <row r="4465" spans="1:21" x14ac:dyDescent="0.25">
      <c r="A4465" t="s">
        <v>16899</v>
      </c>
      <c r="B4465">
        <v>1</v>
      </c>
      <c r="C4465" t="s">
        <v>78</v>
      </c>
      <c r="D4465" t="s">
        <v>104</v>
      </c>
      <c r="E4465" t="s">
        <v>16900</v>
      </c>
      <c r="F4465" t="s">
        <v>4986</v>
      </c>
      <c r="G4465" t="s">
        <v>71</v>
      </c>
      <c r="H4465" t="s">
        <v>129</v>
      </c>
      <c r="I4465" t="s">
        <v>22</v>
      </c>
      <c r="J4465" t="s">
        <v>141</v>
      </c>
      <c r="K4465" t="s">
        <v>16901</v>
      </c>
      <c r="L4465" t="s">
        <v>16902</v>
      </c>
      <c r="M4465">
        <v>0.49638888799999997</v>
      </c>
      <c r="N4465">
        <v>0</v>
      </c>
      <c r="O4465">
        <v>149</v>
      </c>
      <c r="P4465">
        <v>0</v>
      </c>
      <c r="Q4465">
        <v>0</v>
      </c>
      <c r="R4465">
        <v>0</v>
      </c>
      <c r="S4465">
        <v>73.961944000000003</v>
      </c>
      <c r="T4465">
        <v>0</v>
      </c>
      <c r="U4465">
        <v>0</v>
      </c>
    </row>
    <row r="4466" spans="1:21" x14ac:dyDescent="0.25">
      <c r="A4466" t="s">
        <v>16903</v>
      </c>
      <c r="B4466">
        <v>1</v>
      </c>
      <c r="C4466" t="s">
        <v>79</v>
      </c>
      <c r="D4466" t="s">
        <v>115</v>
      </c>
      <c r="E4466" t="s">
        <v>16904</v>
      </c>
      <c r="F4466" t="s">
        <v>4986</v>
      </c>
      <c r="G4466" t="s">
        <v>71</v>
      </c>
      <c r="H4466" t="s">
        <v>129</v>
      </c>
      <c r="I4466" t="s">
        <v>22</v>
      </c>
      <c r="J4466" t="s">
        <v>141</v>
      </c>
      <c r="K4466" t="s">
        <v>16905</v>
      </c>
      <c r="L4466" t="s">
        <v>16906</v>
      </c>
      <c r="M4466">
        <v>0.73250000000000004</v>
      </c>
      <c r="N4466">
        <v>0</v>
      </c>
      <c r="O4466">
        <v>213</v>
      </c>
      <c r="P4466">
        <v>0</v>
      </c>
      <c r="Q4466">
        <v>0</v>
      </c>
      <c r="R4466">
        <v>0</v>
      </c>
      <c r="S4466">
        <v>156.02250000000001</v>
      </c>
      <c r="T4466">
        <v>0</v>
      </c>
      <c r="U4466">
        <v>0</v>
      </c>
    </row>
    <row r="4467" spans="1:21" x14ac:dyDescent="0.25">
      <c r="A4467" t="s">
        <v>16907</v>
      </c>
      <c r="B4467">
        <v>1</v>
      </c>
      <c r="C4467" t="s">
        <v>78</v>
      </c>
      <c r="D4467" t="s">
        <v>94</v>
      </c>
      <c r="E4467" t="s">
        <v>16908</v>
      </c>
      <c r="F4467" t="s">
        <v>5070</v>
      </c>
      <c r="G4467" t="s">
        <v>71</v>
      </c>
      <c r="H4467" t="s">
        <v>129</v>
      </c>
      <c r="I4467" t="s">
        <v>22</v>
      </c>
      <c r="J4467" t="s">
        <v>141</v>
      </c>
      <c r="K4467" t="s">
        <v>16909</v>
      </c>
      <c r="L4467" t="s">
        <v>16910</v>
      </c>
      <c r="M4467">
        <v>7.5961111109999999</v>
      </c>
      <c r="N4467">
        <v>0</v>
      </c>
      <c r="O4467">
        <v>4</v>
      </c>
      <c r="P4467">
        <v>0</v>
      </c>
      <c r="Q4467">
        <v>0</v>
      </c>
      <c r="R4467">
        <v>0</v>
      </c>
      <c r="S4467">
        <v>30.384443999999998</v>
      </c>
      <c r="T4467">
        <v>0</v>
      </c>
      <c r="U4467">
        <v>0</v>
      </c>
    </row>
    <row r="4468" spans="1:21" x14ac:dyDescent="0.25">
      <c r="A4468" t="s">
        <v>16911</v>
      </c>
      <c r="B4468">
        <v>1</v>
      </c>
      <c r="C4468" t="s">
        <v>78</v>
      </c>
      <c r="D4468" t="s">
        <v>98</v>
      </c>
      <c r="E4468" t="s">
        <v>16912</v>
      </c>
      <c r="F4468" t="s">
        <v>4991</v>
      </c>
      <c r="G4468" t="s">
        <v>71</v>
      </c>
      <c r="H4468" t="s">
        <v>129</v>
      </c>
      <c r="I4468" t="s">
        <v>22</v>
      </c>
      <c r="J4468" t="s">
        <v>141</v>
      </c>
      <c r="K4468" t="s">
        <v>16913</v>
      </c>
      <c r="L4468" t="s">
        <v>16914</v>
      </c>
      <c r="M4468">
        <v>2.2063888880000002</v>
      </c>
      <c r="N4468">
        <v>0</v>
      </c>
      <c r="O4468">
        <v>1</v>
      </c>
      <c r="P4468">
        <v>0</v>
      </c>
      <c r="Q4468">
        <v>0</v>
      </c>
      <c r="R4468">
        <v>0</v>
      </c>
      <c r="S4468">
        <v>2.2063890000000002</v>
      </c>
      <c r="T4468">
        <v>0</v>
      </c>
      <c r="U4468">
        <v>0</v>
      </c>
    </row>
    <row r="4469" spans="1:21" x14ac:dyDescent="0.25">
      <c r="A4469" t="s">
        <v>16915</v>
      </c>
      <c r="B4469">
        <v>1</v>
      </c>
      <c r="C4469" t="s">
        <v>78</v>
      </c>
      <c r="D4469" t="s">
        <v>98</v>
      </c>
      <c r="E4469" t="s">
        <v>16916</v>
      </c>
      <c r="F4469" t="s">
        <v>5470</v>
      </c>
      <c r="G4469" t="s">
        <v>71</v>
      </c>
      <c r="H4469" t="s">
        <v>129</v>
      </c>
      <c r="I4469" t="s">
        <v>22</v>
      </c>
      <c r="J4469" t="s">
        <v>141</v>
      </c>
      <c r="K4469" t="s">
        <v>16917</v>
      </c>
      <c r="L4469" t="s">
        <v>16918</v>
      </c>
      <c r="M4469">
        <v>1.6302777770000001</v>
      </c>
      <c r="N4469">
        <v>0</v>
      </c>
      <c r="O4469">
        <v>12</v>
      </c>
      <c r="P4469">
        <v>0</v>
      </c>
      <c r="Q4469">
        <v>0</v>
      </c>
      <c r="R4469">
        <v>0</v>
      </c>
      <c r="S4469">
        <v>19.563333</v>
      </c>
      <c r="T4469">
        <v>0</v>
      </c>
      <c r="U4469">
        <v>0</v>
      </c>
    </row>
    <row r="4470" spans="1:21" x14ac:dyDescent="0.25">
      <c r="A4470" t="s">
        <v>16919</v>
      </c>
      <c r="B4470">
        <v>1</v>
      </c>
      <c r="C4470" t="s">
        <v>78</v>
      </c>
      <c r="D4470" t="s">
        <v>98</v>
      </c>
      <c r="E4470" t="s">
        <v>16920</v>
      </c>
      <c r="F4470" t="s">
        <v>140</v>
      </c>
      <c r="G4470" t="s">
        <v>72</v>
      </c>
      <c r="H4470" t="s">
        <v>129</v>
      </c>
      <c r="I4470" t="s">
        <v>22</v>
      </c>
      <c r="J4470" t="s">
        <v>141</v>
      </c>
      <c r="K4470" t="s">
        <v>16921</v>
      </c>
      <c r="L4470" t="s">
        <v>16922</v>
      </c>
      <c r="M4470">
        <v>0.379722222</v>
      </c>
      <c r="N4470">
        <v>0</v>
      </c>
      <c r="O4470">
        <v>70</v>
      </c>
      <c r="P4470">
        <v>17</v>
      </c>
      <c r="Q4470">
        <v>7</v>
      </c>
      <c r="R4470">
        <v>0</v>
      </c>
      <c r="S4470">
        <v>26.580556000000001</v>
      </c>
      <c r="T4470">
        <v>6.4552779999999998</v>
      </c>
      <c r="U4470">
        <v>2.6580560000000002</v>
      </c>
    </row>
    <row r="4471" spans="1:21" x14ac:dyDescent="0.25">
      <c r="A4471" t="s">
        <v>16923</v>
      </c>
      <c r="B4471">
        <v>1</v>
      </c>
      <c r="C4471" t="s">
        <v>78</v>
      </c>
      <c r="D4471" t="s">
        <v>98</v>
      </c>
      <c r="E4471" t="s">
        <v>16924</v>
      </c>
      <c r="F4471" t="s">
        <v>5470</v>
      </c>
      <c r="G4471" t="s">
        <v>71</v>
      </c>
      <c r="H4471" t="s">
        <v>129</v>
      </c>
      <c r="I4471" t="s">
        <v>22</v>
      </c>
      <c r="J4471" t="s">
        <v>141</v>
      </c>
      <c r="K4471" t="s">
        <v>16925</v>
      </c>
      <c r="L4471" t="s">
        <v>16926</v>
      </c>
      <c r="M4471">
        <v>1.2791666660000001</v>
      </c>
      <c r="N4471">
        <v>0</v>
      </c>
      <c r="O4471">
        <v>19</v>
      </c>
      <c r="P4471">
        <v>0</v>
      </c>
      <c r="Q4471">
        <v>1</v>
      </c>
      <c r="R4471">
        <v>0</v>
      </c>
      <c r="S4471">
        <v>24.304167</v>
      </c>
      <c r="T4471">
        <v>0</v>
      </c>
      <c r="U4471">
        <v>1.2791669999999999</v>
      </c>
    </row>
    <row r="4472" spans="1:21" x14ac:dyDescent="0.25">
      <c r="A4472" t="s">
        <v>16927</v>
      </c>
      <c r="B4472">
        <v>1</v>
      </c>
      <c r="C4472" t="s">
        <v>78</v>
      </c>
      <c r="D4472" t="s">
        <v>98</v>
      </c>
      <c r="E4472" t="s">
        <v>4039</v>
      </c>
      <c r="F4472" t="s">
        <v>140</v>
      </c>
      <c r="G4472" t="s">
        <v>72</v>
      </c>
      <c r="H4472" t="s">
        <v>129</v>
      </c>
      <c r="I4472" t="s">
        <v>22</v>
      </c>
      <c r="J4472" t="s">
        <v>141</v>
      </c>
      <c r="K4472" t="s">
        <v>16928</v>
      </c>
      <c r="L4472" t="s">
        <v>16929</v>
      </c>
      <c r="M4472">
        <v>0.87277777700000003</v>
      </c>
      <c r="N4472">
        <v>14</v>
      </c>
      <c r="O4472">
        <v>1115</v>
      </c>
      <c r="P4472">
        <v>16</v>
      </c>
      <c r="Q4472">
        <v>4</v>
      </c>
      <c r="R4472">
        <v>12.218889000000001</v>
      </c>
      <c r="S4472">
        <v>973.14722099999994</v>
      </c>
      <c r="T4472">
        <v>13.964444</v>
      </c>
      <c r="U4472">
        <v>3.4911110000000001</v>
      </c>
    </row>
    <row r="4473" spans="1:21" x14ac:dyDescent="0.25">
      <c r="A4473" t="s">
        <v>16930</v>
      </c>
      <c r="B4473">
        <v>1</v>
      </c>
      <c r="C4473" t="s">
        <v>78</v>
      </c>
      <c r="D4473" t="s">
        <v>98</v>
      </c>
      <c r="E4473" t="s">
        <v>16931</v>
      </c>
      <c r="F4473" t="s">
        <v>140</v>
      </c>
      <c r="G4473" t="s">
        <v>72</v>
      </c>
      <c r="H4473" t="s">
        <v>129</v>
      </c>
      <c r="I4473" t="s">
        <v>22</v>
      </c>
      <c r="J4473" t="s">
        <v>141</v>
      </c>
      <c r="K4473" t="s">
        <v>16932</v>
      </c>
      <c r="L4473" t="s">
        <v>16933</v>
      </c>
      <c r="M4473">
        <v>0.54333333299999997</v>
      </c>
      <c r="N4473">
        <v>0</v>
      </c>
      <c r="O4473">
        <v>24</v>
      </c>
      <c r="P4473">
        <v>84</v>
      </c>
      <c r="Q4473">
        <v>0</v>
      </c>
      <c r="R4473">
        <v>0</v>
      </c>
      <c r="S4473">
        <v>13.04</v>
      </c>
      <c r="T4473">
        <v>45.64</v>
      </c>
      <c r="U4473">
        <v>0</v>
      </c>
    </row>
    <row r="4474" spans="1:21" x14ac:dyDescent="0.25">
      <c r="A4474" t="s">
        <v>16934</v>
      </c>
      <c r="B4474">
        <v>1</v>
      </c>
      <c r="C4474" t="s">
        <v>78</v>
      </c>
      <c r="D4474" t="s">
        <v>98</v>
      </c>
      <c r="E4474" t="s">
        <v>16935</v>
      </c>
      <c r="F4474" t="s">
        <v>140</v>
      </c>
      <c r="G4474" t="s">
        <v>72</v>
      </c>
      <c r="H4474" t="s">
        <v>129</v>
      </c>
      <c r="I4474" t="s">
        <v>22</v>
      </c>
      <c r="J4474" t="s">
        <v>141</v>
      </c>
      <c r="K4474" t="s">
        <v>16936</v>
      </c>
      <c r="L4474" t="s">
        <v>16937</v>
      </c>
      <c r="M4474">
        <v>1.0191666660000001</v>
      </c>
      <c r="N4474">
        <v>0</v>
      </c>
      <c r="O4474">
        <v>72</v>
      </c>
      <c r="P4474">
        <v>1</v>
      </c>
      <c r="Q4474">
        <v>13</v>
      </c>
      <c r="R4474">
        <v>0</v>
      </c>
      <c r="S4474">
        <v>73.38</v>
      </c>
      <c r="T4474">
        <v>1.0191669999999999</v>
      </c>
      <c r="U4474">
        <v>13.249167</v>
      </c>
    </row>
    <row r="4475" spans="1:21" x14ac:dyDescent="0.25">
      <c r="A4475" t="s">
        <v>16938</v>
      </c>
      <c r="B4475">
        <v>1</v>
      </c>
      <c r="C4475" t="s">
        <v>78</v>
      </c>
      <c r="D4475" t="s">
        <v>98</v>
      </c>
      <c r="E4475" t="s">
        <v>16935</v>
      </c>
      <c r="F4475" t="s">
        <v>140</v>
      </c>
      <c r="G4475" t="s">
        <v>72</v>
      </c>
      <c r="H4475" t="s">
        <v>129</v>
      </c>
      <c r="I4475" t="s">
        <v>22</v>
      </c>
      <c r="J4475" t="s">
        <v>141</v>
      </c>
      <c r="K4475" t="s">
        <v>16939</v>
      </c>
      <c r="L4475" t="s">
        <v>16940</v>
      </c>
      <c r="M4475">
        <v>0.59361111099999997</v>
      </c>
      <c r="N4475">
        <v>0</v>
      </c>
      <c r="O4475">
        <v>24</v>
      </c>
      <c r="P4475">
        <v>84</v>
      </c>
      <c r="Q4475">
        <v>0</v>
      </c>
      <c r="R4475">
        <v>0</v>
      </c>
      <c r="S4475">
        <v>14.246667</v>
      </c>
      <c r="T4475">
        <v>49.863332999999997</v>
      </c>
      <c r="U4475">
        <v>0</v>
      </c>
    </row>
    <row r="4476" spans="1:21" x14ac:dyDescent="0.25">
      <c r="A4476" t="s">
        <v>16941</v>
      </c>
      <c r="B4476">
        <v>1</v>
      </c>
      <c r="C4476" t="s">
        <v>78</v>
      </c>
      <c r="D4476" t="s">
        <v>98</v>
      </c>
      <c r="E4476" t="s">
        <v>16942</v>
      </c>
      <c r="F4476" t="s">
        <v>150</v>
      </c>
      <c r="G4476" t="s">
        <v>72</v>
      </c>
      <c r="H4476" t="s">
        <v>129</v>
      </c>
      <c r="I4476" t="s">
        <v>22</v>
      </c>
      <c r="J4476" t="s">
        <v>141</v>
      </c>
      <c r="K4476" t="s">
        <v>16943</v>
      </c>
      <c r="L4476" t="s">
        <v>16944</v>
      </c>
      <c r="M4476">
        <v>0.130833333</v>
      </c>
      <c r="N4476">
        <v>0</v>
      </c>
      <c r="O4476">
        <v>0</v>
      </c>
      <c r="P4476">
        <v>6</v>
      </c>
      <c r="Q4476">
        <v>0</v>
      </c>
      <c r="R4476">
        <v>0</v>
      </c>
      <c r="S4476">
        <v>0</v>
      </c>
      <c r="T4476">
        <v>0.78500000000000003</v>
      </c>
      <c r="U4476">
        <v>0</v>
      </c>
    </row>
    <row r="4477" spans="1:21" x14ac:dyDescent="0.25">
      <c r="A4477" t="s">
        <v>16945</v>
      </c>
      <c r="B4477">
        <v>1</v>
      </c>
      <c r="C4477" t="s">
        <v>78</v>
      </c>
      <c r="D4477" t="s">
        <v>98</v>
      </c>
      <c r="E4477" t="s">
        <v>16935</v>
      </c>
      <c r="F4477" t="s">
        <v>140</v>
      </c>
      <c r="G4477" t="s">
        <v>72</v>
      </c>
      <c r="H4477" t="s">
        <v>129</v>
      </c>
      <c r="I4477" t="s">
        <v>22</v>
      </c>
      <c r="J4477" t="s">
        <v>141</v>
      </c>
      <c r="K4477" t="s">
        <v>16946</v>
      </c>
      <c r="L4477" t="s">
        <v>16947</v>
      </c>
      <c r="M4477">
        <v>0.36805555499999998</v>
      </c>
      <c r="N4477">
        <v>0</v>
      </c>
      <c r="O4477">
        <v>24</v>
      </c>
      <c r="P4477">
        <v>84</v>
      </c>
      <c r="Q4477">
        <v>0</v>
      </c>
      <c r="R4477">
        <v>0</v>
      </c>
      <c r="S4477">
        <v>8.8333329999999997</v>
      </c>
      <c r="T4477">
        <v>30.916667</v>
      </c>
      <c r="U4477">
        <v>0</v>
      </c>
    </row>
    <row r="4478" spans="1:21" x14ac:dyDescent="0.25">
      <c r="A4478" t="s">
        <v>16948</v>
      </c>
      <c r="B4478">
        <v>1</v>
      </c>
      <c r="C4478" t="s">
        <v>78</v>
      </c>
      <c r="D4478" t="s">
        <v>98</v>
      </c>
      <c r="E4478" t="s">
        <v>4039</v>
      </c>
      <c r="F4478" t="s">
        <v>140</v>
      </c>
      <c r="G4478" t="s">
        <v>72</v>
      </c>
      <c r="H4478" t="s">
        <v>129</v>
      </c>
      <c r="I4478" t="s">
        <v>22</v>
      </c>
      <c r="J4478" t="s">
        <v>141</v>
      </c>
      <c r="K4478" t="s">
        <v>16949</v>
      </c>
      <c r="L4478" t="s">
        <v>16950</v>
      </c>
      <c r="M4478">
        <v>0.43055555499999998</v>
      </c>
      <c r="N4478">
        <v>14</v>
      </c>
      <c r="O4478">
        <v>1115</v>
      </c>
      <c r="P4478">
        <v>16</v>
      </c>
      <c r="Q4478">
        <v>4</v>
      </c>
      <c r="R4478">
        <v>6.0277779999999996</v>
      </c>
      <c r="S4478">
        <v>480.06944399999998</v>
      </c>
      <c r="T4478">
        <v>6.8888889999999998</v>
      </c>
      <c r="U4478">
        <v>1.7222219999999999</v>
      </c>
    </row>
    <row r="4479" spans="1:21" x14ac:dyDescent="0.25">
      <c r="A4479" t="s">
        <v>16951</v>
      </c>
      <c r="B4479">
        <v>1</v>
      </c>
      <c r="C4479" t="s">
        <v>78</v>
      </c>
      <c r="D4479" t="s">
        <v>98</v>
      </c>
      <c r="E4479" t="s">
        <v>4039</v>
      </c>
      <c r="F4479" t="s">
        <v>140</v>
      </c>
      <c r="G4479" t="s">
        <v>72</v>
      </c>
      <c r="H4479" t="s">
        <v>129</v>
      </c>
      <c r="I4479" t="s">
        <v>22</v>
      </c>
      <c r="J4479" t="s">
        <v>141</v>
      </c>
      <c r="K4479" t="s">
        <v>16952</v>
      </c>
      <c r="L4479" t="s">
        <v>16953</v>
      </c>
      <c r="M4479">
        <v>1.236388888</v>
      </c>
      <c r="N4479">
        <v>14</v>
      </c>
      <c r="O4479">
        <v>1115</v>
      </c>
      <c r="P4479">
        <v>16</v>
      </c>
      <c r="Q4479">
        <v>4</v>
      </c>
      <c r="R4479">
        <v>17.309443999999999</v>
      </c>
      <c r="S4479">
        <v>1378.5736099999999</v>
      </c>
      <c r="T4479">
        <v>19.782222000000001</v>
      </c>
      <c r="U4479">
        <v>4.9455559999999998</v>
      </c>
    </row>
    <row r="4480" spans="1:21" x14ac:dyDescent="0.25">
      <c r="A4480" t="s">
        <v>16954</v>
      </c>
      <c r="B4480">
        <v>1</v>
      </c>
      <c r="C4480" t="s">
        <v>78</v>
      </c>
      <c r="D4480" t="s">
        <v>98</v>
      </c>
      <c r="E4480" t="s">
        <v>16935</v>
      </c>
      <c r="F4480" t="s">
        <v>140</v>
      </c>
      <c r="G4480" t="s">
        <v>72</v>
      </c>
      <c r="H4480" t="s">
        <v>129</v>
      </c>
      <c r="I4480" t="s">
        <v>22</v>
      </c>
      <c r="J4480" t="s">
        <v>141</v>
      </c>
      <c r="K4480" t="s">
        <v>16955</v>
      </c>
      <c r="L4480" t="s">
        <v>16956</v>
      </c>
      <c r="M4480">
        <v>0.48972222199999998</v>
      </c>
      <c r="N4480">
        <v>0</v>
      </c>
      <c r="O4480">
        <v>24</v>
      </c>
      <c r="P4480">
        <v>84</v>
      </c>
      <c r="Q4480">
        <v>0</v>
      </c>
      <c r="R4480">
        <v>0</v>
      </c>
      <c r="S4480">
        <v>11.753333</v>
      </c>
      <c r="T4480">
        <v>41.136667000000003</v>
      </c>
      <c r="U4480">
        <v>0</v>
      </c>
    </row>
    <row r="4481" spans="1:21" x14ac:dyDescent="0.25">
      <c r="A4481" t="s">
        <v>16957</v>
      </c>
      <c r="B4481">
        <v>1</v>
      </c>
      <c r="C4481" t="s">
        <v>78</v>
      </c>
      <c r="D4481" t="s">
        <v>98</v>
      </c>
      <c r="E4481" t="s">
        <v>16958</v>
      </c>
      <c r="F4481" t="s">
        <v>5012</v>
      </c>
      <c r="G4481" t="s">
        <v>72</v>
      </c>
      <c r="H4481" t="s">
        <v>129</v>
      </c>
      <c r="I4481" t="s">
        <v>22</v>
      </c>
      <c r="J4481" t="s">
        <v>141</v>
      </c>
      <c r="K4481" t="s">
        <v>16959</v>
      </c>
      <c r="L4481" t="s">
        <v>16960</v>
      </c>
      <c r="M4481">
        <v>1.352777777</v>
      </c>
      <c r="N4481">
        <v>0</v>
      </c>
      <c r="O4481">
        <v>24</v>
      </c>
      <c r="P4481">
        <v>0</v>
      </c>
      <c r="Q4481">
        <v>0</v>
      </c>
      <c r="R4481">
        <v>0</v>
      </c>
      <c r="S4481">
        <v>32.466667000000001</v>
      </c>
      <c r="T4481">
        <v>0</v>
      </c>
      <c r="U4481">
        <v>0</v>
      </c>
    </row>
    <row r="4482" spans="1:21" x14ac:dyDescent="0.25">
      <c r="A4482" t="s">
        <v>16961</v>
      </c>
      <c r="B4482">
        <v>1</v>
      </c>
      <c r="C4482" t="s">
        <v>78</v>
      </c>
      <c r="D4482" t="s">
        <v>98</v>
      </c>
      <c r="E4482" t="s">
        <v>4039</v>
      </c>
      <c r="F4482" t="s">
        <v>140</v>
      </c>
      <c r="G4482" t="s">
        <v>72</v>
      </c>
      <c r="H4482" t="s">
        <v>129</v>
      </c>
      <c r="I4482" t="s">
        <v>22</v>
      </c>
      <c r="J4482" t="s">
        <v>141</v>
      </c>
      <c r="K4482" t="s">
        <v>16962</v>
      </c>
      <c r="L4482" t="s">
        <v>16963</v>
      </c>
      <c r="M4482">
        <v>0.13611111100000001</v>
      </c>
      <c r="N4482">
        <v>14</v>
      </c>
      <c r="O4482">
        <v>1115</v>
      </c>
      <c r="P4482">
        <v>16</v>
      </c>
      <c r="Q4482">
        <v>4</v>
      </c>
      <c r="R4482">
        <v>1.905556</v>
      </c>
      <c r="S4482">
        <v>151.76388900000001</v>
      </c>
      <c r="T4482">
        <v>2.177778</v>
      </c>
      <c r="U4482">
        <v>0.54444400000000004</v>
      </c>
    </row>
    <row r="4483" spans="1:21" x14ac:dyDescent="0.25">
      <c r="A4483" t="s">
        <v>16964</v>
      </c>
      <c r="B4483">
        <v>1</v>
      </c>
      <c r="C4483" t="s">
        <v>78</v>
      </c>
      <c r="D4483" t="s">
        <v>98</v>
      </c>
      <c r="E4483" t="s">
        <v>16965</v>
      </c>
      <c r="F4483" t="s">
        <v>140</v>
      </c>
      <c r="G4483" t="s">
        <v>72</v>
      </c>
      <c r="H4483" t="s">
        <v>129</v>
      </c>
      <c r="I4483" t="s">
        <v>22</v>
      </c>
      <c r="J4483" t="s">
        <v>141</v>
      </c>
      <c r="K4483" t="s">
        <v>16966</v>
      </c>
      <c r="L4483" t="s">
        <v>16967</v>
      </c>
      <c r="M4483">
        <v>1.0575000000000001</v>
      </c>
      <c r="N4483">
        <v>0</v>
      </c>
      <c r="O4483">
        <v>75</v>
      </c>
      <c r="P4483">
        <v>60</v>
      </c>
      <c r="Q4483">
        <v>7</v>
      </c>
      <c r="R4483">
        <v>0</v>
      </c>
      <c r="S4483">
        <v>79.3125</v>
      </c>
      <c r="T4483">
        <v>63.45</v>
      </c>
      <c r="U4483">
        <v>7.4024999999999999</v>
      </c>
    </row>
    <row r="4484" spans="1:21" x14ac:dyDescent="0.25">
      <c r="A4484" t="s">
        <v>16968</v>
      </c>
      <c r="B4484">
        <v>1</v>
      </c>
      <c r="C4484" t="s">
        <v>78</v>
      </c>
      <c r="D4484" t="s">
        <v>98</v>
      </c>
      <c r="E4484" t="s">
        <v>16935</v>
      </c>
      <c r="F4484" t="s">
        <v>140</v>
      </c>
      <c r="G4484" t="s">
        <v>72</v>
      </c>
      <c r="H4484" t="s">
        <v>129</v>
      </c>
      <c r="I4484" t="s">
        <v>22</v>
      </c>
      <c r="J4484" t="s">
        <v>141</v>
      </c>
      <c r="K4484" t="s">
        <v>16969</v>
      </c>
      <c r="L4484" t="s">
        <v>16970</v>
      </c>
      <c r="M4484">
        <v>0.450555555</v>
      </c>
      <c r="N4484">
        <v>0</v>
      </c>
      <c r="O4484">
        <v>24</v>
      </c>
      <c r="P4484">
        <v>84</v>
      </c>
      <c r="Q4484">
        <v>0</v>
      </c>
      <c r="R4484">
        <v>0</v>
      </c>
      <c r="S4484">
        <v>10.813333</v>
      </c>
      <c r="T4484">
        <v>37.846666999999997</v>
      </c>
      <c r="U4484">
        <v>0</v>
      </c>
    </row>
    <row r="4485" spans="1:21" x14ac:dyDescent="0.25">
      <c r="A4485" t="s">
        <v>16971</v>
      </c>
      <c r="B4485">
        <v>1</v>
      </c>
      <c r="C4485" t="s">
        <v>78</v>
      </c>
      <c r="D4485" t="s">
        <v>98</v>
      </c>
      <c r="E4485" t="s">
        <v>16972</v>
      </c>
      <c r="F4485" t="s">
        <v>4996</v>
      </c>
      <c r="G4485" t="s">
        <v>71</v>
      </c>
      <c r="H4485" t="s">
        <v>129</v>
      </c>
      <c r="I4485" t="s">
        <v>22</v>
      </c>
      <c r="J4485" t="s">
        <v>141</v>
      </c>
      <c r="K4485" t="s">
        <v>16973</v>
      </c>
      <c r="L4485" t="s">
        <v>16974</v>
      </c>
      <c r="M4485">
        <v>2.633888888</v>
      </c>
      <c r="N4485">
        <v>0</v>
      </c>
      <c r="O4485">
        <v>65</v>
      </c>
      <c r="P4485">
        <v>0</v>
      </c>
      <c r="Q4485">
        <v>5</v>
      </c>
      <c r="R4485">
        <v>0</v>
      </c>
      <c r="S4485">
        <v>171.202778</v>
      </c>
      <c r="T4485">
        <v>0</v>
      </c>
      <c r="U4485">
        <v>13.169444</v>
      </c>
    </row>
    <row r="4486" spans="1:21" x14ac:dyDescent="0.25">
      <c r="A4486" t="s">
        <v>16975</v>
      </c>
      <c r="B4486">
        <v>1</v>
      </c>
      <c r="C4486" t="s">
        <v>78</v>
      </c>
      <c r="D4486" t="s">
        <v>94</v>
      </c>
      <c r="E4486" t="s">
        <v>16976</v>
      </c>
      <c r="F4486" t="s">
        <v>4991</v>
      </c>
      <c r="G4486" t="s">
        <v>71</v>
      </c>
      <c r="H4486" t="s">
        <v>129</v>
      </c>
      <c r="I4486" t="s">
        <v>22</v>
      </c>
      <c r="J4486" t="s">
        <v>141</v>
      </c>
      <c r="K4486" t="s">
        <v>16977</v>
      </c>
      <c r="L4486" t="s">
        <v>16978</v>
      </c>
      <c r="M4486">
        <v>1.6788888879999999</v>
      </c>
      <c r="N4486">
        <v>0</v>
      </c>
      <c r="O4486">
        <v>1</v>
      </c>
      <c r="P4486">
        <v>0</v>
      </c>
      <c r="Q4486">
        <v>0</v>
      </c>
      <c r="R4486">
        <v>0</v>
      </c>
      <c r="S4486">
        <v>1.6788890000000001</v>
      </c>
      <c r="T4486">
        <v>0</v>
      </c>
      <c r="U4486">
        <v>0</v>
      </c>
    </row>
    <row r="4487" spans="1:21" x14ac:dyDescent="0.25">
      <c r="A4487" t="s">
        <v>16979</v>
      </c>
      <c r="B4487">
        <v>1</v>
      </c>
      <c r="C4487" t="s">
        <v>78</v>
      </c>
      <c r="D4487" t="s">
        <v>82</v>
      </c>
      <c r="E4487" t="s">
        <v>16980</v>
      </c>
      <c r="F4487" t="s">
        <v>3423</v>
      </c>
      <c r="G4487" t="s">
        <v>72</v>
      </c>
      <c r="H4487" t="s">
        <v>129</v>
      </c>
      <c r="I4487" t="s">
        <v>22</v>
      </c>
      <c r="J4487" t="s">
        <v>141</v>
      </c>
      <c r="K4487" t="s">
        <v>16981</v>
      </c>
      <c r="L4487" t="s">
        <v>16982</v>
      </c>
      <c r="M4487">
        <v>6.95</v>
      </c>
      <c r="N4487">
        <v>0</v>
      </c>
      <c r="O4487">
        <v>0</v>
      </c>
      <c r="P4487">
        <v>2</v>
      </c>
      <c r="Q4487">
        <v>75</v>
      </c>
      <c r="R4487">
        <v>0</v>
      </c>
      <c r="S4487">
        <v>0</v>
      </c>
      <c r="T4487">
        <v>13.9</v>
      </c>
      <c r="U4487">
        <v>521.25</v>
      </c>
    </row>
    <row r="4488" spans="1:21" x14ac:dyDescent="0.25">
      <c r="A4488" t="s">
        <v>16983</v>
      </c>
      <c r="B4488">
        <v>1</v>
      </c>
      <c r="C4488" t="s">
        <v>78</v>
      </c>
      <c r="D4488" t="s">
        <v>82</v>
      </c>
      <c r="E4488" t="s">
        <v>16984</v>
      </c>
      <c r="F4488" t="s">
        <v>5012</v>
      </c>
      <c r="G4488" t="s">
        <v>72</v>
      </c>
      <c r="H4488" t="s">
        <v>129</v>
      </c>
      <c r="I4488" t="s">
        <v>22</v>
      </c>
      <c r="J4488" t="s">
        <v>141</v>
      </c>
      <c r="K4488" t="s">
        <v>16985</v>
      </c>
      <c r="L4488" t="s">
        <v>16986</v>
      </c>
      <c r="M4488">
        <v>1.967222222</v>
      </c>
      <c r="N4488">
        <v>0</v>
      </c>
      <c r="O4488">
        <v>0</v>
      </c>
      <c r="P4488">
        <v>3</v>
      </c>
      <c r="Q4488">
        <v>58</v>
      </c>
      <c r="R4488">
        <v>0</v>
      </c>
      <c r="S4488">
        <v>0</v>
      </c>
      <c r="T4488">
        <v>5.9016669999999998</v>
      </c>
      <c r="U4488">
        <v>114.098889</v>
      </c>
    </row>
    <row r="4489" spans="1:21" x14ac:dyDescent="0.25">
      <c r="A4489" t="s">
        <v>16987</v>
      </c>
      <c r="B4489">
        <v>1</v>
      </c>
      <c r="C4489" t="s">
        <v>78</v>
      </c>
      <c r="D4489" t="s">
        <v>102</v>
      </c>
      <c r="E4489" t="s">
        <v>3390</v>
      </c>
      <c r="F4489" t="s">
        <v>140</v>
      </c>
      <c r="G4489" t="s">
        <v>72</v>
      </c>
      <c r="H4489" t="s">
        <v>129</v>
      </c>
      <c r="I4489" t="s">
        <v>22</v>
      </c>
      <c r="J4489" t="s">
        <v>141</v>
      </c>
      <c r="K4489" t="s">
        <v>16988</v>
      </c>
      <c r="L4489" t="s">
        <v>16989</v>
      </c>
      <c r="M4489">
        <v>0.19888888800000001</v>
      </c>
      <c r="N4489">
        <v>0</v>
      </c>
      <c r="O4489">
        <v>8</v>
      </c>
      <c r="P4489">
        <v>24</v>
      </c>
      <c r="Q4489">
        <v>109</v>
      </c>
      <c r="R4489">
        <v>0</v>
      </c>
      <c r="S4489">
        <v>1.5911109999999999</v>
      </c>
      <c r="T4489">
        <v>4.773333</v>
      </c>
      <c r="U4489">
        <v>21.678889000000002</v>
      </c>
    </row>
    <row r="4490" spans="1:21" x14ac:dyDescent="0.25">
      <c r="A4490" t="s">
        <v>16990</v>
      </c>
      <c r="B4490">
        <v>1</v>
      </c>
      <c r="C4490" t="s">
        <v>78</v>
      </c>
      <c r="D4490" t="s">
        <v>102</v>
      </c>
      <c r="E4490" t="s">
        <v>16991</v>
      </c>
      <c r="F4490" t="s">
        <v>140</v>
      </c>
      <c r="G4490" t="s">
        <v>72</v>
      </c>
      <c r="H4490" t="s">
        <v>129</v>
      </c>
      <c r="I4490" t="s">
        <v>22</v>
      </c>
      <c r="J4490" t="s">
        <v>141</v>
      </c>
      <c r="K4490" t="s">
        <v>16992</v>
      </c>
      <c r="L4490" t="s">
        <v>16993</v>
      </c>
      <c r="M4490">
        <v>0.1825</v>
      </c>
      <c r="N4490">
        <v>0</v>
      </c>
      <c r="O4490">
        <v>0</v>
      </c>
      <c r="P4490">
        <v>15</v>
      </c>
      <c r="Q4490">
        <v>15</v>
      </c>
      <c r="R4490">
        <v>0</v>
      </c>
      <c r="S4490">
        <v>0</v>
      </c>
      <c r="T4490">
        <v>2.7374999999999998</v>
      </c>
      <c r="U4490">
        <v>2.7374999999999998</v>
      </c>
    </row>
    <row r="4491" spans="1:21" x14ac:dyDescent="0.25">
      <c r="A4491" t="s">
        <v>16994</v>
      </c>
      <c r="B4491">
        <v>1</v>
      </c>
      <c r="C4491" t="s">
        <v>78</v>
      </c>
      <c r="D4491" t="s">
        <v>102</v>
      </c>
      <c r="E4491" t="s">
        <v>16995</v>
      </c>
      <c r="F4491" t="s">
        <v>140</v>
      </c>
      <c r="G4491" t="s">
        <v>72</v>
      </c>
      <c r="H4491" t="s">
        <v>129</v>
      </c>
      <c r="I4491" t="s">
        <v>22</v>
      </c>
      <c r="J4491" t="s">
        <v>141</v>
      </c>
      <c r="K4491" t="s">
        <v>16996</v>
      </c>
      <c r="L4491" t="s">
        <v>16997</v>
      </c>
      <c r="M4491">
        <v>0.116111111</v>
      </c>
      <c r="N4491">
        <v>0</v>
      </c>
      <c r="O4491">
        <v>0</v>
      </c>
      <c r="P4491">
        <v>23</v>
      </c>
      <c r="Q4491">
        <v>139</v>
      </c>
      <c r="R4491">
        <v>0</v>
      </c>
      <c r="S4491">
        <v>0</v>
      </c>
      <c r="T4491">
        <v>2.6705559999999999</v>
      </c>
      <c r="U4491">
        <v>16.139444000000001</v>
      </c>
    </row>
    <row r="4492" spans="1:21" x14ac:dyDescent="0.25">
      <c r="A4492" t="s">
        <v>16998</v>
      </c>
      <c r="B4492">
        <v>1</v>
      </c>
      <c r="C4492" t="s">
        <v>78</v>
      </c>
      <c r="D4492" t="s">
        <v>102</v>
      </c>
      <c r="E4492" t="s">
        <v>3390</v>
      </c>
      <c r="F4492" t="s">
        <v>140</v>
      </c>
      <c r="G4492" t="s">
        <v>72</v>
      </c>
      <c r="H4492" t="s">
        <v>129</v>
      </c>
      <c r="I4492" t="s">
        <v>22</v>
      </c>
      <c r="J4492" t="s">
        <v>141</v>
      </c>
      <c r="K4492" t="s">
        <v>16999</v>
      </c>
      <c r="L4492" t="s">
        <v>17000</v>
      </c>
      <c r="M4492">
        <v>2.2855555550000002</v>
      </c>
      <c r="N4492">
        <v>0</v>
      </c>
      <c r="O4492">
        <v>8</v>
      </c>
      <c r="P4492">
        <v>24</v>
      </c>
      <c r="Q4492">
        <v>109</v>
      </c>
      <c r="R4492">
        <v>0</v>
      </c>
      <c r="S4492">
        <v>18.284444000000001</v>
      </c>
      <c r="T4492">
        <v>54.853332999999999</v>
      </c>
      <c r="U4492">
        <v>249.12555499999999</v>
      </c>
    </row>
    <row r="4493" spans="1:21" x14ac:dyDescent="0.25">
      <c r="A4493" t="s">
        <v>17001</v>
      </c>
      <c r="B4493">
        <v>1</v>
      </c>
      <c r="C4493" t="s">
        <v>78</v>
      </c>
      <c r="D4493" t="s">
        <v>104</v>
      </c>
      <c r="E4493" t="s">
        <v>17002</v>
      </c>
      <c r="F4493" t="s">
        <v>5177</v>
      </c>
      <c r="G4493" t="s">
        <v>72</v>
      </c>
      <c r="H4493" t="s">
        <v>129</v>
      </c>
      <c r="I4493" t="s">
        <v>22</v>
      </c>
      <c r="J4493" t="s">
        <v>141</v>
      </c>
      <c r="K4493" t="s">
        <v>17003</v>
      </c>
      <c r="L4493" t="s">
        <v>17004</v>
      </c>
      <c r="M4493">
        <v>2.954722222</v>
      </c>
      <c r="N4493">
        <v>0</v>
      </c>
      <c r="O4493">
        <v>0</v>
      </c>
      <c r="P4493">
        <v>2</v>
      </c>
      <c r="Q4493">
        <v>147</v>
      </c>
      <c r="R4493">
        <v>0</v>
      </c>
      <c r="S4493">
        <v>0</v>
      </c>
      <c r="T4493">
        <v>5.9094439999999997</v>
      </c>
      <c r="U4493">
        <v>434.34416700000003</v>
      </c>
    </row>
    <row r="4494" spans="1:21" x14ac:dyDescent="0.25">
      <c r="A4494" t="s">
        <v>17005</v>
      </c>
      <c r="B4494">
        <v>1</v>
      </c>
      <c r="C4494" t="s">
        <v>78</v>
      </c>
      <c r="D4494" t="s">
        <v>102</v>
      </c>
      <c r="E4494" t="s">
        <v>16991</v>
      </c>
      <c r="F4494" t="s">
        <v>140</v>
      </c>
      <c r="G4494" t="s">
        <v>72</v>
      </c>
      <c r="H4494" t="s">
        <v>129</v>
      </c>
      <c r="I4494" t="s">
        <v>22</v>
      </c>
      <c r="J4494" t="s">
        <v>141</v>
      </c>
      <c r="K4494" t="s">
        <v>17006</v>
      </c>
      <c r="L4494" t="s">
        <v>17007</v>
      </c>
      <c r="M4494">
        <v>0.31333333299999999</v>
      </c>
      <c r="N4494">
        <v>0</v>
      </c>
      <c r="O4494">
        <v>0</v>
      </c>
      <c r="P4494">
        <v>15</v>
      </c>
      <c r="Q4494">
        <v>15</v>
      </c>
      <c r="R4494">
        <v>0</v>
      </c>
      <c r="S4494">
        <v>0</v>
      </c>
      <c r="T4494">
        <v>4.7</v>
      </c>
      <c r="U4494">
        <v>4.7</v>
      </c>
    </row>
    <row r="4495" spans="1:21" x14ac:dyDescent="0.25">
      <c r="A4495" t="s">
        <v>17008</v>
      </c>
      <c r="B4495">
        <v>1</v>
      </c>
      <c r="C4495" t="s">
        <v>78</v>
      </c>
      <c r="D4495" t="s">
        <v>102</v>
      </c>
      <c r="E4495" t="s">
        <v>17009</v>
      </c>
      <c r="F4495" t="s">
        <v>140</v>
      </c>
      <c r="G4495" t="s">
        <v>72</v>
      </c>
      <c r="H4495" t="s">
        <v>129</v>
      </c>
      <c r="I4495" t="s">
        <v>22</v>
      </c>
      <c r="J4495" t="s">
        <v>141</v>
      </c>
      <c r="K4495" t="s">
        <v>17010</v>
      </c>
      <c r="L4495" t="s">
        <v>17011</v>
      </c>
      <c r="M4495">
        <v>0.265555555</v>
      </c>
      <c r="N4495">
        <v>0</v>
      </c>
      <c r="O4495">
        <v>8</v>
      </c>
      <c r="P4495">
        <v>172</v>
      </c>
      <c r="Q4495">
        <v>2392</v>
      </c>
      <c r="R4495">
        <v>0</v>
      </c>
      <c r="S4495">
        <v>2.124444</v>
      </c>
      <c r="T4495">
        <v>45.675555000000003</v>
      </c>
      <c r="U4495">
        <v>635.208888</v>
      </c>
    </row>
    <row r="4496" spans="1:21" x14ac:dyDescent="0.25">
      <c r="A4496" t="s">
        <v>17012</v>
      </c>
      <c r="B4496">
        <v>1</v>
      </c>
      <c r="C4496" t="s">
        <v>78</v>
      </c>
      <c r="D4496" t="s">
        <v>104</v>
      </c>
      <c r="E4496" t="s">
        <v>17002</v>
      </c>
      <c r="F4496" t="s">
        <v>5012</v>
      </c>
      <c r="G4496" t="s">
        <v>72</v>
      </c>
      <c r="H4496" t="s">
        <v>129</v>
      </c>
      <c r="I4496" t="s">
        <v>22</v>
      </c>
      <c r="J4496" t="s">
        <v>141</v>
      </c>
      <c r="K4496" t="s">
        <v>17013</v>
      </c>
      <c r="L4496" t="s">
        <v>17014</v>
      </c>
      <c r="M4496">
        <v>0.59</v>
      </c>
      <c r="N4496">
        <v>0</v>
      </c>
      <c r="O4496">
        <v>0</v>
      </c>
      <c r="P4496">
        <v>2</v>
      </c>
      <c r="Q4496">
        <v>147</v>
      </c>
      <c r="R4496">
        <v>0</v>
      </c>
      <c r="S4496">
        <v>0</v>
      </c>
      <c r="T4496">
        <v>1.18</v>
      </c>
      <c r="U4496">
        <v>86.73</v>
      </c>
    </row>
    <row r="4497" spans="1:21" x14ac:dyDescent="0.25">
      <c r="A4497" t="s">
        <v>17015</v>
      </c>
      <c r="B4497">
        <v>1</v>
      </c>
      <c r="C4497" t="s">
        <v>78</v>
      </c>
      <c r="D4497" t="s">
        <v>104</v>
      </c>
      <c r="E4497" t="s">
        <v>17002</v>
      </c>
      <c r="F4497" t="s">
        <v>5012</v>
      </c>
      <c r="G4497" t="s">
        <v>72</v>
      </c>
      <c r="H4497" t="s">
        <v>129</v>
      </c>
      <c r="I4497" t="s">
        <v>22</v>
      </c>
      <c r="J4497" t="s">
        <v>141</v>
      </c>
      <c r="K4497" t="s">
        <v>17016</v>
      </c>
      <c r="L4497" t="s">
        <v>17017</v>
      </c>
      <c r="M4497">
        <v>0.51555555500000005</v>
      </c>
      <c r="N4497">
        <v>0</v>
      </c>
      <c r="O4497">
        <v>0</v>
      </c>
      <c r="P4497">
        <v>2</v>
      </c>
      <c r="Q4497">
        <v>147</v>
      </c>
      <c r="R4497">
        <v>0</v>
      </c>
      <c r="S4497">
        <v>0</v>
      </c>
      <c r="T4497">
        <v>1.0311110000000001</v>
      </c>
      <c r="U4497">
        <v>75.786666999999994</v>
      </c>
    </row>
    <row r="4498" spans="1:21" x14ac:dyDescent="0.25">
      <c r="A4498" t="s">
        <v>17018</v>
      </c>
      <c r="B4498">
        <v>1</v>
      </c>
      <c r="C4498" t="s">
        <v>78</v>
      </c>
      <c r="D4498" t="s">
        <v>81</v>
      </c>
      <c r="E4498" t="s">
        <v>17019</v>
      </c>
      <c r="F4498" t="s">
        <v>4996</v>
      </c>
      <c r="G4498" t="s">
        <v>71</v>
      </c>
      <c r="H4498" t="s">
        <v>129</v>
      </c>
      <c r="I4498" t="s">
        <v>22</v>
      </c>
      <c r="J4498" t="s">
        <v>141</v>
      </c>
      <c r="K4498" t="s">
        <v>17020</v>
      </c>
      <c r="L4498" t="s">
        <v>17021</v>
      </c>
      <c r="M4498">
        <v>1.514444444</v>
      </c>
      <c r="N4498">
        <v>0</v>
      </c>
      <c r="O4498">
        <v>113</v>
      </c>
      <c r="P4498">
        <v>0</v>
      </c>
      <c r="Q4498">
        <v>0</v>
      </c>
      <c r="R4498">
        <v>0</v>
      </c>
      <c r="S4498">
        <v>171.13222200000001</v>
      </c>
      <c r="T4498">
        <v>0</v>
      </c>
      <c r="U4498">
        <v>0</v>
      </c>
    </row>
    <row r="4499" spans="1:21" x14ac:dyDescent="0.25">
      <c r="A4499" t="s">
        <v>17022</v>
      </c>
      <c r="B4499">
        <v>1</v>
      </c>
      <c r="C4499" t="s">
        <v>78</v>
      </c>
      <c r="D4499" t="s">
        <v>102</v>
      </c>
      <c r="E4499" t="s">
        <v>16991</v>
      </c>
      <c r="F4499" t="s">
        <v>140</v>
      </c>
      <c r="G4499" t="s">
        <v>72</v>
      </c>
      <c r="H4499" t="s">
        <v>129</v>
      </c>
      <c r="I4499" t="s">
        <v>22</v>
      </c>
      <c r="J4499" t="s">
        <v>141</v>
      </c>
      <c r="K4499" t="s">
        <v>17023</v>
      </c>
      <c r="L4499" t="s">
        <v>17024</v>
      </c>
      <c r="M4499">
        <v>0.378611111</v>
      </c>
      <c r="N4499">
        <v>0</v>
      </c>
      <c r="O4499">
        <v>0</v>
      </c>
      <c r="P4499">
        <v>15</v>
      </c>
      <c r="Q4499">
        <v>15</v>
      </c>
      <c r="R4499">
        <v>0</v>
      </c>
      <c r="S4499">
        <v>0</v>
      </c>
      <c r="T4499">
        <v>5.6791669999999996</v>
      </c>
      <c r="U4499">
        <v>5.6791669999999996</v>
      </c>
    </row>
    <row r="4500" spans="1:21" x14ac:dyDescent="0.25">
      <c r="A4500" t="s">
        <v>17025</v>
      </c>
      <c r="B4500">
        <v>1</v>
      </c>
      <c r="C4500" t="s">
        <v>78</v>
      </c>
      <c r="D4500" t="s">
        <v>102</v>
      </c>
      <c r="E4500" t="s">
        <v>17026</v>
      </c>
      <c r="F4500" t="s">
        <v>140</v>
      </c>
      <c r="G4500" t="s">
        <v>72</v>
      </c>
      <c r="H4500" t="s">
        <v>129</v>
      </c>
      <c r="I4500" t="s">
        <v>22</v>
      </c>
      <c r="J4500" t="s">
        <v>141</v>
      </c>
      <c r="K4500" t="s">
        <v>17027</v>
      </c>
      <c r="L4500" t="s">
        <v>17028</v>
      </c>
      <c r="M4500">
        <v>0.108055555</v>
      </c>
      <c r="N4500">
        <v>0</v>
      </c>
      <c r="O4500">
        <v>0</v>
      </c>
      <c r="P4500">
        <v>1</v>
      </c>
      <c r="Q4500">
        <v>156</v>
      </c>
      <c r="R4500">
        <v>0</v>
      </c>
      <c r="S4500">
        <v>0</v>
      </c>
      <c r="T4500">
        <v>0.108056</v>
      </c>
      <c r="U4500">
        <v>16.856667000000002</v>
      </c>
    </row>
    <row r="4501" spans="1:21" x14ac:dyDescent="0.25">
      <c r="A4501" t="s">
        <v>17029</v>
      </c>
      <c r="B4501">
        <v>1</v>
      </c>
      <c r="C4501" t="s">
        <v>78</v>
      </c>
      <c r="D4501" t="s">
        <v>102</v>
      </c>
      <c r="E4501" t="s">
        <v>17030</v>
      </c>
      <c r="F4501" t="s">
        <v>140</v>
      </c>
      <c r="G4501" t="s">
        <v>72</v>
      </c>
      <c r="H4501" t="s">
        <v>129</v>
      </c>
      <c r="I4501" t="s">
        <v>22</v>
      </c>
      <c r="J4501" t="s">
        <v>141</v>
      </c>
      <c r="K4501" t="s">
        <v>17031</v>
      </c>
      <c r="L4501" t="s">
        <v>17032</v>
      </c>
      <c r="M4501">
        <v>0.49249999999999999</v>
      </c>
      <c r="N4501">
        <v>0</v>
      </c>
      <c r="O4501">
        <v>0</v>
      </c>
      <c r="P4501">
        <v>85</v>
      </c>
      <c r="Q4501">
        <v>471</v>
      </c>
      <c r="R4501">
        <v>0</v>
      </c>
      <c r="S4501">
        <v>0</v>
      </c>
      <c r="T4501">
        <v>41.862499999999997</v>
      </c>
      <c r="U4501">
        <v>231.9675</v>
      </c>
    </row>
    <row r="4502" spans="1:21" x14ac:dyDescent="0.25">
      <c r="A4502" t="s">
        <v>17033</v>
      </c>
      <c r="B4502">
        <v>1</v>
      </c>
      <c r="C4502" t="s">
        <v>78</v>
      </c>
      <c r="D4502" t="s">
        <v>81</v>
      </c>
      <c r="E4502" t="s">
        <v>17034</v>
      </c>
      <c r="F4502" t="s">
        <v>4986</v>
      </c>
      <c r="G4502" t="s">
        <v>71</v>
      </c>
      <c r="H4502" t="s">
        <v>129</v>
      </c>
      <c r="I4502" t="s">
        <v>22</v>
      </c>
      <c r="J4502" t="s">
        <v>141</v>
      </c>
      <c r="K4502" t="s">
        <v>17035</v>
      </c>
      <c r="L4502" t="s">
        <v>17036</v>
      </c>
      <c r="M4502">
        <v>7.3397222219999998</v>
      </c>
      <c r="N4502">
        <v>0</v>
      </c>
      <c r="O4502">
        <v>75</v>
      </c>
      <c r="P4502">
        <v>0</v>
      </c>
      <c r="Q4502">
        <v>0</v>
      </c>
      <c r="R4502">
        <v>0</v>
      </c>
      <c r="S4502">
        <v>550.47916699999996</v>
      </c>
      <c r="T4502">
        <v>0</v>
      </c>
      <c r="U4502">
        <v>0</v>
      </c>
    </row>
    <row r="4503" spans="1:21" x14ac:dyDescent="0.25">
      <c r="A4503" t="s">
        <v>17037</v>
      </c>
      <c r="B4503">
        <v>1</v>
      </c>
      <c r="C4503" t="s">
        <v>78</v>
      </c>
      <c r="D4503" t="s">
        <v>81</v>
      </c>
      <c r="E4503" t="s">
        <v>17038</v>
      </c>
      <c r="F4503" t="s">
        <v>5070</v>
      </c>
      <c r="G4503" t="s">
        <v>71</v>
      </c>
      <c r="H4503" t="s">
        <v>129</v>
      </c>
      <c r="I4503" t="s">
        <v>22</v>
      </c>
      <c r="J4503" t="s">
        <v>141</v>
      </c>
      <c r="K4503" t="s">
        <v>17039</v>
      </c>
      <c r="L4503" t="s">
        <v>17040</v>
      </c>
      <c r="M4503">
        <v>0.88833333299999995</v>
      </c>
      <c r="N4503">
        <v>0</v>
      </c>
      <c r="O4503">
        <v>6</v>
      </c>
      <c r="P4503">
        <v>0</v>
      </c>
      <c r="Q4503">
        <v>0</v>
      </c>
      <c r="R4503">
        <v>0</v>
      </c>
      <c r="S4503">
        <v>5.33</v>
      </c>
      <c r="T4503">
        <v>0</v>
      </c>
      <c r="U4503">
        <v>0</v>
      </c>
    </row>
    <row r="4504" spans="1:21" x14ac:dyDescent="0.25">
      <c r="A4504" t="s">
        <v>17041</v>
      </c>
      <c r="B4504">
        <v>1</v>
      </c>
      <c r="C4504" t="s">
        <v>78</v>
      </c>
      <c r="D4504" t="s">
        <v>102</v>
      </c>
      <c r="E4504" t="s">
        <v>1408</v>
      </c>
      <c r="F4504" t="s">
        <v>154</v>
      </c>
      <c r="G4504" t="s">
        <v>72</v>
      </c>
      <c r="H4504" t="s">
        <v>129</v>
      </c>
      <c r="I4504" t="s">
        <v>22</v>
      </c>
      <c r="J4504" t="s">
        <v>141</v>
      </c>
      <c r="K4504" t="s">
        <v>17042</v>
      </c>
      <c r="L4504" t="s">
        <v>17043</v>
      </c>
      <c r="M4504">
        <v>0.23222222200000001</v>
      </c>
      <c r="N4504">
        <v>0</v>
      </c>
      <c r="O4504">
        <v>0</v>
      </c>
      <c r="P4504">
        <v>63</v>
      </c>
      <c r="Q4504">
        <v>2075</v>
      </c>
      <c r="R4504">
        <v>0</v>
      </c>
      <c r="S4504">
        <v>0</v>
      </c>
      <c r="T4504">
        <v>14.63</v>
      </c>
      <c r="U4504">
        <v>481.86111099999999</v>
      </c>
    </row>
    <row r="4505" spans="1:21" x14ac:dyDescent="0.25">
      <c r="A4505" t="s">
        <v>17044</v>
      </c>
      <c r="B4505">
        <v>1</v>
      </c>
      <c r="C4505" t="s">
        <v>78</v>
      </c>
      <c r="D4505" t="s">
        <v>102</v>
      </c>
      <c r="E4505" t="s">
        <v>1408</v>
      </c>
      <c r="F4505" t="s">
        <v>140</v>
      </c>
      <c r="G4505" t="s">
        <v>72</v>
      </c>
      <c r="H4505" t="s">
        <v>129</v>
      </c>
      <c r="I4505" t="s">
        <v>22</v>
      </c>
      <c r="J4505" t="s">
        <v>141</v>
      </c>
      <c r="K4505" t="s">
        <v>17045</v>
      </c>
      <c r="L4505" t="s">
        <v>17046</v>
      </c>
      <c r="M4505">
        <v>0.39583333300000001</v>
      </c>
      <c r="N4505">
        <v>0</v>
      </c>
      <c r="O4505">
        <v>0</v>
      </c>
      <c r="P4505">
        <v>1</v>
      </c>
      <c r="Q4505">
        <v>35</v>
      </c>
      <c r="R4505">
        <v>0</v>
      </c>
      <c r="S4505">
        <v>0</v>
      </c>
      <c r="T4505">
        <v>0.39583299999999999</v>
      </c>
      <c r="U4505">
        <v>13.854167</v>
      </c>
    </row>
    <row r="4506" spans="1:21" x14ac:dyDescent="0.25">
      <c r="A4506" t="s">
        <v>17047</v>
      </c>
      <c r="B4506">
        <v>1</v>
      </c>
      <c r="C4506" t="s">
        <v>78</v>
      </c>
      <c r="D4506" t="s">
        <v>102</v>
      </c>
      <c r="E4506" t="s">
        <v>17048</v>
      </c>
      <c r="F4506" t="s">
        <v>5012</v>
      </c>
      <c r="G4506" t="s">
        <v>72</v>
      </c>
      <c r="H4506" t="s">
        <v>129</v>
      </c>
      <c r="I4506" t="s">
        <v>22</v>
      </c>
      <c r="J4506" t="s">
        <v>141</v>
      </c>
      <c r="K4506" t="s">
        <v>17049</v>
      </c>
      <c r="L4506" t="s">
        <v>17050</v>
      </c>
      <c r="M4506">
        <v>3.2716666659999998</v>
      </c>
      <c r="N4506">
        <v>0</v>
      </c>
      <c r="O4506">
        <v>0</v>
      </c>
      <c r="P4506">
        <v>9</v>
      </c>
      <c r="Q4506">
        <v>162</v>
      </c>
      <c r="R4506">
        <v>0</v>
      </c>
      <c r="S4506">
        <v>0</v>
      </c>
      <c r="T4506">
        <v>29.445</v>
      </c>
      <c r="U4506">
        <v>530.01</v>
      </c>
    </row>
    <row r="4507" spans="1:21" x14ac:dyDescent="0.25">
      <c r="A4507" t="s">
        <v>17051</v>
      </c>
      <c r="B4507">
        <v>1</v>
      </c>
      <c r="C4507" t="s">
        <v>78</v>
      </c>
      <c r="D4507" t="s">
        <v>102</v>
      </c>
      <c r="E4507" t="s">
        <v>1408</v>
      </c>
      <c r="F4507" t="s">
        <v>177</v>
      </c>
      <c r="G4507" t="s">
        <v>72</v>
      </c>
      <c r="H4507" t="s">
        <v>129</v>
      </c>
      <c r="I4507" t="s">
        <v>22</v>
      </c>
      <c r="J4507" t="s">
        <v>130</v>
      </c>
      <c r="K4507" t="s">
        <v>17052</v>
      </c>
      <c r="L4507" t="s">
        <v>17053</v>
      </c>
      <c r="M4507">
        <v>5.1597222220000001</v>
      </c>
      <c r="N4507">
        <v>0</v>
      </c>
      <c r="O4507">
        <v>0</v>
      </c>
      <c r="P4507">
        <v>1</v>
      </c>
      <c r="Q4507">
        <v>58</v>
      </c>
      <c r="R4507">
        <v>0</v>
      </c>
      <c r="S4507">
        <v>0</v>
      </c>
      <c r="T4507">
        <v>5.1597220000000004</v>
      </c>
      <c r="U4507">
        <v>299.26388900000001</v>
      </c>
    </row>
    <row r="4508" spans="1:21" x14ac:dyDescent="0.25">
      <c r="A4508" t="s">
        <v>17054</v>
      </c>
      <c r="B4508">
        <v>1</v>
      </c>
      <c r="C4508" t="s">
        <v>78</v>
      </c>
      <c r="D4508" t="s">
        <v>102</v>
      </c>
      <c r="E4508" t="s">
        <v>17055</v>
      </c>
      <c r="F4508" t="s">
        <v>140</v>
      </c>
      <c r="G4508" t="s">
        <v>72</v>
      </c>
      <c r="H4508" t="s">
        <v>129</v>
      </c>
      <c r="I4508" t="s">
        <v>22</v>
      </c>
      <c r="J4508" t="s">
        <v>141</v>
      </c>
      <c r="K4508" t="s">
        <v>17056</v>
      </c>
      <c r="L4508" t="s">
        <v>17057</v>
      </c>
      <c r="M4508">
        <v>0.25416666599999999</v>
      </c>
      <c r="N4508">
        <v>0</v>
      </c>
      <c r="O4508">
        <v>0</v>
      </c>
      <c r="P4508">
        <v>15</v>
      </c>
      <c r="Q4508">
        <v>59</v>
      </c>
      <c r="R4508">
        <v>0</v>
      </c>
      <c r="S4508">
        <v>0</v>
      </c>
      <c r="T4508">
        <v>3.8125</v>
      </c>
      <c r="U4508">
        <v>14.995832999999999</v>
      </c>
    </row>
    <row r="4509" spans="1:21" x14ac:dyDescent="0.25">
      <c r="A4509" t="s">
        <v>17058</v>
      </c>
      <c r="B4509">
        <v>1</v>
      </c>
      <c r="C4509" t="s">
        <v>78</v>
      </c>
      <c r="D4509" t="s">
        <v>102</v>
      </c>
      <c r="E4509" t="s">
        <v>3386</v>
      </c>
      <c r="F4509" t="s">
        <v>140</v>
      </c>
      <c r="G4509" t="s">
        <v>72</v>
      </c>
      <c r="H4509" t="s">
        <v>129</v>
      </c>
      <c r="I4509" t="s">
        <v>22</v>
      </c>
      <c r="J4509" t="s">
        <v>141</v>
      </c>
      <c r="K4509" t="s">
        <v>17059</v>
      </c>
      <c r="L4509" t="s">
        <v>17060</v>
      </c>
      <c r="M4509">
        <v>0.328055555</v>
      </c>
      <c r="N4509">
        <v>0</v>
      </c>
      <c r="O4509">
        <v>0</v>
      </c>
      <c r="P4509">
        <v>1</v>
      </c>
      <c r="Q4509">
        <v>42</v>
      </c>
      <c r="R4509">
        <v>0</v>
      </c>
      <c r="S4509">
        <v>0</v>
      </c>
      <c r="T4509">
        <v>0.32805600000000001</v>
      </c>
      <c r="U4509">
        <v>13.778333</v>
      </c>
    </row>
    <row r="4510" spans="1:21" x14ac:dyDescent="0.25">
      <c r="A4510" t="s">
        <v>17061</v>
      </c>
      <c r="B4510">
        <v>1</v>
      </c>
      <c r="C4510" t="s">
        <v>78</v>
      </c>
      <c r="D4510" t="s">
        <v>82</v>
      </c>
      <c r="E4510" t="s">
        <v>17062</v>
      </c>
      <c r="F4510" t="s">
        <v>4991</v>
      </c>
      <c r="G4510" t="s">
        <v>71</v>
      </c>
      <c r="H4510" t="s">
        <v>129</v>
      </c>
      <c r="I4510" t="s">
        <v>22</v>
      </c>
      <c r="J4510" t="s">
        <v>141</v>
      </c>
      <c r="K4510" t="s">
        <v>17063</v>
      </c>
      <c r="L4510" t="s">
        <v>17064</v>
      </c>
      <c r="M4510">
        <v>0.62611111100000005</v>
      </c>
      <c r="N4510">
        <v>0</v>
      </c>
      <c r="O4510">
        <v>0</v>
      </c>
      <c r="P4510">
        <v>1</v>
      </c>
      <c r="Q4510">
        <v>0</v>
      </c>
      <c r="R4510">
        <v>0</v>
      </c>
      <c r="S4510">
        <v>0</v>
      </c>
      <c r="T4510">
        <v>0.62611099999999997</v>
      </c>
      <c r="U4510">
        <v>0</v>
      </c>
    </row>
    <row r="4511" spans="1:21" x14ac:dyDescent="0.25">
      <c r="A4511" t="s">
        <v>17065</v>
      </c>
      <c r="B4511">
        <v>1</v>
      </c>
      <c r="C4511" t="s">
        <v>78</v>
      </c>
      <c r="D4511" t="s">
        <v>82</v>
      </c>
      <c r="E4511" t="s">
        <v>17066</v>
      </c>
      <c r="F4511" t="s">
        <v>4991</v>
      </c>
      <c r="G4511" t="s">
        <v>71</v>
      </c>
      <c r="H4511" t="s">
        <v>129</v>
      </c>
      <c r="I4511" t="s">
        <v>22</v>
      </c>
      <c r="J4511" t="s">
        <v>141</v>
      </c>
      <c r="K4511" t="s">
        <v>17067</v>
      </c>
      <c r="L4511" t="s">
        <v>17068</v>
      </c>
      <c r="M4511">
        <v>1.1683333330000001</v>
      </c>
      <c r="N4511">
        <v>0</v>
      </c>
      <c r="O4511">
        <v>0</v>
      </c>
      <c r="P4511">
        <v>0</v>
      </c>
      <c r="Q4511">
        <v>1</v>
      </c>
      <c r="R4511">
        <v>0</v>
      </c>
      <c r="S4511">
        <v>0</v>
      </c>
      <c r="T4511">
        <v>0</v>
      </c>
      <c r="U4511">
        <v>1.1683330000000001</v>
      </c>
    </row>
    <row r="4512" spans="1:21" x14ac:dyDescent="0.25">
      <c r="A4512" t="s">
        <v>17069</v>
      </c>
      <c r="B4512">
        <v>1</v>
      </c>
      <c r="C4512" t="s">
        <v>78</v>
      </c>
      <c r="D4512" t="s">
        <v>102</v>
      </c>
      <c r="E4512" t="s">
        <v>17070</v>
      </c>
      <c r="F4512" t="s">
        <v>140</v>
      </c>
      <c r="G4512" t="s">
        <v>72</v>
      </c>
      <c r="H4512" t="s">
        <v>129</v>
      </c>
      <c r="I4512" t="s">
        <v>22</v>
      </c>
      <c r="J4512" t="s">
        <v>141</v>
      </c>
      <c r="K4512" t="s">
        <v>17071</v>
      </c>
      <c r="L4512" t="s">
        <v>17072</v>
      </c>
      <c r="M4512">
        <v>0.60027777699999996</v>
      </c>
      <c r="N4512">
        <v>0</v>
      </c>
      <c r="O4512">
        <v>0</v>
      </c>
      <c r="P4512">
        <v>85</v>
      </c>
      <c r="Q4512">
        <v>496</v>
      </c>
      <c r="R4512">
        <v>0</v>
      </c>
      <c r="S4512">
        <v>0</v>
      </c>
      <c r="T4512">
        <v>51.023611000000002</v>
      </c>
      <c r="U4512">
        <v>297.73777699999999</v>
      </c>
    </row>
    <row r="4513" spans="1:21" x14ac:dyDescent="0.25">
      <c r="A4513" t="s">
        <v>17073</v>
      </c>
      <c r="B4513">
        <v>1</v>
      </c>
      <c r="C4513" t="s">
        <v>78</v>
      </c>
      <c r="D4513" t="s">
        <v>102</v>
      </c>
      <c r="E4513" t="s">
        <v>3386</v>
      </c>
      <c r="F4513" t="s">
        <v>140</v>
      </c>
      <c r="G4513" t="s">
        <v>72</v>
      </c>
      <c r="H4513" t="s">
        <v>129</v>
      </c>
      <c r="I4513" t="s">
        <v>22</v>
      </c>
      <c r="J4513" t="s">
        <v>141</v>
      </c>
      <c r="K4513" t="s">
        <v>17074</v>
      </c>
      <c r="L4513" t="s">
        <v>17075</v>
      </c>
      <c r="M4513">
        <v>0.18833333299999999</v>
      </c>
      <c r="N4513">
        <v>0</v>
      </c>
      <c r="O4513">
        <v>0</v>
      </c>
      <c r="P4513">
        <v>1</v>
      </c>
      <c r="Q4513">
        <v>36</v>
      </c>
      <c r="R4513">
        <v>0</v>
      </c>
      <c r="S4513">
        <v>0</v>
      </c>
      <c r="T4513">
        <v>0.188333</v>
      </c>
      <c r="U4513">
        <v>6.78</v>
      </c>
    </row>
    <row r="4514" spans="1:21" x14ac:dyDescent="0.25">
      <c r="A4514" t="s">
        <v>17076</v>
      </c>
      <c r="B4514">
        <v>1</v>
      </c>
      <c r="C4514" t="s">
        <v>78</v>
      </c>
      <c r="D4514" t="s">
        <v>102</v>
      </c>
      <c r="E4514" t="s">
        <v>17077</v>
      </c>
      <c r="F4514" t="s">
        <v>128</v>
      </c>
      <c r="G4514" t="s">
        <v>72</v>
      </c>
      <c r="H4514" t="s">
        <v>129</v>
      </c>
      <c r="I4514" t="s">
        <v>22</v>
      </c>
      <c r="J4514" t="s">
        <v>130</v>
      </c>
      <c r="K4514" t="s">
        <v>17078</v>
      </c>
      <c r="L4514" t="s">
        <v>17079</v>
      </c>
      <c r="M4514">
        <v>6.1152777770000002</v>
      </c>
      <c r="N4514">
        <v>0</v>
      </c>
      <c r="O4514">
        <v>8</v>
      </c>
      <c r="P4514">
        <v>187</v>
      </c>
      <c r="Q4514">
        <v>2407</v>
      </c>
      <c r="R4514">
        <v>0</v>
      </c>
      <c r="S4514">
        <v>48.922221999999998</v>
      </c>
      <c r="T4514">
        <v>1143.5569439999999</v>
      </c>
      <c r="U4514">
        <v>14719.473609000001</v>
      </c>
    </row>
    <row r="4515" spans="1:21" x14ac:dyDescent="0.25">
      <c r="A4515" t="s">
        <v>17080</v>
      </c>
      <c r="B4515">
        <v>1</v>
      </c>
      <c r="C4515" t="s">
        <v>78</v>
      </c>
      <c r="D4515" t="s">
        <v>88</v>
      </c>
      <c r="E4515" t="s">
        <v>17081</v>
      </c>
      <c r="F4515" t="s">
        <v>177</v>
      </c>
      <c r="G4515" t="s">
        <v>71</v>
      </c>
      <c r="H4515" t="s">
        <v>129</v>
      </c>
      <c r="I4515" t="s">
        <v>22</v>
      </c>
      <c r="J4515" t="s">
        <v>130</v>
      </c>
      <c r="K4515" t="s">
        <v>17082</v>
      </c>
      <c r="L4515" t="s">
        <v>17083</v>
      </c>
      <c r="M4515">
        <v>3.9939341659999998</v>
      </c>
      <c r="N4515">
        <v>0</v>
      </c>
      <c r="O4515">
        <v>226</v>
      </c>
      <c r="P4515">
        <v>0</v>
      </c>
      <c r="Q4515">
        <v>0</v>
      </c>
      <c r="R4515">
        <v>0</v>
      </c>
      <c r="S4515">
        <v>902.62912200000005</v>
      </c>
      <c r="T4515">
        <v>0</v>
      </c>
      <c r="U4515">
        <v>0</v>
      </c>
    </row>
    <row r="4516" spans="1:21" x14ac:dyDescent="0.25">
      <c r="A4516" t="s">
        <v>17084</v>
      </c>
      <c r="B4516">
        <v>1</v>
      </c>
      <c r="C4516" t="s">
        <v>78</v>
      </c>
      <c r="D4516" t="s">
        <v>102</v>
      </c>
      <c r="E4516" t="s">
        <v>17085</v>
      </c>
      <c r="F4516" t="s">
        <v>5012</v>
      </c>
      <c r="G4516" t="s">
        <v>72</v>
      </c>
      <c r="H4516" t="s">
        <v>129</v>
      </c>
      <c r="I4516" t="s">
        <v>22</v>
      </c>
      <c r="J4516" t="s">
        <v>141</v>
      </c>
      <c r="K4516" t="s">
        <v>17086</v>
      </c>
      <c r="L4516" t="s">
        <v>17087</v>
      </c>
      <c r="M4516">
        <v>2.500277777</v>
      </c>
      <c r="N4516">
        <v>0</v>
      </c>
      <c r="O4516">
        <v>0</v>
      </c>
      <c r="P4516">
        <v>0</v>
      </c>
      <c r="Q4516">
        <v>10</v>
      </c>
      <c r="R4516">
        <v>0</v>
      </c>
      <c r="S4516">
        <v>0</v>
      </c>
      <c r="T4516">
        <v>0</v>
      </c>
      <c r="U4516">
        <v>25.002777999999999</v>
      </c>
    </row>
    <row r="4517" spans="1:21" x14ac:dyDescent="0.25">
      <c r="A4517" t="s">
        <v>17088</v>
      </c>
      <c r="B4517">
        <v>1</v>
      </c>
      <c r="C4517" t="s">
        <v>78</v>
      </c>
      <c r="D4517" t="s">
        <v>102</v>
      </c>
      <c r="E4517" t="s">
        <v>16991</v>
      </c>
      <c r="F4517" t="s">
        <v>140</v>
      </c>
      <c r="G4517" t="s">
        <v>72</v>
      </c>
      <c r="H4517" t="s">
        <v>129</v>
      </c>
      <c r="I4517" t="s">
        <v>22</v>
      </c>
      <c r="J4517" t="s">
        <v>141</v>
      </c>
      <c r="K4517" t="s">
        <v>17089</v>
      </c>
      <c r="L4517" t="s">
        <v>17090</v>
      </c>
      <c r="M4517">
        <v>0.270277777</v>
      </c>
      <c r="N4517">
        <v>0</v>
      </c>
      <c r="O4517">
        <v>0</v>
      </c>
      <c r="P4517">
        <v>15</v>
      </c>
      <c r="Q4517">
        <v>15</v>
      </c>
      <c r="R4517">
        <v>0</v>
      </c>
      <c r="S4517">
        <v>0</v>
      </c>
      <c r="T4517">
        <v>4.0541669999999996</v>
      </c>
      <c r="U4517">
        <v>4.0541669999999996</v>
      </c>
    </row>
    <row r="4518" spans="1:21" x14ac:dyDescent="0.25">
      <c r="A4518" t="s">
        <v>17091</v>
      </c>
      <c r="B4518">
        <v>1</v>
      </c>
      <c r="C4518" t="s">
        <v>78</v>
      </c>
      <c r="D4518" t="s">
        <v>102</v>
      </c>
      <c r="E4518" t="s">
        <v>16991</v>
      </c>
      <c r="F4518" t="s">
        <v>140</v>
      </c>
      <c r="G4518" t="s">
        <v>72</v>
      </c>
      <c r="H4518" t="s">
        <v>129</v>
      </c>
      <c r="I4518" t="s">
        <v>22</v>
      </c>
      <c r="J4518" t="s">
        <v>141</v>
      </c>
      <c r="K4518" t="s">
        <v>17092</v>
      </c>
      <c r="L4518" t="s">
        <v>17093</v>
      </c>
      <c r="M4518">
        <v>0.59750000000000003</v>
      </c>
      <c r="N4518">
        <v>0</v>
      </c>
      <c r="O4518">
        <v>0</v>
      </c>
      <c r="P4518">
        <v>15</v>
      </c>
      <c r="Q4518">
        <v>15</v>
      </c>
      <c r="R4518">
        <v>0</v>
      </c>
      <c r="S4518">
        <v>0</v>
      </c>
      <c r="T4518">
        <v>8.9625000000000004</v>
      </c>
      <c r="U4518">
        <v>8.9625000000000004</v>
      </c>
    </row>
    <row r="4519" spans="1:21" x14ac:dyDescent="0.25">
      <c r="A4519" t="s">
        <v>17094</v>
      </c>
      <c r="B4519">
        <v>1</v>
      </c>
      <c r="C4519" t="s">
        <v>78</v>
      </c>
      <c r="D4519" t="s">
        <v>98</v>
      </c>
      <c r="E4519" t="s">
        <v>17095</v>
      </c>
      <c r="F4519" t="s">
        <v>5012</v>
      </c>
      <c r="G4519" t="s">
        <v>72</v>
      </c>
      <c r="H4519" t="s">
        <v>129</v>
      </c>
      <c r="I4519" t="s">
        <v>22</v>
      </c>
      <c r="J4519" t="s">
        <v>141</v>
      </c>
      <c r="K4519" t="s">
        <v>17096</v>
      </c>
      <c r="L4519" t="s">
        <v>17097</v>
      </c>
      <c r="M4519">
        <v>4.3105555549999997</v>
      </c>
      <c r="N4519">
        <v>0</v>
      </c>
      <c r="O4519">
        <v>16</v>
      </c>
      <c r="P4519">
        <v>0</v>
      </c>
      <c r="Q4519">
        <v>2</v>
      </c>
      <c r="R4519">
        <v>0</v>
      </c>
      <c r="S4519">
        <v>68.968889000000004</v>
      </c>
      <c r="T4519">
        <v>0</v>
      </c>
      <c r="U4519">
        <v>8.6211110000000009</v>
      </c>
    </row>
    <row r="4520" spans="1:21" x14ac:dyDescent="0.25">
      <c r="A4520" t="s">
        <v>17098</v>
      </c>
      <c r="B4520">
        <v>1</v>
      </c>
      <c r="C4520" t="s">
        <v>78</v>
      </c>
      <c r="D4520" t="s">
        <v>89</v>
      </c>
      <c r="E4520" t="s">
        <v>17099</v>
      </c>
      <c r="F4520" t="s">
        <v>6612</v>
      </c>
      <c r="G4520" t="s">
        <v>72</v>
      </c>
      <c r="H4520" t="s">
        <v>129</v>
      </c>
      <c r="I4520" t="s">
        <v>22</v>
      </c>
      <c r="J4520" t="s">
        <v>141</v>
      </c>
      <c r="K4520" t="s">
        <v>17100</v>
      </c>
      <c r="L4520" t="s">
        <v>17101</v>
      </c>
      <c r="M4520">
        <v>10.988333333</v>
      </c>
      <c r="N4520">
        <v>10</v>
      </c>
      <c r="O4520">
        <v>1679</v>
      </c>
      <c r="P4520">
        <v>0</v>
      </c>
      <c r="Q4520">
        <v>0</v>
      </c>
      <c r="R4520">
        <v>109.88333299999999</v>
      </c>
      <c r="S4520">
        <v>18449.411666</v>
      </c>
      <c r="T4520">
        <v>0</v>
      </c>
      <c r="U4520">
        <v>0</v>
      </c>
    </row>
    <row r="4521" spans="1:21" x14ac:dyDescent="0.25">
      <c r="A4521" t="s">
        <v>17102</v>
      </c>
      <c r="B4521">
        <v>1</v>
      </c>
      <c r="C4521" t="s">
        <v>79</v>
      </c>
      <c r="D4521" t="s">
        <v>125</v>
      </c>
      <c r="E4521" t="s">
        <v>17103</v>
      </c>
      <c r="F4521" t="s">
        <v>5417</v>
      </c>
      <c r="G4521" t="s">
        <v>71</v>
      </c>
      <c r="H4521" t="s">
        <v>129</v>
      </c>
      <c r="I4521" t="s">
        <v>22</v>
      </c>
      <c r="J4521" t="s">
        <v>141</v>
      </c>
      <c r="K4521" t="s">
        <v>17104</v>
      </c>
      <c r="L4521" t="s">
        <v>17105</v>
      </c>
      <c r="M4521">
        <v>2.1483333330000001</v>
      </c>
      <c r="N4521">
        <v>0</v>
      </c>
      <c r="O4521">
        <v>9</v>
      </c>
      <c r="P4521">
        <v>0</v>
      </c>
      <c r="Q4521">
        <v>0</v>
      </c>
      <c r="R4521">
        <v>0</v>
      </c>
      <c r="S4521">
        <v>19.335000000000001</v>
      </c>
      <c r="T4521">
        <v>0</v>
      </c>
      <c r="U4521">
        <v>0</v>
      </c>
    </row>
    <row r="4522" spans="1:21" x14ac:dyDescent="0.25">
      <c r="A4522" t="s">
        <v>17106</v>
      </c>
      <c r="B4522">
        <v>1</v>
      </c>
      <c r="C4522" t="s">
        <v>79</v>
      </c>
      <c r="D4522" t="s">
        <v>124</v>
      </c>
      <c r="E4522" t="s">
        <v>17107</v>
      </c>
      <c r="F4522" t="s">
        <v>2199</v>
      </c>
      <c r="G4522" t="s">
        <v>71</v>
      </c>
      <c r="H4522" t="s">
        <v>129</v>
      </c>
      <c r="I4522" t="s">
        <v>24</v>
      </c>
      <c r="J4522" t="s">
        <v>141</v>
      </c>
      <c r="K4522" t="s">
        <v>17108</v>
      </c>
      <c r="L4522" t="s">
        <v>17109</v>
      </c>
      <c r="M4522">
        <v>1.8186111110000001</v>
      </c>
      <c r="N4522">
        <v>0</v>
      </c>
      <c r="O4522">
        <v>0</v>
      </c>
      <c r="P4522">
        <v>0</v>
      </c>
      <c r="Q4522">
        <v>31</v>
      </c>
      <c r="R4522">
        <v>0</v>
      </c>
      <c r="S4522">
        <v>0</v>
      </c>
      <c r="T4522">
        <v>0</v>
      </c>
      <c r="U4522">
        <v>56.376944000000002</v>
      </c>
    </row>
    <row r="4523" spans="1:21" x14ac:dyDescent="0.25">
      <c r="A4523" t="s">
        <v>17110</v>
      </c>
      <c r="B4523">
        <v>1</v>
      </c>
      <c r="C4523" t="s">
        <v>78</v>
      </c>
      <c r="D4523" t="s">
        <v>94</v>
      </c>
      <c r="E4523" t="s">
        <v>17111</v>
      </c>
      <c r="F4523" t="s">
        <v>4991</v>
      </c>
      <c r="G4523" t="s">
        <v>71</v>
      </c>
      <c r="H4523" t="s">
        <v>129</v>
      </c>
      <c r="I4523" t="s">
        <v>22</v>
      </c>
      <c r="J4523" t="s">
        <v>141</v>
      </c>
      <c r="K4523" t="s">
        <v>17112</v>
      </c>
      <c r="L4523" t="s">
        <v>17113</v>
      </c>
      <c r="M4523">
        <v>1.04</v>
      </c>
      <c r="N4523">
        <v>0</v>
      </c>
      <c r="O4523">
        <v>1</v>
      </c>
      <c r="P4523">
        <v>0</v>
      </c>
      <c r="Q4523">
        <v>0</v>
      </c>
      <c r="R4523">
        <v>0</v>
      </c>
      <c r="S4523">
        <v>1.04</v>
      </c>
      <c r="T4523">
        <v>0</v>
      </c>
      <c r="U4523">
        <v>0</v>
      </c>
    </row>
    <row r="4524" spans="1:21" x14ac:dyDescent="0.25">
      <c r="A4524" t="s">
        <v>17114</v>
      </c>
      <c r="B4524">
        <v>1</v>
      </c>
      <c r="C4524" t="s">
        <v>78</v>
      </c>
      <c r="D4524" t="s">
        <v>94</v>
      </c>
      <c r="E4524" t="s">
        <v>17115</v>
      </c>
      <c r="F4524" t="s">
        <v>4991</v>
      </c>
      <c r="G4524" t="s">
        <v>71</v>
      </c>
      <c r="H4524" t="s">
        <v>129</v>
      </c>
      <c r="I4524" t="s">
        <v>22</v>
      </c>
      <c r="J4524" t="s">
        <v>141</v>
      </c>
      <c r="K4524" t="s">
        <v>17116</v>
      </c>
      <c r="L4524" t="s">
        <v>17117</v>
      </c>
      <c r="M4524">
        <v>2.2577777769999998</v>
      </c>
      <c r="N4524">
        <v>0</v>
      </c>
      <c r="O4524">
        <v>1</v>
      </c>
      <c r="P4524">
        <v>0</v>
      </c>
      <c r="Q4524">
        <v>0</v>
      </c>
      <c r="R4524">
        <v>0</v>
      </c>
      <c r="S4524">
        <v>2.2577780000000001</v>
      </c>
      <c r="T4524">
        <v>0</v>
      </c>
      <c r="U4524">
        <v>0</v>
      </c>
    </row>
    <row r="4525" spans="1:21" x14ac:dyDescent="0.25">
      <c r="A4525" t="s">
        <v>17118</v>
      </c>
      <c r="B4525">
        <v>1</v>
      </c>
      <c r="C4525" t="s">
        <v>78</v>
      </c>
      <c r="D4525" t="s">
        <v>94</v>
      </c>
      <c r="E4525" t="s">
        <v>17119</v>
      </c>
      <c r="F4525" t="s">
        <v>4991</v>
      </c>
      <c r="G4525" t="s">
        <v>71</v>
      </c>
      <c r="H4525" t="s">
        <v>129</v>
      </c>
      <c r="I4525" t="s">
        <v>22</v>
      </c>
      <c r="J4525" t="s">
        <v>141</v>
      </c>
      <c r="K4525" t="s">
        <v>17120</v>
      </c>
      <c r="L4525" t="s">
        <v>17121</v>
      </c>
      <c r="M4525">
        <v>1.6344444440000001</v>
      </c>
      <c r="N4525">
        <v>0</v>
      </c>
      <c r="O4525">
        <v>1</v>
      </c>
      <c r="P4525">
        <v>0</v>
      </c>
      <c r="Q4525">
        <v>0</v>
      </c>
      <c r="R4525">
        <v>0</v>
      </c>
      <c r="S4525">
        <v>1.634444</v>
      </c>
      <c r="T4525">
        <v>0</v>
      </c>
      <c r="U4525">
        <v>0</v>
      </c>
    </row>
    <row r="4526" spans="1:21" x14ac:dyDescent="0.25">
      <c r="A4526" t="s">
        <v>17122</v>
      </c>
      <c r="B4526">
        <v>1</v>
      </c>
      <c r="C4526" t="s">
        <v>78</v>
      </c>
      <c r="D4526" t="s">
        <v>94</v>
      </c>
      <c r="E4526" t="s">
        <v>17123</v>
      </c>
      <c r="F4526" t="s">
        <v>5012</v>
      </c>
      <c r="G4526" t="s">
        <v>72</v>
      </c>
      <c r="H4526" t="s">
        <v>129</v>
      </c>
      <c r="I4526" t="s">
        <v>22</v>
      </c>
      <c r="J4526" t="s">
        <v>141</v>
      </c>
      <c r="K4526" t="s">
        <v>17124</v>
      </c>
      <c r="L4526" t="s">
        <v>17125</v>
      </c>
      <c r="M4526">
        <v>2.068333333</v>
      </c>
      <c r="N4526">
        <v>1</v>
      </c>
      <c r="O4526">
        <v>226</v>
      </c>
      <c r="P4526">
        <v>0</v>
      </c>
      <c r="Q4526">
        <v>0</v>
      </c>
      <c r="R4526">
        <v>2.068333</v>
      </c>
      <c r="S4526">
        <v>467.443333</v>
      </c>
      <c r="T4526">
        <v>0</v>
      </c>
      <c r="U4526">
        <v>0</v>
      </c>
    </row>
    <row r="4527" spans="1:21" x14ac:dyDescent="0.25">
      <c r="A4527" t="s">
        <v>17126</v>
      </c>
      <c r="B4527">
        <v>1</v>
      </c>
      <c r="C4527" t="s">
        <v>78</v>
      </c>
      <c r="D4527" t="s">
        <v>88</v>
      </c>
      <c r="E4527" t="s">
        <v>17127</v>
      </c>
      <c r="F4527" t="s">
        <v>6570</v>
      </c>
      <c r="G4527" t="s">
        <v>76</v>
      </c>
      <c r="H4527" t="s">
        <v>129</v>
      </c>
      <c r="I4527" t="s">
        <v>22</v>
      </c>
      <c r="J4527" t="s">
        <v>141</v>
      </c>
      <c r="K4527" t="s">
        <v>17128</v>
      </c>
      <c r="L4527" t="s">
        <v>17129</v>
      </c>
      <c r="M4527">
        <v>0.39472222200000001</v>
      </c>
      <c r="N4527">
        <v>98</v>
      </c>
      <c r="O4527">
        <v>41438</v>
      </c>
      <c r="P4527">
        <v>4</v>
      </c>
      <c r="Q4527">
        <v>276</v>
      </c>
      <c r="R4527">
        <v>38.682777999999999</v>
      </c>
      <c r="S4527">
        <v>16356.499435</v>
      </c>
      <c r="T4527">
        <v>1.578889</v>
      </c>
      <c r="U4527">
        <v>108.943333</v>
      </c>
    </row>
    <row r="4528" spans="1:21" x14ac:dyDescent="0.25">
      <c r="A4528" t="s">
        <v>17130</v>
      </c>
      <c r="B4528">
        <v>1</v>
      </c>
      <c r="C4528" t="s">
        <v>78</v>
      </c>
      <c r="D4528" t="s">
        <v>88</v>
      </c>
      <c r="E4528" t="s">
        <v>17131</v>
      </c>
      <c r="F4528" t="s">
        <v>5110</v>
      </c>
      <c r="G4528" t="s">
        <v>72</v>
      </c>
      <c r="H4528" t="s">
        <v>129</v>
      </c>
      <c r="I4528" t="s">
        <v>22</v>
      </c>
      <c r="J4528" t="s">
        <v>141</v>
      </c>
      <c r="K4528" t="s">
        <v>17132</v>
      </c>
      <c r="L4528" t="s">
        <v>17133</v>
      </c>
      <c r="M4528">
        <v>0.92861111100000004</v>
      </c>
      <c r="N4528">
        <v>1</v>
      </c>
      <c r="O4528">
        <v>317</v>
      </c>
      <c r="P4528">
        <v>0</v>
      </c>
      <c r="Q4528">
        <v>0</v>
      </c>
      <c r="R4528">
        <v>0.92861099999999996</v>
      </c>
      <c r="S4528">
        <v>294.36972200000002</v>
      </c>
      <c r="T4528">
        <v>0</v>
      </c>
      <c r="U4528">
        <v>0</v>
      </c>
    </row>
    <row r="4529" spans="1:21" x14ac:dyDescent="0.25">
      <c r="A4529" t="s">
        <v>17134</v>
      </c>
      <c r="B4529">
        <v>1</v>
      </c>
      <c r="C4529" t="s">
        <v>78</v>
      </c>
      <c r="D4529" t="s">
        <v>81</v>
      </c>
      <c r="E4529" t="s">
        <v>16279</v>
      </c>
      <c r="F4529" t="s">
        <v>4986</v>
      </c>
      <c r="G4529" t="s">
        <v>71</v>
      </c>
      <c r="H4529" t="s">
        <v>129</v>
      </c>
      <c r="I4529" t="s">
        <v>22</v>
      </c>
      <c r="J4529" t="s">
        <v>141</v>
      </c>
      <c r="K4529" t="s">
        <v>17135</v>
      </c>
      <c r="L4529" t="s">
        <v>17136</v>
      </c>
      <c r="M4529">
        <v>2.2680555550000001</v>
      </c>
      <c r="N4529">
        <v>0</v>
      </c>
      <c r="O4529">
        <v>101</v>
      </c>
      <c r="P4529">
        <v>0</v>
      </c>
      <c r="Q4529">
        <v>0</v>
      </c>
      <c r="R4529">
        <v>0</v>
      </c>
      <c r="S4529">
        <v>229.073611</v>
      </c>
      <c r="T4529">
        <v>0</v>
      </c>
      <c r="U4529">
        <v>0</v>
      </c>
    </row>
    <row r="4530" spans="1:21" x14ac:dyDescent="0.25">
      <c r="A4530" t="s">
        <v>17137</v>
      </c>
      <c r="B4530">
        <v>1</v>
      </c>
      <c r="C4530" t="s">
        <v>78</v>
      </c>
      <c r="D4530" t="s">
        <v>88</v>
      </c>
      <c r="E4530" t="s">
        <v>17138</v>
      </c>
      <c r="F4530" t="s">
        <v>5029</v>
      </c>
      <c r="G4530" t="s">
        <v>71</v>
      </c>
      <c r="H4530" t="s">
        <v>129</v>
      </c>
      <c r="I4530" t="s">
        <v>22</v>
      </c>
      <c r="J4530" t="s">
        <v>141</v>
      </c>
      <c r="K4530" t="s">
        <v>17139</v>
      </c>
      <c r="L4530" t="s">
        <v>17140</v>
      </c>
      <c r="M4530">
        <v>0.59083333299999996</v>
      </c>
      <c r="N4530">
        <v>1</v>
      </c>
      <c r="O4530">
        <v>1375</v>
      </c>
      <c r="P4530">
        <v>0</v>
      </c>
      <c r="Q4530">
        <v>0</v>
      </c>
      <c r="R4530">
        <v>0.59083300000000005</v>
      </c>
      <c r="S4530">
        <v>812.39583300000004</v>
      </c>
      <c r="T4530">
        <v>0</v>
      </c>
      <c r="U4530">
        <v>0</v>
      </c>
    </row>
    <row r="4531" spans="1:21" x14ac:dyDescent="0.25">
      <c r="A4531" t="s">
        <v>17141</v>
      </c>
      <c r="B4531">
        <v>1</v>
      </c>
      <c r="C4531" t="s">
        <v>78</v>
      </c>
      <c r="D4531" t="s">
        <v>102</v>
      </c>
      <c r="E4531" t="s">
        <v>17142</v>
      </c>
      <c r="F4531" t="s">
        <v>5012</v>
      </c>
      <c r="G4531" t="s">
        <v>72</v>
      </c>
      <c r="H4531" t="s">
        <v>129</v>
      </c>
      <c r="I4531" t="s">
        <v>22</v>
      </c>
      <c r="J4531" t="s">
        <v>141</v>
      </c>
      <c r="K4531" t="s">
        <v>17143</v>
      </c>
      <c r="L4531" t="s">
        <v>17144</v>
      </c>
      <c r="M4531">
        <v>3.9108333329999998</v>
      </c>
      <c r="N4531">
        <v>0</v>
      </c>
      <c r="O4531">
        <v>0</v>
      </c>
      <c r="P4531">
        <v>1</v>
      </c>
      <c r="Q4531">
        <v>459</v>
      </c>
      <c r="R4531">
        <v>0</v>
      </c>
      <c r="S4531">
        <v>0</v>
      </c>
      <c r="T4531">
        <v>3.9108329999999998</v>
      </c>
      <c r="U4531">
        <v>1795.0725</v>
      </c>
    </row>
    <row r="4532" spans="1:21" x14ac:dyDescent="0.25">
      <c r="A4532" t="s">
        <v>17145</v>
      </c>
      <c r="B4532">
        <v>1</v>
      </c>
      <c r="C4532" t="s">
        <v>78</v>
      </c>
      <c r="D4532" t="s">
        <v>102</v>
      </c>
      <c r="E4532" t="s">
        <v>17146</v>
      </c>
      <c r="F4532" t="s">
        <v>128</v>
      </c>
      <c r="G4532" t="s">
        <v>72</v>
      </c>
      <c r="H4532" t="s">
        <v>129</v>
      </c>
      <c r="I4532" t="s">
        <v>22</v>
      </c>
      <c r="J4532" t="s">
        <v>130</v>
      </c>
      <c r="K4532" t="s">
        <v>17147</v>
      </c>
      <c r="L4532" t="s">
        <v>17148</v>
      </c>
      <c r="M4532">
        <v>0.91638972200000002</v>
      </c>
      <c r="N4532">
        <v>0</v>
      </c>
      <c r="O4532">
        <v>0</v>
      </c>
      <c r="P4532">
        <v>15</v>
      </c>
      <c r="Q4532">
        <v>59</v>
      </c>
      <c r="R4532">
        <v>0</v>
      </c>
      <c r="S4532">
        <v>0</v>
      </c>
      <c r="T4532">
        <v>13.745846</v>
      </c>
      <c r="U4532">
        <v>54.066994000000001</v>
      </c>
    </row>
    <row r="4533" spans="1:21" x14ac:dyDescent="0.25">
      <c r="A4533" t="s">
        <v>17149</v>
      </c>
      <c r="B4533">
        <v>1</v>
      </c>
      <c r="C4533" t="s">
        <v>78</v>
      </c>
      <c r="D4533" t="s">
        <v>88</v>
      </c>
      <c r="E4533" t="s">
        <v>17150</v>
      </c>
      <c r="F4533" t="s">
        <v>4986</v>
      </c>
      <c r="G4533" t="s">
        <v>71</v>
      </c>
      <c r="H4533" t="s">
        <v>129</v>
      </c>
      <c r="I4533" t="s">
        <v>22</v>
      </c>
      <c r="J4533" t="s">
        <v>141</v>
      </c>
      <c r="K4533" t="s">
        <v>17151</v>
      </c>
      <c r="L4533" t="s">
        <v>17152</v>
      </c>
      <c r="M4533">
        <v>2.6477777769999999</v>
      </c>
      <c r="N4533">
        <v>0</v>
      </c>
      <c r="O4533">
        <v>158</v>
      </c>
      <c r="P4533">
        <v>0</v>
      </c>
      <c r="Q4533">
        <v>0</v>
      </c>
      <c r="R4533">
        <v>0</v>
      </c>
      <c r="S4533">
        <v>418.34888899999999</v>
      </c>
      <c r="T4533">
        <v>0</v>
      </c>
      <c r="U4533">
        <v>0</v>
      </c>
    </row>
    <row r="4534" spans="1:21" x14ac:dyDescent="0.25">
      <c r="A4534" t="s">
        <v>17153</v>
      </c>
      <c r="B4534">
        <v>1</v>
      </c>
      <c r="C4534" t="s">
        <v>79</v>
      </c>
      <c r="D4534" t="s">
        <v>124</v>
      </c>
      <c r="E4534" t="s">
        <v>17154</v>
      </c>
      <c r="F4534" t="s">
        <v>4991</v>
      </c>
      <c r="G4534" t="s">
        <v>71</v>
      </c>
      <c r="H4534" t="s">
        <v>129</v>
      </c>
      <c r="I4534" t="s">
        <v>22</v>
      </c>
      <c r="J4534" t="s">
        <v>141</v>
      </c>
      <c r="K4534" t="s">
        <v>17155</v>
      </c>
      <c r="L4534" t="s">
        <v>17156</v>
      </c>
      <c r="M4534">
        <v>1.339444444</v>
      </c>
      <c r="N4534">
        <v>1</v>
      </c>
      <c r="O4534">
        <v>0</v>
      </c>
      <c r="P4534">
        <v>0</v>
      </c>
      <c r="Q4534">
        <v>0</v>
      </c>
      <c r="R4534">
        <v>1.3394440000000001</v>
      </c>
      <c r="S4534">
        <v>0</v>
      </c>
      <c r="T4534">
        <v>0</v>
      </c>
      <c r="U4534">
        <v>0</v>
      </c>
    </row>
    <row r="4535" spans="1:21" x14ac:dyDescent="0.25">
      <c r="A4535" t="s">
        <v>17157</v>
      </c>
      <c r="B4535">
        <v>1</v>
      </c>
      <c r="C4535" t="s">
        <v>78</v>
      </c>
      <c r="D4535" t="s">
        <v>91</v>
      </c>
      <c r="E4535" t="s">
        <v>17158</v>
      </c>
      <c r="F4535" t="s">
        <v>140</v>
      </c>
      <c r="G4535" t="s">
        <v>72</v>
      </c>
      <c r="H4535" t="s">
        <v>129</v>
      </c>
      <c r="I4535" t="s">
        <v>22</v>
      </c>
      <c r="J4535" t="s">
        <v>141</v>
      </c>
      <c r="K4535" t="s">
        <v>17159</v>
      </c>
      <c r="L4535" t="s">
        <v>17160</v>
      </c>
      <c r="M4535">
        <v>0.42472222199999998</v>
      </c>
      <c r="N4535">
        <v>0</v>
      </c>
      <c r="O4535">
        <v>0</v>
      </c>
      <c r="P4535">
        <v>54</v>
      </c>
      <c r="Q4535">
        <v>452</v>
      </c>
      <c r="R4535">
        <v>0</v>
      </c>
      <c r="S4535">
        <v>0</v>
      </c>
      <c r="T4535">
        <v>22.934999999999999</v>
      </c>
      <c r="U4535">
        <v>191.97444400000001</v>
      </c>
    </row>
    <row r="4536" spans="1:21" x14ac:dyDescent="0.25">
      <c r="A4536" t="s">
        <v>17161</v>
      </c>
      <c r="B4536">
        <v>1</v>
      </c>
      <c r="C4536" t="s">
        <v>78</v>
      </c>
      <c r="D4536" t="s">
        <v>89</v>
      </c>
      <c r="E4536" t="s">
        <v>17162</v>
      </c>
      <c r="F4536" t="s">
        <v>2199</v>
      </c>
      <c r="G4536" t="s">
        <v>71</v>
      </c>
      <c r="H4536" t="s">
        <v>129</v>
      </c>
      <c r="I4536" t="s">
        <v>22</v>
      </c>
      <c r="J4536" t="s">
        <v>141</v>
      </c>
      <c r="K4536" t="s">
        <v>17163</v>
      </c>
      <c r="L4536" t="s">
        <v>17164</v>
      </c>
      <c r="M4536">
        <v>1.2569444439999999</v>
      </c>
      <c r="N4536">
        <v>0</v>
      </c>
      <c r="O4536">
        <v>80</v>
      </c>
      <c r="P4536">
        <v>0</v>
      </c>
      <c r="Q4536">
        <v>0</v>
      </c>
      <c r="R4536">
        <v>0</v>
      </c>
      <c r="S4536">
        <v>100.555556</v>
      </c>
      <c r="T4536">
        <v>0</v>
      </c>
      <c r="U4536">
        <v>0</v>
      </c>
    </row>
    <row r="4537" spans="1:21" x14ac:dyDescent="0.25">
      <c r="A4537" t="s">
        <v>17165</v>
      </c>
      <c r="B4537">
        <v>1</v>
      </c>
      <c r="C4537" t="s">
        <v>78</v>
      </c>
      <c r="D4537" t="s">
        <v>88</v>
      </c>
      <c r="E4537" t="s">
        <v>17127</v>
      </c>
      <c r="F4537" t="s">
        <v>154</v>
      </c>
      <c r="G4537" t="s">
        <v>76</v>
      </c>
      <c r="H4537" t="s">
        <v>129</v>
      </c>
      <c r="I4537" t="s">
        <v>22</v>
      </c>
      <c r="J4537" t="s">
        <v>141</v>
      </c>
      <c r="K4537" t="s">
        <v>17166</v>
      </c>
      <c r="L4537" t="s">
        <v>17167</v>
      </c>
      <c r="M4537">
        <v>8.6111111000000004E-2</v>
      </c>
      <c r="N4537">
        <v>98</v>
      </c>
      <c r="O4537">
        <v>41438</v>
      </c>
      <c r="P4537">
        <v>4</v>
      </c>
      <c r="Q4537">
        <v>276</v>
      </c>
      <c r="R4537">
        <v>8.4388889999999996</v>
      </c>
      <c r="S4537">
        <v>3568.2722180000001</v>
      </c>
      <c r="T4537">
        <v>0.34444399999999997</v>
      </c>
      <c r="U4537">
        <v>23.766667000000002</v>
      </c>
    </row>
    <row r="4538" spans="1:21" x14ac:dyDescent="0.25">
      <c r="A4538" t="s">
        <v>17168</v>
      </c>
      <c r="B4538">
        <v>1</v>
      </c>
      <c r="C4538" t="s">
        <v>78</v>
      </c>
      <c r="D4538" t="s">
        <v>88</v>
      </c>
      <c r="E4538" t="s">
        <v>17169</v>
      </c>
      <c r="F4538" t="s">
        <v>140</v>
      </c>
      <c r="G4538" t="s">
        <v>72</v>
      </c>
      <c r="H4538" t="s">
        <v>129</v>
      </c>
      <c r="I4538" t="s">
        <v>22</v>
      </c>
      <c r="J4538" t="s">
        <v>141</v>
      </c>
      <c r="K4538" t="s">
        <v>17170</v>
      </c>
      <c r="L4538" t="s">
        <v>17171</v>
      </c>
      <c r="M4538">
        <v>0.199444444</v>
      </c>
      <c r="N4538">
        <v>11</v>
      </c>
      <c r="O4538">
        <v>3536</v>
      </c>
      <c r="P4538">
        <v>0</v>
      </c>
      <c r="Q4538">
        <v>0</v>
      </c>
      <c r="R4538">
        <v>2.193889</v>
      </c>
      <c r="S4538">
        <v>705.23555399999998</v>
      </c>
      <c r="T4538">
        <v>0</v>
      </c>
      <c r="U4538">
        <v>0</v>
      </c>
    </row>
    <row r="4539" spans="1:21" x14ac:dyDescent="0.25">
      <c r="A4539" t="s">
        <v>17172</v>
      </c>
      <c r="B4539">
        <v>1</v>
      </c>
      <c r="C4539" t="s">
        <v>78</v>
      </c>
      <c r="D4539" t="s">
        <v>88</v>
      </c>
      <c r="E4539" t="s">
        <v>17131</v>
      </c>
      <c r="F4539" t="s">
        <v>140</v>
      </c>
      <c r="G4539" t="s">
        <v>72</v>
      </c>
      <c r="H4539" t="s">
        <v>129</v>
      </c>
      <c r="I4539" t="s">
        <v>22</v>
      </c>
      <c r="J4539" t="s">
        <v>141</v>
      </c>
      <c r="K4539" t="s">
        <v>17173</v>
      </c>
      <c r="L4539" t="s">
        <v>17174</v>
      </c>
      <c r="M4539">
        <v>0.37694444399999999</v>
      </c>
      <c r="N4539">
        <v>24</v>
      </c>
      <c r="O4539">
        <v>6780</v>
      </c>
      <c r="P4539">
        <v>3</v>
      </c>
      <c r="Q4539">
        <v>9</v>
      </c>
      <c r="R4539">
        <v>9.0466669999999993</v>
      </c>
      <c r="S4539">
        <v>2555.6833299999998</v>
      </c>
      <c r="T4539">
        <v>1.130833</v>
      </c>
      <c r="U4539">
        <v>3.3925000000000001</v>
      </c>
    </row>
    <row r="4540" spans="1:21" x14ac:dyDescent="0.25">
      <c r="A4540" t="s">
        <v>17175</v>
      </c>
      <c r="B4540">
        <v>1</v>
      </c>
      <c r="C4540" t="s">
        <v>78</v>
      </c>
      <c r="D4540" t="s">
        <v>94</v>
      </c>
      <c r="E4540" t="s">
        <v>17176</v>
      </c>
      <c r="F4540" t="s">
        <v>5470</v>
      </c>
      <c r="G4540" t="s">
        <v>71</v>
      </c>
      <c r="H4540" t="s">
        <v>129</v>
      </c>
      <c r="I4540" t="s">
        <v>22</v>
      </c>
      <c r="J4540" t="s">
        <v>141</v>
      </c>
      <c r="K4540" t="s">
        <v>17177</v>
      </c>
      <c r="L4540" t="s">
        <v>17178</v>
      </c>
      <c r="M4540">
        <v>3.6980555549999998</v>
      </c>
      <c r="N4540">
        <v>1</v>
      </c>
      <c r="O4540">
        <v>258</v>
      </c>
      <c r="P4540">
        <v>0</v>
      </c>
      <c r="Q4540">
        <v>0</v>
      </c>
      <c r="R4540">
        <v>3.6980559999999998</v>
      </c>
      <c r="S4540">
        <v>954.09833300000003</v>
      </c>
      <c r="T4540">
        <v>0</v>
      </c>
      <c r="U4540">
        <v>0</v>
      </c>
    </row>
    <row r="4541" spans="1:21" x14ac:dyDescent="0.25">
      <c r="A4541" t="s">
        <v>17179</v>
      </c>
      <c r="B4541">
        <v>1</v>
      </c>
      <c r="C4541" t="s">
        <v>79</v>
      </c>
      <c r="D4541" t="s">
        <v>115</v>
      </c>
      <c r="E4541" t="s">
        <v>17180</v>
      </c>
      <c r="F4541" t="s">
        <v>4991</v>
      </c>
      <c r="G4541" t="s">
        <v>71</v>
      </c>
      <c r="H4541" t="s">
        <v>129</v>
      </c>
      <c r="I4541" t="s">
        <v>22</v>
      </c>
      <c r="J4541" t="s">
        <v>141</v>
      </c>
      <c r="K4541" t="s">
        <v>17181</v>
      </c>
      <c r="L4541" t="s">
        <v>17182</v>
      </c>
      <c r="M4541">
        <v>0.86722222199999999</v>
      </c>
      <c r="N4541">
        <v>0</v>
      </c>
      <c r="O4541">
        <v>7</v>
      </c>
      <c r="P4541">
        <v>0</v>
      </c>
      <c r="Q4541">
        <v>0</v>
      </c>
      <c r="R4541">
        <v>0</v>
      </c>
      <c r="S4541">
        <v>6.0705559999999998</v>
      </c>
      <c r="T4541">
        <v>0</v>
      </c>
      <c r="U4541">
        <v>0</v>
      </c>
    </row>
    <row r="4542" spans="1:21" x14ac:dyDescent="0.25">
      <c r="A4542" t="s">
        <v>17183</v>
      </c>
      <c r="B4542">
        <v>1</v>
      </c>
      <c r="C4542" t="s">
        <v>78</v>
      </c>
      <c r="D4542" t="s">
        <v>91</v>
      </c>
      <c r="E4542" t="s">
        <v>17184</v>
      </c>
      <c r="F4542" t="s">
        <v>128</v>
      </c>
      <c r="G4542" t="s">
        <v>72</v>
      </c>
      <c r="H4542" t="s">
        <v>129</v>
      </c>
      <c r="I4542" t="s">
        <v>22</v>
      </c>
      <c r="J4542" t="s">
        <v>130</v>
      </c>
      <c r="K4542" t="s">
        <v>17185</v>
      </c>
      <c r="L4542" t="s">
        <v>17186</v>
      </c>
      <c r="M4542">
        <v>1.047222222</v>
      </c>
      <c r="N4542">
        <v>40</v>
      </c>
      <c r="O4542">
        <v>2781</v>
      </c>
      <c r="P4542">
        <v>0</v>
      </c>
      <c r="Q4542">
        <v>104</v>
      </c>
      <c r="R4542">
        <v>41.888888999999999</v>
      </c>
      <c r="S4542">
        <v>2912.3249989999999</v>
      </c>
      <c r="T4542">
        <v>0</v>
      </c>
      <c r="U4542">
        <v>108.91111100000001</v>
      </c>
    </row>
    <row r="4543" spans="1:21" x14ac:dyDescent="0.25">
      <c r="A4543" t="s">
        <v>17187</v>
      </c>
      <c r="B4543">
        <v>1</v>
      </c>
      <c r="C4543" t="s">
        <v>78</v>
      </c>
      <c r="D4543" t="s">
        <v>91</v>
      </c>
      <c r="E4543" t="s">
        <v>5772</v>
      </c>
      <c r="F4543" t="s">
        <v>140</v>
      </c>
      <c r="G4543" t="s">
        <v>72</v>
      </c>
      <c r="H4543" t="s">
        <v>129</v>
      </c>
      <c r="I4543" t="s">
        <v>22</v>
      </c>
      <c r="J4543" t="s">
        <v>141</v>
      </c>
      <c r="K4543" t="s">
        <v>17188</v>
      </c>
      <c r="L4543" t="s">
        <v>17189</v>
      </c>
      <c r="M4543">
        <v>0.103333333</v>
      </c>
      <c r="N4543">
        <v>18</v>
      </c>
      <c r="O4543">
        <v>610</v>
      </c>
      <c r="P4543">
        <v>78</v>
      </c>
      <c r="Q4543">
        <v>1455</v>
      </c>
      <c r="R4543">
        <v>1.86</v>
      </c>
      <c r="S4543">
        <v>63.033332999999999</v>
      </c>
      <c r="T4543">
        <v>8.06</v>
      </c>
      <c r="U4543">
        <v>150.35</v>
      </c>
    </row>
    <row r="4544" spans="1:21" x14ac:dyDescent="0.25">
      <c r="A4544" t="s">
        <v>17190</v>
      </c>
      <c r="B4544">
        <v>1</v>
      </c>
      <c r="C4544" t="s">
        <v>78</v>
      </c>
      <c r="D4544" t="s">
        <v>91</v>
      </c>
      <c r="E4544" t="s">
        <v>17191</v>
      </c>
      <c r="F4544" t="s">
        <v>163</v>
      </c>
      <c r="G4544" t="s">
        <v>72</v>
      </c>
      <c r="H4544" t="s">
        <v>129</v>
      </c>
      <c r="I4544" t="s">
        <v>22</v>
      </c>
      <c r="J4544" t="s">
        <v>130</v>
      </c>
      <c r="K4544" t="s">
        <v>17192</v>
      </c>
      <c r="L4544" t="s">
        <v>17193</v>
      </c>
      <c r="M4544">
        <v>1.6574544440000001</v>
      </c>
      <c r="N4544">
        <v>18</v>
      </c>
      <c r="O4544">
        <v>610</v>
      </c>
      <c r="P4544">
        <v>78</v>
      </c>
      <c r="Q4544">
        <v>1455</v>
      </c>
      <c r="R4544">
        <v>29.83418</v>
      </c>
      <c r="S4544">
        <v>1011.0472109999999</v>
      </c>
      <c r="T4544">
        <v>129.28144700000001</v>
      </c>
      <c r="U4544">
        <v>2411.5962159999999</v>
      </c>
    </row>
    <row r="4545" spans="1:21" x14ac:dyDescent="0.25">
      <c r="A4545" t="s">
        <v>17194</v>
      </c>
      <c r="B4545">
        <v>1</v>
      </c>
      <c r="C4545" t="s">
        <v>78</v>
      </c>
      <c r="D4545" t="s">
        <v>91</v>
      </c>
      <c r="E4545" t="s">
        <v>17195</v>
      </c>
      <c r="F4545" t="s">
        <v>140</v>
      </c>
      <c r="G4545" t="s">
        <v>72</v>
      </c>
      <c r="H4545" t="s">
        <v>129</v>
      </c>
      <c r="I4545" t="s">
        <v>22</v>
      </c>
      <c r="J4545" t="s">
        <v>141</v>
      </c>
      <c r="K4545" t="s">
        <v>17196</v>
      </c>
      <c r="L4545" t="s">
        <v>17197</v>
      </c>
      <c r="M4545">
        <v>0.28722222200000003</v>
      </c>
      <c r="N4545">
        <v>9</v>
      </c>
      <c r="O4545">
        <v>26</v>
      </c>
      <c r="P4545">
        <v>55</v>
      </c>
      <c r="Q4545">
        <v>546</v>
      </c>
      <c r="R4545">
        <v>2.585</v>
      </c>
      <c r="S4545">
        <v>7.467778</v>
      </c>
      <c r="T4545">
        <v>15.797222</v>
      </c>
      <c r="U4545">
        <v>156.82333299999999</v>
      </c>
    </row>
    <row r="4546" spans="1:21" x14ac:dyDescent="0.25">
      <c r="A4546" t="s">
        <v>17198</v>
      </c>
      <c r="B4546">
        <v>1</v>
      </c>
      <c r="C4546" t="s">
        <v>78</v>
      </c>
      <c r="D4546" t="s">
        <v>102</v>
      </c>
      <c r="E4546" t="s">
        <v>17199</v>
      </c>
      <c r="F4546" t="s">
        <v>6823</v>
      </c>
      <c r="G4546" t="s">
        <v>71</v>
      </c>
      <c r="H4546" t="s">
        <v>129</v>
      </c>
      <c r="I4546" t="s">
        <v>22</v>
      </c>
      <c r="J4546" t="s">
        <v>141</v>
      </c>
      <c r="K4546" t="s">
        <v>17200</v>
      </c>
      <c r="L4546" t="s">
        <v>17201</v>
      </c>
      <c r="M4546">
        <v>1.288888888</v>
      </c>
      <c r="N4546">
        <v>0</v>
      </c>
      <c r="O4546">
        <v>0</v>
      </c>
      <c r="P4546">
        <v>0</v>
      </c>
      <c r="Q4546">
        <v>285</v>
      </c>
      <c r="R4546">
        <v>0</v>
      </c>
      <c r="S4546">
        <v>0</v>
      </c>
      <c r="T4546">
        <v>0</v>
      </c>
      <c r="U4546">
        <v>367.33333299999998</v>
      </c>
    </row>
    <row r="4547" spans="1:21" x14ac:dyDescent="0.25">
      <c r="A4547" t="s">
        <v>17202</v>
      </c>
      <c r="B4547">
        <v>1</v>
      </c>
      <c r="C4547" t="s">
        <v>78</v>
      </c>
      <c r="D4547" t="s">
        <v>94</v>
      </c>
      <c r="E4547" t="s">
        <v>17203</v>
      </c>
      <c r="F4547" t="s">
        <v>4991</v>
      </c>
      <c r="G4547" t="s">
        <v>71</v>
      </c>
      <c r="H4547" t="s">
        <v>129</v>
      </c>
      <c r="I4547" t="s">
        <v>22</v>
      </c>
      <c r="J4547" t="s">
        <v>141</v>
      </c>
      <c r="K4547" t="s">
        <v>17204</v>
      </c>
      <c r="L4547" t="s">
        <v>17205</v>
      </c>
      <c r="M4547">
        <v>1.7836111109999999</v>
      </c>
      <c r="N4547">
        <v>0</v>
      </c>
      <c r="O4547">
        <v>6</v>
      </c>
      <c r="P4547">
        <v>0</v>
      </c>
      <c r="Q4547">
        <v>0</v>
      </c>
      <c r="R4547">
        <v>0</v>
      </c>
      <c r="S4547">
        <v>10.701667</v>
      </c>
      <c r="T4547">
        <v>0</v>
      </c>
      <c r="U4547">
        <v>0</v>
      </c>
    </row>
    <row r="4548" spans="1:21" x14ac:dyDescent="0.25">
      <c r="A4548" t="s">
        <v>17206</v>
      </c>
      <c r="B4548">
        <v>1</v>
      </c>
      <c r="C4548" t="s">
        <v>78</v>
      </c>
      <c r="D4548" t="s">
        <v>94</v>
      </c>
      <c r="E4548" t="s">
        <v>7306</v>
      </c>
      <c r="F4548" t="s">
        <v>4991</v>
      </c>
      <c r="G4548" t="s">
        <v>71</v>
      </c>
      <c r="H4548" t="s">
        <v>129</v>
      </c>
      <c r="I4548" t="s">
        <v>22</v>
      </c>
      <c r="J4548" t="s">
        <v>141</v>
      </c>
      <c r="K4548" t="s">
        <v>17207</v>
      </c>
      <c r="L4548" t="s">
        <v>17208</v>
      </c>
      <c r="M4548">
        <v>3.1391666659999999</v>
      </c>
      <c r="N4548">
        <v>0</v>
      </c>
      <c r="O4548">
        <v>1</v>
      </c>
      <c r="P4548">
        <v>0</v>
      </c>
      <c r="Q4548">
        <v>0</v>
      </c>
      <c r="R4548">
        <v>0</v>
      </c>
      <c r="S4548">
        <v>3.139167</v>
      </c>
      <c r="T4548">
        <v>0</v>
      </c>
      <c r="U4548">
        <v>0</v>
      </c>
    </row>
    <row r="4549" spans="1:21" x14ac:dyDescent="0.25">
      <c r="A4549" t="s">
        <v>17209</v>
      </c>
      <c r="B4549">
        <v>1</v>
      </c>
      <c r="C4549" t="s">
        <v>78</v>
      </c>
      <c r="D4549" t="s">
        <v>91</v>
      </c>
      <c r="E4549" t="s">
        <v>17158</v>
      </c>
      <c r="F4549" t="s">
        <v>140</v>
      </c>
      <c r="G4549" t="s">
        <v>72</v>
      </c>
      <c r="H4549" t="s">
        <v>129</v>
      </c>
      <c r="I4549" t="s">
        <v>22</v>
      </c>
      <c r="J4549" t="s">
        <v>141</v>
      </c>
      <c r="K4549" t="s">
        <v>17210</v>
      </c>
      <c r="L4549" t="s">
        <v>17211</v>
      </c>
      <c r="M4549">
        <v>0.16861111100000001</v>
      </c>
      <c r="N4549">
        <v>0</v>
      </c>
      <c r="O4549">
        <v>0</v>
      </c>
      <c r="P4549">
        <v>54</v>
      </c>
      <c r="Q4549">
        <v>413</v>
      </c>
      <c r="R4549">
        <v>0</v>
      </c>
      <c r="S4549">
        <v>0</v>
      </c>
      <c r="T4549">
        <v>9.1050000000000004</v>
      </c>
      <c r="U4549">
        <v>69.636388999999994</v>
      </c>
    </row>
    <row r="4550" spans="1:21" x14ac:dyDescent="0.25">
      <c r="A4550" t="s">
        <v>17212</v>
      </c>
      <c r="B4550">
        <v>1</v>
      </c>
      <c r="C4550" t="s">
        <v>78</v>
      </c>
      <c r="D4550" t="s">
        <v>82</v>
      </c>
      <c r="E4550" t="s">
        <v>17213</v>
      </c>
      <c r="F4550" t="s">
        <v>4986</v>
      </c>
      <c r="G4550" t="s">
        <v>71</v>
      </c>
      <c r="H4550" t="s">
        <v>129</v>
      </c>
      <c r="I4550" t="s">
        <v>22</v>
      </c>
      <c r="J4550" t="s">
        <v>141</v>
      </c>
      <c r="K4550" t="s">
        <v>17214</v>
      </c>
      <c r="L4550" t="s">
        <v>17215</v>
      </c>
      <c r="M4550">
        <v>0.90722222200000002</v>
      </c>
      <c r="N4550">
        <v>0</v>
      </c>
      <c r="O4550">
        <v>116</v>
      </c>
      <c r="P4550">
        <v>0</v>
      </c>
      <c r="Q4550">
        <v>0</v>
      </c>
      <c r="R4550">
        <v>0</v>
      </c>
      <c r="S4550">
        <v>105.23777800000001</v>
      </c>
      <c r="T4550">
        <v>0</v>
      </c>
      <c r="U4550">
        <v>0</v>
      </c>
    </row>
    <row r="4551" spans="1:21" x14ac:dyDescent="0.25">
      <c r="A4551" t="s">
        <v>17216</v>
      </c>
      <c r="B4551">
        <v>1</v>
      </c>
      <c r="C4551" t="s">
        <v>78</v>
      </c>
      <c r="D4551" t="s">
        <v>98</v>
      </c>
      <c r="E4551" t="s">
        <v>17217</v>
      </c>
      <c r="F4551" t="s">
        <v>6570</v>
      </c>
      <c r="G4551" t="s">
        <v>72</v>
      </c>
      <c r="H4551" t="s">
        <v>129</v>
      </c>
      <c r="I4551" t="s">
        <v>22</v>
      </c>
      <c r="J4551" t="s">
        <v>141</v>
      </c>
      <c r="K4551" t="s">
        <v>17218</v>
      </c>
      <c r="L4551" t="s">
        <v>17219</v>
      </c>
      <c r="M4551">
        <v>3.08</v>
      </c>
      <c r="N4551">
        <v>0</v>
      </c>
      <c r="O4551">
        <v>49</v>
      </c>
      <c r="P4551">
        <v>2</v>
      </c>
      <c r="Q4551">
        <v>14</v>
      </c>
      <c r="R4551">
        <v>0</v>
      </c>
      <c r="S4551">
        <v>150.91999999999999</v>
      </c>
      <c r="T4551">
        <v>6.16</v>
      </c>
      <c r="U4551">
        <v>43.12</v>
      </c>
    </row>
    <row r="4552" spans="1:21" x14ac:dyDescent="0.25">
      <c r="A4552" t="s">
        <v>17220</v>
      </c>
      <c r="B4552">
        <v>1</v>
      </c>
      <c r="C4552" t="s">
        <v>78</v>
      </c>
      <c r="D4552" t="s">
        <v>81</v>
      </c>
      <c r="E4552" t="s">
        <v>17221</v>
      </c>
      <c r="F4552" t="s">
        <v>4986</v>
      </c>
      <c r="G4552" t="s">
        <v>71</v>
      </c>
      <c r="H4552" t="s">
        <v>129</v>
      </c>
      <c r="I4552" t="s">
        <v>22</v>
      </c>
      <c r="J4552" t="s">
        <v>141</v>
      </c>
      <c r="K4552" t="s">
        <v>17222</v>
      </c>
      <c r="L4552" t="s">
        <v>17223</v>
      </c>
      <c r="M4552">
        <v>2.1008333330000002</v>
      </c>
      <c r="N4552">
        <v>0</v>
      </c>
      <c r="O4552">
        <v>78</v>
      </c>
      <c r="P4552">
        <v>0</v>
      </c>
      <c r="Q4552">
        <v>0</v>
      </c>
      <c r="R4552">
        <v>0</v>
      </c>
      <c r="S4552">
        <v>163.86500000000001</v>
      </c>
      <c r="T4552">
        <v>0</v>
      </c>
      <c r="U4552">
        <v>0</v>
      </c>
    </row>
    <row r="4553" spans="1:21" x14ac:dyDescent="0.25">
      <c r="A4553" t="s">
        <v>17224</v>
      </c>
      <c r="B4553">
        <v>1</v>
      </c>
      <c r="C4553" t="s">
        <v>78</v>
      </c>
      <c r="D4553" t="s">
        <v>94</v>
      </c>
      <c r="E4553" t="s">
        <v>17225</v>
      </c>
      <c r="F4553" t="s">
        <v>5029</v>
      </c>
      <c r="G4553" t="s">
        <v>71</v>
      </c>
      <c r="H4553" t="s">
        <v>129</v>
      </c>
      <c r="I4553" t="s">
        <v>22</v>
      </c>
      <c r="J4553" t="s">
        <v>141</v>
      </c>
      <c r="K4553" t="s">
        <v>17226</v>
      </c>
      <c r="L4553" t="s">
        <v>17227</v>
      </c>
      <c r="M4553">
        <v>2.2541666660000002</v>
      </c>
      <c r="N4553">
        <v>0</v>
      </c>
      <c r="O4553">
        <v>91</v>
      </c>
      <c r="P4553">
        <v>0</v>
      </c>
      <c r="Q4553">
        <v>0</v>
      </c>
      <c r="R4553">
        <v>0</v>
      </c>
      <c r="S4553">
        <v>205.129167</v>
      </c>
      <c r="T4553">
        <v>0</v>
      </c>
      <c r="U4553">
        <v>0</v>
      </c>
    </row>
    <row r="4554" spans="1:21" x14ac:dyDescent="0.25">
      <c r="A4554" t="s">
        <v>17228</v>
      </c>
      <c r="B4554">
        <v>1</v>
      </c>
      <c r="C4554" t="s">
        <v>78</v>
      </c>
      <c r="D4554" t="s">
        <v>94</v>
      </c>
      <c r="E4554" t="s">
        <v>17229</v>
      </c>
      <c r="F4554" t="s">
        <v>7706</v>
      </c>
      <c r="G4554" t="s">
        <v>71</v>
      </c>
      <c r="H4554" t="s">
        <v>129</v>
      </c>
      <c r="I4554" t="s">
        <v>22</v>
      </c>
      <c r="J4554" t="s">
        <v>141</v>
      </c>
      <c r="K4554" t="s">
        <v>17230</v>
      </c>
      <c r="L4554" t="s">
        <v>17231</v>
      </c>
      <c r="M4554">
        <v>2.3422222220000002</v>
      </c>
      <c r="N4554">
        <v>0</v>
      </c>
      <c r="O4554">
        <v>2</v>
      </c>
      <c r="P4554">
        <v>0</v>
      </c>
      <c r="Q4554">
        <v>0</v>
      </c>
      <c r="R4554">
        <v>0</v>
      </c>
      <c r="S4554">
        <v>4.6844440000000001</v>
      </c>
      <c r="T4554">
        <v>0</v>
      </c>
      <c r="U4554">
        <v>0</v>
      </c>
    </row>
    <row r="4555" spans="1:21" x14ac:dyDescent="0.25">
      <c r="A4555" t="s">
        <v>17232</v>
      </c>
      <c r="B4555">
        <v>1</v>
      </c>
      <c r="C4555" t="s">
        <v>78</v>
      </c>
      <c r="D4555" t="s">
        <v>81</v>
      </c>
      <c r="E4555" t="s">
        <v>17233</v>
      </c>
      <c r="F4555" t="s">
        <v>4991</v>
      </c>
      <c r="G4555" t="s">
        <v>71</v>
      </c>
      <c r="H4555" t="s">
        <v>129</v>
      </c>
      <c r="I4555" t="s">
        <v>22</v>
      </c>
      <c r="J4555" t="s">
        <v>141</v>
      </c>
      <c r="K4555" t="s">
        <v>17234</v>
      </c>
      <c r="L4555" t="s">
        <v>17235</v>
      </c>
      <c r="M4555">
        <v>2.1327777769999998</v>
      </c>
      <c r="N4555">
        <v>0</v>
      </c>
      <c r="O4555">
        <v>3</v>
      </c>
      <c r="P4555">
        <v>0</v>
      </c>
      <c r="Q4555">
        <v>0</v>
      </c>
      <c r="R4555">
        <v>0</v>
      </c>
      <c r="S4555">
        <v>6.398333</v>
      </c>
      <c r="T4555">
        <v>0</v>
      </c>
      <c r="U4555">
        <v>0</v>
      </c>
    </row>
    <row r="4556" spans="1:21" x14ac:dyDescent="0.25">
      <c r="A4556" t="s">
        <v>17236</v>
      </c>
      <c r="B4556">
        <v>1</v>
      </c>
      <c r="C4556" t="s">
        <v>78</v>
      </c>
      <c r="D4556" t="s">
        <v>81</v>
      </c>
      <c r="E4556" t="s">
        <v>17237</v>
      </c>
      <c r="F4556" t="s">
        <v>2199</v>
      </c>
      <c r="G4556" t="s">
        <v>71</v>
      </c>
      <c r="H4556" t="s">
        <v>129</v>
      </c>
      <c r="I4556" t="s">
        <v>22</v>
      </c>
      <c r="J4556" t="s">
        <v>141</v>
      </c>
      <c r="K4556" t="s">
        <v>17238</v>
      </c>
      <c r="L4556" t="s">
        <v>17239</v>
      </c>
      <c r="M4556">
        <v>7.2294444440000003</v>
      </c>
      <c r="N4556">
        <v>0</v>
      </c>
      <c r="O4556">
        <v>4</v>
      </c>
      <c r="P4556">
        <v>0</v>
      </c>
      <c r="Q4556">
        <v>0</v>
      </c>
      <c r="R4556">
        <v>0</v>
      </c>
      <c r="S4556">
        <v>28.917777999999998</v>
      </c>
      <c r="T4556">
        <v>0</v>
      </c>
      <c r="U4556">
        <v>0</v>
      </c>
    </row>
    <row r="4557" spans="1:21" x14ac:dyDescent="0.25">
      <c r="A4557" t="s">
        <v>17240</v>
      </c>
      <c r="B4557">
        <v>1</v>
      </c>
      <c r="C4557" t="s">
        <v>78</v>
      </c>
      <c r="D4557" t="s">
        <v>94</v>
      </c>
      <c r="E4557" t="s">
        <v>17241</v>
      </c>
      <c r="F4557" t="s">
        <v>5070</v>
      </c>
      <c r="G4557" t="s">
        <v>71</v>
      </c>
      <c r="H4557" t="s">
        <v>129</v>
      </c>
      <c r="I4557" t="s">
        <v>22</v>
      </c>
      <c r="J4557" t="s">
        <v>141</v>
      </c>
      <c r="K4557" t="s">
        <v>17242</v>
      </c>
      <c r="L4557" t="s">
        <v>17243</v>
      </c>
      <c r="M4557">
        <v>5.2916666660000002</v>
      </c>
      <c r="N4557">
        <v>0</v>
      </c>
      <c r="O4557">
        <v>1</v>
      </c>
      <c r="P4557">
        <v>0</v>
      </c>
      <c r="Q4557">
        <v>0</v>
      </c>
      <c r="R4557">
        <v>0</v>
      </c>
      <c r="S4557">
        <v>5.2916670000000003</v>
      </c>
      <c r="T4557">
        <v>0</v>
      </c>
      <c r="U4557">
        <v>0</v>
      </c>
    </row>
    <row r="4558" spans="1:21" x14ac:dyDescent="0.25">
      <c r="A4558" t="s">
        <v>17244</v>
      </c>
      <c r="B4558">
        <v>1</v>
      </c>
      <c r="C4558" t="s">
        <v>78</v>
      </c>
      <c r="D4558" t="s">
        <v>98</v>
      </c>
      <c r="E4558" t="s">
        <v>17245</v>
      </c>
      <c r="F4558" t="s">
        <v>4996</v>
      </c>
      <c r="G4558" t="s">
        <v>71</v>
      </c>
      <c r="H4558" t="s">
        <v>129</v>
      </c>
      <c r="I4558" t="s">
        <v>22</v>
      </c>
      <c r="J4558" t="s">
        <v>141</v>
      </c>
      <c r="K4558" t="s">
        <v>17246</v>
      </c>
      <c r="L4558" t="s">
        <v>17247</v>
      </c>
      <c r="M4558">
        <v>1.5805555549999999</v>
      </c>
      <c r="N4558">
        <v>0</v>
      </c>
      <c r="O4558">
        <v>18</v>
      </c>
      <c r="P4558">
        <v>0</v>
      </c>
      <c r="Q4558">
        <v>0</v>
      </c>
      <c r="R4558">
        <v>0</v>
      </c>
      <c r="S4558">
        <v>28.45</v>
      </c>
      <c r="T4558">
        <v>0</v>
      </c>
      <c r="U4558">
        <v>0</v>
      </c>
    </row>
    <row r="4559" spans="1:21" x14ac:dyDescent="0.25">
      <c r="A4559" t="s">
        <v>17248</v>
      </c>
      <c r="B4559">
        <v>1</v>
      </c>
      <c r="C4559" t="s">
        <v>78</v>
      </c>
      <c r="D4559" t="s">
        <v>95</v>
      </c>
      <c r="E4559" t="s">
        <v>17249</v>
      </c>
      <c r="F4559" t="s">
        <v>4991</v>
      </c>
      <c r="G4559" t="s">
        <v>71</v>
      </c>
      <c r="H4559" t="s">
        <v>129</v>
      </c>
      <c r="I4559" t="s">
        <v>22</v>
      </c>
      <c r="J4559" t="s">
        <v>141</v>
      </c>
      <c r="K4559" t="s">
        <v>17250</v>
      </c>
      <c r="L4559" t="s">
        <v>17251</v>
      </c>
      <c r="M4559">
        <v>1.1325000000000001</v>
      </c>
      <c r="N4559">
        <v>0</v>
      </c>
      <c r="O4559">
        <v>2</v>
      </c>
      <c r="P4559">
        <v>0</v>
      </c>
      <c r="Q4559">
        <v>0</v>
      </c>
      <c r="R4559">
        <v>0</v>
      </c>
      <c r="S4559">
        <v>2.2650000000000001</v>
      </c>
      <c r="T4559">
        <v>0</v>
      </c>
      <c r="U4559">
        <v>0</v>
      </c>
    </row>
    <row r="4560" spans="1:21" x14ac:dyDescent="0.25">
      <c r="A4560" t="s">
        <v>17252</v>
      </c>
      <c r="B4560">
        <v>1</v>
      </c>
      <c r="C4560" t="s">
        <v>78</v>
      </c>
      <c r="D4560" t="s">
        <v>94</v>
      </c>
      <c r="E4560" t="s">
        <v>17176</v>
      </c>
      <c r="F4560" t="s">
        <v>5470</v>
      </c>
      <c r="G4560" t="s">
        <v>71</v>
      </c>
      <c r="H4560" t="s">
        <v>129</v>
      </c>
      <c r="I4560" t="s">
        <v>22</v>
      </c>
      <c r="J4560" t="s">
        <v>141</v>
      </c>
      <c r="K4560" t="s">
        <v>17253</v>
      </c>
      <c r="L4560" t="s">
        <v>17254</v>
      </c>
      <c r="M4560">
        <v>1.291666666</v>
      </c>
      <c r="N4560">
        <v>1</v>
      </c>
      <c r="O4560">
        <v>258</v>
      </c>
      <c r="P4560">
        <v>0</v>
      </c>
      <c r="Q4560">
        <v>0</v>
      </c>
      <c r="R4560">
        <v>1.2916669999999999</v>
      </c>
      <c r="S4560">
        <v>333.25</v>
      </c>
      <c r="T4560">
        <v>0</v>
      </c>
      <c r="U4560">
        <v>0</v>
      </c>
    </row>
    <row r="4561" spans="1:21" x14ac:dyDescent="0.25">
      <c r="A4561" t="s">
        <v>17255</v>
      </c>
      <c r="B4561">
        <v>1</v>
      </c>
      <c r="C4561" t="s">
        <v>78</v>
      </c>
      <c r="D4561" t="s">
        <v>94</v>
      </c>
      <c r="E4561" t="s">
        <v>17256</v>
      </c>
      <c r="F4561" t="s">
        <v>4991</v>
      </c>
      <c r="G4561" t="s">
        <v>71</v>
      </c>
      <c r="H4561" t="s">
        <v>129</v>
      </c>
      <c r="I4561" t="s">
        <v>22</v>
      </c>
      <c r="J4561" t="s">
        <v>141</v>
      </c>
      <c r="K4561" t="s">
        <v>17257</v>
      </c>
      <c r="L4561" t="s">
        <v>17258</v>
      </c>
      <c r="M4561">
        <v>2.0555555550000002</v>
      </c>
      <c r="N4561">
        <v>0</v>
      </c>
      <c r="O4561">
        <v>1</v>
      </c>
      <c r="P4561">
        <v>0</v>
      </c>
      <c r="Q4561">
        <v>0</v>
      </c>
      <c r="R4561">
        <v>0</v>
      </c>
      <c r="S4561">
        <v>2.0555560000000002</v>
      </c>
      <c r="T4561">
        <v>0</v>
      </c>
      <c r="U4561">
        <v>0</v>
      </c>
    </row>
    <row r="4562" spans="1:21" x14ac:dyDescent="0.25">
      <c r="A4562" t="s">
        <v>17259</v>
      </c>
      <c r="B4562">
        <v>1</v>
      </c>
      <c r="C4562" t="s">
        <v>78</v>
      </c>
      <c r="D4562" t="s">
        <v>81</v>
      </c>
      <c r="E4562" t="s">
        <v>17260</v>
      </c>
      <c r="F4562" t="s">
        <v>2199</v>
      </c>
      <c r="G4562" t="s">
        <v>71</v>
      </c>
      <c r="H4562" t="s">
        <v>129</v>
      </c>
      <c r="I4562" t="s">
        <v>22</v>
      </c>
      <c r="J4562" t="s">
        <v>141</v>
      </c>
      <c r="K4562" t="s">
        <v>17261</v>
      </c>
      <c r="L4562" t="s">
        <v>17262</v>
      </c>
      <c r="M4562">
        <v>0.823333333</v>
      </c>
      <c r="N4562">
        <v>0</v>
      </c>
      <c r="O4562">
        <v>7</v>
      </c>
      <c r="P4562">
        <v>0</v>
      </c>
      <c r="Q4562">
        <v>0</v>
      </c>
      <c r="R4562">
        <v>0</v>
      </c>
      <c r="S4562">
        <v>5.7633330000000003</v>
      </c>
      <c r="T4562">
        <v>0</v>
      </c>
      <c r="U4562">
        <v>0</v>
      </c>
    </row>
    <row r="4563" spans="1:21" x14ac:dyDescent="0.25">
      <c r="A4563" t="s">
        <v>17263</v>
      </c>
      <c r="B4563">
        <v>1</v>
      </c>
      <c r="C4563" t="s">
        <v>78</v>
      </c>
      <c r="D4563" t="s">
        <v>81</v>
      </c>
      <c r="E4563" t="s">
        <v>17264</v>
      </c>
      <c r="F4563" t="s">
        <v>4991</v>
      </c>
      <c r="G4563" t="s">
        <v>71</v>
      </c>
      <c r="H4563" t="s">
        <v>129</v>
      </c>
      <c r="I4563" t="s">
        <v>22</v>
      </c>
      <c r="J4563" t="s">
        <v>141</v>
      </c>
      <c r="K4563" t="s">
        <v>17265</v>
      </c>
      <c r="L4563" t="s">
        <v>17266</v>
      </c>
      <c r="M4563">
        <v>2.0380555550000001</v>
      </c>
      <c r="N4563">
        <v>0</v>
      </c>
      <c r="O4563">
        <v>1</v>
      </c>
      <c r="P4563">
        <v>0</v>
      </c>
      <c r="Q4563">
        <v>0</v>
      </c>
      <c r="R4563">
        <v>0</v>
      </c>
      <c r="S4563">
        <v>2.0380560000000001</v>
      </c>
      <c r="T4563">
        <v>0</v>
      </c>
      <c r="U4563">
        <v>0</v>
      </c>
    </row>
    <row r="4564" spans="1:21" x14ac:dyDescent="0.25">
      <c r="A4564" t="s">
        <v>17267</v>
      </c>
      <c r="B4564">
        <v>1</v>
      </c>
      <c r="C4564" t="s">
        <v>78</v>
      </c>
      <c r="D4564" t="s">
        <v>81</v>
      </c>
      <c r="E4564" t="s">
        <v>17268</v>
      </c>
      <c r="F4564" t="s">
        <v>2199</v>
      </c>
      <c r="G4564" t="s">
        <v>71</v>
      </c>
      <c r="H4564" t="s">
        <v>129</v>
      </c>
      <c r="I4564" t="s">
        <v>22</v>
      </c>
      <c r="J4564" t="s">
        <v>141</v>
      </c>
      <c r="K4564" t="s">
        <v>17269</v>
      </c>
      <c r="L4564" t="s">
        <v>17270</v>
      </c>
      <c r="M4564">
        <v>7.6633333329999997</v>
      </c>
      <c r="N4564">
        <v>0</v>
      </c>
      <c r="O4564">
        <v>4</v>
      </c>
      <c r="P4564">
        <v>0</v>
      </c>
      <c r="Q4564">
        <v>0</v>
      </c>
      <c r="R4564">
        <v>0</v>
      </c>
      <c r="S4564">
        <v>30.653333</v>
      </c>
      <c r="T4564">
        <v>0</v>
      </c>
      <c r="U4564">
        <v>0</v>
      </c>
    </row>
    <row r="4565" spans="1:21" x14ac:dyDescent="0.25">
      <c r="A4565" t="s">
        <v>17271</v>
      </c>
      <c r="B4565">
        <v>1</v>
      </c>
      <c r="C4565" t="s">
        <v>78</v>
      </c>
      <c r="D4565" t="s">
        <v>81</v>
      </c>
      <c r="E4565" t="s">
        <v>17272</v>
      </c>
      <c r="F4565" t="s">
        <v>4991</v>
      </c>
      <c r="G4565" t="s">
        <v>71</v>
      </c>
      <c r="H4565" t="s">
        <v>129</v>
      </c>
      <c r="I4565" t="s">
        <v>22</v>
      </c>
      <c r="J4565" t="s">
        <v>141</v>
      </c>
      <c r="K4565" t="s">
        <v>17273</v>
      </c>
      <c r="L4565" t="s">
        <v>17274</v>
      </c>
      <c r="M4565">
        <v>1.119444444</v>
      </c>
      <c r="N4565">
        <v>0</v>
      </c>
      <c r="O4565">
        <v>9</v>
      </c>
      <c r="P4565">
        <v>0</v>
      </c>
      <c r="Q4565">
        <v>0</v>
      </c>
      <c r="R4565">
        <v>0</v>
      </c>
      <c r="S4565">
        <v>10.074999999999999</v>
      </c>
      <c r="T4565">
        <v>0</v>
      </c>
      <c r="U4565">
        <v>0</v>
      </c>
    </row>
    <row r="4566" spans="1:21" x14ac:dyDescent="0.25">
      <c r="A4566" t="s">
        <v>17275</v>
      </c>
      <c r="B4566">
        <v>1</v>
      </c>
      <c r="C4566" t="s">
        <v>78</v>
      </c>
      <c r="D4566" t="s">
        <v>88</v>
      </c>
      <c r="E4566" t="s">
        <v>17276</v>
      </c>
      <c r="F4566" t="s">
        <v>177</v>
      </c>
      <c r="G4566" t="s">
        <v>71</v>
      </c>
      <c r="H4566" t="s">
        <v>129</v>
      </c>
      <c r="I4566" t="s">
        <v>22</v>
      </c>
      <c r="J4566" t="s">
        <v>130</v>
      </c>
      <c r="K4566" t="s">
        <v>17277</v>
      </c>
      <c r="L4566" t="s">
        <v>17278</v>
      </c>
      <c r="M4566">
        <v>3.4129683329999998</v>
      </c>
      <c r="N4566">
        <v>0</v>
      </c>
      <c r="O4566">
        <v>120</v>
      </c>
      <c r="P4566">
        <v>0</v>
      </c>
      <c r="Q4566">
        <v>0</v>
      </c>
      <c r="R4566">
        <v>0</v>
      </c>
      <c r="S4566">
        <v>409.55619999999999</v>
      </c>
      <c r="T4566">
        <v>0</v>
      </c>
      <c r="U4566">
        <v>0</v>
      </c>
    </row>
    <row r="4567" spans="1:21" x14ac:dyDescent="0.25">
      <c r="A4567" t="s">
        <v>17279</v>
      </c>
      <c r="B4567">
        <v>1</v>
      </c>
      <c r="C4567" t="s">
        <v>78</v>
      </c>
      <c r="D4567" t="s">
        <v>94</v>
      </c>
      <c r="E4567" t="s">
        <v>17280</v>
      </c>
      <c r="F4567" t="s">
        <v>5417</v>
      </c>
      <c r="G4567" t="s">
        <v>71</v>
      </c>
      <c r="H4567" t="s">
        <v>129</v>
      </c>
      <c r="I4567" t="s">
        <v>22</v>
      </c>
      <c r="J4567" t="s">
        <v>141</v>
      </c>
      <c r="K4567" t="s">
        <v>17281</v>
      </c>
      <c r="L4567" t="s">
        <v>17282</v>
      </c>
      <c r="M4567">
        <v>2.1697222219999999</v>
      </c>
      <c r="N4567">
        <v>0</v>
      </c>
      <c r="O4567">
        <v>1</v>
      </c>
      <c r="P4567">
        <v>0</v>
      </c>
      <c r="Q4567">
        <v>0</v>
      </c>
      <c r="R4567">
        <v>0</v>
      </c>
      <c r="S4567">
        <v>2.1697220000000002</v>
      </c>
      <c r="T4567">
        <v>0</v>
      </c>
      <c r="U4567">
        <v>0</v>
      </c>
    </row>
    <row r="4568" spans="1:21" x14ac:dyDescent="0.25">
      <c r="A4568" t="s">
        <v>17283</v>
      </c>
      <c r="B4568">
        <v>1</v>
      </c>
      <c r="C4568" t="s">
        <v>78</v>
      </c>
      <c r="D4568" t="s">
        <v>94</v>
      </c>
      <c r="E4568" t="s">
        <v>17284</v>
      </c>
      <c r="F4568" t="s">
        <v>5070</v>
      </c>
      <c r="G4568" t="s">
        <v>71</v>
      </c>
      <c r="H4568" t="s">
        <v>129</v>
      </c>
      <c r="I4568" t="s">
        <v>22</v>
      </c>
      <c r="J4568" t="s">
        <v>141</v>
      </c>
      <c r="K4568" t="s">
        <v>17285</v>
      </c>
      <c r="L4568" t="s">
        <v>17286</v>
      </c>
      <c r="M4568">
        <v>1.9397222220000001</v>
      </c>
      <c r="N4568">
        <v>0</v>
      </c>
      <c r="O4568">
        <v>1</v>
      </c>
      <c r="P4568">
        <v>0</v>
      </c>
      <c r="Q4568">
        <v>0</v>
      </c>
      <c r="R4568">
        <v>0</v>
      </c>
      <c r="S4568">
        <v>1.9397219999999999</v>
      </c>
      <c r="T4568">
        <v>0</v>
      </c>
      <c r="U4568">
        <v>0</v>
      </c>
    </row>
    <row r="4569" spans="1:21" x14ac:dyDescent="0.25">
      <c r="A4569" t="s">
        <v>17287</v>
      </c>
      <c r="B4569">
        <v>1</v>
      </c>
      <c r="C4569" t="s">
        <v>78</v>
      </c>
      <c r="D4569" t="s">
        <v>94</v>
      </c>
      <c r="E4569" t="s">
        <v>17288</v>
      </c>
      <c r="F4569" t="s">
        <v>5070</v>
      </c>
      <c r="G4569" t="s">
        <v>71</v>
      </c>
      <c r="H4569" t="s">
        <v>129</v>
      </c>
      <c r="I4569" t="s">
        <v>22</v>
      </c>
      <c r="J4569" t="s">
        <v>141</v>
      </c>
      <c r="K4569" t="s">
        <v>17289</v>
      </c>
      <c r="L4569" t="s">
        <v>17290</v>
      </c>
      <c r="M4569">
        <v>30.341944443999999</v>
      </c>
      <c r="N4569">
        <v>0</v>
      </c>
      <c r="O4569">
        <v>1</v>
      </c>
      <c r="P4569">
        <v>0</v>
      </c>
      <c r="Q4569">
        <v>0</v>
      </c>
      <c r="R4569">
        <v>0</v>
      </c>
      <c r="S4569">
        <v>30.341944000000002</v>
      </c>
      <c r="T4569">
        <v>0</v>
      </c>
      <c r="U4569">
        <v>0</v>
      </c>
    </row>
    <row r="4570" spans="1:21" x14ac:dyDescent="0.25">
      <c r="A4570" t="s">
        <v>17291</v>
      </c>
      <c r="B4570">
        <v>1</v>
      </c>
      <c r="C4570" t="s">
        <v>78</v>
      </c>
      <c r="D4570" t="s">
        <v>88</v>
      </c>
      <c r="E4570" t="s">
        <v>17292</v>
      </c>
      <c r="F4570" t="s">
        <v>177</v>
      </c>
      <c r="G4570" t="s">
        <v>71</v>
      </c>
      <c r="H4570" t="s">
        <v>129</v>
      </c>
      <c r="I4570" t="s">
        <v>22</v>
      </c>
      <c r="J4570" t="s">
        <v>130</v>
      </c>
      <c r="K4570" t="s">
        <v>17293</v>
      </c>
      <c r="L4570" t="s">
        <v>17294</v>
      </c>
      <c r="M4570">
        <v>3.2466666659999999</v>
      </c>
      <c r="N4570">
        <v>0</v>
      </c>
      <c r="O4570">
        <v>309</v>
      </c>
      <c r="P4570">
        <v>0</v>
      </c>
      <c r="Q4570">
        <v>0</v>
      </c>
      <c r="R4570">
        <v>0</v>
      </c>
      <c r="S4570">
        <v>1003.22</v>
      </c>
      <c r="T4570">
        <v>0</v>
      </c>
      <c r="U4570">
        <v>0</v>
      </c>
    </row>
    <row r="4571" spans="1:21" x14ac:dyDescent="0.25">
      <c r="A4571" t="s">
        <v>17295</v>
      </c>
      <c r="B4571">
        <v>1</v>
      </c>
      <c r="C4571" t="s">
        <v>78</v>
      </c>
      <c r="D4571" t="s">
        <v>94</v>
      </c>
      <c r="E4571" t="s">
        <v>17296</v>
      </c>
      <c r="F4571" t="s">
        <v>5417</v>
      </c>
      <c r="G4571" t="s">
        <v>71</v>
      </c>
      <c r="H4571" t="s">
        <v>129</v>
      </c>
      <c r="I4571" t="s">
        <v>22</v>
      </c>
      <c r="J4571" t="s">
        <v>141</v>
      </c>
      <c r="K4571" t="s">
        <v>17297</v>
      </c>
      <c r="L4571" t="s">
        <v>17298</v>
      </c>
      <c r="M4571">
        <v>5.1244444439999999</v>
      </c>
      <c r="N4571">
        <v>0</v>
      </c>
      <c r="O4571">
        <v>1</v>
      </c>
      <c r="P4571">
        <v>0</v>
      </c>
      <c r="Q4571">
        <v>0</v>
      </c>
      <c r="R4571">
        <v>0</v>
      </c>
      <c r="S4571">
        <v>5.1244440000000004</v>
      </c>
      <c r="T4571">
        <v>0</v>
      </c>
      <c r="U4571">
        <v>0</v>
      </c>
    </row>
    <row r="4572" spans="1:21" x14ac:dyDescent="0.25">
      <c r="A4572" t="s">
        <v>17299</v>
      </c>
      <c r="B4572">
        <v>1</v>
      </c>
      <c r="C4572" t="s">
        <v>78</v>
      </c>
      <c r="D4572" t="s">
        <v>88</v>
      </c>
      <c r="E4572" t="s">
        <v>17300</v>
      </c>
      <c r="F4572" t="s">
        <v>4991</v>
      </c>
      <c r="G4572" t="s">
        <v>71</v>
      </c>
      <c r="H4572" t="s">
        <v>129</v>
      </c>
      <c r="I4572" t="s">
        <v>22</v>
      </c>
      <c r="J4572" t="s">
        <v>141</v>
      </c>
      <c r="K4572" t="s">
        <v>17301</v>
      </c>
      <c r="L4572" t="s">
        <v>17302</v>
      </c>
      <c r="M4572">
        <v>1.3019444440000001</v>
      </c>
      <c r="N4572">
        <v>0</v>
      </c>
      <c r="O4572">
        <v>2</v>
      </c>
      <c r="P4572">
        <v>0</v>
      </c>
      <c r="Q4572">
        <v>0</v>
      </c>
      <c r="R4572">
        <v>0</v>
      </c>
      <c r="S4572">
        <v>2.6038890000000001</v>
      </c>
      <c r="T4572">
        <v>0</v>
      </c>
      <c r="U4572">
        <v>0</v>
      </c>
    </row>
    <row r="4573" spans="1:21" x14ac:dyDescent="0.25">
      <c r="A4573" t="s">
        <v>17303</v>
      </c>
      <c r="B4573">
        <v>1</v>
      </c>
      <c r="C4573" t="s">
        <v>78</v>
      </c>
      <c r="D4573" t="s">
        <v>94</v>
      </c>
      <c r="E4573" t="s">
        <v>17304</v>
      </c>
      <c r="F4573" t="s">
        <v>5070</v>
      </c>
      <c r="G4573" t="s">
        <v>71</v>
      </c>
      <c r="H4573" t="s">
        <v>129</v>
      </c>
      <c r="I4573" t="s">
        <v>22</v>
      </c>
      <c r="J4573" t="s">
        <v>141</v>
      </c>
      <c r="K4573" t="s">
        <v>17305</v>
      </c>
      <c r="L4573" t="s">
        <v>17306</v>
      </c>
      <c r="M4573">
        <v>10.204722221999999</v>
      </c>
      <c r="N4573">
        <v>0</v>
      </c>
      <c r="O4573">
        <v>1</v>
      </c>
      <c r="P4573">
        <v>0</v>
      </c>
      <c r="Q4573">
        <v>0</v>
      </c>
      <c r="R4573">
        <v>0</v>
      </c>
      <c r="S4573">
        <v>10.204722</v>
      </c>
      <c r="T4573">
        <v>0</v>
      </c>
      <c r="U4573">
        <v>0</v>
      </c>
    </row>
    <row r="4574" spans="1:21" x14ac:dyDescent="0.25">
      <c r="A4574" t="s">
        <v>17307</v>
      </c>
      <c r="B4574">
        <v>1</v>
      </c>
      <c r="C4574" t="s">
        <v>78</v>
      </c>
      <c r="D4574" t="s">
        <v>94</v>
      </c>
      <c r="E4574" t="s">
        <v>17308</v>
      </c>
      <c r="F4574" t="s">
        <v>4991</v>
      </c>
      <c r="G4574" t="s">
        <v>71</v>
      </c>
      <c r="H4574" t="s">
        <v>129</v>
      </c>
      <c r="I4574" t="s">
        <v>22</v>
      </c>
      <c r="J4574" t="s">
        <v>141</v>
      </c>
      <c r="K4574" t="s">
        <v>17309</v>
      </c>
      <c r="L4574" t="s">
        <v>17310</v>
      </c>
      <c r="M4574">
        <v>0.76416666600000005</v>
      </c>
      <c r="N4574">
        <v>0</v>
      </c>
      <c r="O4574">
        <v>1</v>
      </c>
      <c r="P4574">
        <v>0</v>
      </c>
      <c r="Q4574">
        <v>0</v>
      </c>
      <c r="R4574">
        <v>0</v>
      </c>
      <c r="S4574">
        <v>0.76416700000000004</v>
      </c>
      <c r="T4574">
        <v>0</v>
      </c>
      <c r="U4574">
        <v>0</v>
      </c>
    </row>
    <row r="4575" spans="1:21" x14ac:dyDescent="0.25">
      <c r="A4575" t="s">
        <v>17311</v>
      </c>
      <c r="B4575">
        <v>1</v>
      </c>
      <c r="C4575" t="s">
        <v>78</v>
      </c>
      <c r="D4575" t="s">
        <v>81</v>
      </c>
      <c r="E4575" t="s">
        <v>17312</v>
      </c>
      <c r="F4575" t="s">
        <v>4986</v>
      </c>
      <c r="G4575" t="s">
        <v>71</v>
      </c>
      <c r="H4575" t="s">
        <v>129</v>
      </c>
      <c r="I4575" t="s">
        <v>22</v>
      </c>
      <c r="J4575" t="s">
        <v>141</v>
      </c>
      <c r="K4575" t="s">
        <v>17313</v>
      </c>
      <c r="L4575" t="s">
        <v>17314</v>
      </c>
      <c r="M4575">
        <v>1.9197222220000001</v>
      </c>
      <c r="N4575">
        <v>0</v>
      </c>
      <c r="O4575">
        <v>59</v>
      </c>
      <c r="P4575">
        <v>0</v>
      </c>
      <c r="Q4575">
        <v>0</v>
      </c>
      <c r="R4575">
        <v>0</v>
      </c>
      <c r="S4575">
        <v>113.263611</v>
      </c>
      <c r="T4575">
        <v>0</v>
      </c>
      <c r="U4575">
        <v>0</v>
      </c>
    </row>
    <row r="4576" spans="1:21" x14ac:dyDescent="0.25">
      <c r="A4576" t="s">
        <v>17315</v>
      </c>
      <c r="B4576">
        <v>1</v>
      </c>
      <c r="C4576" t="s">
        <v>78</v>
      </c>
      <c r="D4576" t="s">
        <v>81</v>
      </c>
      <c r="E4576" t="s">
        <v>17316</v>
      </c>
      <c r="F4576" t="s">
        <v>5626</v>
      </c>
      <c r="G4576" t="s">
        <v>71</v>
      </c>
      <c r="H4576" t="s">
        <v>129</v>
      </c>
      <c r="I4576" t="s">
        <v>22</v>
      </c>
      <c r="J4576" t="s">
        <v>141</v>
      </c>
      <c r="K4576" t="s">
        <v>17317</v>
      </c>
      <c r="L4576" t="s">
        <v>17318</v>
      </c>
      <c r="M4576">
        <v>1.4897222219999999</v>
      </c>
      <c r="N4576">
        <v>0</v>
      </c>
      <c r="O4576">
        <v>173</v>
      </c>
      <c r="P4576">
        <v>0</v>
      </c>
      <c r="Q4576">
        <v>0</v>
      </c>
      <c r="R4576">
        <v>0</v>
      </c>
      <c r="S4576">
        <v>257.72194400000001</v>
      </c>
      <c r="T4576">
        <v>0</v>
      </c>
      <c r="U4576">
        <v>0</v>
      </c>
    </row>
    <row r="4577" spans="1:21" x14ac:dyDescent="0.25">
      <c r="A4577" t="s">
        <v>17319</v>
      </c>
      <c r="B4577">
        <v>1</v>
      </c>
      <c r="C4577" t="s">
        <v>78</v>
      </c>
      <c r="D4577" t="s">
        <v>99</v>
      </c>
      <c r="E4577" t="s">
        <v>15059</v>
      </c>
      <c r="F4577" t="s">
        <v>140</v>
      </c>
      <c r="G4577" t="s">
        <v>72</v>
      </c>
      <c r="H4577" t="s">
        <v>168</v>
      </c>
      <c r="I4577" t="s">
        <v>22</v>
      </c>
      <c r="J4577" t="s">
        <v>141</v>
      </c>
      <c r="K4577" t="s">
        <v>17320</v>
      </c>
      <c r="L4577" t="s">
        <v>17321</v>
      </c>
      <c r="M4577">
        <v>1.1388888E-2</v>
      </c>
      <c r="N4577">
        <v>21</v>
      </c>
      <c r="O4577">
        <v>2860</v>
      </c>
      <c r="P4577">
        <v>74</v>
      </c>
      <c r="Q4577">
        <v>696</v>
      </c>
      <c r="R4577">
        <v>0.23916699999999999</v>
      </c>
      <c r="S4577">
        <v>32.572220000000002</v>
      </c>
      <c r="T4577">
        <v>0.84277800000000003</v>
      </c>
      <c r="U4577">
        <v>7.926666</v>
      </c>
    </row>
    <row r="4578" spans="1:21" x14ac:dyDescent="0.25">
      <c r="A4578" t="s">
        <v>17322</v>
      </c>
      <c r="B4578">
        <v>1</v>
      </c>
      <c r="C4578" t="s">
        <v>78</v>
      </c>
      <c r="D4578" t="s">
        <v>95</v>
      </c>
      <c r="E4578" t="s">
        <v>17323</v>
      </c>
      <c r="F4578" t="s">
        <v>4986</v>
      </c>
      <c r="G4578" t="s">
        <v>71</v>
      </c>
      <c r="H4578" t="s">
        <v>129</v>
      </c>
      <c r="I4578" t="s">
        <v>22</v>
      </c>
      <c r="J4578" t="s">
        <v>141</v>
      </c>
      <c r="K4578" t="s">
        <v>17324</v>
      </c>
      <c r="L4578" t="s">
        <v>17325</v>
      </c>
      <c r="M4578">
        <v>0.69</v>
      </c>
      <c r="N4578">
        <v>0</v>
      </c>
      <c r="O4578">
        <v>36</v>
      </c>
      <c r="P4578">
        <v>0</v>
      </c>
      <c r="Q4578">
        <v>0</v>
      </c>
      <c r="R4578">
        <v>0</v>
      </c>
      <c r="S4578">
        <v>24.84</v>
      </c>
      <c r="T4578">
        <v>0</v>
      </c>
      <c r="U4578">
        <v>0</v>
      </c>
    </row>
    <row r="4579" spans="1:21" x14ac:dyDescent="0.25">
      <c r="A4579" t="s">
        <v>17326</v>
      </c>
      <c r="B4579">
        <v>1</v>
      </c>
      <c r="C4579" t="s">
        <v>78</v>
      </c>
      <c r="D4579" t="s">
        <v>98</v>
      </c>
      <c r="E4579" t="s">
        <v>17327</v>
      </c>
      <c r="F4579" t="s">
        <v>4991</v>
      </c>
      <c r="G4579" t="s">
        <v>71</v>
      </c>
      <c r="H4579" t="s">
        <v>129</v>
      </c>
      <c r="I4579" t="s">
        <v>22</v>
      </c>
      <c r="J4579" t="s">
        <v>141</v>
      </c>
      <c r="K4579" t="s">
        <v>17328</v>
      </c>
      <c r="L4579" t="s">
        <v>17329</v>
      </c>
      <c r="M4579">
        <v>1.166388888</v>
      </c>
      <c r="N4579">
        <v>0</v>
      </c>
      <c r="O4579">
        <v>1</v>
      </c>
      <c r="P4579">
        <v>0</v>
      </c>
      <c r="Q4579">
        <v>0</v>
      </c>
      <c r="R4579">
        <v>0</v>
      </c>
      <c r="S4579">
        <v>1.1663889999999999</v>
      </c>
      <c r="T4579">
        <v>0</v>
      </c>
      <c r="U4579">
        <v>0</v>
      </c>
    </row>
    <row r="4580" spans="1:21" x14ac:dyDescent="0.25">
      <c r="A4580" t="s">
        <v>17330</v>
      </c>
      <c r="B4580">
        <v>1</v>
      </c>
      <c r="C4580" t="s">
        <v>78</v>
      </c>
      <c r="D4580" t="s">
        <v>98</v>
      </c>
      <c r="E4580" t="s">
        <v>17331</v>
      </c>
      <c r="F4580" t="s">
        <v>4991</v>
      </c>
      <c r="G4580" t="s">
        <v>71</v>
      </c>
      <c r="H4580" t="s">
        <v>129</v>
      </c>
      <c r="I4580" t="s">
        <v>22</v>
      </c>
      <c r="J4580" t="s">
        <v>141</v>
      </c>
      <c r="K4580" t="s">
        <v>17332</v>
      </c>
      <c r="L4580" t="s">
        <v>17333</v>
      </c>
      <c r="M4580">
        <v>2.0986111109999999</v>
      </c>
      <c r="N4580">
        <v>0</v>
      </c>
      <c r="O4580">
        <v>1</v>
      </c>
      <c r="P4580">
        <v>0</v>
      </c>
      <c r="Q4580">
        <v>0</v>
      </c>
      <c r="R4580">
        <v>0</v>
      </c>
      <c r="S4580">
        <v>2.098611</v>
      </c>
      <c r="T4580">
        <v>0</v>
      </c>
      <c r="U4580">
        <v>0</v>
      </c>
    </row>
    <row r="4581" spans="1:21" x14ac:dyDescent="0.25">
      <c r="A4581" t="s">
        <v>17334</v>
      </c>
      <c r="B4581">
        <v>1</v>
      </c>
      <c r="C4581" t="s">
        <v>78</v>
      </c>
      <c r="D4581" t="s">
        <v>98</v>
      </c>
      <c r="E4581" t="s">
        <v>17335</v>
      </c>
      <c r="F4581" t="s">
        <v>4991</v>
      </c>
      <c r="G4581" t="s">
        <v>71</v>
      </c>
      <c r="H4581" t="s">
        <v>129</v>
      </c>
      <c r="I4581" t="s">
        <v>22</v>
      </c>
      <c r="J4581" t="s">
        <v>141</v>
      </c>
      <c r="K4581" t="s">
        <v>17336</v>
      </c>
      <c r="L4581" t="s">
        <v>17337</v>
      </c>
      <c r="M4581">
        <v>6.6283333329999996</v>
      </c>
      <c r="N4581">
        <v>0</v>
      </c>
      <c r="O4581">
        <v>1</v>
      </c>
      <c r="P4581">
        <v>0</v>
      </c>
      <c r="Q4581">
        <v>0</v>
      </c>
      <c r="R4581">
        <v>0</v>
      </c>
      <c r="S4581">
        <v>6.6283329999999996</v>
      </c>
      <c r="T4581">
        <v>0</v>
      </c>
      <c r="U4581">
        <v>0</v>
      </c>
    </row>
    <row r="4582" spans="1:21" x14ac:dyDescent="0.25">
      <c r="A4582" t="s">
        <v>17338</v>
      </c>
      <c r="B4582">
        <v>1</v>
      </c>
      <c r="C4582" t="s">
        <v>78</v>
      </c>
      <c r="D4582" t="s">
        <v>104</v>
      </c>
      <c r="E4582" t="s">
        <v>17339</v>
      </c>
      <c r="F4582" t="s">
        <v>5012</v>
      </c>
      <c r="G4582" t="s">
        <v>72</v>
      </c>
      <c r="H4582" t="s">
        <v>129</v>
      </c>
      <c r="I4582" t="s">
        <v>22</v>
      </c>
      <c r="J4582" t="s">
        <v>141</v>
      </c>
      <c r="K4582" t="s">
        <v>17340</v>
      </c>
      <c r="L4582" t="s">
        <v>17341</v>
      </c>
      <c r="M4582">
        <v>0.39027777699999999</v>
      </c>
      <c r="N4582">
        <v>0</v>
      </c>
      <c r="O4582">
        <v>270</v>
      </c>
      <c r="P4582">
        <v>2</v>
      </c>
      <c r="Q4582">
        <v>0</v>
      </c>
      <c r="R4582">
        <v>0</v>
      </c>
      <c r="S4582">
        <v>105.375</v>
      </c>
      <c r="T4582">
        <v>0.78055600000000003</v>
      </c>
      <c r="U4582">
        <v>0</v>
      </c>
    </row>
    <row r="4583" spans="1:21" x14ac:dyDescent="0.25">
      <c r="A4583" t="s">
        <v>17342</v>
      </c>
      <c r="B4583">
        <v>1</v>
      </c>
      <c r="C4583" t="s">
        <v>78</v>
      </c>
      <c r="D4583" t="s">
        <v>104</v>
      </c>
      <c r="E4583" t="s">
        <v>17343</v>
      </c>
      <c r="F4583" t="s">
        <v>6310</v>
      </c>
      <c r="G4583" t="s">
        <v>71</v>
      </c>
      <c r="H4583" t="s">
        <v>129</v>
      </c>
      <c r="I4583" t="s">
        <v>22</v>
      </c>
      <c r="J4583" t="s">
        <v>141</v>
      </c>
      <c r="K4583" t="s">
        <v>17344</v>
      </c>
      <c r="L4583" t="s">
        <v>17345</v>
      </c>
      <c r="M4583">
        <v>14.402777777000001</v>
      </c>
      <c r="N4583">
        <v>0</v>
      </c>
      <c r="O4583">
        <v>143</v>
      </c>
      <c r="P4583">
        <v>0</v>
      </c>
      <c r="Q4583">
        <v>0</v>
      </c>
      <c r="R4583">
        <v>0</v>
      </c>
      <c r="S4583">
        <v>2059.5972219999999</v>
      </c>
      <c r="T4583">
        <v>0</v>
      </c>
      <c r="U4583">
        <v>0</v>
      </c>
    </row>
    <row r="4584" spans="1:21" x14ac:dyDescent="0.25">
      <c r="A4584" t="s">
        <v>17346</v>
      </c>
      <c r="B4584">
        <v>1</v>
      </c>
      <c r="C4584" t="s">
        <v>78</v>
      </c>
      <c r="D4584" t="s">
        <v>104</v>
      </c>
      <c r="E4584" t="s">
        <v>17347</v>
      </c>
      <c r="F4584" t="s">
        <v>140</v>
      </c>
      <c r="G4584" t="s">
        <v>72</v>
      </c>
      <c r="H4584" t="s">
        <v>129</v>
      </c>
      <c r="I4584" t="s">
        <v>22</v>
      </c>
      <c r="J4584" t="s">
        <v>141</v>
      </c>
      <c r="K4584" t="s">
        <v>17348</v>
      </c>
      <c r="L4584" t="s">
        <v>17349</v>
      </c>
      <c r="M4584">
        <v>0.49194444399999998</v>
      </c>
      <c r="N4584">
        <v>0</v>
      </c>
      <c r="O4584">
        <v>270</v>
      </c>
      <c r="P4584">
        <v>0</v>
      </c>
      <c r="Q4584">
        <v>0</v>
      </c>
      <c r="R4584">
        <v>0</v>
      </c>
      <c r="S4584">
        <v>132.82499999999999</v>
      </c>
      <c r="T4584">
        <v>0</v>
      </c>
      <c r="U4584">
        <v>0</v>
      </c>
    </row>
    <row r="4585" spans="1:21" x14ac:dyDescent="0.25">
      <c r="A4585" t="s">
        <v>17350</v>
      </c>
      <c r="B4585">
        <v>1</v>
      </c>
      <c r="C4585" t="s">
        <v>78</v>
      </c>
      <c r="D4585" t="s">
        <v>98</v>
      </c>
      <c r="E4585" t="s">
        <v>17351</v>
      </c>
      <c r="F4585" t="s">
        <v>4991</v>
      </c>
      <c r="G4585" t="s">
        <v>71</v>
      </c>
      <c r="H4585" t="s">
        <v>129</v>
      </c>
      <c r="I4585" t="s">
        <v>22</v>
      </c>
      <c r="J4585" t="s">
        <v>141</v>
      </c>
      <c r="K4585" t="s">
        <v>17352</v>
      </c>
      <c r="L4585" t="s">
        <v>17353</v>
      </c>
      <c r="M4585">
        <v>3.2208333329999999</v>
      </c>
      <c r="N4585">
        <v>0</v>
      </c>
      <c r="O4585">
        <v>0</v>
      </c>
      <c r="P4585">
        <v>0</v>
      </c>
      <c r="Q4585">
        <v>1</v>
      </c>
      <c r="R4585">
        <v>0</v>
      </c>
      <c r="S4585">
        <v>0</v>
      </c>
      <c r="T4585">
        <v>0</v>
      </c>
      <c r="U4585">
        <v>3.2208329999999998</v>
      </c>
    </row>
    <row r="4586" spans="1:21" x14ac:dyDescent="0.25">
      <c r="A4586" t="s">
        <v>17354</v>
      </c>
      <c r="B4586">
        <v>1</v>
      </c>
      <c r="C4586" t="s">
        <v>78</v>
      </c>
      <c r="D4586" t="s">
        <v>98</v>
      </c>
      <c r="E4586" t="s">
        <v>17355</v>
      </c>
      <c r="F4586" t="s">
        <v>4991</v>
      </c>
      <c r="G4586" t="s">
        <v>71</v>
      </c>
      <c r="H4586" t="s">
        <v>129</v>
      </c>
      <c r="I4586" t="s">
        <v>22</v>
      </c>
      <c r="J4586" t="s">
        <v>141</v>
      </c>
      <c r="K4586" t="s">
        <v>17356</v>
      </c>
      <c r="L4586" t="s">
        <v>17357</v>
      </c>
      <c r="M4586">
        <v>0.59750000000000003</v>
      </c>
      <c r="N4586">
        <v>0</v>
      </c>
      <c r="O4586">
        <v>1</v>
      </c>
      <c r="P4586">
        <v>0</v>
      </c>
      <c r="Q4586">
        <v>0</v>
      </c>
      <c r="R4586">
        <v>0</v>
      </c>
      <c r="S4586">
        <v>0.59750000000000003</v>
      </c>
      <c r="T4586">
        <v>0</v>
      </c>
      <c r="U4586">
        <v>0</v>
      </c>
    </row>
    <row r="4587" spans="1:21" x14ac:dyDescent="0.25">
      <c r="A4587" t="s">
        <v>17358</v>
      </c>
      <c r="B4587">
        <v>1</v>
      </c>
      <c r="C4587" t="s">
        <v>78</v>
      </c>
      <c r="D4587" t="s">
        <v>98</v>
      </c>
      <c r="E4587" t="s">
        <v>17359</v>
      </c>
      <c r="F4587" t="s">
        <v>5748</v>
      </c>
      <c r="G4587" t="s">
        <v>71</v>
      </c>
      <c r="H4587" t="s">
        <v>129</v>
      </c>
      <c r="I4587" t="s">
        <v>22</v>
      </c>
      <c r="J4587" t="s">
        <v>141</v>
      </c>
      <c r="K4587" t="s">
        <v>550</v>
      </c>
      <c r="L4587" t="s">
        <v>17360</v>
      </c>
      <c r="M4587">
        <v>0.36027777700000002</v>
      </c>
      <c r="N4587">
        <v>0</v>
      </c>
      <c r="O4587">
        <v>36</v>
      </c>
      <c r="P4587">
        <v>0</v>
      </c>
      <c r="Q4587">
        <v>3</v>
      </c>
      <c r="R4587">
        <v>0</v>
      </c>
      <c r="S4587">
        <v>12.97</v>
      </c>
      <c r="T4587">
        <v>0</v>
      </c>
      <c r="U4587">
        <v>1.0808329999999999</v>
      </c>
    </row>
    <row r="4588" spans="1:21" x14ac:dyDescent="0.25">
      <c r="A4588" t="s">
        <v>17361</v>
      </c>
      <c r="B4588">
        <v>1</v>
      </c>
      <c r="C4588" t="s">
        <v>78</v>
      </c>
      <c r="D4588" t="s">
        <v>88</v>
      </c>
      <c r="E4588" t="s">
        <v>17362</v>
      </c>
      <c r="F4588" t="s">
        <v>4986</v>
      </c>
      <c r="G4588" t="s">
        <v>71</v>
      </c>
      <c r="H4588" t="s">
        <v>129</v>
      </c>
      <c r="I4588" t="s">
        <v>22</v>
      </c>
      <c r="J4588" t="s">
        <v>141</v>
      </c>
      <c r="K4588" t="s">
        <v>17363</v>
      </c>
      <c r="L4588" t="s">
        <v>17364</v>
      </c>
      <c r="M4588">
        <v>1.0024999999999999</v>
      </c>
      <c r="N4588">
        <v>0</v>
      </c>
      <c r="O4588">
        <v>35</v>
      </c>
      <c r="P4588">
        <v>0</v>
      </c>
      <c r="Q4588">
        <v>0</v>
      </c>
      <c r="R4588">
        <v>0</v>
      </c>
      <c r="S4588">
        <v>35.087499999999999</v>
      </c>
      <c r="T4588">
        <v>0</v>
      </c>
      <c r="U4588">
        <v>0</v>
      </c>
    </row>
    <row r="4589" spans="1:21" x14ac:dyDescent="0.25">
      <c r="A4589" t="s">
        <v>17365</v>
      </c>
      <c r="B4589">
        <v>1</v>
      </c>
      <c r="C4589" t="s">
        <v>78</v>
      </c>
      <c r="D4589" t="s">
        <v>104</v>
      </c>
      <c r="E4589" t="s">
        <v>17366</v>
      </c>
      <c r="F4589" t="s">
        <v>140</v>
      </c>
      <c r="G4589" t="s">
        <v>72</v>
      </c>
      <c r="H4589" t="s">
        <v>129</v>
      </c>
      <c r="I4589" t="s">
        <v>22</v>
      </c>
      <c r="J4589" t="s">
        <v>141</v>
      </c>
      <c r="K4589" t="s">
        <v>17367</v>
      </c>
      <c r="L4589" t="s">
        <v>17368</v>
      </c>
      <c r="M4589">
        <v>0.768055555</v>
      </c>
      <c r="N4589">
        <v>11</v>
      </c>
      <c r="O4589">
        <v>2058</v>
      </c>
      <c r="P4589">
        <v>2</v>
      </c>
      <c r="Q4589">
        <v>2</v>
      </c>
      <c r="R4589">
        <v>8.4486109999999996</v>
      </c>
      <c r="S4589">
        <v>1580.658332</v>
      </c>
      <c r="T4589">
        <v>1.536111</v>
      </c>
      <c r="U4589">
        <v>1.536111</v>
      </c>
    </row>
    <row r="4590" spans="1:21" x14ac:dyDescent="0.25">
      <c r="A4590" t="s">
        <v>17369</v>
      </c>
      <c r="B4590">
        <v>1</v>
      </c>
      <c r="C4590" t="s">
        <v>78</v>
      </c>
      <c r="D4590" t="s">
        <v>104</v>
      </c>
      <c r="E4590" t="s">
        <v>17370</v>
      </c>
      <c r="F4590" t="s">
        <v>5748</v>
      </c>
      <c r="G4590" t="s">
        <v>71</v>
      </c>
      <c r="H4590" t="s">
        <v>129</v>
      </c>
      <c r="I4590" t="s">
        <v>22</v>
      </c>
      <c r="J4590" t="s">
        <v>141</v>
      </c>
      <c r="K4590" t="s">
        <v>17371</v>
      </c>
      <c r="L4590" t="s">
        <v>17372</v>
      </c>
      <c r="M4590">
        <v>5.3802777769999999</v>
      </c>
      <c r="N4590">
        <v>0</v>
      </c>
      <c r="O4590">
        <v>13</v>
      </c>
      <c r="P4590">
        <v>0</v>
      </c>
      <c r="Q4590">
        <v>0</v>
      </c>
      <c r="R4590">
        <v>0</v>
      </c>
      <c r="S4590">
        <v>69.943611000000004</v>
      </c>
      <c r="T4590">
        <v>0</v>
      </c>
      <c r="U4590">
        <v>0</v>
      </c>
    </row>
    <row r="4591" spans="1:21" x14ac:dyDescent="0.25">
      <c r="A4591" t="s">
        <v>17373</v>
      </c>
      <c r="B4591">
        <v>1</v>
      </c>
      <c r="C4591" t="s">
        <v>78</v>
      </c>
      <c r="D4591" t="s">
        <v>104</v>
      </c>
      <c r="E4591" t="s">
        <v>17374</v>
      </c>
      <c r="F4591" t="s">
        <v>140</v>
      </c>
      <c r="G4591" t="s">
        <v>72</v>
      </c>
      <c r="H4591" t="s">
        <v>129</v>
      </c>
      <c r="I4591" t="s">
        <v>22</v>
      </c>
      <c r="J4591" t="s">
        <v>141</v>
      </c>
      <c r="K4591" t="s">
        <v>17375</v>
      </c>
      <c r="L4591" t="s">
        <v>17376</v>
      </c>
      <c r="M4591">
        <v>0.32861111100000001</v>
      </c>
      <c r="N4591">
        <v>2</v>
      </c>
      <c r="O4591">
        <v>0</v>
      </c>
      <c r="P4591">
        <v>11</v>
      </c>
      <c r="Q4591">
        <v>173</v>
      </c>
      <c r="R4591">
        <v>0.65722199999999997</v>
      </c>
      <c r="S4591">
        <v>0</v>
      </c>
      <c r="T4591">
        <v>3.614722</v>
      </c>
      <c r="U4591">
        <v>56.849722</v>
      </c>
    </row>
    <row r="4592" spans="1:21" x14ac:dyDescent="0.25">
      <c r="A4592" t="s">
        <v>17377</v>
      </c>
      <c r="B4592">
        <v>1</v>
      </c>
      <c r="C4592" t="s">
        <v>78</v>
      </c>
      <c r="D4592" t="s">
        <v>104</v>
      </c>
      <c r="E4592" t="s">
        <v>17378</v>
      </c>
      <c r="F4592" t="s">
        <v>140</v>
      </c>
      <c r="G4592" t="s">
        <v>72</v>
      </c>
      <c r="H4592" t="s">
        <v>129</v>
      </c>
      <c r="I4592" t="s">
        <v>22</v>
      </c>
      <c r="J4592" t="s">
        <v>141</v>
      </c>
      <c r="K4592" t="s">
        <v>17379</v>
      </c>
      <c r="L4592" t="s">
        <v>17380</v>
      </c>
      <c r="M4592">
        <v>0.66833333299999997</v>
      </c>
      <c r="N4592">
        <v>2</v>
      </c>
      <c r="O4592">
        <v>0</v>
      </c>
      <c r="P4592">
        <v>11</v>
      </c>
      <c r="Q4592">
        <v>173</v>
      </c>
      <c r="R4592">
        <v>1.336667</v>
      </c>
      <c r="S4592">
        <v>0</v>
      </c>
      <c r="T4592">
        <v>7.351667</v>
      </c>
      <c r="U4592">
        <v>115.621667</v>
      </c>
    </row>
    <row r="4593" spans="1:21" x14ac:dyDescent="0.25">
      <c r="A4593" t="s">
        <v>17381</v>
      </c>
      <c r="B4593">
        <v>1</v>
      </c>
      <c r="C4593" t="s">
        <v>78</v>
      </c>
      <c r="D4593" t="s">
        <v>104</v>
      </c>
      <c r="E4593" t="s">
        <v>17378</v>
      </c>
      <c r="F4593" t="s">
        <v>140</v>
      </c>
      <c r="G4593" t="s">
        <v>72</v>
      </c>
      <c r="H4593" t="s">
        <v>129</v>
      </c>
      <c r="I4593" t="s">
        <v>22</v>
      </c>
      <c r="J4593" t="s">
        <v>141</v>
      </c>
      <c r="K4593" t="s">
        <v>17382</v>
      </c>
      <c r="L4593" t="s">
        <v>17383</v>
      </c>
      <c r="M4593">
        <v>0.38527777699999999</v>
      </c>
      <c r="N4593">
        <v>2</v>
      </c>
      <c r="O4593">
        <v>0</v>
      </c>
      <c r="P4593">
        <v>11</v>
      </c>
      <c r="Q4593">
        <v>173</v>
      </c>
      <c r="R4593">
        <v>0.77055600000000002</v>
      </c>
      <c r="S4593">
        <v>0</v>
      </c>
      <c r="T4593">
        <v>4.2380560000000003</v>
      </c>
      <c r="U4593">
        <v>66.653054999999995</v>
      </c>
    </row>
    <row r="4594" spans="1:21" x14ac:dyDescent="0.25">
      <c r="A4594" t="s">
        <v>17384</v>
      </c>
      <c r="B4594">
        <v>1</v>
      </c>
      <c r="C4594" t="s">
        <v>78</v>
      </c>
      <c r="D4594" t="s">
        <v>104</v>
      </c>
      <c r="E4594" t="s">
        <v>17374</v>
      </c>
      <c r="F4594" t="s">
        <v>177</v>
      </c>
      <c r="G4594" t="s">
        <v>72</v>
      </c>
      <c r="H4594" t="s">
        <v>129</v>
      </c>
      <c r="I4594" t="s">
        <v>22</v>
      </c>
      <c r="J4594" t="s">
        <v>130</v>
      </c>
      <c r="K4594" t="s">
        <v>17385</v>
      </c>
      <c r="L4594" t="s">
        <v>17386</v>
      </c>
      <c r="M4594">
        <v>1.939444444</v>
      </c>
      <c r="N4594">
        <v>2</v>
      </c>
      <c r="O4594">
        <v>0</v>
      </c>
      <c r="P4594">
        <v>10</v>
      </c>
      <c r="Q4594">
        <v>173</v>
      </c>
      <c r="R4594">
        <v>3.878889</v>
      </c>
      <c r="S4594">
        <v>0</v>
      </c>
      <c r="T4594">
        <v>19.394444</v>
      </c>
      <c r="U4594">
        <v>335.523889</v>
      </c>
    </row>
    <row r="4595" spans="1:21" x14ac:dyDescent="0.25">
      <c r="A4595" t="s">
        <v>17387</v>
      </c>
      <c r="B4595">
        <v>1</v>
      </c>
      <c r="C4595" t="s">
        <v>78</v>
      </c>
      <c r="D4595" t="s">
        <v>104</v>
      </c>
      <c r="E4595" t="s">
        <v>17378</v>
      </c>
      <c r="F4595" t="s">
        <v>140</v>
      </c>
      <c r="G4595" t="s">
        <v>72</v>
      </c>
      <c r="H4595" t="s">
        <v>129</v>
      </c>
      <c r="I4595" t="s">
        <v>22</v>
      </c>
      <c r="J4595" t="s">
        <v>141</v>
      </c>
      <c r="K4595" t="s">
        <v>17388</v>
      </c>
      <c r="L4595" t="s">
        <v>17389</v>
      </c>
      <c r="M4595">
        <v>0.84666666599999996</v>
      </c>
      <c r="N4595">
        <v>2</v>
      </c>
      <c r="O4595">
        <v>0</v>
      </c>
      <c r="P4595">
        <v>10</v>
      </c>
      <c r="Q4595">
        <v>173</v>
      </c>
      <c r="R4595">
        <v>1.693333</v>
      </c>
      <c r="S4595">
        <v>0</v>
      </c>
      <c r="T4595">
        <v>8.4666669999999993</v>
      </c>
      <c r="U4595">
        <v>146.473333</v>
      </c>
    </row>
    <row r="4596" spans="1:21" x14ac:dyDescent="0.25">
      <c r="A4596" t="s">
        <v>17390</v>
      </c>
      <c r="B4596">
        <v>1</v>
      </c>
      <c r="C4596" t="s">
        <v>78</v>
      </c>
      <c r="D4596" t="s">
        <v>104</v>
      </c>
      <c r="E4596" t="s">
        <v>17378</v>
      </c>
      <c r="F4596" t="s">
        <v>128</v>
      </c>
      <c r="G4596" t="s">
        <v>72</v>
      </c>
      <c r="H4596" t="s">
        <v>129</v>
      </c>
      <c r="I4596" t="s">
        <v>22</v>
      </c>
      <c r="J4596" t="s">
        <v>130</v>
      </c>
      <c r="K4596" t="s">
        <v>17391</v>
      </c>
      <c r="L4596" t="s">
        <v>17392</v>
      </c>
      <c r="M4596">
        <v>4.6497222220000003</v>
      </c>
      <c r="N4596">
        <v>2</v>
      </c>
      <c r="O4596">
        <v>0</v>
      </c>
      <c r="P4596">
        <v>11</v>
      </c>
      <c r="Q4596">
        <v>173</v>
      </c>
      <c r="R4596">
        <v>9.2994439999999994</v>
      </c>
      <c r="S4596">
        <v>0</v>
      </c>
      <c r="T4596">
        <v>51.146943999999998</v>
      </c>
      <c r="U4596">
        <v>804.40194399999996</v>
      </c>
    </row>
    <row r="4597" spans="1:21" x14ac:dyDescent="0.25">
      <c r="A4597" t="s">
        <v>17393</v>
      </c>
      <c r="B4597">
        <v>1</v>
      </c>
      <c r="C4597" t="s">
        <v>78</v>
      </c>
      <c r="D4597" t="s">
        <v>104</v>
      </c>
      <c r="E4597" t="s">
        <v>17394</v>
      </c>
      <c r="F4597" t="s">
        <v>177</v>
      </c>
      <c r="G4597" t="s">
        <v>72</v>
      </c>
      <c r="H4597" t="s">
        <v>129</v>
      </c>
      <c r="I4597" t="s">
        <v>22</v>
      </c>
      <c r="J4597" t="s">
        <v>130</v>
      </c>
      <c r="K4597" t="s">
        <v>17395</v>
      </c>
      <c r="L4597" t="s">
        <v>17396</v>
      </c>
      <c r="M4597">
        <v>2.8313888880000002</v>
      </c>
      <c r="N4597">
        <v>2</v>
      </c>
      <c r="O4597">
        <v>277</v>
      </c>
      <c r="P4597">
        <v>2</v>
      </c>
      <c r="Q4597">
        <v>2</v>
      </c>
      <c r="R4597">
        <v>5.6627780000000003</v>
      </c>
      <c r="S4597">
        <v>784.29472199999998</v>
      </c>
      <c r="T4597">
        <v>5.6627780000000003</v>
      </c>
      <c r="U4597">
        <v>5.6627780000000003</v>
      </c>
    </row>
    <row r="4598" spans="1:21" x14ac:dyDescent="0.25">
      <c r="A4598" t="s">
        <v>17397</v>
      </c>
      <c r="B4598">
        <v>1</v>
      </c>
      <c r="C4598" t="s">
        <v>78</v>
      </c>
      <c r="D4598" t="s">
        <v>104</v>
      </c>
      <c r="E4598" t="s">
        <v>17398</v>
      </c>
      <c r="F4598" t="s">
        <v>5012</v>
      </c>
      <c r="G4598" t="s">
        <v>72</v>
      </c>
      <c r="H4598" t="s">
        <v>129</v>
      </c>
      <c r="I4598" t="s">
        <v>22</v>
      </c>
      <c r="J4598" t="s">
        <v>141</v>
      </c>
      <c r="K4598" t="s">
        <v>17399</v>
      </c>
      <c r="L4598" t="s">
        <v>17400</v>
      </c>
      <c r="M4598">
        <v>2.6883333330000001</v>
      </c>
      <c r="N4598">
        <v>0</v>
      </c>
      <c r="O4598">
        <v>0</v>
      </c>
      <c r="P4598">
        <v>2</v>
      </c>
      <c r="Q4598">
        <v>147</v>
      </c>
      <c r="R4598">
        <v>0</v>
      </c>
      <c r="S4598">
        <v>0</v>
      </c>
      <c r="T4598">
        <v>5.3766670000000003</v>
      </c>
      <c r="U4598">
        <v>395.185</v>
      </c>
    </row>
    <row r="4599" spans="1:21" x14ac:dyDescent="0.25">
      <c r="A4599" t="s">
        <v>17401</v>
      </c>
      <c r="B4599">
        <v>1</v>
      </c>
      <c r="C4599" t="s">
        <v>78</v>
      </c>
      <c r="D4599" t="s">
        <v>104</v>
      </c>
      <c r="E4599" t="s">
        <v>17402</v>
      </c>
      <c r="F4599" t="s">
        <v>2199</v>
      </c>
      <c r="G4599" t="s">
        <v>71</v>
      </c>
      <c r="H4599" t="s">
        <v>129</v>
      </c>
      <c r="I4599" t="s">
        <v>22</v>
      </c>
      <c r="J4599" t="s">
        <v>141</v>
      </c>
      <c r="K4599" t="s">
        <v>17403</v>
      </c>
      <c r="L4599" t="s">
        <v>17404</v>
      </c>
      <c r="M4599">
        <v>5.4086111109999999</v>
      </c>
      <c r="N4599">
        <v>0</v>
      </c>
      <c r="O4599">
        <v>28</v>
      </c>
      <c r="P4599">
        <v>0</v>
      </c>
      <c r="Q4599">
        <v>0</v>
      </c>
      <c r="R4599">
        <v>0</v>
      </c>
      <c r="S4599">
        <v>151.44111100000001</v>
      </c>
      <c r="T4599">
        <v>0</v>
      </c>
      <c r="U4599">
        <v>0</v>
      </c>
    </row>
    <row r="4600" spans="1:21" x14ac:dyDescent="0.25">
      <c r="A4600" t="s">
        <v>17405</v>
      </c>
      <c r="B4600">
        <v>1</v>
      </c>
      <c r="C4600" t="s">
        <v>78</v>
      </c>
      <c r="D4600" t="s">
        <v>104</v>
      </c>
      <c r="E4600" t="s">
        <v>17406</v>
      </c>
      <c r="F4600" t="s">
        <v>5012</v>
      </c>
      <c r="G4600" t="s">
        <v>72</v>
      </c>
      <c r="H4600" t="s">
        <v>129</v>
      </c>
      <c r="I4600" t="s">
        <v>22</v>
      </c>
      <c r="J4600" t="s">
        <v>141</v>
      </c>
      <c r="K4600" t="s">
        <v>17407</v>
      </c>
      <c r="L4600" t="s">
        <v>17408</v>
      </c>
      <c r="M4600">
        <v>2.1419444439999999</v>
      </c>
      <c r="N4600">
        <v>1</v>
      </c>
      <c r="O4600">
        <v>2</v>
      </c>
      <c r="P4600">
        <v>3</v>
      </c>
      <c r="Q4600">
        <v>0</v>
      </c>
      <c r="R4600">
        <v>2.1419440000000001</v>
      </c>
      <c r="S4600">
        <v>4.2838890000000003</v>
      </c>
      <c r="T4600">
        <v>6.4258329999999999</v>
      </c>
      <c r="U4600">
        <v>0</v>
      </c>
    </row>
    <row r="4601" spans="1:21" x14ac:dyDescent="0.25">
      <c r="A4601" t="s">
        <v>17409</v>
      </c>
      <c r="B4601">
        <v>1</v>
      </c>
      <c r="C4601" t="s">
        <v>78</v>
      </c>
      <c r="D4601" t="s">
        <v>95</v>
      </c>
      <c r="E4601" t="s">
        <v>17410</v>
      </c>
      <c r="F4601" t="s">
        <v>4991</v>
      </c>
      <c r="G4601" t="s">
        <v>71</v>
      </c>
      <c r="H4601" t="s">
        <v>129</v>
      </c>
      <c r="I4601" t="s">
        <v>22</v>
      </c>
      <c r="J4601" t="s">
        <v>141</v>
      </c>
      <c r="K4601" t="s">
        <v>17411</v>
      </c>
      <c r="L4601" t="s">
        <v>17412</v>
      </c>
      <c r="M4601">
        <v>0.93055555499999998</v>
      </c>
      <c r="N4601">
        <v>0</v>
      </c>
      <c r="O4601">
        <v>1</v>
      </c>
      <c r="P4601">
        <v>0</v>
      </c>
      <c r="Q4601">
        <v>0</v>
      </c>
      <c r="R4601">
        <v>0</v>
      </c>
      <c r="S4601">
        <v>0.93055600000000005</v>
      </c>
      <c r="T4601">
        <v>0</v>
      </c>
      <c r="U4601">
        <v>0</v>
      </c>
    </row>
    <row r="4602" spans="1:21" x14ac:dyDescent="0.25">
      <c r="A4602" t="s">
        <v>17413</v>
      </c>
      <c r="B4602">
        <v>1</v>
      </c>
      <c r="C4602" t="s">
        <v>78</v>
      </c>
      <c r="D4602" t="s">
        <v>104</v>
      </c>
      <c r="E4602" t="s">
        <v>17414</v>
      </c>
      <c r="F4602" t="s">
        <v>5012</v>
      </c>
      <c r="G4602" t="s">
        <v>72</v>
      </c>
      <c r="H4602" t="s">
        <v>129</v>
      </c>
      <c r="I4602" t="s">
        <v>22</v>
      </c>
      <c r="J4602" t="s">
        <v>141</v>
      </c>
      <c r="K4602" t="s">
        <v>17415</v>
      </c>
      <c r="L4602" t="s">
        <v>17416</v>
      </c>
      <c r="M4602">
        <v>1.9272222219999999</v>
      </c>
      <c r="N4602">
        <v>1</v>
      </c>
      <c r="O4602">
        <v>0</v>
      </c>
      <c r="P4602">
        <v>0</v>
      </c>
      <c r="Q4602">
        <v>0</v>
      </c>
      <c r="R4602">
        <v>1.927222</v>
      </c>
      <c r="S4602">
        <v>0</v>
      </c>
      <c r="T4602">
        <v>0</v>
      </c>
      <c r="U4602">
        <v>0</v>
      </c>
    </row>
    <row r="4603" spans="1:21" x14ac:dyDescent="0.25">
      <c r="A4603" t="s">
        <v>17417</v>
      </c>
      <c r="B4603">
        <v>1</v>
      </c>
      <c r="C4603" t="s">
        <v>78</v>
      </c>
      <c r="D4603" t="s">
        <v>89</v>
      </c>
      <c r="E4603" t="s">
        <v>17418</v>
      </c>
      <c r="F4603" t="s">
        <v>6092</v>
      </c>
      <c r="G4603" t="s">
        <v>71</v>
      </c>
      <c r="H4603" t="s">
        <v>129</v>
      </c>
      <c r="I4603" t="s">
        <v>24</v>
      </c>
      <c r="J4603" t="s">
        <v>141</v>
      </c>
      <c r="K4603" t="s">
        <v>17419</v>
      </c>
      <c r="L4603" t="s">
        <v>17420</v>
      </c>
      <c r="M4603">
        <v>3.0433333330000001</v>
      </c>
      <c r="N4603">
        <v>0</v>
      </c>
      <c r="O4603">
        <v>17</v>
      </c>
      <c r="P4603">
        <v>0</v>
      </c>
      <c r="Q4603">
        <v>0</v>
      </c>
      <c r="R4603">
        <v>0</v>
      </c>
      <c r="S4603">
        <v>51.736666999999997</v>
      </c>
      <c r="T4603">
        <v>0</v>
      </c>
      <c r="U4603">
        <v>0</v>
      </c>
    </row>
    <row r="4604" spans="1:21" x14ac:dyDescent="0.25">
      <c r="A4604" t="s">
        <v>17421</v>
      </c>
      <c r="B4604">
        <v>1</v>
      </c>
      <c r="C4604" t="s">
        <v>78</v>
      </c>
      <c r="D4604" t="s">
        <v>88</v>
      </c>
      <c r="E4604" t="s">
        <v>17422</v>
      </c>
      <c r="F4604" t="s">
        <v>4991</v>
      </c>
      <c r="G4604" t="s">
        <v>71</v>
      </c>
      <c r="H4604" t="s">
        <v>129</v>
      </c>
      <c r="I4604" t="s">
        <v>22</v>
      </c>
      <c r="J4604" t="s">
        <v>141</v>
      </c>
      <c r="K4604" t="s">
        <v>17423</v>
      </c>
      <c r="L4604" t="s">
        <v>17424</v>
      </c>
      <c r="M4604">
        <v>0.85916666600000002</v>
      </c>
      <c r="N4604">
        <v>0</v>
      </c>
      <c r="O4604">
        <v>3</v>
      </c>
      <c r="P4604">
        <v>0</v>
      </c>
      <c r="Q4604">
        <v>0</v>
      </c>
      <c r="R4604">
        <v>0</v>
      </c>
      <c r="S4604">
        <v>2.5775000000000001</v>
      </c>
      <c r="T4604">
        <v>0</v>
      </c>
      <c r="U4604">
        <v>0</v>
      </c>
    </row>
    <row r="4605" spans="1:21" x14ac:dyDescent="0.25">
      <c r="A4605" t="s">
        <v>17425</v>
      </c>
      <c r="B4605">
        <v>1</v>
      </c>
      <c r="C4605" t="s">
        <v>78</v>
      </c>
      <c r="D4605" t="s">
        <v>95</v>
      </c>
      <c r="E4605" t="s">
        <v>17426</v>
      </c>
      <c r="F4605" t="s">
        <v>4991</v>
      </c>
      <c r="G4605" t="s">
        <v>71</v>
      </c>
      <c r="H4605" t="s">
        <v>129</v>
      </c>
      <c r="I4605" t="s">
        <v>22</v>
      </c>
      <c r="J4605" t="s">
        <v>141</v>
      </c>
      <c r="K4605" t="s">
        <v>17427</v>
      </c>
      <c r="L4605" t="s">
        <v>17428</v>
      </c>
      <c r="M4605">
        <v>1.741944444</v>
      </c>
      <c r="N4605">
        <v>0</v>
      </c>
      <c r="O4605">
        <v>1</v>
      </c>
      <c r="P4605">
        <v>0</v>
      </c>
      <c r="Q4605">
        <v>0</v>
      </c>
      <c r="R4605">
        <v>0</v>
      </c>
      <c r="S4605">
        <v>1.7419439999999999</v>
      </c>
      <c r="T4605">
        <v>0</v>
      </c>
      <c r="U4605">
        <v>0</v>
      </c>
    </row>
    <row r="4606" spans="1:21" x14ac:dyDescent="0.25">
      <c r="A4606" t="s">
        <v>17429</v>
      </c>
      <c r="B4606">
        <v>1</v>
      </c>
      <c r="C4606" t="s">
        <v>78</v>
      </c>
      <c r="D4606" t="s">
        <v>104</v>
      </c>
      <c r="E4606" t="s">
        <v>17430</v>
      </c>
      <c r="F4606" t="s">
        <v>4991</v>
      </c>
      <c r="G4606" t="s">
        <v>71</v>
      </c>
      <c r="H4606" t="s">
        <v>129</v>
      </c>
      <c r="I4606" t="s">
        <v>22</v>
      </c>
      <c r="J4606" t="s">
        <v>141</v>
      </c>
      <c r="K4606" t="s">
        <v>17431</v>
      </c>
      <c r="L4606" t="s">
        <v>17432</v>
      </c>
      <c r="M4606">
        <v>0.74194444400000004</v>
      </c>
      <c r="N4606">
        <v>0</v>
      </c>
      <c r="O4606">
        <v>0</v>
      </c>
      <c r="P4606">
        <v>0</v>
      </c>
      <c r="Q4606">
        <v>1</v>
      </c>
      <c r="R4606">
        <v>0</v>
      </c>
      <c r="S4606">
        <v>0</v>
      </c>
      <c r="T4606">
        <v>0</v>
      </c>
      <c r="U4606">
        <v>0.74194400000000005</v>
      </c>
    </row>
    <row r="4607" spans="1:21" x14ac:dyDescent="0.25">
      <c r="A4607" t="s">
        <v>17433</v>
      </c>
      <c r="B4607">
        <v>1</v>
      </c>
      <c r="C4607" t="s">
        <v>78</v>
      </c>
      <c r="D4607" t="s">
        <v>88</v>
      </c>
      <c r="E4607" t="s">
        <v>17434</v>
      </c>
      <c r="F4607" t="s">
        <v>2199</v>
      </c>
      <c r="G4607" t="s">
        <v>71</v>
      </c>
      <c r="H4607" t="s">
        <v>129</v>
      </c>
      <c r="I4607" t="s">
        <v>22</v>
      </c>
      <c r="J4607" t="s">
        <v>141</v>
      </c>
      <c r="K4607" t="s">
        <v>17435</v>
      </c>
      <c r="L4607" t="s">
        <v>17436</v>
      </c>
      <c r="M4607">
        <v>2.5352777770000001</v>
      </c>
      <c r="N4607">
        <v>2</v>
      </c>
      <c r="O4607">
        <v>0</v>
      </c>
      <c r="P4607">
        <v>0</v>
      </c>
      <c r="Q4607">
        <v>0</v>
      </c>
      <c r="R4607">
        <v>5.0705559999999998</v>
      </c>
      <c r="S4607">
        <v>0</v>
      </c>
      <c r="T4607">
        <v>0</v>
      </c>
      <c r="U4607">
        <v>0</v>
      </c>
    </row>
    <row r="4608" spans="1:21" x14ac:dyDescent="0.25">
      <c r="A4608" t="s">
        <v>17437</v>
      </c>
      <c r="B4608">
        <v>1</v>
      </c>
      <c r="C4608" t="s">
        <v>78</v>
      </c>
      <c r="D4608" t="s">
        <v>88</v>
      </c>
      <c r="E4608" t="s">
        <v>17438</v>
      </c>
      <c r="F4608" t="s">
        <v>4991</v>
      </c>
      <c r="G4608" t="s">
        <v>71</v>
      </c>
      <c r="H4608" t="s">
        <v>129</v>
      </c>
      <c r="I4608" t="s">
        <v>22</v>
      </c>
      <c r="J4608" t="s">
        <v>141</v>
      </c>
      <c r="K4608" t="s">
        <v>17439</v>
      </c>
      <c r="L4608" t="s">
        <v>17440</v>
      </c>
      <c r="M4608">
        <v>1.3963888879999999</v>
      </c>
      <c r="N4608">
        <v>0</v>
      </c>
      <c r="O4608">
        <v>4</v>
      </c>
      <c r="P4608">
        <v>0</v>
      </c>
      <c r="Q4608">
        <v>0</v>
      </c>
      <c r="R4608">
        <v>0</v>
      </c>
      <c r="S4608">
        <v>5.5855560000000004</v>
      </c>
      <c r="T4608">
        <v>0</v>
      </c>
      <c r="U4608">
        <v>0</v>
      </c>
    </row>
    <row r="4609" spans="1:21" x14ac:dyDescent="0.25">
      <c r="A4609" t="s">
        <v>17441</v>
      </c>
      <c r="B4609">
        <v>1</v>
      </c>
      <c r="C4609" t="s">
        <v>78</v>
      </c>
      <c r="D4609" t="s">
        <v>93</v>
      </c>
      <c r="E4609" t="s">
        <v>17442</v>
      </c>
      <c r="F4609" t="s">
        <v>128</v>
      </c>
      <c r="G4609" t="s">
        <v>72</v>
      </c>
      <c r="H4609" t="s">
        <v>129</v>
      </c>
      <c r="I4609" t="s">
        <v>22</v>
      </c>
      <c r="J4609" t="s">
        <v>130</v>
      </c>
      <c r="K4609" t="s">
        <v>17443</v>
      </c>
      <c r="L4609" t="s">
        <v>17444</v>
      </c>
      <c r="M4609">
        <v>0.92861111100000004</v>
      </c>
      <c r="N4609">
        <v>1</v>
      </c>
      <c r="O4609">
        <v>46</v>
      </c>
      <c r="P4609">
        <v>0</v>
      </c>
      <c r="Q4609">
        <v>0</v>
      </c>
      <c r="R4609">
        <v>0.92861099999999996</v>
      </c>
      <c r="S4609">
        <v>42.716110999999998</v>
      </c>
      <c r="T4609">
        <v>0</v>
      </c>
      <c r="U4609">
        <v>0</v>
      </c>
    </row>
    <row r="4610" spans="1:21" x14ac:dyDescent="0.25">
      <c r="A4610" t="s">
        <v>17445</v>
      </c>
      <c r="B4610">
        <v>1</v>
      </c>
      <c r="C4610" t="s">
        <v>78</v>
      </c>
      <c r="D4610" t="s">
        <v>95</v>
      </c>
      <c r="E4610" t="s">
        <v>17446</v>
      </c>
      <c r="F4610" t="s">
        <v>4991</v>
      </c>
      <c r="G4610" t="s">
        <v>71</v>
      </c>
      <c r="H4610" t="s">
        <v>129</v>
      </c>
      <c r="I4610" t="s">
        <v>22</v>
      </c>
      <c r="J4610" t="s">
        <v>141</v>
      </c>
      <c r="K4610" t="s">
        <v>17447</v>
      </c>
      <c r="L4610" t="s">
        <v>17448</v>
      </c>
      <c r="M4610">
        <v>2.443888888</v>
      </c>
      <c r="N4610">
        <v>0</v>
      </c>
      <c r="O4610">
        <v>2</v>
      </c>
      <c r="P4610">
        <v>0</v>
      </c>
      <c r="Q4610">
        <v>0</v>
      </c>
      <c r="R4610">
        <v>0</v>
      </c>
      <c r="S4610">
        <v>4.887778</v>
      </c>
      <c r="T4610">
        <v>0</v>
      </c>
      <c r="U4610">
        <v>0</v>
      </c>
    </row>
    <row r="4611" spans="1:21" x14ac:dyDescent="0.25">
      <c r="A4611" t="s">
        <v>17449</v>
      </c>
      <c r="B4611">
        <v>1</v>
      </c>
      <c r="C4611" t="s">
        <v>78</v>
      </c>
      <c r="D4611" t="s">
        <v>94</v>
      </c>
      <c r="E4611" t="s">
        <v>17176</v>
      </c>
      <c r="F4611" t="s">
        <v>5470</v>
      </c>
      <c r="G4611" t="s">
        <v>71</v>
      </c>
      <c r="H4611" t="s">
        <v>129</v>
      </c>
      <c r="I4611" t="s">
        <v>22</v>
      </c>
      <c r="J4611" t="s">
        <v>141</v>
      </c>
      <c r="K4611" t="s">
        <v>17450</v>
      </c>
      <c r="L4611" t="s">
        <v>17451</v>
      </c>
      <c r="M4611">
        <v>0.59555555500000001</v>
      </c>
      <c r="N4611">
        <v>1</v>
      </c>
      <c r="O4611">
        <v>258</v>
      </c>
      <c r="P4611">
        <v>0</v>
      </c>
      <c r="Q4611">
        <v>0</v>
      </c>
      <c r="R4611">
        <v>0.59555599999999997</v>
      </c>
      <c r="S4611">
        <v>153.653333</v>
      </c>
      <c r="T4611">
        <v>0</v>
      </c>
      <c r="U4611">
        <v>0</v>
      </c>
    </row>
    <row r="4612" spans="1:21" x14ac:dyDescent="0.25">
      <c r="A4612" t="s">
        <v>17452</v>
      </c>
      <c r="B4612">
        <v>1</v>
      </c>
      <c r="C4612" t="s">
        <v>78</v>
      </c>
      <c r="D4612" t="s">
        <v>94</v>
      </c>
      <c r="E4612" t="s">
        <v>17176</v>
      </c>
      <c r="F4612" t="s">
        <v>5470</v>
      </c>
      <c r="G4612" t="s">
        <v>71</v>
      </c>
      <c r="H4612" t="s">
        <v>129</v>
      </c>
      <c r="I4612" t="s">
        <v>22</v>
      </c>
      <c r="J4612" t="s">
        <v>141</v>
      </c>
      <c r="K4612" t="s">
        <v>17453</v>
      </c>
      <c r="L4612" t="s">
        <v>17454</v>
      </c>
      <c r="M4612">
        <v>0.80777777699999997</v>
      </c>
      <c r="N4612">
        <v>1</v>
      </c>
      <c r="O4612">
        <v>258</v>
      </c>
      <c r="P4612">
        <v>0</v>
      </c>
      <c r="Q4612">
        <v>0</v>
      </c>
      <c r="R4612">
        <v>0.807778</v>
      </c>
      <c r="S4612">
        <v>208.406666</v>
      </c>
      <c r="T4612">
        <v>0</v>
      </c>
      <c r="U4612">
        <v>0</v>
      </c>
    </row>
    <row r="4613" spans="1:21" x14ac:dyDescent="0.25">
      <c r="A4613" t="s">
        <v>17455</v>
      </c>
      <c r="B4613">
        <v>1</v>
      </c>
      <c r="C4613" t="s">
        <v>78</v>
      </c>
      <c r="D4613" t="s">
        <v>94</v>
      </c>
      <c r="E4613" t="s">
        <v>17176</v>
      </c>
      <c r="F4613" t="s">
        <v>5470</v>
      </c>
      <c r="G4613" t="s">
        <v>71</v>
      </c>
      <c r="H4613" t="s">
        <v>129</v>
      </c>
      <c r="I4613" t="s">
        <v>22</v>
      </c>
      <c r="J4613" t="s">
        <v>141</v>
      </c>
      <c r="K4613" t="s">
        <v>17456</v>
      </c>
      <c r="L4613" t="s">
        <v>17457</v>
      </c>
      <c r="M4613">
        <v>1.8172222220000001</v>
      </c>
      <c r="N4613">
        <v>1</v>
      </c>
      <c r="O4613">
        <v>258</v>
      </c>
      <c r="P4613">
        <v>0</v>
      </c>
      <c r="Q4613">
        <v>0</v>
      </c>
      <c r="R4613">
        <v>1.8172219999999999</v>
      </c>
      <c r="S4613">
        <v>468.84333299999997</v>
      </c>
      <c r="T4613">
        <v>0</v>
      </c>
      <c r="U4613">
        <v>0</v>
      </c>
    </row>
    <row r="4614" spans="1:21" x14ac:dyDescent="0.25">
      <c r="A4614" t="s">
        <v>17458</v>
      </c>
      <c r="B4614">
        <v>1</v>
      </c>
      <c r="C4614" t="s">
        <v>78</v>
      </c>
      <c r="D4614" t="s">
        <v>95</v>
      </c>
      <c r="E4614" t="s">
        <v>17459</v>
      </c>
      <c r="F4614" t="s">
        <v>4991</v>
      </c>
      <c r="G4614" t="s">
        <v>71</v>
      </c>
      <c r="H4614" t="s">
        <v>129</v>
      </c>
      <c r="I4614" t="s">
        <v>22</v>
      </c>
      <c r="J4614" t="s">
        <v>141</v>
      </c>
      <c r="K4614" t="s">
        <v>17460</v>
      </c>
      <c r="L4614" t="s">
        <v>17461</v>
      </c>
      <c r="M4614">
        <v>3.3672222220000001</v>
      </c>
      <c r="N4614">
        <v>0</v>
      </c>
      <c r="O4614">
        <v>1</v>
      </c>
      <c r="P4614">
        <v>0</v>
      </c>
      <c r="Q4614">
        <v>0</v>
      </c>
      <c r="R4614">
        <v>0</v>
      </c>
      <c r="S4614">
        <v>3.3672219999999999</v>
      </c>
      <c r="T4614">
        <v>0</v>
      </c>
      <c r="U4614">
        <v>0</v>
      </c>
    </row>
    <row r="4615" spans="1:21" x14ac:dyDescent="0.25">
      <c r="A4615" t="s">
        <v>17462</v>
      </c>
      <c r="B4615">
        <v>1</v>
      </c>
      <c r="C4615" t="s">
        <v>78</v>
      </c>
      <c r="D4615" t="s">
        <v>104</v>
      </c>
      <c r="E4615" t="s">
        <v>17463</v>
      </c>
      <c r="F4615" t="s">
        <v>4986</v>
      </c>
      <c r="G4615" t="s">
        <v>71</v>
      </c>
      <c r="H4615" t="s">
        <v>129</v>
      </c>
      <c r="I4615" t="s">
        <v>22</v>
      </c>
      <c r="J4615" t="s">
        <v>141</v>
      </c>
      <c r="K4615" t="s">
        <v>17464</v>
      </c>
      <c r="L4615" t="s">
        <v>17465</v>
      </c>
      <c r="M4615">
        <v>1.705833333</v>
      </c>
      <c r="N4615">
        <v>0</v>
      </c>
      <c r="O4615">
        <v>126</v>
      </c>
      <c r="P4615">
        <v>0</v>
      </c>
      <c r="Q4615">
        <v>0</v>
      </c>
      <c r="R4615">
        <v>0</v>
      </c>
      <c r="S4615">
        <v>214.935</v>
      </c>
      <c r="T4615">
        <v>0</v>
      </c>
      <c r="U4615">
        <v>0</v>
      </c>
    </row>
    <row r="4616" spans="1:21" x14ac:dyDescent="0.25">
      <c r="A4616" t="s">
        <v>17466</v>
      </c>
      <c r="B4616">
        <v>1</v>
      </c>
      <c r="C4616" t="s">
        <v>78</v>
      </c>
      <c r="D4616" t="s">
        <v>81</v>
      </c>
      <c r="E4616" t="s">
        <v>17467</v>
      </c>
      <c r="F4616" t="s">
        <v>154</v>
      </c>
      <c r="G4616" t="s">
        <v>72</v>
      </c>
      <c r="H4616" t="s">
        <v>129</v>
      </c>
      <c r="I4616" t="s">
        <v>22</v>
      </c>
      <c r="J4616" t="s">
        <v>130</v>
      </c>
      <c r="K4616" t="s">
        <v>17468</v>
      </c>
      <c r="L4616" t="s">
        <v>17469</v>
      </c>
      <c r="M4616">
        <v>0.52555555499999995</v>
      </c>
      <c r="N4616">
        <v>4</v>
      </c>
      <c r="O4616">
        <v>1</v>
      </c>
      <c r="P4616">
        <v>0</v>
      </c>
      <c r="Q4616">
        <v>0</v>
      </c>
      <c r="R4616">
        <v>2.1022219999999998</v>
      </c>
      <c r="S4616">
        <v>0.52555600000000002</v>
      </c>
      <c r="T4616">
        <v>0</v>
      </c>
      <c r="U4616">
        <v>0</v>
      </c>
    </row>
    <row r="4617" spans="1:21" x14ac:dyDescent="0.25">
      <c r="A4617" t="s">
        <v>17470</v>
      </c>
      <c r="B4617">
        <v>1</v>
      </c>
      <c r="C4617" t="s">
        <v>78</v>
      </c>
      <c r="D4617" t="s">
        <v>81</v>
      </c>
      <c r="E4617" t="s">
        <v>17471</v>
      </c>
      <c r="F4617" t="s">
        <v>4986</v>
      </c>
      <c r="G4617" t="s">
        <v>71</v>
      </c>
      <c r="H4617" t="s">
        <v>129</v>
      </c>
      <c r="I4617" t="s">
        <v>22</v>
      </c>
      <c r="J4617" t="s">
        <v>141</v>
      </c>
      <c r="K4617" t="s">
        <v>17472</v>
      </c>
      <c r="L4617" t="s">
        <v>17473</v>
      </c>
      <c r="M4617">
        <v>1.6383333330000001</v>
      </c>
      <c r="N4617">
        <v>0</v>
      </c>
      <c r="O4617">
        <v>187</v>
      </c>
      <c r="P4617">
        <v>0</v>
      </c>
      <c r="Q4617">
        <v>0</v>
      </c>
      <c r="R4617">
        <v>0</v>
      </c>
      <c r="S4617">
        <v>306.36833300000001</v>
      </c>
      <c r="T4617">
        <v>0</v>
      </c>
      <c r="U4617">
        <v>0</v>
      </c>
    </row>
    <row r="4618" spans="1:21" x14ac:dyDescent="0.25">
      <c r="A4618" t="s">
        <v>17474</v>
      </c>
      <c r="B4618">
        <v>1</v>
      </c>
      <c r="C4618" t="s">
        <v>78</v>
      </c>
      <c r="D4618" t="s">
        <v>88</v>
      </c>
      <c r="E4618" t="s">
        <v>17475</v>
      </c>
      <c r="F4618" t="s">
        <v>4991</v>
      </c>
      <c r="G4618" t="s">
        <v>71</v>
      </c>
      <c r="H4618" t="s">
        <v>129</v>
      </c>
      <c r="I4618" t="s">
        <v>22</v>
      </c>
      <c r="J4618" t="s">
        <v>141</v>
      </c>
      <c r="K4618" t="s">
        <v>17476</v>
      </c>
      <c r="L4618" t="s">
        <v>17477</v>
      </c>
      <c r="M4618">
        <v>0.72027777699999995</v>
      </c>
      <c r="N4618">
        <v>0</v>
      </c>
      <c r="O4618">
        <v>4</v>
      </c>
      <c r="P4618">
        <v>0</v>
      </c>
      <c r="Q4618">
        <v>0</v>
      </c>
      <c r="R4618">
        <v>0</v>
      </c>
      <c r="S4618">
        <v>2.8811110000000002</v>
      </c>
      <c r="T4618">
        <v>0</v>
      </c>
      <c r="U4618">
        <v>0</v>
      </c>
    </row>
    <row r="4619" spans="1:21" x14ac:dyDescent="0.25">
      <c r="A4619" t="s">
        <v>17478</v>
      </c>
      <c r="B4619">
        <v>1</v>
      </c>
      <c r="C4619" t="s">
        <v>78</v>
      </c>
      <c r="D4619" t="s">
        <v>81</v>
      </c>
      <c r="E4619" t="s">
        <v>17479</v>
      </c>
      <c r="F4619" t="s">
        <v>5538</v>
      </c>
      <c r="G4619" t="s">
        <v>72</v>
      </c>
      <c r="H4619" t="s">
        <v>129</v>
      </c>
      <c r="I4619" t="s">
        <v>22</v>
      </c>
      <c r="J4619" t="s">
        <v>141</v>
      </c>
      <c r="K4619" t="s">
        <v>17480</v>
      </c>
      <c r="L4619" t="s">
        <v>17481</v>
      </c>
      <c r="M4619">
        <v>0.242777777</v>
      </c>
      <c r="N4619">
        <v>1</v>
      </c>
      <c r="O4619">
        <v>1173</v>
      </c>
      <c r="P4619">
        <v>0</v>
      </c>
      <c r="Q4619">
        <v>0</v>
      </c>
      <c r="R4619">
        <v>0.24277799999999999</v>
      </c>
      <c r="S4619">
        <v>284.77833199999998</v>
      </c>
      <c r="T4619">
        <v>0</v>
      </c>
      <c r="U4619">
        <v>0</v>
      </c>
    </row>
    <row r="4620" spans="1:21" x14ac:dyDescent="0.25">
      <c r="A4620" t="s">
        <v>17482</v>
      </c>
      <c r="B4620">
        <v>1</v>
      </c>
      <c r="C4620" t="s">
        <v>78</v>
      </c>
      <c r="D4620" t="s">
        <v>88</v>
      </c>
      <c r="E4620" t="s">
        <v>17483</v>
      </c>
      <c r="F4620" t="s">
        <v>4991</v>
      </c>
      <c r="G4620" t="s">
        <v>71</v>
      </c>
      <c r="H4620" t="s">
        <v>129</v>
      </c>
      <c r="I4620" t="s">
        <v>22</v>
      </c>
      <c r="J4620" t="s">
        <v>141</v>
      </c>
      <c r="K4620" t="s">
        <v>17484</v>
      </c>
      <c r="L4620" t="s">
        <v>17485</v>
      </c>
      <c r="M4620">
        <v>2.7719444439999998</v>
      </c>
      <c r="N4620">
        <v>0</v>
      </c>
      <c r="O4620">
        <v>3</v>
      </c>
      <c r="P4620">
        <v>0</v>
      </c>
      <c r="Q4620">
        <v>0</v>
      </c>
      <c r="R4620">
        <v>0</v>
      </c>
      <c r="S4620">
        <v>8.3158329999999996</v>
      </c>
      <c r="T4620">
        <v>0</v>
      </c>
      <c r="U4620">
        <v>0</v>
      </c>
    </row>
    <row r="4621" spans="1:21" x14ac:dyDescent="0.25">
      <c r="A4621" t="s">
        <v>17486</v>
      </c>
      <c r="B4621">
        <v>1</v>
      </c>
      <c r="C4621" t="s">
        <v>78</v>
      </c>
      <c r="D4621" t="s">
        <v>88</v>
      </c>
      <c r="E4621" t="s">
        <v>17487</v>
      </c>
      <c r="F4621" t="s">
        <v>4991</v>
      </c>
      <c r="G4621" t="s">
        <v>71</v>
      </c>
      <c r="H4621" t="s">
        <v>129</v>
      </c>
      <c r="I4621" t="s">
        <v>22</v>
      </c>
      <c r="J4621" t="s">
        <v>141</v>
      </c>
      <c r="K4621" t="s">
        <v>17488</v>
      </c>
      <c r="L4621" t="s">
        <v>17489</v>
      </c>
      <c r="M4621">
        <v>4.0049999999999999</v>
      </c>
      <c r="N4621">
        <v>0</v>
      </c>
      <c r="O4621">
        <v>1</v>
      </c>
      <c r="P4621">
        <v>0</v>
      </c>
      <c r="Q4621">
        <v>0</v>
      </c>
      <c r="R4621">
        <v>0</v>
      </c>
      <c r="S4621">
        <v>4.0049999999999999</v>
      </c>
      <c r="T4621">
        <v>0</v>
      </c>
      <c r="U4621">
        <v>0</v>
      </c>
    </row>
    <row r="4622" spans="1:21" x14ac:dyDescent="0.25">
      <c r="A4622" t="s">
        <v>17490</v>
      </c>
      <c r="B4622">
        <v>1</v>
      </c>
      <c r="C4622" t="s">
        <v>78</v>
      </c>
      <c r="D4622" t="s">
        <v>81</v>
      </c>
      <c r="E4622" t="s">
        <v>17491</v>
      </c>
      <c r="F4622" t="s">
        <v>5070</v>
      </c>
      <c r="G4622" t="s">
        <v>71</v>
      </c>
      <c r="H4622" t="s">
        <v>129</v>
      </c>
      <c r="I4622" t="s">
        <v>22</v>
      </c>
      <c r="J4622" t="s">
        <v>141</v>
      </c>
      <c r="K4622" t="s">
        <v>17492</v>
      </c>
      <c r="L4622" t="s">
        <v>17493</v>
      </c>
      <c r="M4622">
        <v>3.7969444440000002</v>
      </c>
      <c r="N4622">
        <v>0</v>
      </c>
      <c r="O4622">
        <v>1</v>
      </c>
      <c r="P4622">
        <v>0</v>
      </c>
      <c r="Q4622">
        <v>0</v>
      </c>
      <c r="R4622">
        <v>0</v>
      </c>
      <c r="S4622">
        <v>3.7969439999999999</v>
      </c>
      <c r="T4622">
        <v>0</v>
      </c>
      <c r="U4622">
        <v>0</v>
      </c>
    </row>
    <row r="4623" spans="1:21" x14ac:dyDescent="0.25">
      <c r="A4623" t="s">
        <v>17494</v>
      </c>
      <c r="B4623">
        <v>1</v>
      </c>
      <c r="C4623" t="s">
        <v>78</v>
      </c>
      <c r="D4623" t="s">
        <v>81</v>
      </c>
      <c r="E4623" t="s">
        <v>17495</v>
      </c>
      <c r="F4623" t="s">
        <v>5842</v>
      </c>
      <c r="G4623" t="s">
        <v>71</v>
      </c>
      <c r="H4623" t="s">
        <v>129</v>
      </c>
      <c r="I4623" t="s">
        <v>22</v>
      </c>
      <c r="J4623" t="s">
        <v>141</v>
      </c>
      <c r="K4623" t="s">
        <v>17496</v>
      </c>
      <c r="L4623" t="s">
        <v>17497</v>
      </c>
      <c r="M4623">
        <v>3.7738888880000001</v>
      </c>
      <c r="N4623">
        <v>0</v>
      </c>
      <c r="O4623">
        <v>34</v>
      </c>
      <c r="P4623">
        <v>0</v>
      </c>
      <c r="Q4623">
        <v>0</v>
      </c>
      <c r="R4623">
        <v>0</v>
      </c>
      <c r="S4623">
        <v>128.31222199999999</v>
      </c>
      <c r="T4623">
        <v>0</v>
      </c>
      <c r="U4623">
        <v>0</v>
      </c>
    </row>
    <row r="4624" spans="1:21" x14ac:dyDescent="0.25">
      <c r="A4624" t="s">
        <v>17498</v>
      </c>
      <c r="B4624">
        <v>1</v>
      </c>
      <c r="C4624" t="s">
        <v>78</v>
      </c>
      <c r="D4624" t="s">
        <v>81</v>
      </c>
      <c r="E4624" t="s">
        <v>17499</v>
      </c>
      <c r="F4624" t="s">
        <v>5842</v>
      </c>
      <c r="G4624" t="s">
        <v>71</v>
      </c>
      <c r="H4624" t="s">
        <v>129</v>
      </c>
      <c r="I4624" t="s">
        <v>22</v>
      </c>
      <c r="J4624" t="s">
        <v>141</v>
      </c>
      <c r="K4624" t="s">
        <v>17500</v>
      </c>
      <c r="L4624" t="s">
        <v>17501</v>
      </c>
      <c r="M4624">
        <v>2.2655555550000002</v>
      </c>
      <c r="N4624">
        <v>0</v>
      </c>
      <c r="O4624">
        <v>3</v>
      </c>
      <c r="P4624">
        <v>0</v>
      </c>
      <c r="Q4624">
        <v>0</v>
      </c>
      <c r="R4624">
        <v>0</v>
      </c>
      <c r="S4624">
        <v>6.7966670000000002</v>
      </c>
      <c r="T4624">
        <v>0</v>
      </c>
      <c r="U4624">
        <v>0</v>
      </c>
    </row>
    <row r="4625" spans="1:21" x14ac:dyDescent="0.25">
      <c r="A4625" t="s">
        <v>17502</v>
      </c>
      <c r="B4625">
        <v>1</v>
      </c>
      <c r="C4625" t="s">
        <v>78</v>
      </c>
      <c r="D4625" t="s">
        <v>81</v>
      </c>
      <c r="E4625" t="s">
        <v>17503</v>
      </c>
      <c r="F4625" t="s">
        <v>5842</v>
      </c>
      <c r="G4625" t="s">
        <v>71</v>
      </c>
      <c r="H4625" t="s">
        <v>129</v>
      </c>
      <c r="I4625" t="s">
        <v>22</v>
      </c>
      <c r="J4625" t="s">
        <v>141</v>
      </c>
      <c r="K4625" t="s">
        <v>17504</v>
      </c>
      <c r="L4625" t="s">
        <v>17505</v>
      </c>
      <c r="M4625">
        <v>1.3019444440000001</v>
      </c>
      <c r="N4625">
        <v>0</v>
      </c>
      <c r="O4625">
        <v>58</v>
      </c>
      <c r="P4625">
        <v>0</v>
      </c>
      <c r="Q4625">
        <v>0</v>
      </c>
      <c r="R4625">
        <v>0</v>
      </c>
      <c r="S4625">
        <v>75.512777999999997</v>
      </c>
      <c r="T4625">
        <v>0</v>
      </c>
      <c r="U4625">
        <v>0</v>
      </c>
    </row>
    <row r="4626" spans="1:21" x14ac:dyDescent="0.25">
      <c r="A4626" t="s">
        <v>17506</v>
      </c>
      <c r="B4626">
        <v>1</v>
      </c>
      <c r="C4626" t="s">
        <v>79</v>
      </c>
      <c r="D4626" t="s">
        <v>115</v>
      </c>
      <c r="E4626" t="s">
        <v>17507</v>
      </c>
      <c r="F4626" t="s">
        <v>128</v>
      </c>
      <c r="G4626" t="s">
        <v>71</v>
      </c>
      <c r="H4626" t="s">
        <v>129</v>
      </c>
      <c r="I4626" t="s">
        <v>22</v>
      </c>
      <c r="J4626" t="s">
        <v>130</v>
      </c>
      <c r="K4626" t="s">
        <v>17508</v>
      </c>
      <c r="L4626" t="s">
        <v>17509</v>
      </c>
      <c r="M4626">
        <v>7.1584250000000003</v>
      </c>
      <c r="N4626">
        <v>0</v>
      </c>
      <c r="O4626">
        <v>92</v>
      </c>
      <c r="P4626">
        <v>0</v>
      </c>
      <c r="Q4626">
        <v>0</v>
      </c>
      <c r="R4626">
        <v>0</v>
      </c>
      <c r="S4626">
        <v>658.57510000000002</v>
      </c>
      <c r="T4626">
        <v>0</v>
      </c>
      <c r="U4626">
        <v>0</v>
      </c>
    </row>
    <row r="4627" spans="1:21" x14ac:dyDescent="0.25">
      <c r="A4627" t="s">
        <v>17510</v>
      </c>
      <c r="B4627">
        <v>1</v>
      </c>
      <c r="C4627" t="s">
        <v>79</v>
      </c>
      <c r="D4627" t="s">
        <v>115</v>
      </c>
      <c r="E4627" t="s">
        <v>17511</v>
      </c>
      <c r="F4627" t="s">
        <v>5070</v>
      </c>
      <c r="G4627" t="s">
        <v>71</v>
      </c>
      <c r="H4627" t="s">
        <v>129</v>
      </c>
      <c r="I4627" t="s">
        <v>22</v>
      </c>
      <c r="J4627" t="s">
        <v>141</v>
      </c>
      <c r="K4627" t="s">
        <v>17512</v>
      </c>
      <c r="L4627" t="s">
        <v>17513</v>
      </c>
      <c r="M4627">
        <v>1.4372222219999999</v>
      </c>
      <c r="N4627">
        <v>0</v>
      </c>
      <c r="O4627">
        <v>1</v>
      </c>
      <c r="P4627">
        <v>0</v>
      </c>
      <c r="Q4627">
        <v>0</v>
      </c>
      <c r="R4627">
        <v>0</v>
      </c>
      <c r="S4627">
        <v>1.437222</v>
      </c>
      <c r="T4627">
        <v>0</v>
      </c>
      <c r="U4627">
        <v>0</v>
      </c>
    </row>
    <row r="4628" spans="1:21" x14ac:dyDescent="0.25">
      <c r="A4628" t="s">
        <v>17514</v>
      </c>
      <c r="B4628">
        <v>1</v>
      </c>
      <c r="C4628" t="s">
        <v>79</v>
      </c>
      <c r="D4628" t="s">
        <v>115</v>
      </c>
      <c r="E4628" t="s">
        <v>17515</v>
      </c>
      <c r="F4628" t="s">
        <v>4986</v>
      </c>
      <c r="G4628" t="s">
        <v>71</v>
      </c>
      <c r="H4628" t="s">
        <v>129</v>
      </c>
      <c r="I4628" t="s">
        <v>22</v>
      </c>
      <c r="J4628" t="s">
        <v>141</v>
      </c>
      <c r="K4628" t="s">
        <v>17516</v>
      </c>
      <c r="L4628" t="s">
        <v>17517</v>
      </c>
      <c r="M4628">
        <v>1.0563888880000001</v>
      </c>
      <c r="N4628">
        <v>0</v>
      </c>
      <c r="O4628">
        <v>61</v>
      </c>
      <c r="P4628">
        <v>0</v>
      </c>
      <c r="Q4628">
        <v>0</v>
      </c>
      <c r="R4628">
        <v>0</v>
      </c>
      <c r="S4628">
        <v>64.439722000000003</v>
      </c>
      <c r="T4628">
        <v>0</v>
      </c>
      <c r="U4628">
        <v>0</v>
      </c>
    </row>
    <row r="4629" spans="1:21" x14ac:dyDescent="0.25">
      <c r="A4629" t="s">
        <v>17518</v>
      </c>
      <c r="B4629">
        <v>1</v>
      </c>
      <c r="C4629" t="s">
        <v>79</v>
      </c>
      <c r="D4629" t="s">
        <v>115</v>
      </c>
      <c r="E4629" t="s">
        <v>17519</v>
      </c>
      <c r="F4629" t="s">
        <v>2199</v>
      </c>
      <c r="G4629" t="s">
        <v>71</v>
      </c>
      <c r="H4629" t="s">
        <v>129</v>
      </c>
      <c r="I4629" t="s">
        <v>24</v>
      </c>
      <c r="J4629" t="s">
        <v>141</v>
      </c>
      <c r="K4629" t="s">
        <v>17520</v>
      </c>
      <c r="L4629" t="s">
        <v>17521</v>
      </c>
      <c r="M4629">
        <v>1.0538888879999999</v>
      </c>
      <c r="N4629">
        <v>0</v>
      </c>
      <c r="O4629">
        <v>1</v>
      </c>
      <c r="P4629">
        <v>0</v>
      </c>
      <c r="Q4629">
        <v>0</v>
      </c>
      <c r="R4629">
        <v>0</v>
      </c>
      <c r="S4629">
        <v>1.0538890000000001</v>
      </c>
      <c r="T4629">
        <v>0</v>
      </c>
      <c r="U4629">
        <v>0</v>
      </c>
    </row>
    <row r="4630" spans="1:21" x14ac:dyDescent="0.25">
      <c r="A4630" t="s">
        <v>17522</v>
      </c>
      <c r="B4630">
        <v>1</v>
      </c>
      <c r="C4630" t="s">
        <v>78</v>
      </c>
      <c r="D4630" t="s">
        <v>94</v>
      </c>
      <c r="E4630" t="s">
        <v>17523</v>
      </c>
      <c r="F4630" t="s">
        <v>4991</v>
      </c>
      <c r="G4630" t="s">
        <v>71</v>
      </c>
      <c r="H4630" t="s">
        <v>129</v>
      </c>
      <c r="I4630" t="s">
        <v>22</v>
      </c>
      <c r="J4630" t="s">
        <v>141</v>
      </c>
      <c r="K4630" t="s">
        <v>17524</v>
      </c>
      <c r="L4630" t="s">
        <v>17525</v>
      </c>
      <c r="M4630">
        <v>2.315833333</v>
      </c>
      <c r="N4630">
        <v>0</v>
      </c>
      <c r="O4630">
        <v>1</v>
      </c>
      <c r="P4630">
        <v>0</v>
      </c>
      <c r="Q4630">
        <v>0</v>
      </c>
      <c r="R4630">
        <v>0</v>
      </c>
      <c r="S4630">
        <v>2.315833</v>
      </c>
      <c r="T4630">
        <v>0</v>
      </c>
      <c r="U4630">
        <v>0</v>
      </c>
    </row>
    <row r="4631" spans="1:21" x14ac:dyDescent="0.25">
      <c r="A4631" t="s">
        <v>17526</v>
      </c>
      <c r="B4631">
        <v>1</v>
      </c>
      <c r="C4631" t="s">
        <v>78</v>
      </c>
      <c r="D4631" t="s">
        <v>94</v>
      </c>
      <c r="E4631" t="s">
        <v>17527</v>
      </c>
      <c r="F4631" t="s">
        <v>5070</v>
      </c>
      <c r="G4631" t="s">
        <v>71</v>
      </c>
      <c r="H4631" t="s">
        <v>129</v>
      </c>
      <c r="I4631" t="s">
        <v>22</v>
      </c>
      <c r="J4631" t="s">
        <v>141</v>
      </c>
      <c r="K4631" t="s">
        <v>17528</v>
      </c>
      <c r="L4631" t="s">
        <v>17529</v>
      </c>
      <c r="M4631">
        <v>1.338055555</v>
      </c>
      <c r="N4631">
        <v>0</v>
      </c>
      <c r="O4631">
        <v>2</v>
      </c>
      <c r="P4631">
        <v>0</v>
      </c>
      <c r="Q4631">
        <v>0</v>
      </c>
      <c r="R4631">
        <v>0</v>
      </c>
      <c r="S4631">
        <v>2.6761110000000001</v>
      </c>
      <c r="T4631">
        <v>0</v>
      </c>
      <c r="U4631">
        <v>0</v>
      </c>
    </row>
    <row r="4632" spans="1:21" x14ac:dyDescent="0.25">
      <c r="A4632" t="s">
        <v>17530</v>
      </c>
      <c r="B4632">
        <v>1</v>
      </c>
      <c r="C4632" t="s">
        <v>78</v>
      </c>
      <c r="D4632" t="s">
        <v>82</v>
      </c>
      <c r="E4632" t="s">
        <v>17531</v>
      </c>
      <c r="F4632" t="s">
        <v>5070</v>
      </c>
      <c r="G4632" t="s">
        <v>71</v>
      </c>
      <c r="H4632" t="s">
        <v>129</v>
      </c>
      <c r="I4632" t="s">
        <v>22</v>
      </c>
      <c r="J4632" t="s">
        <v>141</v>
      </c>
      <c r="K4632" t="s">
        <v>17532</v>
      </c>
      <c r="L4632" t="s">
        <v>17533</v>
      </c>
      <c r="M4632">
        <v>1.0536111109999999</v>
      </c>
      <c r="N4632">
        <v>0</v>
      </c>
      <c r="O4632">
        <v>2</v>
      </c>
      <c r="P4632">
        <v>0</v>
      </c>
      <c r="Q4632">
        <v>0</v>
      </c>
      <c r="R4632">
        <v>0</v>
      </c>
      <c r="S4632">
        <v>2.1072220000000002</v>
      </c>
      <c r="T4632">
        <v>0</v>
      </c>
      <c r="U4632">
        <v>0</v>
      </c>
    </row>
    <row r="4633" spans="1:21" x14ac:dyDescent="0.25">
      <c r="A4633" t="s">
        <v>17534</v>
      </c>
      <c r="B4633">
        <v>1</v>
      </c>
      <c r="C4633" t="s">
        <v>78</v>
      </c>
      <c r="D4633" t="s">
        <v>80</v>
      </c>
      <c r="E4633" t="s">
        <v>17535</v>
      </c>
      <c r="F4633" t="s">
        <v>10266</v>
      </c>
      <c r="G4633" t="s">
        <v>71</v>
      </c>
      <c r="H4633" t="s">
        <v>129</v>
      </c>
      <c r="I4633" t="s">
        <v>22</v>
      </c>
      <c r="J4633" t="s">
        <v>141</v>
      </c>
      <c r="K4633" t="s">
        <v>17536</v>
      </c>
      <c r="L4633" t="s">
        <v>17537</v>
      </c>
      <c r="M4633">
        <v>3.073611111</v>
      </c>
      <c r="N4633">
        <v>1</v>
      </c>
      <c r="O4633">
        <v>535</v>
      </c>
      <c r="P4633">
        <v>0</v>
      </c>
      <c r="Q4633">
        <v>0</v>
      </c>
      <c r="R4633">
        <v>3.0736110000000001</v>
      </c>
      <c r="S4633">
        <v>1644.381944</v>
      </c>
      <c r="T4633">
        <v>0</v>
      </c>
      <c r="U4633">
        <v>0</v>
      </c>
    </row>
    <row r="4634" spans="1:21" x14ac:dyDescent="0.25">
      <c r="A4634" t="s">
        <v>17538</v>
      </c>
      <c r="B4634">
        <v>1</v>
      </c>
      <c r="C4634" t="s">
        <v>78</v>
      </c>
      <c r="D4634" t="s">
        <v>80</v>
      </c>
      <c r="E4634" t="s">
        <v>17535</v>
      </c>
      <c r="F4634" t="s">
        <v>5470</v>
      </c>
      <c r="G4634" t="s">
        <v>71</v>
      </c>
      <c r="H4634" t="s">
        <v>129</v>
      </c>
      <c r="I4634" t="s">
        <v>22</v>
      </c>
      <c r="J4634" t="s">
        <v>141</v>
      </c>
      <c r="K4634" t="s">
        <v>17539</v>
      </c>
      <c r="L4634" t="s">
        <v>17540</v>
      </c>
      <c r="M4634">
        <v>1.7980555549999999</v>
      </c>
      <c r="N4634">
        <v>1</v>
      </c>
      <c r="O4634">
        <v>535</v>
      </c>
      <c r="P4634">
        <v>0</v>
      </c>
      <c r="Q4634">
        <v>0</v>
      </c>
      <c r="R4634">
        <v>1.7980560000000001</v>
      </c>
      <c r="S4634">
        <v>961.95972200000006</v>
      </c>
      <c r="T4634">
        <v>0</v>
      </c>
      <c r="U4634">
        <v>0</v>
      </c>
    </row>
    <row r="4635" spans="1:21" x14ac:dyDescent="0.25">
      <c r="A4635" t="s">
        <v>17541</v>
      </c>
      <c r="B4635">
        <v>1</v>
      </c>
      <c r="C4635" t="s">
        <v>78</v>
      </c>
      <c r="D4635" t="s">
        <v>80</v>
      </c>
      <c r="E4635" t="s">
        <v>17535</v>
      </c>
      <c r="F4635" t="s">
        <v>5470</v>
      </c>
      <c r="G4635" t="s">
        <v>71</v>
      </c>
      <c r="H4635" t="s">
        <v>129</v>
      </c>
      <c r="I4635" t="s">
        <v>22</v>
      </c>
      <c r="J4635" t="s">
        <v>141</v>
      </c>
      <c r="K4635" t="s">
        <v>17542</v>
      </c>
      <c r="L4635" t="s">
        <v>17543</v>
      </c>
      <c r="M4635">
        <v>0.48777777700000002</v>
      </c>
      <c r="N4635">
        <v>1</v>
      </c>
      <c r="O4635">
        <v>535</v>
      </c>
      <c r="P4635">
        <v>0</v>
      </c>
      <c r="Q4635">
        <v>0</v>
      </c>
      <c r="R4635">
        <v>0.48777799999999999</v>
      </c>
      <c r="S4635">
        <v>260.96111100000002</v>
      </c>
      <c r="T4635">
        <v>0</v>
      </c>
      <c r="U4635">
        <v>0</v>
      </c>
    </row>
    <row r="4636" spans="1:21" x14ac:dyDescent="0.25">
      <c r="A4636" t="s">
        <v>17544</v>
      </c>
      <c r="B4636">
        <v>1</v>
      </c>
      <c r="C4636" t="s">
        <v>78</v>
      </c>
      <c r="D4636" t="s">
        <v>80</v>
      </c>
      <c r="E4636" t="s">
        <v>17535</v>
      </c>
      <c r="F4636" t="s">
        <v>10278</v>
      </c>
      <c r="G4636" t="s">
        <v>71</v>
      </c>
      <c r="H4636" t="s">
        <v>129</v>
      </c>
      <c r="I4636" t="s">
        <v>22</v>
      </c>
      <c r="J4636" t="s">
        <v>141</v>
      </c>
      <c r="K4636" t="s">
        <v>17545</v>
      </c>
      <c r="L4636" t="s">
        <v>17546</v>
      </c>
      <c r="M4636">
        <v>4.2647222219999996</v>
      </c>
      <c r="N4636">
        <v>1</v>
      </c>
      <c r="O4636">
        <v>535</v>
      </c>
      <c r="P4636">
        <v>0</v>
      </c>
      <c r="Q4636">
        <v>0</v>
      </c>
      <c r="R4636">
        <v>4.2647219999999999</v>
      </c>
      <c r="S4636">
        <v>2281.626389</v>
      </c>
      <c r="T4636">
        <v>0</v>
      </c>
      <c r="U4636">
        <v>0</v>
      </c>
    </row>
    <row r="4637" spans="1:21" x14ac:dyDescent="0.25">
      <c r="A4637" t="s">
        <v>17547</v>
      </c>
      <c r="B4637">
        <v>1</v>
      </c>
      <c r="C4637" t="s">
        <v>79</v>
      </c>
      <c r="D4637" t="s">
        <v>124</v>
      </c>
      <c r="E4637" t="s">
        <v>17548</v>
      </c>
      <c r="F4637" t="s">
        <v>6310</v>
      </c>
      <c r="G4637" t="s">
        <v>71</v>
      </c>
      <c r="H4637" t="s">
        <v>129</v>
      </c>
      <c r="I4637" t="s">
        <v>22</v>
      </c>
      <c r="J4637" t="s">
        <v>141</v>
      </c>
      <c r="K4637" t="s">
        <v>17549</v>
      </c>
      <c r="L4637" t="s">
        <v>17550</v>
      </c>
      <c r="M4637">
        <v>2.2797222220000002</v>
      </c>
      <c r="N4637">
        <v>0</v>
      </c>
      <c r="O4637">
        <v>26</v>
      </c>
      <c r="P4637">
        <v>0</v>
      </c>
      <c r="Q4637">
        <v>0</v>
      </c>
      <c r="R4637">
        <v>0</v>
      </c>
      <c r="S4637">
        <v>59.272778000000002</v>
      </c>
      <c r="T4637">
        <v>0</v>
      </c>
      <c r="U4637">
        <v>0</v>
      </c>
    </row>
    <row r="4638" spans="1:21" x14ac:dyDescent="0.25">
      <c r="A4638" t="s">
        <v>17551</v>
      </c>
      <c r="B4638">
        <v>1</v>
      </c>
      <c r="C4638" t="s">
        <v>79</v>
      </c>
      <c r="D4638" t="s">
        <v>124</v>
      </c>
      <c r="E4638" t="s">
        <v>2892</v>
      </c>
      <c r="F4638" t="s">
        <v>140</v>
      </c>
      <c r="G4638" t="s">
        <v>72</v>
      </c>
      <c r="H4638" t="s">
        <v>129</v>
      </c>
      <c r="I4638" t="s">
        <v>22</v>
      </c>
      <c r="J4638" t="s">
        <v>141</v>
      </c>
      <c r="K4638" t="s">
        <v>17552</v>
      </c>
      <c r="L4638" t="s">
        <v>17553</v>
      </c>
      <c r="M4638">
        <v>0.37138888799999997</v>
      </c>
      <c r="N4638">
        <v>0</v>
      </c>
      <c r="O4638">
        <v>0</v>
      </c>
      <c r="P4638">
        <v>227</v>
      </c>
      <c r="Q4638">
        <v>331</v>
      </c>
      <c r="R4638">
        <v>0</v>
      </c>
      <c r="S4638">
        <v>0</v>
      </c>
      <c r="T4638">
        <v>84.305278000000001</v>
      </c>
      <c r="U4638">
        <v>122.929722</v>
      </c>
    </row>
    <row r="4639" spans="1:21" x14ac:dyDescent="0.25">
      <c r="A4639" t="s">
        <v>17554</v>
      </c>
      <c r="B4639">
        <v>1</v>
      </c>
      <c r="C4639" t="s">
        <v>79</v>
      </c>
      <c r="D4639" t="s">
        <v>124</v>
      </c>
      <c r="E4639" t="s">
        <v>17555</v>
      </c>
      <c r="F4639" t="s">
        <v>4996</v>
      </c>
      <c r="G4639" t="s">
        <v>71</v>
      </c>
      <c r="H4639" t="s">
        <v>129</v>
      </c>
      <c r="I4639" t="s">
        <v>22</v>
      </c>
      <c r="J4639" t="s">
        <v>141</v>
      </c>
      <c r="K4639" t="s">
        <v>17556</v>
      </c>
      <c r="L4639" t="s">
        <v>17557</v>
      </c>
      <c r="M4639">
        <v>1.4069444440000001</v>
      </c>
      <c r="N4639">
        <v>0</v>
      </c>
      <c r="O4639">
        <v>41</v>
      </c>
      <c r="P4639">
        <v>0</v>
      </c>
      <c r="Q4639">
        <v>0</v>
      </c>
      <c r="R4639">
        <v>0</v>
      </c>
      <c r="S4639">
        <v>57.684722000000001</v>
      </c>
      <c r="T4639">
        <v>0</v>
      </c>
      <c r="U4639">
        <v>0</v>
      </c>
    </row>
    <row r="4640" spans="1:21" x14ac:dyDescent="0.25">
      <c r="A4640" t="s">
        <v>17558</v>
      </c>
      <c r="B4640">
        <v>1</v>
      </c>
      <c r="C4640" t="s">
        <v>79</v>
      </c>
      <c r="D4640" t="s">
        <v>124</v>
      </c>
      <c r="E4640" t="s">
        <v>17559</v>
      </c>
      <c r="F4640" t="s">
        <v>140</v>
      </c>
      <c r="G4640" t="s">
        <v>72</v>
      </c>
      <c r="H4640" t="s">
        <v>129</v>
      </c>
      <c r="I4640" t="s">
        <v>22</v>
      </c>
      <c r="J4640" t="s">
        <v>141</v>
      </c>
      <c r="K4640" t="s">
        <v>17560</v>
      </c>
      <c r="L4640" t="s">
        <v>3066</v>
      </c>
      <c r="M4640">
        <v>0.16138888800000001</v>
      </c>
      <c r="N4640">
        <v>2</v>
      </c>
      <c r="O4640">
        <v>1568</v>
      </c>
      <c r="P4640">
        <v>0</v>
      </c>
      <c r="Q4640">
        <v>0</v>
      </c>
      <c r="R4640">
        <v>0.32277800000000001</v>
      </c>
      <c r="S4640">
        <v>253.05777599999999</v>
      </c>
      <c r="T4640">
        <v>0</v>
      </c>
      <c r="U4640">
        <v>0</v>
      </c>
    </row>
    <row r="4641" spans="1:21" x14ac:dyDescent="0.25">
      <c r="A4641" t="s">
        <v>17561</v>
      </c>
      <c r="B4641">
        <v>1</v>
      </c>
      <c r="C4641" t="s">
        <v>79</v>
      </c>
      <c r="D4641" t="s">
        <v>124</v>
      </c>
      <c r="E4641" t="s">
        <v>17562</v>
      </c>
      <c r="F4641" t="s">
        <v>140</v>
      </c>
      <c r="G4641" t="s">
        <v>72</v>
      </c>
      <c r="H4641" t="s">
        <v>129</v>
      </c>
      <c r="I4641" t="s">
        <v>22</v>
      </c>
      <c r="J4641" t="s">
        <v>141</v>
      </c>
      <c r="K4641" t="s">
        <v>17563</v>
      </c>
      <c r="L4641" t="s">
        <v>5172</v>
      </c>
      <c r="M4641">
        <v>0.12916666600000001</v>
      </c>
      <c r="N4641">
        <v>1</v>
      </c>
      <c r="O4641">
        <v>103</v>
      </c>
      <c r="P4641">
        <v>0</v>
      </c>
      <c r="Q4641">
        <v>1</v>
      </c>
      <c r="R4641">
        <v>0.129167</v>
      </c>
      <c r="S4641">
        <v>13.304167</v>
      </c>
      <c r="T4641">
        <v>0</v>
      </c>
      <c r="U4641">
        <v>0.129167</v>
      </c>
    </row>
    <row r="4642" spans="1:21" x14ac:dyDescent="0.25">
      <c r="A4642" t="s">
        <v>17564</v>
      </c>
      <c r="B4642">
        <v>1</v>
      </c>
      <c r="C4642" t="s">
        <v>79</v>
      </c>
      <c r="D4642" t="s">
        <v>124</v>
      </c>
      <c r="E4642" t="s">
        <v>17565</v>
      </c>
      <c r="F4642" t="s">
        <v>5417</v>
      </c>
      <c r="G4642" t="s">
        <v>71</v>
      </c>
      <c r="H4642" t="s">
        <v>129</v>
      </c>
      <c r="I4642" t="s">
        <v>22</v>
      </c>
      <c r="J4642" t="s">
        <v>141</v>
      </c>
      <c r="K4642" t="s">
        <v>17566</v>
      </c>
      <c r="L4642" t="s">
        <v>17567</v>
      </c>
      <c r="M4642">
        <v>0.75138888800000003</v>
      </c>
      <c r="N4642">
        <v>0</v>
      </c>
      <c r="O4642">
        <v>6</v>
      </c>
      <c r="P4642">
        <v>0</v>
      </c>
      <c r="Q4642">
        <v>0</v>
      </c>
      <c r="R4642">
        <v>0</v>
      </c>
      <c r="S4642">
        <v>4.5083330000000004</v>
      </c>
      <c r="T4642">
        <v>0</v>
      </c>
      <c r="U4642">
        <v>0</v>
      </c>
    </row>
    <row r="4643" spans="1:21" x14ac:dyDescent="0.25">
      <c r="A4643" t="s">
        <v>17568</v>
      </c>
      <c r="B4643">
        <v>1</v>
      </c>
      <c r="C4643" t="s">
        <v>79</v>
      </c>
      <c r="D4643" t="s">
        <v>124</v>
      </c>
      <c r="E4643" t="s">
        <v>17562</v>
      </c>
      <c r="F4643" t="s">
        <v>140</v>
      </c>
      <c r="G4643" t="s">
        <v>72</v>
      </c>
      <c r="H4643" t="s">
        <v>129</v>
      </c>
      <c r="I4643" t="s">
        <v>22</v>
      </c>
      <c r="J4643" t="s">
        <v>141</v>
      </c>
      <c r="K4643" t="s">
        <v>17569</v>
      </c>
      <c r="L4643" t="s">
        <v>17570</v>
      </c>
      <c r="M4643">
        <v>0.213888888</v>
      </c>
      <c r="N4643">
        <v>1</v>
      </c>
      <c r="O4643">
        <v>74</v>
      </c>
      <c r="P4643">
        <v>0</v>
      </c>
      <c r="Q4643">
        <v>1</v>
      </c>
      <c r="R4643">
        <v>0.213889</v>
      </c>
      <c r="S4643">
        <v>15.827778</v>
      </c>
      <c r="T4643">
        <v>0</v>
      </c>
      <c r="U4643">
        <v>0.213889</v>
      </c>
    </row>
    <row r="4644" spans="1:21" x14ac:dyDescent="0.25">
      <c r="A4644" t="s">
        <v>17571</v>
      </c>
      <c r="B4644">
        <v>1</v>
      </c>
      <c r="C4644" t="s">
        <v>78</v>
      </c>
      <c r="D4644" t="s">
        <v>81</v>
      </c>
      <c r="E4644" t="s">
        <v>17572</v>
      </c>
      <c r="F4644" t="s">
        <v>4991</v>
      </c>
      <c r="G4644" t="s">
        <v>71</v>
      </c>
      <c r="H4644" t="s">
        <v>129</v>
      </c>
      <c r="I4644" t="s">
        <v>22</v>
      </c>
      <c r="J4644" t="s">
        <v>141</v>
      </c>
      <c r="K4644" t="s">
        <v>17573</v>
      </c>
      <c r="L4644" t="s">
        <v>17574</v>
      </c>
      <c r="M4644">
        <v>1.0816666660000001</v>
      </c>
      <c r="N4644">
        <v>0</v>
      </c>
      <c r="O4644">
        <v>8</v>
      </c>
      <c r="P4644">
        <v>0</v>
      </c>
      <c r="Q4644">
        <v>0</v>
      </c>
      <c r="R4644">
        <v>0</v>
      </c>
      <c r="S4644">
        <v>8.6533329999999999</v>
      </c>
      <c r="T4644">
        <v>0</v>
      </c>
      <c r="U4644">
        <v>0</v>
      </c>
    </row>
    <row r="4645" spans="1:21" x14ac:dyDescent="0.25">
      <c r="A4645" t="s">
        <v>17575</v>
      </c>
      <c r="B4645">
        <v>1</v>
      </c>
      <c r="C4645" t="s">
        <v>79</v>
      </c>
      <c r="D4645" t="s">
        <v>124</v>
      </c>
      <c r="E4645" t="s">
        <v>17576</v>
      </c>
      <c r="F4645" t="s">
        <v>140</v>
      </c>
      <c r="G4645" t="s">
        <v>72</v>
      </c>
      <c r="H4645" t="s">
        <v>129</v>
      </c>
      <c r="I4645" t="s">
        <v>22</v>
      </c>
      <c r="J4645" t="s">
        <v>141</v>
      </c>
      <c r="K4645" t="s">
        <v>17577</v>
      </c>
      <c r="L4645" t="s">
        <v>17578</v>
      </c>
      <c r="M4645">
        <v>1.1344444440000001</v>
      </c>
      <c r="N4645">
        <v>0</v>
      </c>
      <c r="O4645">
        <v>0</v>
      </c>
      <c r="P4645">
        <v>227</v>
      </c>
      <c r="Q4645">
        <v>331</v>
      </c>
      <c r="R4645">
        <v>0</v>
      </c>
      <c r="S4645">
        <v>0</v>
      </c>
      <c r="T4645">
        <v>257.518889</v>
      </c>
      <c r="U4645">
        <v>375.50111099999998</v>
      </c>
    </row>
    <row r="4646" spans="1:21" x14ac:dyDescent="0.25">
      <c r="A4646" t="s">
        <v>17579</v>
      </c>
      <c r="B4646">
        <v>1</v>
      </c>
      <c r="C4646" t="s">
        <v>79</v>
      </c>
      <c r="D4646" t="s">
        <v>124</v>
      </c>
      <c r="E4646" t="s">
        <v>17580</v>
      </c>
      <c r="F4646" t="s">
        <v>5070</v>
      </c>
      <c r="G4646" t="s">
        <v>71</v>
      </c>
      <c r="H4646" t="s">
        <v>129</v>
      </c>
      <c r="I4646" t="s">
        <v>22</v>
      </c>
      <c r="J4646" t="s">
        <v>141</v>
      </c>
      <c r="K4646" t="s">
        <v>17581</v>
      </c>
      <c r="L4646" t="s">
        <v>17582</v>
      </c>
      <c r="M4646">
        <v>1.7549999999999999</v>
      </c>
      <c r="N4646">
        <v>0</v>
      </c>
      <c r="O4646">
        <v>4</v>
      </c>
      <c r="P4646">
        <v>0</v>
      </c>
      <c r="Q4646">
        <v>0</v>
      </c>
      <c r="R4646">
        <v>0</v>
      </c>
      <c r="S4646">
        <v>7.02</v>
      </c>
      <c r="T4646">
        <v>0</v>
      </c>
      <c r="U4646">
        <v>0</v>
      </c>
    </row>
    <row r="4647" spans="1:21" x14ac:dyDescent="0.25">
      <c r="A4647" t="s">
        <v>17583</v>
      </c>
      <c r="B4647">
        <v>1</v>
      </c>
      <c r="C4647" t="s">
        <v>79</v>
      </c>
      <c r="D4647" t="s">
        <v>124</v>
      </c>
      <c r="E4647" t="s">
        <v>2892</v>
      </c>
      <c r="F4647" t="s">
        <v>140</v>
      </c>
      <c r="G4647" t="s">
        <v>72</v>
      </c>
      <c r="H4647" t="s">
        <v>129</v>
      </c>
      <c r="I4647" t="s">
        <v>22</v>
      </c>
      <c r="J4647" t="s">
        <v>141</v>
      </c>
      <c r="K4647" t="s">
        <v>17584</v>
      </c>
      <c r="L4647" t="s">
        <v>17585</v>
      </c>
      <c r="M4647">
        <v>0.22500000000000001</v>
      </c>
      <c r="N4647">
        <v>0</v>
      </c>
      <c r="O4647">
        <v>0</v>
      </c>
      <c r="P4647">
        <v>227</v>
      </c>
      <c r="Q4647">
        <v>331</v>
      </c>
      <c r="R4647">
        <v>0</v>
      </c>
      <c r="S4647">
        <v>0</v>
      </c>
      <c r="T4647">
        <v>51.075000000000003</v>
      </c>
      <c r="U4647">
        <v>74.474999999999994</v>
      </c>
    </row>
    <row r="4648" spans="1:21" x14ac:dyDescent="0.25">
      <c r="A4648" t="s">
        <v>17586</v>
      </c>
      <c r="B4648">
        <v>1</v>
      </c>
      <c r="C4648" t="s">
        <v>78</v>
      </c>
      <c r="D4648" t="s">
        <v>94</v>
      </c>
      <c r="E4648" t="s">
        <v>17587</v>
      </c>
      <c r="F4648" t="s">
        <v>4996</v>
      </c>
      <c r="G4648" t="s">
        <v>71</v>
      </c>
      <c r="H4648" t="s">
        <v>129</v>
      </c>
      <c r="I4648" t="s">
        <v>22</v>
      </c>
      <c r="J4648" t="s">
        <v>141</v>
      </c>
      <c r="K4648" t="s">
        <v>17588</v>
      </c>
      <c r="L4648" t="s">
        <v>17589</v>
      </c>
      <c r="M4648">
        <v>2.6016666659999999</v>
      </c>
      <c r="N4648">
        <v>0</v>
      </c>
      <c r="O4648">
        <v>17</v>
      </c>
      <c r="P4648">
        <v>0</v>
      </c>
      <c r="Q4648">
        <v>0</v>
      </c>
      <c r="R4648">
        <v>0</v>
      </c>
      <c r="S4648">
        <v>44.228332999999999</v>
      </c>
      <c r="T4648">
        <v>0</v>
      </c>
      <c r="U4648">
        <v>0</v>
      </c>
    </row>
    <row r="4649" spans="1:21" x14ac:dyDescent="0.25">
      <c r="A4649" t="s">
        <v>17590</v>
      </c>
      <c r="B4649">
        <v>1</v>
      </c>
      <c r="C4649" t="s">
        <v>78</v>
      </c>
      <c r="D4649" t="s">
        <v>94</v>
      </c>
      <c r="E4649" t="s">
        <v>17591</v>
      </c>
      <c r="F4649" t="s">
        <v>5070</v>
      </c>
      <c r="G4649" t="s">
        <v>71</v>
      </c>
      <c r="H4649" t="s">
        <v>129</v>
      </c>
      <c r="I4649" t="s">
        <v>22</v>
      </c>
      <c r="J4649" t="s">
        <v>141</v>
      </c>
      <c r="K4649" t="s">
        <v>17592</v>
      </c>
      <c r="L4649" t="s">
        <v>17593</v>
      </c>
      <c r="M4649">
        <v>4.028611111</v>
      </c>
      <c r="N4649">
        <v>0</v>
      </c>
      <c r="O4649">
        <v>1</v>
      </c>
      <c r="P4649">
        <v>0</v>
      </c>
      <c r="Q4649">
        <v>0</v>
      </c>
      <c r="R4649">
        <v>0</v>
      </c>
      <c r="S4649">
        <v>4.0286109999999997</v>
      </c>
      <c r="T4649">
        <v>0</v>
      </c>
      <c r="U4649">
        <v>0</v>
      </c>
    </row>
    <row r="4650" spans="1:21" x14ac:dyDescent="0.25">
      <c r="A4650" t="s">
        <v>17594</v>
      </c>
      <c r="B4650">
        <v>1</v>
      </c>
      <c r="C4650" t="s">
        <v>79</v>
      </c>
      <c r="D4650" t="s">
        <v>125</v>
      </c>
      <c r="E4650" t="s">
        <v>17595</v>
      </c>
      <c r="F4650" t="s">
        <v>128</v>
      </c>
      <c r="G4650" t="s">
        <v>72</v>
      </c>
      <c r="H4650" t="s">
        <v>129</v>
      </c>
      <c r="I4650" t="s">
        <v>22</v>
      </c>
      <c r="J4650" t="s">
        <v>130</v>
      </c>
      <c r="K4650" t="s">
        <v>17596</v>
      </c>
      <c r="L4650" t="s">
        <v>17597</v>
      </c>
      <c r="M4650">
        <v>6.3044444439999996</v>
      </c>
      <c r="N4650">
        <v>2</v>
      </c>
      <c r="O4650">
        <v>1658</v>
      </c>
      <c r="P4650">
        <v>0</v>
      </c>
      <c r="Q4650">
        <v>12</v>
      </c>
      <c r="R4650">
        <v>12.608889</v>
      </c>
      <c r="S4650">
        <v>10452.768888000001</v>
      </c>
      <c r="T4650">
        <v>0</v>
      </c>
      <c r="U4650">
        <v>75.653333000000003</v>
      </c>
    </row>
    <row r="4651" spans="1:21" x14ac:dyDescent="0.25">
      <c r="A4651" t="s">
        <v>17598</v>
      </c>
      <c r="B4651">
        <v>1</v>
      </c>
      <c r="C4651" t="s">
        <v>79</v>
      </c>
      <c r="D4651" t="s">
        <v>125</v>
      </c>
      <c r="E4651" t="s">
        <v>17599</v>
      </c>
      <c r="F4651" t="s">
        <v>2199</v>
      </c>
      <c r="G4651" t="s">
        <v>71</v>
      </c>
      <c r="H4651" t="s">
        <v>129</v>
      </c>
      <c r="I4651" t="s">
        <v>24</v>
      </c>
      <c r="J4651" t="s">
        <v>141</v>
      </c>
      <c r="K4651" t="s">
        <v>17600</v>
      </c>
      <c r="L4651" t="s">
        <v>17601</v>
      </c>
      <c r="M4651">
        <v>1.2127777769999999</v>
      </c>
      <c r="N4651">
        <v>0</v>
      </c>
      <c r="O4651">
        <v>9</v>
      </c>
      <c r="P4651">
        <v>0</v>
      </c>
      <c r="Q4651">
        <v>0</v>
      </c>
      <c r="R4651">
        <v>0</v>
      </c>
      <c r="S4651">
        <v>10.914999999999999</v>
      </c>
      <c r="T4651">
        <v>0</v>
      </c>
      <c r="U4651">
        <v>0</v>
      </c>
    </row>
    <row r="4652" spans="1:21" x14ac:dyDescent="0.25">
      <c r="A4652" t="s">
        <v>17602</v>
      </c>
      <c r="B4652">
        <v>1</v>
      </c>
      <c r="C4652" t="s">
        <v>79</v>
      </c>
      <c r="D4652" t="s">
        <v>125</v>
      </c>
      <c r="E4652" t="s">
        <v>17603</v>
      </c>
      <c r="F4652" t="s">
        <v>10266</v>
      </c>
      <c r="G4652" t="s">
        <v>71</v>
      </c>
      <c r="H4652" t="s">
        <v>129</v>
      </c>
      <c r="I4652" t="s">
        <v>22</v>
      </c>
      <c r="J4652" t="s">
        <v>141</v>
      </c>
      <c r="K4652" t="s">
        <v>17604</v>
      </c>
      <c r="L4652" t="s">
        <v>17605</v>
      </c>
      <c r="M4652">
        <v>1.1033333329999999</v>
      </c>
      <c r="N4652">
        <v>0</v>
      </c>
      <c r="O4652">
        <v>4</v>
      </c>
      <c r="P4652">
        <v>1</v>
      </c>
      <c r="Q4652">
        <v>36</v>
      </c>
      <c r="R4652">
        <v>0</v>
      </c>
      <c r="S4652">
        <v>4.4133329999999997</v>
      </c>
      <c r="T4652">
        <v>1.1033329999999999</v>
      </c>
      <c r="U4652">
        <v>39.72</v>
      </c>
    </row>
    <row r="4653" spans="1:21" x14ac:dyDescent="0.25">
      <c r="A4653" t="s">
        <v>17606</v>
      </c>
      <c r="B4653">
        <v>1</v>
      </c>
      <c r="C4653" t="s">
        <v>79</v>
      </c>
      <c r="D4653" t="s">
        <v>125</v>
      </c>
      <c r="E4653" t="s">
        <v>17607</v>
      </c>
      <c r="F4653" t="s">
        <v>4991</v>
      </c>
      <c r="G4653" t="s">
        <v>71</v>
      </c>
      <c r="H4653" t="s">
        <v>129</v>
      </c>
      <c r="I4653" t="s">
        <v>22</v>
      </c>
      <c r="J4653" t="s">
        <v>141</v>
      </c>
      <c r="K4653" t="s">
        <v>17608</v>
      </c>
      <c r="L4653" t="s">
        <v>17609</v>
      </c>
      <c r="M4653">
        <v>0.66</v>
      </c>
      <c r="N4653">
        <v>0</v>
      </c>
      <c r="O4653">
        <v>2</v>
      </c>
      <c r="P4653">
        <v>0</v>
      </c>
      <c r="Q4653">
        <v>0</v>
      </c>
      <c r="R4653">
        <v>0</v>
      </c>
      <c r="S4653">
        <v>1.32</v>
      </c>
      <c r="T4653">
        <v>0</v>
      </c>
      <c r="U4653">
        <v>0</v>
      </c>
    </row>
    <row r="4654" spans="1:21" x14ac:dyDescent="0.25">
      <c r="A4654" t="s">
        <v>17610</v>
      </c>
      <c r="B4654">
        <v>1</v>
      </c>
      <c r="C4654" t="s">
        <v>79</v>
      </c>
      <c r="D4654" t="s">
        <v>125</v>
      </c>
      <c r="E4654" t="s">
        <v>17611</v>
      </c>
      <c r="F4654" t="s">
        <v>4991</v>
      </c>
      <c r="G4654" t="s">
        <v>71</v>
      </c>
      <c r="H4654" t="s">
        <v>129</v>
      </c>
      <c r="I4654" t="s">
        <v>22</v>
      </c>
      <c r="J4654" t="s">
        <v>141</v>
      </c>
      <c r="K4654" t="s">
        <v>17612</v>
      </c>
      <c r="L4654" t="s">
        <v>17613</v>
      </c>
      <c r="M4654">
        <v>1.1997222219999999</v>
      </c>
      <c r="N4654">
        <v>0</v>
      </c>
      <c r="O4654">
        <v>3</v>
      </c>
      <c r="P4654">
        <v>0</v>
      </c>
      <c r="Q4654">
        <v>0</v>
      </c>
      <c r="R4654">
        <v>0</v>
      </c>
      <c r="S4654">
        <v>3.599167</v>
      </c>
      <c r="T4654">
        <v>0</v>
      </c>
      <c r="U4654">
        <v>0</v>
      </c>
    </row>
    <row r="4655" spans="1:21" x14ac:dyDescent="0.25">
      <c r="A4655" t="s">
        <v>17614</v>
      </c>
      <c r="B4655">
        <v>1</v>
      </c>
      <c r="C4655" t="s">
        <v>79</v>
      </c>
      <c r="D4655" t="s">
        <v>124</v>
      </c>
      <c r="E4655" t="s">
        <v>17562</v>
      </c>
      <c r="F4655" t="s">
        <v>140</v>
      </c>
      <c r="G4655" t="s">
        <v>72</v>
      </c>
      <c r="H4655" t="s">
        <v>129</v>
      </c>
      <c r="I4655" t="s">
        <v>22</v>
      </c>
      <c r="J4655" t="s">
        <v>141</v>
      </c>
      <c r="K4655" t="s">
        <v>17615</v>
      </c>
      <c r="L4655" t="s">
        <v>17616</v>
      </c>
      <c r="M4655">
        <v>0.31027777699999998</v>
      </c>
      <c r="N4655">
        <v>74</v>
      </c>
      <c r="O4655">
        <v>4066</v>
      </c>
      <c r="P4655">
        <v>677</v>
      </c>
      <c r="Q4655">
        <v>1136</v>
      </c>
      <c r="R4655">
        <v>22.960554999999999</v>
      </c>
      <c r="S4655">
        <v>1261.5894410000001</v>
      </c>
      <c r="T4655">
        <v>210.058055</v>
      </c>
      <c r="U4655">
        <v>352.47555499999999</v>
      </c>
    </row>
    <row r="4656" spans="1:21" x14ac:dyDescent="0.25">
      <c r="A4656" t="s">
        <v>17617</v>
      </c>
      <c r="B4656">
        <v>1</v>
      </c>
      <c r="C4656" t="s">
        <v>79</v>
      </c>
      <c r="D4656" t="s">
        <v>124</v>
      </c>
      <c r="E4656" t="s">
        <v>17618</v>
      </c>
      <c r="F4656" t="s">
        <v>6823</v>
      </c>
      <c r="G4656" t="s">
        <v>71</v>
      </c>
      <c r="H4656" t="s">
        <v>129</v>
      </c>
      <c r="I4656" t="s">
        <v>22</v>
      </c>
      <c r="J4656" t="s">
        <v>141</v>
      </c>
      <c r="K4656" t="s">
        <v>17619</v>
      </c>
      <c r="L4656" t="s">
        <v>17620</v>
      </c>
      <c r="M4656">
        <v>0.69805555500000005</v>
      </c>
      <c r="N4656">
        <v>0</v>
      </c>
      <c r="O4656">
        <v>127</v>
      </c>
      <c r="P4656">
        <v>0</v>
      </c>
      <c r="Q4656">
        <v>0</v>
      </c>
      <c r="R4656">
        <v>0</v>
      </c>
      <c r="S4656">
        <v>88.653054999999995</v>
      </c>
      <c r="T4656">
        <v>0</v>
      </c>
      <c r="U4656">
        <v>0</v>
      </c>
    </row>
    <row r="4657" spans="1:21" x14ac:dyDescent="0.25">
      <c r="A4657" t="s">
        <v>17621</v>
      </c>
      <c r="B4657">
        <v>1</v>
      </c>
      <c r="C4657" t="s">
        <v>79</v>
      </c>
      <c r="D4657" t="s">
        <v>124</v>
      </c>
      <c r="E4657" t="s">
        <v>17622</v>
      </c>
      <c r="F4657" t="s">
        <v>5012</v>
      </c>
      <c r="G4657" t="s">
        <v>72</v>
      </c>
      <c r="H4657" t="s">
        <v>129</v>
      </c>
      <c r="I4657" t="s">
        <v>22</v>
      </c>
      <c r="J4657" t="s">
        <v>141</v>
      </c>
      <c r="K4657" t="s">
        <v>17623</v>
      </c>
      <c r="L4657" t="s">
        <v>14691</v>
      </c>
      <c r="M4657">
        <v>0.63611111099999995</v>
      </c>
      <c r="N4657">
        <v>1</v>
      </c>
      <c r="O4657">
        <v>355</v>
      </c>
      <c r="P4657">
        <v>0</v>
      </c>
      <c r="Q4657">
        <v>0</v>
      </c>
      <c r="R4657">
        <v>0.63611099999999998</v>
      </c>
      <c r="S4657">
        <v>225.819444</v>
      </c>
      <c r="T4657">
        <v>0</v>
      </c>
      <c r="U4657">
        <v>0</v>
      </c>
    </row>
    <row r="4658" spans="1:21" x14ac:dyDescent="0.25">
      <c r="A4658" t="s">
        <v>17624</v>
      </c>
      <c r="B4658">
        <v>1</v>
      </c>
      <c r="C4658" t="s">
        <v>78</v>
      </c>
      <c r="D4658" t="s">
        <v>88</v>
      </c>
      <c r="E4658" t="s">
        <v>17625</v>
      </c>
      <c r="F4658" t="s">
        <v>4991</v>
      </c>
      <c r="G4658" t="s">
        <v>71</v>
      </c>
      <c r="H4658" t="s">
        <v>129</v>
      </c>
      <c r="I4658" t="s">
        <v>22</v>
      </c>
      <c r="J4658" t="s">
        <v>141</v>
      </c>
      <c r="K4658" t="s">
        <v>17626</v>
      </c>
      <c r="L4658" t="s">
        <v>17627</v>
      </c>
      <c r="M4658">
        <v>0.92861111100000004</v>
      </c>
      <c r="N4658">
        <v>0</v>
      </c>
      <c r="O4658">
        <v>3</v>
      </c>
      <c r="P4658">
        <v>0</v>
      </c>
      <c r="Q4658">
        <v>0</v>
      </c>
      <c r="R4658">
        <v>0</v>
      </c>
      <c r="S4658">
        <v>2.7858329999999998</v>
      </c>
      <c r="T4658">
        <v>0</v>
      </c>
      <c r="U4658">
        <v>0</v>
      </c>
    </row>
    <row r="4659" spans="1:21" x14ac:dyDescent="0.25">
      <c r="A4659" t="s">
        <v>17628</v>
      </c>
      <c r="B4659">
        <v>1</v>
      </c>
      <c r="C4659" t="s">
        <v>78</v>
      </c>
      <c r="D4659" t="s">
        <v>81</v>
      </c>
      <c r="E4659" t="s">
        <v>17629</v>
      </c>
      <c r="F4659" t="s">
        <v>4986</v>
      </c>
      <c r="G4659" t="s">
        <v>71</v>
      </c>
      <c r="H4659" t="s">
        <v>129</v>
      </c>
      <c r="I4659" t="s">
        <v>22</v>
      </c>
      <c r="J4659" t="s">
        <v>141</v>
      </c>
      <c r="K4659" t="s">
        <v>17630</v>
      </c>
      <c r="L4659" t="s">
        <v>17631</v>
      </c>
      <c r="M4659">
        <v>1.1419444439999999</v>
      </c>
      <c r="N4659">
        <v>0</v>
      </c>
      <c r="O4659">
        <v>31</v>
      </c>
      <c r="P4659">
        <v>0</v>
      </c>
      <c r="Q4659">
        <v>0</v>
      </c>
      <c r="R4659">
        <v>0</v>
      </c>
      <c r="S4659">
        <v>35.400278</v>
      </c>
      <c r="T4659">
        <v>0</v>
      </c>
      <c r="U4659">
        <v>0</v>
      </c>
    </row>
    <row r="4660" spans="1:21" x14ac:dyDescent="0.25">
      <c r="A4660" t="s">
        <v>17632</v>
      </c>
      <c r="B4660">
        <v>1</v>
      </c>
      <c r="C4660" t="s">
        <v>78</v>
      </c>
      <c r="D4660" t="s">
        <v>95</v>
      </c>
      <c r="E4660" t="s">
        <v>17633</v>
      </c>
      <c r="F4660" t="s">
        <v>2199</v>
      </c>
      <c r="G4660" t="s">
        <v>71</v>
      </c>
      <c r="H4660" t="s">
        <v>129</v>
      </c>
      <c r="I4660" t="s">
        <v>22</v>
      </c>
      <c r="J4660" t="s">
        <v>141</v>
      </c>
      <c r="K4660" t="s">
        <v>17634</v>
      </c>
      <c r="L4660" t="s">
        <v>17635</v>
      </c>
      <c r="M4660">
        <v>1.8572222220000001</v>
      </c>
      <c r="N4660">
        <v>0</v>
      </c>
      <c r="O4660">
        <v>1</v>
      </c>
      <c r="P4660">
        <v>0</v>
      </c>
      <c r="Q4660">
        <v>0</v>
      </c>
      <c r="R4660">
        <v>0</v>
      </c>
      <c r="S4660">
        <v>1.8572219999999999</v>
      </c>
      <c r="T4660">
        <v>0</v>
      </c>
      <c r="U4660">
        <v>0</v>
      </c>
    </row>
    <row r="4661" spans="1:21" x14ac:dyDescent="0.25">
      <c r="A4661" t="s">
        <v>17636</v>
      </c>
      <c r="B4661">
        <v>1</v>
      </c>
      <c r="C4661" t="s">
        <v>78</v>
      </c>
      <c r="D4661" t="s">
        <v>95</v>
      </c>
      <c r="E4661" t="s">
        <v>17637</v>
      </c>
      <c r="F4661" t="s">
        <v>5070</v>
      </c>
      <c r="G4661" t="s">
        <v>71</v>
      </c>
      <c r="H4661" t="s">
        <v>129</v>
      </c>
      <c r="I4661" t="s">
        <v>22</v>
      </c>
      <c r="J4661" t="s">
        <v>141</v>
      </c>
      <c r="K4661" t="s">
        <v>17638</v>
      </c>
      <c r="L4661" t="s">
        <v>17639</v>
      </c>
      <c r="M4661">
        <v>2.2547222219999998</v>
      </c>
      <c r="N4661">
        <v>0</v>
      </c>
      <c r="O4661">
        <v>1</v>
      </c>
      <c r="P4661">
        <v>0</v>
      </c>
      <c r="Q4661">
        <v>0</v>
      </c>
      <c r="R4661">
        <v>0</v>
      </c>
      <c r="S4661">
        <v>2.2547220000000001</v>
      </c>
      <c r="T4661">
        <v>0</v>
      </c>
      <c r="U4661">
        <v>0</v>
      </c>
    </row>
    <row r="4662" spans="1:21" x14ac:dyDescent="0.25">
      <c r="A4662" t="s">
        <v>17640</v>
      </c>
      <c r="B4662">
        <v>1</v>
      </c>
      <c r="C4662" t="s">
        <v>78</v>
      </c>
      <c r="D4662" t="s">
        <v>94</v>
      </c>
      <c r="E4662" t="s">
        <v>17641</v>
      </c>
      <c r="F4662" t="s">
        <v>5470</v>
      </c>
      <c r="G4662" t="s">
        <v>71</v>
      </c>
      <c r="H4662" t="s">
        <v>129</v>
      </c>
      <c r="I4662" t="s">
        <v>22</v>
      </c>
      <c r="J4662" t="s">
        <v>141</v>
      </c>
      <c r="K4662" t="s">
        <v>17642</v>
      </c>
      <c r="L4662" t="s">
        <v>17643</v>
      </c>
      <c r="M4662">
        <v>1.6630555549999999</v>
      </c>
      <c r="N4662">
        <v>1</v>
      </c>
      <c r="O4662">
        <v>106</v>
      </c>
      <c r="P4662">
        <v>0</v>
      </c>
      <c r="Q4662">
        <v>0</v>
      </c>
      <c r="R4662">
        <v>1.6630560000000001</v>
      </c>
      <c r="S4662">
        <v>176.28388899999999</v>
      </c>
      <c r="T4662">
        <v>0</v>
      </c>
      <c r="U4662">
        <v>0</v>
      </c>
    </row>
    <row r="4663" spans="1:21" x14ac:dyDescent="0.25">
      <c r="A4663" t="s">
        <v>17644</v>
      </c>
      <c r="B4663">
        <v>1</v>
      </c>
      <c r="C4663" t="s">
        <v>78</v>
      </c>
      <c r="D4663" t="s">
        <v>94</v>
      </c>
      <c r="E4663" t="s">
        <v>17645</v>
      </c>
      <c r="F4663" t="s">
        <v>4991</v>
      </c>
      <c r="G4663" t="s">
        <v>71</v>
      </c>
      <c r="H4663" t="s">
        <v>129</v>
      </c>
      <c r="I4663" t="s">
        <v>22</v>
      </c>
      <c r="J4663" t="s">
        <v>141</v>
      </c>
      <c r="K4663" t="s">
        <v>17646</v>
      </c>
      <c r="L4663" t="s">
        <v>17647</v>
      </c>
      <c r="M4663">
        <v>6.0097222219999997</v>
      </c>
      <c r="N4663">
        <v>0</v>
      </c>
      <c r="O4663">
        <v>1</v>
      </c>
      <c r="P4663">
        <v>0</v>
      </c>
      <c r="Q4663">
        <v>0</v>
      </c>
      <c r="R4663">
        <v>0</v>
      </c>
      <c r="S4663">
        <v>6.009722</v>
      </c>
      <c r="T4663">
        <v>0</v>
      </c>
      <c r="U4663">
        <v>0</v>
      </c>
    </row>
    <row r="4664" spans="1:21" x14ac:dyDescent="0.25">
      <c r="A4664" t="s">
        <v>17648</v>
      </c>
      <c r="B4664">
        <v>1</v>
      </c>
      <c r="C4664" t="s">
        <v>78</v>
      </c>
      <c r="D4664" t="s">
        <v>102</v>
      </c>
      <c r="E4664" t="s">
        <v>17649</v>
      </c>
      <c r="F4664" t="s">
        <v>140</v>
      </c>
      <c r="G4664" t="s">
        <v>72</v>
      </c>
      <c r="H4664" t="s">
        <v>129</v>
      </c>
      <c r="I4664" t="s">
        <v>22</v>
      </c>
      <c r="J4664" t="s">
        <v>141</v>
      </c>
      <c r="K4664" t="s">
        <v>17650</v>
      </c>
      <c r="L4664" t="s">
        <v>17651</v>
      </c>
      <c r="M4664">
        <v>1.0433333330000001</v>
      </c>
      <c r="N4664">
        <v>15</v>
      </c>
      <c r="O4664">
        <v>9</v>
      </c>
      <c r="P4664">
        <v>0</v>
      </c>
      <c r="Q4664">
        <v>10</v>
      </c>
      <c r="R4664">
        <v>15.65</v>
      </c>
      <c r="S4664">
        <v>9.39</v>
      </c>
      <c r="T4664">
        <v>0</v>
      </c>
      <c r="U4664">
        <v>10.433332999999999</v>
      </c>
    </row>
    <row r="4665" spans="1:21" x14ac:dyDescent="0.25">
      <c r="A4665" t="s">
        <v>17652</v>
      </c>
      <c r="B4665">
        <v>1</v>
      </c>
      <c r="C4665" t="s">
        <v>79</v>
      </c>
      <c r="D4665" t="s">
        <v>109</v>
      </c>
      <c r="E4665" t="s">
        <v>17653</v>
      </c>
      <c r="F4665" t="s">
        <v>4991</v>
      </c>
      <c r="G4665" t="s">
        <v>71</v>
      </c>
      <c r="H4665" t="s">
        <v>129</v>
      </c>
      <c r="I4665" t="s">
        <v>22</v>
      </c>
      <c r="J4665" t="s">
        <v>141</v>
      </c>
      <c r="K4665" t="s">
        <v>17654</v>
      </c>
      <c r="L4665" t="s">
        <v>17655</v>
      </c>
      <c r="M4665">
        <v>0.81388888800000003</v>
      </c>
      <c r="N4665">
        <v>0</v>
      </c>
      <c r="O4665">
        <v>3</v>
      </c>
      <c r="P4665">
        <v>0</v>
      </c>
      <c r="Q4665">
        <v>0</v>
      </c>
      <c r="R4665">
        <v>0</v>
      </c>
      <c r="S4665">
        <v>2.4416669999999998</v>
      </c>
      <c r="T4665">
        <v>0</v>
      </c>
      <c r="U4665">
        <v>0</v>
      </c>
    </row>
    <row r="4666" spans="1:21" x14ac:dyDescent="0.25">
      <c r="A4666" t="s">
        <v>17656</v>
      </c>
      <c r="B4666">
        <v>1</v>
      </c>
      <c r="C4666" t="s">
        <v>78</v>
      </c>
      <c r="D4666" t="s">
        <v>91</v>
      </c>
      <c r="E4666" t="s">
        <v>17657</v>
      </c>
      <c r="F4666" t="s">
        <v>5470</v>
      </c>
      <c r="G4666" t="s">
        <v>71</v>
      </c>
      <c r="H4666" t="s">
        <v>129</v>
      </c>
      <c r="I4666" t="s">
        <v>22</v>
      </c>
      <c r="J4666" t="s">
        <v>141</v>
      </c>
      <c r="K4666" t="s">
        <v>12003</v>
      </c>
      <c r="L4666" t="s">
        <v>17658</v>
      </c>
      <c r="M4666">
        <v>0.61416666600000003</v>
      </c>
      <c r="N4666">
        <v>0</v>
      </c>
      <c r="O4666">
        <v>0</v>
      </c>
      <c r="P4666">
        <v>1</v>
      </c>
      <c r="Q4666">
        <v>65</v>
      </c>
      <c r="R4666">
        <v>0</v>
      </c>
      <c r="S4666">
        <v>0</v>
      </c>
      <c r="T4666">
        <v>0.61416700000000002</v>
      </c>
      <c r="U4666">
        <v>39.920833000000002</v>
      </c>
    </row>
    <row r="4667" spans="1:21" x14ac:dyDescent="0.25">
      <c r="A4667" t="s">
        <v>17659</v>
      </c>
      <c r="B4667">
        <v>1</v>
      </c>
      <c r="C4667" t="s">
        <v>78</v>
      </c>
      <c r="D4667" t="s">
        <v>95</v>
      </c>
      <c r="E4667" t="s">
        <v>17660</v>
      </c>
      <c r="F4667" t="s">
        <v>5070</v>
      </c>
      <c r="G4667" t="s">
        <v>71</v>
      </c>
      <c r="H4667" t="s">
        <v>129</v>
      </c>
      <c r="I4667" t="s">
        <v>22</v>
      </c>
      <c r="J4667" t="s">
        <v>141</v>
      </c>
      <c r="K4667" t="s">
        <v>17661</v>
      </c>
      <c r="L4667" t="s">
        <v>17662</v>
      </c>
      <c r="M4667">
        <v>1.353888888</v>
      </c>
      <c r="N4667">
        <v>0</v>
      </c>
      <c r="O4667">
        <v>3</v>
      </c>
      <c r="P4667">
        <v>0</v>
      </c>
      <c r="Q4667">
        <v>0</v>
      </c>
      <c r="R4667">
        <v>0</v>
      </c>
      <c r="S4667">
        <v>4.0616669999999999</v>
      </c>
      <c r="T4667">
        <v>0</v>
      </c>
      <c r="U4667">
        <v>0</v>
      </c>
    </row>
    <row r="4668" spans="1:21" x14ac:dyDescent="0.25">
      <c r="A4668" t="s">
        <v>17663</v>
      </c>
      <c r="B4668">
        <v>1</v>
      </c>
      <c r="C4668" t="s">
        <v>78</v>
      </c>
      <c r="D4668" t="s">
        <v>95</v>
      </c>
      <c r="E4668" t="s">
        <v>17664</v>
      </c>
      <c r="F4668" t="s">
        <v>2199</v>
      </c>
      <c r="G4668" t="s">
        <v>71</v>
      </c>
      <c r="H4668" t="s">
        <v>129</v>
      </c>
      <c r="I4668" t="s">
        <v>24</v>
      </c>
      <c r="J4668" t="s">
        <v>141</v>
      </c>
      <c r="K4668" t="s">
        <v>17665</v>
      </c>
      <c r="L4668" t="s">
        <v>17666</v>
      </c>
      <c r="M4668">
        <v>6.102222222</v>
      </c>
      <c r="N4668">
        <v>0</v>
      </c>
      <c r="O4668">
        <v>1</v>
      </c>
      <c r="P4668">
        <v>0</v>
      </c>
      <c r="Q4668">
        <v>0</v>
      </c>
      <c r="R4668">
        <v>0</v>
      </c>
      <c r="S4668">
        <v>6.1022220000000003</v>
      </c>
      <c r="T4668">
        <v>0</v>
      </c>
      <c r="U4668">
        <v>0</v>
      </c>
    </row>
    <row r="4669" spans="1:21" x14ac:dyDescent="0.25">
      <c r="A4669" t="s">
        <v>17667</v>
      </c>
      <c r="B4669">
        <v>1</v>
      </c>
      <c r="C4669" t="s">
        <v>79</v>
      </c>
      <c r="D4669" t="s">
        <v>125</v>
      </c>
      <c r="E4669" t="s">
        <v>17668</v>
      </c>
      <c r="F4669" t="s">
        <v>4996</v>
      </c>
      <c r="G4669" t="s">
        <v>71</v>
      </c>
      <c r="H4669" t="s">
        <v>129</v>
      </c>
      <c r="I4669" t="s">
        <v>22</v>
      </c>
      <c r="J4669" t="s">
        <v>141</v>
      </c>
      <c r="K4669" t="s">
        <v>17669</v>
      </c>
      <c r="L4669" t="s">
        <v>17670</v>
      </c>
      <c r="M4669">
        <v>0.55305555500000003</v>
      </c>
      <c r="N4669">
        <v>0</v>
      </c>
      <c r="O4669">
        <v>2</v>
      </c>
      <c r="P4669">
        <v>0</v>
      </c>
      <c r="Q4669">
        <v>3</v>
      </c>
      <c r="R4669">
        <v>0</v>
      </c>
      <c r="S4669">
        <v>1.1061110000000001</v>
      </c>
      <c r="T4669">
        <v>0</v>
      </c>
      <c r="U4669">
        <v>1.6591670000000001</v>
      </c>
    </row>
    <row r="4670" spans="1:21" x14ac:dyDescent="0.25">
      <c r="A4670" t="s">
        <v>17671</v>
      </c>
      <c r="B4670">
        <v>1</v>
      </c>
      <c r="C4670" t="s">
        <v>79</v>
      </c>
      <c r="D4670" t="s">
        <v>125</v>
      </c>
      <c r="E4670" t="s">
        <v>17672</v>
      </c>
      <c r="F4670" t="s">
        <v>4996</v>
      </c>
      <c r="G4670" t="s">
        <v>71</v>
      </c>
      <c r="H4670" t="s">
        <v>129</v>
      </c>
      <c r="I4670" t="s">
        <v>22</v>
      </c>
      <c r="J4670" t="s">
        <v>141</v>
      </c>
      <c r="K4670" t="s">
        <v>17673</v>
      </c>
      <c r="L4670" t="s">
        <v>17674</v>
      </c>
      <c r="M4670">
        <v>1.4780555550000001</v>
      </c>
      <c r="N4670">
        <v>0</v>
      </c>
      <c r="O4670">
        <v>0</v>
      </c>
      <c r="P4670">
        <v>0</v>
      </c>
      <c r="Q4670">
        <v>28</v>
      </c>
      <c r="R4670">
        <v>0</v>
      </c>
      <c r="S4670">
        <v>0</v>
      </c>
      <c r="T4670">
        <v>0</v>
      </c>
      <c r="U4670">
        <v>41.385556000000001</v>
      </c>
    </row>
    <row r="4671" spans="1:21" x14ac:dyDescent="0.25">
      <c r="A4671" t="s">
        <v>17675</v>
      </c>
      <c r="B4671">
        <v>1</v>
      </c>
      <c r="C4671" t="s">
        <v>79</v>
      </c>
      <c r="D4671" t="s">
        <v>125</v>
      </c>
      <c r="E4671" t="s">
        <v>17676</v>
      </c>
      <c r="F4671" t="s">
        <v>4991</v>
      </c>
      <c r="G4671" t="s">
        <v>71</v>
      </c>
      <c r="H4671" t="s">
        <v>129</v>
      </c>
      <c r="I4671" t="s">
        <v>22</v>
      </c>
      <c r="J4671" t="s">
        <v>141</v>
      </c>
      <c r="K4671" t="s">
        <v>17677</v>
      </c>
      <c r="L4671" t="s">
        <v>17678</v>
      </c>
      <c r="M4671">
        <v>1.2549999999999999</v>
      </c>
      <c r="N4671">
        <v>0</v>
      </c>
      <c r="O4671">
        <v>1</v>
      </c>
      <c r="P4671">
        <v>0</v>
      </c>
      <c r="Q4671">
        <v>0</v>
      </c>
      <c r="R4671">
        <v>0</v>
      </c>
      <c r="S4671">
        <v>1.2549999999999999</v>
      </c>
      <c r="T4671">
        <v>0</v>
      </c>
      <c r="U4671">
        <v>0</v>
      </c>
    </row>
    <row r="4672" spans="1:21" x14ac:dyDescent="0.25">
      <c r="A4672" t="s">
        <v>17679</v>
      </c>
      <c r="B4672">
        <v>1</v>
      </c>
      <c r="C4672" t="s">
        <v>79</v>
      </c>
      <c r="D4672" t="s">
        <v>125</v>
      </c>
      <c r="E4672" t="s">
        <v>17680</v>
      </c>
      <c r="F4672" t="s">
        <v>5626</v>
      </c>
      <c r="G4672" t="s">
        <v>71</v>
      </c>
      <c r="H4672" t="s">
        <v>129</v>
      </c>
      <c r="I4672" t="s">
        <v>22</v>
      </c>
      <c r="J4672" t="s">
        <v>141</v>
      </c>
      <c r="K4672" t="s">
        <v>17681</v>
      </c>
      <c r="L4672" t="s">
        <v>17682</v>
      </c>
      <c r="M4672">
        <v>0.98833333300000004</v>
      </c>
      <c r="N4672">
        <v>0</v>
      </c>
      <c r="O4672">
        <v>5</v>
      </c>
      <c r="P4672">
        <v>0</v>
      </c>
      <c r="Q4672">
        <v>0</v>
      </c>
      <c r="R4672">
        <v>0</v>
      </c>
      <c r="S4672">
        <v>4.9416669999999998</v>
      </c>
      <c r="T4672">
        <v>0</v>
      </c>
      <c r="U4672">
        <v>0</v>
      </c>
    </row>
    <row r="4673" spans="1:21" x14ac:dyDescent="0.25">
      <c r="A4673" t="s">
        <v>17683</v>
      </c>
      <c r="B4673">
        <v>1</v>
      </c>
      <c r="C4673" t="s">
        <v>79</v>
      </c>
      <c r="D4673" t="s">
        <v>125</v>
      </c>
      <c r="E4673" t="s">
        <v>17684</v>
      </c>
      <c r="F4673" t="s">
        <v>5513</v>
      </c>
      <c r="G4673" t="s">
        <v>71</v>
      </c>
      <c r="H4673" t="s">
        <v>129</v>
      </c>
      <c r="I4673" t="s">
        <v>22</v>
      </c>
      <c r="J4673" t="s">
        <v>141</v>
      </c>
      <c r="K4673" t="s">
        <v>17685</v>
      </c>
      <c r="L4673" t="s">
        <v>17686</v>
      </c>
      <c r="M4673">
        <v>1.876944444</v>
      </c>
      <c r="N4673">
        <v>0</v>
      </c>
      <c r="O4673">
        <v>66</v>
      </c>
      <c r="P4673">
        <v>0</v>
      </c>
      <c r="Q4673">
        <v>0</v>
      </c>
      <c r="R4673">
        <v>0</v>
      </c>
      <c r="S4673">
        <v>123.878333</v>
      </c>
      <c r="T4673">
        <v>0</v>
      </c>
      <c r="U4673">
        <v>0</v>
      </c>
    </row>
    <row r="4674" spans="1:21" x14ac:dyDescent="0.25">
      <c r="A4674" t="s">
        <v>17687</v>
      </c>
      <c r="B4674">
        <v>1</v>
      </c>
      <c r="C4674" t="s">
        <v>78</v>
      </c>
      <c r="D4674" t="s">
        <v>95</v>
      </c>
      <c r="E4674" t="s">
        <v>17688</v>
      </c>
      <c r="F4674" t="s">
        <v>4991</v>
      </c>
      <c r="G4674" t="s">
        <v>71</v>
      </c>
      <c r="H4674" t="s">
        <v>129</v>
      </c>
      <c r="I4674" t="s">
        <v>22</v>
      </c>
      <c r="J4674" t="s">
        <v>141</v>
      </c>
      <c r="K4674" t="s">
        <v>17689</v>
      </c>
      <c r="L4674" t="s">
        <v>17690</v>
      </c>
      <c r="M4674">
        <v>5.1266666660000002</v>
      </c>
      <c r="N4674">
        <v>0</v>
      </c>
      <c r="O4674">
        <v>1</v>
      </c>
      <c r="P4674">
        <v>0</v>
      </c>
      <c r="Q4674">
        <v>0</v>
      </c>
      <c r="R4674">
        <v>0</v>
      </c>
      <c r="S4674">
        <v>5.1266670000000003</v>
      </c>
      <c r="T4674">
        <v>0</v>
      </c>
      <c r="U4674">
        <v>0</v>
      </c>
    </row>
    <row r="4675" spans="1:21" x14ac:dyDescent="0.25">
      <c r="A4675" t="s">
        <v>17691</v>
      </c>
      <c r="B4675">
        <v>1</v>
      </c>
      <c r="C4675" t="s">
        <v>78</v>
      </c>
      <c r="D4675" t="s">
        <v>81</v>
      </c>
      <c r="E4675" t="s">
        <v>17692</v>
      </c>
      <c r="F4675" t="s">
        <v>4986</v>
      </c>
      <c r="G4675" t="s">
        <v>71</v>
      </c>
      <c r="H4675" t="s">
        <v>129</v>
      </c>
      <c r="I4675" t="s">
        <v>22</v>
      </c>
      <c r="J4675" t="s">
        <v>141</v>
      </c>
      <c r="K4675" t="s">
        <v>17693</v>
      </c>
      <c r="L4675" t="s">
        <v>17694</v>
      </c>
      <c r="M4675">
        <v>3.4258333329999999</v>
      </c>
      <c r="N4675">
        <v>0</v>
      </c>
      <c r="O4675">
        <v>296</v>
      </c>
      <c r="P4675">
        <v>0</v>
      </c>
      <c r="Q4675">
        <v>0</v>
      </c>
      <c r="R4675">
        <v>0</v>
      </c>
      <c r="S4675">
        <v>1014.046667</v>
      </c>
      <c r="T4675">
        <v>0</v>
      </c>
      <c r="U4675">
        <v>0</v>
      </c>
    </row>
    <row r="4676" spans="1:21" x14ac:dyDescent="0.25">
      <c r="A4676" t="s">
        <v>17695</v>
      </c>
      <c r="B4676">
        <v>1</v>
      </c>
      <c r="C4676" t="s">
        <v>78</v>
      </c>
      <c r="D4676" t="s">
        <v>94</v>
      </c>
      <c r="E4676" t="s">
        <v>17696</v>
      </c>
      <c r="F4676" t="s">
        <v>5070</v>
      </c>
      <c r="G4676" t="s">
        <v>71</v>
      </c>
      <c r="H4676" t="s">
        <v>129</v>
      </c>
      <c r="I4676" t="s">
        <v>22</v>
      </c>
      <c r="J4676" t="s">
        <v>141</v>
      </c>
      <c r="K4676" t="s">
        <v>17697</v>
      </c>
      <c r="L4676" t="s">
        <v>17698</v>
      </c>
      <c r="M4676">
        <v>3.721944444</v>
      </c>
      <c r="N4676">
        <v>0</v>
      </c>
      <c r="O4676">
        <v>1</v>
      </c>
      <c r="P4676">
        <v>0</v>
      </c>
      <c r="Q4676">
        <v>0</v>
      </c>
      <c r="R4676">
        <v>0</v>
      </c>
      <c r="S4676">
        <v>3.7219440000000001</v>
      </c>
      <c r="T4676">
        <v>0</v>
      </c>
      <c r="U4676">
        <v>0</v>
      </c>
    </row>
    <row r="4677" spans="1:21" x14ac:dyDescent="0.25">
      <c r="A4677" t="s">
        <v>17699</v>
      </c>
      <c r="B4677">
        <v>1</v>
      </c>
      <c r="C4677" t="s">
        <v>78</v>
      </c>
      <c r="D4677" t="s">
        <v>94</v>
      </c>
      <c r="E4677" t="s">
        <v>17700</v>
      </c>
      <c r="F4677" t="s">
        <v>5842</v>
      </c>
      <c r="G4677" t="s">
        <v>71</v>
      </c>
      <c r="H4677" t="s">
        <v>129</v>
      </c>
      <c r="I4677" t="s">
        <v>22</v>
      </c>
      <c r="J4677" t="s">
        <v>141</v>
      </c>
      <c r="K4677" t="s">
        <v>17701</v>
      </c>
      <c r="L4677" t="s">
        <v>17702</v>
      </c>
      <c r="M4677">
        <v>11.588055555</v>
      </c>
      <c r="N4677">
        <v>0</v>
      </c>
      <c r="O4677">
        <v>102</v>
      </c>
      <c r="P4677">
        <v>0</v>
      </c>
      <c r="Q4677">
        <v>0</v>
      </c>
      <c r="R4677">
        <v>0</v>
      </c>
      <c r="S4677">
        <v>1181.981667</v>
      </c>
      <c r="T4677">
        <v>0</v>
      </c>
      <c r="U4677">
        <v>0</v>
      </c>
    </row>
    <row r="4678" spans="1:21" x14ac:dyDescent="0.25">
      <c r="A4678" t="s">
        <v>17703</v>
      </c>
      <c r="B4678">
        <v>1</v>
      </c>
      <c r="C4678" t="s">
        <v>78</v>
      </c>
      <c r="D4678" t="s">
        <v>88</v>
      </c>
      <c r="E4678" t="s">
        <v>17704</v>
      </c>
      <c r="F4678" t="s">
        <v>4991</v>
      </c>
      <c r="G4678" t="s">
        <v>71</v>
      </c>
      <c r="H4678" t="s">
        <v>129</v>
      </c>
      <c r="I4678" t="s">
        <v>22</v>
      </c>
      <c r="J4678" t="s">
        <v>141</v>
      </c>
      <c r="K4678" t="s">
        <v>17705</v>
      </c>
      <c r="L4678" t="s">
        <v>17706</v>
      </c>
      <c r="M4678">
        <v>1.5652777769999999</v>
      </c>
      <c r="N4678">
        <v>0</v>
      </c>
      <c r="O4678">
        <v>2</v>
      </c>
      <c r="P4678">
        <v>0</v>
      </c>
      <c r="Q4678">
        <v>0</v>
      </c>
      <c r="R4678">
        <v>0</v>
      </c>
      <c r="S4678">
        <v>3.1305559999999999</v>
      </c>
      <c r="T4678">
        <v>0</v>
      </c>
      <c r="U4678">
        <v>0</v>
      </c>
    </row>
    <row r="4679" spans="1:21" x14ac:dyDescent="0.25">
      <c r="A4679" t="s">
        <v>17707</v>
      </c>
      <c r="B4679">
        <v>1</v>
      </c>
      <c r="C4679" t="s">
        <v>78</v>
      </c>
      <c r="D4679" t="s">
        <v>94</v>
      </c>
      <c r="E4679" t="s">
        <v>17708</v>
      </c>
      <c r="F4679" t="s">
        <v>4991</v>
      </c>
      <c r="G4679" t="s">
        <v>71</v>
      </c>
      <c r="H4679" t="s">
        <v>129</v>
      </c>
      <c r="I4679" t="s">
        <v>22</v>
      </c>
      <c r="J4679" t="s">
        <v>141</v>
      </c>
      <c r="K4679" t="s">
        <v>17709</v>
      </c>
      <c r="L4679" t="s">
        <v>17710</v>
      </c>
      <c r="M4679">
        <v>1.3286111110000001</v>
      </c>
      <c r="N4679">
        <v>0</v>
      </c>
      <c r="O4679">
        <v>2</v>
      </c>
      <c r="P4679">
        <v>0</v>
      </c>
      <c r="Q4679">
        <v>0</v>
      </c>
      <c r="R4679">
        <v>0</v>
      </c>
      <c r="S4679">
        <v>2.657222</v>
      </c>
      <c r="T4679">
        <v>0</v>
      </c>
      <c r="U4679">
        <v>0</v>
      </c>
    </row>
    <row r="4680" spans="1:21" x14ac:dyDescent="0.25">
      <c r="A4680" t="s">
        <v>17711</v>
      </c>
      <c r="B4680">
        <v>1</v>
      </c>
      <c r="C4680" t="s">
        <v>78</v>
      </c>
      <c r="D4680" t="s">
        <v>88</v>
      </c>
      <c r="E4680" t="s">
        <v>17712</v>
      </c>
      <c r="F4680" t="s">
        <v>5626</v>
      </c>
      <c r="G4680" t="s">
        <v>71</v>
      </c>
      <c r="H4680" t="s">
        <v>129</v>
      </c>
      <c r="I4680" t="s">
        <v>22</v>
      </c>
      <c r="J4680" t="s">
        <v>141</v>
      </c>
      <c r="K4680" t="s">
        <v>17713</v>
      </c>
      <c r="L4680" t="s">
        <v>17714</v>
      </c>
      <c r="M4680">
        <v>0.58472222200000001</v>
      </c>
      <c r="N4680">
        <v>0</v>
      </c>
      <c r="O4680">
        <v>76</v>
      </c>
      <c r="P4680">
        <v>0</v>
      </c>
      <c r="Q4680">
        <v>0</v>
      </c>
      <c r="R4680">
        <v>0</v>
      </c>
      <c r="S4680">
        <v>44.438889000000003</v>
      </c>
      <c r="T4680">
        <v>0</v>
      </c>
      <c r="U4680">
        <v>0</v>
      </c>
    </row>
    <row r="4681" spans="1:21" x14ac:dyDescent="0.25">
      <c r="A4681" t="s">
        <v>17715</v>
      </c>
      <c r="B4681">
        <v>1</v>
      </c>
      <c r="C4681" t="s">
        <v>79</v>
      </c>
      <c r="D4681" t="s">
        <v>125</v>
      </c>
      <c r="E4681" t="s">
        <v>17716</v>
      </c>
      <c r="F4681" t="s">
        <v>6570</v>
      </c>
      <c r="G4681" t="s">
        <v>72</v>
      </c>
      <c r="H4681" t="s">
        <v>129</v>
      </c>
      <c r="I4681" t="s">
        <v>22</v>
      </c>
      <c r="J4681" t="s">
        <v>141</v>
      </c>
      <c r="K4681" t="s">
        <v>17717</v>
      </c>
      <c r="L4681" t="s">
        <v>17718</v>
      </c>
      <c r="M4681">
        <v>2.2852777770000001</v>
      </c>
      <c r="N4681">
        <v>4</v>
      </c>
      <c r="O4681">
        <v>2611</v>
      </c>
      <c r="P4681">
        <v>0</v>
      </c>
      <c r="Q4681">
        <v>12</v>
      </c>
      <c r="R4681">
        <v>9.1411110000000004</v>
      </c>
      <c r="S4681">
        <v>5966.8602760000003</v>
      </c>
      <c r="T4681">
        <v>0</v>
      </c>
      <c r="U4681">
        <v>27.423333</v>
      </c>
    </row>
    <row r="4682" spans="1:21" x14ac:dyDescent="0.25">
      <c r="A4682" t="s">
        <v>17719</v>
      </c>
      <c r="B4682">
        <v>1</v>
      </c>
      <c r="C4682" t="s">
        <v>79</v>
      </c>
      <c r="D4682" t="s">
        <v>125</v>
      </c>
      <c r="E4682" t="s">
        <v>17720</v>
      </c>
      <c r="F4682" t="s">
        <v>5470</v>
      </c>
      <c r="G4682" t="s">
        <v>71</v>
      </c>
      <c r="H4682" t="s">
        <v>129</v>
      </c>
      <c r="I4682" t="s">
        <v>22</v>
      </c>
      <c r="J4682" t="s">
        <v>141</v>
      </c>
      <c r="K4682" t="s">
        <v>17721</v>
      </c>
      <c r="L4682" t="s">
        <v>17722</v>
      </c>
      <c r="M4682">
        <v>1.6516666659999999</v>
      </c>
      <c r="N4682">
        <v>0</v>
      </c>
      <c r="O4682">
        <v>24</v>
      </c>
      <c r="P4682">
        <v>1</v>
      </c>
      <c r="Q4682">
        <v>85</v>
      </c>
      <c r="R4682">
        <v>0</v>
      </c>
      <c r="S4682">
        <v>39.64</v>
      </c>
      <c r="T4682">
        <v>1.651667</v>
      </c>
      <c r="U4682">
        <v>140.39166700000001</v>
      </c>
    </row>
    <row r="4683" spans="1:21" x14ac:dyDescent="0.25">
      <c r="A4683" t="s">
        <v>17723</v>
      </c>
      <c r="B4683">
        <v>1</v>
      </c>
      <c r="C4683" t="s">
        <v>79</v>
      </c>
      <c r="D4683" t="s">
        <v>125</v>
      </c>
      <c r="E4683" t="s">
        <v>17724</v>
      </c>
      <c r="F4683" t="s">
        <v>140</v>
      </c>
      <c r="G4683" t="s">
        <v>72</v>
      </c>
      <c r="H4683" t="s">
        <v>129</v>
      </c>
      <c r="I4683" t="s">
        <v>22</v>
      </c>
      <c r="J4683" t="s">
        <v>141</v>
      </c>
      <c r="K4683" t="s">
        <v>17725</v>
      </c>
      <c r="L4683" t="s">
        <v>17726</v>
      </c>
      <c r="M4683">
        <v>0.97250000000000003</v>
      </c>
      <c r="N4683">
        <v>2</v>
      </c>
      <c r="O4683">
        <v>41</v>
      </c>
      <c r="P4683">
        <v>5</v>
      </c>
      <c r="Q4683">
        <v>43</v>
      </c>
      <c r="R4683">
        <v>1.9450000000000001</v>
      </c>
      <c r="S4683">
        <v>39.872500000000002</v>
      </c>
      <c r="T4683">
        <v>4.8624999999999998</v>
      </c>
      <c r="U4683">
        <v>41.817500000000003</v>
      </c>
    </row>
    <row r="4684" spans="1:21" x14ac:dyDescent="0.25">
      <c r="A4684" t="s">
        <v>17727</v>
      </c>
      <c r="B4684">
        <v>1</v>
      </c>
      <c r="C4684" t="s">
        <v>78</v>
      </c>
      <c r="D4684" t="s">
        <v>95</v>
      </c>
      <c r="E4684" t="s">
        <v>17728</v>
      </c>
      <c r="F4684" t="s">
        <v>4991</v>
      </c>
      <c r="G4684" t="s">
        <v>71</v>
      </c>
      <c r="H4684" t="s">
        <v>129</v>
      </c>
      <c r="I4684" t="s">
        <v>22</v>
      </c>
      <c r="J4684" t="s">
        <v>141</v>
      </c>
      <c r="K4684" t="s">
        <v>17729</v>
      </c>
      <c r="L4684" t="s">
        <v>17730</v>
      </c>
      <c r="M4684">
        <v>2.4116666659999999</v>
      </c>
      <c r="N4684">
        <v>0</v>
      </c>
      <c r="O4684">
        <v>1</v>
      </c>
      <c r="P4684">
        <v>0</v>
      </c>
      <c r="Q4684">
        <v>0</v>
      </c>
      <c r="R4684">
        <v>0</v>
      </c>
      <c r="S4684">
        <v>2.411667</v>
      </c>
      <c r="T4684">
        <v>0</v>
      </c>
      <c r="U4684">
        <v>0</v>
      </c>
    </row>
    <row r="4685" spans="1:21" x14ac:dyDescent="0.25">
      <c r="A4685" t="s">
        <v>17731</v>
      </c>
      <c r="B4685">
        <v>1</v>
      </c>
      <c r="C4685" t="s">
        <v>78</v>
      </c>
      <c r="D4685" t="s">
        <v>95</v>
      </c>
      <c r="E4685" t="s">
        <v>17728</v>
      </c>
      <c r="F4685" t="s">
        <v>2199</v>
      </c>
      <c r="G4685" t="s">
        <v>71</v>
      </c>
      <c r="H4685" t="s">
        <v>129</v>
      </c>
      <c r="I4685" t="s">
        <v>22</v>
      </c>
      <c r="J4685" t="s">
        <v>141</v>
      </c>
      <c r="K4685" t="s">
        <v>17732</v>
      </c>
      <c r="L4685" t="s">
        <v>17733</v>
      </c>
      <c r="M4685">
        <v>4.1891666660000002</v>
      </c>
      <c r="N4685">
        <v>0</v>
      </c>
      <c r="O4685">
        <v>1</v>
      </c>
      <c r="P4685">
        <v>0</v>
      </c>
      <c r="Q4685">
        <v>0</v>
      </c>
      <c r="R4685">
        <v>0</v>
      </c>
      <c r="S4685">
        <v>4.1891670000000003</v>
      </c>
      <c r="T4685">
        <v>0</v>
      </c>
      <c r="U4685">
        <v>0</v>
      </c>
    </row>
    <row r="4686" spans="1:21" x14ac:dyDescent="0.25">
      <c r="A4686" t="s">
        <v>17734</v>
      </c>
      <c r="B4686">
        <v>1</v>
      </c>
      <c r="C4686" t="s">
        <v>78</v>
      </c>
      <c r="D4686" t="s">
        <v>95</v>
      </c>
      <c r="E4686" t="s">
        <v>17735</v>
      </c>
      <c r="F4686" t="s">
        <v>4991</v>
      </c>
      <c r="G4686" t="s">
        <v>71</v>
      </c>
      <c r="H4686" t="s">
        <v>129</v>
      </c>
      <c r="I4686" t="s">
        <v>22</v>
      </c>
      <c r="J4686" t="s">
        <v>141</v>
      </c>
      <c r="K4686" t="s">
        <v>17736</v>
      </c>
      <c r="L4686" t="s">
        <v>17737</v>
      </c>
      <c r="M4686">
        <v>3.8374999999999999</v>
      </c>
      <c r="N4686">
        <v>0</v>
      </c>
      <c r="O4686">
        <v>72</v>
      </c>
      <c r="P4686">
        <v>1</v>
      </c>
      <c r="Q4686">
        <v>13</v>
      </c>
      <c r="R4686">
        <v>0</v>
      </c>
      <c r="S4686">
        <v>276.3</v>
      </c>
      <c r="T4686">
        <v>3.8374999999999999</v>
      </c>
      <c r="U4686">
        <v>49.887500000000003</v>
      </c>
    </row>
    <row r="4687" spans="1:21" x14ac:dyDescent="0.25">
      <c r="A4687" t="s">
        <v>17738</v>
      </c>
      <c r="B4687">
        <v>1</v>
      </c>
      <c r="C4687" t="s">
        <v>78</v>
      </c>
      <c r="D4687" t="s">
        <v>95</v>
      </c>
      <c r="E4687" t="s">
        <v>17739</v>
      </c>
      <c r="F4687" t="s">
        <v>2199</v>
      </c>
      <c r="G4687" t="s">
        <v>71</v>
      </c>
      <c r="H4687" t="s">
        <v>129</v>
      </c>
      <c r="I4687" t="s">
        <v>24</v>
      </c>
      <c r="J4687" t="s">
        <v>141</v>
      </c>
      <c r="K4687" t="s">
        <v>17740</v>
      </c>
      <c r="L4687" t="s">
        <v>17741</v>
      </c>
      <c r="M4687">
        <v>5.7138888879999996</v>
      </c>
      <c r="N4687">
        <v>0</v>
      </c>
      <c r="O4687">
        <v>55</v>
      </c>
      <c r="P4687">
        <v>0</v>
      </c>
      <c r="Q4687">
        <v>0</v>
      </c>
      <c r="R4687">
        <v>0</v>
      </c>
      <c r="S4687">
        <v>314.26388900000001</v>
      </c>
      <c r="T4687">
        <v>0</v>
      </c>
      <c r="U4687">
        <v>0</v>
      </c>
    </row>
    <row r="4688" spans="1:21" x14ac:dyDescent="0.25">
      <c r="A4688" t="s">
        <v>17742</v>
      </c>
      <c r="B4688">
        <v>1</v>
      </c>
      <c r="C4688" t="s">
        <v>78</v>
      </c>
      <c r="D4688" t="s">
        <v>95</v>
      </c>
      <c r="E4688" t="s">
        <v>17743</v>
      </c>
      <c r="F4688" t="s">
        <v>5070</v>
      </c>
      <c r="G4688" t="s">
        <v>71</v>
      </c>
      <c r="H4688" t="s">
        <v>129</v>
      </c>
      <c r="I4688" t="s">
        <v>22</v>
      </c>
      <c r="J4688" t="s">
        <v>141</v>
      </c>
      <c r="K4688" t="s">
        <v>17744</v>
      </c>
      <c r="L4688" t="s">
        <v>17745</v>
      </c>
      <c r="M4688">
        <v>7.9819444439999998</v>
      </c>
      <c r="N4688">
        <v>0</v>
      </c>
      <c r="O4688">
        <v>1</v>
      </c>
      <c r="P4688">
        <v>0</v>
      </c>
      <c r="Q4688">
        <v>0</v>
      </c>
      <c r="R4688">
        <v>0</v>
      </c>
      <c r="S4688">
        <v>7.9819440000000004</v>
      </c>
      <c r="T4688">
        <v>0</v>
      </c>
      <c r="U4688">
        <v>0</v>
      </c>
    </row>
    <row r="4689" spans="1:21" x14ac:dyDescent="0.25">
      <c r="A4689" t="s">
        <v>17746</v>
      </c>
      <c r="B4689">
        <v>1</v>
      </c>
      <c r="C4689" t="s">
        <v>78</v>
      </c>
      <c r="D4689" t="s">
        <v>95</v>
      </c>
      <c r="E4689" t="s">
        <v>17739</v>
      </c>
      <c r="F4689" t="s">
        <v>2199</v>
      </c>
      <c r="G4689" t="s">
        <v>71</v>
      </c>
      <c r="H4689" t="s">
        <v>129</v>
      </c>
      <c r="I4689" t="s">
        <v>24</v>
      </c>
      <c r="J4689" t="s">
        <v>141</v>
      </c>
      <c r="K4689" t="s">
        <v>17747</v>
      </c>
      <c r="L4689" t="s">
        <v>17748</v>
      </c>
      <c r="M4689">
        <v>1.4502777769999999</v>
      </c>
      <c r="N4689">
        <v>0</v>
      </c>
      <c r="O4689">
        <v>55</v>
      </c>
      <c r="P4689">
        <v>0</v>
      </c>
      <c r="Q4689">
        <v>0</v>
      </c>
      <c r="R4689">
        <v>0</v>
      </c>
      <c r="S4689">
        <v>79.765277999999995</v>
      </c>
      <c r="T4689">
        <v>0</v>
      </c>
      <c r="U4689">
        <v>0</v>
      </c>
    </row>
    <row r="4690" spans="1:21" x14ac:dyDescent="0.25">
      <c r="A4690" t="s">
        <v>17749</v>
      </c>
      <c r="B4690">
        <v>1</v>
      </c>
      <c r="C4690" t="s">
        <v>78</v>
      </c>
      <c r="D4690" t="s">
        <v>95</v>
      </c>
      <c r="E4690" t="s">
        <v>17750</v>
      </c>
      <c r="F4690" t="s">
        <v>2199</v>
      </c>
      <c r="G4690" t="s">
        <v>71</v>
      </c>
      <c r="H4690" t="s">
        <v>129</v>
      </c>
      <c r="I4690" t="s">
        <v>22</v>
      </c>
      <c r="J4690" t="s">
        <v>141</v>
      </c>
      <c r="K4690" t="s">
        <v>17751</v>
      </c>
      <c r="L4690" t="s">
        <v>17752</v>
      </c>
      <c r="M4690">
        <v>2.571111111</v>
      </c>
      <c r="N4690">
        <v>0</v>
      </c>
      <c r="O4690">
        <v>1</v>
      </c>
      <c r="P4690">
        <v>0</v>
      </c>
      <c r="Q4690">
        <v>0</v>
      </c>
      <c r="R4690">
        <v>0</v>
      </c>
      <c r="S4690">
        <v>2.5711110000000001</v>
      </c>
      <c r="T4690">
        <v>0</v>
      </c>
      <c r="U4690">
        <v>0</v>
      </c>
    </row>
    <row r="4691" spans="1:21" x14ac:dyDescent="0.25">
      <c r="A4691" t="s">
        <v>17753</v>
      </c>
      <c r="B4691">
        <v>1</v>
      </c>
      <c r="C4691" t="s">
        <v>78</v>
      </c>
      <c r="D4691" t="s">
        <v>81</v>
      </c>
      <c r="E4691" t="s">
        <v>17754</v>
      </c>
      <c r="F4691" t="s">
        <v>4991</v>
      </c>
      <c r="G4691" t="s">
        <v>71</v>
      </c>
      <c r="H4691" t="s">
        <v>129</v>
      </c>
      <c r="I4691" t="s">
        <v>22</v>
      </c>
      <c r="J4691" t="s">
        <v>141</v>
      </c>
      <c r="K4691" t="s">
        <v>17755</v>
      </c>
      <c r="L4691" t="s">
        <v>17756</v>
      </c>
      <c r="M4691">
        <v>6.5133333330000003</v>
      </c>
      <c r="N4691">
        <v>0</v>
      </c>
      <c r="O4691">
        <v>4</v>
      </c>
      <c r="P4691">
        <v>0</v>
      </c>
      <c r="Q4691">
        <v>0</v>
      </c>
      <c r="R4691">
        <v>0</v>
      </c>
      <c r="S4691">
        <v>26.053332999999999</v>
      </c>
      <c r="T4691">
        <v>0</v>
      </c>
      <c r="U4691">
        <v>0</v>
      </c>
    </row>
    <row r="4692" spans="1:21" x14ac:dyDescent="0.25">
      <c r="A4692" t="s">
        <v>17757</v>
      </c>
      <c r="B4692">
        <v>1</v>
      </c>
      <c r="C4692" t="s">
        <v>78</v>
      </c>
      <c r="D4692" t="s">
        <v>93</v>
      </c>
      <c r="E4692" t="s">
        <v>17758</v>
      </c>
      <c r="F4692" t="s">
        <v>128</v>
      </c>
      <c r="G4692" t="s">
        <v>72</v>
      </c>
      <c r="H4692" t="s">
        <v>129</v>
      </c>
      <c r="I4692" t="s">
        <v>22</v>
      </c>
      <c r="J4692" t="s">
        <v>130</v>
      </c>
      <c r="K4692" t="s">
        <v>17759</v>
      </c>
      <c r="L4692" t="s">
        <v>17760</v>
      </c>
      <c r="M4692">
        <v>0.95222222199999995</v>
      </c>
      <c r="N4692">
        <v>2</v>
      </c>
      <c r="O4692">
        <v>283</v>
      </c>
      <c r="P4692">
        <v>0</v>
      </c>
      <c r="Q4692">
        <v>0</v>
      </c>
      <c r="R4692">
        <v>1.904444</v>
      </c>
      <c r="S4692">
        <v>269.47888899999998</v>
      </c>
      <c r="T4692">
        <v>0</v>
      </c>
      <c r="U4692">
        <v>0</v>
      </c>
    </row>
    <row r="4693" spans="1:21" x14ac:dyDescent="0.25">
      <c r="A4693" t="s">
        <v>17761</v>
      </c>
      <c r="B4693">
        <v>1</v>
      </c>
      <c r="C4693" t="s">
        <v>78</v>
      </c>
      <c r="D4693" t="s">
        <v>95</v>
      </c>
      <c r="E4693" t="s">
        <v>17762</v>
      </c>
      <c r="F4693" t="s">
        <v>2199</v>
      </c>
      <c r="G4693" t="s">
        <v>71</v>
      </c>
      <c r="H4693" t="s">
        <v>129</v>
      </c>
      <c r="I4693" t="s">
        <v>22</v>
      </c>
      <c r="J4693" t="s">
        <v>141</v>
      </c>
      <c r="K4693" t="s">
        <v>17763</v>
      </c>
      <c r="L4693" t="s">
        <v>17764</v>
      </c>
      <c r="M4693">
        <v>2.3511111109999998</v>
      </c>
      <c r="N4693">
        <v>0</v>
      </c>
      <c r="O4693">
        <v>71</v>
      </c>
      <c r="P4693">
        <v>0</v>
      </c>
      <c r="Q4693">
        <v>0</v>
      </c>
      <c r="R4693">
        <v>0</v>
      </c>
      <c r="S4693">
        <v>166.928889</v>
      </c>
      <c r="T4693">
        <v>0</v>
      </c>
      <c r="U4693">
        <v>0</v>
      </c>
    </row>
    <row r="4694" spans="1:21" x14ac:dyDescent="0.25">
      <c r="A4694" t="s">
        <v>17765</v>
      </c>
      <c r="B4694">
        <v>1</v>
      </c>
      <c r="C4694" t="s">
        <v>78</v>
      </c>
      <c r="D4694" t="s">
        <v>95</v>
      </c>
      <c r="E4694" t="s">
        <v>17766</v>
      </c>
      <c r="F4694" t="s">
        <v>4991</v>
      </c>
      <c r="G4694" t="s">
        <v>71</v>
      </c>
      <c r="H4694" t="s">
        <v>129</v>
      </c>
      <c r="I4694" t="s">
        <v>22</v>
      </c>
      <c r="J4694" t="s">
        <v>141</v>
      </c>
      <c r="K4694" t="s">
        <v>17767</v>
      </c>
      <c r="L4694" t="s">
        <v>17768</v>
      </c>
      <c r="M4694">
        <v>7.9638888879999996</v>
      </c>
      <c r="N4694">
        <v>0</v>
      </c>
      <c r="O4694">
        <v>1</v>
      </c>
      <c r="P4694">
        <v>0</v>
      </c>
      <c r="Q4694">
        <v>0</v>
      </c>
      <c r="R4694">
        <v>0</v>
      </c>
      <c r="S4694">
        <v>7.963889</v>
      </c>
      <c r="T4694">
        <v>0</v>
      </c>
      <c r="U4694">
        <v>0</v>
      </c>
    </row>
    <row r="4695" spans="1:21" x14ac:dyDescent="0.25">
      <c r="A4695" t="s">
        <v>17769</v>
      </c>
      <c r="B4695">
        <v>1</v>
      </c>
      <c r="C4695" t="s">
        <v>78</v>
      </c>
      <c r="D4695" t="s">
        <v>81</v>
      </c>
      <c r="E4695" t="s">
        <v>17770</v>
      </c>
      <c r="F4695" t="s">
        <v>177</v>
      </c>
      <c r="G4695" t="s">
        <v>71</v>
      </c>
      <c r="H4695" t="s">
        <v>129</v>
      </c>
      <c r="I4695" t="s">
        <v>22</v>
      </c>
      <c r="J4695" t="s">
        <v>130</v>
      </c>
      <c r="K4695" t="s">
        <v>17771</v>
      </c>
      <c r="L4695" t="s">
        <v>17772</v>
      </c>
      <c r="M4695">
        <v>8.1882638879999998</v>
      </c>
      <c r="N4695">
        <v>0</v>
      </c>
      <c r="O4695">
        <v>79</v>
      </c>
      <c r="P4695">
        <v>0</v>
      </c>
      <c r="Q4695">
        <v>0</v>
      </c>
      <c r="R4695">
        <v>0</v>
      </c>
      <c r="S4695">
        <v>646.87284699999998</v>
      </c>
      <c r="T4695">
        <v>0</v>
      </c>
      <c r="U4695">
        <v>0</v>
      </c>
    </row>
    <row r="4696" spans="1:21" x14ac:dyDescent="0.25">
      <c r="A4696" t="s">
        <v>17773</v>
      </c>
      <c r="B4696">
        <v>1</v>
      </c>
      <c r="C4696" t="s">
        <v>78</v>
      </c>
      <c r="D4696" t="s">
        <v>81</v>
      </c>
      <c r="E4696" t="s">
        <v>17774</v>
      </c>
      <c r="F4696" t="s">
        <v>177</v>
      </c>
      <c r="G4696" t="s">
        <v>71</v>
      </c>
      <c r="H4696" t="s">
        <v>129</v>
      </c>
      <c r="I4696" t="s">
        <v>22</v>
      </c>
      <c r="J4696" t="s">
        <v>130</v>
      </c>
      <c r="K4696" t="s">
        <v>17775</v>
      </c>
      <c r="L4696" t="s">
        <v>17776</v>
      </c>
      <c r="M4696">
        <v>4.1377536109999999</v>
      </c>
      <c r="N4696">
        <v>2</v>
      </c>
      <c r="O4696">
        <v>434</v>
      </c>
      <c r="P4696">
        <v>0</v>
      </c>
      <c r="Q4696">
        <v>0</v>
      </c>
      <c r="R4696">
        <v>8.2755069999999993</v>
      </c>
      <c r="S4696">
        <v>1795.785067</v>
      </c>
      <c r="T4696">
        <v>0</v>
      </c>
      <c r="U4696">
        <v>0</v>
      </c>
    </row>
    <row r="4697" spans="1:21" x14ac:dyDescent="0.25">
      <c r="A4697" t="s">
        <v>17777</v>
      </c>
      <c r="B4697">
        <v>1</v>
      </c>
      <c r="C4697" t="s">
        <v>78</v>
      </c>
      <c r="D4697" t="s">
        <v>81</v>
      </c>
      <c r="E4697" t="s">
        <v>17774</v>
      </c>
      <c r="F4697" t="s">
        <v>177</v>
      </c>
      <c r="G4697" t="s">
        <v>71</v>
      </c>
      <c r="H4697" t="s">
        <v>129</v>
      </c>
      <c r="I4697" t="s">
        <v>22</v>
      </c>
      <c r="J4697" t="s">
        <v>130</v>
      </c>
      <c r="K4697" t="s">
        <v>17778</v>
      </c>
      <c r="L4697" t="s">
        <v>17779</v>
      </c>
      <c r="M4697">
        <v>5.3116666659999998</v>
      </c>
      <c r="N4697">
        <v>2</v>
      </c>
      <c r="O4697">
        <v>434</v>
      </c>
      <c r="P4697">
        <v>0</v>
      </c>
      <c r="Q4697">
        <v>0</v>
      </c>
      <c r="R4697">
        <v>10.623333000000001</v>
      </c>
      <c r="S4697">
        <v>2305.2633329999999</v>
      </c>
      <c r="T4697">
        <v>0</v>
      </c>
      <c r="U4697">
        <v>0</v>
      </c>
    </row>
    <row r="4698" spans="1:21" x14ac:dyDescent="0.25">
      <c r="A4698" t="s">
        <v>17780</v>
      </c>
      <c r="B4698">
        <v>1</v>
      </c>
      <c r="C4698" t="s">
        <v>78</v>
      </c>
      <c r="D4698" t="s">
        <v>81</v>
      </c>
      <c r="E4698" t="s">
        <v>17774</v>
      </c>
      <c r="F4698" t="s">
        <v>177</v>
      </c>
      <c r="G4698" t="s">
        <v>71</v>
      </c>
      <c r="H4698" t="s">
        <v>129</v>
      </c>
      <c r="I4698" t="s">
        <v>22</v>
      </c>
      <c r="J4698" t="s">
        <v>130</v>
      </c>
      <c r="K4698" t="s">
        <v>17781</v>
      </c>
      <c r="L4698" t="s">
        <v>17782</v>
      </c>
      <c r="M4698">
        <v>7.45</v>
      </c>
      <c r="N4698">
        <v>2</v>
      </c>
      <c r="O4698">
        <v>434</v>
      </c>
      <c r="P4698">
        <v>0</v>
      </c>
      <c r="Q4698">
        <v>0</v>
      </c>
      <c r="R4698">
        <v>14.9</v>
      </c>
      <c r="S4698">
        <v>3233.3</v>
      </c>
      <c r="T4698">
        <v>0</v>
      </c>
      <c r="U4698">
        <v>0</v>
      </c>
    </row>
    <row r="4699" spans="1:21" x14ac:dyDescent="0.25">
      <c r="A4699" t="s">
        <v>17783</v>
      </c>
      <c r="B4699">
        <v>1</v>
      </c>
      <c r="C4699" t="s">
        <v>78</v>
      </c>
      <c r="D4699" t="s">
        <v>81</v>
      </c>
      <c r="E4699" t="s">
        <v>17774</v>
      </c>
      <c r="F4699" t="s">
        <v>177</v>
      </c>
      <c r="G4699" t="s">
        <v>71</v>
      </c>
      <c r="H4699" t="s">
        <v>129</v>
      </c>
      <c r="I4699" t="s">
        <v>22</v>
      </c>
      <c r="J4699" t="s">
        <v>130</v>
      </c>
      <c r="K4699" t="s">
        <v>17784</v>
      </c>
      <c r="L4699" t="s">
        <v>17785</v>
      </c>
      <c r="M4699">
        <v>3.7479925000000001</v>
      </c>
      <c r="N4699">
        <v>2</v>
      </c>
      <c r="O4699">
        <v>434</v>
      </c>
      <c r="P4699">
        <v>0</v>
      </c>
      <c r="Q4699">
        <v>0</v>
      </c>
      <c r="R4699">
        <v>7.4959850000000001</v>
      </c>
      <c r="S4699">
        <v>1626.628745</v>
      </c>
      <c r="T4699">
        <v>0</v>
      </c>
      <c r="U4699">
        <v>0</v>
      </c>
    </row>
    <row r="4700" spans="1:21" x14ac:dyDescent="0.25">
      <c r="A4700" t="s">
        <v>17786</v>
      </c>
      <c r="B4700">
        <v>1</v>
      </c>
      <c r="C4700" t="s">
        <v>78</v>
      </c>
      <c r="D4700" t="s">
        <v>81</v>
      </c>
      <c r="E4700" t="s">
        <v>17774</v>
      </c>
      <c r="F4700" t="s">
        <v>177</v>
      </c>
      <c r="G4700" t="s">
        <v>71</v>
      </c>
      <c r="H4700" t="s">
        <v>129</v>
      </c>
      <c r="I4700" t="s">
        <v>22</v>
      </c>
      <c r="J4700" t="s">
        <v>130</v>
      </c>
      <c r="K4700" t="s">
        <v>17787</v>
      </c>
      <c r="L4700" t="s">
        <v>17788</v>
      </c>
      <c r="M4700">
        <v>3.0463888880000001</v>
      </c>
      <c r="N4700">
        <v>2</v>
      </c>
      <c r="O4700">
        <v>434</v>
      </c>
      <c r="P4700">
        <v>0</v>
      </c>
      <c r="Q4700">
        <v>0</v>
      </c>
      <c r="R4700">
        <v>6.092778</v>
      </c>
      <c r="S4700">
        <v>1322.132777</v>
      </c>
      <c r="T4700">
        <v>0</v>
      </c>
      <c r="U4700">
        <v>0</v>
      </c>
    </row>
    <row r="4701" spans="1:21" x14ac:dyDescent="0.25">
      <c r="A4701" t="s">
        <v>17789</v>
      </c>
      <c r="B4701">
        <v>1</v>
      </c>
      <c r="C4701" t="s">
        <v>78</v>
      </c>
      <c r="D4701" t="s">
        <v>81</v>
      </c>
      <c r="E4701" t="s">
        <v>17770</v>
      </c>
      <c r="F4701" t="s">
        <v>177</v>
      </c>
      <c r="G4701" t="s">
        <v>71</v>
      </c>
      <c r="H4701" t="s">
        <v>129</v>
      </c>
      <c r="I4701" t="s">
        <v>22</v>
      </c>
      <c r="J4701" t="s">
        <v>130</v>
      </c>
      <c r="K4701" t="s">
        <v>17790</v>
      </c>
      <c r="L4701" t="s">
        <v>17791</v>
      </c>
      <c r="M4701">
        <v>7.1511111109999996</v>
      </c>
      <c r="N4701">
        <v>0</v>
      </c>
      <c r="O4701">
        <v>79</v>
      </c>
      <c r="P4701">
        <v>0</v>
      </c>
      <c r="Q4701">
        <v>0</v>
      </c>
      <c r="R4701">
        <v>0</v>
      </c>
      <c r="S4701">
        <v>564.93777799999998</v>
      </c>
      <c r="T4701">
        <v>0</v>
      </c>
      <c r="U4701">
        <v>0</v>
      </c>
    </row>
    <row r="4702" spans="1:21" x14ac:dyDescent="0.25">
      <c r="A4702" t="s">
        <v>17792</v>
      </c>
      <c r="B4702">
        <v>1</v>
      </c>
      <c r="C4702" t="s">
        <v>78</v>
      </c>
      <c r="D4702" t="s">
        <v>81</v>
      </c>
      <c r="E4702" t="s">
        <v>17793</v>
      </c>
      <c r="F4702" t="s">
        <v>177</v>
      </c>
      <c r="G4702" t="s">
        <v>71</v>
      </c>
      <c r="H4702" t="s">
        <v>129</v>
      </c>
      <c r="I4702" t="s">
        <v>22</v>
      </c>
      <c r="J4702" t="s">
        <v>130</v>
      </c>
      <c r="K4702" t="s">
        <v>17794</v>
      </c>
      <c r="L4702" t="s">
        <v>17795</v>
      </c>
      <c r="M4702">
        <v>2.082916666</v>
      </c>
      <c r="N4702">
        <v>0</v>
      </c>
      <c r="O4702">
        <v>62</v>
      </c>
      <c r="P4702">
        <v>0</v>
      </c>
      <c r="Q4702">
        <v>0</v>
      </c>
      <c r="R4702">
        <v>0</v>
      </c>
      <c r="S4702">
        <v>129.14083299999999</v>
      </c>
      <c r="T4702">
        <v>0</v>
      </c>
      <c r="U4702">
        <v>0</v>
      </c>
    </row>
    <row r="4703" spans="1:21" x14ac:dyDescent="0.25">
      <c r="A4703" t="s">
        <v>17796</v>
      </c>
      <c r="B4703">
        <v>1</v>
      </c>
      <c r="C4703" t="s">
        <v>78</v>
      </c>
      <c r="D4703" t="s">
        <v>81</v>
      </c>
      <c r="E4703" t="s">
        <v>17797</v>
      </c>
      <c r="F4703" t="s">
        <v>4991</v>
      </c>
      <c r="G4703" t="s">
        <v>71</v>
      </c>
      <c r="H4703" t="s">
        <v>129</v>
      </c>
      <c r="I4703" t="s">
        <v>22</v>
      </c>
      <c r="J4703" t="s">
        <v>141</v>
      </c>
      <c r="K4703" t="s">
        <v>17798</v>
      </c>
      <c r="L4703" t="s">
        <v>17799</v>
      </c>
      <c r="M4703">
        <v>1.945277777</v>
      </c>
      <c r="N4703">
        <v>0</v>
      </c>
      <c r="O4703">
        <v>4</v>
      </c>
      <c r="P4703">
        <v>0</v>
      </c>
      <c r="Q4703">
        <v>0</v>
      </c>
      <c r="R4703">
        <v>0</v>
      </c>
      <c r="S4703">
        <v>7.7811110000000001</v>
      </c>
      <c r="T4703">
        <v>0</v>
      </c>
      <c r="U4703">
        <v>0</v>
      </c>
    </row>
    <row r="4704" spans="1:21" x14ac:dyDescent="0.25">
      <c r="A4704" t="s">
        <v>17800</v>
      </c>
      <c r="B4704">
        <v>1</v>
      </c>
      <c r="C4704" t="s">
        <v>78</v>
      </c>
      <c r="D4704" t="s">
        <v>81</v>
      </c>
      <c r="E4704" t="s">
        <v>17801</v>
      </c>
      <c r="F4704" t="s">
        <v>177</v>
      </c>
      <c r="G4704" t="s">
        <v>71</v>
      </c>
      <c r="H4704" t="s">
        <v>129</v>
      </c>
      <c r="I4704" t="s">
        <v>22</v>
      </c>
      <c r="J4704" t="s">
        <v>130</v>
      </c>
      <c r="K4704" t="s">
        <v>17802</v>
      </c>
      <c r="L4704" t="s">
        <v>17803</v>
      </c>
      <c r="M4704">
        <v>1.400555555</v>
      </c>
      <c r="N4704">
        <v>0</v>
      </c>
      <c r="O4704">
        <v>142</v>
      </c>
      <c r="P4704">
        <v>0</v>
      </c>
      <c r="Q4704">
        <v>0</v>
      </c>
      <c r="R4704">
        <v>0</v>
      </c>
      <c r="S4704">
        <v>198.87888899999999</v>
      </c>
      <c r="T4704">
        <v>0</v>
      </c>
      <c r="U4704">
        <v>0</v>
      </c>
    </row>
    <row r="4705" spans="1:21" x14ac:dyDescent="0.25">
      <c r="A4705" t="s">
        <v>17804</v>
      </c>
      <c r="B4705">
        <v>1</v>
      </c>
      <c r="C4705" t="s">
        <v>78</v>
      </c>
      <c r="D4705" t="s">
        <v>88</v>
      </c>
      <c r="E4705" t="s">
        <v>17805</v>
      </c>
      <c r="F4705" t="s">
        <v>4991</v>
      </c>
      <c r="G4705" t="s">
        <v>71</v>
      </c>
      <c r="H4705" t="s">
        <v>129</v>
      </c>
      <c r="I4705" t="s">
        <v>22</v>
      </c>
      <c r="J4705" t="s">
        <v>141</v>
      </c>
      <c r="K4705" t="s">
        <v>17806</v>
      </c>
      <c r="L4705" t="s">
        <v>17807</v>
      </c>
      <c r="M4705">
        <v>3.6455555550000001</v>
      </c>
      <c r="N4705">
        <v>0</v>
      </c>
      <c r="O4705">
        <v>3</v>
      </c>
      <c r="P4705">
        <v>0</v>
      </c>
      <c r="Q4705">
        <v>0</v>
      </c>
      <c r="R4705">
        <v>0</v>
      </c>
      <c r="S4705">
        <v>10.936667</v>
      </c>
      <c r="T4705">
        <v>0</v>
      </c>
      <c r="U4705">
        <v>0</v>
      </c>
    </row>
    <row r="4706" spans="1:21" x14ac:dyDescent="0.25">
      <c r="A4706" t="s">
        <v>17808</v>
      </c>
      <c r="B4706">
        <v>1</v>
      </c>
      <c r="C4706" t="s">
        <v>78</v>
      </c>
      <c r="D4706" t="s">
        <v>104</v>
      </c>
      <c r="E4706" t="s">
        <v>17809</v>
      </c>
      <c r="F4706" t="s">
        <v>5748</v>
      </c>
      <c r="G4706" t="s">
        <v>71</v>
      </c>
      <c r="H4706" t="s">
        <v>129</v>
      </c>
      <c r="I4706" t="s">
        <v>22</v>
      </c>
      <c r="J4706" t="s">
        <v>141</v>
      </c>
      <c r="K4706" t="s">
        <v>17810</v>
      </c>
      <c r="L4706" t="s">
        <v>17811</v>
      </c>
      <c r="M4706">
        <v>0.272777777</v>
      </c>
      <c r="N4706">
        <v>1</v>
      </c>
      <c r="O4706">
        <v>97</v>
      </c>
      <c r="P4706">
        <v>0</v>
      </c>
      <c r="Q4706">
        <v>0</v>
      </c>
      <c r="R4706">
        <v>0.27277800000000002</v>
      </c>
      <c r="S4706">
        <v>26.459444000000001</v>
      </c>
      <c r="T4706">
        <v>0</v>
      </c>
      <c r="U4706">
        <v>0</v>
      </c>
    </row>
    <row r="4707" spans="1:21" x14ac:dyDescent="0.25">
      <c r="A4707" t="s">
        <v>17812</v>
      </c>
      <c r="B4707">
        <v>1</v>
      </c>
      <c r="C4707" t="s">
        <v>78</v>
      </c>
      <c r="D4707" t="s">
        <v>98</v>
      </c>
      <c r="E4707" t="s">
        <v>17813</v>
      </c>
      <c r="F4707" t="s">
        <v>6456</v>
      </c>
      <c r="G4707" t="s">
        <v>72</v>
      </c>
      <c r="H4707" t="s">
        <v>129</v>
      </c>
      <c r="I4707" t="s">
        <v>22</v>
      </c>
      <c r="J4707" t="s">
        <v>141</v>
      </c>
      <c r="K4707" t="s">
        <v>17814</v>
      </c>
      <c r="L4707" t="s">
        <v>17815</v>
      </c>
      <c r="M4707">
        <v>1.760277777</v>
      </c>
      <c r="N4707">
        <v>1</v>
      </c>
      <c r="O4707">
        <v>233</v>
      </c>
      <c r="P4707">
        <v>0</v>
      </c>
      <c r="Q4707">
        <v>5</v>
      </c>
      <c r="R4707">
        <v>1.760278</v>
      </c>
      <c r="S4707">
        <v>410.144722</v>
      </c>
      <c r="T4707">
        <v>0</v>
      </c>
      <c r="U4707">
        <v>8.8013890000000004</v>
      </c>
    </row>
    <row r="4708" spans="1:21" x14ac:dyDescent="0.25">
      <c r="A4708" t="s">
        <v>17816</v>
      </c>
      <c r="B4708">
        <v>1</v>
      </c>
      <c r="C4708" t="s">
        <v>78</v>
      </c>
      <c r="D4708" t="s">
        <v>99</v>
      </c>
      <c r="E4708" t="s">
        <v>3004</v>
      </c>
      <c r="F4708" t="s">
        <v>140</v>
      </c>
      <c r="G4708" t="s">
        <v>72</v>
      </c>
      <c r="H4708" t="s">
        <v>129</v>
      </c>
      <c r="I4708" t="s">
        <v>22</v>
      </c>
      <c r="J4708" t="s">
        <v>141</v>
      </c>
      <c r="K4708" t="s">
        <v>17817</v>
      </c>
      <c r="L4708" t="s">
        <v>17818</v>
      </c>
      <c r="M4708">
        <v>0.78944444400000002</v>
      </c>
      <c r="N4708">
        <v>0</v>
      </c>
      <c r="O4708">
        <v>0</v>
      </c>
      <c r="P4708">
        <v>26</v>
      </c>
      <c r="Q4708">
        <v>0</v>
      </c>
      <c r="R4708">
        <v>0</v>
      </c>
      <c r="S4708">
        <v>0</v>
      </c>
      <c r="T4708">
        <v>20.525556000000002</v>
      </c>
      <c r="U4708">
        <v>0</v>
      </c>
    </row>
    <row r="4709" spans="1:21" x14ac:dyDescent="0.25">
      <c r="A4709" t="s">
        <v>17819</v>
      </c>
      <c r="B4709">
        <v>1</v>
      </c>
      <c r="C4709" t="s">
        <v>78</v>
      </c>
      <c r="D4709" t="s">
        <v>94</v>
      </c>
      <c r="E4709" t="s">
        <v>17820</v>
      </c>
      <c r="F4709" t="s">
        <v>5070</v>
      </c>
      <c r="G4709" t="s">
        <v>71</v>
      </c>
      <c r="H4709" t="s">
        <v>129</v>
      </c>
      <c r="I4709" t="s">
        <v>22</v>
      </c>
      <c r="J4709" t="s">
        <v>141</v>
      </c>
      <c r="K4709" t="s">
        <v>17821</v>
      </c>
      <c r="L4709" t="s">
        <v>17822</v>
      </c>
      <c r="M4709">
        <v>6.3819444440000002</v>
      </c>
      <c r="N4709">
        <v>0</v>
      </c>
      <c r="O4709">
        <v>1</v>
      </c>
      <c r="P4709">
        <v>0</v>
      </c>
      <c r="Q4709">
        <v>0</v>
      </c>
      <c r="R4709">
        <v>0</v>
      </c>
      <c r="S4709">
        <v>6.3819439999999998</v>
      </c>
      <c r="T4709">
        <v>0</v>
      </c>
      <c r="U4709">
        <v>0</v>
      </c>
    </row>
    <row r="4710" spans="1:21" x14ac:dyDescent="0.25">
      <c r="A4710" t="s">
        <v>17823</v>
      </c>
      <c r="B4710">
        <v>1</v>
      </c>
      <c r="C4710" t="s">
        <v>78</v>
      </c>
      <c r="D4710" t="s">
        <v>81</v>
      </c>
      <c r="E4710" t="s">
        <v>17793</v>
      </c>
      <c r="F4710" t="s">
        <v>177</v>
      </c>
      <c r="G4710" t="s">
        <v>71</v>
      </c>
      <c r="H4710" t="s">
        <v>129</v>
      </c>
      <c r="I4710" t="s">
        <v>22</v>
      </c>
      <c r="J4710" t="s">
        <v>130</v>
      </c>
      <c r="K4710" t="s">
        <v>17824</v>
      </c>
      <c r="L4710" t="s">
        <v>17825</v>
      </c>
      <c r="M4710">
        <v>8.5858155549999999</v>
      </c>
      <c r="N4710">
        <v>0</v>
      </c>
      <c r="O4710">
        <v>62</v>
      </c>
      <c r="P4710">
        <v>0</v>
      </c>
      <c r="Q4710">
        <v>0</v>
      </c>
      <c r="R4710">
        <v>0</v>
      </c>
      <c r="S4710">
        <v>532.32056399999999</v>
      </c>
      <c r="T4710">
        <v>0</v>
      </c>
      <c r="U4710">
        <v>0</v>
      </c>
    </row>
    <row r="4711" spans="1:21" x14ac:dyDescent="0.25">
      <c r="A4711" t="s">
        <v>17826</v>
      </c>
      <c r="B4711">
        <v>1</v>
      </c>
      <c r="C4711" t="s">
        <v>78</v>
      </c>
      <c r="D4711" t="s">
        <v>94</v>
      </c>
      <c r="E4711" t="s">
        <v>17827</v>
      </c>
      <c r="F4711" t="s">
        <v>4991</v>
      </c>
      <c r="G4711" t="s">
        <v>71</v>
      </c>
      <c r="H4711" t="s">
        <v>129</v>
      </c>
      <c r="I4711" t="s">
        <v>22</v>
      </c>
      <c r="J4711" t="s">
        <v>141</v>
      </c>
      <c r="K4711" t="s">
        <v>17828</v>
      </c>
      <c r="L4711" t="s">
        <v>17829</v>
      </c>
      <c r="M4711">
        <v>6.3169444439999998</v>
      </c>
      <c r="N4711">
        <v>0</v>
      </c>
      <c r="O4711">
        <v>1</v>
      </c>
      <c r="P4711">
        <v>0</v>
      </c>
      <c r="Q4711">
        <v>0</v>
      </c>
      <c r="R4711">
        <v>0</v>
      </c>
      <c r="S4711">
        <v>6.3169440000000003</v>
      </c>
      <c r="T4711">
        <v>0</v>
      </c>
      <c r="U4711">
        <v>0</v>
      </c>
    </row>
    <row r="4712" spans="1:21" x14ac:dyDescent="0.25">
      <c r="A4712" t="s">
        <v>17830</v>
      </c>
      <c r="B4712">
        <v>1</v>
      </c>
      <c r="C4712" t="s">
        <v>78</v>
      </c>
      <c r="D4712" t="s">
        <v>94</v>
      </c>
      <c r="E4712" t="s">
        <v>17831</v>
      </c>
      <c r="F4712" t="s">
        <v>4991</v>
      </c>
      <c r="G4712" t="s">
        <v>71</v>
      </c>
      <c r="H4712" t="s">
        <v>129</v>
      </c>
      <c r="I4712" t="s">
        <v>22</v>
      </c>
      <c r="J4712" t="s">
        <v>141</v>
      </c>
      <c r="K4712" t="s">
        <v>17832</v>
      </c>
      <c r="L4712" t="s">
        <v>17833</v>
      </c>
      <c r="M4712">
        <v>1.4588888879999999</v>
      </c>
      <c r="N4712">
        <v>0</v>
      </c>
      <c r="O4712">
        <v>1</v>
      </c>
      <c r="P4712">
        <v>0</v>
      </c>
      <c r="Q4712">
        <v>0</v>
      </c>
      <c r="R4712">
        <v>0</v>
      </c>
      <c r="S4712">
        <v>1.4588890000000001</v>
      </c>
      <c r="T4712">
        <v>0</v>
      </c>
      <c r="U4712">
        <v>0</v>
      </c>
    </row>
    <row r="4713" spans="1:21" x14ac:dyDescent="0.25">
      <c r="A4713" t="s">
        <v>17834</v>
      </c>
      <c r="B4713">
        <v>1</v>
      </c>
      <c r="C4713" t="s">
        <v>79</v>
      </c>
      <c r="D4713" t="s">
        <v>125</v>
      </c>
      <c r="E4713" t="s">
        <v>17835</v>
      </c>
      <c r="F4713" t="s">
        <v>140</v>
      </c>
      <c r="G4713" t="s">
        <v>72</v>
      </c>
      <c r="H4713" t="s">
        <v>129</v>
      </c>
      <c r="I4713" t="s">
        <v>22</v>
      </c>
      <c r="J4713" t="s">
        <v>141</v>
      </c>
      <c r="K4713" t="s">
        <v>17836</v>
      </c>
      <c r="L4713" t="s">
        <v>17837</v>
      </c>
      <c r="M4713">
        <v>1.115555555</v>
      </c>
      <c r="N4713">
        <v>0</v>
      </c>
      <c r="O4713">
        <v>0</v>
      </c>
      <c r="P4713">
        <v>38</v>
      </c>
      <c r="Q4713">
        <v>0</v>
      </c>
      <c r="R4713">
        <v>0</v>
      </c>
      <c r="S4713">
        <v>0</v>
      </c>
      <c r="T4713">
        <v>42.391111000000002</v>
      </c>
      <c r="U4713">
        <v>0</v>
      </c>
    </row>
    <row r="4714" spans="1:21" x14ac:dyDescent="0.25">
      <c r="A4714" t="s">
        <v>17838</v>
      </c>
      <c r="B4714">
        <v>1</v>
      </c>
      <c r="C4714" t="s">
        <v>79</v>
      </c>
      <c r="D4714" t="s">
        <v>125</v>
      </c>
      <c r="E4714" t="s">
        <v>17839</v>
      </c>
      <c r="F4714" t="s">
        <v>140</v>
      </c>
      <c r="G4714" t="s">
        <v>72</v>
      </c>
      <c r="H4714" t="s">
        <v>129</v>
      </c>
      <c r="I4714" t="s">
        <v>22</v>
      </c>
      <c r="J4714" t="s">
        <v>141</v>
      </c>
      <c r="K4714" t="s">
        <v>17840</v>
      </c>
      <c r="L4714" t="s">
        <v>17841</v>
      </c>
      <c r="M4714">
        <v>0.58583333299999996</v>
      </c>
      <c r="N4714">
        <v>0</v>
      </c>
      <c r="O4714">
        <v>0</v>
      </c>
      <c r="P4714">
        <v>38</v>
      </c>
      <c r="Q4714">
        <v>0</v>
      </c>
      <c r="R4714">
        <v>0</v>
      </c>
      <c r="S4714">
        <v>0</v>
      </c>
      <c r="T4714">
        <v>22.261666999999999</v>
      </c>
      <c r="U4714">
        <v>0</v>
      </c>
    </row>
    <row r="4715" spans="1:21" x14ac:dyDescent="0.25">
      <c r="A4715" t="s">
        <v>17842</v>
      </c>
      <c r="B4715">
        <v>1</v>
      </c>
      <c r="C4715" t="s">
        <v>78</v>
      </c>
      <c r="D4715" t="s">
        <v>95</v>
      </c>
      <c r="E4715" t="s">
        <v>17843</v>
      </c>
      <c r="F4715" t="s">
        <v>2199</v>
      </c>
      <c r="G4715" t="s">
        <v>71</v>
      </c>
      <c r="H4715" t="s">
        <v>129</v>
      </c>
      <c r="I4715" t="s">
        <v>22</v>
      </c>
      <c r="J4715" t="s">
        <v>141</v>
      </c>
      <c r="K4715" t="s">
        <v>17844</v>
      </c>
      <c r="L4715" t="s">
        <v>17845</v>
      </c>
      <c r="M4715">
        <v>1.6158333330000001</v>
      </c>
      <c r="N4715">
        <v>0</v>
      </c>
      <c r="O4715">
        <v>1</v>
      </c>
      <c r="P4715">
        <v>0</v>
      </c>
      <c r="Q4715">
        <v>0</v>
      </c>
      <c r="R4715">
        <v>0</v>
      </c>
      <c r="S4715">
        <v>1.6158330000000001</v>
      </c>
      <c r="T4715">
        <v>0</v>
      </c>
      <c r="U4715">
        <v>0</v>
      </c>
    </row>
    <row r="4716" spans="1:21" x14ac:dyDescent="0.25">
      <c r="A4716" t="s">
        <v>17846</v>
      </c>
      <c r="B4716">
        <v>1</v>
      </c>
      <c r="C4716" t="s">
        <v>78</v>
      </c>
      <c r="D4716" t="s">
        <v>81</v>
      </c>
      <c r="E4716" t="s">
        <v>17770</v>
      </c>
      <c r="F4716" t="s">
        <v>177</v>
      </c>
      <c r="G4716" t="s">
        <v>71</v>
      </c>
      <c r="H4716" t="s">
        <v>129</v>
      </c>
      <c r="I4716" t="s">
        <v>22</v>
      </c>
      <c r="J4716" t="s">
        <v>130</v>
      </c>
      <c r="K4716" t="s">
        <v>17847</v>
      </c>
      <c r="L4716" t="s">
        <v>17848</v>
      </c>
      <c r="M4716">
        <v>6.9280555550000003</v>
      </c>
      <c r="N4716">
        <v>0</v>
      </c>
      <c r="O4716">
        <v>79</v>
      </c>
      <c r="P4716">
        <v>0</v>
      </c>
      <c r="Q4716">
        <v>0</v>
      </c>
      <c r="R4716">
        <v>0</v>
      </c>
      <c r="S4716">
        <v>547.31638899999996</v>
      </c>
      <c r="T4716">
        <v>0</v>
      </c>
      <c r="U4716">
        <v>0</v>
      </c>
    </row>
    <row r="4717" spans="1:21" x14ac:dyDescent="0.25">
      <c r="A4717" t="s">
        <v>17849</v>
      </c>
      <c r="B4717">
        <v>1</v>
      </c>
      <c r="C4717" t="s">
        <v>78</v>
      </c>
      <c r="D4717" t="s">
        <v>94</v>
      </c>
      <c r="E4717" t="s">
        <v>17850</v>
      </c>
      <c r="F4717" t="s">
        <v>4991</v>
      </c>
      <c r="G4717" t="s">
        <v>71</v>
      </c>
      <c r="H4717" t="s">
        <v>129</v>
      </c>
      <c r="I4717" t="s">
        <v>22</v>
      </c>
      <c r="J4717" t="s">
        <v>141</v>
      </c>
      <c r="K4717" t="s">
        <v>17851</v>
      </c>
      <c r="L4717" t="s">
        <v>17852</v>
      </c>
      <c r="M4717">
        <v>0.95472222200000001</v>
      </c>
      <c r="N4717">
        <v>0</v>
      </c>
      <c r="O4717">
        <v>1</v>
      </c>
      <c r="P4717">
        <v>0</v>
      </c>
      <c r="Q4717">
        <v>0</v>
      </c>
      <c r="R4717">
        <v>0</v>
      </c>
      <c r="S4717">
        <v>0.95472199999999996</v>
      </c>
      <c r="T4717">
        <v>0</v>
      </c>
      <c r="U4717">
        <v>0</v>
      </c>
    </row>
    <row r="4718" spans="1:21" x14ac:dyDescent="0.25">
      <c r="A4718" t="s">
        <v>17853</v>
      </c>
      <c r="B4718">
        <v>1</v>
      </c>
      <c r="C4718" t="s">
        <v>78</v>
      </c>
      <c r="D4718" t="s">
        <v>88</v>
      </c>
      <c r="E4718" t="s">
        <v>17854</v>
      </c>
      <c r="F4718" t="s">
        <v>4986</v>
      </c>
      <c r="G4718" t="s">
        <v>71</v>
      </c>
      <c r="H4718" t="s">
        <v>129</v>
      </c>
      <c r="I4718" t="s">
        <v>22</v>
      </c>
      <c r="J4718" t="s">
        <v>141</v>
      </c>
      <c r="K4718" t="s">
        <v>17855</v>
      </c>
      <c r="L4718" t="s">
        <v>17856</v>
      </c>
      <c r="M4718">
        <v>1.17</v>
      </c>
      <c r="N4718">
        <v>0</v>
      </c>
      <c r="O4718">
        <v>60</v>
      </c>
      <c r="P4718">
        <v>0</v>
      </c>
      <c r="Q4718">
        <v>0</v>
      </c>
      <c r="R4718">
        <v>0</v>
      </c>
      <c r="S4718">
        <v>70.2</v>
      </c>
      <c r="T4718">
        <v>0</v>
      </c>
      <c r="U4718">
        <v>0</v>
      </c>
    </row>
    <row r="4719" spans="1:21" x14ac:dyDescent="0.25">
      <c r="A4719" t="s">
        <v>17857</v>
      </c>
      <c r="B4719">
        <v>1</v>
      </c>
      <c r="C4719" t="s">
        <v>78</v>
      </c>
      <c r="D4719" t="s">
        <v>82</v>
      </c>
      <c r="E4719" t="s">
        <v>17858</v>
      </c>
      <c r="F4719" t="s">
        <v>154</v>
      </c>
      <c r="G4719" t="s">
        <v>72</v>
      </c>
      <c r="H4719" t="s">
        <v>129</v>
      </c>
      <c r="I4719" t="s">
        <v>22</v>
      </c>
      <c r="J4719" t="s">
        <v>130</v>
      </c>
      <c r="K4719" t="s">
        <v>17859</v>
      </c>
      <c r="L4719" t="s">
        <v>17860</v>
      </c>
      <c r="M4719">
        <v>7.0833332999999998E-2</v>
      </c>
      <c r="N4719">
        <v>6</v>
      </c>
      <c r="O4719">
        <v>2517</v>
      </c>
      <c r="P4719">
        <v>0</v>
      </c>
      <c r="Q4719">
        <v>0</v>
      </c>
      <c r="R4719">
        <v>0.42499999999999999</v>
      </c>
      <c r="S4719">
        <v>178.287499</v>
      </c>
      <c r="T4719">
        <v>0</v>
      </c>
      <c r="U4719">
        <v>0</v>
      </c>
    </row>
    <row r="4720" spans="1:21" x14ac:dyDescent="0.25">
      <c r="A4720" t="s">
        <v>17861</v>
      </c>
      <c r="B4720">
        <v>1</v>
      </c>
      <c r="C4720" t="s">
        <v>78</v>
      </c>
      <c r="D4720" t="s">
        <v>81</v>
      </c>
      <c r="E4720" t="s">
        <v>17862</v>
      </c>
      <c r="F4720" t="s">
        <v>4991</v>
      </c>
      <c r="G4720" t="s">
        <v>71</v>
      </c>
      <c r="H4720" t="s">
        <v>129</v>
      </c>
      <c r="I4720" t="s">
        <v>22</v>
      </c>
      <c r="J4720" t="s">
        <v>141</v>
      </c>
      <c r="K4720" t="s">
        <v>17863</v>
      </c>
      <c r="L4720" t="s">
        <v>17864</v>
      </c>
      <c r="M4720">
        <v>1.297222222</v>
      </c>
      <c r="N4720">
        <v>0</v>
      </c>
      <c r="O4720">
        <v>1</v>
      </c>
      <c r="P4720">
        <v>0</v>
      </c>
      <c r="Q4720">
        <v>0</v>
      </c>
      <c r="R4720">
        <v>0</v>
      </c>
      <c r="S4720">
        <v>1.2972220000000001</v>
      </c>
      <c r="T4720">
        <v>0</v>
      </c>
      <c r="U4720">
        <v>0</v>
      </c>
    </row>
    <row r="4721" spans="1:21" x14ac:dyDescent="0.25">
      <c r="A4721" t="s">
        <v>17865</v>
      </c>
      <c r="B4721">
        <v>1</v>
      </c>
      <c r="C4721" t="s">
        <v>78</v>
      </c>
      <c r="D4721" t="s">
        <v>81</v>
      </c>
      <c r="E4721" t="s">
        <v>17866</v>
      </c>
      <c r="F4721" t="s">
        <v>5070</v>
      </c>
      <c r="G4721" t="s">
        <v>71</v>
      </c>
      <c r="H4721" t="s">
        <v>129</v>
      </c>
      <c r="I4721" t="s">
        <v>22</v>
      </c>
      <c r="J4721" t="s">
        <v>141</v>
      </c>
      <c r="K4721" t="s">
        <v>17867</v>
      </c>
      <c r="L4721" t="s">
        <v>17868</v>
      </c>
      <c r="M4721">
        <v>2.9794444439999999</v>
      </c>
      <c r="N4721">
        <v>0</v>
      </c>
      <c r="O4721">
        <v>4</v>
      </c>
      <c r="P4721">
        <v>0</v>
      </c>
      <c r="Q4721">
        <v>0</v>
      </c>
      <c r="R4721">
        <v>0</v>
      </c>
      <c r="S4721">
        <v>11.917778</v>
      </c>
      <c r="T4721">
        <v>0</v>
      </c>
      <c r="U4721">
        <v>0</v>
      </c>
    </row>
    <row r="4722" spans="1:21" x14ac:dyDescent="0.25">
      <c r="A4722" t="s">
        <v>17869</v>
      </c>
      <c r="B4722">
        <v>1</v>
      </c>
      <c r="C4722" t="s">
        <v>78</v>
      </c>
      <c r="D4722" t="s">
        <v>94</v>
      </c>
      <c r="E4722" t="s">
        <v>17827</v>
      </c>
      <c r="F4722" t="s">
        <v>4991</v>
      </c>
      <c r="G4722" t="s">
        <v>71</v>
      </c>
      <c r="H4722" t="s">
        <v>129</v>
      </c>
      <c r="I4722" t="s">
        <v>22</v>
      </c>
      <c r="J4722" t="s">
        <v>141</v>
      </c>
      <c r="K4722" t="s">
        <v>17870</v>
      </c>
      <c r="L4722" t="s">
        <v>17871</v>
      </c>
      <c r="M4722">
        <v>1.675277777</v>
      </c>
      <c r="N4722">
        <v>0</v>
      </c>
      <c r="O4722">
        <v>1</v>
      </c>
      <c r="P4722">
        <v>0</v>
      </c>
      <c r="Q4722">
        <v>0</v>
      </c>
      <c r="R4722">
        <v>0</v>
      </c>
      <c r="S4722">
        <v>1.675278</v>
      </c>
      <c r="T4722">
        <v>0</v>
      </c>
      <c r="U4722">
        <v>0</v>
      </c>
    </row>
    <row r="4723" spans="1:21" x14ac:dyDescent="0.25">
      <c r="A4723" t="s">
        <v>17872</v>
      </c>
      <c r="B4723">
        <v>1</v>
      </c>
      <c r="C4723" t="s">
        <v>78</v>
      </c>
      <c r="D4723" t="s">
        <v>94</v>
      </c>
      <c r="E4723" t="s">
        <v>17873</v>
      </c>
      <c r="F4723" t="s">
        <v>5070</v>
      </c>
      <c r="G4723" t="s">
        <v>71</v>
      </c>
      <c r="H4723" t="s">
        <v>129</v>
      </c>
      <c r="I4723" t="s">
        <v>22</v>
      </c>
      <c r="J4723" t="s">
        <v>141</v>
      </c>
      <c r="K4723" t="s">
        <v>17874</v>
      </c>
      <c r="L4723" t="s">
        <v>17875</v>
      </c>
      <c r="M4723">
        <v>0.35888888800000002</v>
      </c>
      <c r="N4723">
        <v>0</v>
      </c>
      <c r="O4723">
        <v>1</v>
      </c>
      <c r="P4723">
        <v>0</v>
      </c>
      <c r="Q4723">
        <v>0</v>
      </c>
      <c r="R4723">
        <v>0</v>
      </c>
      <c r="S4723">
        <v>0.35888900000000001</v>
      </c>
      <c r="T4723">
        <v>0</v>
      </c>
      <c r="U4723">
        <v>0</v>
      </c>
    </row>
    <row r="4724" spans="1:21" x14ac:dyDescent="0.25">
      <c r="A4724" t="s">
        <v>17876</v>
      </c>
      <c r="B4724">
        <v>1</v>
      </c>
      <c r="C4724" t="s">
        <v>78</v>
      </c>
      <c r="D4724" t="s">
        <v>81</v>
      </c>
      <c r="E4724" t="s">
        <v>17877</v>
      </c>
      <c r="F4724" t="s">
        <v>128</v>
      </c>
      <c r="G4724" t="s">
        <v>71</v>
      </c>
      <c r="H4724" t="s">
        <v>129</v>
      </c>
      <c r="I4724" t="s">
        <v>22</v>
      </c>
      <c r="J4724" t="s">
        <v>130</v>
      </c>
      <c r="K4724" t="s">
        <v>17878</v>
      </c>
      <c r="L4724" t="s">
        <v>17879</v>
      </c>
      <c r="M4724">
        <v>2.0380555550000001</v>
      </c>
      <c r="N4724">
        <v>1</v>
      </c>
      <c r="O4724">
        <v>721</v>
      </c>
      <c r="P4724">
        <v>0</v>
      </c>
      <c r="Q4724">
        <v>0</v>
      </c>
      <c r="R4724">
        <v>2.0380560000000001</v>
      </c>
      <c r="S4724">
        <v>1469.4380550000001</v>
      </c>
      <c r="T4724">
        <v>0</v>
      </c>
      <c r="U4724">
        <v>0</v>
      </c>
    </row>
    <row r="4725" spans="1:21" x14ac:dyDescent="0.25">
      <c r="A4725" t="s">
        <v>17880</v>
      </c>
      <c r="B4725">
        <v>1</v>
      </c>
      <c r="C4725" t="s">
        <v>78</v>
      </c>
      <c r="D4725" t="s">
        <v>81</v>
      </c>
      <c r="E4725" t="s">
        <v>17881</v>
      </c>
      <c r="F4725" t="s">
        <v>4991</v>
      </c>
      <c r="G4725" t="s">
        <v>71</v>
      </c>
      <c r="H4725" t="s">
        <v>129</v>
      </c>
      <c r="I4725" t="s">
        <v>22</v>
      </c>
      <c r="J4725" t="s">
        <v>141</v>
      </c>
      <c r="K4725" t="s">
        <v>17882</v>
      </c>
      <c r="L4725" t="s">
        <v>17883</v>
      </c>
      <c r="M4725">
        <v>0.91277777699999996</v>
      </c>
      <c r="N4725">
        <v>0</v>
      </c>
      <c r="O4725">
        <v>1</v>
      </c>
      <c r="P4725">
        <v>0</v>
      </c>
      <c r="Q4725">
        <v>0</v>
      </c>
      <c r="R4725">
        <v>0</v>
      </c>
      <c r="S4725">
        <v>0.91277799999999998</v>
      </c>
      <c r="T4725">
        <v>0</v>
      </c>
      <c r="U4725">
        <v>0</v>
      </c>
    </row>
    <row r="4726" spans="1:21" x14ac:dyDescent="0.25">
      <c r="A4726" t="s">
        <v>17884</v>
      </c>
      <c r="B4726">
        <v>1</v>
      </c>
      <c r="C4726" t="s">
        <v>78</v>
      </c>
      <c r="D4726" t="s">
        <v>94</v>
      </c>
      <c r="E4726" t="s">
        <v>17885</v>
      </c>
      <c r="F4726" t="s">
        <v>5417</v>
      </c>
      <c r="G4726" t="s">
        <v>71</v>
      </c>
      <c r="H4726" t="s">
        <v>129</v>
      </c>
      <c r="I4726" t="s">
        <v>22</v>
      </c>
      <c r="J4726" t="s">
        <v>141</v>
      </c>
      <c r="K4726" t="s">
        <v>17886</v>
      </c>
      <c r="L4726" t="s">
        <v>17887</v>
      </c>
      <c r="M4726">
        <v>0.74277777700000003</v>
      </c>
      <c r="N4726">
        <v>0</v>
      </c>
      <c r="O4726">
        <v>1</v>
      </c>
      <c r="P4726">
        <v>0</v>
      </c>
      <c r="Q4726">
        <v>0</v>
      </c>
      <c r="R4726">
        <v>0</v>
      </c>
      <c r="S4726">
        <v>0.74277800000000005</v>
      </c>
      <c r="T4726">
        <v>0</v>
      </c>
      <c r="U4726">
        <v>0</v>
      </c>
    </row>
    <row r="4727" spans="1:21" x14ac:dyDescent="0.25">
      <c r="A4727" t="s">
        <v>17888</v>
      </c>
      <c r="B4727">
        <v>1</v>
      </c>
      <c r="C4727" t="s">
        <v>78</v>
      </c>
      <c r="D4727" t="s">
        <v>82</v>
      </c>
      <c r="E4727" t="s">
        <v>17889</v>
      </c>
      <c r="F4727" t="s">
        <v>5748</v>
      </c>
      <c r="G4727" t="s">
        <v>71</v>
      </c>
      <c r="H4727" t="s">
        <v>129</v>
      </c>
      <c r="I4727" t="s">
        <v>22</v>
      </c>
      <c r="J4727" t="s">
        <v>141</v>
      </c>
      <c r="K4727" t="s">
        <v>17890</v>
      </c>
      <c r="L4727" t="s">
        <v>17891</v>
      </c>
      <c r="M4727">
        <v>0.216388888</v>
      </c>
      <c r="N4727">
        <v>1</v>
      </c>
      <c r="O4727">
        <v>579</v>
      </c>
      <c r="P4727">
        <v>0</v>
      </c>
      <c r="Q4727">
        <v>0</v>
      </c>
      <c r="R4727">
        <v>0.216389</v>
      </c>
      <c r="S4727">
        <v>125.28916599999999</v>
      </c>
      <c r="T4727">
        <v>0</v>
      </c>
      <c r="U4727">
        <v>0</v>
      </c>
    </row>
    <row r="4728" spans="1:21" x14ac:dyDescent="0.25">
      <c r="A4728" t="s">
        <v>17892</v>
      </c>
      <c r="B4728">
        <v>1</v>
      </c>
      <c r="C4728" t="s">
        <v>78</v>
      </c>
      <c r="D4728" t="s">
        <v>93</v>
      </c>
      <c r="E4728" t="s">
        <v>17893</v>
      </c>
      <c r="F4728" t="s">
        <v>6310</v>
      </c>
      <c r="G4728" t="s">
        <v>71</v>
      </c>
      <c r="H4728" t="s">
        <v>129</v>
      </c>
      <c r="I4728" t="s">
        <v>22</v>
      </c>
      <c r="J4728" t="s">
        <v>141</v>
      </c>
      <c r="K4728" t="s">
        <v>17894</v>
      </c>
      <c r="L4728" t="s">
        <v>17895</v>
      </c>
      <c r="M4728">
        <v>5.733333333</v>
      </c>
      <c r="N4728">
        <v>0</v>
      </c>
      <c r="O4728">
        <v>4</v>
      </c>
      <c r="P4728">
        <v>0</v>
      </c>
      <c r="Q4728">
        <v>0</v>
      </c>
      <c r="R4728">
        <v>0</v>
      </c>
      <c r="S4728">
        <v>22.933333000000001</v>
      </c>
      <c r="T4728">
        <v>0</v>
      </c>
      <c r="U4728">
        <v>0</v>
      </c>
    </row>
    <row r="4729" spans="1:21" x14ac:dyDescent="0.25">
      <c r="A4729" t="s">
        <v>17896</v>
      </c>
      <c r="B4729">
        <v>1</v>
      </c>
      <c r="C4729" t="s">
        <v>78</v>
      </c>
      <c r="D4729" t="s">
        <v>81</v>
      </c>
      <c r="E4729" t="s">
        <v>17897</v>
      </c>
      <c r="F4729" t="s">
        <v>135</v>
      </c>
      <c r="G4729" t="s">
        <v>71</v>
      </c>
      <c r="H4729" t="s">
        <v>129</v>
      </c>
      <c r="I4729" t="s">
        <v>22</v>
      </c>
      <c r="J4729" t="s">
        <v>130</v>
      </c>
      <c r="K4729" t="s">
        <v>17898</v>
      </c>
      <c r="L4729" t="s">
        <v>17899</v>
      </c>
      <c r="M4729">
        <v>1.485833333</v>
      </c>
      <c r="N4729">
        <v>1</v>
      </c>
      <c r="O4729">
        <v>653</v>
      </c>
      <c r="P4729">
        <v>0</v>
      </c>
      <c r="Q4729">
        <v>0</v>
      </c>
      <c r="R4729">
        <v>1.485833</v>
      </c>
      <c r="S4729">
        <v>970.24916599999995</v>
      </c>
      <c r="T4729">
        <v>0</v>
      </c>
      <c r="U4729">
        <v>0</v>
      </c>
    </row>
    <row r="4730" spans="1:21" x14ac:dyDescent="0.25">
      <c r="A4730" t="s">
        <v>17900</v>
      </c>
      <c r="B4730">
        <v>1</v>
      </c>
      <c r="C4730" t="s">
        <v>78</v>
      </c>
      <c r="D4730" t="s">
        <v>94</v>
      </c>
      <c r="E4730" t="s">
        <v>17901</v>
      </c>
      <c r="F4730" t="s">
        <v>4991</v>
      </c>
      <c r="G4730" t="s">
        <v>71</v>
      </c>
      <c r="H4730" t="s">
        <v>129</v>
      </c>
      <c r="I4730" t="s">
        <v>22</v>
      </c>
      <c r="J4730" t="s">
        <v>141</v>
      </c>
      <c r="K4730" t="s">
        <v>17902</v>
      </c>
      <c r="L4730" t="s">
        <v>17903</v>
      </c>
      <c r="M4730">
        <v>11.700555554999999</v>
      </c>
      <c r="N4730">
        <v>0</v>
      </c>
      <c r="O4730">
        <v>1</v>
      </c>
      <c r="P4730">
        <v>0</v>
      </c>
      <c r="Q4730">
        <v>0</v>
      </c>
      <c r="R4730">
        <v>0</v>
      </c>
      <c r="S4730">
        <v>11.700556000000001</v>
      </c>
      <c r="T4730">
        <v>0</v>
      </c>
      <c r="U4730">
        <v>0</v>
      </c>
    </row>
    <row r="4731" spans="1:21" x14ac:dyDescent="0.25">
      <c r="A4731" t="s">
        <v>17904</v>
      </c>
      <c r="B4731">
        <v>1</v>
      </c>
      <c r="C4731" t="s">
        <v>79</v>
      </c>
      <c r="D4731" t="s">
        <v>115</v>
      </c>
      <c r="E4731" t="s">
        <v>17905</v>
      </c>
      <c r="F4731" t="s">
        <v>5070</v>
      </c>
      <c r="G4731" t="s">
        <v>71</v>
      </c>
      <c r="H4731" t="s">
        <v>129</v>
      </c>
      <c r="I4731" t="s">
        <v>22</v>
      </c>
      <c r="J4731" t="s">
        <v>141</v>
      </c>
      <c r="K4731" t="s">
        <v>17906</v>
      </c>
      <c r="L4731" t="s">
        <v>17907</v>
      </c>
      <c r="M4731">
        <v>1.316944444</v>
      </c>
      <c r="N4731">
        <v>0</v>
      </c>
      <c r="O4731">
        <v>8</v>
      </c>
      <c r="P4731">
        <v>0</v>
      </c>
      <c r="Q4731">
        <v>0</v>
      </c>
      <c r="R4731">
        <v>0</v>
      </c>
      <c r="S4731">
        <v>10.535556</v>
      </c>
      <c r="T4731">
        <v>0</v>
      </c>
      <c r="U4731">
        <v>0</v>
      </c>
    </row>
    <row r="4732" spans="1:21" x14ac:dyDescent="0.25">
      <c r="A4732" t="s">
        <v>17908</v>
      </c>
      <c r="B4732">
        <v>1</v>
      </c>
      <c r="C4732" t="s">
        <v>78</v>
      </c>
      <c r="D4732" t="s">
        <v>99</v>
      </c>
      <c r="E4732" t="s">
        <v>15059</v>
      </c>
      <c r="F4732" t="s">
        <v>5110</v>
      </c>
      <c r="G4732" t="s">
        <v>72</v>
      </c>
      <c r="H4732" t="s">
        <v>129</v>
      </c>
      <c r="I4732" t="s">
        <v>22</v>
      </c>
      <c r="J4732" t="s">
        <v>141</v>
      </c>
      <c r="K4732" t="s">
        <v>17909</v>
      </c>
      <c r="L4732" t="s">
        <v>17910</v>
      </c>
      <c r="M4732">
        <v>0.21333333300000001</v>
      </c>
      <c r="N4732">
        <v>21</v>
      </c>
      <c r="O4732">
        <v>2860</v>
      </c>
      <c r="P4732">
        <v>74</v>
      </c>
      <c r="Q4732">
        <v>696</v>
      </c>
      <c r="R4732">
        <v>4.4800000000000004</v>
      </c>
      <c r="S4732">
        <v>610.133332</v>
      </c>
      <c r="T4732">
        <v>15.786667</v>
      </c>
      <c r="U4732">
        <v>148.47999999999999</v>
      </c>
    </row>
    <row r="4733" spans="1:21" x14ac:dyDescent="0.25">
      <c r="A4733" t="s">
        <v>17911</v>
      </c>
      <c r="B4733">
        <v>1</v>
      </c>
      <c r="C4733" t="s">
        <v>78</v>
      </c>
      <c r="D4733" t="s">
        <v>99</v>
      </c>
      <c r="E4733" t="s">
        <v>15059</v>
      </c>
      <c r="F4733" t="s">
        <v>140</v>
      </c>
      <c r="G4733" t="s">
        <v>72</v>
      </c>
      <c r="H4733" t="s">
        <v>168</v>
      </c>
      <c r="I4733" t="s">
        <v>22</v>
      </c>
      <c r="J4733" t="s">
        <v>141</v>
      </c>
      <c r="K4733" t="s">
        <v>17912</v>
      </c>
      <c r="L4733" t="s">
        <v>17913</v>
      </c>
      <c r="M4733">
        <v>9.1666660000000004E-3</v>
      </c>
      <c r="N4733">
        <v>21</v>
      </c>
      <c r="O4733">
        <v>2860</v>
      </c>
      <c r="P4733">
        <v>74</v>
      </c>
      <c r="Q4733">
        <v>696</v>
      </c>
      <c r="R4733">
        <v>0.1925</v>
      </c>
      <c r="S4733">
        <v>26.216664999999999</v>
      </c>
      <c r="T4733">
        <v>0.67833299999999996</v>
      </c>
      <c r="U4733">
        <v>6.38</v>
      </c>
    </row>
    <row r="4734" spans="1:21" x14ac:dyDescent="0.25">
      <c r="A4734" t="s">
        <v>17914</v>
      </c>
      <c r="B4734">
        <v>1</v>
      </c>
      <c r="C4734" t="s">
        <v>78</v>
      </c>
      <c r="D4734" t="s">
        <v>82</v>
      </c>
      <c r="E4734" t="s">
        <v>17915</v>
      </c>
      <c r="F4734" t="s">
        <v>128</v>
      </c>
      <c r="G4734" t="s">
        <v>71</v>
      </c>
      <c r="H4734" t="s">
        <v>129</v>
      </c>
      <c r="I4734" t="s">
        <v>22</v>
      </c>
      <c r="J4734" t="s">
        <v>130</v>
      </c>
      <c r="K4734" t="s">
        <v>17916</v>
      </c>
      <c r="L4734" t="s">
        <v>17917</v>
      </c>
      <c r="M4734">
        <v>2.0249999999999999</v>
      </c>
      <c r="N4734">
        <v>1</v>
      </c>
      <c r="O4734">
        <v>1353</v>
      </c>
      <c r="P4734">
        <v>0</v>
      </c>
      <c r="Q4734">
        <v>0</v>
      </c>
      <c r="R4734">
        <v>2.0249999999999999</v>
      </c>
      <c r="S4734">
        <v>2739.8249999999998</v>
      </c>
      <c r="T4734">
        <v>0</v>
      </c>
      <c r="U4734">
        <v>0</v>
      </c>
    </row>
    <row r="4735" spans="1:21" x14ac:dyDescent="0.25">
      <c r="A4735" t="s">
        <v>17918</v>
      </c>
      <c r="B4735">
        <v>1</v>
      </c>
      <c r="C4735" t="s">
        <v>78</v>
      </c>
      <c r="D4735" t="s">
        <v>102</v>
      </c>
      <c r="E4735" t="s">
        <v>17919</v>
      </c>
      <c r="F4735" t="s">
        <v>4991</v>
      </c>
      <c r="G4735" t="s">
        <v>71</v>
      </c>
      <c r="H4735" t="s">
        <v>129</v>
      </c>
      <c r="I4735" t="s">
        <v>22</v>
      </c>
      <c r="J4735" t="s">
        <v>141</v>
      </c>
      <c r="K4735" t="s">
        <v>17920</v>
      </c>
      <c r="L4735" t="s">
        <v>17921</v>
      </c>
      <c r="M4735">
        <v>1.1347222219999999</v>
      </c>
      <c r="N4735">
        <v>0</v>
      </c>
      <c r="O4735">
        <v>10</v>
      </c>
      <c r="P4735">
        <v>0</v>
      </c>
      <c r="Q4735">
        <v>0</v>
      </c>
      <c r="R4735">
        <v>0</v>
      </c>
      <c r="S4735">
        <v>11.347222</v>
      </c>
      <c r="T4735">
        <v>0</v>
      </c>
      <c r="U4735">
        <v>0</v>
      </c>
    </row>
    <row r="4736" spans="1:21" x14ac:dyDescent="0.25">
      <c r="A4736" t="s">
        <v>17922</v>
      </c>
      <c r="B4736">
        <v>1</v>
      </c>
      <c r="C4736" t="s">
        <v>78</v>
      </c>
      <c r="D4736" t="s">
        <v>93</v>
      </c>
      <c r="E4736" t="s">
        <v>17923</v>
      </c>
      <c r="F4736" t="s">
        <v>163</v>
      </c>
      <c r="G4736" t="s">
        <v>72</v>
      </c>
      <c r="H4736" t="s">
        <v>129</v>
      </c>
      <c r="I4736" t="s">
        <v>22</v>
      </c>
      <c r="J4736" t="s">
        <v>141</v>
      </c>
      <c r="K4736" t="s">
        <v>17924</v>
      </c>
      <c r="L4736" t="s">
        <v>17925</v>
      </c>
      <c r="M4736">
        <v>0.466388888</v>
      </c>
      <c r="N4736">
        <v>0</v>
      </c>
      <c r="O4736">
        <v>0</v>
      </c>
      <c r="P4736">
        <v>2</v>
      </c>
      <c r="Q4736">
        <v>0</v>
      </c>
      <c r="R4736">
        <v>0</v>
      </c>
      <c r="S4736">
        <v>0</v>
      </c>
      <c r="T4736">
        <v>0.932778</v>
      </c>
      <c r="U4736">
        <v>0</v>
      </c>
    </row>
    <row r="4737" spans="1:21" x14ac:dyDescent="0.25">
      <c r="A4737" t="s">
        <v>17926</v>
      </c>
      <c r="B4737">
        <v>1</v>
      </c>
      <c r="C4737" t="s">
        <v>79</v>
      </c>
      <c r="D4737" t="s">
        <v>125</v>
      </c>
      <c r="E4737" t="s">
        <v>17927</v>
      </c>
      <c r="F4737" t="s">
        <v>5012</v>
      </c>
      <c r="G4737" t="s">
        <v>72</v>
      </c>
      <c r="H4737" t="s">
        <v>129</v>
      </c>
      <c r="I4737" t="s">
        <v>22</v>
      </c>
      <c r="J4737" t="s">
        <v>141</v>
      </c>
      <c r="K4737" t="s">
        <v>17928</v>
      </c>
      <c r="L4737" t="s">
        <v>17929</v>
      </c>
      <c r="M4737">
        <v>2.4386111110000002</v>
      </c>
      <c r="N4737">
        <v>1</v>
      </c>
      <c r="O4737">
        <v>37</v>
      </c>
      <c r="P4737">
        <v>0</v>
      </c>
      <c r="Q4737">
        <v>5</v>
      </c>
      <c r="R4737">
        <v>2.4386109999999999</v>
      </c>
      <c r="S4737">
        <v>90.228611000000001</v>
      </c>
      <c r="T4737">
        <v>0</v>
      </c>
      <c r="U4737">
        <v>12.193056</v>
      </c>
    </row>
    <row r="4738" spans="1:21" x14ac:dyDescent="0.25">
      <c r="A4738" t="s">
        <v>17930</v>
      </c>
      <c r="B4738">
        <v>1</v>
      </c>
      <c r="C4738" t="s">
        <v>79</v>
      </c>
      <c r="D4738" t="s">
        <v>125</v>
      </c>
      <c r="E4738" t="s">
        <v>17931</v>
      </c>
      <c r="F4738" t="s">
        <v>4986</v>
      </c>
      <c r="G4738" t="s">
        <v>71</v>
      </c>
      <c r="H4738" t="s">
        <v>129</v>
      </c>
      <c r="I4738" t="s">
        <v>22</v>
      </c>
      <c r="J4738" t="s">
        <v>141</v>
      </c>
      <c r="K4738" t="s">
        <v>17932</v>
      </c>
      <c r="L4738" t="s">
        <v>17933</v>
      </c>
      <c r="M4738">
        <v>1.4938888880000001</v>
      </c>
      <c r="N4738">
        <v>0</v>
      </c>
      <c r="O4738">
        <v>12</v>
      </c>
      <c r="P4738">
        <v>0</v>
      </c>
      <c r="Q4738">
        <v>0</v>
      </c>
      <c r="R4738">
        <v>0</v>
      </c>
      <c r="S4738">
        <v>17.926666999999998</v>
      </c>
      <c r="T4738">
        <v>0</v>
      </c>
      <c r="U4738">
        <v>0</v>
      </c>
    </row>
    <row r="4739" spans="1:21" x14ac:dyDescent="0.25">
      <c r="A4739" t="s">
        <v>17934</v>
      </c>
      <c r="B4739">
        <v>1</v>
      </c>
      <c r="C4739" t="s">
        <v>79</v>
      </c>
      <c r="D4739" t="s">
        <v>125</v>
      </c>
      <c r="E4739" t="s">
        <v>17935</v>
      </c>
      <c r="F4739" t="s">
        <v>2199</v>
      </c>
      <c r="G4739" t="s">
        <v>71</v>
      </c>
      <c r="H4739" t="s">
        <v>129</v>
      </c>
      <c r="I4739" t="s">
        <v>24</v>
      </c>
      <c r="J4739" t="s">
        <v>141</v>
      </c>
      <c r="K4739" t="s">
        <v>17936</v>
      </c>
      <c r="L4739" t="s">
        <v>17937</v>
      </c>
      <c r="M4739">
        <v>6.5319444439999996</v>
      </c>
      <c r="N4739">
        <v>0</v>
      </c>
      <c r="O4739">
        <v>1</v>
      </c>
      <c r="P4739">
        <v>0</v>
      </c>
      <c r="Q4739">
        <v>0</v>
      </c>
      <c r="R4739">
        <v>0</v>
      </c>
      <c r="S4739">
        <v>6.5319440000000002</v>
      </c>
      <c r="T4739">
        <v>0</v>
      </c>
      <c r="U4739">
        <v>0</v>
      </c>
    </row>
    <row r="4740" spans="1:21" x14ac:dyDescent="0.25">
      <c r="A4740" t="s">
        <v>17938</v>
      </c>
      <c r="B4740">
        <v>1</v>
      </c>
      <c r="C4740" t="s">
        <v>79</v>
      </c>
      <c r="D4740" t="s">
        <v>125</v>
      </c>
      <c r="E4740" t="s">
        <v>17939</v>
      </c>
      <c r="F4740" t="s">
        <v>4986</v>
      </c>
      <c r="G4740" t="s">
        <v>71</v>
      </c>
      <c r="H4740" t="s">
        <v>129</v>
      </c>
      <c r="I4740" t="s">
        <v>22</v>
      </c>
      <c r="J4740" t="s">
        <v>141</v>
      </c>
      <c r="K4740" t="s">
        <v>17940</v>
      </c>
      <c r="L4740" t="s">
        <v>17941</v>
      </c>
      <c r="M4740">
        <v>1.1347222219999999</v>
      </c>
      <c r="N4740">
        <v>0</v>
      </c>
      <c r="O4740">
        <v>133</v>
      </c>
      <c r="P4740">
        <v>0</v>
      </c>
      <c r="Q4740">
        <v>0</v>
      </c>
      <c r="R4740">
        <v>0</v>
      </c>
      <c r="S4740">
        <v>150.91805600000001</v>
      </c>
      <c r="T4740">
        <v>0</v>
      </c>
      <c r="U4740">
        <v>0</v>
      </c>
    </row>
    <row r="4741" spans="1:21" x14ac:dyDescent="0.25">
      <c r="A4741" t="s">
        <v>17942</v>
      </c>
      <c r="B4741">
        <v>1</v>
      </c>
      <c r="C4741" t="s">
        <v>79</v>
      </c>
      <c r="D4741" t="s">
        <v>125</v>
      </c>
      <c r="E4741" t="s">
        <v>17943</v>
      </c>
      <c r="F4741" t="s">
        <v>4991</v>
      </c>
      <c r="G4741" t="s">
        <v>71</v>
      </c>
      <c r="H4741" t="s">
        <v>129</v>
      </c>
      <c r="I4741" t="s">
        <v>22</v>
      </c>
      <c r="J4741" t="s">
        <v>141</v>
      </c>
      <c r="K4741" t="s">
        <v>17944</v>
      </c>
      <c r="L4741" t="s">
        <v>17945</v>
      </c>
      <c r="M4741">
        <v>0.82972222200000001</v>
      </c>
      <c r="N4741">
        <v>1</v>
      </c>
      <c r="O4741">
        <v>0</v>
      </c>
      <c r="P4741">
        <v>0</v>
      </c>
      <c r="Q4741">
        <v>0</v>
      </c>
      <c r="R4741">
        <v>0.82972199999999996</v>
      </c>
      <c r="S4741">
        <v>0</v>
      </c>
      <c r="T4741">
        <v>0</v>
      </c>
      <c r="U4741">
        <v>0</v>
      </c>
    </row>
    <row r="4742" spans="1:21" x14ac:dyDescent="0.25">
      <c r="A4742" t="s">
        <v>17946</v>
      </c>
      <c r="B4742">
        <v>1</v>
      </c>
      <c r="C4742" t="s">
        <v>79</v>
      </c>
      <c r="D4742" t="s">
        <v>125</v>
      </c>
      <c r="E4742" t="s">
        <v>17947</v>
      </c>
      <c r="F4742" t="s">
        <v>5218</v>
      </c>
      <c r="G4742" t="s">
        <v>71</v>
      </c>
      <c r="H4742" t="s">
        <v>129</v>
      </c>
      <c r="I4742" t="s">
        <v>22</v>
      </c>
      <c r="J4742" t="s">
        <v>141</v>
      </c>
      <c r="K4742" t="s">
        <v>17948</v>
      </c>
      <c r="L4742" t="s">
        <v>17949</v>
      </c>
      <c r="M4742">
        <v>2.835</v>
      </c>
      <c r="N4742">
        <v>0</v>
      </c>
      <c r="O4742">
        <v>10</v>
      </c>
      <c r="P4742">
        <v>0</v>
      </c>
      <c r="Q4742">
        <v>0</v>
      </c>
      <c r="R4742">
        <v>0</v>
      </c>
      <c r="S4742">
        <v>28.35</v>
      </c>
      <c r="T4742">
        <v>0</v>
      </c>
      <c r="U4742">
        <v>0</v>
      </c>
    </row>
    <row r="4743" spans="1:21" x14ac:dyDescent="0.25">
      <c r="A4743" t="s">
        <v>17950</v>
      </c>
      <c r="B4743">
        <v>1</v>
      </c>
      <c r="C4743" t="s">
        <v>79</v>
      </c>
      <c r="D4743" t="s">
        <v>125</v>
      </c>
      <c r="E4743" t="s">
        <v>17951</v>
      </c>
      <c r="F4743" t="s">
        <v>140</v>
      </c>
      <c r="G4743" t="s">
        <v>72</v>
      </c>
      <c r="H4743" t="s">
        <v>129</v>
      </c>
      <c r="I4743" t="s">
        <v>22</v>
      </c>
      <c r="J4743" t="s">
        <v>141</v>
      </c>
      <c r="K4743" t="s">
        <v>17952</v>
      </c>
      <c r="L4743" t="s">
        <v>17953</v>
      </c>
      <c r="M4743">
        <v>0.35499999999999998</v>
      </c>
      <c r="N4743">
        <v>3</v>
      </c>
      <c r="O4743">
        <v>902</v>
      </c>
      <c r="P4743">
        <v>11</v>
      </c>
      <c r="Q4743">
        <v>158</v>
      </c>
      <c r="R4743">
        <v>1.0649999999999999</v>
      </c>
      <c r="S4743">
        <v>320.20999999999998</v>
      </c>
      <c r="T4743">
        <v>3.9049999999999998</v>
      </c>
      <c r="U4743">
        <v>56.09</v>
      </c>
    </row>
    <row r="4744" spans="1:21" x14ac:dyDescent="0.25">
      <c r="A4744" t="s">
        <v>17954</v>
      </c>
      <c r="B4744">
        <v>1</v>
      </c>
      <c r="C4744" t="s">
        <v>79</v>
      </c>
      <c r="D4744" t="s">
        <v>125</v>
      </c>
      <c r="E4744" t="s">
        <v>17955</v>
      </c>
      <c r="F4744" t="s">
        <v>4996</v>
      </c>
      <c r="G4744" t="s">
        <v>71</v>
      </c>
      <c r="H4744" t="s">
        <v>129</v>
      </c>
      <c r="I4744" t="s">
        <v>22</v>
      </c>
      <c r="J4744" t="s">
        <v>141</v>
      </c>
      <c r="K4744" t="s">
        <v>17956</v>
      </c>
      <c r="L4744" t="s">
        <v>17957</v>
      </c>
      <c r="M4744">
        <v>2.9775</v>
      </c>
      <c r="N4744">
        <v>0</v>
      </c>
      <c r="O4744">
        <v>0</v>
      </c>
      <c r="P4744">
        <v>0</v>
      </c>
      <c r="Q4744">
        <v>5</v>
      </c>
      <c r="R4744">
        <v>0</v>
      </c>
      <c r="S4744">
        <v>0</v>
      </c>
      <c r="T4744">
        <v>0</v>
      </c>
      <c r="U4744">
        <v>14.887499999999999</v>
      </c>
    </row>
    <row r="4745" spans="1:21" x14ac:dyDescent="0.25">
      <c r="A4745" t="s">
        <v>17958</v>
      </c>
      <c r="B4745">
        <v>1</v>
      </c>
      <c r="C4745" t="s">
        <v>79</v>
      </c>
      <c r="D4745" t="s">
        <v>125</v>
      </c>
      <c r="E4745" t="s">
        <v>17959</v>
      </c>
      <c r="F4745" t="s">
        <v>5470</v>
      </c>
      <c r="G4745" t="s">
        <v>71</v>
      </c>
      <c r="H4745" t="s">
        <v>129</v>
      </c>
      <c r="I4745" t="s">
        <v>22</v>
      </c>
      <c r="J4745" t="s">
        <v>141</v>
      </c>
      <c r="K4745" t="s">
        <v>17960</v>
      </c>
      <c r="L4745" t="s">
        <v>17961</v>
      </c>
      <c r="M4745">
        <v>1.7469444439999999</v>
      </c>
      <c r="N4745">
        <v>0</v>
      </c>
      <c r="O4745">
        <v>9</v>
      </c>
      <c r="P4745">
        <v>1</v>
      </c>
      <c r="Q4745">
        <v>27</v>
      </c>
      <c r="R4745">
        <v>0</v>
      </c>
      <c r="S4745">
        <v>15.7225</v>
      </c>
      <c r="T4745">
        <v>1.7469440000000001</v>
      </c>
      <c r="U4745">
        <v>47.167499999999997</v>
      </c>
    </row>
    <row r="4746" spans="1:21" x14ac:dyDescent="0.25">
      <c r="A4746" t="s">
        <v>17962</v>
      </c>
      <c r="B4746">
        <v>1</v>
      </c>
      <c r="C4746" t="s">
        <v>79</v>
      </c>
      <c r="D4746" t="s">
        <v>125</v>
      </c>
      <c r="E4746" t="s">
        <v>17963</v>
      </c>
      <c r="F4746" t="s">
        <v>4991</v>
      </c>
      <c r="G4746" t="s">
        <v>71</v>
      </c>
      <c r="H4746" t="s">
        <v>129</v>
      </c>
      <c r="I4746" t="s">
        <v>22</v>
      </c>
      <c r="J4746" t="s">
        <v>141</v>
      </c>
      <c r="K4746" t="s">
        <v>17964</v>
      </c>
      <c r="L4746" t="s">
        <v>17965</v>
      </c>
      <c r="M4746">
        <v>1.265833333</v>
      </c>
      <c r="N4746">
        <v>0</v>
      </c>
      <c r="O4746">
        <v>5</v>
      </c>
      <c r="P4746">
        <v>0</v>
      </c>
      <c r="Q4746">
        <v>0</v>
      </c>
      <c r="R4746">
        <v>0</v>
      </c>
      <c r="S4746">
        <v>6.329167</v>
      </c>
      <c r="T4746">
        <v>0</v>
      </c>
      <c r="U4746">
        <v>0</v>
      </c>
    </row>
    <row r="4747" spans="1:21" x14ac:dyDescent="0.25">
      <c r="A4747" t="s">
        <v>17966</v>
      </c>
      <c r="B4747">
        <v>1</v>
      </c>
      <c r="C4747" t="s">
        <v>79</v>
      </c>
      <c r="D4747" t="s">
        <v>125</v>
      </c>
      <c r="E4747" t="s">
        <v>17967</v>
      </c>
      <c r="F4747" t="s">
        <v>5538</v>
      </c>
      <c r="G4747" t="s">
        <v>72</v>
      </c>
      <c r="H4747" t="s">
        <v>129</v>
      </c>
      <c r="I4747" t="s">
        <v>22</v>
      </c>
      <c r="J4747" t="s">
        <v>141</v>
      </c>
      <c r="K4747" t="s">
        <v>17968</v>
      </c>
      <c r="L4747" t="s">
        <v>17969</v>
      </c>
      <c r="M4747">
        <v>1.7111111109999999</v>
      </c>
      <c r="N4747">
        <v>2</v>
      </c>
      <c r="O4747">
        <v>532</v>
      </c>
      <c r="P4747">
        <v>0</v>
      </c>
      <c r="Q4747">
        <v>0</v>
      </c>
      <c r="R4747">
        <v>3.4222220000000001</v>
      </c>
      <c r="S4747">
        <v>910.31111099999998</v>
      </c>
      <c r="T4747">
        <v>0</v>
      </c>
      <c r="U4747">
        <v>0</v>
      </c>
    </row>
    <row r="4748" spans="1:21" x14ac:dyDescent="0.25">
      <c r="A4748" t="s">
        <v>17970</v>
      </c>
      <c r="B4748">
        <v>1</v>
      </c>
      <c r="C4748" t="s">
        <v>79</v>
      </c>
      <c r="D4748" t="s">
        <v>125</v>
      </c>
      <c r="E4748" t="s">
        <v>17971</v>
      </c>
      <c r="F4748" t="s">
        <v>2199</v>
      </c>
      <c r="G4748" t="s">
        <v>71</v>
      </c>
      <c r="H4748" t="s">
        <v>129</v>
      </c>
      <c r="I4748" t="s">
        <v>24</v>
      </c>
      <c r="J4748" t="s">
        <v>141</v>
      </c>
      <c r="K4748" t="s">
        <v>17972</v>
      </c>
      <c r="L4748" t="s">
        <v>17973</v>
      </c>
      <c r="M4748">
        <v>1.426666666</v>
      </c>
      <c r="N4748">
        <v>0</v>
      </c>
      <c r="O4748">
        <v>11</v>
      </c>
      <c r="P4748">
        <v>0</v>
      </c>
      <c r="Q4748">
        <v>0</v>
      </c>
      <c r="R4748">
        <v>0</v>
      </c>
      <c r="S4748">
        <v>15.693333000000001</v>
      </c>
      <c r="T4748">
        <v>0</v>
      </c>
      <c r="U4748">
        <v>0</v>
      </c>
    </row>
    <row r="4749" spans="1:21" x14ac:dyDescent="0.25">
      <c r="A4749" t="s">
        <v>17974</v>
      </c>
      <c r="B4749">
        <v>1</v>
      </c>
      <c r="C4749" t="s">
        <v>79</v>
      </c>
      <c r="D4749" t="s">
        <v>125</v>
      </c>
      <c r="E4749" t="s">
        <v>17975</v>
      </c>
      <c r="F4749" t="s">
        <v>4986</v>
      </c>
      <c r="G4749" t="s">
        <v>71</v>
      </c>
      <c r="H4749" t="s">
        <v>129</v>
      </c>
      <c r="I4749" t="s">
        <v>22</v>
      </c>
      <c r="J4749" t="s">
        <v>141</v>
      </c>
      <c r="K4749" t="s">
        <v>17976</v>
      </c>
      <c r="L4749" t="s">
        <v>17977</v>
      </c>
      <c r="M4749">
        <v>0.35611111099999998</v>
      </c>
      <c r="N4749">
        <v>0</v>
      </c>
      <c r="O4749">
        <v>62</v>
      </c>
      <c r="P4749">
        <v>0</v>
      </c>
      <c r="Q4749">
        <v>0</v>
      </c>
      <c r="R4749">
        <v>0</v>
      </c>
      <c r="S4749">
        <v>22.078889</v>
      </c>
      <c r="T4749">
        <v>0</v>
      </c>
      <c r="U4749">
        <v>0</v>
      </c>
    </row>
    <row r="4750" spans="1:21" x14ac:dyDescent="0.25">
      <c r="A4750" t="s">
        <v>17978</v>
      </c>
      <c r="B4750">
        <v>1</v>
      </c>
      <c r="C4750" t="s">
        <v>79</v>
      </c>
      <c r="D4750" t="s">
        <v>125</v>
      </c>
      <c r="E4750" t="s">
        <v>14576</v>
      </c>
      <c r="F4750" t="s">
        <v>6456</v>
      </c>
      <c r="G4750" t="s">
        <v>72</v>
      </c>
      <c r="H4750" t="s">
        <v>129</v>
      </c>
      <c r="I4750" t="s">
        <v>22</v>
      </c>
      <c r="J4750" t="s">
        <v>141</v>
      </c>
      <c r="K4750" t="s">
        <v>17979</v>
      </c>
      <c r="L4750" t="s">
        <v>17980</v>
      </c>
      <c r="M4750">
        <v>5.4124999999999996</v>
      </c>
      <c r="N4750">
        <v>2</v>
      </c>
      <c r="O4750">
        <v>1118</v>
      </c>
      <c r="P4750">
        <v>0</v>
      </c>
      <c r="Q4750">
        <v>0</v>
      </c>
      <c r="R4750">
        <v>10.824999999999999</v>
      </c>
      <c r="S4750">
        <v>6051.1750000000002</v>
      </c>
      <c r="T4750">
        <v>0</v>
      </c>
      <c r="U4750">
        <v>0</v>
      </c>
    </row>
    <row r="4751" spans="1:21" x14ac:dyDescent="0.25">
      <c r="A4751" t="s">
        <v>17981</v>
      </c>
      <c r="B4751">
        <v>1</v>
      </c>
      <c r="C4751" t="s">
        <v>78</v>
      </c>
      <c r="D4751" t="s">
        <v>94</v>
      </c>
      <c r="E4751" t="s">
        <v>17982</v>
      </c>
      <c r="F4751" t="s">
        <v>5070</v>
      </c>
      <c r="G4751" t="s">
        <v>71</v>
      </c>
      <c r="H4751" t="s">
        <v>129</v>
      </c>
      <c r="I4751" t="s">
        <v>22</v>
      </c>
      <c r="J4751" t="s">
        <v>141</v>
      </c>
      <c r="K4751" t="s">
        <v>17983</v>
      </c>
      <c r="L4751" t="s">
        <v>17984</v>
      </c>
      <c r="M4751">
        <v>4.5522222220000002</v>
      </c>
      <c r="N4751">
        <v>0</v>
      </c>
      <c r="O4751">
        <v>1</v>
      </c>
      <c r="P4751">
        <v>0</v>
      </c>
      <c r="Q4751">
        <v>0</v>
      </c>
      <c r="R4751">
        <v>0</v>
      </c>
      <c r="S4751">
        <v>4.5522220000000004</v>
      </c>
      <c r="T4751">
        <v>0</v>
      </c>
      <c r="U4751">
        <v>0</v>
      </c>
    </row>
    <row r="4752" spans="1:21" x14ac:dyDescent="0.25">
      <c r="A4752" t="s">
        <v>17985</v>
      </c>
      <c r="B4752">
        <v>1</v>
      </c>
      <c r="C4752" t="s">
        <v>78</v>
      </c>
      <c r="D4752" t="s">
        <v>94</v>
      </c>
      <c r="E4752" t="s">
        <v>17986</v>
      </c>
      <c r="F4752" t="s">
        <v>5417</v>
      </c>
      <c r="G4752" t="s">
        <v>71</v>
      </c>
      <c r="H4752" t="s">
        <v>129</v>
      </c>
      <c r="I4752" t="s">
        <v>22</v>
      </c>
      <c r="J4752" t="s">
        <v>141</v>
      </c>
      <c r="K4752" t="s">
        <v>17987</v>
      </c>
      <c r="L4752" t="s">
        <v>17988</v>
      </c>
      <c r="M4752">
        <v>0.37111111099999999</v>
      </c>
      <c r="N4752">
        <v>0</v>
      </c>
      <c r="O4752">
        <v>2</v>
      </c>
      <c r="P4752">
        <v>0</v>
      </c>
      <c r="Q4752">
        <v>0</v>
      </c>
      <c r="R4752">
        <v>0</v>
      </c>
      <c r="S4752">
        <v>0.74222200000000005</v>
      </c>
      <c r="T4752">
        <v>0</v>
      </c>
      <c r="U4752">
        <v>0</v>
      </c>
    </row>
    <row r="4753" spans="1:21" x14ac:dyDescent="0.25">
      <c r="A4753" t="s">
        <v>17989</v>
      </c>
      <c r="B4753">
        <v>1</v>
      </c>
      <c r="C4753" t="s">
        <v>78</v>
      </c>
      <c r="D4753" t="s">
        <v>94</v>
      </c>
      <c r="E4753" t="s">
        <v>17986</v>
      </c>
      <c r="F4753" t="s">
        <v>5070</v>
      </c>
      <c r="G4753" t="s">
        <v>71</v>
      </c>
      <c r="H4753" t="s">
        <v>129</v>
      </c>
      <c r="I4753" t="s">
        <v>22</v>
      </c>
      <c r="J4753" t="s">
        <v>141</v>
      </c>
      <c r="K4753" t="s">
        <v>17990</v>
      </c>
      <c r="L4753" t="s">
        <v>17991</v>
      </c>
      <c r="M4753">
        <v>0.97805555499999997</v>
      </c>
      <c r="N4753">
        <v>0</v>
      </c>
      <c r="O4753">
        <v>2</v>
      </c>
      <c r="P4753">
        <v>0</v>
      </c>
      <c r="Q4753">
        <v>0</v>
      </c>
      <c r="R4753">
        <v>0</v>
      </c>
      <c r="S4753">
        <v>1.9561109999999999</v>
      </c>
      <c r="T4753">
        <v>0</v>
      </c>
      <c r="U4753">
        <v>0</v>
      </c>
    </row>
    <row r="4754" spans="1:21" x14ac:dyDescent="0.25">
      <c r="A4754" t="s">
        <v>17992</v>
      </c>
      <c r="B4754">
        <v>1</v>
      </c>
      <c r="C4754" t="s">
        <v>78</v>
      </c>
      <c r="D4754" t="s">
        <v>90</v>
      </c>
      <c r="E4754" t="s">
        <v>17993</v>
      </c>
      <c r="F4754" t="s">
        <v>4996</v>
      </c>
      <c r="G4754" t="s">
        <v>71</v>
      </c>
      <c r="H4754" t="s">
        <v>129</v>
      </c>
      <c r="I4754" t="s">
        <v>22</v>
      </c>
      <c r="J4754" t="s">
        <v>141</v>
      </c>
      <c r="K4754" t="s">
        <v>17994</v>
      </c>
      <c r="L4754" t="s">
        <v>17995</v>
      </c>
      <c r="M4754">
        <v>0.77916666599999995</v>
      </c>
      <c r="N4754">
        <v>0</v>
      </c>
      <c r="O4754">
        <v>94</v>
      </c>
      <c r="P4754">
        <v>0</v>
      </c>
      <c r="Q4754">
        <v>0</v>
      </c>
      <c r="R4754">
        <v>0</v>
      </c>
      <c r="S4754">
        <v>73.241667000000007</v>
      </c>
      <c r="T4754">
        <v>0</v>
      </c>
      <c r="U4754">
        <v>0</v>
      </c>
    </row>
    <row r="4755" spans="1:21" x14ac:dyDescent="0.25">
      <c r="A4755" t="s">
        <v>17996</v>
      </c>
      <c r="B4755">
        <v>1</v>
      </c>
      <c r="C4755" t="s">
        <v>78</v>
      </c>
      <c r="D4755" t="s">
        <v>94</v>
      </c>
      <c r="E4755" t="s">
        <v>17997</v>
      </c>
      <c r="F4755" t="s">
        <v>4991</v>
      </c>
      <c r="G4755" t="s">
        <v>71</v>
      </c>
      <c r="H4755" t="s">
        <v>129</v>
      </c>
      <c r="I4755" t="s">
        <v>22</v>
      </c>
      <c r="J4755" t="s">
        <v>141</v>
      </c>
      <c r="K4755" t="s">
        <v>17998</v>
      </c>
      <c r="L4755" t="s">
        <v>17999</v>
      </c>
      <c r="M4755">
        <v>5.2458333330000002</v>
      </c>
      <c r="N4755">
        <v>0</v>
      </c>
      <c r="O4755">
        <v>1</v>
      </c>
      <c r="P4755">
        <v>0</v>
      </c>
      <c r="Q4755">
        <v>0</v>
      </c>
      <c r="R4755">
        <v>0</v>
      </c>
      <c r="S4755">
        <v>5.2458330000000002</v>
      </c>
      <c r="T4755">
        <v>0</v>
      </c>
      <c r="U4755">
        <v>0</v>
      </c>
    </row>
    <row r="4756" spans="1:21" x14ac:dyDescent="0.25">
      <c r="A4756" t="s">
        <v>18000</v>
      </c>
      <c r="B4756">
        <v>1</v>
      </c>
      <c r="C4756" t="s">
        <v>78</v>
      </c>
      <c r="D4756" t="s">
        <v>94</v>
      </c>
      <c r="E4756" t="s">
        <v>18001</v>
      </c>
      <c r="F4756" t="s">
        <v>5748</v>
      </c>
      <c r="G4756" t="s">
        <v>71</v>
      </c>
      <c r="H4756" t="s">
        <v>129</v>
      </c>
      <c r="I4756" t="s">
        <v>22</v>
      </c>
      <c r="J4756" t="s">
        <v>141</v>
      </c>
      <c r="K4756" t="s">
        <v>18002</v>
      </c>
      <c r="L4756" t="s">
        <v>18003</v>
      </c>
      <c r="M4756">
        <v>0.388333333</v>
      </c>
      <c r="N4756">
        <v>0</v>
      </c>
      <c r="O4756">
        <v>14</v>
      </c>
      <c r="P4756">
        <v>0</v>
      </c>
      <c r="Q4756">
        <v>0</v>
      </c>
      <c r="R4756">
        <v>0</v>
      </c>
      <c r="S4756">
        <v>5.4366669999999999</v>
      </c>
      <c r="T4756">
        <v>0</v>
      </c>
      <c r="U4756">
        <v>0</v>
      </c>
    </row>
    <row r="4757" spans="1:21" x14ac:dyDescent="0.25">
      <c r="A4757" t="s">
        <v>18004</v>
      </c>
      <c r="B4757">
        <v>1</v>
      </c>
      <c r="C4757" t="s">
        <v>78</v>
      </c>
      <c r="D4757" t="s">
        <v>80</v>
      </c>
      <c r="E4757" t="s">
        <v>18005</v>
      </c>
      <c r="F4757" t="s">
        <v>5417</v>
      </c>
      <c r="G4757" t="s">
        <v>71</v>
      </c>
      <c r="H4757" t="s">
        <v>129</v>
      </c>
      <c r="I4757" t="s">
        <v>22</v>
      </c>
      <c r="J4757" t="s">
        <v>141</v>
      </c>
      <c r="K4757" t="s">
        <v>18006</v>
      </c>
      <c r="L4757" t="s">
        <v>18007</v>
      </c>
      <c r="M4757">
        <v>0.56138888799999997</v>
      </c>
      <c r="N4757">
        <v>0</v>
      </c>
      <c r="O4757">
        <v>1</v>
      </c>
      <c r="P4757">
        <v>0</v>
      </c>
      <c r="Q4757">
        <v>0</v>
      </c>
      <c r="R4757">
        <v>0</v>
      </c>
      <c r="S4757">
        <v>0.56138900000000003</v>
      </c>
      <c r="T4757">
        <v>0</v>
      </c>
      <c r="U4757">
        <v>0</v>
      </c>
    </row>
    <row r="4758" spans="1:21" x14ac:dyDescent="0.25">
      <c r="A4758" t="s">
        <v>18008</v>
      </c>
      <c r="B4758">
        <v>1</v>
      </c>
      <c r="C4758" t="s">
        <v>78</v>
      </c>
      <c r="D4758" t="s">
        <v>93</v>
      </c>
      <c r="E4758" t="s">
        <v>18009</v>
      </c>
      <c r="F4758" t="s">
        <v>4991</v>
      </c>
      <c r="G4758" t="s">
        <v>71</v>
      </c>
      <c r="H4758" t="s">
        <v>129</v>
      </c>
      <c r="I4758" t="s">
        <v>22</v>
      </c>
      <c r="J4758" t="s">
        <v>141</v>
      </c>
      <c r="K4758" t="s">
        <v>18010</v>
      </c>
      <c r="L4758" t="s">
        <v>18011</v>
      </c>
      <c r="M4758">
        <v>1.2341666659999999</v>
      </c>
      <c r="N4758">
        <v>0</v>
      </c>
      <c r="O4758">
        <v>0</v>
      </c>
      <c r="P4758">
        <v>0</v>
      </c>
      <c r="Q4758">
        <v>3</v>
      </c>
      <c r="R4758">
        <v>0</v>
      </c>
      <c r="S4758">
        <v>0</v>
      </c>
      <c r="T4758">
        <v>0</v>
      </c>
      <c r="U4758">
        <v>3.7025000000000001</v>
      </c>
    </row>
    <row r="4759" spans="1:21" x14ac:dyDescent="0.25">
      <c r="A4759" t="s">
        <v>18012</v>
      </c>
      <c r="B4759">
        <v>1</v>
      </c>
      <c r="C4759" t="s">
        <v>78</v>
      </c>
      <c r="D4759" t="s">
        <v>93</v>
      </c>
      <c r="E4759" t="s">
        <v>18009</v>
      </c>
      <c r="F4759" t="s">
        <v>4991</v>
      </c>
      <c r="G4759" t="s">
        <v>71</v>
      </c>
      <c r="H4759" t="s">
        <v>129</v>
      </c>
      <c r="I4759" t="s">
        <v>22</v>
      </c>
      <c r="J4759" t="s">
        <v>141</v>
      </c>
      <c r="K4759" t="s">
        <v>4192</v>
      </c>
      <c r="L4759" t="s">
        <v>18013</v>
      </c>
      <c r="M4759">
        <v>20.801111111000001</v>
      </c>
      <c r="N4759">
        <v>0</v>
      </c>
      <c r="O4759">
        <v>0</v>
      </c>
      <c r="P4759">
        <v>0</v>
      </c>
      <c r="Q4759">
        <v>3</v>
      </c>
      <c r="R4759">
        <v>0</v>
      </c>
      <c r="S4759">
        <v>0</v>
      </c>
      <c r="T4759">
        <v>0</v>
      </c>
      <c r="U4759">
        <v>62.403333000000003</v>
      </c>
    </row>
    <row r="4760" spans="1:21" x14ac:dyDescent="0.25">
      <c r="A4760" t="s">
        <v>18014</v>
      </c>
      <c r="B4760">
        <v>1</v>
      </c>
      <c r="C4760" t="s">
        <v>78</v>
      </c>
      <c r="D4760" t="s">
        <v>87</v>
      </c>
      <c r="E4760" t="s">
        <v>18015</v>
      </c>
      <c r="F4760" t="s">
        <v>4991</v>
      </c>
      <c r="G4760" t="s">
        <v>71</v>
      </c>
      <c r="H4760" t="s">
        <v>129</v>
      </c>
      <c r="I4760" t="s">
        <v>22</v>
      </c>
      <c r="J4760" t="s">
        <v>141</v>
      </c>
      <c r="K4760" t="s">
        <v>18016</v>
      </c>
      <c r="L4760" t="s">
        <v>18017</v>
      </c>
      <c r="M4760">
        <v>2.608055555</v>
      </c>
      <c r="N4760">
        <v>0</v>
      </c>
      <c r="O4760">
        <v>1</v>
      </c>
      <c r="P4760">
        <v>0</v>
      </c>
      <c r="Q4760">
        <v>0</v>
      </c>
      <c r="R4760">
        <v>0</v>
      </c>
      <c r="S4760">
        <v>2.6080559999999999</v>
      </c>
      <c r="T4760">
        <v>0</v>
      </c>
      <c r="U4760">
        <v>0</v>
      </c>
    </row>
    <row r="4761" spans="1:21" x14ac:dyDescent="0.25">
      <c r="A4761" t="s">
        <v>18018</v>
      </c>
      <c r="B4761">
        <v>1</v>
      </c>
      <c r="C4761" t="s">
        <v>79</v>
      </c>
      <c r="D4761" t="s">
        <v>124</v>
      </c>
      <c r="E4761" t="s">
        <v>18019</v>
      </c>
      <c r="F4761" t="s">
        <v>5417</v>
      </c>
      <c r="G4761" t="s">
        <v>71</v>
      </c>
      <c r="H4761" t="s">
        <v>129</v>
      </c>
      <c r="I4761" t="s">
        <v>22</v>
      </c>
      <c r="J4761" t="s">
        <v>141</v>
      </c>
      <c r="K4761" t="s">
        <v>18020</v>
      </c>
      <c r="L4761" t="s">
        <v>18021</v>
      </c>
      <c r="M4761">
        <v>0.81888888800000004</v>
      </c>
      <c r="N4761">
        <v>0</v>
      </c>
      <c r="O4761">
        <v>1</v>
      </c>
      <c r="P4761">
        <v>0</v>
      </c>
      <c r="Q4761">
        <v>0</v>
      </c>
      <c r="R4761">
        <v>0</v>
      </c>
      <c r="S4761">
        <v>0.81888899999999998</v>
      </c>
      <c r="T4761">
        <v>0</v>
      </c>
      <c r="U4761">
        <v>0</v>
      </c>
    </row>
    <row r="4762" spans="1:21" x14ac:dyDescent="0.25">
      <c r="A4762" t="s">
        <v>18022</v>
      </c>
      <c r="B4762">
        <v>1</v>
      </c>
      <c r="C4762" t="s">
        <v>79</v>
      </c>
      <c r="D4762" t="s">
        <v>125</v>
      </c>
      <c r="E4762" t="s">
        <v>18023</v>
      </c>
      <c r="F4762" t="s">
        <v>5842</v>
      </c>
      <c r="G4762" t="s">
        <v>71</v>
      </c>
      <c r="H4762" t="s">
        <v>129</v>
      </c>
      <c r="I4762" t="s">
        <v>22</v>
      </c>
      <c r="J4762" t="s">
        <v>141</v>
      </c>
      <c r="K4762" t="s">
        <v>18024</v>
      </c>
      <c r="L4762" t="s">
        <v>18025</v>
      </c>
      <c r="M4762">
        <v>0.50305555499999999</v>
      </c>
      <c r="N4762">
        <v>0</v>
      </c>
      <c r="O4762">
        <v>57</v>
      </c>
      <c r="P4762">
        <v>0</v>
      </c>
      <c r="Q4762">
        <v>0</v>
      </c>
      <c r="R4762">
        <v>0</v>
      </c>
      <c r="S4762">
        <v>28.674167000000001</v>
      </c>
      <c r="T4762">
        <v>0</v>
      </c>
      <c r="U4762">
        <v>0</v>
      </c>
    </row>
    <row r="4763" spans="1:21" x14ac:dyDescent="0.25">
      <c r="A4763" t="s">
        <v>18026</v>
      </c>
      <c r="B4763">
        <v>1</v>
      </c>
      <c r="C4763" t="s">
        <v>79</v>
      </c>
      <c r="D4763" t="s">
        <v>125</v>
      </c>
      <c r="E4763" t="s">
        <v>18027</v>
      </c>
      <c r="F4763" t="s">
        <v>5012</v>
      </c>
      <c r="G4763" t="s">
        <v>72</v>
      </c>
      <c r="H4763" t="s">
        <v>129</v>
      </c>
      <c r="I4763" t="s">
        <v>22</v>
      </c>
      <c r="J4763" t="s">
        <v>141</v>
      </c>
      <c r="K4763" t="s">
        <v>18028</v>
      </c>
      <c r="L4763" t="s">
        <v>18029</v>
      </c>
      <c r="M4763">
        <v>1.798333333</v>
      </c>
      <c r="N4763">
        <v>0</v>
      </c>
      <c r="O4763">
        <v>0</v>
      </c>
      <c r="P4763">
        <v>1</v>
      </c>
      <c r="Q4763">
        <v>46</v>
      </c>
      <c r="R4763">
        <v>0</v>
      </c>
      <c r="S4763">
        <v>0</v>
      </c>
      <c r="T4763">
        <v>1.798333</v>
      </c>
      <c r="U4763">
        <v>82.723332999999997</v>
      </c>
    </row>
    <row r="4764" spans="1:21" x14ac:dyDescent="0.25">
      <c r="A4764" t="s">
        <v>18030</v>
      </c>
      <c r="B4764">
        <v>1</v>
      </c>
      <c r="C4764" t="s">
        <v>79</v>
      </c>
      <c r="D4764" t="s">
        <v>125</v>
      </c>
      <c r="E4764" t="s">
        <v>18031</v>
      </c>
      <c r="F4764" t="s">
        <v>4986</v>
      </c>
      <c r="G4764" t="s">
        <v>71</v>
      </c>
      <c r="H4764" t="s">
        <v>129</v>
      </c>
      <c r="I4764" t="s">
        <v>22</v>
      </c>
      <c r="J4764" t="s">
        <v>141</v>
      </c>
      <c r="K4764" t="s">
        <v>18032</v>
      </c>
      <c r="L4764" t="s">
        <v>18033</v>
      </c>
      <c r="M4764">
        <v>0.91694444399999997</v>
      </c>
      <c r="N4764">
        <v>0</v>
      </c>
      <c r="O4764">
        <v>375</v>
      </c>
      <c r="P4764">
        <v>0</v>
      </c>
      <c r="Q4764">
        <v>0</v>
      </c>
      <c r="R4764">
        <v>0</v>
      </c>
      <c r="S4764">
        <v>343.85416700000002</v>
      </c>
      <c r="T4764">
        <v>0</v>
      </c>
      <c r="U4764">
        <v>0</v>
      </c>
    </row>
    <row r="4765" spans="1:21" x14ac:dyDescent="0.25">
      <c r="A4765" t="s">
        <v>18034</v>
      </c>
      <c r="B4765">
        <v>1</v>
      </c>
      <c r="C4765" t="s">
        <v>79</v>
      </c>
      <c r="D4765" t="s">
        <v>125</v>
      </c>
      <c r="E4765" t="s">
        <v>18035</v>
      </c>
      <c r="F4765" t="s">
        <v>4991</v>
      </c>
      <c r="G4765" t="s">
        <v>71</v>
      </c>
      <c r="H4765" t="s">
        <v>129</v>
      </c>
      <c r="I4765" t="s">
        <v>22</v>
      </c>
      <c r="J4765" t="s">
        <v>141</v>
      </c>
      <c r="K4765" t="s">
        <v>18036</v>
      </c>
      <c r="L4765" t="s">
        <v>18037</v>
      </c>
      <c r="M4765">
        <v>2.4255555549999999</v>
      </c>
      <c r="N4765">
        <v>0</v>
      </c>
      <c r="O4765">
        <v>1</v>
      </c>
      <c r="P4765">
        <v>0</v>
      </c>
      <c r="Q4765">
        <v>0</v>
      </c>
      <c r="R4765">
        <v>0</v>
      </c>
      <c r="S4765">
        <v>2.4255559999999998</v>
      </c>
      <c r="T4765">
        <v>0</v>
      </c>
      <c r="U4765">
        <v>0</v>
      </c>
    </row>
    <row r="4766" spans="1:21" x14ac:dyDescent="0.25">
      <c r="A4766" t="s">
        <v>18038</v>
      </c>
      <c r="B4766">
        <v>1</v>
      </c>
      <c r="C4766" t="s">
        <v>79</v>
      </c>
      <c r="D4766" t="s">
        <v>125</v>
      </c>
      <c r="E4766" t="s">
        <v>17951</v>
      </c>
      <c r="F4766" t="s">
        <v>140</v>
      </c>
      <c r="G4766" t="s">
        <v>72</v>
      </c>
      <c r="H4766" t="s">
        <v>129</v>
      </c>
      <c r="I4766" t="s">
        <v>22</v>
      </c>
      <c r="J4766" t="s">
        <v>141</v>
      </c>
      <c r="K4766" t="s">
        <v>18039</v>
      </c>
      <c r="L4766" t="s">
        <v>18040</v>
      </c>
      <c r="M4766">
        <v>0.61083333299999998</v>
      </c>
      <c r="N4766">
        <v>3</v>
      </c>
      <c r="O4766">
        <v>902</v>
      </c>
      <c r="P4766">
        <v>11</v>
      </c>
      <c r="Q4766">
        <v>158</v>
      </c>
      <c r="R4766">
        <v>1.8325</v>
      </c>
      <c r="S4766">
        <v>550.97166600000003</v>
      </c>
      <c r="T4766">
        <v>6.7191669999999997</v>
      </c>
      <c r="U4766">
        <v>96.511667000000003</v>
      </c>
    </row>
    <row r="4767" spans="1:21" x14ac:dyDescent="0.25">
      <c r="A4767" t="s">
        <v>18041</v>
      </c>
      <c r="B4767">
        <v>1</v>
      </c>
      <c r="C4767" t="s">
        <v>78</v>
      </c>
      <c r="D4767" t="s">
        <v>104</v>
      </c>
      <c r="E4767" t="s">
        <v>18042</v>
      </c>
      <c r="F4767" t="s">
        <v>4991</v>
      </c>
      <c r="G4767" t="s">
        <v>71</v>
      </c>
      <c r="H4767" t="s">
        <v>129</v>
      </c>
      <c r="I4767" t="s">
        <v>22</v>
      </c>
      <c r="J4767" t="s">
        <v>141</v>
      </c>
      <c r="K4767" t="s">
        <v>18043</v>
      </c>
      <c r="L4767" t="s">
        <v>18044</v>
      </c>
      <c r="M4767">
        <v>2.1094444440000002</v>
      </c>
      <c r="N4767">
        <v>0</v>
      </c>
      <c r="O4767">
        <v>1</v>
      </c>
      <c r="P4767">
        <v>0</v>
      </c>
      <c r="Q4767">
        <v>0</v>
      </c>
      <c r="R4767">
        <v>0</v>
      </c>
      <c r="S4767">
        <v>2.1094439999999999</v>
      </c>
      <c r="T4767">
        <v>0</v>
      </c>
      <c r="U4767">
        <v>0</v>
      </c>
    </row>
    <row r="4768" spans="1:21" x14ac:dyDescent="0.25">
      <c r="A4768" t="s">
        <v>18045</v>
      </c>
      <c r="B4768">
        <v>1</v>
      </c>
      <c r="C4768" t="s">
        <v>78</v>
      </c>
      <c r="D4768" t="s">
        <v>106</v>
      </c>
      <c r="E4768" t="s">
        <v>18046</v>
      </c>
      <c r="F4768" t="s">
        <v>5070</v>
      </c>
      <c r="G4768" t="s">
        <v>71</v>
      </c>
      <c r="H4768" t="s">
        <v>129</v>
      </c>
      <c r="I4768" t="s">
        <v>22</v>
      </c>
      <c r="J4768" t="s">
        <v>141</v>
      </c>
      <c r="K4768" t="s">
        <v>18047</v>
      </c>
      <c r="L4768" t="s">
        <v>18048</v>
      </c>
      <c r="M4768">
        <v>44.805277777000001</v>
      </c>
      <c r="N4768">
        <v>0</v>
      </c>
      <c r="O4768">
        <v>1</v>
      </c>
      <c r="P4768">
        <v>0</v>
      </c>
      <c r="Q4768">
        <v>0</v>
      </c>
      <c r="R4768">
        <v>0</v>
      </c>
      <c r="S4768">
        <v>44.805278000000001</v>
      </c>
      <c r="T4768">
        <v>0</v>
      </c>
      <c r="U4768">
        <v>0</v>
      </c>
    </row>
    <row r="4769" spans="1:21" x14ac:dyDescent="0.25">
      <c r="A4769" t="s">
        <v>18049</v>
      </c>
      <c r="B4769">
        <v>1</v>
      </c>
      <c r="C4769" t="s">
        <v>78</v>
      </c>
      <c r="D4769" t="s">
        <v>94</v>
      </c>
      <c r="E4769" t="s">
        <v>18050</v>
      </c>
      <c r="F4769" t="s">
        <v>140</v>
      </c>
      <c r="G4769" t="s">
        <v>72</v>
      </c>
      <c r="H4769" t="s">
        <v>129</v>
      </c>
      <c r="I4769" t="s">
        <v>22</v>
      </c>
      <c r="J4769" t="s">
        <v>141</v>
      </c>
      <c r="K4769" t="s">
        <v>18051</v>
      </c>
      <c r="L4769" t="s">
        <v>18052</v>
      </c>
      <c r="M4769">
        <v>1.301388888</v>
      </c>
      <c r="N4769">
        <v>3</v>
      </c>
      <c r="O4769">
        <v>214</v>
      </c>
      <c r="P4769">
        <v>0</v>
      </c>
      <c r="Q4769">
        <v>0</v>
      </c>
      <c r="R4769">
        <v>3.9041670000000002</v>
      </c>
      <c r="S4769">
        <v>278.49722200000002</v>
      </c>
      <c r="T4769">
        <v>0</v>
      </c>
      <c r="U4769">
        <v>0</v>
      </c>
    </row>
    <row r="4770" spans="1:21" x14ac:dyDescent="0.25">
      <c r="A4770" t="s">
        <v>18053</v>
      </c>
      <c r="B4770">
        <v>1</v>
      </c>
      <c r="C4770" t="s">
        <v>78</v>
      </c>
      <c r="D4770" t="s">
        <v>94</v>
      </c>
      <c r="E4770" t="s">
        <v>18054</v>
      </c>
      <c r="F4770" t="s">
        <v>4996</v>
      </c>
      <c r="G4770" t="s">
        <v>71</v>
      </c>
      <c r="H4770" t="s">
        <v>129</v>
      </c>
      <c r="I4770" t="s">
        <v>22</v>
      </c>
      <c r="J4770" t="s">
        <v>141</v>
      </c>
      <c r="K4770" t="s">
        <v>18055</v>
      </c>
      <c r="L4770" t="s">
        <v>18056</v>
      </c>
      <c r="M4770">
        <v>2.0366666659999999</v>
      </c>
      <c r="N4770">
        <v>0</v>
      </c>
      <c r="O4770">
        <v>91</v>
      </c>
      <c r="P4770">
        <v>0</v>
      </c>
      <c r="Q4770">
        <v>0</v>
      </c>
      <c r="R4770">
        <v>0</v>
      </c>
      <c r="S4770">
        <v>185.33666700000001</v>
      </c>
      <c r="T4770">
        <v>0</v>
      </c>
      <c r="U4770">
        <v>0</v>
      </c>
    </row>
    <row r="4771" spans="1:21" x14ac:dyDescent="0.25">
      <c r="A4771" t="s">
        <v>18057</v>
      </c>
      <c r="B4771">
        <v>1</v>
      </c>
      <c r="C4771" t="s">
        <v>78</v>
      </c>
      <c r="D4771" t="s">
        <v>94</v>
      </c>
      <c r="E4771" t="s">
        <v>18058</v>
      </c>
      <c r="F4771" t="s">
        <v>4991</v>
      </c>
      <c r="G4771" t="s">
        <v>71</v>
      </c>
      <c r="H4771" t="s">
        <v>129</v>
      </c>
      <c r="I4771" t="s">
        <v>22</v>
      </c>
      <c r="J4771" t="s">
        <v>141</v>
      </c>
      <c r="K4771" t="s">
        <v>18059</v>
      </c>
      <c r="L4771" t="s">
        <v>18060</v>
      </c>
      <c r="M4771">
        <v>3.5586111109999998</v>
      </c>
      <c r="N4771">
        <v>0</v>
      </c>
      <c r="O4771">
        <v>1</v>
      </c>
      <c r="P4771">
        <v>0</v>
      </c>
      <c r="Q4771">
        <v>0</v>
      </c>
      <c r="R4771">
        <v>0</v>
      </c>
      <c r="S4771">
        <v>3.558611</v>
      </c>
      <c r="T4771">
        <v>0</v>
      </c>
      <c r="U4771">
        <v>0</v>
      </c>
    </row>
    <row r="4772" spans="1:21" x14ac:dyDescent="0.25">
      <c r="A4772" t="s">
        <v>18061</v>
      </c>
      <c r="B4772">
        <v>1</v>
      </c>
      <c r="C4772" t="s">
        <v>78</v>
      </c>
      <c r="D4772" t="s">
        <v>82</v>
      </c>
      <c r="E4772" t="s">
        <v>18062</v>
      </c>
      <c r="F4772" t="s">
        <v>5842</v>
      </c>
      <c r="G4772" t="s">
        <v>71</v>
      </c>
      <c r="H4772" t="s">
        <v>129</v>
      </c>
      <c r="I4772" t="s">
        <v>22</v>
      </c>
      <c r="J4772" t="s">
        <v>141</v>
      </c>
      <c r="K4772" t="s">
        <v>18063</v>
      </c>
      <c r="L4772" t="s">
        <v>18064</v>
      </c>
      <c r="M4772">
        <v>4.2416666660000004</v>
      </c>
      <c r="N4772">
        <v>0</v>
      </c>
      <c r="O4772">
        <v>65</v>
      </c>
      <c r="P4772">
        <v>0</v>
      </c>
      <c r="Q4772">
        <v>0</v>
      </c>
      <c r="R4772">
        <v>0</v>
      </c>
      <c r="S4772">
        <v>275.70833299999998</v>
      </c>
      <c r="T4772">
        <v>0</v>
      </c>
      <c r="U4772">
        <v>0</v>
      </c>
    </row>
    <row r="4773" spans="1:21" x14ac:dyDescent="0.25">
      <c r="A4773" t="s">
        <v>18065</v>
      </c>
      <c r="B4773">
        <v>1</v>
      </c>
      <c r="C4773" t="s">
        <v>78</v>
      </c>
      <c r="D4773" t="s">
        <v>94</v>
      </c>
      <c r="E4773" t="s">
        <v>18066</v>
      </c>
      <c r="F4773" t="s">
        <v>4991</v>
      </c>
      <c r="G4773" t="s">
        <v>71</v>
      </c>
      <c r="H4773" t="s">
        <v>129</v>
      </c>
      <c r="I4773" t="s">
        <v>22</v>
      </c>
      <c r="J4773" t="s">
        <v>141</v>
      </c>
      <c r="K4773" t="s">
        <v>18067</v>
      </c>
      <c r="L4773" t="s">
        <v>18068</v>
      </c>
      <c r="M4773">
        <v>5.4994444439999999</v>
      </c>
      <c r="N4773">
        <v>0</v>
      </c>
      <c r="O4773">
        <v>1</v>
      </c>
      <c r="P4773">
        <v>0</v>
      </c>
      <c r="Q4773">
        <v>0</v>
      </c>
      <c r="R4773">
        <v>0</v>
      </c>
      <c r="S4773">
        <v>5.4994440000000004</v>
      </c>
      <c r="T4773">
        <v>0</v>
      </c>
      <c r="U4773">
        <v>0</v>
      </c>
    </row>
    <row r="4774" spans="1:21" x14ac:dyDescent="0.25">
      <c r="A4774" t="s">
        <v>18069</v>
      </c>
      <c r="B4774">
        <v>1</v>
      </c>
      <c r="C4774" t="s">
        <v>78</v>
      </c>
      <c r="D4774" t="s">
        <v>81</v>
      </c>
      <c r="E4774" t="s">
        <v>18070</v>
      </c>
      <c r="F4774" t="s">
        <v>5070</v>
      </c>
      <c r="G4774" t="s">
        <v>71</v>
      </c>
      <c r="H4774" t="s">
        <v>129</v>
      </c>
      <c r="I4774" t="s">
        <v>22</v>
      </c>
      <c r="J4774" t="s">
        <v>141</v>
      </c>
      <c r="K4774" t="s">
        <v>18071</v>
      </c>
      <c r="L4774" t="s">
        <v>18072</v>
      </c>
      <c r="M4774">
        <v>3.2172222220000002</v>
      </c>
      <c r="N4774">
        <v>0</v>
      </c>
      <c r="O4774">
        <v>11</v>
      </c>
      <c r="P4774">
        <v>0</v>
      </c>
      <c r="Q4774">
        <v>0</v>
      </c>
      <c r="R4774">
        <v>0</v>
      </c>
      <c r="S4774">
        <v>35.389443999999997</v>
      </c>
      <c r="T4774">
        <v>0</v>
      </c>
      <c r="U4774">
        <v>0</v>
      </c>
    </row>
    <row r="4775" spans="1:21" x14ac:dyDescent="0.25">
      <c r="A4775" t="s">
        <v>18073</v>
      </c>
      <c r="B4775">
        <v>1</v>
      </c>
      <c r="C4775" t="s">
        <v>78</v>
      </c>
      <c r="D4775" t="s">
        <v>80</v>
      </c>
      <c r="E4775" t="s">
        <v>18074</v>
      </c>
      <c r="F4775" t="s">
        <v>5070</v>
      </c>
      <c r="G4775" t="s">
        <v>71</v>
      </c>
      <c r="H4775" t="s">
        <v>129</v>
      </c>
      <c r="I4775" t="s">
        <v>22</v>
      </c>
      <c r="J4775" t="s">
        <v>141</v>
      </c>
      <c r="K4775" t="s">
        <v>18075</v>
      </c>
      <c r="L4775" t="s">
        <v>18076</v>
      </c>
      <c r="M4775">
        <v>5.2508333330000001</v>
      </c>
      <c r="N4775">
        <v>0</v>
      </c>
      <c r="O4775">
        <v>4</v>
      </c>
      <c r="P4775">
        <v>0</v>
      </c>
      <c r="Q4775">
        <v>0</v>
      </c>
      <c r="R4775">
        <v>0</v>
      </c>
      <c r="S4775">
        <v>21.003333000000001</v>
      </c>
      <c r="T4775">
        <v>0</v>
      </c>
      <c r="U4775">
        <v>0</v>
      </c>
    </row>
    <row r="4776" spans="1:21" x14ac:dyDescent="0.25">
      <c r="A4776" t="s">
        <v>18077</v>
      </c>
      <c r="B4776">
        <v>1</v>
      </c>
      <c r="C4776" t="s">
        <v>78</v>
      </c>
      <c r="D4776" t="s">
        <v>88</v>
      </c>
      <c r="E4776" t="s">
        <v>18078</v>
      </c>
      <c r="F4776" t="s">
        <v>6241</v>
      </c>
      <c r="G4776" t="s">
        <v>71</v>
      </c>
      <c r="H4776" t="s">
        <v>129</v>
      </c>
      <c r="I4776" t="s">
        <v>22</v>
      </c>
      <c r="J4776" t="s">
        <v>141</v>
      </c>
      <c r="K4776" t="s">
        <v>18079</v>
      </c>
      <c r="L4776" t="s">
        <v>18080</v>
      </c>
      <c r="M4776">
        <v>1.609722222</v>
      </c>
      <c r="N4776">
        <v>0</v>
      </c>
      <c r="O4776">
        <v>191</v>
      </c>
      <c r="P4776">
        <v>0</v>
      </c>
      <c r="Q4776">
        <v>0</v>
      </c>
      <c r="R4776">
        <v>0</v>
      </c>
      <c r="S4776">
        <v>307.45694400000002</v>
      </c>
      <c r="T4776">
        <v>0</v>
      </c>
      <c r="U4776">
        <v>0</v>
      </c>
    </row>
    <row r="4777" spans="1:21" x14ac:dyDescent="0.25">
      <c r="A4777" t="s">
        <v>18081</v>
      </c>
      <c r="B4777">
        <v>1</v>
      </c>
      <c r="C4777" t="s">
        <v>78</v>
      </c>
      <c r="D4777" t="s">
        <v>88</v>
      </c>
      <c r="E4777" t="s">
        <v>17300</v>
      </c>
      <c r="F4777" t="s">
        <v>4991</v>
      </c>
      <c r="G4777" t="s">
        <v>71</v>
      </c>
      <c r="H4777" t="s">
        <v>129</v>
      </c>
      <c r="I4777" t="s">
        <v>22</v>
      </c>
      <c r="J4777" t="s">
        <v>141</v>
      </c>
      <c r="K4777" t="s">
        <v>18082</v>
      </c>
      <c r="L4777" t="s">
        <v>18083</v>
      </c>
      <c r="M4777">
        <v>0.696111111</v>
      </c>
      <c r="N4777">
        <v>0</v>
      </c>
      <c r="O4777">
        <v>2</v>
      </c>
      <c r="P4777">
        <v>0</v>
      </c>
      <c r="Q4777">
        <v>0</v>
      </c>
      <c r="R4777">
        <v>0</v>
      </c>
      <c r="S4777">
        <v>1.3922220000000001</v>
      </c>
      <c r="T4777">
        <v>0</v>
      </c>
      <c r="U4777">
        <v>0</v>
      </c>
    </row>
    <row r="4778" spans="1:21" x14ac:dyDescent="0.25">
      <c r="A4778" t="s">
        <v>18084</v>
      </c>
      <c r="B4778">
        <v>1</v>
      </c>
      <c r="C4778" t="s">
        <v>78</v>
      </c>
      <c r="D4778" t="s">
        <v>94</v>
      </c>
      <c r="E4778" t="s">
        <v>18085</v>
      </c>
      <c r="F4778" t="s">
        <v>4991</v>
      </c>
      <c r="G4778" t="s">
        <v>71</v>
      </c>
      <c r="H4778" t="s">
        <v>129</v>
      </c>
      <c r="I4778" t="s">
        <v>22</v>
      </c>
      <c r="J4778" t="s">
        <v>141</v>
      </c>
      <c r="K4778" t="s">
        <v>18086</v>
      </c>
      <c r="L4778" t="s">
        <v>18087</v>
      </c>
      <c r="M4778">
        <v>2.0463888880000001</v>
      </c>
      <c r="N4778">
        <v>0</v>
      </c>
      <c r="O4778">
        <v>1</v>
      </c>
      <c r="P4778">
        <v>0</v>
      </c>
      <c r="Q4778">
        <v>0</v>
      </c>
      <c r="R4778">
        <v>0</v>
      </c>
      <c r="S4778">
        <v>2.046389</v>
      </c>
      <c r="T4778">
        <v>0</v>
      </c>
      <c r="U4778">
        <v>0</v>
      </c>
    </row>
    <row r="4779" spans="1:21" x14ac:dyDescent="0.25">
      <c r="A4779" t="s">
        <v>18088</v>
      </c>
      <c r="B4779">
        <v>1</v>
      </c>
      <c r="C4779" t="s">
        <v>78</v>
      </c>
      <c r="D4779" t="s">
        <v>94</v>
      </c>
      <c r="E4779" t="s">
        <v>18089</v>
      </c>
      <c r="F4779" t="s">
        <v>5417</v>
      </c>
      <c r="G4779" t="s">
        <v>71</v>
      </c>
      <c r="H4779" t="s">
        <v>129</v>
      </c>
      <c r="I4779" t="s">
        <v>22</v>
      </c>
      <c r="J4779" t="s">
        <v>141</v>
      </c>
      <c r="K4779" t="s">
        <v>18090</v>
      </c>
      <c r="L4779" t="s">
        <v>18091</v>
      </c>
      <c r="M4779">
        <v>10.453888888</v>
      </c>
      <c r="N4779">
        <v>0</v>
      </c>
      <c r="O4779">
        <v>1</v>
      </c>
      <c r="P4779">
        <v>0</v>
      </c>
      <c r="Q4779">
        <v>0</v>
      </c>
      <c r="R4779">
        <v>0</v>
      </c>
      <c r="S4779">
        <v>10.453889</v>
      </c>
      <c r="T4779">
        <v>0</v>
      </c>
      <c r="U4779">
        <v>0</v>
      </c>
    </row>
    <row r="4780" spans="1:21" x14ac:dyDescent="0.25">
      <c r="A4780" t="s">
        <v>18092</v>
      </c>
      <c r="B4780">
        <v>1</v>
      </c>
      <c r="C4780" t="s">
        <v>78</v>
      </c>
      <c r="D4780" t="s">
        <v>94</v>
      </c>
      <c r="E4780" t="s">
        <v>18093</v>
      </c>
      <c r="F4780" t="s">
        <v>5070</v>
      </c>
      <c r="G4780" t="s">
        <v>71</v>
      </c>
      <c r="H4780" t="s">
        <v>129</v>
      </c>
      <c r="I4780" t="s">
        <v>22</v>
      </c>
      <c r="J4780" t="s">
        <v>141</v>
      </c>
      <c r="K4780" t="s">
        <v>18094</v>
      </c>
      <c r="L4780" t="s">
        <v>18095</v>
      </c>
      <c r="M4780">
        <v>1.5391666660000001</v>
      </c>
      <c r="N4780">
        <v>0</v>
      </c>
      <c r="O4780">
        <v>1</v>
      </c>
      <c r="P4780">
        <v>0</v>
      </c>
      <c r="Q4780">
        <v>0</v>
      </c>
      <c r="R4780">
        <v>0</v>
      </c>
      <c r="S4780">
        <v>1.539167</v>
      </c>
      <c r="T4780">
        <v>0</v>
      </c>
      <c r="U4780">
        <v>0</v>
      </c>
    </row>
    <row r="4781" spans="1:21" x14ac:dyDescent="0.25">
      <c r="A4781" t="s">
        <v>18096</v>
      </c>
      <c r="B4781">
        <v>1</v>
      </c>
      <c r="C4781" t="s">
        <v>78</v>
      </c>
      <c r="D4781" t="s">
        <v>80</v>
      </c>
      <c r="E4781" t="s">
        <v>18097</v>
      </c>
      <c r="F4781" t="s">
        <v>5417</v>
      </c>
      <c r="G4781" t="s">
        <v>71</v>
      </c>
      <c r="H4781" t="s">
        <v>129</v>
      </c>
      <c r="I4781" t="s">
        <v>22</v>
      </c>
      <c r="J4781" t="s">
        <v>141</v>
      </c>
      <c r="K4781" t="s">
        <v>18098</v>
      </c>
      <c r="L4781" t="s">
        <v>18099</v>
      </c>
      <c r="M4781">
        <v>0.84666666599999996</v>
      </c>
      <c r="N4781">
        <v>0</v>
      </c>
      <c r="O4781">
        <v>2</v>
      </c>
      <c r="P4781">
        <v>0</v>
      </c>
      <c r="Q4781">
        <v>0</v>
      </c>
      <c r="R4781">
        <v>0</v>
      </c>
      <c r="S4781">
        <v>1.693333</v>
      </c>
      <c r="T4781">
        <v>0</v>
      </c>
      <c r="U4781">
        <v>0</v>
      </c>
    </row>
    <row r="4782" spans="1:21" x14ac:dyDescent="0.25">
      <c r="A4782" t="s">
        <v>18100</v>
      </c>
      <c r="B4782">
        <v>1</v>
      </c>
      <c r="C4782" t="s">
        <v>78</v>
      </c>
      <c r="D4782" t="s">
        <v>80</v>
      </c>
      <c r="E4782" t="s">
        <v>18101</v>
      </c>
      <c r="F4782" t="s">
        <v>5417</v>
      </c>
      <c r="G4782" t="s">
        <v>71</v>
      </c>
      <c r="H4782" t="s">
        <v>129</v>
      </c>
      <c r="I4782" t="s">
        <v>22</v>
      </c>
      <c r="J4782" t="s">
        <v>141</v>
      </c>
      <c r="K4782" t="s">
        <v>18102</v>
      </c>
      <c r="L4782" t="s">
        <v>18103</v>
      </c>
      <c r="M4782">
        <v>1.6102777770000001</v>
      </c>
      <c r="N4782">
        <v>0</v>
      </c>
      <c r="O4782">
        <v>5</v>
      </c>
      <c r="P4782">
        <v>0</v>
      </c>
      <c r="Q4782">
        <v>0</v>
      </c>
      <c r="R4782">
        <v>0</v>
      </c>
      <c r="S4782">
        <v>8.0513890000000004</v>
      </c>
      <c r="T4782">
        <v>0</v>
      </c>
      <c r="U4782">
        <v>0</v>
      </c>
    </row>
    <row r="4783" spans="1:21" x14ac:dyDescent="0.25">
      <c r="A4783" t="s">
        <v>18104</v>
      </c>
      <c r="B4783">
        <v>1</v>
      </c>
      <c r="C4783" t="s">
        <v>78</v>
      </c>
      <c r="D4783" t="s">
        <v>88</v>
      </c>
      <c r="E4783" t="s">
        <v>18105</v>
      </c>
      <c r="F4783" t="s">
        <v>5029</v>
      </c>
      <c r="G4783" t="s">
        <v>71</v>
      </c>
      <c r="H4783" t="s">
        <v>129</v>
      </c>
      <c r="I4783" t="s">
        <v>22</v>
      </c>
      <c r="J4783" t="s">
        <v>141</v>
      </c>
      <c r="K4783" t="s">
        <v>5749</v>
      </c>
      <c r="L4783" t="s">
        <v>18106</v>
      </c>
      <c r="M4783">
        <v>1.898055555</v>
      </c>
      <c r="N4783">
        <v>0</v>
      </c>
      <c r="O4783">
        <v>71</v>
      </c>
      <c r="P4783">
        <v>0</v>
      </c>
      <c r="Q4783">
        <v>0</v>
      </c>
      <c r="R4783">
        <v>0</v>
      </c>
      <c r="S4783">
        <v>134.761944</v>
      </c>
      <c r="T4783">
        <v>0</v>
      </c>
      <c r="U4783">
        <v>0</v>
      </c>
    </row>
    <row r="4784" spans="1:21" x14ac:dyDescent="0.25">
      <c r="A4784" t="s">
        <v>18107</v>
      </c>
      <c r="B4784">
        <v>1</v>
      </c>
      <c r="C4784" t="s">
        <v>78</v>
      </c>
      <c r="D4784" t="s">
        <v>88</v>
      </c>
      <c r="E4784" t="s">
        <v>18108</v>
      </c>
      <c r="F4784" t="s">
        <v>5029</v>
      </c>
      <c r="G4784" t="s">
        <v>71</v>
      </c>
      <c r="H4784" t="s">
        <v>129</v>
      </c>
      <c r="I4784" t="s">
        <v>22</v>
      </c>
      <c r="J4784" t="s">
        <v>141</v>
      </c>
      <c r="K4784" t="s">
        <v>18109</v>
      </c>
      <c r="L4784" t="s">
        <v>18110</v>
      </c>
      <c r="M4784">
        <v>1.091388888</v>
      </c>
      <c r="N4784">
        <v>1</v>
      </c>
      <c r="O4784">
        <v>451</v>
      </c>
      <c r="P4784">
        <v>0</v>
      </c>
      <c r="Q4784">
        <v>0</v>
      </c>
      <c r="R4784">
        <v>1.0913889999999999</v>
      </c>
      <c r="S4784">
        <v>492.21638799999999</v>
      </c>
      <c r="T4784">
        <v>0</v>
      </c>
      <c r="U4784">
        <v>0</v>
      </c>
    </row>
    <row r="4785" spans="1:21" x14ac:dyDescent="0.25">
      <c r="A4785" t="s">
        <v>18111</v>
      </c>
      <c r="B4785">
        <v>1</v>
      </c>
      <c r="C4785" t="s">
        <v>78</v>
      </c>
      <c r="D4785" t="s">
        <v>82</v>
      </c>
      <c r="E4785" t="s">
        <v>18112</v>
      </c>
      <c r="F4785" t="s">
        <v>2199</v>
      </c>
      <c r="G4785" t="s">
        <v>71</v>
      </c>
      <c r="H4785" t="s">
        <v>129</v>
      </c>
      <c r="I4785" t="s">
        <v>24</v>
      </c>
      <c r="J4785" t="s">
        <v>141</v>
      </c>
      <c r="K4785" t="s">
        <v>18113</v>
      </c>
      <c r="L4785" t="s">
        <v>18114</v>
      </c>
      <c r="M4785">
        <v>5.8716666660000003</v>
      </c>
      <c r="N4785">
        <v>0</v>
      </c>
      <c r="O4785">
        <v>136</v>
      </c>
      <c r="P4785">
        <v>0</v>
      </c>
      <c r="Q4785">
        <v>0</v>
      </c>
      <c r="R4785">
        <v>0</v>
      </c>
      <c r="S4785">
        <v>798.54666699999996</v>
      </c>
      <c r="T4785">
        <v>0</v>
      </c>
      <c r="U4785">
        <v>0</v>
      </c>
    </row>
    <row r="4786" spans="1:21" x14ac:dyDescent="0.25">
      <c r="A4786" t="s">
        <v>18115</v>
      </c>
      <c r="B4786">
        <v>1</v>
      </c>
      <c r="C4786" t="s">
        <v>78</v>
      </c>
      <c r="D4786" t="s">
        <v>82</v>
      </c>
      <c r="E4786" t="s">
        <v>18116</v>
      </c>
      <c r="F4786" t="s">
        <v>4986</v>
      </c>
      <c r="G4786" t="s">
        <v>71</v>
      </c>
      <c r="H4786" t="s">
        <v>129</v>
      </c>
      <c r="I4786" t="s">
        <v>22</v>
      </c>
      <c r="J4786" t="s">
        <v>141</v>
      </c>
      <c r="K4786" t="s">
        <v>18117</v>
      </c>
      <c r="L4786" t="s">
        <v>18118</v>
      </c>
      <c r="M4786">
        <v>0.98694444400000003</v>
      </c>
      <c r="N4786">
        <v>0</v>
      </c>
      <c r="O4786">
        <v>139</v>
      </c>
      <c r="P4786">
        <v>0</v>
      </c>
      <c r="Q4786">
        <v>0</v>
      </c>
      <c r="R4786">
        <v>0</v>
      </c>
      <c r="S4786">
        <v>137.18527800000001</v>
      </c>
      <c r="T4786">
        <v>0</v>
      </c>
      <c r="U4786">
        <v>0</v>
      </c>
    </row>
    <row r="4787" spans="1:21" x14ac:dyDescent="0.25">
      <c r="A4787" t="s">
        <v>18119</v>
      </c>
      <c r="B4787">
        <v>1</v>
      </c>
      <c r="C4787" t="s">
        <v>78</v>
      </c>
      <c r="D4787" t="s">
        <v>102</v>
      </c>
      <c r="E4787" t="s">
        <v>18120</v>
      </c>
      <c r="F4787" t="s">
        <v>4991</v>
      </c>
      <c r="G4787" t="s">
        <v>71</v>
      </c>
      <c r="H4787" t="s">
        <v>129</v>
      </c>
      <c r="I4787" t="s">
        <v>22</v>
      </c>
      <c r="J4787" t="s">
        <v>141</v>
      </c>
      <c r="K4787" t="s">
        <v>18121</v>
      </c>
      <c r="L4787" t="s">
        <v>18122</v>
      </c>
      <c r="M4787">
        <v>0.70722222199999996</v>
      </c>
      <c r="N4787">
        <v>0</v>
      </c>
      <c r="O4787">
        <v>1</v>
      </c>
      <c r="P4787">
        <v>0</v>
      </c>
      <c r="Q4787">
        <v>0</v>
      </c>
      <c r="R4787">
        <v>0</v>
      </c>
      <c r="S4787">
        <v>0.70722200000000002</v>
      </c>
      <c r="T4787">
        <v>0</v>
      </c>
      <c r="U4787">
        <v>0</v>
      </c>
    </row>
    <row r="4788" spans="1:21" x14ac:dyDescent="0.25">
      <c r="A4788" t="s">
        <v>18123</v>
      </c>
      <c r="B4788">
        <v>1</v>
      </c>
      <c r="C4788" t="s">
        <v>78</v>
      </c>
      <c r="D4788" t="s">
        <v>81</v>
      </c>
      <c r="E4788" t="s">
        <v>18124</v>
      </c>
      <c r="F4788" t="s">
        <v>5417</v>
      </c>
      <c r="G4788" t="s">
        <v>71</v>
      </c>
      <c r="H4788" t="s">
        <v>129</v>
      </c>
      <c r="I4788" t="s">
        <v>22</v>
      </c>
      <c r="J4788" t="s">
        <v>141</v>
      </c>
      <c r="K4788" t="s">
        <v>18125</v>
      </c>
      <c r="L4788" t="s">
        <v>18126</v>
      </c>
      <c r="M4788">
        <v>2.4672222220000002</v>
      </c>
      <c r="N4788">
        <v>0</v>
      </c>
      <c r="O4788">
        <v>14</v>
      </c>
      <c r="P4788">
        <v>0</v>
      </c>
      <c r="Q4788">
        <v>0</v>
      </c>
      <c r="R4788">
        <v>0</v>
      </c>
      <c r="S4788">
        <v>34.541111000000001</v>
      </c>
      <c r="T4788">
        <v>0</v>
      </c>
      <c r="U4788">
        <v>0</v>
      </c>
    </row>
    <row r="4789" spans="1:21" x14ac:dyDescent="0.25">
      <c r="A4789" t="s">
        <v>18127</v>
      </c>
      <c r="B4789">
        <v>1</v>
      </c>
      <c r="C4789" t="s">
        <v>78</v>
      </c>
      <c r="D4789" t="s">
        <v>81</v>
      </c>
      <c r="E4789" t="s">
        <v>18128</v>
      </c>
      <c r="F4789" t="s">
        <v>5417</v>
      </c>
      <c r="G4789" t="s">
        <v>71</v>
      </c>
      <c r="H4789" t="s">
        <v>129</v>
      </c>
      <c r="I4789" t="s">
        <v>22</v>
      </c>
      <c r="J4789" t="s">
        <v>141</v>
      </c>
      <c r="K4789" t="s">
        <v>18129</v>
      </c>
      <c r="L4789" t="s">
        <v>18130</v>
      </c>
      <c r="M4789">
        <v>2.477777777</v>
      </c>
      <c r="N4789">
        <v>0</v>
      </c>
      <c r="O4789">
        <v>7</v>
      </c>
      <c r="P4789">
        <v>0</v>
      </c>
      <c r="Q4789">
        <v>0</v>
      </c>
      <c r="R4789">
        <v>0</v>
      </c>
      <c r="S4789">
        <v>17.344443999999999</v>
      </c>
      <c r="T4789">
        <v>0</v>
      </c>
      <c r="U4789">
        <v>0</v>
      </c>
    </row>
    <row r="4790" spans="1:21" x14ac:dyDescent="0.25">
      <c r="A4790" t="s">
        <v>18131</v>
      </c>
      <c r="B4790">
        <v>1</v>
      </c>
      <c r="C4790" t="s">
        <v>78</v>
      </c>
      <c r="D4790" t="s">
        <v>81</v>
      </c>
      <c r="E4790" t="s">
        <v>18132</v>
      </c>
      <c r="F4790" t="s">
        <v>4991</v>
      </c>
      <c r="G4790" t="s">
        <v>71</v>
      </c>
      <c r="H4790" t="s">
        <v>129</v>
      </c>
      <c r="I4790" t="s">
        <v>22</v>
      </c>
      <c r="J4790" t="s">
        <v>141</v>
      </c>
      <c r="K4790" t="s">
        <v>18133</v>
      </c>
      <c r="L4790" t="s">
        <v>18134</v>
      </c>
      <c r="M4790">
        <v>4.8902777769999997</v>
      </c>
      <c r="N4790">
        <v>0</v>
      </c>
      <c r="O4790">
        <v>2</v>
      </c>
      <c r="P4790">
        <v>0</v>
      </c>
      <c r="Q4790">
        <v>0</v>
      </c>
      <c r="R4790">
        <v>0</v>
      </c>
      <c r="S4790">
        <v>9.7805560000000007</v>
      </c>
      <c r="T4790">
        <v>0</v>
      </c>
      <c r="U4790">
        <v>0</v>
      </c>
    </row>
    <row r="4791" spans="1:21" x14ac:dyDescent="0.25">
      <c r="A4791" t="s">
        <v>18135</v>
      </c>
      <c r="B4791">
        <v>1</v>
      </c>
      <c r="C4791" t="s">
        <v>78</v>
      </c>
      <c r="D4791" t="s">
        <v>81</v>
      </c>
      <c r="E4791" t="s">
        <v>18136</v>
      </c>
      <c r="F4791" t="s">
        <v>5417</v>
      </c>
      <c r="G4791" t="s">
        <v>71</v>
      </c>
      <c r="H4791" t="s">
        <v>129</v>
      </c>
      <c r="I4791" t="s">
        <v>22</v>
      </c>
      <c r="J4791" t="s">
        <v>141</v>
      </c>
      <c r="K4791" t="s">
        <v>18137</v>
      </c>
      <c r="L4791" t="s">
        <v>18138</v>
      </c>
      <c r="M4791">
        <v>1.5638888879999999</v>
      </c>
      <c r="N4791">
        <v>0</v>
      </c>
      <c r="O4791">
        <v>74</v>
      </c>
      <c r="P4791">
        <v>0</v>
      </c>
      <c r="Q4791">
        <v>0</v>
      </c>
      <c r="R4791">
        <v>0</v>
      </c>
      <c r="S4791">
        <v>115.727778</v>
      </c>
      <c r="T4791">
        <v>0</v>
      </c>
      <c r="U4791">
        <v>0</v>
      </c>
    </row>
    <row r="4792" spans="1:21" x14ac:dyDescent="0.25">
      <c r="A4792" t="s">
        <v>18139</v>
      </c>
      <c r="B4792">
        <v>1</v>
      </c>
      <c r="C4792" t="s">
        <v>78</v>
      </c>
      <c r="D4792" t="s">
        <v>90</v>
      </c>
      <c r="E4792" t="s">
        <v>18140</v>
      </c>
      <c r="F4792" t="s">
        <v>9373</v>
      </c>
      <c r="G4792" t="s">
        <v>71</v>
      </c>
      <c r="H4792" t="s">
        <v>129</v>
      </c>
      <c r="I4792" t="s">
        <v>22</v>
      </c>
      <c r="J4792" t="s">
        <v>141</v>
      </c>
      <c r="K4792" t="s">
        <v>18141</v>
      </c>
      <c r="L4792" t="s">
        <v>18142</v>
      </c>
      <c r="M4792">
        <v>1.3358333330000001</v>
      </c>
      <c r="N4792">
        <v>0</v>
      </c>
      <c r="O4792">
        <v>2</v>
      </c>
      <c r="P4792">
        <v>0</v>
      </c>
      <c r="Q4792">
        <v>0</v>
      </c>
      <c r="R4792">
        <v>0</v>
      </c>
      <c r="S4792">
        <v>2.6716669999999998</v>
      </c>
      <c r="T4792">
        <v>0</v>
      </c>
      <c r="U4792">
        <v>0</v>
      </c>
    </row>
    <row r="4793" spans="1:21" x14ac:dyDescent="0.25">
      <c r="A4793" t="s">
        <v>18143</v>
      </c>
      <c r="B4793">
        <v>1</v>
      </c>
      <c r="C4793" t="s">
        <v>78</v>
      </c>
      <c r="D4793" t="s">
        <v>88</v>
      </c>
      <c r="E4793" t="s">
        <v>18144</v>
      </c>
      <c r="F4793" t="s">
        <v>4986</v>
      </c>
      <c r="G4793" t="s">
        <v>71</v>
      </c>
      <c r="H4793" t="s">
        <v>129</v>
      </c>
      <c r="I4793" t="s">
        <v>22</v>
      </c>
      <c r="J4793" t="s">
        <v>141</v>
      </c>
      <c r="K4793" t="s">
        <v>18145</v>
      </c>
      <c r="L4793" t="s">
        <v>18146</v>
      </c>
      <c r="M4793">
        <v>0.64472222199999996</v>
      </c>
      <c r="N4793">
        <v>0</v>
      </c>
      <c r="O4793">
        <v>174</v>
      </c>
      <c r="P4793">
        <v>0</v>
      </c>
      <c r="Q4793">
        <v>0</v>
      </c>
      <c r="R4793">
        <v>0</v>
      </c>
      <c r="S4793">
        <v>112.181667</v>
      </c>
      <c r="T4793">
        <v>0</v>
      </c>
      <c r="U4793">
        <v>0</v>
      </c>
    </row>
    <row r="4794" spans="1:21" x14ac:dyDescent="0.25">
      <c r="A4794" t="s">
        <v>18147</v>
      </c>
      <c r="B4794">
        <v>1</v>
      </c>
      <c r="C4794" t="s">
        <v>78</v>
      </c>
      <c r="D4794" t="s">
        <v>81</v>
      </c>
      <c r="E4794" t="s">
        <v>18148</v>
      </c>
      <c r="F4794" t="s">
        <v>5884</v>
      </c>
      <c r="G4794" t="s">
        <v>71</v>
      </c>
      <c r="H4794" t="s">
        <v>129</v>
      </c>
      <c r="I4794" t="s">
        <v>22</v>
      </c>
      <c r="J4794" t="s">
        <v>141</v>
      </c>
      <c r="K4794" t="s">
        <v>18149</v>
      </c>
      <c r="L4794" t="s">
        <v>18150</v>
      </c>
      <c r="M4794">
        <v>1.173888888</v>
      </c>
      <c r="N4794">
        <v>0</v>
      </c>
      <c r="O4794">
        <v>12</v>
      </c>
      <c r="P4794">
        <v>0</v>
      </c>
      <c r="Q4794">
        <v>0</v>
      </c>
      <c r="R4794">
        <v>0</v>
      </c>
      <c r="S4794">
        <v>14.086667</v>
      </c>
      <c r="T4794">
        <v>0</v>
      </c>
      <c r="U4794">
        <v>0</v>
      </c>
    </row>
    <row r="4795" spans="1:21" x14ac:dyDescent="0.25">
      <c r="A4795" t="s">
        <v>18151</v>
      </c>
      <c r="B4795">
        <v>1</v>
      </c>
      <c r="C4795" t="s">
        <v>78</v>
      </c>
      <c r="D4795" t="s">
        <v>88</v>
      </c>
      <c r="E4795" t="s">
        <v>17276</v>
      </c>
      <c r="F4795" t="s">
        <v>177</v>
      </c>
      <c r="G4795" t="s">
        <v>71</v>
      </c>
      <c r="H4795" t="s">
        <v>129</v>
      </c>
      <c r="I4795" t="s">
        <v>22</v>
      </c>
      <c r="J4795" t="s">
        <v>130</v>
      </c>
      <c r="K4795" t="s">
        <v>18152</v>
      </c>
      <c r="L4795" t="s">
        <v>18153</v>
      </c>
      <c r="M4795">
        <v>7.0939294439999996</v>
      </c>
      <c r="N4795">
        <v>0</v>
      </c>
      <c r="O4795">
        <v>120</v>
      </c>
      <c r="P4795">
        <v>0</v>
      </c>
      <c r="Q4795">
        <v>0</v>
      </c>
      <c r="R4795">
        <v>0</v>
      </c>
      <c r="S4795">
        <v>851.27153299999998</v>
      </c>
      <c r="T4795">
        <v>0</v>
      </c>
      <c r="U4795">
        <v>0</v>
      </c>
    </row>
    <row r="4796" spans="1:21" x14ac:dyDescent="0.25">
      <c r="A4796" t="s">
        <v>18154</v>
      </c>
      <c r="B4796">
        <v>1</v>
      </c>
      <c r="C4796" t="s">
        <v>78</v>
      </c>
      <c r="D4796" t="s">
        <v>81</v>
      </c>
      <c r="E4796" t="s">
        <v>18155</v>
      </c>
      <c r="F4796" t="s">
        <v>177</v>
      </c>
      <c r="G4796" t="s">
        <v>71</v>
      </c>
      <c r="H4796" t="s">
        <v>129</v>
      </c>
      <c r="I4796" t="s">
        <v>22</v>
      </c>
      <c r="J4796" t="s">
        <v>130</v>
      </c>
      <c r="K4796" t="s">
        <v>18156</v>
      </c>
      <c r="L4796" t="s">
        <v>18157</v>
      </c>
      <c r="M4796">
        <v>1.000555555</v>
      </c>
      <c r="N4796">
        <v>1</v>
      </c>
      <c r="O4796">
        <v>1023</v>
      </c>
      <c r="P4796">
        <v>0</v>
      </c>
      <c r="Q4796">
        <v>0</v>
      </c>
      <c r="R4796">
        <v>1.000556</v>
      </c>
      <c r="S4796">
        <v>1023.5683330000001</v>
      </c>
      <c r="T4796">
        <v>0</v>
      </c>
      <c r="U4796">
        <v>0</v>
      </c>
    </row>
    <row r="4797" spans="1:21" x14ac:dyDescent="0.25">
      <c r="A4797" t="s">
        <v>18158</v>
      </c>
      <c r="B4797">
        <v>1</v>
      </c>
      <c r="C4797" t="s">
        <v>78</v>
      </c>
      <c r="D4797" t="s">
        <v>88</v>
      </c>
      <c r="E4797" t="s">
        <v>1830</v>
      </c>
      <c r="F4797" t="s">
        <v>177</v>
      </c>
      <c r="G4797" t="s">
        <v>71</v>
      </c>
      <c r="H4797" t="s">
        <v>129</v>
      </c>
      <c r="I4797" t="s">
        <v>22</v>
      </c>
      <c r="J4797" t="s">
        <v>130</v>
      </c>
      <c r="K4797" t="s">
        <v>18159</v>
      </c>
      <c r="L4797" t="s">
        <v>18160</v>
      </c>
      <c r="M4797">
        <v>8.7333333329999991</v>
      </c>
      <c r="N4797">
        <v>0</v>
      </c>
      <c r="O4797">
        <v>269</v>
      </c>
      <c r="P4797">
        <v>0</v>
      </c>
      <c r="Q4797">
        <v>0</v>
      </c>
      <c r="R4797">
        <v>0</v>
      </c>
      <c r="S4797">
        <v>2349.2666669999999</v>
      </c>
      <c r="T4797">
        <v>0</v>
      </c>
      <c r="U4797">
        <v>0</v>
      </c>
    </row>
    <row r="4798" spans="1:21" x14ac:dyDescent="0.25">
      <c r="A4798" t="s">
        <v>18161</v>
      </c>
      <c r="B4798">
        <v>1</v>
      </c>
      <c r="C4798" t="s">
        <v>78</v>
      </c>
      <c r="D4798" t="s">
        <v>88</v>
      </c>
      <c r="E4798" t="s">
        <v>1830</v>
      </c>
      <c r="F4798" t="s">
        <v>177</v>
      </c>
      <c r="G4798" t="s">
        <v>71</v>
      </c>
      <c r="H4798" t="s">
        <v>129</v>
      </c>
      <c r="I4798" t="s">
        <v>22</v>
      </c>
      <c r="J4798" t="s">
        <v>130</v>
      </c>
      <c r="K4798" t="s">
        <v>18162</v>
      </c>
      <c r="L4798" t="s">
        <v>2378</v>
      </c>
      <c r="M4798">
        <v>0.186111111</v>
      </c>
      <c r="N4798">
        <v>0</v>
      </c>
      <c r="O4798">
        <v>269</v>
      </c>
      <c r="P4798">
        <v>0</v>
      </c>
      <c r="Q4798">
        <v>0</v>
      </c>
      <c r="R4798">
        <v>0</v>
      </c>
      <c r="S4798">
        <v>50.063889000000003</v>
      </c>
      <c r="T4798">
        <v>0</v>
      </c>
      <c r="U4798">
        <v>0</v>
      </c>
    </row>
    <row r="4799" spans="1:21" x14ac:dyDescent="0.25">
      <c r="A4799" t="s">
        <v>18163</v>
      </c>
      <c r="B4799">
        <v>1</v>
      </c>
      <c r="C4799" t="s">
        <v>78</v>
      </c>
      <c r="D4799" t="s">
        <v>88</v>
      </c>
      <c r="E4799" t="s">
        <v>16613</v>
      </c>
      <c r="F4799" t="s">
        <v>177</v>
      </c>
      <c r="G4799" t="s">
        <v>71</v>
      </c>
      <c r="H4799" t="s">
        <v>129</v>
      </c>
      <c r="I4799" t="s">
        <v>22</v>
      </c>
      <c r="J4799" t="s">
        <v>130</v>
      </c>
      <c r="K4799" t="s">
        <v>18164</v>
      </c>
      <c r="L4799" t="s">
        <v>18165</v>
      </c>
      <c r="M4799">
        <v>6.2446591659999999</v>
      </c>
      <c r="N4799">
        <v>0</v>
      </c>
      <c r="O4799">
        <v>75</v>
      </c>
      <c r="P4799">
        <v>0</v>
      </c>
      <c r="Q4799">
        <v>0</v>
      </c>
      <c r="R4799">
        <v>0</v>
      </c>
      <c r="S4799">
        <v>468.34943700000002</v>
      </c>
      <c r="T4799">
        <v>0</v>
      </c>
      <c r="U4799">
        <v>0</v>
      </c>
    </row>
    <row r="4800" spans="1:21" x14ac:dyDescent="0.25">
      <c r="A4800" t="s">
        <v>18166</v>
      </c>
      <c r="B4800">
        <v>1</v>
      </c>
      <c r="C4800" t="s">
        <v>78</v>
      </c>
      <c r="D4800" t="s">
        <v>88</v>
      </c>
      <c r="E4800" t="s">
        <v>17292</v>
      </c>
      <c r="F4800" t="s">
        <v>177</v>
      </c>
      <c r="G4800" t="s">
        <v>71</v>
      </c>
      <c r="H4800" t="s">
        <v>129</v>
      </c>
      <c r="I4800" t="s">
        <v>22</v>
      </c>
      <c r="J4800" t="s">
        <v>130</v>
      </c>
      <c r="K4800" t="s">
        <v>18167</v>
      </c>
      <c r="L4800" t="s">
        <v>18168</v>
      </c>
      <c r="M4800">
        <v>7.4458333330000004</v>
      </c>
      <c r="N4800">
        <v>0</v>
      </c>
      <c r="O4800">
        <v>309</v>
      </c>
      <c r="P4800">
        <v>0</v>
      </c>
      <c r="Q4800">
        <v>0</v>
      </c>
      <c r="R4800">
        <v>0</v>
      </c>
      <c r="S4800">
        <v>2300.7624999999998</v>
      </c>
      <c r="T4800">
        <v>0</v>
      </c>
      <c r="U4800">
        <v>0</v>
      </c>
    </row>
    <row r="4801" spans="1:21" x14ac:dyDescent="0.25">
      <c r="A4801" t="s">
        <v>18169</v>
      </c>
      <c r="B4801">
        <v>1</v>
      </c>
      <c r="C4801" t="s">
        <v>78</v>
      </c>
      <c r="D4801" t="s">
        <v>88</v>
      </c>
      <c r="E4801" t="s">
        <v>18170</v>
      </c>
      <c r="F4801" t="s">
        <v>5626</v>
      </c>
      <c r="G4801" t="s">
        <v>71</v>
      </c>
      <c r="H4801" t="s">
        <v>129</v>
      </c>
      <c r="I4801" t="s">
        <v>22</v>
      </c>
      <c r="J4801" t="s">
        <v>141</v>
      </c>
      <c r="K4801" t="s">
        <v>18171</v>
      </c>
      <c r="L4801" t="s">
        <v>18172</v>
      </c>
      <c r="M4801">
        <v>3.0744444440000001</v>
      </c>
      <c r="N4801">
        <v>0</v>
      </c>
      <c r="O4801">
        <v>200</v>
      </c>
      <c r="P4801">
        <v>0</v>
      </c>
      <c r="Q4801">
        <v>0</v>
      </c>
      <c r="R4801">
        <v>0</v>
      </c>
      <c r="S4801">
        <v>614.88888899999995</v>
      </c>
      <c r="T4801">
        <v>0</v>
      </c>
      <c r="U4801">
        <v>0</v>
      </c>
    </row>
    <row r="4802" spans="1:21" x14ac:dyDescent="0.25">
      <c r="A4802" t="s">
        <v>18173</v>
      </c>
      <c r="B4802">
        <v>1</v>
      </c>
      <c r="C4802" t="s">
        <v>79</v>
      </c>
      <c r="D4802" t="s">
        <v>125</v>
      </c>
      <c r="E4802" t="s">
        <v>18174</v>
      </c>
      <c r="F4802" t="s">
        <v>4991</v>
      </c>
      <c r="G4802" t="s">
        <v>71</v>
      </c>
      <c r="H4802" t="s">
        <v>129</v>
      </c>
      <c r="I4802" t="s">
        <v>22</v>
      </c>
      <c r="J4802" t="s">
        <v>141</v>
      </c>
      <c r="K4802" t="s">
        <v>18175</v>
      </c>
      <c r="L4802" t="s">
        <v>18176</v>
      </c>
      <c r="M4802">
        <v>0.84277777700000001</v>
      </c>
      <c r="N4802">
        <v>0</v>
      </c>
      <c r="O4802">
        <v>1</v>
      </c>
      <c r="P4802">
        <v>0</v>
      </c>
      <c r="Q4802">
        <v>0</v>
      </c>
      <c r="R4802">
        <v>0</v>
      </c>
      <c r="S4802">
        <v>0.84277800000000003</v>
      </c>
      <c r="T4802">
        <v>0</v>
      </c>
      <c r="U4802">
        <v>0</v>
      </c>
    </row>
    <row r="4803" spans="1:21" x14ac:dyDescent="0.25">
      <c r="A4803" t="s">
        <v>18177</v>
      </c>
      <c r="B4803">
        <v>1</v>
      </c>
      <c r="C4803" t="s">
        <v>78</v>
      </c>
      <c r="D4803" t="s">
        <v>81</v>
      </c>
      <c r="E4803" t="s">
        <v>18178</v>
      </c>
      <c r="F4803" t="s">
        <v>4996</v>
      </c>
      <c r="G4803" t="s">
        <v>71</v>
      </c>
      <c r="H4803" t="s">
        <v>129</v>
      </c>
      <c r="I4803" t="s">
        <v>22</v>
      </c>
      <c r="J4803" t="s">
        <v>141</v>
      </c>
      <c r="K4803" t="s">
        <v>18179</v>
      </c>
      <c r="L4803" t="s">
        <v>18180</v>
      </c>
      <c r="M4803">
        <v>1.369722222</v>
      </c>
      <c r="N4803">
        <v>2</v>
      </c>
      <c r="O4803">
        <v>502</v>
      </c>
      <c r="P4803">
        <v>0</v>
      </c>
      <c r="Q4803">
        <v>0</v>
      </c>
      <c r="R4803">
        <v>2.7394440000000002</v>
      </c>
      <c r="S4803">
        <v>687.60055499999999</v>
      </c>
      <c r="T4803">
        <v>0</v>
      </c>
      <c r="U4803">
        <v>0</v>
      </c>
    </row>
    <row r="4804" spans="1:21" x14ac:dyDescent="0.25">
      <c r="A4804" t="s">
        <v>18181</v>
      </c>
      <c r="B4804">
        <v>1</v>
      </c>
      <c r="C4804" t="s">
        <v>78</v>
      </c>
      <c r="D4804" t="s">
        <v>88</v>
      </c>
      <c r="E4804" t="s">
        <v>16613</v>
      </c>
      <c r="F4804" t="s">
        <v>177</v>
      </c>
      <c r="G4804" t="s">
        <v>71</v>
      </c>
      <c r="H4804" t="s">
        <v>129</v>
      </c>
      <c r="I4804" t="s">
        <v>22</v>
      </c>
      <c r="J4804" t="s">
        <v>130</v>
      </c>
      <c r="K4804" t="s">
        <v>18182</v>
      </c>
      <c r="L4804" t="s">
        <v>18183</v>
      </c>
      <c r="M4804">
        <v>7.4563888880000002</v>
      </c>
      <c r="N4804">
        <v>0</v>
      </c>
      <c r="O4804">
        <v>75</v>
      </c>
      <c r="P4804">
        <v>0</v>
      </c>
      <c r="Q4804">
        <v>0</v>
      </c>
      <c r="R4804">
        <v>0</v>
      </c>
      <c r="S4804">
        <v>559.22916699999996</v>
      </c>
      <c r="T4804">
        <v>0</v>
      </c>
      <c r="U4804">
        <v>0</v>
      </c>
    </row>
    <row r="4805" spans="1:21" x14ac:dyDescent="0.25">
      <c r="A4805" t="s">
        <v>18184</v>
      </c>
      <c r="B4805">
        <v>1</v>
      </c>
      <c r="C4805" t="s">
        <v>79</v>
      </c>
      <c r="D4805" t="s">
        <v>125</v>
      </c>
      <c r="E4805" t="s">
        <v>18185</v>
      </c>
      <c r="F4805" t="s">
        <v>6310</v>
      </c>
      <c r="G4805" t="s">
        <v>71</v>
      </c>
      <c r="H4805" t="s">
        <v>129</v>
      </c>
      <c r="I4805" t="s">
        <v>22</v>
      </c>
      <c r="J4805" t="s">
        <v>141</v>
      </c>
      <c r="K4805" t="s">
        <v>18186</v>
      </c>
      <c r="L4805" t="s">
        <v>18187</v>
      </c>
      <c r="M4805">
        <v>0.836388888</v>
      </c>
      <c r="N4805">
        <v>0</v>
      </c>
      <c r="O4805">
        <v>306</v>
      </c>
      <c r="P4805">
        <v>0</v>
      </c>
      <c r="Q4805">
        <v>0</v>
      </c>
      <c r="R4805">
        <v>0</v>
      </c>
      <c r="S4805">
        <v>255.935</v>
      </c>
      <c r="T4805">
        <v>0</v>
      </c>
      <c r="U4805">
        <v>0</v>
      </c>
    </row>
    <row r="4806" spans="1:21" x14ac:dyDescent="0.25">
      <c r="A4806" t="s">
        <v>18188</v>
      </c>
      <c r="B4806">
        <v>1</v>
      </c>
      <c r="C4806" t="s">
        <v>78</v>
      </c>
      <c r="D4806" t="s">
        <v>82</v>
      </c>
      <c r="E4806" t="s">
        <v>18189</v>
      </c>
      <c r="F4806" t="s">
        <v>5070</v>
      </c>
      <c r="G4806" t="s">
        <v>71</v>
      </c>
      <c r="H4806" t="s">
        <v>129</v>
      </c>
      <c r="I4806" t="s">
        <v>22</v>
      </c>
      <c r="J4806" t="s">
        <v>141</v>
      </c>
      <c r="K4806" t="s">
        <v>18190</v>
      </c>
      <c r="L4806" t="s">
        <v>18191</v>
      </c>
      <c r="M4806">
        <v>0.97638888800000001</v>
      </c>
      <c r="N4806">
        <v>0</v>
      </c>
      <c r="O4806">
        <v>8</v>
      </c>
      <c r="P4806">
        <v>0</v>
      </c>
      <c r="Q4806">
        <v>0</v>
      </c>
      <c r="R4806">
        <v>0</v>
      </c>
      <c r="S4806">
        <v>7.8111110000000004</v>
      </c>
      <c r="T4806">
        <v>0</v>
      </c>
      <c r="U4806">
        <v>0</v>
      </c>
    </row>
    <row r="4807" spans="1:21" x14ac:dyDescent="0.25">
      <c r="A4807" t="s">
        <v>18192</v>
      </c>
      <c r="B4807">
        <v>1</v>
      </c>
      <c r="C4807" t="s">
        <v>78</v>
      </c>
      <c r="D4807" t="s">
        <v>82</v>
      </c>
      <c r="E4807" t="s">
        <v>18193</v>
      </c>
      <c r="F4807" t="s">
        <v>2199</v>
      </c>
      <c r="G4807" t="s">
        <v>71</v>
      </c>
      <c r="H4807" t="s">
        <v>129</v>
      </c>
      <c r="I4807" t="s">
        <v>24</v>
      </c>
      <c r="J4807" t="s">
        <v>141</v>
      </c>
      <c r="K4807" t="s">
        <v>18194</v>
      </c>
      <c r="L4807" t="s">
        <v>18195</v>
      </c>
      <c r="M4807">
        <v>10.553611111</v>
      </c>
      <c r="N4807">
        <v>1</v>
      </c>
      <c r="O4807">
        <v>495</v>
      </c>
      <c r="P4807">
        <v>0</v>
      </c>
      <c r="Q4807">
        <v>0</v>
      </c>
      <c r="R4807">
        <v>10.553611</v>
      </c>
      <c r="S4807">
        <v>5224.0375000000004</v>
      </c>
      <c r="T4807">
        <v>0</v>
      </c>
      <c r="U4807">
        <v>0</v>
      </c>
    </row>
    <row r="4808" spans="1:21" x14ac:dyDescent="0.25">
      <c r="A4808" t="s">
        <v>18196</v>
      </c>
      <c r="B4808">
        <v>1</v>
      </c>
      <c r="C4808" t="s">
        <v>79</v>
      </c>
      <c r="D4808" t="s">
        <v>125</v>
      </c>
      <c r="E4808" t="s">
        <v>18197</v>
      </c>
      <c r="F4808" t="s">
        <v>5626</v>
      </c>
      <c r="G4808" t="s">
        <v>71</v>
      </c>
      <c r="H4808" t="s">
        <v>129</v>
      </c>
      <c r="I4808" t="s">
        <v>22</v>
      </c>
      <c r="J4808" t="s">
        <v>141</v>
      </c>
      <c r="K4808" t="s">
        <v>18198</v>
      </c>
      <c r="L4808" t="s">
        <v>18199</v>
      </c>
      <c r="M4808">
        <v>0.92138888799999996</v>
      </c>
      <c r="N4808">
        <v>0</v>
      </c>
      <c r="O4808">
        <v>125</v>
      </c>
      <c r="P4808">
        <v>0</v>
      </c>
      <c r="Q4808">
        <v>0</v>
      </c>
      <c r="R4808">
        <v>0</v>
      </c>
      <c r="S4808">
        <v>115.17361099999999</v>
      </c>
      <c r="T4808">
        <v>0</v>
      </c>
      <c r="U4808">
        <v>0</v>
      </c>
    </row>
    <row r="4809" spans="1:21" x14ac:dyDescent="0.25">
      <c r="A4809" t="s">
        <v>18200</v>
      </c>
      <c r="B4809">
        <v>1</v>
      </c>
      <c r="C4809" t="s">
        <v>79</v>
      </c>
      <c r="D4809" t="s">
        <v>125</v>
      </c>
      <c r="E4809" t="s">
        <v>18201</v>
      </c>
      <c r="F4809" t="s">
        <v>4991</v>
      </c>
      <c r="G4809" t="s">
        <v>71</v>
      </c>
      <c r="H4809" t="s">
        <v>129</v>
      </c>
      <c r="I4809" t="s">
        <v>22</v>
      </c>
      <c r="J4809" t="s">
        <v>141</v>
      </c>
      <c r="K4809" t="s">
        <v>18202</v>
      </c>
      <c r="L4809" t="s">
        <v>18203</v>
      </c>
      <c r="M4809">
        <v>0.95666666600000005</v>
      </c>
      <c r="N4809">
        <v>0</v>
      </c>
      <c r="O4809">
        <v>6</v>
      </c>
      <c r="P4809">
        <v>0</v>
      </c>
      <c r="Q4809">
        <v>0</v>
      </c>
      <c r="R4809">
        <v>0</v>
      </c>
      <c r="S4809">
        <v>5.74</v>
      </c>
      <c r="T4809">
        <v>0</v>
      </c>
      <c r="U4809">
        <v>0</v>
      </c>
    </row>
    <row r="4810" spans="1:21" x14ac:dyDescent="0.25">
      <c r="A4810" t="s">
        <v>18204</v>
      </c>
      <c r="B4810">
        <v>1</v>
      </c>
      <c r="C4810" t="s">
        <v>79</v>
      </c>
      <c r="D4810" t="s">
        <v>125</v>
      </c>
      <c r="E4810" t="s">
        <v>18205</v>
      </c>
      <c r="F4810" t="s">
        <v>4991</v>
      </c>
      <c r="G4810" t="s">
        <v>71</v>
      </c>
      <c r="H4810" t="s">
        <v>129</v>
      </c>
      <c r="I4810" t="s">
        <v>22</v>
      </c>
      <c r="J4810" t="s">
        <v>141</v>
      </c>
      <c r="K4810" t="s">
        <v>18206</v>
      </c>
      <c r="L4810" t="s">
        <v>18207</v>
      </c>
      <c r="M4810">
        <v>1.282777777</v>
      </c>
      <c r="N4810">
        <v>0</v>
      </c>
      <c r="O4810">
        <v>7</v>
      </c>
      <c r="P4810">
        <v>0</v>
      </c>
      <c r="Q4810">
        <v>0</v>
      </c>
      <c r="R4810">
        <v>0</v>
      </c>
      <c r="S4810">
        <v>8.9794440000000009</v>
      </c>
      <c r="T4810">
        <v>0</v>
      </c>
      <c r="U4810">
        <v>0</v>
      </c>
    </row>
    <row r="4811" spans="1:21" x14ac:dyDescent="0.25">
      <c r="A4811" t="s">
        <v>18208</v>
      </c>
      <c r="B4811">
        <v>1</v>
      </c>
      <c r="C4811" t="s">
        <v>79</v>
      </c>
      <c r="D4811" t="s">
        <v>125</v>
      </c>
      <c r="E4811" t="s">
        <v>18209</v>
      </c>
      <c r="F4811" t="s">
        <v>4991</v>
      </c>
      <c r="G4811" t="s">
        <v>71</v>
      </c>
      <c r="H4811" t="s">
        <v>129</v>
      </c>
      <c r="I4811" t="s">
        <v>22</v>
      </c>
      <c r="J4811" t="s">
        <v>141</v>
      </c>
      <c r="K4811" t="s">
        <v>18210</v>
      </c>
      <c r="L4811" t="s">
        <v>18211</v>
      </c>
      <c r="M4811">
        <v>0.58444444399999995</v>
      </c>
      <c r="N4811">
        <v>0</v>
      </c>
      <c r="O4811">
        <v>6</v>
      </c>
      <c r="P4811">
        <v>0</v>
      </c>
      <c r="Q4811">
        <v>0</v>
      </c>
      <c r="R4811">
        <v>0</v>
      </c>
      <c r="S4811">
        <v>3.5066670000000002</v>
      </c>
      <c r="T4811">
        <v>0</v>
      </c>
      <c r="U4811">
        <v>0</v>
      </c>
    </row>
    <row r="4812" spans="1:21" x14ac:dyDescent="0.25">
      <c r="A4812" t="s">
        <v>18212</v>
      </c>
      <c r="B4812">
        <v>1</v>
      </c>
      <c r="C4812" t="s">
        <v>79</v>
      </c>
      <c r="D4812" t="s">
        <v>125</v>
      </c>
      <c r="E4812" t="s">
        <v>18213</v>
      </c>
      <c r="F4812" t="s">
        <v>4991</v>
      </c>
      <c r="G4812" t="s">
        <v>71</v>
      </c>
      <c r="H4812" t="s">
        <v>129</v>
      </c>
      <c r="I4812" t="s">
        <v>22</v>
      </c>
      <c r="J4812" t="s">
        <v>141</v>
      </c>
      <c r="K4812" t="s">
        <v>18214</v>
      </c>
      <c r="L4812" t="s">
        <v>18215</v>
      </c>
      <c r="M4812">
        <v>0.76611111099999996</v>
      </c>
      <c r="N4812">
        <v>0</v>
      </c>
      <c r="O4812">
        <v>1</v>
      </c>
      <c r="P4812">
        <v>0</v>
      </c>
      <c r="Q4812">
        <v>0</v>
      </c>
      <c r="R4812">
        <v>0</v>
      </c>
      <c r="S4812">
        <v>0.76611099999999999</v>
      </c>
      <c r="T4812">
        <v>0</v>
      </c>
      <c r="U4812">
        <v>0</v>
      </c>
    </row>
    <row r="4813" spans="1:21" x14ac:dyDescent="0.25">
      <c r="A4813" t="s">
        <v>18216</v>
      </c>
      <c r="B4813">
        <v>1</v>
      </c>
      <c r="C4813" t="s">
        <v>79</v>
      </c>
      <c r="D4813" t="s">
        <v>125</v>
      </c>
      <c r="E4813" t="s">
        <v>18185</v>
      </c>
      <c r="F4813" t="s">
        <v>6310</v>
      </c>
      <c r="G4813" t="s">
        <v>71</v>
      </c>
      <c r="H4813" t="s">
        <v>129</v>
      </c>
      <c r="I4813" t="s">
        <v>22</v>
      </c>
      <c r="J4813" t="s">
        <v>141</v>
      </c>
      <c r="K4813" t="s">
        <v>18217</v>
      </c>
      <c r="L4813" t="s">
        <v>18218</v>
      </c>
      <c r="M4813">
        <v>3.173888888</v>
      </c>
      <c r="N4813">
        <v>0</v>
      </c>
      <c r="O4813">
        <v>306</v>
      </c>
      <c r="P4813">
        <v>0</v>
      </c>
      <c r="Q4813">
        <v>0</v>
      </c>
      <c r="R4813">
        <v>0</v>
      </c>
      <c r="S4813">
        <v>971.21</v>
      </c>
      <c r="T4813">
        <v>0</v>
      </c>
      <c r="U4813">
        <v>0</v>
      </c>
    </row>
    <row r="4814" spans="1:21" x14ac:dyDescent="0.25">
      <c r="A4814" t="s">
        <v>18219</v>
      </c>
      <c r="B4814">
        <v>1</v>
      </c>
      <c r="C4814" t="s">
        <v>79</v>
      </c>
      <c r="D4814" t="s">
        <v>125</v>
      </c>
      <c r="E4814" t="s">
        <v>18220</v>
      </c>
      <c r="F4814" t="s">
        <v>5842</v>
      </c>
      <c r="G4814" t="s">
        <v>71</v>
      </c>
      <c r="H4814" t="s">
        <v>129</v>
      </c>
      <c r="I4814" t="s">
        <v>22</v>
      </c>
      <c r="J4814" t="s">
        <v>141</v>
      </c>
      <c r="K4814" t="s">
        <v>18221</v>
      </c>
      <c r="L4814" t="s">
        <v>18222</v>
      </c>
      <c r="M4814">
        <v>0.93166666600000003</v>
      </c>
      <c r="N4814">
        <v>0</v>
      </c>
      <c r="O4814">
        <v>272</v>
      </c>
      <c r="P4814">
        <v>0</v>
      </c>
      <c r="Q4814">
        <v>0</v>
      </c>
      <c r="R4814">
        <v>0</v>
      </c>
      <c r="S4814">
        <v>253.41333299999999</v>
      </c>
      <c r="T4814">
        <v>0</v>
      </c>
      <c r="U4814">
        <v>0</v>
      </c>
    </row>
    <row r="4815" spans="1:21" x14ac:dyDescent="0.25">
      <c r="A4815" t="s">
        <v>18223</v>
      </c>
      <c r="B4815">
        <v>1</v>
      </c>
      <c r="C4815" t="s">
        <v>78</v>
      </c>
      <c r="D4815" t="s">
        <v>88</v>
      </c>
      <c r="E4815" t="s">
        <v>1830</v>
      </c>
      <c r="F4815" t="s">
        <v>177</v>
      </c>
      <c r="G4815" t="s">
        <v>71</v>
      </c>
      <c r="H4815" t="s">
        <v>129</v>
      </c>
      <c r="I4815" t="s">
        <v>22</v>
      </c>
      <c r="J4815" t="s">
        <v>130</v>
      </c>
      <c r="K4815" t="s">
        <v>18224</v>
      </c>
      <c r="L4815" t="s">
        <v>18225</v>
      </c>
      <c r="M4815">
        <v>7.8305555550000001</v>
      </c>
      <c r="N4815">
        <v>0</v>
      </c>
      <c r="O4815">
        <v>269</v>
      </c>
      <c r="P4815">
        <v>0</v>
      </c>
      <c r="Q4815">
        <v>0</v>
      </c>
      <c r="R4815">
        <v>0</v>
      </c>
      <c r="S4815">
        <v>2106.4194440000001</v>
      </c>
      <c r="T4815">
        <v>0</v>
      </c>
      <c r="U4815">
        <v>0</v>
      </c>
    </row>
    <row r="4816" spans="1:21" x14ac:dyDescent="0.25">
      <c r="A4816" t="s">
        <v>18226</v>
      </c>
      <c r="B4816">
        <v>1</v>
      </c>
      <c r="C4816" t="s">
        <v>78</v>
      </c>
      <c r="D4816" t="s">
        <v>88</v>
      </c>
      <c r="E4816" t="s">
        <v>18227</v>
      </c>
      <c r="F4816" t="s">
        <v>4991</v>
      </c>
      <c r="G4816" t="s">
        <v>71</v>
      </c>
      <c r="H4816" t="s">
        <v>129</v>
      </c>
      <c r="I4816" t="s">
        <v>22</v>
      </c>
      <c r="J4816" t="s">
        <v>141</v>
      </c>
      <c r="K4816" t="s">
        <v>18228</v>
      </c>
      <c r="L4816" t="s">
        <v>18229</v>
      </c>
      <c r="M4816">
        <v>1.2016666659999999</v>
      </c>
      <c r="N4816">
        <v>0</v>
      </c>
      <c r="O4816">
        <v>5</v>
      </c>
      <c r="P4816">
        <v>0</v>
      </c>
      <c r="Q4816">
        <v>0</v>
      </c>
      <c r="R4816">
        <v>0</v>
      </c>
      <c r="S4816">
        <v>6.0083330000000004</v>
      </c>
      <c r="T4816">
        <v>0</v>
      </c>
      <c r="U4816">
        <v>0</v>
      </c>
    </row>
    <row r="4817" spans="1:21" x14ac:dyDescent="0.25">
      <c r="A4817" t="s">
        <v>18230</v>
      </c>
      <c r="B4817">
        <v>1</v>
      </c>
      <c r="C4817" t="s">
        <v>79</v>
      </c>
      <c r="D4817" t="s">
        <v>125</v>
      </c>
      <c r="E4817" t="s">
        <v>18231</v>
      </c>
      <c r="F4817" t="s">
        <v>4991</v>
      </c>
      <c r="G4817" t="s">
        <v>71</v>
      </c>
      <c r="H4817" t="s">
        <v>129</v>
      </c>
      <c r="I4817" t="s">
        <v>22</v>
      </c>
      <c r="J4817" t="s">
        <v>141</v>
      </c>
      <c r="K4817" t="s">
        <v>18232</v>
      </c>
      <c r="L4817" t="s">
        <v>18233</v>
      </c>
      <c r="M4817">
        <v>2.417777777</v>
      </c>
      <c r="N4817">
        <v>0</v>
      </c>
      <c r="O4817">
        <v>7</v>
      </c>
      <c r="P4817">
        <v>0</v>
      </c>
      <c r="Q4817">
        <v>0</v>
      </c>
      <c r="R4817">
        <v>0</v>
      </c>
      <c r="S4817">
        <v>16.924444000000001</v>
      </c>
      <c r="T4817">
        <v>0</v>
      </c>
      <c r="U4817">
        <v>0</v>
      </c>
    </row>
    <row r="4818" spans="1:21" x14ac:dyDescent="0.25">
      <c r="A4818" t="s">
        <v>18234</v>
      </c>
      <c r="B4818">
        <v>1</v>
      </c>
      <c r="C4818" t="s">
        <v>79</v>
      </c>
      <c r="D4818" t="s">
        <v>125</v>
      </c>
      <c r="E4818" t="s">
        <v>18235</v>
      </c>
      <c r="F4818" t="s">
        <v>4986</v>
      </c>
      <c r="G4818" t="s">
        <v>71</v>
      </c>
      <c r="H4818" t="s">
        <v>129</v>
      </c>
      <c r="I4818" t="s">
        <v>22</v>
      </c>
      <c r="J4818" t="s">
        <v>141</v>
      </c>
      <c r="K4818" t="s">
        <v>18236</v>
      </c>
      <c r="L4818" t="s">
        <v>18237</v>
      </c>
      <c r="M4818">
        <v>0.215</v>
      </c>
      <c r="N4818">
        <v>0</v>
      </c>
      <c r="O4818">
        <v>70</v>
      </c>
      <c r="P4818">
        <v>0</v>
      </c>
      <c r="Q4818">
        <v>0</v>
      </c>
      <c r="R4818">
        <v>0</v>
      </c>
      <c r="S4818">
        <v>15.05</v>
      </c>
      <c r="T4818">
        <v>0</v>
      </c>
      <c r="U4818">
        <v>0</v>
      </c>
    </row>
    <row r="4819" spans="1:21" x14ac:dyDescent="0.25">
      <c r="A4819" t="s">
        <v>18238</v>
      </c>
      <c r="B4819">
        <v>1</v>
      </c>
      <c r="C4819" t="s">
        <v>78</v>
      </c>
      <c r="D4819" t="s">
        <v>88</v>
      </c>
      <c r="E4819" t="s">
        <v>18239</v>
      </c>
      <c r="F4819" t="s">
        <v>4991</v>
      </c>
      <c r="G4819" t="s">
        <v>71</v>
      </c>
      <c r="H4819" t="s">
        <v>129</v>
      </c>
      <c r="I4819" t="s">
        <v>22</v>
      </c>
      <c r="J4819" t="s">
        <v>141</v>
      </c>
      <c r="K4819" t="s">
        <v>18240</v>
      </c>
      <c r="L4819" t="s">
        <v>18241</v>
      </c>
      <c r="M4819">
        <v>5.8372222220000003</v>
      </c>
      <c r="N4819">
        <v>0</v>
      </c>
      <c r="O4819">
        <v>2</v>
      </c>
      <c r="P4819">
        <v>0</v>
      </c>
      <c r="Q4819">
        <v>0</v>
      </c>
      <c r="R4819">
        <v>0</v>
      </c>
      <c r="S4819">
        <v>11.674443999999999</v>
      </c>
      <c r="T4819">
        <v>0</v>
      </c>
      <c r="U4819">
        <v>0</v>
      </c>
    </row>
    <row r="4820" spans="1:21" x14ac:dyDescent="0.25">
      <c r="A4820" t="s">
        <v>18242</v>
      </c>
      <c r="B4820">
        <v>1</v>
      </c>
      <c r="C4820" t="s">
        <v>78</v>
      </c>
      <c r="D4820" t="s">
        <v>88</v>
      </c>
      <c r="E4820" t="s">
        <v>1830</v>
      </c>
      <c r="F4820" t="s">
        <v>6823</v>
      </c>
      <c r="G4820" t="s">
        <v>71</v>
      </c>
      <c r="H4820" t="s">
        <v>129</v>
      </c>
      <c r="I4820" t="s">
        <v>22</v>
      </c>
      <c r="J4820" t="s">
        <v>141</v>
      </c>
      <c r="K4820" t="s">
        <v>18243</v>
      </c>
      <c r="L4820" t="s">
        <v>18244</v>
      </c>
      <c r="M4820">
        <v>0.82250000000000001</v>
      </c>
      <c r="N4820">
        <v>0</v>
      </c>
      <c r="O4820">
        <v>269</v>
      </c>
      <c r="P4820">
        <v>0</v>
      </c>
      <c r="Q4820">
        <v>0</v>
      </c>
      <c r="R4820">
        <v>0</v>
      </c>
      <c r="S4820">
        <v>221.2525</v>
      </c>
      <c r="T4820">
        <v>0</v>
      </c>
      <c r="U4820">
        <v>0</v>
      </c>
    </row>
    <row r="4821" spans="1:21" x14ac:dyDescent="0.25">
      <c r="A4821" t="s">
        <v>18245</v>
      </c>
      <c r="B4821">
        <v>1</v>
      </c>
      <c r="C4821" t="s">
        <v>78</v>
      </c>
      <c r="D4821" t="s">
        <v>88</v>
      </c>
      <c r="E4821" t="s">
        <v>18246</v>
      </c>
      <c r="F4821" t="s">
        <v>4991</v>
      </c>
      <c r="G4821" t="s">
        <v>71</v>
      </c>
      <c r="H4821" t="s">
        <v>129</v>
      </c>
      <c r="I4821" t="s">
        <v>22</v>
      </c>
      <c r="J4821" t="s">
        <v>141</v>
      </c>
      <c r="K4821" t="s">
        <v>18247</v>
      </c>
      <c r="L4821" t="s">
        <v>18248</v>
      </c>
      <c r="M4821">
        <v>2.2769444440000002</v>
      </c>
      <c r="N4821">
        <v>0</v>
      </c>
      <c r="O4821">
        <v>3</v>
      </c>
      <c r="P4821">
        <v>0</v>
      </c>
      <c r="Q4821">
        <v>0</v>
      </c>
      <c r="R4821">
        <v>0</v>
      </c>
      <c r="S4821">
        <v>6.8308330000000002</v>
      </c>
      <c r="T4821">
        <v>0</v>
      </c>
      <c r="U4821">
        <v>0</v>
      </c>
    </row>
    <row r="4822" spans="1:21" x14ac:dyDescent="0.25">
      <c r="A4822" t="s">
        <v>18249</v>
      </c>
      <c r="B4822">
        <v>1</v>
      </c>
      <c r="C4822" t="s">
        <v>78</v>
      </c>
      <c r="D4822" t="s">
        <v>88</v>
      </c>
      <c r="E4822" t="s">
        <v>1830</v>
      </c>
      <c r="F4822" t="s">
        <v>177</v>
      </c>
      <c r="G4822" t="s">
        <v>71</v>
      </c>
      <c r="H4822" t="s">
        <v>129</v>
      </c>
      <c r="I4822" t="s">
        <v>22</v>
      </c>
      <c r="J4822" t="s">
        <v>130</v>
      </c>
      <c r="K4822" t="s">
        <v>18250</v>
      </c>
      <c r="L4822" t="s">
        <v>18251</v>
      </c>
      <c r="M4822">
        <v>1.483333333</v>
      </c>
      <c r="N4822">
        <v>0</v>
      </c>
      <c r="O4822">
        <v>269</v>
      </c>
      <c r="P4822">
        <v>0</v>
      </c>
      <c r="Q4822">
        <v>0</v>
      </c>
      <c r="R4822">
        <v>0</v>
      </c>
      <c r="S4822">
        <v>399.01666699999998</v>
      </c>
      <c r="T4822">
        <v>0</v>
      </c>
      <c r="U4822">
        <v>0</v>
      </c>
    </row>
    <row r="4823" spans="1:21" x14ac:dyDescent="0.25">
      <c r="A4823" t="s">
        <v>18252</v>
      </c>
      <c r="B4823">
        <v>1</v>
      </c>
      <c r="C4823" t="s">
        <v>78</v>
      </c>
      <c r="D4823" t="s">
        <v>88</v>
      </c>
      <c r="E4823" t="s">
        <v>18253</v>
      </c>
      <c r="F4823" t="s">
        <v>4991</v>
      </c>
      <c r="G4823" t="s">
        <v>71</v>
      </c>
      <c r="H4823" t="s">
        <v>129</v>
      </c>
      <c r="I4823" t="s">
        <v>22</v>
      </c>
      <c r="J4823" t="s">
        <v>141</v>
      </c>
      <c r="K4823" t="s">
        <v>18254</v>
      </c>
      <c r="L4823" t="s">
        <v>18255</v>
      </c>
      <c r="M4823">
        <v>1.2075</v>
      </c>
      <c r="N4823">
        <v>0</v>
      </c>
      <c r="O4823">
        <v>5</v>
      </c>
      <c r="P4823">
        <v>0</v>
      </c>
      <c r="Q4823">
        <v>0</v>
      </c>
      <c r="R4823">
        <v>0</v>
      </c>
      <c r="S4823">
        <v>6.0374999999999996</v>
      </c>
      <c r="T4823">
        <v>0</v>
      </c>
      <c r="U4823">
        <v>0</v>
      </c>
    </row>
    <row r="4824" spans="1:21" x14ac:dyDescent="0.25">
      <c r="A4824" t="s">
        <v>18256</v>
      </c>
      <c r="B4824">
        <v>1</v>
      </c>
      <c r="C4824" t="s">
        <v>78</v>
      </c>
      <c r="D4824" t="s">
        <v>88</v>
      </c>
      <c r="E4824" t="s">
        <v>18257</v>
      </c>
      <c r="F4824" t="s">
        <v>4991</v>
      </c>
      <c r="G4824" t="s">
        <v>71</v>
      </c>
      <c r="H4824" t="s">
        <v>129</v>
      </c>
      <c r="I4824" t="s">
        <v>22</v>
      </c>
      <c r="J4824" t="s">
        <v>141</v>
      </c>
      <c r="K4824" t="s">
        <v>18258</v>
      </c>
      <c r="L4824" t="s">
        <v>18259</v>
      </c>
      <c r="M4824">
        <v>1.564166666</v>
      </c>
      <c r="N4824">
        <v>0</v>
      </c>
      <c r="O4824">
        <v>2</v>
      </c>
      <c r="P4824">
        <v>0</v>
      </c>
      <c r="Q4824">
        <v>0</v>
      </c>
      <c r="R4824">
        <v>0</v>
      </c>
      <c r="S4824">
        <v>3.128333</v>
      </c>
      <c r="T4824">
        <v>0</v>
      </c>
      <c r="U4824">
        <v>0</v>
      </c>
    </row>
    <row r="4825" spans="1:21" x14ac:dyDescent="0.25">
      <c r="A4825" t="s">
        <v>18260</v>
      </c>
      <c r="B4825">
        <v>1</v>
      </c>
      <c r="C4825" t="s">
        <v>78</v>
      </c>
      <c r="D4825" t="s">
        <v>88</v>
      </c>
      <c r="E4825" t="s">
        <v>16613</v>
      </c>
      <c r="F4825" t="s">
        <v>177</v>
      </c>
      <c r="G4825" t="s">
        <v>71</v>
      </c>
      <c r="H4825" t="s">
        <v>129</v>
      </c>
      <c r="I4825" t="s">
        <v>22</v>
      </c>
      <c r="J4825" t="s">
        <v>130</v>
      </c>
      <c r="K4825" t="s">
        <v>18261</v>
      </c>
      <c r="L4825" t="s">
        <v>18262</v>
      </c>
      <c r="M4825">
        <v>4.7766666659999997</v>
      </c>
      <c r="N4825">
        <v>0</v>
      </c>
      <c r="O4825">
        <v>75</v>
      </c>
      <c r="P4825">
        <v>0</v>
      </c>
      <c r="Q4825">
        <v>0</v>
      </c>
      <c r="R4825">
        <v>0</v>
      </c>
      <c r="S4825">
        <v>358.25</v>
      </c>
      <c r="T4825">
        <v>0</v>
      </c>
      <c r="U4825">
        <v>0</v>
      </c>
    </row>
    <row r="4826" spans="1:21" x14ac:dyDescent="0.25">
      <c r="A4826" t="s">
        <v>18263</v>
      </c>
      <c r="B4826">
        <v>1</v>
      </c>
      <c r="C4826" t="s">
        <v>78</v>
      </c>
      <c r="D4826" t="s">
        <v>88</v>
      </c>
      <c r="E4826" t="s">
        <v>18264</v>
      </c>
      <c r="F4826" t="s">
        <v>5626</v>
      </c>
      <c r="G4826" t="s">
        <v>71</v>
      </c>
      <c r="H4826" t="s">
        <v>129</v>
      </c>
      <c r="I4826" t="s">
        <v>22</v>
      </c>
      <c r="J4826" t="s">
        <v>141</v>
      </c>
      <c r="K4826" t="s">
        <v>18265</v>
      </c>
      <c r="L4826" t="s">
        <v>18266</v>
      </c>
      <c r="M4826">
        <v>0.78472222199999997</v>
      </c>
      <c r="N4826">
        <v>0</v>
      </c>
      <c r="O4826">
        <v>140</v>
      </c>
      <c r="P4826">
        <v>0</v>
      </c>
      <c r="Q4826">
        <v>0</v>
      </c>
      <c r="R4826">
        <v>0</v>
      </c>
      <c r="S4826">
        <v>109.86111099999999</v>
      </c>
      <c r="T4826">
        <v>0</v>
      </c>
      <c r="U4826">
        <v>0</v>
      </c>
    </row>
    <row r="4827" spans="1:21" x14ac:dyDescent="0.25">
      <c r="A4827" t="s">
        <v>18267</v>
      </c>
      <c r="B4827">
        <v>1</v>
      </c>
      <c r="C4827" t="s">
        <v>78</v>
      </c>
      <c r="D4827" t="s">
        <v>88</v>
      </c>
      <c r="E4827" t="s">
        <v>18268</v>
      </c>
      <c r="F4827" t="s">
        <v>4991</v>
      </c>
      <c r="G4827" t="s">
        <v>71</v>
      </c>
      <c r="H4827" t="s">
        <v>129</v>
      </c>
      <c r="I4827" t="s">
        <v>22</v>
      </c>
      <c r="J4827" t="s">
        <v>141</v>
      </c>
      <c r="K4827" t="s">
        <v>18269</v>
      </c>
      <c r="L4827" t="s">
        <v>18270</v>
      </c>
      <c r="M4827">
        <v>1.5280555549999999</v>
      </c>
      <c r="N4827">
        <v>0</v>
      </c>
      <c r="O4827">
        <v>1</v>
      </c>
      <c r="P4827">
        <v>0</v>
      </c>
      <c r="Q4827">
        <v>0</v>
      </c>
      <c r="R4827">
        <v>0</v>
      </c>
      <c r="S4827">
        <v>1.5280560000000001</v>
      </c>
      <c r="T4827">
        <v>0</v>
      </c>
      <c r="U4827">
        <v>0</v>
      </c>
    </row>
    <row r="4828" spans="1:21" x14ac:dyDescent="0.25">
      <c r="A4828" t="s">
        <v>18271</v>
      </c>
      <c r="B4828">
        <v>1</v>
      </c>
      <c r="C4828" t="s">
        <v>78</v>
      </c>
      <c r="D4828" t="s">
        <v>82</v>
      </c>
      <c r="E4828" t="s">
        <v>18272</v>
      </c>
      <c r="F4828" t="s">
        <v>5417</v>
      </c>
      <c r="G4828" t="s">
        <v>71</v>
      </c>
      <c r="H4828" t="s">
        <v>129</v>
      </c>
      <c r="I4828" t="s">
        <v>22</v>
      </c>
      <c r="J4828" t="s">
        <v>141</v>
      </c>
      <c r="K4828" t="s">
        <v>18273</v>
      </c>
      <c r="L4828" t="s">
        <v>18274</v>
      </c>
      <c r="M4828">
        <v>2.395</v>
      </c>
      <c r="N4828">
        <v>0</v>
      </c>
      <c r="O4828">
        <v>10</v>
      </c>
      <c r="P4828">
        <v>0</v>
      </c>
      <c r="Q4828">
        <v>0</v>
      </c>
      <c r="R4828">
        <v>0</v>
      </c>
      <c r="S4828">
        <v>23.95</v>
      </c>
      <c r="T4828">
        <v>0</v>
      </c>
      <c r="U4828">
        <v>0</v>
      </c>
    </row>
    <row r="4829" spans="1:21" x14ac:dyDescent="0.25">
      <c r="A4829" t="s">
        <v>18275</v>
      </c>
      <c r="B4829">
        <v>1</v>
      </c>
      <c r="C4829" t="s">
        <v>78</v>
      </c>
      <c r="D4829" t="s">
        <v>88</v>
      </c>
      <c r="E4829" t="s">
        <v>18276</v>
      </c>
      <c r="F4829" t="s">
        <v>4986</v>
      </c>
      <c r="G4829" t="s">
        <v>71</v>
      </c>
      <c r="H4829" t="s">
        <v>129</v>
      </c>
      <c r="I4829" t="s">
        <v>22</v>
      </c>
      <c r="J4829" t="s">
        <v>141</v>
      </c>
      <c r="K4829" t="s">
        <v>18277</v>
      </c>
      <c r="L4829" t="s">
        <v>18278</v>
      </c>
      <c r="M4829">
        <v>1.6497222220000001</v>
      </c>
      <c r="N4829">
        <v>0</v>
      </c>
      <c r="O4829">
        <v>147</v>
      </c>
      <c r="P4829">
        <v>0</v>
      </c>
      <c r="Q4829">
        <v>0</v>
      </c>
      <c r="R4829">
        <v>0</v>
      </c>
      <c r="S4829">
        <v>242.50916699999999</v>
      </c>
      <c r="T4829">
        <v>0</v>
      </c>
      <c r="U4829">
        <v>0</v>
      </c>
    </row>
    <row r="4830" spans="1:21" x14ac:dyDescent="0.25">
      <c r="A4830" t="s">
        <v>18279</v>
      </c>
      <c r="B4830">
        <v>1</v>
      </c>
      <c r="C4830" t="s">
        <v>78</v>
      </c>
      <c r="D4830" t="s">
        <v>88</v>
      </c>
      <c r="E4830" t="s">
        <v>18280</v>
      </c>
      <c r="F4830" t="s">
        <v>4991</v>
      </c>
      <c r="G4830" t="s">
        <v>71</v>
      </c>
      <c r="H4830" t="s">
        <v>129</v>
      </c>
      <c r="I4830" t="s">
        <v>22</v>
      </c>
      <c r="J4830" t="s">
        <v>141</v>
      </c>
      <c r="K4830" t="s">
        <v>18281</v>
      </c>
      <c r="L4830" t="s">
        <v>18282</v>
      </c>
      <c r="M4830">
        <v>0.70083333299999995</v>
      </c>
      <c r="N4830">
        <v>0</v>
      </c>
      <c r="O4830">
        <v>3</v>
      </c>
      <c r="P4830">
        <v>0</v>
      </c>
      <c r="Q4830">
        <v>0</v>
      </c>
      <c r="R4830">
        <v>0</v>
      </c>
      <c r="S4830">
        <v>2.1025</v>
      </c>
      <c r="T4830">
        <v>0</v>
      </c>
      <c r="U4830">
        <v>0</v>
      </c>
    </row>
    <row r="4831" spans="1:21" x14ac:dyDescent="0.25">
      <c r="A4831" t="s">
        <v>18283</v>
      </c>
      <c r="B4831">
        <v>1</v>
      </c>
      <c r="C4831" t="s">
        <v>79</v>
      </c>
      <c r="D4831" t="s">
        <v>112</v>
      </c>
      <c r="E4831" t="s">
        <v>15506</v>
      </c>
      <c r="F4831" t="s">
        <v>5470</v>
      </c>
      <c r="G4831" t="s">
        <v>71</v>
      </c>
      <c r="H4831" t="s">
        <v>129</v>
      </c>
      <c r="I4831" t="s">
        <v>22</v>
      </c>
      <c r="J4831" t="s">
        <v>141</v>
      </c>
      <c r="K4831" t="s">
        <v>18284</v>
      </c>
      <c r="L4831" t="s">
        <v>18285</v>
      </c>
      <c r="M4831">
        <v>0.69055555499999999</v>
      </c>
      <c r="N4831">
        <v>0</v>
      </c>
      <c r="O4831">
        <v>0</v>
      </c>
      <c r="P4831">
        <v>1</v>
      </c>
      <c r="Q4831">
        <v>29</v>
      </c>
      <c r="R4831">
        <v>0</v>
      </c>
      <c r="S4831">
        <v>0</v>
      </c>
      <c r="T4831">
        <v>0.69055599999999995</v>
      </c>
      <c r="U4831">
        <v>20.026111</v>
      </c>
    </row>
    <row r="4832" spans="1:21" x14ac:dyDescent="0.25">
      <c r="A4832" t="s">
        <v>18286</v>
      </c>
      <c r="B4832">
        <v>1</v>
      </c>
      <c r="C4832" t="s">
        <v>79</v>
      </c>
      <c r="D4832" t="s">
        <v>109</v>
      </c>
      <c r="E4832" t="s">
        <v>3913</v>
      </c>
      <c r="F4832" t="s">
        <v>140</v>
      </c>
      <c r="G4832" t="s">
        <v>72</v>
      </c>
      <c r="H4832" t="s">
        <v>129</v>
      </c>
      <c r="I4832" t="s">
        <v>22</v>
      </c>
      <c r="J4832" t="s">
        <v>141</v>
      </c>
      <c r="K4832" t="s">
        <v>18287</v>
      </c>
      <c r="L4832" t="s">
        <v>18288</v>
      </c>
      <c r="M4832">
        <v>0.92583333300000004</v>
      </c>
      <c r="N4832">
        <v>24</v>
      </c>
      <c r="O4832">
        <v>3775</v>
      </c>
      <c r="P4832">
        <v>466</v>
      </c>
      <c r="Q4832">
        <v>9</v>
      </c>
      <c r="R4832">
        <v>22.22</v>
      </c>
      <c r="S4832">
        <v>3495.0208320000002</v>
      </c>
      <c r="T4832">
        <v>431.438333</v>
      </c>
      <c r="U4832">
        <v>8.3324999999999996</v>
      </c>
    </row>
    <row r="4833" spans="1:21" x14ac:dyDescent="0.25">
      <c r="A4833" t="s">
        <v>18289</v>
      </c>
      <c r="B4833">
        <v>1</v>
      </c>
      <c r="C4833" t="s">
        <v>79</v>
      </c>
      <c r="D4833" t="s">
        <v>109</v>
      </c>
      <c r="E4833" t="s">
        <v>18290</v>
      </c>
      <c r="F4833" t="s">
        <v>5513</v>
      </c>
      <c r="G4833" t="s">
        <v>71</v>
      </c>
      <c r="H4833" t="s">
        <v>129</v>
      </c>
      <c r="I4833" t="s">
        <v>22</v>
      </c>
      <c r="J4833" t="s">
        <v>141</v>
      </c>
      <c r="K4833" t="s">
        <v>18291</v>
      </c>
      <c r="L4833" t="s">
        <v>18292</v>
      </c>
      <c r="M4833">
        <v>0.78694444399999997</v>
      </c>
      <c r="N4833">
        <v>0</v>
      </c>
      <c r="O4833">
        <v>0</v>
      </c>
      <c r="P4833">
        <v>0</v>
      </c>
      <c r="Q4833">
        <v>23</v>
      </c>
      <c r="R4833">
        <v>0</v>
      </c>
      <c r="S4833">
        <v>0</v>
      </c>
      <c r="T4833">
        <v>0</v>
      </c>
      <c r="U4833">
        <v>18.099722</v>
      </c>
    </row>
    <row r="4834" spans="1:21" x14ac:dyDescent="0.25">
      <c r="A4834" t="s">
        <v>18293</v>
      </c>
      <c r="B4834">
        <v>1</v>
      </c>
      <c r="C4834" t="s">
        <v>79</v>
      </c>
      <c r="D4834" t="s">
        <v>109</v>
      </c>
      <c r="E4834" t="s">
        <v>18294</v>
      </c>
      <c r="F4834" t="s">
        <v>140</v>
      </c>
      <c r="G4834" t="s">
        <v>72</v>
      </c>
      <c r="H4834" t="s">
        <v>168</v>
      </c>
      <c r="I4834" t="s">
        <v>22</v>
      </c>
      <c r="J4834" t="s">
        <v>141</v>
      </c>
      <c r="K4834" t="s">
        <v>18295</v>
      </c>
      <c r="L4834" t="s">
        <v>18296</v>
      </c>
      <c r="M4834">
        <v>1.9722222000000001E-2</v>
      </c>
      <c r="N4834">
        <v>61</v>
      </c>
      <c r="O4834">
        <v>3336</v>
      </c>
      <c r="P4834">
        <v>962</v>
      </c>
      <c r="Q4834">
        <v>2264</v>
      </c>
      <c r="R4834">
        <v>1.2030559999999999</v>
      </c>
      <c r="S4834">
        <v>65.793333000000004</v>
      </c>
      <c r="T4834">
        <v>18.972778000000002</v>
      </c>
      <c r="U4834">
        <v>44.651111</v>
      </c>
    </row>
    <row r="4835" spans="1:21" x14ac:dyDescent="0.25">
      <c r="A4835" t="s">
        <v>18297</v>
      </c>
      <c r="B4835">
        <v>1</v>
      </c>
      <c r="C4835" t="s">
        <v>79</v>
      </c>
      <c r="D4835" t="s">
        <v>109</v>
      </c>
      <c r="E4835" t="s">
        <v>18298</v>
      </c>
      <c r="F4835" t="s">
        <v>5012</v>
      </c>
      <c r="G4835" t="s">
        <v>72</v>
      </c>
      <c r="H4835" t="s">
        <v>129</v>
      </c>
      <c r="I4835" t="s">
        <v>22</v>
      </c>
      <c r="J4835" t="s">
        <v>141</v>
      </c>
      <c r="K4835" t="s">
        <v>18299</v>
      </c>
      <c r="L4835" t="s">
        <v>18300</v>
      </c>
      <c r="M4835">
        <v>1.858333333</v>
      </c>
      <c r="N4835">
        <v>0</v>
      </c>
      <c r="O4835">
        <v>0</v>
      </c>
      <c r="P4835">
        <v>2</v>
      </c>
      <c r="Q4835">
        <v>12</v>
      </c>
      <c r="R4835">
        <v>0</v>
      </c>
      <c r="S4835">
        <v>0</v>
      </c>
      <c r="T4835">
        <v>3.7166670000000002</v>
      </c>
      <c r="U4835">
        <v>22.3</v>
      </c>
    </row>
    <row r="4836" spans="1:21" x14ac:dyDescent="0.25">
      <c r="A4836" t="s">
        <v>18301</v>
      </c>
      <c r="B4836">
        <v>1</v>
      </c>
      <c r="C4836" t="s">
        <v>79</v>
      </c>
      <c r="D4836" t="s">
        <v>109</v>
      </c>
      <c r="E4836" t="s">
        <v>18302</v>
      </c>
      <c r="F4836" t="s">
        <v>140</v>
      </c>
      <c r="G4836" t="s">
        <v>72</v>
      </c>
      <c r="H4836" t="s">
        <v>129</v>
      </c>
      <c r="I4836" t="s">
        <v>22</v>
      </c>
      <c r="J4836" t="s">
        <v>141</v>
      </c>
      <c r="K4836" t="s">
        <v>18303</v>
      </c>
      <c r="L4836" t="s">
        <v>18304</v>
      </c>
      <c r="M4836">
        <v>1.1347222219999999</v>
      </c>
      <c r="N4836">
        <v>3</v>
      </c>
      <c r="O4836">
        <v>570</v>
      </c>
      <c r="P4836">
        <v>1</v>
      </c>
      <c r="Q4836">
        <v>31</v>
      </c>
      <c r="R4836">
        <v>3.4041670000000002</v>
      </c>
      <c r="S4836">
        <v>646.79166699999996</v>
      </c>
      <c r="T4836">
        <v>1.134722</v>
      </c>
      <c r="U4836">
        <v>35.176389</v>
      </c>
    </row>
    <row r="4837" spans="1:21" x14ac:dyDescent="0.25">
      <c r="A4837" t="s">
        <v>18305</v>
      </c>
      <c r="B4837">
        <v>1</v>
      </c>
      <c r="C4837" t="s">
        <v>79</v>
      </c>
      <c r="D4837" t="s">
        <v>109</v>
      </c>
      <c r="E4837" t="s">
        <v>3930</v>
      </c>
      <c r="F4837" t="s">
        <v>140</v>
      </c>
      <c r="G4837" t="s">
        <v>72</v>
      </c>
      <c r="H4837" t="s">
        <v>129</v>
      </c>
      <c r="I4837" t="s">
        <v>22</v>
      </c>
      <c r="J4837" t="s">
        <v>141</v>
      </c>
      <c r="K4837" t="s">
        <v>18306</v>
      </c>
      <c r="L4837" t="s">
        <v>18307</v>
      </c>
      <c r="M4837">
        <v>0.76749999999999996</v>
      </c>
      <c r="N4837">
        <v>24</v>
      </c>
      <c r="O4837">
        <v>3775</v>
      </c>
      <c r="P4837">
        <v>466</v>
      </c>
      <c r="Q4837">
        <v>9</v>
      </c>
      <c r="R4837">
        <v>18.420000000000002</v>
      </c>
      <c r="S4837">
        <v>2897.3125</v>
      </c>
      <c r="T4837">
        <v>357.65499999999997</v>
      </c>
      <c r="U4837">
        <v>6.9074999999999998</v>
      </c>
    </row>
    <row r="4838" spans="1:21" x14ac:dyDescent="0.25">
      <c r="A4838" t="s">
        <v>18308</v>
      </c>
      <c r="B4838">
        <v>1</v>
      </c>
      <c r="C4838" t="s">
        <v>78</v>
      </c>
      <c r="D4838" t="s">
        <v>104</v>
      </c>
      <c r="E4838" t="s">
        <v>5373</v>
      </c>
      <c r="F4838" t="s">
        <v>5012</v>
      </c>
      <c r="G4838" t="s">
        <v>72</v>
      </c>
      <c r="H4838" t="s">
        <v>129</v>
      </c>
      <c r="I4838" t="s">
        <v>22</v>
      </c>
      <c r="J4838" t="s">
        <v>141</v>
      </c>
      <c r="K4838" t="s">
        <v>18309</v>
      </c>
      <c r="L4838" t="s">
        <v>18310</v>
      </c>
      <c r="M4838">
        <v>0.158611111</v>
      </c>
      <c r="N4838">
        <v>2</v>
      </c>
      <c r="O4838">
        <v>389</v>
      </c>
      <c r="P4838">
        <v>0</v>
      </c>
      <c r="Q4838">
        <v>0</v>
      </c>
      <c r="R4838">
        <v>0.317222</v>
      </c>
      <c r="S4838">
        <v>61.699722000000001</v>
      </c>
      <c r="T4838">
        <v>0</v>
      </c>
      <c r="U4838">
        <v>0</v>
      </c>
    </row>
    <row r="4839" spans="1:21" x14ac:dyDescent="0.25">
      <c r="A4839" t="s">
        <v>18311</v>
      </c>
      <c r="B4839">
        <v>1</v>
      </c>
      <c r="C4839" t="s">
        <v>78</v>
      </c>
      <c r="D4839" t="s">
        <v>92</v>
      </c>
      <c r="E4839" t="s">
        <v>677</v>
      </c>
      <c r="F4839" t="s">
        <v>128</v>
      </c>
      <c r="G4839" t="s">
        <v>72</v>
      </c>
      <c r="H4839" t="s">
        <v>129</v>
      </c>
      <c r="I4839" t="s">
        <v>22</v>
      </c>
      <c r="J4839" t="s">
        <v>130</v>
      </c>
      <c r="K4839" t="s">
        <v>18312</v>
      </c>
      <c r="L4839" t="s">
        <v>18313</v>
      </c>
      <c r="M4839">
        <v>0.84919166599999996</v>
      </c>
      <c r="N4839">
        <v>0</v>
      </c>
      <c r="O4839">
        <v>0</v>
      </c>
      <c r="P4839">
        <v>19</v>
      </c>
      <c r="Q4839">
        <v>468</v>
      </c>
      <c r="R4839">
        <v>0</v>
      </c>
      <c r="S4839">
        <v>0</v>
      </c>
      <c r="T4839">
        <v>16.134641999999999</v>
      </c>
      <c r="U4839">
        <v>397.42169999999999</v>
      </c>
    </row>
    <row r="4840" spans="1:21" x14ac:dyDescent="0.25">
      <c r="A4840" t="s">
        <v>18314</v>
      </c>
      <c r="B4840">
        <v>1</v>
      </c>
      <c r="C4840" t="s">
        <v>78</v>
      </c>
      <c r="D4840" t="s">
        <v>105</v>
      </c>
      <c r="E4840" t="s">
        <v>18315</v>
      </c>
      <c r="F4840" t="s">
        <v>140</v>
      </c>
      <c r="G4840" t="s">
        <v>72</v>
      </c>
      <c r="H4840" t="s">
        <v>129</v>
      </c>
      <c r="I4840" t="s">
        <v>22</v>
      </c>
      <c r="J4840" t="s">
        <v>141</v>
      </c>
      <c r="K4840" t="s">
        <v>18316</v>
      </c>
      <c r="L4840" t="s">
        <v>18317</v>
      </c>
      <c r="M4840">
        <v>1.966111111</v>
      </c>
      <c r="N4840">
        <v>0</v>
      </c>
      <c r="O4840">
        <v>1</v>
      </c>
      <c r="P4840">
        <v>24</v>
      </c>
      <c r="Q4840">
        <v>65</v>
      </c>
      <c r="R4840">
        <v>0</v>
      </c>
      <c r="S4840">
        <v>1.9661109999999999</v>
      </c>
      <c r="T4840">
        <v>47.186667</v>
      </c>
      <c r="U4840">
        <v>127.797222</v>
      </c>
    </row>
    <row r="4841" spans="1:21" x14ac:dyDescent="0.25">
      <c r="A4841" t="s">
        <v>18318</v>
      </c>
      <c r="B4841">
        <v>1</v>
      </c>
      <c r="C4841" t="s">
        <v>78</v>
      </c>
      <c r="D4841" t="s">
        <v>105</v>
      </c>
      <c r="E4841" t="s">
        <v>18315</v>
      </c>
      <c r="F4841" t="s">
        <v>140</v>
      </c>
      <c r="G4841" t="s">
        <v>72</v>
      </c>
      <c r="H4841" t="s">
        <v>129</v>
      </c>
      <c r="I4841" t="s">
        <v>22</v>
      </c>
      <c r="J4841" t="s">
        <v>141</v>
      </c>
      <c r="K4841" t="s">
        <v>18319</v>
      </c>
      <c r="L4841" t="s">
        <v>18320</v>
      </c>
      <c r="M4841">
        <v>1.207222222</v>
      </c>
      <c r="N4841">
        <v>0</v>
      </c>
      <c r="O4841">
        <v>0</v>
      </c>
      <c r="P4841">
        <v>1</v>
      </c>
      <c r="Q4841">
        <v>59</v>
      </c>
      <c r="R4841">
        <v>0</v>
      </c>
      <c r="S4841">
        <v>0</v>
      </c>
      <c r="T4841">
        <v>1.207222</v>
      </c>
      <c r="U4841">
        <v>71.226111000000003</v>
      </c>
    </row>
    <row r="4842" spans="1:21" x14ac:dyDescent="0.25">
      <c r="A4842" t="s">
        <v>18321</v>
      </c>
      <c r="B4842">
        <v>1</v>
      </c>
      <c r="C4842" t="s">
        <v>78</v>
      </c>
      <c r="D4842" t="s">
        <v>105</v>
      </c>
      <c r="E4842" t="s">
        <v>18322</v>
      </c>
      <c r="F4842" t="s">
        <v>5626</v>
      </c>
      <c r="G4842" t="s">
        <v>71</v>
      </c>
      <c r="H4842" t="s">
        <v>129</v>
      </c>
      <c r="I4842" t="s">
        <v>22</v>
      </c>
      <c r="J4842" t="s">
        <v>141</v>
      </c>
      <c r="K4842" t="s">
        <v>18323</v>
      </c>
      <c r="L4842" t="s">
        <v>18324</v>
      </c>
      <c r="M4842">
        <v>1.196111111</v>
      </c>
      <c r="N4842">
        <v>0</v>
      </c>
      <c r="O4842">
        <v>0</v>
      </c>
      <c r="P4842">
        <v>1</v>
      </c>
      <c r="Q4842">
        <v>59</v>
      </c>
      <c r="R4842">
        <v>0</v>
      </c>
      <c r="S4842">
        <v>0</v>
      </c>
      <c r="T4842">
        <v>1.1961109999999999</v>
      </c>
      <c r="U4842">
        <v>70.570555999999996</v>
      </c>
    </row>
    <row r="4843" spans="1:21" x14ac:dyDescent="0.25">
      <c r="A4843" t="s">
        <v>18325</v>
      </c>
      <c r="B4843">
        <v>1</v>
      </c>
      <c r="C4843" t="s">
        <v>78</v>
      </c>
      <c r="D4843" t="s">
        <v>105</v>
      </c>
      <c r="E4843" t="s">
        <v>18315</v>
      </c>
      <c r="F4843" t="s">
        <v>140</v>
      </c>
      <c r="G4843" t="s">
        <v>72</v>
      </c>
      <c r="H4843" t="s">
        <v>129</v>
      </c>
      <c r="I4843" t="s">
        <v>22</v>
      </c>
      <c r="J4843" t="s">
        <v>141</v>
      </c>
      <c r="K4843" t="s">
        <v>18326</v>
      </c>
      <c r="L4843" t="s">
        <v>18327</v>
      </c>
      <c r="M4843">
        <v>1.196666666</v>
      </c>
      <c r="N4843">
        <v>0</v>
      </c>
      <c r="O4843">
        <v>1</v>
      </c>
      <c r="P4843">
        <v>24</v>
      </c>
      <c r="Q4843">
        <v>65</v>
      </c>
      <c r="R4843">
        <v>0</v>
      </c>
      <c r="S4843">
        <v>1.1966669999999999</v>
      </c>
      <c r="T4843">
        <v>28.72</v>
      </c>
      <c r="U4843">
        <v>77.783332999999999</v>
      </c>
    </row>
    <row r="4844" spans="1:21" x14ac:dyDescent="0.25">
      <c r="A4844" t="s">
        <v>18328</v>
      </c>
      <c r="B4844">
        <v>1</v>
      </c>
      <c r="C4844" t="s">
        <v>78</v>
      </c>
      <c r="D4844" t="s">
        <v>105</v>
      </c>
      <c r="E4844" t="s">
        <v>18329</v>
      </c>
      <c r="F4844" t="s">
        <v>6310</v>
      </c>
      <c r="G4844" t="s">
        <v>71</v>
      </c>
      <c r="H4844" t="s">
        <v>129</v>
      </c>
      <c r="I4844" t="s">
        <v>22</v>
      </c>
      <c r="J4844" t="s">
        <v>141</v>
      </c>
      <c r="K4844" t="s">
        <v>18330</v>
      </c>
      <c r="L4844" t="s">
        <v>18331</v>
      </c>
      <c r="M4844">
        <v>0.69055555499999999</v>
      </c>
      <c r="N4844">
        <v>0</v>
      </c>
      <c r="O4844">
        <v>0</v>
      </c>
      <c r="P4844">
        <v>0</v>
      </c>
      <c r="Q4844">
        <v>1</v>
      </c>
      <c r="R4844">
        <v>0</v>
      </c>
      <c r="S4844">
        <v>0</v>
      </c>
      <c r="T4844">
        <v>0</v>
      </c>
      <c r="U4844">
        <v>0.69055599999999995</v>
      </c>
    </row>
    <row r="4845" spans="1:21" x14ac:dyDescent="0.25">
      <c r="A4845" t="s">
        <v>18332</v>
      </c>
      <c r="B4845">
        <v>1</v>
      </c>
      <c r="C4845" t="s">
        <v>78</v>
      </c>
      <c r="D4845" t="s">
        <v>105</v>
      </c>
      <c r="E4845" t="s">
        <v>18333</v>
      </c>
      <c r="F4845" t="s">
        <v>140</v>
      </c>
      <c r="G4845" t="s">
        <v>72</v>
      </c>
      <c r="H4845" t="s">
        <v>129</v>
      </c>
      <c r="I4845" t="s">
        <v>22</v>
      </c>
      <c r="J4845" t="s">
        <v>141</v>
      </c>
      <c r="K4845" t="s">
        <v>18334</v>
      </c>
      <c r="L4845" t="s">
        <v>18335</v>
      </c>
      <c r="M4845">
        <v>0.68277777699999997</v>
      </c>
      <c r="N4845">
        <v>0</v>
      </c>
      <c r="O4845">
        <v>0</v>
      </c>
      <c r="P4845">
        <v>73</v>
      </c>
      <c r="Q4845">
        <v>882</v>
      </c>
      <c r="R4845">
        <v>0</v>
      </c>
      <c r="S4845">
        <v>0</v>
      </c>
      <c r="T4845">
        <v>49.842778000000003</v>
      </c>
      <c r="U4845">
        <v>602.20999900000004</v>
      </c>
    </row>
    <row r="4846" spans="1:21" x14ac:dyDescent="0.25">
      <c r="A4846" t="s">
        <v>18336</v>
      </c>
      <c r="B4846">
        <v>1</v>
      </c>
      <c r="C4846" t="s">
        <v>78</v>
      </c>
      <c r="D4846" t="s">
        <v>105</v>
      </c>
      <c r="E4846" t="s">
        <v>18337</v>
      </c>
      <c r="F4846" t="s">
        <v>140</v>
      </c>
      <c r="G4846" t="s">
        <v>72</v>
      </c>
      <c r="H4846" t="s">
        <v>129</v>
      </c>
      <c r="I4846" t="s">
        <v>22</v>
      </c>
      <c r="J4846" t="s">
        <v>141</v>
      </c>
      <c r="K4846" t="s">
        <v>18338</v>
      </c>
      <c r="L4846" t="s">
        <v>18339</v>
      </c>
      <c r="M4846">
        <v>1.672222222</v>
      </c>
      <c r="N4846">
        <v>0</v>
      </c>
      <c r="O4846">
        <v>1</v>
      </c>
      <c r="P4846">
        <v>24</v>
      </c>
      <c r="Q4846">
        <v>65</v>
      </c>
      <c r="R4846">
        <v>0</v>
      </c>
      <c r="S4846">
        <v>1.6722220000000001</v>
      </c>
      <c r="T4846">
        <v>40.133333</v>
      </c>
      <c r="U4846">
        <v>108.694444</v>
      </c>
    </row>
    <row r="4847" spans="1:21" x14ac:dyDescent="0.25">
      <c r="A4847" t="s">
        <v>18340</v>
      </c>
      <c r="B4847">
        <v>1</v>
      </c>
      <c r="C4847" t="s">
        <v>78</v>
      </c>
      <c r="D4847" t="s">
        <v>91</v>
      </c>
      <c r="E4847" t="s">
        <v>18341</v>
      </c>
      <c r="F4847" t="s">
        <v>4991</v>
      </c>
      <c r="G4847" t="s">
        <v>71</v>
      </c>
      <c r="H4847" t="s">
        <v>129</v>
      </c>
      <c r="I4847" t="s">
        <v>22</v>
      </c>
      <c r="J4847" t="s">
        <v>141</v>
      </c>
      <c r="K4847" t="s">
        <v>18342</v>
      </c>
      <c r="L4847" t="s">
        <v>18343</v>
      </c>
      <c r="M4847">
        <v>2.5791666659999999</v>
      </c>
      <c r="N4847">
        <v>0</v>
      </c>
      <c r="O4847">
        <v>1</v>
      </c>
      <c r="P4847">
        <v>0</v>
      </c>
      <c r="Q4847">
        <v>0</v>
      </c>
      <c r="R4847">
        <v>0</v>
      </c>
      <c r="S4847">
        <v>2.579167</v>
      </c>
      <c r="T4847">
        <v>0</v>
      </c>
      <c r="U4847">
        <v>0</v>
      </c>
    </row>
    <row r="4848" spans="1:21" x14ac:dyDescent="0.25">
      <c r="A4848" t="s">
        <v>18344</v>
      </c>
      <c r="B4848">
        <v>1</v>
      </c>
      <c r="C4848" t="s">
        <v>78</v>
      </c>
      <c r="D4848" t="s">
        <v>91</v>
      </c>
      <c r="E4848" t="s">
        <v>18345</v>
      </c>
      <c r="F4848" t="s">
        <v>128</v>
      </c>
      <c r="G4848" t="s">
        <v>72</v>
      </c>
      <c r="H4848" t="s">
        <v>129</v>
      </c>
      <c r="I4848" t="s">
        <v>22</v>
      </c>
      <c r="J4848" t="s">
        <v>130</v>
      </c>
      <c r="K4848" t="s">
        <v>18346</v>
      </c>
      <c r="L4848" t="s">
        <v>18347</v>
      </c>
      <c r="M4848">
        <v>4.733333333</v>
      </c>
      <c r="N4848">
        <v>0</v>
      </c>
      <c r="O4848">
        <v>0</v>
      </c>
      <c r="P4848">
        <v>50</v>
      </c>
      <c r="Q4848">
        <v>1067</v>
      </c>
      <c r="R4848">
        <v>0</v>
      </c>
      <c r="S4848">
        <v>0</v>
      </c>
      <c r="T4848">
        <v>236.66666699999999</v>
      </c>
      <c r="U4848">
        <v>5050.4666660000003</v>
      </c>
    </row>
    <row r="4849" spans="1:21" x14ac:dyDescent="0.25">
      <c r="A4849" t="s">
        <v>18348</v>
      </c>
      <c r="B4849">
        <v>1</v>
      </c>
      <c r="C4849" t="s">
        <v>78</v>
      </c>
      <c r="D4849" t="s">
        <v>91</v>
      </c>
      <c r="E4849" t="s">
        <v>18349</v>
      </c>
      <c r="F4849" t="s">
        <v>140</v>
      </c>
      <c r="G4849" t="s">
        <v>72</v>
      </c>
      <c r="H4849" t="s">
        <v>129</v>
      </c>
      <c r="I4849" t="s">
        <v>22</v>
      </c>
      <c r="J4849" t="s">
        <v>141</v>
      </c>
      <c r="K4849" t="s">
        <v>18350</v>
      </c>
      <c r="L4849" t="s">
        <v>18351</v>
      </c>
      <c r="M4849">
        <v>0.72333333300000002</v>
      </c>
      <c r="N4849">
        <v>6</v>
      </c>
      <c r="O4849">
        <v>517</v>
      </c>
      <c r="P4849">
        <v>0</v>
      </c>
      <c r="Q4849">
        <v>19</v>
      </c>
      <c r="R4849">
        <v>4.34</v>
      </c>
      <c r="S4849">
        <v>373.96333299999998</v>
      </c>
      <c r="T4849">
        <v>0</v>
      </c>
      <c r="U4849">
        <v>13.743333</v>
      </c>
    </row>
    <row r="4850" spans="1:21" x14ac:dyDescent="0.25">
      <c r="A4850" t="s">
        <v>18352</v>
      </c>
      <c r="B4850">
        <v>1</v>
      </c>
      <c r="C4850" t="s">
        <v>78</v>
      </c>
      <c r="D4850" t="s">
        <v>91</v>
      </c>
      <c r="E4850" t="s">
        <v>18353</v>
      </c>
      <c r="F4850" t="s">
        <v>4991</v>
      </c>
      <c r="G4850" t="s">
        <v>71</v>
      </c>
      <c r="H4850" t="s">
        <v>129</v>
      </c>
      <c r="I4850" t="s">
        <v>22</v>
      </c>
      <c r="J4850" t="s">
        <v>141</v>
      </c>
      <c r="K4850" t="s">
        <v>18354</v>
      </c>
      <c r="L4850" t="s">
        <v>18355</v>
      </c>
      <c r="M4850">
        <v>1.5325</v>
      </c>
      <c r="N4850">
        <v>0</v>
      </c>
      <c r="O4850">
        <v>1</v>
      </c>
      <c r="P4850">
        <v>0</v>
      </c>
      <c r="Q4850">
        <v>0</v>
      </c>
      <c r="R4850">
        <v>0</v>
      </c>
      <c r="S4850">
        <v>1.5325</v>
      </c>
      <c r="T4850">
        <v>0</v>
      </c>
      <c r="U4850">
        <v>0</v>
      </c>
    </row>
    <row r="4851" spans="1:21" x14ac:dyDescent="0.25">
      <c r="A4851" t="s">
        <v>18356</v>
      </c>
      <c r="B4851">
        <v>1</v>
      </c>
      <c r="C4851" t="s">
        <v>78</v>
      </c>
      <c r="D4851" t="s">
        <v>91</v>
      </c>
      <c r="E4851" t="s">
        <v>18357</v>
      </c>
      <c r="F4851" t="s">
        <v>4986</v>
      </c>
      <c r="G4851" t="s">
        <v>71</v>
      </c>
      <c r="H4851" t="s">
        <v>129</v>
      </c>
      <c r="I4851" t="s">
        <v>22</v>
      </c>
      <c r="J4851" t="s">
        <v>141</v>
      </c>
      <c r="K4851" t="s">
        <v>18358</v>
      </c>
      <c r="L4851" t="s">
        <v>18359</v>
      </c>
      <c r="M4851">
        <v>1.639444444</v>
      </c>
      <c r="N4851">
        <v>0</v>
      </c>
      <c r="O4851">
        <v>0</v>
      </c>
      <c r="P4851">
        <v>0</v>
      </c>
      <c r="Q4851">
        <v>5</v>
      </c>
      <c r="R4851">
        <v>0</v>
      </c>
      <c r="S4851">
        <v>0</v>
      </c>
      <c r="T4851">
        <v>0</v>
      </c>
      <c r="U4851">
        <v>8.197222</v>
      </c>
    </row>
    <row r="4852" spans="1:21" x14ac:dyDescent="0.25">
      <c r="A4852" t="s">
        <v>18360</v>
      </c>
      <c r="B4852">
        <v>1</v>
      </c>
      <c r="C4852" t="s">
        <v>78</v>
      </c>
      <c r="D4852" t="s">
        <v>91</v>
      </c>
      <c r="E4852" t="s">
        <v>2462</v>
      </c>
      <c r="F4852" t="s">
        <v>6570</v>
      </c>
      <c r="G4852" t="s">
        <v>72</v>
      </c>
      <c r="H4852" t="s">
        <v>129</v>
      </c>
      <c r="I4852" t="s">
        <v>22</v>
      </c>
      <c r="J4852" t="s">
        <v>141</v>
      </c>
      <c r="K4852" t="s">
        <v>18361</v>
      </c>
      <c r="L4852" t="s">
        <v>18362</v>
      </c>
      <c r="M4852">
        <v>1.6525000000000001</v>
      </c>
      <c r="N4852">
        <v>0</v>
      </c>
      <c r="O4852">
        <v>0</v>
      </c>
      <c r="P4852">
        <v>50</v>
      </c>
      <c r="Q4852">
        <v>1058</v>
      </c>
      <c r="R4852">
        <v>0</v>
      </c>
      <c r="S4852">
        <v>0</v>
      </c>
      <c r="T4852">
        <v>82.625</v>
      </c>
      <c r="U4852">
        <v>1748.345</v>
      </c>
    </row>
    <row r="4853" spans="1:21" x14ac:dyDescent="0.25">
      <c r="A4853" t="s">
        <v>18363</v>
      </c>
      <c r="B4853">
        <v>1</v>
      </c>
      <c r="C4853" t="s">
        <v>79</v>
      </c>
      <c r="D4853" t="s">
        <v>125</v>
      </c>
      <c r="E4853" t="s">
        <v>12931</v>
      </c>
      <c r="F4853" t="s">
        <v>140</v>
      </c>
      <c r="G4853" t="s">
        <v>72</v>
      </c>
      <c r="H4853" t="s">
        <v>129</v>
      </c>
      <c r="I4853" t="s">
        <v>22</v>
      </c>
      <c r="J4853" t="s">
        <v>141</v>
      </c>
      <c r="K4853" t="s">
        <v>18364</v>
      </c>
      <c r="L4853" t="s">
        <v>18365</v>
      </c>
      <c r="M4853">
        <v>0.41388888800000001</v>
      </c>
      <c r="N4853">
        <v>24</v>
      </c>
      <c r="O4853">
        <v>5301</v>
      </c>
      <c r="P4853">
        <v>26</v>
      </c>
      <c r="Q4853">
        <v>243</v>
      </c>
      <c r="R4853">
        <v>9.9333329999999993</v>
      </c>
      <c r="S4853">
        <v>2194.0249950000002</v>
      </c>
      <c r="T4853">
        <v>10.761111</v>
      </c>
      <c r="U4853">
        <v>100.575</v>
      </c>
    </row>
    <row r="4854" spans="1:21" x14ac:dyDescent="0.25">
      <c r="A4854" t="s">
        <v>18366</v>
      </c>
      <c r="B4854">
        <v>1</v>
      </c>
      <c r="C4854" t="s">
        <v>79</v>
      </c>
      <c r="D4854" t="s">
        <v>125</v>
      </c>
      <c r="E4854" t="s">
        <v>18367</v>
      </c>
      <c r="F4854" t="s">
        <v>140</v>
      </c>
      <c r="G4854" t="s">
        <v>72</v>
      </c>
      <c r="H4854" t="s">
        <v>129</v>
      </c>
      <c r="I4854" t="s">
        <v>22</v>
      </c>
      <c r="J4854" t="s">
        <v>141</v>
      </c>
      <c r="K4854" t="s">
        <v>18368</v>
      </c>
      <c r="L4854" t="s">
        <v>18369</v>
      </c>
      <c r="M4854">
        <v>0.95861111099999996</v>
      </c>
      <c r="N4854">
        <v>2</v>
      </c>
      <c r="O4854">
        <v>10</v>
      </c>
      <c r="P4854">
        <v>35</v>
      </c>
      <c r="Q4854">
        <v>582</v>
      </c>
      <c r="R4854">
        <v>1.917222</v>
      </c>
      <c r="S4854">
        <v>9.5861110000000007</v>
      </c>
      <c r="T4854">
        <v>33.551389</v>
      </c>
      <c r="U4854">
        <v>557.91166699999997</v>
      </c>
    </row>
    <row r="4855" spans="1:21" x14ac:dyDescent="0.25">
      <c r="A4855" t="s">
        <v>18370</v>
      </c>
      <c r="B4855">
        <v>1</v>
      </c>
      <c r="C4855" t="s">
        <v>79</v>
      </c>
      <c r="D4855" t="s">
        <v>125</v>
      </c>
      <c r="E4855" t="s">
        <v>18371</v>
      </c>
      <c r="F4855" t="s">
        <v>140</v>
      </c>
      <c r="G4855" t="s">
        <v>72</v>
      </c>
      <c r="H4855" t="s">
        <v>129</v>
      </c>
      <c r="I4855" t="s">
        <v>22</v>
      </c>
      <c r="J4855" t="s">
        <v>141</v>
      </c>
      <c r="K4855" t="s">
        <v>18372</v>
      </c>
      <c r="L4855" t="s">
        <v>18373</v>
      </c>
      <c r="M4855">
        <v>0.59361111099999997</v>
      </c>
      <c r="N4855">
        <v>20</v>
      </c>
      <c r="O4855">
        <v>3132</v>
      </c>
      <c r="P4855">
        <v>9</v>
      </c>
      <c r="Q4855">
        <v>222</v>
      </c>
      <c r="R4855">
        <v>11.872222000000001</v>
      </c>
      <c r="S4855">
        <v>1859.19</v>
      </c>
      <c r="T4855">
        <v>5.3425000000000002</v>
      </c>
      <c r="U4855">
        <v>131.781667</v>
      </c>
    </row>
    <row r="4856" spans="1:21" x14ac:dyDescent="0.25">
      <c r="A4856" t="s">
        <v>18374</v>
      </c>
      <c r="B4856">
        <v>1</v>
      </c>
      <c r="C4856" t="s">
        <v>79</v>
      </c>
      <c r="D4856" t="s">
        <v>125</v>
      </c>
      <c r="E4856" t="s">
        <v>12927</v>
      </c>
      <c r="F4856" t="s">
        <v>140</v>
      </c>
      <c r="G4856" t="s">
        <v>72</v>
      </c>
      <c r="H4856" t="s">
        <v>129</v>
      </c>
      <c r="I4856" t="s">
        <v>22</v>
      </c>
      <c r="J4856" t="s">
        <v>141</v>
      </c>
      <c r="K4856" t="s">
        <v>18375</v>
      </c>
      <c r="L4856" t="s">
        <v>18376</v>
      </c>
      <c r="M4856">
        <v>0.50166666599999998</v>
      </c>
      <c r="N4856">
        <v>0</v>
      </c>
      <c r="O4856">
        <v>0</v>
      </c>
      <c r="P4856">
        <v>15</v>
      </c>
      <c r="Q4856">
        <v>241</v>
      </c>
      <c r="R4856">
        <v>0</v>
      </c>
      <c r="S4856">
        <v>0</v>
      </c>
      <c r="T4856">
        <v>7.5250000000000004</v>
      </c>
      <c r="U4856">
        <v>120.901667</v>
      </c>
    </row>
    <row r="4857" spans="1:21" x14ac:dyDescent="0.25">
      <c r="A4857" t="s">
        <v>18377</v>
      </c>
      <c r="B4857">
        <v>1</v>
      </c>
      <c r="C4857" t="s">
        <v>79</v>
      </c>
      <c r="D4857" t="s">
        <v>125</v>
      </c>
      <c r="E4857" t="s">
        <v>18378</v>
      </c>
      <c r="F4857" t="s">
        <v>140</v>
      </c>
      <c r="G4857" t="s">
        <v>72</v>
      </c>
      <c r="H4857" t="s">
        <v>129</v>
      </c>
      <c r="I4857" t="s">
        <v>22</v>
      </c>
      <c r="J4857" t="s">
        <v>141</v>
      </c>
      <c r="K4857" t="s">
        <v>18379</v>
      </c>
      <c r="L4857" t="s">
        <v>18380</v>
      </c>
      <c r="M4857">
        <v>0.79944444400000003</v>
      </c>
      <c r="N4857">
        <v>2</v>
      </c>
      <c r="O4857">
        <v>167</v>
      </c>
      <c r="P4857">
        <v>0</v>
      </c>
      <c r="Q4857">
        <v>0</v>
      </c>
      <c r="R4857">
        <v>1.598889</v>
      </c>
      <c r="S4857">
        <v>133.50722200000001</v>
      </c>
      <c r="T4857">
        <v>0</v>
      </c>
      <c r="U4857">
        <v>0</v>
      </c>
    </row>
    <row r="4858" spans="1:21" x14ac:dyDescent="0.25">
      <c r="A4858" t="s">
        <v>18381</v>
      </c>
      <c r="B4858">
        <v>1</v>
      </c>
      <c r="C4858" t="s">
        <v>79</v>
      </c>
      <c r="D4858" t="s">
        <v>125</v>
      </c>
      <c r="E4858" t="s">
        <v>12943</v>
      </c>
      <c r="F4858" t="s">
        <v>140</v>
      </c>
      <c r="G4858" t="s">
        <v>72</v>
      </c>
      <c r="H4858" t="s">
        <v>129</v>
      </c>
      <c r="I4858" t="s">
        <v>22</v>
      </c>
      <c r="J4858" t="s">
        <v>141</v>
      </c>
      <c r="K4858" t="s">
        <v>18382</v>
      </c>
      <c r="L4858" t="s">
        <v>18383</v>
      </c>
      <c r="M4858">
        <v>0.90749999999999997</v>
      </c>
      <c r="N4858">
        <v>2</v>
      </c>
      <c r="O4858">
        <v>10</v>
      </c>
      <c r="P4858">
        <v>35</v>
      </c>
      <c r="Q4858">
        <v>582</v>
      </c>
      <c r="R4858">
        <v>1.8149999999999999</v>
      </c>
      <c r="S4858">
        <v>9.0749999999999993</v>
      </c>
      <c r="T4858">
        <v>31.762499999999999</v>
      </c>
      <c r="U4858">
        <v>528.16499999999996</v>
      </c>
    </row>
    <row r="4859" spans="1:21" x14ac:dyDescent="0.25">
      <c r="A4859" t="s">
        <v>18384</v>
      </c>
      <c r="B4859">
        <v>1</v>
      </c>
      <c r="C4859" t="s">
        <v>79</v>
      </c>
      <c r="D4859" t="s">
        <v>125</v>
      </c>
      <c r="E4859" t="s">
        <v>12943</v>
      </c>
      <c r="F4859" t="s">
        <v>140</v>
      </c>
      <c r="G4859" t="s">
        <v>72</v>
      </c>
      <c r="H4859" t="s">
        <v>129</v>
      </c>
      <c r="I4859" t="s">
        <v>22</v>
      </c>
      <c r="J4859" t="s">
        <v>141</v>
      </c>
      <c r="K4859" t="s">
        <v>18385</v>
      </c>
      <c r="L4859" t="s">
        <v>18386</v>
      </c>
      <c r="M4859">
        <v>0.88333333300000005</v>
      </c>
      <c r="N4859">
        <v>2</v>
      </c>
      <c r="O4859">
        <v>10</v>
      </c>
      <c r="P4859">
        <v>35</v>
      </c>
      <c r="Q4859">
        <v>582</v>
      </c>
      <c r="R4859">
        <v>1.766667</v>
      </c>
      <c r="S4859">
        <v>8.8333329999999997</v>
      </c>
      <c r="T4859">
        <v>30.916667</v>
      </c>
      <c r="U4859">
        <v>514.1</v>
      </c>
    </row>
    <row r="4860" spans="1:21" x14ac:dyDescent="0.25">
      <c r="A4860" t="s">
        <v>18387</v>
      </c>
      <c r="B4860">
        <v>1</v>
      </c>
      <c r="C4860" t="s">
        <v>79</v>
      </c>
      <c r="D4860" t="s">
        <v>115</v>
      </c>
      <c r="E4860" t="s">
        <v>18388</v>
      </c>
      <c r="F4860" t="s">
        <v>4991</v>
      </c>
      <c r="G4860" t="s">
        <v>71</v>
      </c>
      <c r="H4860" t="s">
        <v>129</v>
      </c>
      <c r="I4860" t="s">
        <v>22</v>
      </c>
      <c r="J4860" t="s">
        <v>141</v>
      </c>
      <c r="K4860" t="s">
        <v>18389</v>
      </c>
      <c r="L4860" t="s">
        <v>18390</v>
      </c>
      <c r="M4860">
        <v>3.1588888879999999</v>
      </c>
      <c r="N4860">
        <v>0</v>
      </c>
      <c r="O4860">
        <v>1</v>
      </c>
      <c r="P4860">
        <v>0</v>
      </c>
      <c r="Q4860">
        <v>0</v>
      </c>
      <c r="R4860">
        <v>0</v>
      </c>
      <c r="S4860">
        <v>3.1588889999999998</v>
      </c>
      <c r="T4860">
        <v>0</v>
      </c>
      <c r="U4860">
        <v>0</v>
      </c>
    </row>
    <row r="4861" spans="1:21" x14ac:dyDescent="0.25">
      <c r="A4861" t="s">
        <v>18391</v>
      </c>
      <c r="B4861">
        <v>1</v>
      </c>
      <c r="C4861" t="s">
        <v>79</v>
      </c>
      <c r="D4861" t="s">
        <v>115</v>
      </c>
      <c r="E4861" t="s">
        <v>203</v>
      </c>
      <c r="F4861" t="s">
        <v>140</v>
      </c>
      <c r="G4861" t="s">
        <v>72</v>
      </c>
      <c r="H4861" t="s">
        <v>129</v>
      </c>
      <c r="I4861" t="s">
        <v>22</v>
      </c>
      <c r="J4861" t="s">
        <v>141</v>
      </c>
      <c r="K4861" t="s">
        <v>18392</v>
      </c>
      <c r="L4861" t="s">
        <v>18393</v>
      </c>
      <c r="M4861">
        <v>0.93833333299999999</v>
      </c>
      <c r="N4861">
        <v>6</v>
      </c>
      <c r="O4861">
        <v>446</v>
      </c>
      <c r="P4861">
        <v>263</v>
      </c>
      <c r="Q4861">
        <v>885</v>
      </c>
      <c r="R4861">
        <v>5.63</v>
      </c>
      <c r="S4861">
        <v>418.496667</v>
      </c>
      <c r="T4861">
        <v>246.781667</v>
      </c>
      <c r="U4861">
        <v>830.42499999999995</v>
      </c>
    </row>
    <row r="4862" spans="1:21" x14ac:dyDescent="0.25">
      <c r="A4862" t="s">
        <v>18394</v>
      </c>
      <c r="B4862">
        <v>1</v>
      </c>
      <c r="C4862" t="s">
        <v>79</v>
      </c>
      <c r="D4862" t="s">
        <v>115</v>
      </c>
      <c r="E4862" t="s">
        <v>18395</v>
      </c>
      <c r="F4862" t="s">
        <v>128</v>
      </c>
      <c r="G4862" t="s">
        <v>72</v>
      </c>
      <c r="H4862" t="s">
        <v>129</v>
      </c>
      <c r="I4862" t="s">
        <v>22</v>
      </c>
      <c r="J4862" t="s">
        <v>130</v>
      </c>
      <c r="K4862" t="s">
        <v>18396</v>
      </c>
      <c r="L4862" t="s">
        <v>18397</v>
      </c>
      <c r="M4862">
        <v>0.66138888799999995</v>
      </c>
      <c r="N4862">
        <v>0</v>
      </c>
      <c r="O4862">
        <v>0</v>
      </c>
      <c r="P4862">
        <v>5</v>
      </c>
      <c r="Q4862">
        <v>0</v>
      </c>
      <c r="R4862">
        <v>0</v>
      </c>
      <c r="S4862">
        <v>0</v>
      </c>
      <c r="T4862">
        <v>3.3069440000000001</v>
      </c>
      <c r="U4862">
        <v>0</v>
      </c>
    </row>
    <row r="4863" spans="1:21" x14ac:dyDescent="0.25">
      <c r="A4863" t="s">
        <v>18398</v>
      </c>
      <c r="B4863">
        <v>1</v>
      </c>
      <c r="C4863" t="s">
        <v>79</v>
      </c>
      <c r="D4863" t="s">
        <v>115</v>
      </c>
      <c r="E4863" t="s">
        <v>18399</v>
      </c>
      <c r="F4863" t="s">
        <v>154</v>
      </c>
      <c r="G4863" t="s">
        <v>72</v>
      </c>
      <c r="H4863" t="s">
        <v>129</v>
      </c>
      <c r="I4863" t="s">
        <v>22</v>
      </c>
      <c r="J4863" t="s">
        <v>141</v>
      </c>
      <c r="K4863" t="s">
        <v>18400</v>
      </c>
      <c r="L4863" t="s">
        <v>18401</v>
      </c>
      <c r="M4863">
        <v>0.52361111100000002</v>
      </c>
      <c r="N4863">
        <v>0</v>
      </c>
      <c r="O4863">
        <v>0</v>
      </c>
      <c r="P4863">
        <v>5</v>
      </c>
      <c r="Q4863">
        <v>0</v>
      </c>
      <c r="R4863">
        <v>0</v>
      </c>
      <c r="S4863">
        <v>0</v>
      </c>
      <c r="T4863">
        <v>2.6180560000000002</v>
      </c>
      <c r="U4863">
        <v>0</v>
      </c>
    </row>
    <row r="4864" spans="1:21" x14ac:dyDescent="0.25">
      <c r="A4864" t="s">
        <v>18402</v>
      </c>
      <c r="B4864">
        <v>1</v>
      </c>
      <c r="C4864" t="s">
        <v>79</v>
      </c>
      <c r="D4864" t="s">
        <v>115</v>
      </c>
      <c r="E4864" t="s">
        <v>18395</v>
      </c>
      <c r="F4864" t="s">
        <v>154</v>
      </c>
      <c r="G4864" t="s">
        <v>72</v>
      </c>
      <c r="H4864" t="s">
        <v>129</v>
      </c>
      <c r="I4864" t="s">
        <v>22</v>
      </c>
      <c r="J4864" t="s">
        <v>141</v>
      </c>
      <c r="K4864" t="s">
        <v>18403</v>
      </c>
      <c r="L4864" t="s">
        <v>18404</v>
      </c>
      <c r="M4864">
        <v>0.140555555</v>
      </c>
      <c r="N4864">
        <v>0</v>
      </c>
      <c r="O4864">
        <v>0</v>
      </c>
      <c r="P4864">
        <v>5</v>
      </c>
      <c r="Q4864">
        <v>0</v>
      </c>
      <c r="R4864">
        <v>0</v>
      </c>
      <c r="S4864">
        <v>0</v>
      </c>
      <c r="T4864">
        <v>0.70277800000000001</v>
      </c>
      <c r="U4864">
        <v>0</v>
      </c>
    </row>
    <row r="4865" spans="1:21" x14ac:dyDescent="0.25">
      <c r="A4865" t="s">
        <v>18405</v>
      </c>
      <c r="B4865">
        <v>1</v>
      </c>
      <c r="C4865" t="s">
        <v>79</v>
      </c>
      <c r="D4865" t="s">
        <v>115</v>
      </c>
      <c r="E4865" t="s">
        <v>18406</v>
      </c>
      <c r="F4865" t="s">
        <v>154</v>
      </c>
      <c r="G4865" t="s">
        <v>72</v>
      </c>
      <c r="H4865" t="s">
        <v>129</v>
      </c>
      <c r="I4865" t="s">
        <v>22</v>
      </c>
      <c r="J4865" t="s">
        <v>141</v>
      </c>
      <c r="K4865" t="s">
        <v>18407</v>
      </c>
      <c r="L4865" t="s">
        <v>18408</v>
      </c>
      <c r="M4865">
        <v>0.57722222199999995</v>
      </c>
      <c r="N4865">
        <v>0</v>
      </c>
      <c r="O4865">
        <v>0</v>
      </c>
      <c r="P4865">
        <v>1</v>
      </c>
      <c r="Q4865">
        <v>0</v>
      </c>
      <c r="R4865">
        <v>0</v>
      </c>
      <c r="S4865">
        <v>0</v>
      </c>
      <c r="T4865">
        <v>0.57722200000000001</v>
      </c>
      <c r="U4865">
        <v>0</v>
      </c>
    </row>
    <row r="4866" spans="1:21" x14ac:dyDescent="0.25">
      <c r="A4866" t="s">
        <v>18409</v>
      </c>
      <c r="B4866">
        <v>1</v>
      </c>
      <c r="C4866" t="s">
        <v>79</v>
      </c>
      <c r="D4866" t="s">
        <v>115</v>
      </c>
      <c r="E4866" t="s">
        <v>203</v>
      </c>
      <c r="F4866" t="s">
        <v>140</v>
      </c>
      <c r="G4866" t="s">
        <v>72</v>
      </c>
      <c r="H4866" t="s">
        <v>129</v>
      </c>
      <c r="I4866" t="s">
        <v>22</v>
      </c>
      <c r="J4866" t="s">
        <v>141</v>
      </c>
      <c r="K4866" t="s">
        <v>18410</v>
      </c>
      <c r="L4866" t="s">
        <v>18411</v>
      </c>
      <c r="M4866">
        <v>0.15888888800000001</v>
      </c>
      <c r="N4866">
        <v>6</v>
      </c>
      <c r="O4866">
        <v>446</v>
      </c>
      <c r="P4866">
        <v>263</v>
      </c>
      <c r="Q4866">
        <v>885</v>
      </c>
      <c r="R4866">
        <v>0.95333299999999999</v>
      </c>
      <c r="S4866">
        <v>70.864444000000006</v>
      </c>
      <c r="T4866">
        <v>41.787778000000003</v>
      </c>
      <c r="U4866">
        <v>140.61666600000001</v>
      </c>
    </row>
    <row r="4867" spans="1:21" x14ac:dyDescent="0.25">
      <c r="A4867" t="s">
        <v>18412</v>
      </c>
      <c r="B4867">
        <v>1</v>
      </c>
      <c r="C4867" t="s">
        <v>79</v>
      </c>
      <c r="D4867" t="s">
        <v>115</v>
      </c>
      <c r="E4867" t="s">
        <v>18413</v>
      </c>
      <c r="F4867" t="s">
        <v>5012</v>
      </c>
      <c r="G4867" t="s">
        <v>72</v>
      </c>
      <c r="H4867" t="s">
        <v>129</v>
      </c>
      <c r="I4867" t="s">
        <v>22</v>
      </c>
      <c r="J4867" t="s">
        <v>141</v>
      </c>
      <c r="K4867" t="s">
        <v>18414</v>
      </c>
      <c r="L4867" t="s">
        <v>18415</v>
      </c>
      <c r="M4867">
        <v>2.1213888879999998</v>
      </c>
      <c r="N4867">
        <v>0</v>
      </c>
      <c r="O4867">
        <v>0</v>
      </c>
      <c r="P4867">
        <v>1</v>
      </c>
      <c r="Q4867">
        <v>16</v>
      </c>
      <c r="R4867">
        <v>0</v>
      </c>
      <c r="S4867">
        <v>0</v>
      </c>
      <c r="T4867">
        <v>2.1213890000000002</v>
      </c>
      <c r="U4867">
        <v>33.942222000000001</v>
      </c>
    </row>
    <row r="4868" spans="1:21" x14ac:dyDescent="0.25">
      <c r="A4868" t="s">
        <v>18416</v>
      </c>
      <c r="B4868">
        <v>1</v>
      </c>
      <c r="C4868" t="s">
        <v>79</v>
      </c>
      <c r="D4868" t="s">
        <v>115</v>
      </c>
      <c r="E4868" t="s">
        <v>18406</v>
      </c>
      <c r="F4868" t="s">
        <v>140</v>
      </c>
      <c r="G4868" t="s">
        <v>72</v>
      </c>
      <c r="H4868" t="s">
        <v>129</v>
      </c>
      <c r="I4868" t="s">
        <v>22</v>
      </c>
      <c r="J4868" t="s">
        <v>141</v>
      </c>
      <c r="K4868" t="s">
        <v>18417</v>
      </c>
      <c r="L4868" t="s">
        <v>18418</v>
      </c>
      <c r="M4868">
        <v>2.190833333</v>
      </c>
      <c r="N4868">
        <v>0</v>
      </c>
      <c r="O4868">
        <v>0</v>
      </c>
      <c r="P4868">
        <v>1</v>
      </c>
      <c r="Q4868">
        <v>0</v>
      </c>
      <c r="R4868">
        <v>0</v>
      </c>
      <c r="S4868">
        <v>0</v>
      </c>
      <c r="T4868">
        <v>2.190833</v>
      </c>
      <c r="U4868">
        <v>0</v>
      </c>
    </row>
    <row r="4869" spans="1:21" x14ac:dyDescent="0.25">
      <c r="A4869" t="s">
        <v>18419</v>
      </c>
      <c r="B4869">
        <v>1</v>
      </c>
      <c r="C4869" t="s">
        <v>79</v>
      </c>
      <c r="D4869" t="s">
        <v>115</v>
      </c>
      <c r="E4869" t="s">
        <v>18399</v>
      </c>
      <c r="F4869" t="s">
        <v>140</v>
      </c>
      <c r="G4869" t="s">
        <v>72</v>
      </c>
      <c r="H4869" t="s">
        <v>129</v>
      </c>
      <c r="I4869" t="s">
        <v>22</v>
      </c>
      <c r="J4869" t="s">
        <v>141</v>
      </c>
      <c r="K4869" t="s">
        <v>18420</v>
      </c>
      <c r="L4869" t="s">
        <v>18421</v>
      </c>
      <c r="M4869">
        <v>0.65500000000000003</v>
      </c>
      <c r="N4869">
        <v>0</v>
      </c>
      <c r="O4869">
        <v>0</v>
      </c>
      <c r="P4869">
        <v>5</v>
      </c>
      <c r="Q4869">
        <v>0</v>
      </c>
      <c r="R4869">
        <v>0</v>
      </c>
      <c r="S4869">
        <v>0</v>
      </c>
      <c r="T4869">
        <v>3.2749999999999999</v>
      </c>
      <c r="U4869">
        <v>0</v>
      </c>
    </row>
    <row r="4870" spans="1:21" x14ac:dyDescent="0.25">
      <c r="A4870" t="s">
        <v>18422</v>
      </c>
      <c r="B4870">
        <v>1</v>
      </c>
      <c r="C4870" t="s">
        <v>79</v>
      </c>
      <c r="D4870" t="s">
        <v>115</v>
      </c>
      <c r="E4870" t="s">
        <v>18423</v>
      </c>
      <c r="F4870" t="s">
        <v>4986</v>
      </c>
      <c r="G4870" t="s">
        <v>71</v>
      </c>
      <c r="H4870" t="s">
        <v>129</v>
      </c>
      <c r="I4870" t="s">
        <v>22</v>
      </c>
      <c r="J4870" t="s">
        <v>141</v>
      </c>
      <c r="K4870" t="s">
        <v>18424</v>
      </c>
      <c r="L4870" t="s">
        <v>18425</v>
      </c>
      <c r="M4870">
        <v>0.80611111099999999</v>
      </c>
      <c r="N4870">
        <v>0</v>
      </c>
      <c r="O4870">
        <v>29</v>
      </c>
      <c r="P4870">
        <v>0</v>
      </c>
      <c r="Q4870">
        <v>0</v>
      </c>
      <c r="R4870">
        <v>0</v>
      </c>
      <c r="S4870">
        <v>23.377222</v>
      </c>
      <c r="T4870">
        <v>0</v>
      </c>
      <c r="U4870">
        <v>0</v>
      </c>
    </row>
    <row r="4871" spans="1:21" x14ac:dyDescent="0.25">
      <c r="A4871" t="s">
        <v>18426</v>
      </c>
      <c r="B4871">
        <v>1</v>
      </c>
      <c r="C4871" t="s">
        <v>79</v>
      </c>
      <c r="D4871" t="s">
        <v>115</v>
      </c>
      <c r="E4871" t="s">
        <v>18427</v>
      </c>
      <c r="F4871" t="s">
        <v>5012</v>
      </c>
      <c r="G4871" t="s">
        <v>72</v>
      </c>
      <c r="H4871" t="s">
        <v>129</v>
      </c>
      <c r="I4871" t="s">
        <v>22</v>
      </c>
      <c r="J4871" t="s">
        <v>141</v>
      </c>
      <c r="K4871" t="s">
        <v>18428</v>
      </c>
      <c r="L4871" t="s">
        <v>18429</v>
      </c>
      <c r="M4871">
        <v>0.47166666600000001</v>
      </c>
      <c r="N4871">
        <v>1</v>
      </c>
      <c r="O4871">
        <v>0</v>
      </c>
      <c r="P4871">
        <v>0</v>
      </c>
      <c r="Q4871">
        <v>0</v>
      </c>
      <c r="R4871">
        <v>0.471667</v>
      </c>
      <c r="S4871">
        <v>0</v>
      </c>
      <c r="T4871">
        <v>0</v>
      </c>
      <c r="U4871">
        <v>0</v>
      </c>
    </row>
    <row r="4872" spans="1:21" x14ac:dyDescent="0.25">
      <c r="A4872" t="s">
        <v>18430</v>
      </c>
      <c r="B4872">
        <v>1</v>
      </c>
      <c r="C4872" t="s">
        <v>79</v>
      </c>
      <c r="D4872" t="s">
        <v>115</v>
      </c>
      <c r="E4872" t="s">
        <v>18431</v>
      </c>
      <c r="F4872" t="s">
        <v>140</v>
      </c>
      <c r="G4872" t="s">
        <v>72</v>
      </c>
      <c r="H4872" t="s">
        <v>129</v>
      </c>
      <c r="I4872" t="s">
        <v>22</v>
      </c>
      <c r="J4872" t="s">
        <v>141</v>
      </c>
      <c r="K4872" t="s">
        <v>18432</v>
      </c>
      <c r="L4872" t="s">
        <v>18433</v>
      </c>
      <c r="M4872">
        <v>0.36277777700000002</v>
      </c>
      <c r="N4872">
        <v>21</v>
      </c>
      <c r="O4872">
        <v>947</v>
      </c>
      <c r="P4872">
        <v>0</v>
      </c>
      <c r="Q4872">
        <v>4</v>
      </c>
      <c r="R4872">
        <v>7.6183329999999998</v>
      </c>
      <c r="S4872">
        <v>343.55055499999997</v>
      </c>
      <c r="T4872">
        <v>0</v>
      </c>
      <c r="U4872">
        <v>1.451111</v>
      </c>
    </row>
    <row r="4873" spans="1:21" x14ac:dyDescent="0.25">
      <c r="A4873" t="s">
        <v>18434</v>
      </c>
      <c r="B4873">
        <v>1</v>
      </c>
      <c r="C4873" t="s">
        <v>79</v>
      </c>
      <c r="D4873" t="s">
        <v>115</v>
      </c>
      <c r="E4873" t="s">
        <v>18435</v>
      </c>
      <c r="F4873" t="s">
        <v>140</v>
      </c>
      <c r="G4873" t="s">
        <v>72</v>
      </c>
      <c r="H4873" t="s">
        <v>129</v>
      </c>
      <c r="I4873" t="s">
        <v>22</v>
      </c>
      <c r="J4873" t="s">
        <v>141</v>
      </c>
      <c r="K4873" t="s">
        <v>18436</v>
      </c>
      <c r="L4873" t="s">
        <v>18437</v>
      </c>
      <c r="M4873">
        <v>0.35083333300000002</v>
      </c>
      <c r="N4873">
        <v>53</v>
      </c>
      <c r="O4873">
        <v>4846</v>
      </c>
      <c r="P4873">
        <v>460</v>
      </c>
      <c r="Q4873">
        <v>5776</v>
      </c>
      <c r="R4873">
        <v>18.594166999999999</v>
      </c>
      <c r="S4873">
        <v>1700.138332</v>
      </c>
      <c r="T4873">
        <v>161.38333299999999</v>
      </c>
      <c r="U4873">
        <v>2026.413331</v>
      </c>
    </row>
    <row r="4874" spans="1:21" x14ac:dyDescent="0.25">
      <c r="A4874" t="s">
        <v>18438</v>
      </c>
      <c r="B4874">
        <v>1</v>
      </c>
      <c r="C4874" t="s">
        <v>79</v>
      </c>
      <c r="D4874" t="s">
        <v>115</v>
      </c>
      <c r="E4874" t="s">
        <v>18406</v>
      </c>
      <c r="F4874" t="s">
        <v>140</v>
      </c>
      <c r="G4874" t="s">
        <v>72</v>
      </c>
      <c r="H4874" t="s">
        <v>129</v>
      </c>
      <c r="I4874" t="s">
        <v>22</v>
      </c>
      <c r="J4874" t="s">
        <v>141</v>
      </c>
      <c r="K4874" t="s">
        <v>18439</v>
      </c>
      <c r="L4874" t="s">
        <v>18440</v>
      </c>
      <c r="M4874">
        <v>3.2430555550000002</v>
      </c>
      <c r="N4874">
        <v>0</v>
      </c>
      <c r="O4874">
        <v>0</v>
      </c>
      <c r="P4874">
        <v>1</v>
      </c>
      <c r="Q4874">
        <v>0</v>
      </c>
      <c r="R4874">
        <v>0</v>
      </c>
      <c r="S4874">
        <v>0</v>
      </c>
      <c r="T4874">
        <v>3.2430560000000002</v>
      </c>
      <c r="U4874">
        <v>0</v>
      </c>
    </row>
    <row r="4875" spans="1:21" x14ac:dyDescent="0.25">
      <c r="A4875" t="s">
        <v>18441</v>
      </c>
      <c r="B4875">
        <v>1</v>
      </c>
      <c r="C4875" t="s">
        <v>79</v>
      </c>
      <c r="D4875" t="s">
        <v>115</v>
      </c>
      <c r="E4875" t="s">
        <v>18431</v>
      </c>
      <c r="F4875" t="s">
        <v>140</v>
      </c>
      <c r="G4875" t="s">
        <v>72</v>
      </c>
      <c r="H4875" t="s">
        <v>129</v>
      </c>
      <c r="I4875" t="s">
        <v>22</v>
      </c>
      <c r="J4875" t="s">
        <v>141</v>
      </c>
      <c r="K4875" t="s">
        <v>18442</v>
      </c>
      <c r="L4875" t="s">
        <v>18443</v>
      </c>
      <c r="M4875">
        <v>0.80861111100000005</v>
      </c>
      <c r="N4875">
        <v>21</v>
      </c>
      <c r="O4875">
        <v>947</v>
      </c>
      <c r="P4875">
        <v>0</v>
      </c>
      <c r="Q4875">
        <v>4</v>
      </c>
      <c r="R4875">
        <v>16.980833000000001</v>
      </c>
      <c r="S4875">
        <v>765.75472200000002</v>
      </c>
      <c r="T4875">
        <v>0</v>
      </c>
      <c r="U4875">
        <v>3.2344439999999999</v>
      </c>
    </row>
    <row r="4876" spans="1:21" x14ac:dyDescent="0.25">
      <c r="A4876" t="s">
        <v>18444</v>
      </c>
      <c r="B4876">
        <v>1</v>
      </c>
      <c r="C4876" t="s">
        <v>79</v>
      </c>
      <c r="D4876" t="s">
        <v>115</v>
      </c>
      <c r="E4876" t="s">
        <v>18445</v>
      </c>
      <c r="F4876" t="s">
        <v>4991</v>
      </c>
      <c r="G4876" t="s">
        <v>71</v>
      </c>
      <c r="H4876" t="s">
        <v>129</v>
      </c>
      <c r="I4876" t="s">
        <v>22</v>
      </c>
      <c r="J4876" t="s">
        <v>141</v>
      </c>
      <c r="K4876" t="s">
        <v>18446</v>
      </c>
      <c r="L4876" t="s">
        <v>18447</v>
      </c>
      <c r="M4876">
        <v>2.332222222</v>
      </c>
      <c r="N4876">
        <v>0</v>
      </c>
      <c r="O4876">
        <v>1</v>
      </c>
      <c r="P4876">
        <v>0</v>
      </c>
      <c r="Q4876">
        <v>0</v>
      </c>
      <c r="R4876">
        <v>0</v>
      </c>
      <c r="S4876">
        <v>2.3322219999999998</v>
      </c>
      <c r="T4876">
        <v>0</v>
      </c>
      <c r="U4876">
        <v>0</v>
      </c>
    </row>
    <row r="4877" spans="1:21" x14ac:dyDescent="0.25">
      <c r="A4877" t="s">
        <v>18448</v>
      </c>
      <c r="B4877">
        <v>1</v>
      </c>
      <c r="C4877" t="s">
        <v>79</v>
      </c>
      <c r="D4877" t="s">
        <v>115</v>
      </c>
      <c r="E4877" t="s">
        <v>1211</v>
      </c>
      <c r="F4877" t="s">
        <v>140</v>
      </c>
      <c r="G4877" t="s">
        <v>72</v>
      </c>
      <c r="H4877" t="s">
        <v>129</v>
      </c>
      <c r="I4877" t="s">
        <v>22</v>
      </c>
      <c r="J4877" t="s">
        <v>141</v>
      </c>
      <c r="K4877" t="s">
        <v>18449</v>
      </c>
      <c r="L4877" t="s">
        <v>18450</v>
      </c>
      <c r="M4877">
        <v>0.95277777699999999</v>
      </c>
      <c r="N4877">
        <v>0</v>
      </c>
      <c r="O4877">
        <v>0</v>
      </c>
      <c r="P4877">
        <v>52</v>
      </c>
      <c r="Q4877">
        <v>81</v>
      </c>
      <c r="R4877">
        <v>0</v>
      </c>
      <c r="S4877">
        <v>0</v>
      </c>
      <c r="T4877">
        <v>49.544443999999999</v>
      </c>
      <c r="U4877">
        <v>77.174999999999997</v>
      </c>
    </row>
    <row r="4878" spans="1:21" x14ac:dyDescent="0.25">
      <c r="A4878" t="s">
        <v>18451</v>
      </c>
      <c r="B4878">
        <v>1</v>
      </c>
      <c r="C4878" t="s">
        <v>79</v>
      </c>
      <c r="D4878" t="s">
        <v>125</v>
      </c>
      <c r="E4878" t="s">
        <v>18452</v>
      </c>
      <c r="F4878" t="s">
        <v>10278</v>
      </c>
      <c r="G4878" t="s">
        <v>71</v>
      </c>
      <c r="H4878" t="s">
        <v>129</v>
      </c>
      <c r="I4878" t="s">
        <v>22</v>
      </c>
      <c r="J4878" t="s">
        <v>141</v>
      </c>
      <c r="K4878" t="s">
        <v>18453</v>
      </c>
      <c r="L4878" t="s">
        <v>18454</v>
      </c>
      <c r="M4878">
        <v>2.1575000000000002</v>
      </c>
      <c r="N4878">
        <v>2</v>
      </c>
      <c r="O4878">
        <v>263</v>
      </c>
      <c r="P4878">
        <v>0</v>
      </c>
      <c r="Q4878">
        <v>0</v>
      </c>
      <c r="R4878">
        <v>4.3150000000000004</v>
      </c>
      <c r="S4878">
        <v>567.42250000000001</v>
      </c>
      <c r="T4878">
        <v>0</v>
      </c>
      <c r="U4878">
        <v>0</v>
      </c>
    </row>
    <row r="4879" spans="1:21" x14ac:dyDescent="0.25">
      <c r="A4879" t="s">
        <v>18455</v>
      </c>
      <c r="B4879">
        <v>1</v>
      </c>
      <c r="C4879" t="s">
        <v>78</v>
      </c>
      <c r="D4879" t="s">
        <v>94</v>
      </c>
      <c r="E4879" t="s">
        <v>18456</v>
      </c>
      <c r="F4879" t="s">
        <v>4991</v>
      </c>
      <c r="G4879" t="s">
        <v>71</v>
      </c>
      <c r="H4879" t="s">
        <v>129</v>
      </c>
      <c r="I4879" t="s">
        <v>22</v>
      </c>
      <c r="J4879" t="s">
        <v>141</v>
      </c>
      <c r="K4879" t="s">
        <v>18457</v>
      </c>
      <c r="L4879" t="s">
        <v>18458</v>
      </c>
      <c r="M4879">
        <v>6.9727777770000001</v>
      </c>
      <c r="N4879">
        <v>0</v>
      </c>
      <c r="O4879">
        <v>1</v>
      </c>
      <c r="P4879">
        <v>0</v>
      </c>
      <c r="Q4879">
        <v>0</v>
      </c>
      <c r="R4879">
        <v>0</v>
      </c>
      <c r="S4879">
        <v>6.9727779999999999</v>
      </c>
      <c r="T4879">
        <v>0</v>
      </c>
      <c r="U4879">
        <v>0</v>
      </c>
    </row>
    <row r="4880" spans="1:21" x14ac:dyDescent="0.25">
      <c r="A4880" t="s">
        <v>18459</v>
      </c>
      <c r="B4880">
        <v>1</v>
      </c>
      <c r="C4880" t="s">
        <v>78</v>
      </c>
      <c r="D4880" t="s">
        <v>81</v>
      </c>
      <c r="E4880" t="s">
        <v>18460</v>
      </c>
      <c r="F4880" t="s">
        <v>4991</v>
      </c>
      <c r="G4880" t="s">
        <v>71</v>
      </c>
      <c r="H4880" t="s">
        <v>129</v>
      </c>
      <c r="I4880" t="s">
        <v>22</v>
      </c>
      <c r="J4880" t="s">
        <v>141</v>
      </c>
      <c r="K4880" t="s">
        <v>18461</v>
      </c>
      <c r="L4880" t="s">
        <v>18462</v>
      </c>
      <c r="M4880">
        <v>1.5961111109999999</v>
      </c>
      <c r="N4880">
        <v>0</v>
      </c>
      <c r="O4880">
        <v>2</v>
      </c>
      <c r="P4880">
        <v>0</v>
      </c>
      <c r="Q4880">
        <v>0</v>
      </c>
      <c r="R4880">
        <v>0</v>
      </c>
      <c r="S4880">
        <v>3.1922220000000001</v>
      </c>
      <c r="T4880">
        <v>0</v>
      </c>
      <c r="U4880">
        <v>0</v>
      </c>
    </row>
    <row r="4881" spans="1:21" x14ac:dyDescent="0.25">
      <c r="A4881" t="s">
        <v>18463</v>
      </c>
      <c r="B4881">
        <v>1</v>
      </c>
      <c r="C4881" t="s">
        <v>78</v>
      </c>
      <c r="D4881" t="s">
        <v>82</v>
      </c>
      <c r="E4881" t="s">
        <v>18464</v>
      </c>
      <c r="F4881" t="s">
        <v>5012</v>
      </c>
      <c r="G4881" t="s">
        <v>72</v>
      </c>
      <c r="H4881" t="s">
        <v>129</v>
      </c>
      <c r="I4881" t="s">
        <v>22</v>
      </c>
      <c r="J4881" t="s">
        <v>141</v>
      </c>
      <c r="K4881" t="s">
        <v>18465</v>
      </c>
      <c r="L4881" t="s">
        <v>18466</v>
      </c>
      <c r="M4881">
        <v>2.3077777770000001</v>
      </c>
      <c r="N4881">
        <v>0</v>
      </c>
      <c r="O4881">
        <v>0</v>
      </c>
      <c r="P4881">
        <v>2</v>
      </c>
      <c r="Q4881">
        <v>342</v>
      </c>
      <c r="R4881">
        <v>0</v>
      </c>
      <c r="S4881">
        <v>0</v>
      </c>
      <c r="T4881">
        <v>4.6155559999999998</v>
      </c>
      <c r="U4881">
        <v>789.26</v>
      </c>
    </row>
    <row r="4882" spans="1:21" x14ac:dyDescent="0.25">
      <c r="A4882" t="s">
        <v>18467</v>
      </c>
      <c r="B4882">
        <v>1</v>
      </c>
      <c r="C4882" t="s">
        <v>78</v>
      </c>
      <c r="D4882" t="s">
        <v>82</v>
      </c>
      <c r="E4882" t="s">
        <v>18464</v>
      </c>
      <c r="F4882" t="s">
        <v>5012</v>
      </c>
      <c r="G4882" t="s">
        <v>72</v>
      </c>
      <c r="H4882" t="s">
        <v>129</v>
      </c>
      <c r="I4882" t="s">
        <v>22</v>
      </c>
      <c r="J4882" t="s">
        <v>141</v>
      </c>
      <c r="K4882" t="s">
        <v>18468</v>
      </c>
      <c r="L4882" t="s">
        <v>10791</v>
      </c>
      <c r="M4882">
        <v>4.0244444440000002</v>
      </c>
      <c r="N4882">
        <v>0</v>
      </c>
      <c r="O4882">
        <v>0</v>
      </c>
      <c r="P4882">
        <v>2</v>
      </c>
      <c r="Q4882">
        <v>342</v>
      </c>
      <c r="R4882">
        <v>0</v>
      </c>
      <c r="S4882">
        <v>0</v>
      </c>
      <c r="T4882">
        <v>8.0488890000000008</v>
      </c>
      <c r="U4882">
        <v>1376.36</v>
      </c>
    </row>
    <row r="4883" spans="1:21" x14ac:dyDescent="0.25">
      <c r="A4883" t="s">
        <v>18469</v>
      </c>
      <c r="B4883">
        <v>1</v>
      </c>
      <c r="C4883" t="s">
        <v>78</v>
      </c>
      <c r="D4883" t="s">
        <v>90</v>
      </c>
      <c r="E4883" t="s">
        <v>18470</v>
      </c>
      <c r="F4883" t="s">
        <v>5218</v>
      </c>
      <c r="G4883" t="s">
        <v>71</v>
      </c>
      <c r="H4883" t="s">
        <v>129</v>
      </c>
      <c r="I4883" t="s">
        <v>22</v>
      </c>
      <c r="J4883" t="s">
        <v>141</v>
      </c>
      <c r="K4883" t="s">
        <v>18471</v>
      </c>
      <c r="L4883" t="s">
        <v>18472</v>
      </c>
      <c r="M4883">
        <v>1.3747222219999999</v>
      </c>
      <c r="N4883">
        <v>0</v>
      </c>
      <c r="O4883">
        <v>0</v>
      </c>
      <c r="P4883">
        <v>0</v>
      </c>
      <c r="Q4883">
        <v>70</v>
      </c>
      <c r="R4883">
        <v>0</v>
      </c>
      <c r="S4883">
        <v>0</v>
      </c>
      <c r="T4883">
        <v>0</v>
      </c>
      <c r="U4883">
        <v>96.230556000000007</v>
      </c>
    </row>
    <row r="4884" spans="1:21" x14ac:dyDescent="0.25">
      <c r="A4884" t="s">
        <v>18473</v>
      </c>
      <c r="B4884">
        <v>1</v>
      </c>
      <c r="C4884" t="s">
        <v>78</v>
      </c>
      <c r="D4884" t="s">
        <v>90</v>
      </c>
      <c r="E4884" t="s">
        <v>18474</v>
      </c>
      <c r="F4884" t="s">
        <v>140</v>
      </c>
      <c r="G4884" t="s">
        <v>72</v>
      </c>
      <c r="H4884" t="s">
        <v>129</v>
      </c>
      <c r="I4884" t="s">
        <v>22</v>
      </c>
      <c r="J4884" t="s">
        <v>141</v>
      </c>
      <c r="K4884" t="s">
        <v>18475</v>
      </c>
      <c r="L4884" t="s">
        <v>18476</v>
      </c>
      <c r="M4884">
        <v>0.64277777700000005</v>
      </c>
      <c r="N4884">
        <v>66</v>
      </c>
      <c r="O4884">
        <v>2664</v>
      </c>
      <c r="P4884">
        <v>32</v>
      </c>
      <c r="Q4884">
        <v>555</v>
      </c>
      <c r="R4884">
        <v>42.423333</v>
      </c>
      <c r="S4884">
        <v>1712.3599979999999</v>
      </c>
      <c r="T4884">
        <v>20.568888999999999</v>
      </c>
      <c r="U4884">
        <v>356.74166600000001</v>
      </c>
    </row>
    <row r="4885" spans="1:21" x14ac:dyDescent="0.25">
      <c r="A4885" t="s">
        <v>18477</v>
      </c>
      <c r="B4885">
        <v>1</v>
      </c>
      <c r="C4885" t="s">
        <v>78</v>
      </c>
      <c r="D4885" t="s">
        <v>90</v>
      </c>
      <c r="E4885" t="s">
        <v>3449</v>
      </c>
      <c r="F4885" t="s">
        <v>140</v>
      </c>
      <c r="G4885" t="s">
        <v>72</v>
      </c>
      <c r="H4885" t="s">
        <v>129</v>
      </c>
      <c r="I4885" t="s">
        <v>22</v>
      </c>
      <c r="J4885" t="s">
        <v>141</v>
      </c>
      <c r="K4885" t="s">
        <v>18478</v>
      </c>
      <c r="L4885" t="s">
        <v>18479</v>
      </c>
      <c r="M4885">
        <v>0.33111111100000001</v>
      </c>
      <c r="N4885">
        <v>51</v>
      </c>
      <c r="O4885">
        <v>1386</v>
      </c>
      <c r="P4885">
        <v>25</v>
      </c>
      <c r="Q4885">
        <v>246</v>
      </c>
      <c r="R4885">
        <v>16.886666999999999</v>
      </c>
      <c r="S4885">
        <v>458.92</v>
      </c>
      <c r="T4885">
        <v>8.2777779999999996</v>
      </c>
      <c r="U4885">
        <v>81.453333000000001</v>
      </c>
    </row>
    <row r="4886" spans="1:21" x14ac:dyDescent="0.25">
      <c r="A4886" t="s">
        <v>18480</v>
      </c>
      <c r="B4886">
        <v>1</v>
      </c>
      <c r="C4886" t="s">
        <v>78</v>
      </c>
      <c r="D4886" t="s">
        <v>90</v>
      </c>
      <c r="E4886" t="s">
        <v>3449</v>
      </c>
      <c r="F4886" t="s">
        <v>140</v>
      </c>
      <c r="G4886" t="s">
        <v>72</v>
      </c>
      <c r="H4886" t="s">
        <v>129</v>
      </c>
      <c r="I4886" t="s">
        <v>22</v>
      </c>
      <c r="J4886" t="s">
        <v>141</v>
      </c>
      <c r="K4886" t="s">
        <v>18481</v>
      </c>
      <c r="L4886" t="s">
        <v>18482</v>
      </c>
      <c r="M4886">
        <v>0.23</v>
      </c>
      <c r="N4886">
        <v>51</v>
      </c>
      <c r="O4886">
        <v>1386</v>
      </c>
      <c r="P4886">
        <v>25</v>
      </c>
      <c r="Q4886">
        <v>246</v>
      </c>
      <c r="R4886">
        <v>11.73</v>
      </c>
      <c r="S4886">
        <v>318.77999999999997</v>
      </c>
      <c r="T4886">
        <v>5.75</v>
      </c>
      <c r="U4886">
        <v>56.58</v>
      </c>
    </row>
    <row r="4887" spans="1:21" x14ac:dyDescent="0.25">
      <c r="A4887" t="s">
        <v>18483</v>
      </c>
      <c r="B4887">
        <v>1</v>
      </c>
      <c r="C4887" t="s">
        <v>78</v>
      </c>
      <c r="D4887" t="s">
        <v>104</v>
      </c>
      <c r="E4887" t="s">
        <v>18484</v>
      </c>
      <c r="F4887" t="s">
        <v>4991</v>
      </c>
      <c r="G4887" t="s">
        <v>71</v>
      </c>
      <c r="H4887" t="s">
        <v>129</v>
      </c>
      <c r="I4887" t="s">
        <v>22</v>
      </c>
      <c r="J4887" t="s">
        <v>141</v>
      </c>
      <c r="K4887" t="s">
        <v>18485</v>
      </c>
      <c r="L4887" t="s">
        <v>18486</v>
      </c>
      <c r="M4887">
        <v>1.1924999999999999</v>
      </c>
      <c r="N4887">
        <v>0</v>
      </c>
      <c r="O4887">
        <v>0</v>
      </c>
      <c r="P4887">
        <v>0</v>
      </c>
      <c r="Q4887">
        <v>23</v>
      </c>
      <c r="R4887">
        <v>0</v>
      </c>
      <c r="S4887">
        <v>0</v>
      </c>
      <c r="T4887">
        <v>0</v>
      </c>
      <c r="U4887">
        <v>27.427499999999998</v>
      </c>
    </row>
    <row r="4888" spans="1:21" x14ac:dyDescent="0.25">
      <c r="A4888" t="s">
        <v>18487</v>
      </c>
      <c r="B4888">
        <v>1</v>
      </c>
      <c r="C4888" t="s">
        <v>78</v>
      </c>
      <c r="D4888" t="s">
        <v>98</v>
      </c>
      <c r="E4888" t="s">
        <v>18488</v>
      </c>
      <c r="F4888" t="s">
        <v>5012</v>
      </c>
      <c r="G4888" t="s">
        <v>72</v>
      </c>
      <c r="H4888" t="s">
        <v>129</v>
      </c>
      <c r="I4888" t="s">
        <v>22</v>
      </c>
      <c r="J4888" t="s">
        <v>141</v>
      </c>
      <c r="K4888" t="s">
        <v>5956</v>
      </c>
      <c r="L4888" t="s">
        <v>18489</v>
      </c>
      <c r="M4888">
        <v>0.53722222200000003</v>
      </c>
      <c r="N4888">
        <v>0</v>
      </c>
      <c r="O4888">
        <v>254</v>
      </c>
      <c r="P4888">
        <v>0</v>
      </c>
      <c r="Q4888">
        <v>0</v>
      </c>
      <c r="R4888">
        <v>0</v>
      </c>
      <c r="S4888">
        <v>136.454444</v>
      </c>
      <c r="T4888">
        <v>0</v>
      </c>
      <c r="U4888">
        <v>0</v>
      </c>
    </row>
    <row r="4889" spans="1:21" x14ac:dyDescent="0.25">
      <c r="A4889" t="s">
        <v>18490</v>
      </c>
      <c r="B4889">
        <v>1</v>
      </c>
      <c r="C4889" t="s">
        <v>78</v>
      </c>
      <c r="D4889" t="s">
        <v>90</v>
      </c>
      <c r="E4889" t="s">
        <v>18491</v>
      </c>
      <c r="F4889" t="s">
        <v>4991</v>
      </c>
      <c r="G4889" t="s">
        <v>71</v>
      </c>
      <c r="H4889" t="s">
        <v>129</v>
      </c>
      <c r="I4889" t="s">
        <v>22</v>
      </c>
      <c r="J4889" t="s">
        <v>141</v>
      </c>
      <c r="K4889" t="s">
        <v>18492</v>
      </c>
      <c r="L4889" t="s">
        <v>18493</v>
      </c>
      <c r="M4889">
        <v>1.76</v>
      </c>
      <c r="N4889">
        <v>0</v>
      </c>
      <c r="O4889">
        <v>1</v>
      </c>
      <c r="P4889">
        <v>0</v>
      </c>
      <c r="Q4889">
        <v>0</v>
      </c>
      <c r="R4889">
        <v>0</v>
      </c>
      <c r="S4889">
        <v>1.76</v>
      </c>
      <c r="T4889">
        <v>0</v>
      </c>
      <c r="U4889">
        <v>0</v>
      </c>
    </row>
    <row r="4890" spans="1:21" x14ac:dyDescent="0.25">
      <c r="A4890" t="s">
        <v>18494</v>
      </c>
      <c r="B4890">
        <v>1</v>
      </c>
      <c r="C4890" t="s">
        <v>78</v>
      </c>
      <c r="D4890" t="s">
        <v>90</v>
      </c>
      <c r="E4890" t="s">
        <v>18495</v>
      </c>
      <c r="F4890" t="s">
        <v>4991</v>
      </c>
      <c r="G4890" t="s">
        <v>71</v>
      </c>
      <c r="H4890" t="s">
        <v>129</v>
      </c>
      <c r="I4890" t="s">
        <v>22</v>
      </c>
      <c r="J4890" t="s">
        <v>141</v>
      </c>
      <c r="K4890" t="s">
        <v>18496</v>
      </c>
      <c r="L4890" t="s">
        <v>18497</v>
      </c>
      <c r="M4890">
        <v>2.1722222219999998</v>
      </c>
      <c r="N4890">
        <v>0</v>
      </c>
      <c r="O4890">
        <v>1</v>
      </c>
      <c r="P4890">
        <v>0</v>
      </c>
      <c r="Q4890">
        <v>0</v>
      </c>
      <c r="R4890">
        <v>0</v>
      </c>
      <c r="S4890">
        <v>2.1722220000000001</v>
      </c>
      <c r="T4890">
        <v>0</v>
      </c>
      <c r="U4890">
        <v>0</v>
      </c>
    </row>
    <row r="4891" spans="1:21" x14ac:dyDescent="0.25">
      <c r="A4891" t="s">
        <v>18498</v>
      </c>
      <c r="B4891">
        <v>1</v>
      </c>
      <c r="C4891" t="s">
        <v>79</v>
      </c>
      <c r="D4891" t="s">
        <v>125</v>
      </c>
      <c r="E4891" t="s">
        <v>18499</v>
      </c>
      <c r="F4891" t="s">
        <v>2199</v>
      </c>
      <c r="G4891" t="s">
        <v>71</v>
      </c>
      <c r="H4891" t="s">
        <v>129</v>
      </c>
      <c r="I4891" t="s">
        <v>24</v>
      </c>
      <c r="J4891" t="s">
        <v>141</v>
      </c>
      <c r="K4891" t="s">
        <v>18500</v>
      </c>
      <c r="L4891" t="s">
        <v>18501</v>
      </c>
      <c r="M4891">
        <v>1.980555555</v>
      </c>
      <c r="N4891">
        <v>0</v>
      </c>
      <c r="O4891">
        <v>4</v>
      </c>
      <c r="P4891">
        <v>0</v>
      </c>
      <c r="Q4891">
        <v>0</v>
      </c>
      <c r="R4891">
        <v>0</v>
      </c>
      <c r="S4891">
        <v>7.9222219999999997</v>
      </c>
      <c r="T4891">
        <v>0</v>
      </c>
      <c r="U4891">
        <v>0</v>
      </c>
    </row>
    <row r="4892" spans="1:21" x14ac:dyDescent="0.25">
      <c r="A4892" t="s">
        <v>18502</v>
      </c>
      <c r="B4892">
        <v>1</v>
      </c>
      <c r="C4892" t="s">
        <v>79</v>
      </c>
      <c r="D4892" t="s">
        <v>125</v>
      </c>
      <c r="E4892" t="s">
        <v>18503</v>
      </c>
      <c r="F4892" t="s">
        <v>4991</v>
      </c>
      <c r="G4892" t="s">
        <v>71</v>
      </c>
      <c r="H4892" t="s">
        <v>129</v>
      </c>
      <c r="I4892" t="s">
        <v>22</v>
      </c>
      <c r="J4892" t="s">
        <v>141</v>
      </c>
      <c r="K4892" t="s">
        <v>18504</v>
      </c>
      <c r="L4892" t="s">
        <v>18505</v>
      </c>
      <c r="M4892">
        <v>0.73944444399999998</v>
      </c>
      <c r="N4892">
        <v>0</v>
      </c>
      <c r="O4892">
        <v>1</v>
      </c>
      <c r="P4892">
        <v>0</v>
      </c>
      <c r="Q4892">
        <v>0</v>
      </c>
      <c r="R4892">
        <v>0</v>
      </c>
      <c r="S4892">
        <v>0.73944399999999999</v>
      </c>
      <c r="T4892">
        <v>0</v>
      </c>
      <c r="U4892">
        <v>0</v>
      </c>
    </row>
    <row r="4893" spans="1:21" x14ac:dyDescent="0.25">
      <c r="A4893" t="s">
        <v>18506</v>
      </c>
      <c r="B4893">
        <v>1</v>
      </c>
      <c r="C4893" t="s">
        <v>78</v>
      </c>
      <c r="D4893" t="s">
        <v>89</v>
      </c>
      <c r="E4893" t="s">
        <v>18507</v>
      </c>
      <c r="F4893" t="s">
        <v>5012</v>
      </c>
      <c r="G4893" t="s">
        <v>72</v>
      </c>
      <c r="H4893" t="s">
        <v>129</v>
      </c>
      <c r="I4893" t="s">
        <v>22</v>
      </c>
      <c r="J4893" t="s">
        <v>141</v>
      </c>
      <c r="K4893" t="s">
        <v>18508</v>
      </c>
      <c r="L4893" t="s">
        <v>18509</v>
      </c>
      <c r="M4893">
        <v>1.9397222220000001</v>
      </c>
      <c r="N4893">
        <v>0</v>
      </c>
      <c r="O4893">
        <v>0</v>
      </c>
      <c r="P4893">
        <v>0</v>
      </c>
      <c r="Q4893">
        <v>26</v>
      </c>
      <c r="R4893">
        <v>0</v>
      </c>
      <c r="S4893">
        <v>0</v>
      </c>
      <c r="T4893">
        <v>0</v>
      </c>
      <c r="U4893">
        <v>50.432777999999999</v>
      </c>
    </row>
    <row r="4894" spans="1:21" x14ac:dyDescent="0.25">
      <c r="A4894" t="s">
        <v>18510</v>
      </c>
      <c r="B4894">
        <v>1</v>
      </c>
      <c r="C4894" t="s">
        <v>78</v>
      </c>
      <c r="D4894" t="s">
        <v>94</v>
      </c>
      <c r="E4894" t="s">
        <v>18511</v>
      </c>
      <c r="F4894" t="s">
        <v>5070</v>
      </c>
      <c r="G4894" t="s">
        <v>71</v>
      </c>
      <c r="H4894" t="s">
        <v>129</v>
      </c>
      <c r="I4894" t="s">
        <v>22</v>
      </c>
      <c r="J4894" t="s">
        <v>141</v>
      </c>
      <c r="K4894" t="s">
        <v>18512</v>
      </c>
      <c r="L4894" t="s">
        <v>18513</v>
      </c>
      <c r="M4894">
        <v>48.401388888</v>
      </c>
      <c r="N4894">
        <v>0</v>
      </c>
      <c r="O4894">
        <v>1</v>
      </c>
      <c r="P4894">
        <v>0</v>
      </c>
      <c r="Q4894">
        <v>0</v>
      </c>
      <c r="R4894">
        <v>0</v>
      </c>
      <c r="S4894">
        <v>48.401389000000002</v>
      </c>
      <c r="T4894">
        <v>0</v>
      </c>
      <c r="U4894">
        <v>0</v>
      </c>
    </row>
    <row r="4895" spans="1:21" x14ac:dyDescent="0.25">
      <c r="A4895" t="s">
        <v>18514</v>
      </c>
      <c r="B4895">
        <v>1</v>
      </c>
      <c r="C4895" t="s">
        <v>78</v>
      </c>
      <c r="D4895" t="s">
        <v>90</v>
      </c>
      <c r="E4895" t="s">
        <v>3445</v>
      </c>
      <c r="F4895" t="s">
        <v>177</v>
      </c>
      <c r="G4895" t="s">
        <v>72</v>
      </c>
      <c r="H4895" t="s">
        <v>129</v>
      </c>
      <c r="I4895" t="s">
        <v>22</v>
      </c>
      <c r="J4895" t="s">
        <v>130</v>
      </c>
      <c r="K4895" t="s">
        <v>18515</v>
      </c>
      <c r="L4895" t="s">
        <v>18516</v>
      </c>
      <c r="M4895">
        <v>2.207777777</v>
      </c>
      <c r="N4895">
        <v>15</v>
      </c>
      <c r="O4895">
        <v>1277</v>
      </c>
      <c r="P4895">
        <v>2</v>
      </c>
      <c r="Q4895">
        <v>90</v>
      </c>
      <c r="R4895">
        <v>33.116667</v>
      </c>
      <c r="S4895">
        <v>2819.3322210000001</v>
      </c>
      <c r="T4895">
        <v>4.4155559999999996</v>
      </c>
      <c r="U4895">
        <v>198.7</v>
      </c>
    </row>
    <row r="4896" spans="1:21" x14ac:dyDescent="0.25">
      <c r="A4896" t="s">
        <v>18517</v>
      </c>
      <c r="B4896">
        <v>1</v>
      </c>
      <c r="C4896" t="s">
        <v>78</v>
      </c>
      <c r="D4896" t="s">
        <v>102</v>
      </c>
      <c r="E4896" t="s">
        <v>18518</v>
      </c>
      <c r="F4896" t="s">
        <v>4986</v>
      </c>
      <c r="G4896" t="s">
        <v>71</v>
      </c>
      <c r="H4896" t="s">
        <v>129</v>
      </c>
      <c r="I4896" t="s">
        <v>22</v>
      </c>
      <c r="J4896" t="s">
        <v>141</v>
      </c>
      <c r="K4896" t="s">
        <v>18519</v>
      </c>
      <c r="L4896" t="s">
        <v>18520</v>
      </c>
      <c r="M4896">
        <v>4.1952777770000003</v>
      </c>
      <c r="N4896">
        <v>0</v>
      </c>
      <c r="O4896">
        <v>22</v>
      </c>
      <c r="P4896">
        <v>0</v>
      </c>
      <c r="Q4896">
        <v>0</v>
      </c>
      <c r="R4896">
        <v>0</v>
      </c>
      <c r="S4896">
        <v>92.296110999999996</v>
      </c>
      <c r="T4896">
        <v>0</v>
      </c>
      <c r="U4896">
        <v>0</v>
      </c>
    </row>
    <row r="4897" spans="1:21" x14ac:dyDescent="0.25">
      <c r="A4897" t="s">
        <v>18521</v>
      </c>
      <c r="B4897">
        <v>1</v>
      </c>
      <c r="C4897" t="s">
        <v>78</v>
      </c>
      <c r="D4897" t="s">
        <v>102</v>
      </c>
      <c r="E4897" t="s">
        <v>18522</v>
      </c>
      <c r="F4897" t="s">
        <v>140</v>
      </c>
      <c r="G4897" t="s">
        <v>72</v>
      </c>
      <c r="H4897" t="s">
        <v>129</v>
      </c>
      <c r="I4897" t="s">
        <v>22</v>
      </c>
      <c r="J4897" t="s">
        <v>141</v>
      </c>
      <c r="K4897" t="s">
        <v>18523</v>
      </c>
      <c r="L4897" t="s">
        <v>18524</v>
      </c>
      <c r="M4897">
        <v>0.276388888</v>
      </c>
      <c r="N4897">
        <v>12</v>
      </c>
      <c r="O4897">
        <v>1</v>
      </c>
      <c r="P4897">
        <v>3</v>
      </c>
      <c r="Q4897">
        <v>0</v>
      </c>
      <c r="R4897">
        <v>3.3166669999999998</v>
      </c>
      <c r="S4897">
        <v>0.276389</v>
      </c>
      <c r="T4897">
        <v>0.82916699999999999</v>
      </c>
      <c r="U4897">
        <v>0</v>
      </c>
    </row>
    <row r="4898" spans="1:21" x14ac:dyDescent="0.25">
      <c r="A4898" t="s">
        <v>18525</v>
      </c>
      <c r="B4898">
        <v>1</v>
      </c>
      <c r="C4898" t="s">
        <v>78</v>
      </c>
      <c r="D4898" t="s">
        <v>102</v>
      </c>
      <c r="E4898" t="s">
        <v>18526</v>
      </c>
      <c r="F4898" t="s">
        <v>5470</v>
      </c>
      <c r="G4898" t="s">
        <v>71</v>
      </c>
      <c r="H4898" t="s">
        <v>129</v>
      </c>
      <c r="I4898" t="s">
        <v>22</v>
      </c>
      <c r="J4898" t="s">
        <v>141</v>
      </c>
      <c r="K4898" t="s">
        <v>18527</v>
      </c>
      <c r="L4898" t="s">
        <v>18528</v>
      </c>
      <c r="M4898">
        <v>1.4536111110000001</v>
      </c>
      <c r="N4898">
        <v>0</v>
      </c>
      <c r="O4898">
        <v>2</v>
      </c>
      <c r="P4898">
        <v>0</v>
      </c>
      <c r="Q4898">
        <v>1</v>
      </c>
      <c r="R4898">
        <v>0</v>
      </c>
      <c r="S4898">
        <v>2.907222</v>
      </c>
      <c r="T4898">
        <v>0</v>
      </c>
      <c r="U4898">
        <v>1.453611</v>
      </c>
    </row>
    <row r="4899" spans="1:21" x14ac:dyDescent="0.25">
      <c r="A4899" t="s">
        <v>18529</v>
      </c>
      <c r="B4899">
        <v>1</v>
      </c>
      <c r="C4899" t="s">
        <v>78</v>
      </c>
      <c r="D4899" t="s">
        <v>102</v>
      </c>
      <c r="E4899" t="s">
        <v>4138</v>
      </c>
      <c r="F4899" t="s">
        <v>140</v>
      </c>
      <c r="G4899" t="s">
        <v>72</v>
      </c>
      <c r="H4899" t="s">
        <v>129</v>
      </c>
      <c r="I4899" t="s">
        <v>22</v>
      </c>
      <c r="J4899" t="s">
        <v>141</v>
      </c>
      <c r="K4899" t="s">
        <v>18530</v>
      </c>
      <c r="L4899" t="s">
        <v>18531</v>
      </c>
      <c r="M4899">
        <v>0.29972222199999998</v>
      </c>
      <c r="N4899">
        <v>1</v>
      </c>
      <c r="O4899">
        <v>992</v>
      </c>
      <c r="P4899">
        <v>0</v>
      </c>
      <c r="Q4899">
        <v>0</v>
      </c>
      <c r="R4899">
        <v>0.29972199999999999</v>
      </c>
      <c r="S4899">
        <v>297.32444400000003</v>
      </c>
      <c r="T4899">
        <v>0</v>
      </c>
      <c r="U4899">
        <v>0</v>
      </c>
    </row>
    <row r="4900" spans="1:21" x14ac:dyDescent="0.25">
      <c r="A4900" t="s">
        <v>18532</v>
      </c>
      <c r="B4900">
        <v>1</v>
      </c>
      <c r="C4900" t="s">
        <v>78</v>
      </c>
      <c r="D4900" t="s">
        <v>102</v>
      </c>
      <c r="E4900" t="s">
        <v>8319</v>
      </c>
      <c r="F4900" t="s">
        <v>154</v>
      </c>
      <c r="G4900" t="s">
        <v>72</v>
      </c>
      <c r="H4900" t="s">
        <v>168</v>
      </c>
      <c r="I4900" t="s">
        <v>22</v>
      </c>
      <c r="J4900" t="s">
        <v>141</v>
      </c>
      <c r="K4900" t="s">
        <v>18533</v>
      </c>
      <c r="L4900" t="s">
        <v>18534</v>
      </c>
      <c r="M4900">
        <v>7.7777769999999996E-3</v>
      </c>
      <c r="N4900">
        <v>0</v>
      </c>
      <c r="O4900">
        <v>8</v>
      </c>
      <c r="P4900">
        <v>2</v>
      </c>
      <c r="Q4900">
        <v>34</v>
      </c>
      <c r="R4900">
        <v>0</v>
      </c>
      <c r="S4900">
        <v>6.2222E-2</v>
      </c>
      <c r="T4900">
        <v>1.5556E-2</v>
      </c>
      <c r="U4900">
        <v>0.26444400000000001</v>
      </c>
    </row>
    <row r="4901" spans="1:21" x14ac:dyDescent="0.25">
      <c r="A4901" t="s">
        <v>18535</v>
      </c>
      <c r="B4901">
        <v>1</v>
      </c>
      <c r="C4901" t="s">
        <v>78</v>
      </c>
      <c r="D4901" t="s">
        <v>82</v>
      </c>
      <c r="E4901" t="s">
        <v>18536</v>
      </c>
      <c r="F4901" t="s">
        <v>4991</v>
      </c>
      <c r="G4901" t="s">
        <v>71</v>
      </c>
      <c r="H4901" t="s">
        <v>129</v>
      </c>
      <c r="I4901" t="s">
        <v>22</v>
      </c>
      <c r="J4901" t="s">
        <v>141</v>
      </c>
      <c r="K4901" t="s">
        <v>18537</v>
      </c>
      <c r="L4901" t="s">
        <v>18538</v>
      </c>
      <c r="M4901">
        <v>2.4930555550000002</v>
      </c>
      <c r="N4901">
        <v>0</v>
      </c>
      <c r="O4901">
        <v>0</v>
      </c>
      <c r="P4901">
        <v>0</v>
      </c>
      <c r="Q4901">
        <v>2</v>
      </c>
      <c r="R4901">
        <v>0</v>
      </c>
      <c r="S4901">
        <v>0</v>
      </c>
      <c r="T4901">
        <v>0</v>
      </c>
      <c r="U4901">
        <v>4.9861110000000002</v>
      </c>
    </row>
    <row r="4902" spans="1:21" x14ac:dyDescent="0.25">
      <c r="A4902" t="s">
        <v>18539</v>
      </c>
      <c r="B4902">
        <v>1</v>
      </c>
      <c r="C4902" t="s">
        <v>78</v>
      </c>
      <c r="D4902" t="s">
        <v>94</v>
      </c>
      <c r="E4902" t="s">
        <v>18540</v>
      </c>
      <c r="F4902" t="s">
        <v>5070</v>
      </c>
      <c r="G4902" t="s">
        <v>71</v>
      </c>
      <c r="H4902" t="s">
        <v>129</v>
      </c>
      <c r="I4902" t="s">
        <v>22</v>
      </c>
      <c r="J4902" t="s">
        <v>141</v>
      </c>
      <c r="K4902" t="s">
        <v>18541</v>
      </c>
      <c r="L4902" t="s">
        <v>18542</v>
      </c>
      <c r="M4902">
        <v>6.3205555550000003</v>
      </c>
      <c r="N4902">
        <v>0</v>
      </c>
      <c r="O4902">
        <v>2</v>
      </c>
      <c r="P4902">
        <v>0</v>
      </c>
      <c r="Q4902">
        <v>0</v>
      </c>
      <c r="R4902">
        <v>0</v>
      </c>
      <c r="S4902">
        <v>12.641111</v>
      </c>
      <c r="T4902">
        <v>0</v>
      </c>
      <c r="U4902">
        <v>0</v>
      </c>
    </row>
    <row r="4903" spans="1:21" x14ac:dyDescent="0.25">
      <c r="A4903" t="s">
        <v>18543</v>
      </c>
      <c r="B4903">
        <v>1</v>
      </c>
      <c r="C4903" t="s">
        <v>78</v>
      </c>
      <c r="D4903" t="s">
        <v>103</v>
      </c>
      <c r="E4903" t="s">
        <v>18544</v>
      </c>
      <c r="F4903" t="s">
        <v>4991</v>
      </c>
      <c r="G4903" t="s">
        <v>71</v>
      </c>
      <c r="H4903" t="s">
        <v>129</v>
      </c>
      <c r="I4903" t="s">
        <v>22</v>
      </c>
      <c r="J4903" t="s">
        <v>141</v>
      </c>
      <c r="K4903" t="s">
        <v>18545</v>
      </c>
      <c r="L4903" t="s">
        <v>18546</v>
      </c>
      <c r="M4903">
        <v>2.707222222</v>
      </c>
      <c r="N4903">
        <v>0</v>
      </c>
      <c r="O4903">
        <v>1</v>
      </c>
      <c r="P4903">
        <v>0</v>
      </c>
      <c r="Q4903">
        <v>0</v>
      </c>
      <c r="R4903">
        <v>0</v>
      </c>
      <c r="S4903">
        <v>2.7072219999999998</v>
      </c>
      <c r="T4903">
        <v>0</v>
      </c>
      <c r="U4903">
        <v>0</v>
      </c>
    </row>
    <row r="4904" spans="1:21" x14ac:dyDescent="0.25">
      <c r="A4904" t="s">
        <v>18547</v>
      </c>
      <c r="B4904">
        <v>1</v>
      </c>
      <c r="C4904" t="s">
        <v>78</v>
      </c>
      <c r="D4904" t="s">
        <v>94</v>
      </c>
      <c r="E4904" t="s">
        <v>18548</v>
      </c>
      <c r="F4904" t="s">
        <v>4991</v>
      </c>
      <c r="G4904" t="s">
        <v>71</v>
      </c>
      <c r="H4904" t="s">
        <v>129</v>
      </c>
      <c r="I4904" t="s">
        <v>22</v>
      </c>
      <c r="J4904" t="s">
        <v>141</v>
      </c>
      <c r="K4904" t="s">
        <v>18549</v>
      </c>
      <c r="L4904" t="s">
        <v>18550</v>
      </c>
      <c r="M4904">
        <v>1.396111111</v>
      </c>
      <c r="N4904">
        <v>0</v>
      </c>
      <c r="O4904">
        <v>2</v>
      </c>
      <c r="P4904">
        <v>0</v>
      </c>
      <c r="Q4904">
        <v>0</v>
      </c>
      <c r="R4904">
        <v>0</v>
      </c>
      <c r="S4904">
        <v>2.7922220000000002</v>
      </c>
      <c r="T4904">
        <v>0</v>
      </c>
      <c r="U4904">
        <v>0</v>
      </c>
    </row>
    <row r="4905" spans="1:21" x14ac:dyDescent="0.25">
      <c r="A4905" t="s">
        <v>18551</v>
      </c>
      <c r="B4905">
        <v>1</v>
      </c>
      <c r="C4905" t="s">
        <v>78</v>
      </c>
      <c r="D4905" t="s">
        <v>94</v>
      </c>
      <c r="E4905" t="s">
        <v>18552</v>
      </c>
      <c r="F4905" t="s">
        <v>4991</v>
      </c>
      <c r="G4905" t="s">
        <v>71</v>
      </c>
      <c r="H4905" t="s">
        <v>129</v>
      </c>
      <c r="I4905" t="s">
        <v>22</v>
      </c>
      <c r="J4905" t="s">
        <v>141</v>
      </c>
      <c r="K4905" t="s">
        <v>18553</v>
      </c>
      <c r="L4905" t="s">
        <v>18554</v>
      </c>
      <c r="M4905">
        <v>2.8955555550000001</v>
      </c>
      <c r="N4905">
        <v>0</v>
      </c>
      <c r="O4905">
        <v>1</v>
      </c>
      <c r="P4905">
        <v>0</v>
      </c>
      <c r="Q4905">
        <v>0</v>
      </c>
      <c r="R4905">
        <v>0</v>
      </c>
      <c r="S4905">
        <v>2.895556</v>
      </c>
      <c r="T4905">
        <v>0</v>
      </c>
      <c r="U4905">
        <v>0</v>
      </c>
    </row>
    <row r="4906" spans="1:21" x14ac:dyDescent="0.25">
      <c r="A4906" t="s">
        <v>18555</v>
      </c>
      <c r="B4906">
        <v>1</v>
      </c>
      <c r="C4906" t="s">
        <v>78</v>
      </c>
      <c r="D4906" t="s">
        <v>104</v>
      </c>
      <c r="E4906" t="s">
        <v>1984</v>
      </c>
      <c r="F4906" t="s">
        <v>140</v>
      </c>
      <c r="G4906" t="s">
        <v>72</v>
      </c>
      <c r="H4906" t="s">
        <v>129</v>
      </c>
      <c r="I4906" t="s">
        <v>22</v>
      </c>
      <c r="J4906" t="s">
        <v>141</v>
      </c>
      <c r="K4906" t="s">
        <v>18556</v>
      </c>
      <c r="L4906" t="s">
        <v>18557</v>
      </c>
      <c r="M4906">
        <v>0.46055555500000001</v>
      </c>
      <c r="N4906">
        <v>17</v>
      </c>
      <c r="O4906">
        <v>3769</v>
      </c>
      <c r="P4906">
        <v>0</v>
      </c>
      <c r="Q4906">
        <v>0</v>
      </c>
      <c r="R4906">
        <v>7.8294439999999996</v>
      </c>
      <c r="S4906">
        <v>1735.833887</v>
      </c>
      <c r="T4906">
        <v>0</v>
      </c>
      <c r="U4906">
        <v>0</v>
      </c>
    </row>
    <row r="4907" spans="1:21" x14ac:dyDescent="0.25">
      <c r="A4907" t="s">
        <v>18558</v>
      </c>
      <c r="B4907">
        <v>1</v>
      </c>
      <c r="C4907" t="s">
        <v>78</v>
      </c>
      <c r="D4907" t="s">
        <v>82</v>
      </c>
      <c r="E4907" t="s">
        <v>18559</v>
      </c>
      <c r="F4907" t="s">
        <v>4991</v>
      </c>
      <c r="G4907" t="s">
        <v>71</v>
      </c>
      <c r="H4907" t="s">
        <v>129</v>
      </c>
      <c r="I4907" t="s">
        <v>22</v>
      </c>
      <c r="J4907" t="s">
        <v>141</v>
      </c>
      <c r="K4907" t="s">
        <v>18560</v>
      </c>
      <c r="L4907" t="s">
        <v>18561</v>
      </c>
      <c r="M4907">
        <v>3.53</v>
      </c>
      <c r="N4907">
        <v>0</v>
      </c>
      <c r="O4907">
        <v>0</v>
      </c>
      <c r="P4907">
        <v>0</v>
      </c>
      <c r="Q4907">
        <v>1</v>
      </c>
      <c r="R4907">
        <v>0</v>
      </c>
      <c r="S4907">
        <v>0</v>
      </c>
      <c r="T4907">
        <v>0</v>
      </c>
      <c r="U4907">
        <v>3.53</v>
      </c>
    </row>
    <row r="4908" spans="1:21" x14ac:dyDescent="0.25">
      <c r="A4908" t="s">
        <v>18562</v>
      </c>
      <c r="B4908">
        <v>1</v>
      </c>
      <c r="C4908" t="s">
        <v>78</v>
      </c>
      <c r="D4908" t="s">
        <v>102</v>
      </c>
      <c r="E4908" t="s">
        <v>8319</v>
      </c>
      <c r="F4908" t="s">
        <v>140</v>
      </c>
      <c r="G4908" t="s">
        <v>72</v>
      </c>
      <c r="H4908" t="s">
        <v>129</v>
      </c>
      <c r="I4908" t="s">
        <v>22</v>
      </c>
      <c r="J4908" t="s">
        <v>141</v>
      </c>
      <c r="K4908" t="s">
        <v>18563</v>
      </c>
      <c r="L4908" t="s">
        <v>18564</v>
      </c>
      <c r="M4908">
        <v>0.17222222200000001</v>
      </c>
      <c r="N4908">
        <v>0</v>
      </c>
      <c r="O4908">
        <v>8</v>
      </c>
      <c r="P4908">
        <v>2</v>
      </c>
      <c r="Q4908">
        <v>34</v>
      </c>
      <c r="R4908">
        <v>0</v>
      </c>
      <c r="S4908">
        <v>1.3777779999999999</v>
      </c>
      <c r="T4908">
        <v>0.34444399999999997</v>
      </c>
      <c r="U4908">
        <v>5.855556</v>
      </c>
    </row>
    <row r="4909" spans="1:21" x14ac:dyDescent="0.25">
      <c r="A4909" t="s">
        <v>18565</v>
      </c>
      <c r="B4909">
        <v>1</v>
      </c>
      <c r="C4909" t="s">
        <v>78</v>
      </c>
      <c r="D4909" t="s">
        <v>102</v>
      </c>
      <c r="E4909" t="s">
        <v>8319</v>
      </c>
      <c r="F4909" t="s">
        <v>5012</v>
      </c>
      <c r="G4909" t="s">
        <v>72</v>
      </c>
      <c r="H4909" t="s">
        <v>168</v>
      </c>
      <c r="I4909" t="s">
        <v>22</v>
      </c>
      <c r="J4909" t="s">
        <v>141</v>
      </c>
      <c r="K4909" t="s">
        <v>18566</v>
      </c>
      <c r="L4909" t="s">
        <v>18567</v>
      </c>
      <c r="M4909">
        <v>1.9722222000000001E-2</v>
      </c>
      <c r="N4909">
        <v>0</v>
      </c>
      <c r="O4909">
        <v>8</v>
      </c>
      <c r="P4909">
        <v>2</v>
      </c>
      <c r="Q4909">
        <v>34</v>
      </c>
      <c r="R4909">
        <v>0</v>
      </c>
      <c r="S4909">
        <v>0.157778</v>
      </c>
      <c r="T4909">
        <v>3.9444E-2</v>
      </c>
      <c r="U4909">
        <v>0.67055600000000004</v>
      </c>
    </row>
    <row r="4910" spans="1:21" x14ac:dyDescent="0.25">
      <c r="A4910" t="s">
        <v>18568</v>
      </c>
      <c r="B4910">
        <v>1</v>
      </c>
      <c r="C4910" t="s">
        <v>78</v>
      </c>
      <c r="D4910" t="s">
        <v>95</v>
      </c>
      <c r="E4910" t="s">
        <v>18569</v>
      </c>
      <c r="F4910" t="s">
        <v>4986</v>
      </c>
      <c r="G4910" t="s">
        <v>71</v>
      </c>
      <c r="H4910" t="s">
        <v>129</v>
      </c>
      <c r="I4910" t="s">
        <v>22</v>
      </c>
      <c r="J4910" t="s">
        <v>141</v>
      </c>
      <c r="K4910" t="s">
        <v>18570</v>
      </c>
      <c r="L4910" t="s">
        <v>18571</v>
      </c>
      <c r="M4910">
        <v>1.1499999999999999</v>
      </c>
      <c r="N4910">
        <v>0</v>
      </c>
      <c r="O4910">
        <v>125</v>
      </c>
      <c r="P4910">
        <v>0</v>
      </c>
      <c r="Q4910">
        <v>0</v>
      </c>
      <c r="R4910">
        <v>0</v>
      </c>
      <c r="S4910">
        <v>143.75</v>
      </c>
      <c r="T4910">
        <v>0</v>
      </c>
      <c r="U4910">
        <v>0</v>
      </c>
    </row>
    <row r="4911" spans="1:21" x14ac:dyDescent="0.25">
      <c r="A4911" t="s">
        <v>18572</v>
      </c>
      <c r="B4911">
        <v>1</v>
      </c>
      <c r="C4911" t="s">
        <v>78</v>
      </c>
      <c r="D4911" t="s">
        <v>104</v>
      </c>
      <c r="E4911" t="s">
        <v>18573</v>
      </c>
      <c r="F4911" t="s">
        <v>4986</v>
      </c>
      <c r="G4911" t="s">
        <v>71</v>
      </c>
      <c r="H4911" t="s">
        <v>129</v>
      </c>
      <c r="I4911" t="s">
        <v>22</v>
      </c>
      <c r="J4911" t="s">
        <v>141</v>
      </c>
      <c r="K4911" t="s">
        <v>18574</v>
      </c>
      <c r="L4911" t="s">
        <v>18575</v>
      </c>
      <c r="M4911">
        <v>1.926111111</v>
      </c>
      <c r="N4911">
        <v>0</v>
      </c>
      <c r="O4911">
        <v>0</v>
      </c>
      <c r="P4911">
        <v>0</v>
      </c>
      <c r="Q4911">
        <v>19</v>
      </c>
      <c r="R4911">
        <v>0</v>
      </c>
      <c r="S4911">
        <v>0</v>
      </c>
      <c r="T4911">
        <v>0</v>
      </c>
      <c r="U4911">
        <v>36.596111000000001</v>
      </c>
    </row>
    <row r="4912" spans="1:21" x14ac:dyDescent="0.25">
      <c r="A4912" t="s">
        <v>18576</v>
      </c>
      <c r="B4912">
        <v>1</v>
      </c>
      <c r="C4912" t="s">
        <v>78</v>
      </c>
      <c r="D4912" t="s">
        <v>102</v>
      </c>
      <c r="E4912" t="s">
        <v>18577</v>
      </c>
      <c r="F4912" t="s">
        <v>5829</v>
      </c>
      <c r="G4912" t="s">
        <v>72</v>
      </c>
      <c r="H4912" t="s">
        <v>129</v>
      </c>
      <c r="I4912" t="s">
        <v>22</v>
      </c>
      <c r="J4912" t="s">
        <v>141</v>
      </c>
      <c r="K4912" t="s">
        <v>18578</v>
      </c>
      <c r="L4912" t="s">
        <v>18579</v>
      </c>
      <c r="M4912">
        <v>1.2097222219999999</v>
      </c>
      <c r="N4912">
        <v>0</v>
      </c>
      <c r="O4912">
        <v>0</v>
      </c>
      <c r="P4912">
        <v>2</v>
      </c>
      <c r="Q4912">
        <v>249</v>
      </c>
      <c r="R4912">
        <v>0</v>
      </c>
      <c r="S4912">
        <v>0</v>
      </c>
      <c r="T4912">
        <v>2.4194439999999999</v>
      </c>
      <c r="U4912">
        <v>301.22083300000003</v>
      </c>
    </row>
    <row r="4913" spans="1:21" x14ac:dyDescent="0.25">
      <c r="A4913" t="s">
        <v>18580</v>
      </c>
      <c r="B4913">
        <v>1</v>
      </c>
      <c r="C4913" t="s">
        <v>78</v>
      </c>
      <c r="D4913" t="s">
        <v>89</v>
      </c>
      <c r="E4913" t="s">
        <v>18581</v>
      </c>
      <c r="F4913" t="s">
        <v>4986</v>
      </c>
      <c r="G4913" t="s">
        <v>71</v>
      </c>
      <c r="H4913" t="s">
        <v>129</v>
      </c>
      <c r="I4913" t="s">
        <v>22</v>
      </c>
      <c r="J4913" t="s">
        <v>141</v>
      </c>
      <c r="K4913" t="s">
        <v>18582</v>
      </c>
      <c r="L4913" t="s">
        <v>18583</v>
      </c>
      <c r="M4913">
        <v>1.0024999999999999</v>
      </c>
      <c r="N4913">
        <v>0</v>
      </c>
      <c r="O4913">
        <v>109</v>
      </c>
      <c r="P4913">
        <v>0</v>
      </c>
      <c r="Q4913">
        <v>0</v>
      </c>
      <c r="R4913">
        <v>0</v>
      </c>
      <c r="S4913">
        <v>109.27249999999999</v>
      </c>
      <c r="T4913">
        <v>0</v>
      </c>
      <c r="U4913">
        <v>0</v>
      </c>
    </row>
    <row r="4914" spans="1:21" x14ac:dyDescent="0.25">
      <c r="A4914" t="s">
        <v>18584</v>
      </c>
      <c r="B4914">
        <v>1</v>
      </c>
      <c r="C4914" t="s">
        <v>78</v>
      </c>
      <c r="D4914" t="s">
        <v>80</v>
      </c>
      <c r="E4914" t="s">
        <v>18585</v>
      </c>
      <c r="F4914" t="s">
        <v>128</v>
      </c>
      <c r="G4914" t="s">
        <v>71</v>
      </c>
      <c r="H4914" t="s">
        <v>129</v>
      </c>
      <c r="I4914" t="s">
        <v>22</v>
      </c>
      <c r="J4914" t="s">
        <v>130</v>
      </c>
      <c r="K4914" t="s">
        <v>18586</v>
      </c>
      <c r="L4914" t="s">
        <v>18587</v>
      </c>
      <c r="M4914">
        <v>1.6002777770000001</v>
      </c>
      <c r="N4914">
        <v>0</v>
      </c>
      <c r="O4914">
        <v>501</v>
      </c>
      <c r="P4914">
        <v>0</v>
      </c>
      <c r="Q4914">
        <v>0</v>
      </c>
      <c r="R4914">
        <v>0</v>
      </c>
      <c r="S4914">
        <v>801.73916599999995</v>
      </c>
      <c r="T4914">
        <v>0</v>
      </c>
      <c r="U4914">
        <v>0</v>
      </c>
    </row>
    <row r="4915" spans="1:21" x14ac:dyDescent="0.25">
      <c r="A4915" t="s">
        <v>18588</v>
      </c>
      <c r="B4915">
        <v>1</v>
      </c>
      <c r="C4915" t="s">
        <v>78</v>
      </c>
      <c r="D4915" t="s">
        <v>98</v>
      </c>
      <c r="E4915" t="s">
        <v>18589</v>
      </c>
      <c r="F4915" t="s">
        <v>5417</v>
      </c>
      <c r="G4915" t="s">
        <v>71</v>
      </c>
      <c r="H4915" t="s">
        <v>129</v>
      </c>
      <c r="I4915" t="s">
        <v>22</v>
      </c>
      <c r="J4915" t="s">
        <v>141</v>
      </c>
      <c r="K4915" t="s">
        <v>18590</v>
      </c>
      <c r="L4915" t="s">
        <v>18591</v>
      </c>
      <c r="M4915">
        <v>0.888055555</v>
      </c>
      <c r="N4915">
        <v>0</v>
      </c>
      <c r="O4915">
        <v>1</v>
      </c>
      <c r="P4915">
        <v>0</v>
      </c>
      <c r="Q4915">
        <v>0</v>
      </c>
      <c r="R4915">
        <v>0</v>
      </c>
      <c r="S4915">
        <v>0.88805599999999996</v>
      </c>
      <c r="T4915">
        <v>0</v>
      </c>
      <c r="U4915">
        <v>0</v>
      </c>
    </row>
    <row r="4916" spans="1:21" x14ac:dyDescent="0.25">
      <c r="A4916" t="s">
        <v>18592</v>
      </c>
      <c r="B4916">
        <v>1</v>
      </c>
      <c r="C4916" t="s">
        <v>78</v>
      </c>
      <c r="D4916" t="s">
        <v>98</v>
      </c>
      <c r="E4916" t="s">
        <v>18593</v>
      </c>
      <c r="F4916" t="s">
        <v>4991</v>
      </c>
      <c r="G4916" t="s">
        <v>71</v>
      </c>
      <c r="H4916" t="s">
        <v>129</v>
      </c>
      <c r="I4916" t="s">
        <v>22</v>
      </c>
      <c r="J4916" t="s">
        <v>141</v>
      </c>
      <c r="K4916" t="s">
        <v>18594</v>
      </c>
      <c r="L4916" t="s">
        <v>18595</v>
      </c>
      <c r="M4916">
        <v>1.423888888</v>
      </c>
      <c r="N4916">
        <v>0</v>
      </c>
      <c r="O4916">
        <v>1</v>
      </c>
      <c r="P4916">
        <v>0</v>
      </c>
      <c r="Q4916">
        <v>0</v>
      </c>
      <c r="R4916">
        <v>0</v>
      </c>
      <c r="S4916">
        <v>1.423889</v>
      </c>
      <c r="T4916">
        <v>0</v>
      </c>
      <c r="U4916">
        <v>0</v>
      </c>
    </row>
    <row r="4917" spans="1:21" x14ac:dyDescent="0.25">
      <c r="A4917" t="s">
        <v>18596</v>
      </c>
      <c r="B4917">
        <v>1</v>
      </c>
      <c r="C4917" t="s">
        <v>78</v>
      </c>
      <c r="D4917" t="s">
        <v>95</v>
      </c>
      <c r="E4917" t="s">
        <v>18597</v>
      </c>
      <c r="F4917" t="s">
        <v>4991</v>
      </c>
      <c r="G4917" t="s">
        <v>71</v>
      </c>
      <c r="H4917" t="s">
        <v>129</v>
      </c>
      <c r="I4917" t="s">
        <v>22</v>
      </c>
      <c r="J4917" t="s">
        <v>141</v>
      </c>
      <c r="K4917" t="s">
        <v>18598</v>
      </c>
      <c r="L4917" t="s">
        <v>18599</v>
      </c>
      <c r="M4917">
        <v>3.446388888</v>
      </c>
      <c r="N4917">
        <v>0</v>
      </c>
      <c r="O4917">
        <v>1</v>
      </c>
      <c r="P4917">
        <v>0</v>
      </c>
      <c r="Q4917">
        <v>0</v>
      </c>
      <c r="R4917">
        <v>0</v>
      </c>
      <c r="S4917">
        <v>3.4463889999999999</v>
      </c>
      <c r="T4917">
        <v>0</v>
      </c>
      <c r="U4917">
        <v>0</v>
      </c>
    </row>
    <row r="4918" spans="1:21" x14ac:dyDescent="0.25">
      <c r="A4918" t="s">
        <v>18600</v>
      </c>
      <c r="B4918">
        <v>1</v>
      </c>
      <c r="C4918" t="s">
        <v>78</v>
      </c>
      <c r="D4918" t="s">
        <v>102</v>
      </c>
      <c r="E4918" t="s">
        <v>18601</v>
      </c>
      <c r="F4918" t="s">
        <v>4986</v>
      </c>
      <c r="G4918" t="s">
        <v>71</v>
      </c>
      <c r="H4918" t="s">
        <v>129</v>
      </c>
      <c r="I4918" t="s">
        <v>22</v>
      </c>
      <c r="J4918" t="s">
        <v>141</v>
      </c>
      <c r="K4918" t="s">
        <v>18602</v>
      </c>
      <c r="L4918" t="s">
        <v>18603</v>
      </c>
      <c r="M4918">
        <v>0.86111111100000004</v>
      </c>
      <c r="N4918">
        <v>0</v>
      </c>
      <c r="O4918">
        <v>98</v>
      </c>
      <c r="P4918">
        <v>0</v>
      </c>
      <c r="Q4918">
        <v>0</v>
      </c>
      <c r="R4918">
        <v>0</v>
      </c>
      <c r="S4918">
        <v>84.388889000000006</v>
      </c>
      <c r="T4918">
        <v>0</v>
      </c>
      <c r="U4918">
        <v>0</v>
      </c>
    </row>
    <row r="4919" spans="1:21" x14ac:dyDescent="0.25">
      <c r="A4919" t="s">
        <v>18604</v>
      </c>
      <c r="B4919">
        <v>1</v>
      </c>
      <c r="C4919" t="s">
        <v>78</v>
      </c>
      <c r="D4919" t="s">
        <v>81</v>
      </c>
      <c r="E4919" t="s">
        <v>16279</v>
      </c>
      <c r="F4919" t="s">
        <v>4986</v>
      </c>
      <c r="G4919" t="s">
        <v>71</v>
      </c>
      <c r="H4919" t="s">
        <v>129</v>
      </c>
      <c r="I4919" t="s">
        <v>22</v>
      </c>
      <c r="J4919" t="s">
        <v>141</v>
      </c>
      <c r="K4919" t="s">
        <v>18605</v>
      </c>
      <c r="L4919" t="s">
        <v>18606</v>
      </c>
      <c r="M4919">
        <v>2.423888888</v>
      </c>
      <c r="N4919">
        <v>0</v>
      </c>
      <c r="O4919">
        <v>101</v>
      </c>
      <c r="P4919">
        <v>0</v>
      </c>
      <c r="Q4919">
        <v>0</v>
      </c>
      <c r="R4919">
        <v>0</v>
      </c>
      <c r="S4919">
        <v>244.81277800000001</v>
      </c>
      <c r="T4919">
        <v>0</v>
      </c>
      <c r="U4919">
        <v>0</v>
      </c>
    </row>
    <row r="4920" spans="1:21" x14ac:dyDescent="0.25">
      <c r="A4920" t="s">
        <v>18607</v>
      </c>
      <c r="B4920">
        <v>1</v>
      </c>
      <c r="C4920" t="s">
        <v>78</v>
      </c>
      <c r="D4920" t="s">
        <v>94</v>
      </c>
      <c r="E4920" t="s">
        <v>18608</v>
      </c>
      <c r="F4920" t="s">
        <v>5070</v>
      </c>
      <c r="G4920" t="s">
        <v>71</v>
      </c>
      <c r="H4920" t="s">
        <v>129</v>
      </c>
      <c r="I4920" t="s">
        <v>22</v>
      </c>
      <c r="J4920" t="s">
        <v>141</v>
      </c>
      <c r="K4920" t="s">
        <v>18609</v>
      </c>
      <c r="L4920" t="s">
        <v>18610</v>
      </c>
      <c r="M4920">
        <v>6.6655555550000001</v>
      </c>
      <c r="N4920">
        <v>0</v>
      </c>
      <c r="O4920">
        <v>1</v>
      </c>
      <c r="P4920">
        <v>0</v>
      </c>
      <c r="Q4920">
        <v>0</v>
      </c>
      <c r="R4920">
        <v>0</v>
      </c>
      <c r="S4920">
        <v>6.6655559999999996</v>
      </c>
      <c r="T4920">
        <v>0</v>
      </c>
      <c r="U4920">
        <v>0</v>
      </c>
    </row>
    <row r="4921" spans="1:21" x14ac:dyDescent="0.25">
      <c r="A4921" t="s">
        <v>18611</v>
      </c>
      <c r="B4921">
        <v>1</v>
      </c>
      <c r="C4921" t="s">
        <v>78</v>
      </c>
      <c r="D4921" t="s">
        <v>94</v>
      </c>
      <c r="E4921" t="s">
        <v>18612</v>
      </c>
      <c r="F4921" t="s">
        <v>4991</v>
      </c>
      <c r="G4921" t="s">
        <v>71</v>
      </c>
      <c r="H4921" t="s">
        <v>129</v>
      </c>
      <c r="I4921" t="s">
        <v>22</v>
      </c>
      <c r="J4921" t="s">
        <v>141</v>
      </c>
      <c r="K4921" t="s">
        <v>18613</v>
      </c>
      <c r="L4921" t="s">
        <v>18614</v>
      </c>
      <c r="M4921">
        <v>10.528611111</v>
      </c>
      <c r="N4921">
        <v>0</v>
      </c>
      <c r="O4921">
        <v>3</v>
      </c>
      <c r="P4921">
        <v>0</v>
      </c>
      <c r="Q4921">
        <v>0</v>
      </c>
      <c r="R4921">
        <v>0</v>
      </c>
      <c r="S4921">
        <v>31.585833000000001</v>
      </c>
      <c r="T4921">
        <v>0</v>
      </c>
      <c r="U4921">
        <v>0</v>
      </c>
    </row>
    <row r="4922" spans="1:21" x14ac:dyDescent="0.25">
      <c r="A4922" t="s">
        <v>18615</v>
      </c>
      <c r="B4922">
        <v>1</v>
      </c>
      <c r="C4922" t="s">
        <v>78</v>
      </c>
      <c r="D4922" t="s">
        <v>88</v>
      </c>
      <c r="E4922" t="s">
        <v>18616</v>
      </c>
      <c r="F4922" t="s">
        <v>128</v>
      </c>
      <c r="G4922" t="s">
        <v>71</v>
      </c>
      <c r="H4922" t="s">
        <v>129</v>
      </c>
      <c r="I4922" t="s">
        <v>22</v>
      </c>
      <c r="J4922" t="s">
        <v>130</v>
      </c>
      <c r="K4922" t="s">
        <v>18617</v>
      </c>
      <c r="L4922" t="s">
        <v>18618</v>
      </c>
      <c r="M4922">
        <v>3.1575000000000002</v>
      </c>
      <c r="N4922">
        <v>1</v>
      </c>
      <c r="O4922">
        <v>558</v>
      </c>
      <c r="P4922">
        <v>0</v>
      </c>
      <c r="Q4922">
        <v>0</v>
      </c>
      <c r="R4922">
        <v>3.1575000000000002</v>
      </c>
      <c r="S4922">
        <v>1761.885</v>
      </c>
      <c r="T4922">
        <v>0</v>
      </c>
      <c r="U4922">
        <v>0</v>
      </c>
    </row>
    <row r="4923" spans="1:21" x14ac:dyDescent="0.25">
      <c r="A4923" t="s">
        <v>18619</v>
      </c>
      <c r="B4923">
        <v>1</v>
      </c>
      <c r="C4923" t="s">
        <v>79</v>
      </c>
      <c r="D4923" t="s">
        <v>125</v>
      </c>
      <c r="E4923" t="s">
        <v>18620</v>
      </c>
      <c r="F4923" t="s">
        <v>4986</v>
      </c>
      <c r="G4923" t="s">
        <v>71</v>
      </c>
      <c r="H4923" t="s">
        <v>129</v>
      </c>
      <c r="I4923" t="s">
        <v>22</v>
      </c>
      <c r="J4923" t="s">
        <v>141</v>
      </c>
      <c r="K4923" t="s">
        <v>18621</v>
      </c>
      <c r="L4923" t="s">
        <v>18622</v>
      </c>
      <c r="M4923">
        <v>0.73472222200000004</v>
      </c>
      <c r="N4923">
        <v>0</v>
      </c>
      <c r="O4923">
        <v>89</v>
      </c>
      <c r="P4923">
        <v>0</v>
      </c>
      <c r="Q4923">
        <v>0</v>
      </c>
      <c r="R4923">
        <v>0</v>
      </c>
      <c r="S4923">
        <v>65.390277999999995</v>
      </c>
      <c r="T4923">
        <v>0</v>
      </c>
      <c r="U4923">
        <v>0</v>
      </c>
    </row>
    <row r="4924" spans="1:21" x14ac:dyDescent="0.25">
      <c r="A4924" t="s">
        <v>18623</v>
      </c>
      <c r="B4924">
        <v>1</v>
      </c>
      <c r="C4924" t="s">
        <v>78</v>
      </c>
      <c r="D4924" t="s">
        <v>81</v>
      </c>
      <c r="E4924" t="s">
        <v>18624</v>
      </c>
      <c r="F4924" t="s">
        <v>4991</v>
      </c>
      <c r="G4924" t="s">
        <v>71</v>
      </c>
      <c r="H4924" t="s">
        <v>129</v>
      </c>
      <c r="I4924" t="s">
        <v>22</v>
      </c>
      <c r="J4924" t="s">
        <v>141</v>
      </c>
      <c r="K4924" t="s">
        <v>18625</v>
      </c>
      <c r="L4924" t="s">
        <v>18626</v>
      </c>
      <c r="M4924">
        <v>4.9108333330000002</v>
      </c>
      <c r="N4924">
        <v>0</v>
      </c>
      <c r="O4924">
        <v>1</v>
      </c>
      <c r="P4924">
        <v>0</v>
      </c>
      <c r="Q4924">
        <v>0</v>
      </c>
      <c r="R4924">
        <v>0</v>
      </c>
      <c r="S4924">
        <v>4.9108330000000002</v>
      </c>
      <c r="T4924">
        <v>0</v>
      </c>
      <c r="U4924">
        <v>0</v>
      </c>
    </row>
    <row r="4925" spans="1:21" x14ac:dyDescent="0.25">
      <c r="A4925" t="s">
        <v>18627</v>
      </c>
      <c r="B4925">
        <v>1</v>
      </c>
      <c r="C4925" t="s">
        <v>78</v>
      </c>
      <c r="D4925" t="s">
        <v>98</v>
      </c>
      <c r="E4925" t="s">
        <v>18628</v>
      </c>
      <c r="F4925" t="s">
        <v>6310</v>
      </c>
      <c r="G4925" t="s">
        <v>71</v>
      </c>
      <c r="H4925" t="s">
        <v>129</v>
      </c>
      <c r="I4925" t="s">
        <v>22</v>
      </c>
      <c r="J4925" t="s">
        <v>141</v>
      </c>
      <c r="K4925" t="s">
        <v>18629</v>
      </c>
      <c r="L4925" t="s">
        <v>18630</v>
      </c>
      <c r="M4925">
        <v>3.1147222220000002</v>
      </c>
      <c r="N4925">
        <v>2</v>
      </c>
      <c r="O4925">
        <v>69</v>
      </c>
      <c r="P4925">
        <v>0</v>
      </c>
      <c r="Q4925">
        <v>0</v>
      </c>
      <c r="R4925">
        <v>6.229444</v>
      </c>
      <c r="S4925">
        <v>214.91583299999999</v>
      </c>
      <c r="T4925">
        <v>0</v>
      </c>
      <c r="U4925">
        <v>0</v>
      </c>
    </row>
    <row r="4926" spans="1:21" x14ac:dyDescent="0.25">
      <c r="A4926" t="s">
        <v>18631</v>
      </c>
      <c r="B4926">
        <v>1</v>
      </c>
      <c r="C4926" t="s">
        <v>79</v>
      </c>
      <c r="D4926" t="s">
        <v>125</v>
      </c>
      <c r="E4926" t="s">
        <v>18632</v>
      </c>
      <c r="F4926" t="s">
        <v>4991</v>
      </c>
      <c r="G4926" t="s">
        <v>71</v>
      </c>
      <c r="H4926" t="s">
        <v>129</v>
      </c>
      <c r="I4926" t="s">
        <v>22</v>
      </c>
      <c r="J4926" t="s">
        <v>141</v>
      </c>
      <c r="K4926" t="s">
        <v>18633</v>
      </c>
      <c r="L4926" t="s">
        <v>18634</v>
      </c>
      <c r="M4926">
        <v>1.6897222220000001</v>
      </c>
      <c r="N4926">
        <v>0</v>
      </c>
      <c r="O4926">
        <v>2</v>
      </c>
      <c r="P4926">
        <v>0</v>
      </c>
      <c r="Q4926">
        <v>0</v>
      </c>
      <c r="R4926">
        <v>0</v>
      </c>
      <c r="S4926">
        <v>3.3794439999999999</v>
      </c>
      <c r="T4926">
        <v>0</v>
      </c>
      <c r="U4926">
        <v>0</v>
      </c>
    </row>
    <row r="4927" spans="1:21" x14ac:dyDescent="0.25">
      <c r="A4927" t="s">
        <v>18635</v>
      </c>
      <c r="B4927">
        <v>1</v>
      </c>
      <c r="C4927" t="s">
        <v>78</v>
      </c>
      <c r="D4927" t="s">
        <v>81</v>
      </c>
      <c r="E4927" t="s">
        <v>18636</v>
      </c>
      <c r="F4927" t="s">
        <v>4991</v>
      </c>
      <c r="G4927" t="s">
        <v>71</v>
      </c>
      <c r="H4927" t="s">
        <v>129</v>
      </c>
      <c r="I4927" t="s">
        <v>22</v>
      </c>
      <c r="J4927" t="s">
        <v>141</v>
      </c>
      <c r="K4927" t="s">
        <v>18637</v>
      </c>
      <c r="L4927" t="s">
        <v>18638</v>
      </c>
      <c r="M4927">
        <v>0.85527777699999996</v>
      </c>
      <c r="N4927">
        <v>0</v>
      </c>
      <c r="O4927">
        <v>2</v>
      </c>
      <c r="P4927">
        <v>0</v>
      </c>
      <c r="Q4927">
        <v>0</v>
      </c>
      <c r="R4927">
        <v>0</v>
      </c>
      <c r="S4927">
        <v>1.710556</v>
      </c>
      <c r="T4927">
        <v>0</v>
      </c>
      <c r="U4927">
        <v>0</v>
      </c>
    </row>
    <row r="4928" spans="1:21" x14ac:dyDescent="0.25">
      <c r="A4928" t="s">
        <v>18639</v>
      </c>
      <c r="B4928">
        <v>1</v>
      </c>
      <c r="C4928" t="s">
        <v>78</v>
      </c>
      <c r="D4928" t="s">
        <v>94</v>
      </c>
      <c r="E4928" t="s">
        <v>18640</v>
      </c>
      <c r="F4928" t="s">
        <v>5070</v>
      </c>
      <c r="G4928" t="s">
        <v>71</v>
      </c>
      <c r="H4928" t="s">
        <v>129</v>
      </c>
      <c r="I4928" t="s">
        <v>22</v>
      </c>
      <c r="J4928" t="s">
        <v>141</v>
      </c>
      <c r="K4928" t="s">
        <v>18641</v>
      </c>
      <c r="L4928" t="s">
        <v>18642</v>
      </c>
      <c r="M4928">
        <v>192.79916666599999</v>
      </c>
      <c r="N4928">
        <v>0</v>
      </c>
      <c r="O4928">
        <v>1</v>
      </c>
      <c r="P4928">
        <v>0</v>
      </c>
      <c r="Q4928">
        <v>0</v>
      </c>
      <c r="R4928">
        <v>0</v>
      </c>
      <c r="S4928">
        <v>192.79916700000001</v>
      </c>
      <c r="T4928">
        <v>0</v>
      </c>
      <c r="U4928">
        <v>0</v>
      </c>
    </row>
    <row r="4929" spans="1:21" x14ac:dyDescent="0.25">
      <c r="A4929" t="s">
        <v>18643</v>
      </c>
      <c r="B4929">
        <v>1</v>
      </c>
      <c r="C4929" t="s">
        <v>78</v>
      </c>
      <c r="D4929" t="s">
        <v>94</v>
      </c>
      <c r="E4929" t="s">
        <v>18644</v>
      </c>
      <c r="F4929" t="s">
        <v>4986</v>
      </c>
      <c r="G4929" t="s">
        <v>71</v>
      </c>
      <c r="H4929" t="s">
        <v>129</v>
      </c>
      <c r="I4929" t="s">
        <v>22</v>
      </c>
      <c r="J4929" t="s">
        <v>141</v>
      </c>
      <c r="K4929" t="s">
        <v>18645</v>
      </c>
      <c r="L4929" t="s">
        <v>18646</v>
      </c>
      <c r="M4929">
        <v>1.331111111</v>
      </c>
      <c r="N4929">
        <v>0</v>
      </c>
      <c r="O4929">
        <v>29</v>
      </c>
      <c r="P4929">
        <v>0</v>
      </c>
      <c r="Q4929">
        <v>0</v>
      </c>
      <c r="R4929">
        <v>0</v>
      </c>
      <c r="S4929">
        <v>38.602221999999998</v>
      </c>
      <c r="T4929">
        <v>0</v>
      </c>
      <c r="U4929">
        <v>0</v>
      </c>
    </row>
    <row r="4930" spans="1:21" x14ac:dyDescent="0.25">
      <c r="A4930" t="s">
        <v>18647</v>
      </c>
      <c r="B4930">
        <v>1</v>
      </c>
      <c r="C4930" t="s">
        <v>78</v>
      </c>
      <c r="D4930" t="s">
        <v>82</v>
      </c>
      <c r="E4930" t="s">
        <v>18648</v>
      </c>
      <c r="F4930" t="s">
        <v>5842</v>
      </c>
      <c r="G4930" t="s">
        <v>71</v>
      </c>
      <c r="H4930" t="s">
        <v>129</v>
      </c>
      <c r="I4930" t="s">
        <v>22</v>
      </c>
      <c r="J4930" t="s">
        <v>141</v>
      </c>
      <c r="K4930" t="s">
        <v>18649</v>
      </c>
      <c r="L4930" t="s">
        <v>18650</v>
      </c>
      <c r="M4930">
        <v>2.7427777770000001</v>
      </c>
      <c r="N4930">
        <v>1</v>
      </c>
      <c r="O4930">
        <v>487</v>
      </c>
      <c r="P4930">
        <v>0</v>
      </c>
      <c r="Q4930">
        <v>0</v>
      </c>
      <c r="R4930">
        <v>2.7427779999999999</v>
      </c>
      <c r="S4930">
        <v>1335.7327769999999</v>
      </c>
      <c r="T4930">
        <v>0</v>
      </c>
      <c r="U4930">
        <v>0</v>
      </c>
    </row>
    <row r="4931" spans="1:21" x14ac:dyDescent="0.25">
      <c r="A4931" t="s">
        <v>18651</v>
      </c>
      <c r="B4931">
        <v>1</v>
      </c>
      <c r="C4931" t="s">
        <v>78</v>
      </c>
      <c r="D4931" t="s">
        <v>94</v>
      </c>
      <c r="E4931" t="s">
        <v>18652</v>
      </c>
      <c r="F4931" t="s">
        <v>4991</v>
      </c>
      <c r="G4931" t="s">
        <v>71</v>
      </c>
      <c r="H4931" t="s">
        <v>129</v>
      </c>
      <c r="I4931" t="s">
        <v>22</v>
      </c>
      <c r="J4931" t="s">
        <v>141</v>
      </c>
      <c r="K4931" t="s">
        <v>18653</v>
      </c>
      <c r="L4931" t="s">
        <v>18654</v>
      </c>
      <c r="M4931">
        <v>2.2011111109999999</v>
      </c>
      <c r="N4931">
        <v>0</v>
      </c>
      <c r="O4931">
        <v>1</v>
      </c>
      <c r="P4931">
        <v>0</v>
      </c>
      <c r="Q4931">
        <v>0</v>
      </c>
      <c r="R4931">
        <v>0</v>
      </c>
      <c r="S4931">
        <v>2.201111</v>
      </c>
      <c r="T4931">
        <v>0</v>
      </c>
      <c r="U4931">
        <v>0</v>
      </c>
    </row>
    <row r="4932" spans="1:21" x14ac:dyDescent="0.25">
      <c r="A4932" t="s">
        <v>18655</v>
      </c>
      <c r="B4932">
        <v>1</v>
      </c>
      <c r="C4932" t="s">
        <v>78</v>
      </c>
      <c r="D4932" t="s">
        <v>94</v>
      </c>
      <c r="E4932" t="s">
        <v>18656</v>
      </c>
      <c r="F4932" t="s">
        <v>5070</v>
      </c>
      <c r="G4932" t="s">
        <v>71</v>
      </c>
      <c r="H4932" t="s">
        <v>129</v>
      </c>
      <c r="I4932" t="s">
        <v>22</v>
      </c>
      <c r="J4932" t="s">
        <v>141</v>
      </c>
      <c r="K4932" t="s">
        <v>18657</v>
      </c>
      <c r="L4932" t="s">
        <v>18658</v>
      </c>
      <c r="M4932">
        <v>1.051388888</v>
      </c>
      <c r="N4932">
        <v>0</v>
      </c>
      <c r="O4932">
        <v>1</v>
      </c>
      <c r="P4932">
        <v>0</v>
      </c>
      <c r="Q4932">
        <v>0</v>
      </c>
      <c r="R4932">
        <v>0</v>
      </c>
      <c r="S4932">
        <v>1.0513889999999999</v>
      </c>
      <c r="T4932">
        <v>0</v>
      </c>
      <c r="U4932">
        <v>0</v>
      </c>
    </row>
    <row r="4933" spans="1:21" x14ac:dyDescent="0.25">
      <c r="A4933" t="s">
        <v>18659</v>
      </c>
      <c r="B4933">
        <v>1</v>
      </c>
      <c r="C4933" t="s">
        <v>78</v>
      </c>
      <c r="D4933" t="s">
        <v>90</v>
      </c>
      <c r="E4933" t="s">
        <v>18660</v>
      </c>
      <c r="F4933" t="s">
        <v>6823</v>
      </c>
      <c r="G4933" t="s">
        <v>71</v>
      </c>
      <c r="H4933" t="s">
        <v>129</v>
      </c>
      <c r="I4933" t="s">
        <v>22</v>
      </c>
      <c r="J4933" t="s">
        <v>141</v>
      </c>
      <c r="K4933" t="s">
        <v>18661</v>
      </c>
      <c r="L4933" t="s">
        <v>18662</v>
      </c>
      <c r="M4933">
        <v>1.3819444439999999</v>
      </c>
      <c r="N4933">
        <v>0</v>
      </c>
      <c r="O4933">
        <v>144</v>
      </c>
      <c r="P4933">
        <v>0</v>
      </c>
      <c r="Q4933">
        <v>0</v>
      </c>
      <c r="R4933">
        <v>0</v>
      </c>
      <c r="S4933">
        <v>199</v>
      </c>
      <c r="T4933">
        <v>0</v>
      </c>
      <c r="U4933">
        <v>0</v>
      </c>
    </row>
    <row r="4934" spans="1:21" x14ac:dyDescent="0.25">
      <c r="A4934" t="s">
        <v>18663</v>
      </c>
      <c r="B4934">
        <v>1</v>
      </c>
      <c r="C4934" t="s">
        <v>78</v>
      </c>
      <c r="D4934" t="s">
        <v>94</v>
      </c>
      <c r="E4934" t="s">
        <v>18664</v>
      </c>
      <c r="F4934" t="s">
        <v>6310</v>
      </c>
      <c r="G4934" t="s">
        <v>71</v>
      </c>
      <c r="H4934" t="s">
        <v>129</v>
      </c>
      <c r="I4934" t="s">
        <v>22</v>
      </c>
      <c r="J4934" t="s">
        <v>141</v>
      </c>
      <c r="K4934" t="s">
        <v>18665</v>
      </c>
      <c r="L4934" t="s">
        <v>18666</v>
      </c>
      <c r="M4934">
        <v>12.143888887999999</v>
      </c>
      <c r="N4934">
        <v>0</v>
      </c>
      <c r="O4934">
        <v>52</v>
      </c>
      <c r="P4934">
        <v>0</v>
      </c>
      <c r="Q4934">
        <v>0</v>
      </c>
      <c r="R4934">
        <v>0</v>
      </c>
      <c r="S4934">
        <v>631.48222199999998</v>
      </c>
      <c r="T4934">
        <v>0</v>
      </c>
      <c r="U4934">
        <v>0</v>
      </c>
    </row>
    <row r="4935" spans="1:21" x14ac:dyDescent="0.25">
      <c r="A4935" t="s">
        <v>18667</v>
      </c>
      <c r="B4935">
        <v>1</v>
      </c>
      <c r="C4935" t="s">
        <v>78</v>
      </c>
      <c r="D4935" t="s">
        <v>94</v>
      </c>
      <c r="E4935" t="s">
        <v>18668</v>
      </c>
      <c r="F4935" t="s">
        <v>6310</v>
      </c>
      <c r="G4935" t="s">
        <v>71</v>
      </c>
      <c r="H4935" t="s">
        <v>129</v>
      </c>
      <c r="I4935" t="s">
        <v>22</v>
      </c>
      <c r="J4935" t="s">
        <v>141</v>
      </c>
      <c r="K4935" t="s">
        <v>18669</v>
      </c>
      <c r="L4935" t="s">
        <v>18670</v>
      </c>
      <c r="M4935">
        <v>1.7763888880000001</v>
      </c>
      <c r="N4935">
        <v>0</v>
      </c>
      <c r="O4935">
        <v>18</v>
      </c>
      <c r="P4935">
        <v>0</v>
      </c>
      <c r="Q4935">
        <v>0</v>
      </c>
      <c r="R4935">
        <v>0</v>
      </c>
      <c r="S4935">
        <v>31.975000000000001</v>
      </c>
      <c r="T4935">
        <v>0</v>
      </c>
      <c r="U4935">
        <v>0</v>
      </c>
    </row>
    <row r="4936" spans="1:21" x14ac:dyDescent="0.25">
      <c r="A4936" t="s">
        <v>18671</v>
      </c>
      <c r="B4936">
        <v>1</v>
      </c>
      <c r="C4936" t="s">
        <v>78</v>
      </c>
      <c r="D4936" t="s">
        <v>94</v>
      </c>
      <c r="E4936" t="s">
        <v>18672</v>
      </c>
      <c r="F4936" t="s">
        <v>5070</v>
      </c>
      <c r="G4936" t="s">
        <v>71</v>
      </c>
      <c r="H4936" t="s">
        <v>129</v>
      </c>
      <c r="I4936" t="s">
        <v>22</v>
      </c>
      <c r="J4936" t="s">
        <v>141</v>
      </c>
      <c r="K4936" t="s">
        <v>18673</v>
      </c>
      <c r="L4936" t="s">
        <v>18674</v>
      </c>
      <c r="M4936">
        <v>1.1061111109999999</v>
      </c>
      <c r="N4936">
        <v>0</v>
      </c>
      <c r="O4936">
        <v>1</v>
      </c>
      <c r="P4936">
        <v>0</v>
      </c>
      <c r="Q4936">
        <v>0</v>
      </c>
      <c r="R4936">
        <v>0</v>
      </c>
      <c r="S4936">
        <v>1.1061110000000001</v>
      </c>
      <c r="T4936">
        <v>0</v>
      </c>
      <c r="U4936">
        <v>0</v>
      </c>
    </row>
    <row r="4937" spans="1:21" x14ac:dyDescent="0.25">
      <c r="A4937" t="s">
        <v>18675</v>
      </c>
      <c r="B4937">
        <v>1</v>
      </c>
      <c r="C4937" t="s">
        <v>78</v>
      </c>
      <c r="D4937" t="s">
        <v>94</v>
      </c>
      <c r="E4937" t="s">
        <v>18672</v>
      </c>
      <c r="F4937" t="s">
        <v>5070</v>
      </c>
      <c r="G4937" t="s">
        <v>71</v>
      </c>
      <c r="H4937" t="s">
        <v>129</v>
      </c>
      <c r="I4937" t="s">
        <v>22</v>
      </c>
      <c r="J4937" t="s">
        <v>141</v>
      </c>
      <c r="K4937" t="s">
        <v>18676</v>
      </c>
      <c r="L4937" t="s">
        <v>18677</v>
      </c>
      <c r="M4937">
        <v>1.8049999999999999</v>
      </c>
      <c r="N4937">
        <v>0</v>
      </c>
      <c r="O4937">
        <v>1</v>
      </c>
      <c r="P4937">
        <v>0</v>
      </c>
      <c r="Q4937">
        <v>0</v>
      </c>
      <c r="R4937">
        <v>0</v>
      </c>
      <c r="S4937">
        <v>1.8049999999999999</v>
      </c>
      <c r="T4937">
        <v>0</v>
      </c>
      <c r="U4937">
        <v>0</v>
      </c>
    </row>
    <row r="4938" spans="1:21" x14ac:dyDescent="0.25">
      <c r="A4938" t="s">
        <v>18678</v>
      </c>
      <c r="B4938">
        <v>1</v>
      </c>
      <c r="C4938" t="s">
        <v>78</v>
      </c>
      <c r="D4938" t="s">
        <v>94</v>
      </c>
      <c r="E4938" t="s">
        <v>18679</v>
      </c>
      <c r="F4938" t="s">
        <v>4991</v>
      </c>
      <c r="G4938" t="s">
        <v>71</v>
      </c>
      <c r="H4938" t="s">
        <v>129</v>
      </c>
      <c r="I4938" t="s">
        <v>22</v>
      </c>
      <c r="J4938" t="s">
        <v>141</v>
      </c>
      <c r="K4938" t="s">
        <v>18680</v>
      </c>
      <c r="L4938" t="s">
        <v>18681</v>
      </c>
      <c r="M4938">
        <v>3.4930555550000002</v>
      </c>
      <c r="N4938">
        <v>2</v>
      </c>
      <c r="O4938">
        <v>0</v>
      </c>
      <c r="P4938">
        <v>0</v>
      </c>
      <c r="Q4938">
        <v>0</v>
      </c>
      <c r="R4938">
        <v>6.9861110000000002</v>
      </c>
      <c r="S4938">
        <v>0</v>
      </c>
      <c r="T4938">
        <v>0</v>
      </c>
      <c r="U4938">
        <v>0</v>
      </c>
    </row>
    <row r="4939" spans="1:21" x14ac:dyDescent="0.25">
      <c r="A4939" t="s">
        <v>18682</v>
      </c>
      <c r="B4939">
        <v>1</v>
      </c>
      <c r="C4939" t="s">
        <v>78</v>
      </c>
      <c r="D4939" t="s">
        <v>94</v>
      </c>
      <c r="E4939" t="s">
        <v>18683</v>
      </c>
      <c r="F4939" t="s">
        <v>5070</v>
      </c>
      <c r="G4939" t="s">
        <v>71</v>
      </c>
      <c r="H4939" t="s">
        <v>129</v>
      </c>
      <c r="I4939" t="s">
        <v>22</v>
      </c>
      <c r="J4939" t="s">
        <v>141</v>
      </c>
      <c r="K4939" t="s">
        <v>18684</v>
      </c>
      <c r="L4939" t="s">
        <v>18685</v>
      </c>
      <c r="M4939">
        <v>0.63249999999999995</v>
      </c>
      <c r="N4939">
        <v>0</v>
      </c>
      <c r="O4939">
        <v>1</v>
      </c>
      <c r="P4939">
        <v>0</v>
      </c>
      <c r="Q4939">
        <v>0</v>
      </c>
      <c r="R4939">
        <v>0</v>
      </c>
      <c r="S4939">
        <v>0.63249999999999995</v>
      </c>
      <c r="T4939">
        <v>0</v>
      </c>
      <c r="U4939">
        <v>0</v>
      </c>
    </row>
    <row r="4940" spans="1:21" x14ac:dyDescent="0.25">
      <c r="A4940" t="s">
        <v>18686</v>
      </c>
      <c r="B4940">
        <v>1</v>
      </c>
      <c r="C4940" t="s">
        <v>78</v>
      </c>
      <c r="D4940" t="s">
        <v>94</v>
      </c>
      <c r="E4940" t="s">
        <v>18687</v>
      </c>
      <c r="F4940" t="s">
        <v>5070</v>
      </c>
      <c r="G4940" t="s">
        <v>71</v>
      </c>
      <c r="H4940" t="s">
        <v>129</v>
      </c>
      <c r="I4940" t="s">
        <v>22</v>
      </c>
      <c r="J4940" t="s">
        <v>141</v>
      </c>
      <c r="K4940" t="s">
        <v>18688</v>
      </c>
      <c r="L4940" t="s">
        <v>18689</v>
      </c>
      <c r="M4940">
        <v>0.82972222200000001</v>
      </c>
      <c r="N4940">
        <v>0</v>
      </c>
      <c r="O4940">
        <v>1</v>
      </c>
      <c r="P4940">
        <v>0</v>
      </c>
      <c r="Q4940">
        <v>0</v>
      </c>
      <c r="R4940">
        <v>0</v>
      </c>
      <c r="S4940">
        <v>0.82972199999999996</v>
      </c>
      <c r="T4940">
        <v>0</v>
      </c>
      <c r="U4940">
        <v>0</v>
      </c>
    </row>
    <row r="4941" spans="1:21" x14ac:dyDescent="0.25">
      <c r="A4941" t="s">
        <v>18690</v>
      </c>
      <c r="B4941">
        <v>1</v>
      </c>
      <c r="C4941" t="s">
        <v>78</v>
      </c>
      <c r="D4941" t="s">
        <v>94</v>
      </c>
      <c r="E4941" t="s">
        <v>18691</v>
      </c>
      <c r="F4941" t="s">
        <v>5842</v>
      </c>
      <c r="G4941" t="s">
        <v>71</v>
      </c>
      <c r="H4941" t="s">
        <v>129</v>
      </c>
      <c r="I4941" t="s">
        <v>22</v>
      </c>
      <c r="J4941" t="s">
        <v>141</v>
      </c>
      <c r="K4941" t="s">
        <v>18692</v>
      </c>
      <c r="L4941" t="s">
        <v>18693</v>
      </c>
      <c r="M4941">
        <v>1.1302777770000001</v>
      </c>
      <c r="N4941">
        <v>0</v>
      </c>
      <c r="O4941">
        <v>10</v>
      </c>
      <c r="P4941">
        <v>0</v>
      </c>
      <c r="Q4941">
        <v>0</v>
      </c>
      <c r="R4941">
        <v>0</v>
      </c>
      <c r="S4941">
        <v>11.302778</v>
      </c>
      <c r="T4941">
        <v>0</v>
      </c>
      <c r="U4941">
        <v>0</v>
      </c>
    </row>
    <row r="4942" spans="1:21" x14ac:dyDescent="0.25">
      <c r="A4942" t="s">
        <v>18694</v>
      </c>
      <c r="B4942">
        <v>1</v>
      </c>
      <c r="C4942" t="s">
        <v>78</v>
      </c>
      <c r="D4942" t="s">
        <v>94</v>
      </c>
      <c r="E4942" t="s">
        <v>18695</v>
      </c>
      <c r="F4942" t="s">
        <v>5748</v>
      </c>
      <c r="G4942" t="s">
        <v>71</v>
      </c>
      <c r="H4942" t="s">
        <v>129</v>
      </c>
      <c r="I4942" t="s">
        <v>22</v>
      </c>
      <c r="J4942" t="s">
        <v>141</v>
      </c>
      <c r="K4942" t="s">
        <v>18696</v>
      </c>
      <c r="L4942" t="s">
        <v>18697</v>
      </c>
      <c r="M4942">
        <v>0.32750000000000001</v>
      </c>
      <c r="N4942">
        <v>0</v>
      </c>
      <c r="O4942">
        <v>13</v>
      </c>
      <c r="P4942">
        <v>0</v>
      </c>
      <c r="Q4942">
        <v>0</v>
      </c>
      <c r="R4942">
        <v>0</v>
      </c>
      <c r="S4942">
        <v>4.2575000000000003</v>
      </c>
      <c r="T4942">
        <v>0</v>
      </c>
      <c r="U4942">
        <v>0</v>
      </c>
    </row>
    <row r="4943" spans="1:21" x14ac:dyDescent="0.25">
      <c r="A4943" t="s">
        <v>18698</v>
      </c>
      <c r="B4943">
        <v>1</v>
      </c>
      <c r="C4943" t="s">
        <v>78</v>
      </c>
      <c r="D4943" t="s">
        <v>94</v>
      </c>
      <c r="E4943" t="s">
        <v>18699</v>
      </c>
      <c r="F4943" t="s">
        <v>4991</v>
      </c>
      <c r="G4943" t="s">
        <v>71</v>
      </c>
      <c r="H4943" t="s">
        <v>129</v>
      </c>
      <c r="I4943" t="s">
        <v>22</v>
      </c>
      <c r="J4943" t="s">
        <v>141</v>
      </c>
      <c r="K4943" t="s">
        <v>18700</v>
      </c>
      <c r="L4943" t="s">
        <v>18701</v>
      </c>
      <c r="M4943">
        <v>5.2905555550000001</v>
      </c>
      <c r="N4943">
        <v>0</v>
      </c>
      <c r="O4943">
        <v>1</v>
      </c>
      <c r="P4943">
        <v>0</v>
      </c>
      <c r="Q4943">
        <v>0</v>
      </c>
      <c r="R4943">
        <v>0</v>
      </c>
      <c r="S4943">
        <v>5.2905559999999996</v>
      </c>
      <c r="T4943">
        <v>0</v>
      </c>
      <c r="U4943">
        <v>0</v>
      </c>
    </row>
    <row r="4944" spans="1:21" x14ac:dyDescent="0.25">
      <c r="A4944" t="s">
        <v>18702</v>
      </c>
      <c r="B4944">
        <v>1</v>
      </c>
      <c r="C4944" t="s">
        <v>78</v>
      </c>
      <c r="D4944" t="s">
        <v>94</v>
      </c>
      <c r="E4944" t="s">
        <v>18703</v>
      </c>
      <c r="F4944" t="s">
        <v>5070</v>
      </c>
      <c r="G4944" t="s">
        <v>71</v>
      </c>
      <c r="H4944" t="s">
        <v>129</v>
      </c>
      <c r="I4944" t="s">
        <v>22</v>
      </c>
      <c r="J4944" t="s">
        <v>141</v>
      </c>
      <c r="K4944" t="s">
        <v>18704</v>
      </c>
      <c r="L4944" t="s">
        <v>18705</v>
      </c>
      <c r="M4944">
        <v>27.931111111</v>
      </c>
      <c r="N4944">
        <v>0</v>
      </c>
      <c r="O4944">
        <v>2</v>
      </c>
      <c r="P4944">
        <v>0</v>
      </c>
      <c r="Q4944">
        <v>0</v>
      </c>
      <c r="R4944">
        <v>0</v>
      </c>
      <c r="S4944">
        <v>55.862222000000003</v>
      </c>
      <c r="T4944">
        <v>0</v>
      </c>
      <c r="U4944">
        <v>0</v>
      </c>
    </row>
    <row r="4945" spans="1:21" x14ac:dyDescent="0.25">
      <c r="A4945" t="s">
        <v>18706</v>
      </c>
      <c r="B4945">
        <v>1</v>
      </c>
      <c r="C4945" t="s">
        <v>78</v>
      </c>
      <c r="D4945" t="s">
        <v>94</v>
      </c>
      <c r="E4945" t="s">
        <v>18707</v>
      </c>
      <c r="F4945" t="s">
        <v>2199</v>
      </c>
      <c r="G4945" t="s">
        <v>71</v>
      </c>
      <c r="H4945" t="s">
        <v>129</v>
      </c>
      <c r="I4945" t="s">
        <v>22</v>
      </c>
      <c r="J4945" t="s">
        <v>141</v>
      </c>
      <c r="K4945" t="s">
        <v>18708</v>
      </c>
      <c r="L4945" t="s">
        <v>18709</v>
      </c>
      <c r="M4945">
        <v>24.194722221999999</v>
      </c>
      <c r="N4945">
        <v>0</v>
      </c>
      <c r="O4945">
        <v>3</v>
      </c>
      <c r="P4945">
        <v>0</v>
      </c>
      <c r="Q4945">
        <v>0</v>
      </c>
      <c r="R4945">
        <v>0</v>
      </c>
      <c r="S4945">
        <v>72.584166999999994</v>
      </c>
      <c r="T4945">
        <v>0</v>
      </c>
      <c r="U4945">
        <v>0</v>
      </c>
    </row>
    <row r="4946" spans="1:21" x14ac:dyDescent="0.25">
      <c r="A4946" t="s">
        <v>18710</v>
      </c>
      <c r="B4946">
        <v>1</v>
      </c>
      <c r="C4946" t="s">
        <v>78</v>
      </c>
      <c r="D4946" t="s">
        <v>94</v>
      </c>
      <c r="E4946" t="s">
        <v>18711</v>
      </c>
      <c r="F4946" t="s">
        <v>5070</v>
      </c>
      <c r="G4946" t="s">
        <v>71</v>
      </c>
      <c r="H4946" t="s">
        <v>129</v>
      </c>
      <c r="I4946" t="s">
        <v>22</v>
      </c>
      <c r="J4946" t="s">
        <v>141</v>
      </c>
      <c r="K4946" t="s">
        <v>18712</v>
      </c>
      <c r="L4946" t="s">
        <v>18713</v>
      </c>
      <c r="M4946">
        <v>2.5955555549999998</v>
      </c>
      <c r="N4946">
        <v>0</v>
      </c>
      <c r="O4946">
        <v>2</v>
      </c>
      <c r="P4946">
        <v>0</v>
      </c>
      <c r="Q4946">
        <v>0</v>
      </c>
      <c r="R4946">
        <v>0</v>
      </c>
      <c r="S4946">
        <v>5.1911110000000003</v>
      </c>
      <c r="T4946">
        <v>0</v>
      </c>
      <c r="U4946">
        <v>0</v>
      </c>
    </row>
    <row r="4947" spans="1:21" x14ac:dyDescent="0.25">
      <c r="A4947" t="s">
        <v>18714</v>
      </c>
      <c r="B4947">
        <v>1</v>
      </c>
      <c r="C4947" t="s">
        <v>78</v>
      </c>
      <c r="D4947" t="s">
        <v>94</v>
      </c>
      <c r="E4947" t="s">
        <v>18715</v>
      </c>
      <c r="F4947" t="s">
        <v>5842</v>
      </c>
      <c r="G4947" t="s">
        <v>71</v>
      </c>
      <c r="H4947" t="s">
        <v>129</v>
      </c>
      <c r="I4947" t="s">
        <v>22</v>
      </c>
      <c r="J4947" t="s">
        <v>141</v>
      </c>
      <c r="K4947" t="s">
        <v>18716</v>
      </c>
      <c r="L4947" t="s">
        <v>18717</v>
      </c>
      <c r="M4947">
        <v>4.8872222220000001</v>
      </c>
      <c r="N4947">
        <v>0</v>
      </c>
      <c r="O4947">
        <v>10</v>
      </c>
      <c r="P4947">
        <v>0</v>
      </c>
      <c r="Q4947">
        <v>0</v>
      </c>
      <c r="R4947">
        <v>0</v>
      </c>
      <c r="S4947">
        <v>48.872222000000001</v>
      </c>
      <c r="T4947">
        <v>0</v>
      </c>
      <c r="U4947">
        <v>0</v>
      </c>
    </row>
    <row r="4948" spans="1:21" x14ac:dyDescent="0.25">
      <c r="A4948" t="s">
        <v>18718</v>
      </c>
      <c r="B4948">
        <v>1</v>
      </c>
      <c r="C4948" t="s">
        <v>78</v>
      </c>
      <c r="D4948" t="s">
        <v>94</v>
      </c>
      <c r="E4948" t="s">
        <v>18719</v>
      </c>
      <c r="F4948" t="s">
        <v>5417</v>
      </c>
      <c r="G4948" t="s">
        <v>71</v>
      </c>
      <c r="H4948" t="s">
        <v>129</v>
      </c>
      <c r="I4948" t="s">
        <v>22</v>
      </c>
      <c r="J4948" t="s">
        <v>141</v>
      </c>
      <c r="K4948" t="s">
        <v>18720</v>
      </c>
      <c r="L4948" t="s">
        <v>18721</v>
      </c>
      <c r="M4948">
        <v>11.264444444</v>
      </c>
      <c r="N4948">
        <v>0</v>
      </c>
      <c r="O4948">
        <v>1</v>
      </c>
      <c r="P4948">
        <v>0</v>
      </c>
      <c r="Q4948">
        <v>0</v>
      </c>
      <c r="R4948">
        <v>0</v>
      </c>
      <c r="S4948">
        <v>11.264443999999999</v>
      </c>
      <c r="T4948">
        <v>0</v>
      </c>
      <c r="U4948">
        <v>0</v>
      </c>
    </row>
    <row r="4949" spans="1:21" x14ac:dyDescent="0.25">
      <c r="A4949" t="s">
        <v>18722</v>
      </c>
      <c r="B4949">
        <v>1</v>
      </c>
      <c r="C4949" t="s">
        <v>78</v>
      </c>
      <c r="D4949" t="s">
        <v>94</v>
      </c>
      <c r="E4949" t="s">
        <v>1046</v>
      </c>
      <c r="F4949" t="s">
        <v>140</v>
      </c>
      <c r="G4949" t="s">
        <v>72</v>
      </c>
      <c r="H4949" t="s">
        <v>129</v>
      </c>
      <c r="I4949" t="s">
        <v>22</v>
      </c>
      <c r="J4949" t="s">
        <v>141</v>
      </c>
      <c r="K4949" t="s">
        <v>18723</v>
      </c>
      <c r="L4949" t="s">
        <v>18724</v>
      </c>
      <c r="M4949">
        <v>0.64222222200000001</v>
      </c>
      <c r="N4949">
        <v>6</v>
      </c>
      <c r="O4949">
        <v>867</v>
      </c>
      <c r="P4949">
        <v>0</v>
      </c>
      <c r="Q4949">
        <v>18</v>
      </c>
      <c r="R4949">
        <v>3.8533330000000001</v>
      </c>
      <c r="S4949">
        <v>556.80666599999995</v>
      </c>
      <c r="T4949">
        <v>0</v>
      </c>
      <c r="U4949">
        <v>11.56</v>
      </c>
    </row>
    <row r="4950" spans="1:21" x14ac:dyDescent="0.25">
      <c r="A4950" t="s">
        <v>18725</v>
      </c>
      <c r="B4950">
        <v>1</v>
      </c>
      <c r="C4950" t="s">
        <v>78</v>
      </c>
      <c r="D4950" t="s">
        <v>94</v>
      </c>
      <c r="E4950" t="s">
        <v>18726</v>
      </c>
      <c r="F4950" t="s">
        <v>4986</v>
      </c>
      <c r="G4950" t="s">
        <v>71</v>
      </c>
      <c r="H4950" t="s">
        <v>129</v>
      </c>
      <c r="I4950" t="s">
        <v>22</v>
      </c>
      <c r="J4950" t="s">
        <v>141</v>
      </c>
      <c r="K4950" t="s">
        <v>18727</v>
      </c>
      <c r="L4950" t="s">
        <v>18728</v>
      </c>
      <c r="M4950">
        <v>3.3036111109999999</v>
      </c>
      <c r="N4950">
        <v>0</v>
      </c>
      <c r="O4950">
        <v>9</v>
      </c>
      <c r="P4950">
        <v>0</v>
      </c>
      <c r="Q4950">
        <v>0</v>
      </c>
      <c r="R4950">
        <v>0</v>
      </c>
      <c r="S4950">
        <v>29.732500000000002</v>
      </c>
      <c r="T4950">
        <v>0</v>
      </c>
      <c r="U4950">
        <v>0</v>
      </c>
    </row>
    <row r="4951" spans="1:21" x14ac:dyDescent="0.25">
      <c r="A4951" t="s">
        <v>18729</v>
      </c>
      <c r="B4951">
        <v>1</v>
      </c>
      <c r="C4951" t="s">
        <v>78</v>
      </c>
      <c r="D4951" t="s">
        <v>94</v>
      </c>
      <c r="E4951" t="s">
        <v>18726</v>
      </c>
      <c r="F4951" t="s">
        <v>4986</v>
      </c>
      <c r="G4951" t="s">
        <v>71</v>
      </c>
      <c r="H4951" t="s">
        <v>129</v>
      </c>
      <c r="I4951" t="s">
        <v>22</v>
      </c>
      <c r="J4951" t="s">
        <v>141</v>
      </c>
      <c r="K4951" t="s">
        <v>18730</v>
      </c>
      <c r="L4951" t="s">
        <v>18731</v>
      </c>
      <c r="M4951">
        <v>1.378055555</v>
      </c>
      <c r="N4951">
        <v>0</v>
      </c>
      <c r="O4951">
        <v>9</v>
      </c>
      <c r="P4951">
        <v>0</v>
      </c>
      <c r="Q4951">
        <v>0</v>
      </c>
      <c r="R4951">
        <v>0</v>
      </c>
      <c r="S4951">
        <v>12.4025</v>
      </c>
      <c r="T4951">
        <v>0</v>
      </c>
      <c r="U4951">
        <v>0</v>
      </c>
    </row>
    <row r="4952" spans="1:21" x14ac:dyDescent="0.25">
      <c r="A4952" t="s">
        <v>18732</v>
      </c>
      <c r="B4952">
        <v>1</v>
      </c>
      <c r="C4952" t="s">
        <v>78</v>
      </c>
      <c r="D4952" t="s">
        <v>90</v>
      </c>
      <c r="E4952" t="s">
        <v>18733</v>
      </c>
      <c r="F4952" t="s">
        <v>4991</v>
      </c>
      <c r="G4952" t="s">
        <v>71</v>
      </c>
      <c r="H4952" t="s">
        <v>129</v>
      </c>
      <c r="I4952" t="s">
        <v>22</v>
      </c>
      <c r="J4952" t="s">
        <v>141</v>
      </c>
      <c r="K4952" t="s">
        <v>18734</v>
      </c>
      <c r="L4952" t="s">
        <v>18735</v>
      </c>
      <c r="M4952">
        <v>5.3180555549999999</v>
      </c>
      <c r="N4952">
        <v>0</v>
      </c>
      <c r="O4952">
        <v>1</v>
      </c>
      <c r="P4952">
        <v>0</v>
      </c>
      <c r="Q4952">
        <v>0</v>
      </c>
      <c r="R4952">
        <v>0</v>
      </c>
      <c r="S4952">
        <v>5.3180560000000003</v>
      </c>
      <c r="T4952">
        <v>0</v>
      </c>
      <c r="U4952">
        <v>0</v>
      </c>
    </row>
    <row r="4953" spans="1:21" x14ac:dyDescent="0.25">
      <c r="A4953" t="s">
        <v>18736</v>
      </c>
      <c r="B4953">
        <v>1</v>
      </c>
      <c r="C4953" t="s">
        <v>78</v>
      </c>
      <c r="D4953" t="s">
        <v>102</v>
      </c>
      <c r="E4953" t="s">
        <v>18737</v>
      </c>
      <c r="F4953" t="s">
        <v>4991</v>
      </c>
      <c r="G4953" t="s">
        <v>71</v>
      </c>
      <c r="H4953" t="s">
        <v>129</v>
      </c>
      <c r="I4953" t="s">
        <v>22</v>
      </c>
      <c r="J4953" t="s">
        <v>141</v>
      </c>
      <c r="K4953" t="s">
        <v>18738</v>
      </c>
      <c r="L4953" t="s">
        <v>18739</v>
      </c>
      <c r="M4953">
        <v>1.044444444</v>
      </c>
      <c r="N4953">
        <v>0</v>
      </c>
      <c r="O4953">
        <v>0</v>
      </c>
      <c r="P4953">
        <v>0</v>
      </c>
      <c r="Q4953">
        <v>1</v>
      </c>
      <c r="R4953">
        <v>0</v>
      </c>
      <c r="S4953">
        <v>0</v>
      </c>
      <c r="T4953">
        <v>0</v>
      </c>
      <c r="U4953">
        <v>1.0444439999999999</v>
      </c>
    </row>
    <row r="4954" spans="1:21" x14ac:dyDescent="0.25">
      <c r="A4954" t="s">
        <v>18740</v>
      </c>
      <c r="B4954">
        <v>1</v>
      </c>
      <c r="C4954" t="s">
        <v>78</v>
      </c>
      <c r="D4954" t="s">
        <v>94</v>
      </c>
      <c r="E4954" t="s">
        <v>18668</v>
      </c>
      <c r="F4954" t="s">
        <v>6310</v>
      </c>
      <c r="G4954" t="s">
        <v>71</v>
      </c>
      <c r="H4954" t="s">
        <v>129</v>
      </c>
      <c r="I4954" t="s">
        <v>22</v>
      </c>
      <c r="J4954" t="s">
        <v>141</v>
      </c>
      <c r="K4954" t="s">
        <v>18741</v>
      </c>
      <c r="L4954" t="s">
        <v>18742</v>
      </c>
      <c r="M4954">
        <v>3.682222222</v>
      </c>
      <c r="N4954">
        <v>0</v>
      </c>
      <c r="O4954">
        <v>18</v>
      </c>
      <c r="P4954">
        <v>0</v>
      </c>
      <c r="Q4954">
        <v>0</v>
      </c>
      <c r="R4954">
        <v>0</v>
      </c>
      <c r="S4954">
        <v>66.28</v>
      </c>
      <c r="T4954">
        <v>0</v>
      </c>
      <c r="U4954">
        <v>0</v>
      </c>
    </row>
    <row r="4955" spans="1:21" x14ac:dyDescent="0.25">
      <c r="A4955" t="s">
        <v>18743</v>
      </c>
      <c r="B4955">
        <v>1</v>
      </c>
      <c r="C4955" t="s">
        <v>78</v>
      </c>
      <c r="D4955" t="s">
        <v>94</v>
      </c>
      <c r="E4955" t="s">
        <v>18744</v>
      </c>
      <c r="F4955" t="s">
        <v>5070</v>
      </c>
      <c r="G4955" t="s">
        <v>71</v>
      </c>
      <c r="H4955" t="s">
        <v>129</v>
      </c>
      <c r="I4955" t="s">
        <v>22</v>
      </c>
      <c r="J4955" t="s">
        <v>141</v>
      </c>
      <c r="K4955" t="s">
        <v>18745</v>
      </c>
      <c r="L4955" t="s">
        <v>18746</v>
      </c>
      <c r="M4955">
        <v>1.419444444</v>
      </c>
      <c r="N4955">
        <v>0</v>
      </c>
      <c r="O4955">
        <v>1</v>
      </c>
      <c r="P4955">
        <v>0</v>
      </c>
      <c r="Q4955">
        <v>0</v>
      </c>
      <c r="R4955">
        <v>0</v>
      </c>
      <c r="S4955">
        <v>1.4194439999999999</v>
      </c>
      <c r="T4955">
        <v>0</v>
      </c>
      <c r="U4955">
        <v>0</v>
      </c>
    </row>
    <row r="4956" spans="1:21" x14ac:dyDescent="0.25">
      <c r="A4956" t="s">
        <v>18747</v>
      </c>
      <c r="B4956">
        <v>1</v>
      </c>
      <c r="C4956" t="s">
        <v>78</v>
      </c>
      <c r="D4956" t="s">
        <v>94</v>
      </c>
      <c r="E4956" t="s">
        <v>18726</v>
      </c>
      <c r="F4956" t="s">
        <v>6310</v>
      </c>
      <c r="G4956" t="s">
        <v>71</v>
      </c>
      <c r="H4956" t="s">
        <v>129</v>
      </c>
      <c r="I4956" t="s">
        <v>22</v>
      </c>
      <c r="J4956" t="s">
        <v>141</v>
      </c>
      <c r="K4956" t="s">
        <v>18748</v>
      </c>
      <c r="L4956" t="s">
        <v>18749</v>
      </c>
      <c r="M4956">
        <v>2.8363888880000001</v>
      </c>
      <c r="N4956">
        <v>0</v>
      </c>
      <c r="O4956">
        <v>9</v>
      </c>
      <c r="P4956">
        <v>0</v>
      </c>
      <c r="Q4956">
        <v>0</v>
      </c>
      <c r="R4956">
        <v>0</v>
      </c>
      <c r="S4956">
        <v>25.5275</v>
      </c>
      <c r="T4956">
        <v>0</v>
      </c>
      <c r="U4956">
        <v>0</v>
      </c>
    </row>
    <row r="4957" spans="1:21" x14ac:dyDescent="0.25">
      <c r="A4957" t="s">
        <v>18750</v>
      </c>
      <c r="B4957">
        <v>1</v>
      </c>
      <c r="C4957" t="s">
        <v>78</v>
      </c>
      <c r="D4957" t="s">
        <v>94</v>
      </c>
      <c r="E4957" t="s">
        <v>18751</v>
      </c>
      <c r="F4957" t="s">
        <v>5070</v>
      </c>
      <c r="G4957" t="s">
        <v>71</v>
      </c>
      <c r="H4957" t="s">
        <v>129</v>
      </c>
      <c r="I4957" t="s">
        <v>22</v>
      </c>
      <c r="J4957" t="s">
        <v>141</v>
      </c>
      <c r="K4957" t="s">
        <v>18752</v>
      </c>
      <c r="L4957" t="s">
        <v>18753</v>
      </c>
      <c r="M4957">
        <v>6.1627777769999996</v>
      </c>
      <c r="N4957">
        <v>0</v>
      </c>
      <c r="O4957">
        <v>1</v>
      </c>
      <c r="P4957">
        <v>0</v>
      </c>
      <c r="Q4957">
        <v>0</v>
      </c>
      <c r="R4957">
        <v>0</v>
      </c>
      <c r="S4957">
        <v>6.1627780000000003</v>
      </c>
      <c r="T4957">
        <v>0</v>
      </c>
      <c r="U4957">
        <v>0</v>
      </c>
    </row>
    <row r="4958" spans="1:21" x14ac:dyDescent="0.25">
      <c r="A4958" t="s">
        <v>18754</v>
      </c>
      <c r="B4958">
        <v>1</v>
      </c>
      <c r="C4958" t="s">
        <v>78</v>
      </c>
      <c r="D4958" t="s">
        <v>90</v>
      </c>
      <c r="E4958" t="s">
        <v>18755</v>
      </c>
      <c r="F4958" t="s">
        <v>2199</v>
      </c>
      <c r="G4958" t="s">
        <v>71</v>
      </c>
      <c r="H4958" t="s">
        <v>129</v>
      </c>
      <c r="I4958" t="s">
        <v>22</v>
      </c>
      <c r="J4958" t="s">
        <v>141</v>
      </c>
      <c r="K4958" t="s">
        <v>18756</v>
      </c>
      <c r="L4958" t="s">
        <v>18757</v>
      </c>
      <c r="M4958">
        <v>1.8363888880000001</v>
      </c>
      <c r="N4958">
        <v>0</v>
      </c>
      <c r="O4958">
        <v>0</v>
      </c>
      <c r="P4958">
        <v>0</v>
      </c>
      <c r="Q4958">
        <v>36</v>
      </c>
      <c r="R4958">
        <v>0</v>
      </c>
      <c r="S4958">
        <v>0</v>
      </c>
      <c r="T4958">
        <v>0</v>
      </c>
      <c r="U4958">
        <v>66.11</v>
      </c>
    </row>
    <row r="4959" spans="1:21" x14ac:dyDescent="0.25">
      <c r="A4959" t="s">
        <v>18758</v>
      </c>
      <c r="B4959">
        <v>1</v>
      </c>
      <c r="C4959" t="s">
        <v>78</v>
      </c>
      <c r="D4959" t="s">
        <v>94</v>
      </c>
      <c r="E4959" t="s">
        <v>18759</v>
      </c>
      <c r="F4959" t="s">
        <v>5417</v>
      </c>
      <c r="G4959" t="s">
        <v>71</v>
      </c>
      <c r="H4959" t="s">
        <v>129</v>
      </c>
      <c r="I4959" t="s">
        <v>22</v>
      </c>
      <c r="J4959" t="s">
        <v>141</v>
      </c>
      <c r="K4959" t="s">
        <v>18760</v>
      </c>
      <c r="L4959" t="s">
        <v>18761</v>
      </c>
      <c r="M4959">
        <v>4.8475000000000001</v>
      </c>
      <c r="N4959">
        <v>0</v>
      </c>
      <c r="O4959">
        <v>2</v>
      </c>
      <c r="P4959">
        <v>0</v>
      </c>
      <c r="Q4959">
        <v>0</v>
      </c>
      <c r="R4959">
        <v>0</v>
      </c>
      <c r="S4959">
        <v>9.6950000000000003</v>
      </c>
      <c r="T4959">
        <v>0</v>
      </c>
      <c r="U4959">
        <v>0</v>
      </c>
    </row>
    <row r="4960" spans="1:21" x14ac:dyDescent="0.25">
      <c r="A4960" t="s">
        <v>18762</v>
      </c>
      <c r="B4960">
        <v>1</v>
      </c>
      <c r="C4960" t="s">
        <v>79</v>
      </c>
      <c r="D4960" t="s">
        <v>122</v>
      </c>
      <c r="E4960" t="s">
        <v>18763</v>
      </c>
      <c r="F4960" t="s">
        <v>5325</v>
      </c>
      <c r="G4960" t="s">
        <v>71</v>
      </c>
      <c r="H4960" t="s">
        <v>129</v>
      </c>
      <c r="I4960" t="s">
        <v>22</v>
      </c>
      <c r="J4960" t="s">
        <v>141</v>
      </c>
      <c r="K4960" t="s">
        <v>18764</v>
      </c>
      <c r="L4960" t="s">
        <v>18765</v>
      </c>
      <c r="M4960">
        <v>2.113888888</v>
      </c>
      <c r="N4960">
        <v>0</v>
      </c>
      <c r="O4960">
        <v>14</v>
      </c>
      <c r="P4960">
        <v>0</v>
      </c>
      <c r="Q4960">
        <v>0</v>
      </c>
      <c r="R4960">
        <v>0</v>
      </c>
      <c r="S4960">
        <v>29.594443999999999</v>
      </c>
      <c r="T4960">
        <v>0</v>
      </c>
      <c r="U4960">
        <v>0</v>
      </c>
    </row>
    <row r="4961" spans="1:21" x14ac:dyDescent="0.25">
      <c r="A4961" t="s">
        <v>18766</v>
      </c>
      <c r="B4961">
        <v>1</v>
      </c>
      <c r="C4961" t="s">
        <v>78</v>
      </c>
      <c r="D4961" t="s">
        <v>99</v>
      </c>
      <c r="E4961" t="s">
        <v>18767</v>
      </c>
      <c r="F4961" t="s">
        <v>5012</v>
      </c>
      <c r="G4961" t="s">
        <v>72</v>
      </c>
      <c r="H4961" t="s">
        <v>129</v>
      </c>
      <c r="I4961" t="s">
        <v>22</v>
      </c>
      <c r="J4961" t="s">
        <v>141</v>
      </c>
      <c r="K4961" t="s">
        <v>18768</v>
      </c>
      <c r="L4961" t="s">
        <v>18769</v>
      </c>
      <c r="M4961">
        <v>3.0927777769999998</v>
      </c>
      <c r="N4961">
        <v>0</v>
      </c>
      <c r="O4961">
        <v>0</v>
      </c>
      <c r="P4961">
        <v>4</v>
      </c>
      <c r="Q4961">
        <v>0</v>
      </c>
      <c r="R4961">
        <v>0</v>
      </c>
      <c r="S4961">
        <v>0</v>
      </c>
      <c r="T4961">
        <v>12.371111000000001</v>
      </c>
      <c r="U4961">
        <v>0</v>
      </c>
    </row>
    <row r="4962" spans="1:21" x14ac:dyDescent="0.25">
      <c r="A4962" t="s">
        <v>18770</v>
      </c>
      <c r="B4962">
        <v>1</v>
      </c>
      <c r="C4962" t="s">
        <v>78</v>
      </c>
      <c r="D4962" t="s">
        <v>104</v>
      </c>
      <c r="E4962" t="s">
        <v>18771</v>
      </c>
      <c r="F4962" t="s">
        <v>5748</v>
      </c>
      <c r="G4962" t="s">
        <v>71</v>
      </c>
      <c r="H4962" t="s">
        <v>129</v>
      </c>
      <c r="I4962" t="s">
        <v>22</v>
      </c>
      <c r="J4962" t="s">
        <v>141</v>
      </c>
      <c r="K4962" t="s">
        <v>18772</v>
      </c>
      <c r="L4962" t="s">
        <v>18773</v>
      </c>
      <c r="M4962">
        <v>2.883611111</v>
      </c>
      <c r="N4962">
        <v>0</v>
      </c>
      <c r="O4962">
        <v>0</v>
      </c>
      <c r="P4962">
        <v>0</v>
      </c>
      <c r="Q4962">
        <v>4</v>
      </c>
      <c r="R4962">
        <v>0</v>
      </c>
      <c r="S4962">
        <v>0</v>
      </c>
      <c r="T4962">
        <v>0</v>
      </c>
      <c r="U4962">
        <v>11.534444000000001</v>
      </c>
    </row>
    <row r="4963" spans="1:21" x14ac:dyDescent="0.25">
      <c r="A4963" t="s">
        <v>18774</v>
      </c>
      <c r="B4963">
        <v>1</v>
      </c>
      <c r="C4963" t="s">
        <v>78</v>
      </c>
      <c r="D4963" t="s">
        <v>81</v>
      </c>
      <c r="E4963" t="s">
        <v>18775</v>
      </c>
      <c r="F4963" t="s">
        <v>4986</v>
      </c>
      <c r="G4963" t="s">
        <v>71</v>
      </c>
      <c r="H4963" t="s">
        <v>129</v>
      </c>
      <c r="I4963" t="s">
        <v>22</v>
      </c>
      <c r="J4963" t="s">
        <v>141</v>
      </c>
      <c r="K4963" t="s">
        <v>18776</v>
      </c>
      <c r="L4963" t="s">
        <v>18777</v>
      </c>
      <c r="M4963">
        <v>1.589722222</v>
      </c>
      <c r="N4963">
        <v>0</v>
      </c>
      <c r="O4963">
        <v>148</v>
      </c>
      <c r="P4963">
        <v>0</v>
      </c>
      <c r="Q4963">
        <v>0</v>
      </c>
      <c r="R4963">
        <v>0</v>
      </c>
      <c r="S4963">
        <v>235.27888899999999</v>
      </c>
      <c r="T4963">
        <v>0</v>
      </c>
      <c r="U4963">
        <v>0</v>
      </c>
    </row>
    <row r="4964" spans="1:21" x14ac:dyDescent="0.25">
      <c r="A4964" t="s">
        <v>18778</v>
      </c>
      <c r="B4964">
        <v>1</v>
      </c>
      <c r="C4964" t="s">
        <v>79</v>
      </c>
      <c r="D4964" t="s">
        <v>125</v>
      </c>
      <c r="E4964" t="s">
        <v>18779</v>
      </c>
      <c r="F4964" t="s">
        <v>2199</v>
      </c>
      <c r="G4964" t="s">
        <v>71</v>
      </c>
      <c r="H4964" t="s">
        <v>129</v>
      </c>
      <c r="I4964" t="s">
        <v>24</v>
      </c>
      <c r="J4964" t="s">
        <v>141</v>
      </c>
      <c r="K4964" t="s">
        <v>18780</v>
      </c>
      <c r="L4964" t="s">
        <v>18781</v>
      </c>
      <c r="M4964">
        <v>7.6825000000000001</v>
      </c>
      <c r="N4964">
        <v>0</v>
      </c>
      <c r="O4964">
        <v>16</v>
      </c>
      <c r="P4964">
        <v>0</v>
      </c>
      <c r="Q4964">
        <v>0</v>
      </c>
      <c r="R4964">
        <v>0</v>
      </c>
      <c r="S4964">
        <v>122.92</v>
      </c>
      <c r="T4964">
        <v>0</v>
      </c>
      <c r="U4964">
        <v>0</v>
      </c>
    </row>
    <row r="4965" spans="1:21" x14ac:dyDescent="0.25">
      <c r="A4965" t="s">
        <v>18782</v>
      </c>
      <c r="B4965">
        <v>1</v>
      </c>
      <c r="C4965" t="s">
        <v>79</v>
      </c>
      <c r="D4965" t="s">
        <v>115</v>
      </c>
      <c r="E4965" t="s">
        <v>18783</v>
      </c>
      <c r="F4965" t="s">
        <v>4991</v>
      </c>
      <c r="G4965" t="s">
        <v>71</v>
      </c>
      <c r="H4965" t="s">
        <v>129</v>
      </c>
      <c r="I4965" t="s">
        <v>22</v>
      </c>
      <c r="J4965" t="s">
        <v>141</v>
      </c>
      <c r="K4965" t="s">
        <v>18784</v>
      </c>
      <c r="L4965" t="s">
        <v>18785</v>
      </c>
      <c r="M4965">
        <v>1.0963888879999999</v>
      </c>
      <c r="N4965">
        <v>0</v>
      </c>
      <c r="O4965">
        <v>3</v>
      </c>
      <c r="P4965">
        <v>0</v>
      </c>
      <c r="Q4965">
        <v>0</v>
      </c>
      <c r="R4965">
        <v>0</v>
      </c>
      <c r="S4965">
        <v>3.289167</v>
      </c>
      <c r="T4965">
        <v>0</v>
      </c>
      <c r="U4965">
        <v>0</v>
      </c>
    </row>
    <row r="4966" spans="1:21" x14ac:dyDescent="0.25">
      <c r="A4966" t="s">
        <v>18786</v>
      </c>
      <c r="B4966">
        <v>1</v>
      </c>
      <c r="C4966" t="s">
        <v>79</v>
      </c>
      <c r="D4966" t="s">
        <v>115</v>
      </c>
      <c r="E4966" t="s">
        <v>18787</v>
      </c>
      <c r="F4966" t="s">
        <v>128</v>
      </c>
      <c r="G4966" t="s">
        <v>72</v>
      </c>
      <c r="H4966" t="s">
        <v>129</v>
      </c>
      <c r="I4966" t="s">
        <v>22</v>
      </c>
      <c r="J4966" t="s">
        <v>130</v>
      </c>
      <c r="K4966" t="s">
        <v>18788</v>
      </c>
      <c r="L4966" t="s">
        <v>18789</v>
      </c>
      <c r="M4966">
        <v>0.13611111100000001</v>
      </c>
      <c r="N4966">
        <v>18</v>
      </c>
      <c r="O4966">
        <v>1305</v>
      </c>
      <c r="P4966">
        <v>0</v>
      </c>
      <c r="Q4966">
        <v>0</v>
      </c>
      <c r="R4966">
        <v>2.4500000000000002</v>
      </c>
      <c r="S4966">
        <v>177.625</v>
      </c>
      <c r="T4966">
        <v>0</v>
      </c>
      <c r="U4966">
        <v>0</v>
      </c>
    </row>
    <row r="4967" spans="1:21" x14ac:dyDescent="0.25">
      <c r="A4967" t="s">
        <v>18790</v>
      </c>
      <c r="B4967">
        <v>1</v>
      </c>
      <c r="C4967" t="s">
        <v>78</v>
      </c>
      <c r="D4967" t="s">
        <v>85</v>
      </c>
      <c r="E4967" t="s">
        <v>18791</v>
      </c>
      <c r="F4967" t="s">
        <v>140</v>
      </c>
      <c r="G4967" t="s">
        <v>72</v>
      </c>
      <c r="H4967" t="s">
        <v>129</v>
      </c>
      <c r="I4967" t="s">
        <v>22</v>
      </c>
      <c r="J4967" t="s">
        <v>141</v>
      </c>
      <c r="K4967" t="s">
        <v>18792</v>
      </c>
      <c r="L4967" t="s">
        <v>18793</v>
      </c>
      <c r="M4967">
        <v>0.60166666599999996</v>
      </c>
      <c r="N4967">
        <v>31</v>
      </c>
      <c r="O4967">
        <v>848</v>
      </c>
      <c r="P4967">
        <v>9</v>
      </c>
      <c r="Q4967">
        <v>35</v>
      </c>
      <c r="R4967">
        <v>18.651667</v>
      </c>
      <c r="S4967">
        <v>510.21333299999998</v>
      </c>
      <c r="T4967">
        <v>5.415</v>
      </c>
      <c r="U4967">
        <v>21.058333000000001</v>
      </c>
    </row>
    <row r="4968" spans="1:21" x14ac:dyDescent="0.25">
      <c r="A4968" t="s">
        <v>18794</v>
      </c>
      <c r="B4968">
        <v>1</v>
      </c>
      <c r="C4968" t="s">
        <v>78</v>
      </c>
      <c r="D4968" t="s">
        <v>85</v>
      </c>
      <c r="E4968" t="s">
        <v>18795</v>
      </c>
      <c r="F4968" t="s">
        <v>140</v>
      </c>
      <c r="G4968" t="s">
        <v>72</v>
      </c>
      <c r="H4968" t="s">
        <v>129</v>
      </c>
      <c r="I4968" t="s">
        <v>22</v>
      </c>
      <c r="J4968" t="s">
        <v>141</v>
      </c>
      <c r="K4968" t="s">
        <v>18796</v>
      </c>
      <c r="L4968" t="s">
        <v>18797</v>
      </c>
      <c r="M4968">
        <v>8.3333332999999996E-2</v>
      </c>
      <c r="N4968">
        <v>11</v>
      </c>
      <c r="O4968">
        <v>106</v>
      </c>
      <c r="P4968">
        <v>0</v>
      </c>
      <c r="Q4968">
        <v>0</v>
      </c>
      <c r="R4968">
        <v>0.91666700000000001</v>
      </c>
      <c r="S4968">
        <v>8.8333329999999997</v>
      </c>
      <c r="T4968">
        <v>0</v>
      </c>
      <c r="U4968">
        <v>0</v>
      </c>
    </row>
    <row r="4969" spans="1:21" x14ac:dyDescent="0.25">
      <c r="A4969" t="s">
        <v>18798</v>
      </c>
      <c r="B4969">
        <v>1</v>
      </c>
      <c r="C4969" t="s">
        <v>78</v>
      </c>
      <c r="D4969" t="s">
        <v>98</v>
      </c>
      <c r="E4969" t="s">
        <v>18799</v>
      </c>
      <c r="F4969" t="s">
        <v>5012</v>
      </c>
      <c r="G4969" t="s">
        <v>72</v>
      </c>
      <c r="H4969" t="s">
        <v>129</v>
      </c>
      <c r="I4969" t="s">
        <v>22</v>
      </c>
      <c r="J4969" t="s">
        <v>141</v>
      </c>
      <c r="K4969" t="s">
        <v>18800</v>
      </c>
      <c r="L4969" t="s">
        <v>18801</v>
      </c>
      <c r="M4969">
        <v>5.324166666</v>
      </c>
      <c r="N4969">
        <v>1</v>
      </c>
      <c r="O4969">
        <v>1</v>
      </c>
      <c r="P4969">
        <v>0</v>
      </c>
      <c r="Q4969">
        <v>0</v>
      </c>
      <c r="R4969">
        <v>5.3241670000000001</v>
      </c>
      <c r="S4969">
        <v>5.3241670000000001</v>
      </c>
      <c r="T4969">
        <v>0</v>
      </c>
      <c r="U4969">
        <v>0</v>
      </c>
    </row>
    <row r="4970" spans="1:21" x14ac:dyDescent="0.25">
      <c r="A4970" t="s">
        <v>18802</v>
      </c>
      <c r="B4970">
        <v>1</v>
      </c>
      <c r="C4970" t="s">
        <v>78</v>
      </c>
      <c r="D4970" t="s">
        <v>94</v>
      </c>
      <c r="E4970" t="s">
        <v>18803</v>
      </c>
      <c r="F4970" t="s">
        <v>5070</v>
      </c>
      <c r="G4970" t="s">
        <v>71</v>
      </c>
      <c r="H4970" t="s">
        <v>129</v>
      </c>
      <c r="I4970" t="s">
        <v>22</v>
      </c>
      <c r="J4970" t="s">
        <v>141</v>
      </c>
      <c r="K4970" t="s">
        <v>18804</v>
      </c>
      <c r="L4970" t="s">
        <v>18805</v>
      </c>
      <c r="M4970">
        <v>1.9894444440000001</v>
      </c>
      <c r="N4970">
        <v>0</v>
      </c>
      <c r="O4970">
        <v>1</v>
      </c>
      <c r="P4970">
        <v>0</v>
      </c>
      <c r="Q4970">
        <v>0</v>
      </c>
      <c r="R4970">
        <v>0</v>
      </c>
      <c r="S4970">
        <v>1.989444</v>
      </c>
      <c r="T4970">
        <v>0</v>
      </c>
      <c r="U4970">
        <v>0</v>
      </c>
    </row>
    <row r="4971" spans="1:21" x14ac:dyDescent="0.25">
      <c r="A4971" t="s">
        <v>18806</v>
      </c>
      <c r="B4971">
        <v>1</v>
      </c>
      <c r="C4971" t="s">
        <v>78</v>
      </c>
      <c r="D4971" t="s">
        <v>94</v>
      </c>
      <c r="E4971" t="s">
        <v>14314</v>
      </c>
      <c r="F4971" t="s">
        <v>5070</v>
      </c>
      <c r="G4971" t="s">
        <v>71</v>
      </c>
      <c r="H4971" t="s">
        <v>129</v>
      </c>
      <c r="I4971" t="s">
        <v>22</v>
      </c>
      <c r="J4971" t="s">
        <v>141</v>
      </c>
      <c r="K4971" t="s">
        <v>18807</v>
      </c>
      <c r="L4971" t="s">
        <v>18808</v>
      </c>
      <c r="M4971">
        <v>5.4836111110000001</v>
      </c>
      <c r="N4971">
        <v>0</v>
      </c>
      <c r="O4971">
        <v>1</v>
      </c>
      <c r="P4971">
        <v>0</v>
      </c>
      <c r="Q4971">
        <v>0</v>
      </c>
      <c r="R4971">
        <v>0</v>
      </c>
      <c r="S4971">
        <v>5.4836109999999998</v>
      </c>
      <c r="T4971">
        <v>0</v>
      </c>
      <c r="U4971">
        <v>0</v>
      </c>
    </row>
    <row r="4972" spans="1:21" x14ac:dyDescent="0.25">
      <c r="A4972" t="s">
        <v>18809</v>
      </c>
      <c r="B4972">
        <v>1</v>
      </c>
      <c r="C4972" t="s">
        <v>78</v>
      </c>
      <c r="D4972" t="s">
        <v>82</v>
      </c>
      <c r="E4972" t="s">
        <v>18810</v>
      </c>
      <c r="F4972" t="s">
        <v>5748</v>
      </c>
      <c r="G4972" t="s">
        <v>71</v>
      </c>
      <c r="H4972" t="s">
        <v>129</v>
      </c>
      <c r="I4972" t="s">
        <v>22</v>
      </c>
      <c r="J4972" t="s">
        <v>141</v>
      </c>
      <c r="K4972" t="s">
        <v>18811</v>
      </c>
      <c r="L4972" t="s">
        <v>18812</v>
      </c>
      <c r="M4972">
        <v>0.22055555499999999</v>
      </c>
      <c r="N4972">
        <v>1</v>
      </c>
      <c r="O4972">
        <v>611</v>
      </c>
      <c r="P4972">
        <v>0</v>
      </c>
      <c r="Q4972">
        <v>0</v>
      </c>
      <c r="R4972">
        <v>0.220556</v>
      </c>
      <c r="S4972">
        <v>134.759444</v>
      </c>
      <c r="T4972">
        <v>0</v>
      </c>
      <c r="U4972">
        <v>0</v>
      </c>
    </row>
    <row r="4973" spans="1:21" x14ac:dyDescent="0.25">
      <c r="A4973" t="s">
        <v>18813</v>
      </c>
      <c r="B4973">
        <v>1</v>
      </c>
      <c r="C4973" t="s">
        <v>78</v>
      </c>
      <c r="D4973" t="s">
        <v>94</v>
      </c>
      <c r="E4973" t="s">
        <v>18814</v>
      </c>
      <c r="F4973" t="s">
        <v>5070</v>
      </c>
      <c r="G4973" t="s">
        <v>71</v>
      </c>
      <c r="H4973" t="s">
        <v>129</v>
      </c>
      <c r="I4973" t="s">
        <v>22</v>
      </c>
      <c r="J4973" t="s">
        <v>141</v>
      </c>
      <c r="K4973" t="s">
        <v>18815</v>
      </c>
      <c r="L4973" t="s">
        <v>18816</v>
      </c>
      <c r="M4973">
        <v>2.5163888879999998</v>
      </c>
      <c r="N4973">
        <v>0</v>
      </c>
      <c r="O4973">
        <v>1</v>
      </c>
      <c r="P4973">
        <v>0</v>
      </c>
      <c r="Q4973">
        <v>0</v>
      </c>
      <c r="R4973">
        <v>0</v>
      </c>
      <c r="S4973">
        <v>2.5163890000000002</v>
      </c>
      <c r="T4973">
        <v>0</v>
      </c>
      <c r="U4973">
        <v>0</v>
      </c>
    </row>
    <row r="4974" spans="1:21" x14ac:dyDescent="0.25">
      <c r="A4974" t="s">
        <v>18817</v>
      </c>
      <c r="B4974">
        <v>1</v>
      </c>
      <c r="C4974" t="s">
        <v>78</v>
      </c>
      <c r="D4974" t="s">
        <v>94</v>
      </c>
      <c r="E4974" t="s">
        <v>18818</v>
      </c>
      <c r="F4974" t="s">
        <v>5842</v>
      </c>
      <c r="G4974" t="s">
        <v>71</v>
      </c>
      <c r="H4974" t="s">
        <v>129</v>
      </c>
      <c r="I4974" t="s">
        <v>22</v>
      </c>
      <c r="J4974" t="s">
        <v>141</v>
      </c>
      <c r="K4974" t="s">
        <v>18819</v>
      </c>
      <c r="L4974" t="s">
        <v>18820</v>
      </c>
      <c r="M4974">
        <v>4.0097222219999997</v>
      </c>
      <c r="N4974">
        <v>0</v>
      </c>
      <c r="O4974">
        <v>33</v>
      </c>
      <c r="P4974">
        <v>0</v>
      </c>
      <c r="Q4974">
        <v>0</v>
      </c>
      <c r="R4974">
        <v>0</v>
      </c>
      <c r="S4974">
        <v>132.32083299999999</v>
      </c>
      <c r="T4974">
        <v>0</v>
      </c>
      <c r="U4974">
        <v>0</v>
      </c>
    </row>
    <row r="4975" spans="1:21" x14ac:dyDescent="0.25">
      <c r="A4975" t="s">
        <v>18821</v>
      </c>
      <c r="B4975">
        <v>1</v>
      </c>
      <c r="C4975" t="s">
        <v>78</v>
      </c>
      <c r="D4975" t="s">
        <v>94</v>
      </c>
      <c r="E4975" t="s">
        <v>18822</v>
      </c>
      <c r="F4975" t="s">
        <v>5070</v>
      </c>
      <c r="G4975" t="s">
        <v>71</v>
      </c>
      <c r="H4975" t="s">
        <v>129</v>
      </c>
      <c r="I4975" t="s">
        <v>22</v>
      </c>
      <c r="J4975" t="s">
        <v>141</v>
      </c>
      <c r="K4975" t="s">
        <v>18823</v>
      </c>
      <c r="L4975" t="s">
        <v>18824</v>
      </c>
      <c r="M4975">
        <v>4.9955555550000001</v>
      </c>
      <c r="N4975">
        <v>0</v>
      </c>
      <c r="O4975">
        <v>12</v>
      </c>
      <c r="P4975">
        <v>0</v>
      </c>
      <c r="Q4975">
        <v>0</v>
      </c>
      <c r="R4975">
        <v>0</v>
      </c>
      <c r="S4975">
        <v>59.946666999999998</v>
      </c>
      <c r="T4975">
        <v>0</v>
      </c>
      <c r="U4975">
        <v>0</v>
      </c>
    </row>
    <row r="4976" spans="1:21" x14ac:dyDescent="0.25">
      <c r="A4976" t="s">
        <v>18825</v>
      </c>
      <c r="B4976">
        <v>1</v>
      </c>
      <c r="C4976" t="s">
        <v>78</v>
      </c>
      <c r="D4976" t="s">
        <v>88</v>
      </c>
      <c r="E4976" t="s">
        <v>18826</v>
      </c>
      <c r="F4976" t="s">
        <v>4991</v>
      </c>
      <c r="G4976" t="s">
        <v>71</v>
      </c>
      <c r="H4976" t="s">
        <v>129</v>
      </c>
      <c r="I4976" t="s">
        <v>22</v>
      </c>
      <c r="J4976" t="s">
        <v>141</v>
      </c>
      <c r="K4976" t="s">
        <v>18827</v>
      </c>
      <c r="L4976" t="s">
        <v>18828</v>
      </c>
      <c r="M4976">
        <v>0.97555555500000002</v>
      </c>
      <c r="N4976">
        <v>0</v>
      </c>
      <c r="O4976">
        <v>1</v>
      </c>
      <c r="P4976">
        <v>0</v>
      </c>
      <c r="Q4976">
        <v>0</v>
      </c>
      <c r="R4976">
        <v>0</v>
      </c>
      <c r="S4976">
        <v>0.97555599999999998</v>
      </c>
      <c r="T4976">
        <v>0</v>
      </c>
      <c r="U4976">
        <v>0</v>
      </c>
    </row>
    <row r="4977" spans="1:21" x14ac:dyDescent="0.25">
      <c r="A4977" t="s">
        <v>18829</v>
      </c>
      <c r="B4977">
        <v>1</v>
      </c>
      <c r="C4977" t="s">
        <v>79</v>
      </c>
      <c r="D4977" t="s">
        <v>115</v>
      </c>
      <c r="E4977" t="s">
        <v>18830</v>
      </c>
      <c r="F4977" t="s">
        <v>140</v>
      </c>
      <c r="G4977" t="s">
        <v>72</v>
      </c>
      <c r="H4977" t="s">
        <v>168</v>
      </c>
      <c r="I4977" t="s">
        <v>22</v>
      </c>
      <c r="J4977" t="s">
        <v>141</v>
      </c>
      <c r="K4977" t="s">
        <v>18831</v>
      </c>
      <c r="L4977" t="s">
        <v>18832</v>
      </c>
      <c r="M4977">
        <v>4.6666666000000002E-2</v>
      </c>
      <c r="N4977">
        <v>32</v>
      </c>
      <c r="O4977">
        <v>10055</v>
      </c>
      <c r="P4977">
        <v>0</v>
      </c>
      <c r="Q4977">
        <v>0</v>
      </c>
      <c r="R4977">
        <v>1.493333</v>
      </c>
      <c r="S4977">
        <v>469.23332699999997</v>
      </c>
      <c r="T4977">
        <v>0</v>
      </c>
      <c r="U4977">
        <v>0</v>
      </c>
    </row>
    <row r="4978" spans="1:21" x14ac:dyDescent="0.25">
      <c r="A4978" t="s">
        <v>18833</v>
      </c>
      <c r="B4978">
        <v>1</v>
      </c>
      <c r="C4978" t="s">
        <v>78</v>
      </c>
      <c r="D4978" t="s">
        <v>102</v>
      </c>
      <c r="E4978" t="s">
        <v>18834</v>
      </c>
      <c r="F4978" t="s">
        <v>4986</v>
      </c>
      <c r="G4978" t="s">
        <v>71</v>
      </c>
      <c r="H4978" t="s">
        <v>129</v>
      </c>
      <c r="I4978" t="s">
        <v>22</v>
      </c>
      <c r="J4978" t="s">
        <v>141</v>
      </c>
      <c r="K4978" t="s">
        <v>18835</v>
      </c>
      <c r="L4978" t="s">
        <v>18836</v>
      </c>
      <c r="M4978">
        <v>0.65083333300000001</v>
      </c>
      <c r="N4978">
        <v>0</v>
      </c>
      <c r="O4978">
        <v>0</v>
      </c>
      <c r="P4978">
        <v>0</v>
      </c>
      <c r="Q4978">
        <v>32</v>
      </c>
      <c r="R4978">
        <v>0</v>
      </c>
      <c r="S4978">
        <v>0</v>
      </c>
      <c r="T4978">
        <v>0</v>
      </c>
      <c r="U4978">
        <v>20.826667</v>
      </c>
    </row>
    <row r="4979" spans="1:21" x14ac:dyDescent="0.25">
      <c r="A4979" t="s">
        <v>18837</v>
      </c>
      <c r="B4979">
        <v>1</v>
      </c>
      <c r="C4979" t="s">
        <v>78</v>
      </c>
      <c r="D4979" t="s">
        <v>81</v>
      </c>
      <c r="E4979" t="s">
        <v>18838</v>
      </c>
      <c r="F4979" t="s">
        <v>4991</v>
      </c>
      <c r="G4979" t="s">
        <v>71</v>
      </c>
      <c r="H4979" t="s">
        <v>129</v>
      </c>
      <c r="I4979" t="s">
        <v>22</v>
      </c>
      <c r="J4979" t="s">
        <v>141</v>
      </c>
      <c r="K4979" t="s">
        <v>18839</v>
      </c>
      <c r="L4979" t="s">
        <v>18840</v>
      </c>
      <c r="M4979">
        <v>2.0077777769999998</v>
      </c>
      <c r="N4979">
        <v>0</v>
      </c>
      <c r="O4979">
        <v>5</v>
      </c>
      <c r="P4979">
        <v>0</v>
      </c>
      <c r="Q4979">
        <v>0</v>
      </c>
      <c r="R4979">
        <v>0</v>
      </c>
      <c r="S4979">
        <v>10.038888999999999</v>
      </c>
      <c r="T4979">
        <v>0</v>
      </c>
      <c r="U4979">
        <v>0</v>
      </c>
    </row>
    <row r="4980" spans="1:21" x14ac:dyDescent="0.25">
      <c r="A4980" t="s">
        <v>18841</v>
      </c>
      <c r="B4980">
        <v>1</v>
      </c>
      <c r="C4980" t="s">
        <v>78</v>
      </c>
      <c r="D4980" t="s">
        <v>88</v>
      </c>
      <c r="E4980" t="s">
        <v>18842</v>
      </c>
      <c r="F4980" t="s">
        <v>18843</v>
      </c>
      <c r="G4980" t="s">
        <v>71</v>
      </c>
      <c r="H4980" t="s">
        <v>129</v>
      </c>
      <c r="I4980" t="s">
        <v>22</v>
      </c>
      <c r="J4980" t="s">
        <v>141</v>
      </c>
      <c r="K4980" t="s">
        <v>18844</v>
      </c>
      <c r="L4980" t="s">
        <v>18845</v>
      </c>
      <c r="M4980">
        <v>0.953333333</v>
      </c>
      <c r="N4980">
        <v>0</v>
      </c>
      <c r="O4980">
        <v>100</v>
      </c>
      <c r="P4980">
        <v>0</v>
      </c>
      <c r="Q4980">
        <v>0</v>
      </c>
      <c r="R4980">
        <v>0</v>
      </c>
      <c r="S4980">
        <v>95.333332999999996</v>
      </c>
      <c r="T4980">
        <v>0</v>
      </c>
      <c r="U4980">
        <v>0</v>
      </c>
    </row>
    <row r="4981" spans="1:21" x14ac:dyDescent="0.25">
      <c r="A4981" t="s">
        <v>18846</v>
      </c>
      <c r="B4981">
        <v>1</v>
      </c>
      <c r="C4981" t="s">
        <v>78</v>
      </c>
      <c r="D4981" t="s">
        <v>94</v>
      </c>
      <c r="E4981" t="s">
        <v>18726</v>
      </c>
      <c r="F4981" t="s">
        <v>6310</v>
      </c>
      <c r="G4981" t="s">
        <v>71</v>
      </c>
      <c r="H4981" t="s">
        <v>129</v>
      </c>
      <c r="I4981" t="s">
        <v>22</v>
      </c>
      <c r="J4981" t="s">
        <v>141</v>
      </c>
      <c r="K4981" t="s">
        <v>18847</v>
      </c>
      <c r="L4981" t="s">
        <v>18848</v>
      </c>
      <c r="M4981">
        <v>3.378055555</v>
      </c>
      <c r="N4981">
        <v>0</v>
      </c>
      <c r="O4981">
        <v>9</v>
      </c>
      <c r="P4981">
        <v>0</v>
      </c>
      <c r="Q4981">
        <v>0</v>
      </c>
      <c r="R4981">
        <v>0</v>
      </c>
      <c r="S4981">
        <v>30.4025</v>
      </c>
      <c r="T4981">
        <v>0</v>
      </c>
      <c r="U4981">
        <v>0</v>
      </c>
    </row>
    <row r="4982" spans="1:21" x14ac:dyDescent="0.25">
      <c r="A4982" t="s">
        <v>18849</v>
      </c>
      <c r="B4982">
        <v>1</v>
      </c>
      <c r="C4982" t="s">
        <v>78</v>
      </c>
      <c r="D4982" t="s">
        <v>81</v>
      </c>
      <c r="E4982" t="s">
        <v>16279</v>
      </c>
      <c r="F4982" t="s">
        <v>6310</v>
      </c>
      <c r="G4982" t="s">
        <v>71</v>
      </c>
      <c r="H4982" t="s">
        <v>129</v>
      </c>
      <c r="I4982" t="s">
        <v>22</v>
      </c>
      <c r="J4982" t="s">
        <v>141</v>
      </c>
      <c r="K4982" t="s">
        <v>18850</v>
      </c>
      <c r="L4982" t="s">
        <v>18851</v>
      </c>
      <c r="M4982">
        <v>4.8416666660000001</v>
      </c>
      <c r="N4982">
        <v>0</v>
      </c>
      <c r="O4982">
        <v>101</v>
      </c>
      <c r="P4982">
        <v>0</v>
      </c>
      <c r="Q4982">
        <v>0</v>
      </c>
      <c r="R4982">
        <v>0</v>
      </c>
      <c r="S4982">
        <v>489.00833299999999</v>
      </c>
      <c r="T4982">
        <v>0</v>
      </c>
      <c r="U4982">
        <v>0</v>
      </c>
    </row>
    <row r="4983" spans="1:21" x14ac:dyDescent="0.25">
      <c r="A4983" t="s">
        <v>18852</v>
      </c>
      <c r="B4983">
        <v>1</v>
      </c>
      <c r="C4983" t="s">
        <v>78</v>
      </c>
      <c r="D4983" t="s">
        <v>88</v>
      </c>
      <c r="E4983" t="s">
        <v>18853</v>
      </c>
      <c r="F4983" t="s">
        <v>4991</v>
      </c>
      <c r="G4983" t="s">
        <v>71</v>
      </c>
      <c r="H4983" t="s">
        <v>129</v>
      </c>
      <c r="I4983" t="s">
        <v>22</v>
      </c>
      <c r="J4983" t="s">
        <v>141</v>
      </c>
      <c r="K4983" t="s">
        <v>18854</v>
      </c>
      <c r="L4983" t="s">
        <v>18855</v>
      </c>
      <c r="M4983">
        <v>1.947777777</v>
      </c>
      <c r="N4983">
        <v>0</v>
      </c>
      <c r="O4983">
        <v>1</v>
      </c>
      <c r="P4983">
        <v>0</v>
      </c>
      <c r="Q4983">
        <v>0</v>
      </c>
      <c r="R4983">
        <v>0</v>
      </c>
      <c r="S4983">
        <v>1.947778</v>
      </c>
      <c r="T4983">
        <v>0</v>
      </c>
      <c r="U4983">
        <v>0</v>
      </c>
    </row>
    <row r="4984" spans="1:21" x14ac:dyDescent="0.25">
      <c r="A4984" t="s">
        <v>18856</v>
      </c>
      <c r="B4984">
        <v>1</v>
      </c>
      <c r="C4984" t="s">
        <v>78</v>
      </c>
      <c r="D4984" t="s">
        <v>94</v>
      </c>
      <c r="E4984" t="s">
        <v>18857</v>
      </c>
      <c r="F4984" t="s">
        <v>5417</v>
      </c>
      <c r="G4984" t="s">
        <v>71</v>
      </c>
      <c r="H4984" t="s">
        <v>129</v>
      </c>
      <c r="I4984" t="s">
        <v>22</v>
      </c>
      <c r="J4984" t="s">
        <v>141</v>
      </c>
      <c r="K4984" t="s">
        <v>18858</v>
      </c>
      <c r="L4984" t="s">
        <v>18859</v>
      </c>
      <c r="M4984">
        <v>1.7250000000000001</v>
      </c>
      <c r="N4984">
        <v>0</v>
      </c>
      <c r="O4984">
        <v>1</v>
      </c>
      <c r="P4984">
        <v>0</v>
      </c>
      <c r="Q4984">
        <v>0</v>
      </c>
      <c r="R4984">
        <v>0</v>
      </c>
      <c r="S4984">
        <v>1.7250000000000001</v>
      </c>
      <c r="T4984">
        <v>0</v>
      </c>
      <c r="U4984">
        <v>0</v>
      </c>
    </row>
    <row r="4985" spans="1:21" x14ac:dyDescent="0.25">
      <c r="A4985" t="s">
        <v>18860</v>
      </c>
      <c r="B4985">
        <v>1</v>
      </c>
      <c r="C4985" t="s">
        <v>78</v>
      </c>
      <c r="D4985" t="s">
        <v>94</v>
      </c>
      <c r="E4985" t="s">
        <v>18861</v>
      </c>
      <c r="F4985" t="s">
        <v>5417</v>
      </c>
      <c r="G4985" t="s">
        <v>71</v>
      </c>
      <c r="H4985" t="s">
        <v>129</v>
      </c>
      <c r="I4985" t="s">
        <v>22</v>
      </c>
      <c r="J4985" t="s">
        <v>141</v>
      </c>
      <c r="K4985" t="s">
        <v>18862</v>
      </c>
      <c r="L4985" t="s">
        <v>18863</v>
      </c>
      <c r="M4985">
        <v>4.3269444439999996</v>
      </c>
      <c r="N4985">
        <v>0</v>
      </c>
      <c r="O4985">
        <v>1</v>
      </c>
      <c r="P4985">
        <v>0</v>
      </c>
      <c r="Q4985">
        <v>0</v>
      </c>
      <c r="R4985">
        <v>0</v>
      </c>
      <c r="S4985">
        <v>4.3269440000000001</v>
      </c>
      <c r="T4985">
        <v>0</v>
      </c>
      <c r="U4985">
        <v>0</v>
      </c>
    </row>
    <row r="4986" spans="1:21" x14ac:dyDescent="0.25">
      <c r="A4986" t="s">
        <v>18864</v>
      </c>
      <c r="B4986">
        <v>1</v>
      </c>
      <c r="C4986" t="s">
        <v>78</v>
      </c>
      <c r="D4986" t="s">
        <v>94</v>
      </c>
      <c r="E4986" t="s">
        <v>18865</v>
      </c>
      <c r="F4986" t="s">
        <v>5417</v>
      </c>
      <c r="G4986" t="s">
        <v>71</v>
      </c>
      <c r="H4986" t="s">
        <v>129</v>
      </c>
      <c r="I4986" t="s">
        <v>22</v>
      </c>
      <c r="J4986" t="s">
        <v>141</v>
      </c>
      <c r="K4986" t="s">
        <v>18866</v>
      </c>
      <c r="L4986" t="s">
        <v>18867</v>
      </c>
      <c r="M4986">
        <v>1.3252777769999999</v>
      </c>
      <c r="N4986">
        <v>0</v>
      </c>
      <c r="O4986">
        <v>1</v>
      </c>
      <c r="P4986">
        <v>0</v>
      </c>
      <c r="Q4986">
        <v>0</v>
      </c>
      <c r="R4986">
        <v>0</v>
      </c>
      <c r="S4986">
        <v>1.325278</v>
      </c>
      <c r="T4986">
        <v>0</v>
      </c>
      <c r="U4986">
        <v>0</v>
      </c>
    </row>
    <row r="4987" spans="1:21" x14ac:dyDescent="0.25">
      <c r="A4987" t="s">
        <v>18868</v>
      </c>
      <c r="B4987">
        <v>1</v>
      </c>
      <c r="C4987" t="s">
        <v>78</v>
      </c>
      <c r="D4987" t="s">
        <v>94</v>
      </c>
      <c r="E4987" t="s">
        <v>18869</v>
      </c>
      <c r="F4987" t="s">
        <v>5884</v>
      </c>
      <c r="G4987" t="s">
        <v>71</v>
      </c>
      <c r="H4987" t="s">
        <v>129</v>
      </c>
      <c r="I4987" t="s">
        <v>22</v>
      </c>
      <c r="J4987" t="s">
        <v>141</v>
      </c>
      <c r="K4987" t="s">
        <v>18870</v>
      </c>
      <c r="L4987" t="s">
        <v>18871</v>
      </c>
      <c r="M4987">
        <v>8.4866666659999996</v>
      </c>
      <c r="N4987">
        <v>0</v>
      </c>
      <c r="O4987">
        <v>2</v>
      </c>
      <c r="P4987">
        <v>0</v>
      </c>
      <c r="Q4987">
        <v>0</v>
      </c>
      <c r="R4987">
        <v>0</v>
      </c>
      <c r="S4987">
        <v>16.973333</v>
      </c>
      <c r="T4987">
        <v>0</v>
      </c>
      <c r="U4987">
        <v>0</v>
      </c>
    </row>
    <row r="4988" spans="1:21" x14ac:dyDescent="0.25">
      <c r="A4988" t="s">
        <v>18872</v>
      </c>
      <c r="B4988">
        <v>1</v>
      </c>
      <c r="C4988" t="s">
        <v>78</v>
      </c>
      <c r="D4988" t="s">
        <v>94</v>
      </c>
      <c r="E4988" t="s">
        <v>18873</v>
      </c>
      <c r="F4988" t="s">
        <v>177</v>
      </c>
      <c r="G4988" t="s">
        <v>71</v>
      </c>
      <c r="H4988" t="s">
        <v>129</v>
      </c>
      <c r="I4988" t="s">
        <v>22</v>
      </c>
      <c r="J4988" t="s">
        <v>130</v>
      </c>
      <c r="K4988" t="s">
        <v>18874</v>
      </c>
      <c r="L4988" t="s">
        <v>18875</v>
      </c>
      <c r="M4988">
        <v>2.1694444439999998</v>
      </c>
      <c r="N4988">
        <v>0</v>
      </c>
      <c r="O4988">
        <v>23</v>
      </c>
      <c r="P4988">
        <v>0</v>
      </c>
      <c r="Q4988">
        <v>0</v>
      </c>
      <c r="R4988">
        <v>0</v>
      </c>
      <c r="S4988">
        <v>49.897221999999999</v>
      </c>
      <c r="T4988">
        <v>0</v>
      </c>
      <c r="U4988">
        <v>0</v>
      </c>
    </row>
    <row r="4989" spans="1:21" x14ac:dyDescent="0.25">
      <c r="A4989" t="s">
        <v>18876</v>
      </c>
      <c r="B4989">
        <v>1</v>
      </c>
      <c r="C4989" t="s">
        <v>78</v>
      </c>
      <c r="D4989" t="s">
        <v>94</v>
      </c>
      <c r="E4989" t="s">
        <v>18877</v>
      </c>
      <c r="F4989" t="s">
        <v>177</v>
      </c>
      <c r="G4989" t="s">
        <v>71</v>
      </c>
      <c r="H4989" t="s">
        <v>129</v>
      </c>
      <c r="I4989" t="s">
        <v>22</v>
      </c>
      <c r="J4989" t="s">
        <v>130</v>
      </c>
      <c r="K4989" t="s">
        <v>18878</v>
      </c>
      <c r="L4989" t="s">
        <v>18879</v>
      </c>
      <c r="M4989">
        <v>1.9</v>
      </c>
      <c r="N4989">
        <v>0</v>
      </c>
      <c r="O4989">
        <v>23</v>
      </c>
      <c r="P4989">
        <v>0</v>
      </c>
      <c r="Q4989">
        <v>0</v>
      </c>
      <c r="R4989">
        <v>0</v>
      </c>
      <c r="S4989">
        <v>43.7</v>
      </c>
      <c r="T4989">
        <v>0</v>
      </c>
      <c r="U4989">
        <v>0</v>
      </c>
    </row>
    <row r="4990" spans="1:21" x14ac:dyDescent="0.25">
      <c r="A4990" t="s">
        <v>18880</v>
      </c>
      <c r="B4990">
        <v>1</v>
      </c>
      <c r="C4990" t="s">
        <v>78</v>
      </c>
      <c r="D4990" t="s">
        <v>94</v>
      </c>
      <c r="E4990" t="s">
        <v>18881</v>
      </c>
      <c r="F4990" t="s">
        <v>5417</v>
      </c>
      <c r="G4990" t="s">
        <v>71</v>
      </c>
      <c r="H4990" t="s">
        <v>129</v>
      </c>
      <c r="I4990" t="s">
        <v>22</v>
      </c>
      <c r="J4990" t="s">
        <v>141</v>
      </c>
      <c r="K4990" t="s">
        <v>18882</v>
      </c>
      <c r="L4990" t="s">
        <v>18883</v>
      </c>
      <c r="M4990">
        <v>2.3461111109999999</v>
      </c>
      <c r="N4990">
        <v>0</v>
      </c>
      <c r="O4990">
        <v>1</v>
      </c>
      <c r="P4990">
        <v>0</v>
      </c>
      <c r="Q4990">
        <v>0</v>
      </c>
      <c r="R4990">
        <v>0</v>
      </c>
      <c r="S4990">
        <v>2.3461110000000001</v>
      </c>
      <c r="T4990">
        <v>0</v>
      </c>
      <c r="U4990">
        <v>0</v>
      </c>
    </row>
    <row r="4991" spans="1:21" x14ac:dyDescent="0.25">
      <c r="A4991" t="s">
        <v>18884</v>
      </c>
      <c r="B4991">
        <v>1</v>
      </c>
      <c r="C4991" t="s">
        <v>78</v>
      </c>
      <c r="D4991" t="s">
        <v>94</v>
      </c>
      <c r="E4991" t="s">
        <v>18885</v>
      </c>
      <c r="F4991" t="s">
        <v>5417</v>
      </c>
      <c r="G4991" t="s">
        <v>71</v>
      </c>
      <c r="H4991" t="s">
        <v>129</v>
      </c>
      <c r="I4991" t="s">
        <v>22</v>
      </c>
      <c r="J4991" t="s">
        <v>141</v>
      </c>
      <c r="K4991" t="s">
        <v>18886</v>
      </c>
      <c r="L4991" t="s">
        <v>18887</v>
      </c>
      <c r="M4991">
        <v>3.2947222219999999</v>
      </c>
      <c r="N4991">
        <v>0</v>
      </c>
      <c r="O4991">
        <v>1</v>
      </c>
      <c r="P4991">
        <v>0</v>
      </c>
      <c r="Q4991">
        <v>0</v>
      </c>
      <c r="R4991">
        <v>0</v>
      </c>
      <c r="S4991">
        <v>3.2947220000000002</v>
      </c>
      <c r="T4991">
        <v>0</v>
      </c>
      <c r="U4991">
        <v>0</v>
      </c>
    </row>
    <row r="4992" spans="1:21" x14ac:dyDescent="0.25">
      <c r="A4992" t="s">
        <v>18888</v>
      </c>
      <c r="B4992">
        <v>1</v>
      </c>
      <c r="C4992" t="s">
        <v>78</v>
      </c>
      <c r="D4992" t="s">
        <v>94</v>
      </c>
      <c r="E4992" t="s">
        <v>18889</v>
      </c>
      <c r="F4992" t="s">
        <v>5829</v>
      </c>
      <c r="G4992" t="s">
        <v>72</v>
      </c>
      <c r="H4992" t="s">
        <v>168</v>
      </c>
      <c r="I4992" t="s">
        <v>22</v>
      </c>
      <c r="J4992" t="s">
        <v>141</v>
      </c>
      <c r="K4992" t="s">
        <v>18890</v>
      </c>
      <c r="L4992" t="s">
        <v>18891</v>
      </c>
      <c r="M4992">
        <v>0.05</v>
      </c>
      <c r="N4992">
        <v>2</v>
      </c>
      <c r="O4992">
        <v>190</v>
      </c>
      <c r="P4992">
        <v>0</v>
      </c>
      <c r="Q4992">
        <v>0</v>
      </c>
      <c r="R4992">
        <v>0.1</v>
      </c>
      <c r="S4992">
        <v>9.5</v>
      </c>
      <c r="T4992">
        <v>0</v>
      </c>
      <c r="U4992">
        <v>0</v>
      </c>
    </row>
    <row r="4993" spans="1:21" x14ac:dyDescent="0.25">
      <c r="A4993" t="s">
        <v>18892</v>
      </c>
      <c r="B4993">
        <v>1</v>
      </c>
      <c r="C4993" t="s">
        <v>78</v>
      </c>
      <c r="D4993" t="s">
        <v>90</v>
      </c>
      <c r="E4993" t="s">
        <v>18893</v>
      </c>
      <c r="F4993" t="s">
        <v>4991</v>
      </c>
      <c r="G4993" t="s">
        <v>71</v>
      </c>
      <c r="H4993" t="s">
        <v>129</v>
      </c>
      <c r="I4993" t="s">
        <v>22</v>
      </c>
      <c r="J4993" t="s">
        <v>141</v>
      </c>
      <c r="K4993" t="s">
        <v>18894</v>
      </c>
      <c r="L4993" t="s">
        <v>18895</v>
      </c>
      <c r="M4993">
        <v>5.0311111110000004</v>
      </c>
      <c r="N4993">
        <v>0</v>
      </c>
      <c r="O4993">
        <v>1</v>
      </c>
      <c r="P4993">
        <v>0</v>
      </c>
      <c r="Q4993">
        <v>0</v>
      </c>
      <c r="R4993">
        <v>0</v>
      </c>
      <c r="S4993">
        <v>5.0311110000000001</v>
      </c>
      <c r="T4993">
        <v>0</v>
      </c>
      <c r="U4993">
        <v>0</v>
      </c>
    </row>
    <row r="4994" spans="1:21" x14ac:dyDescent="0.25">
      <c r="A4994" t="s">
        <v>18896</v>
      </c>
      <c r="B4994">
        <v>1</v>
      </c>
      <c r="C4994" t="s">
        <v>78</v>
      </c>
      <c r="D4994" t="s">
        <v>90</v>
      </c>
      <c r="E4994" t="s">
        <v>18897</v>
      </c>
      <c r="F4994" t="s">
        <v>5417</v>
      </c>
      <c r="G4994" t="s">
        <v>71</v>
      </c>
      <c r="H4994" t="s">
        <v>129</v>
      </c>
      <c r="I4994" t="s">
        <v>22</v>
      </c>
      <c r="J4994" t="s">
        <v>141</v>
      </c>
      <c r="K4994" t="s">
        <v>18898</v>
      </c>
      <c r="L4994" t="s">
        <v>18899</v>
      </c>
      <c r="M4994">
        <v>1.5280555549999999</v>
      </c>
      <c r="N4994">
        <v>0</v>
      </c>
      <c r="O4994">
        <v>0</v>
      </c>
      <c r="P4994">
        <v>1</v>
      </c>
      <c r="Q4994">
        <v>0</v>
      </c>
      <c r="R4994">
        <v>0</v>
      </c>
      <c r="S4994">
        <v>0</v>
      </c>
      <c r="T4994">
        <v>1.5280560000000001</v>
      </c>
      <c r="U4994">
        <v>0</v>
      </c>
    </row>
    <row r="4995" spans="1:21" x14ac:dyDescent="0.25">
      <c r="A4995" t="s">
        <v>18900</v>
      </c>
      <c r="B4995">
        <v>1</v>
      </c>
      <c r="C4995" t="s">
        <v>78</v>
      </c>
      <c r="D4995" t="s">
        <v>94</v>
      </c>
      <c r="E4995" t="s">
        <v>18901</v>
      </c>
      <c r="F4995" t="s">
        <v>5417</v>
      </c>
      <c r="G4995" t="s">
        <v>71</v>
      </c>
      <c r="H4995" t="s">
        <v>129</v>
      </c>
      <c r="I4995" t="s">
        <v>22</v>
      </c>
      <c r="J4995" t="s">
        <v>141</v>
      </c>
      <c r="K4995" t="s">
        <v>18902</v>
      </c>
      <c r="L4995" t="s">
        <v>18903</v>
      </c>
      <c r="M4995">
        <v>2.3927777770000001</v>
      </c>
      <c r="N4995">
        <v>0</v>
      </c>
      <c r="O4995">
        <v>1</v>
      </c>
      <c r="P4995">
        <v>0</v>
      </c>
      <c r="Q4995">
        <v>0</v>
      </c>
      <c r="R4995">
        <v>0</v>
      </c>
      <c r="S4995">
        <v>2.3927779999999998</v>
      </c>
      <c r="T4995">
        <v>0</v>
      </c>
      <c r="U4995">
        <v>0</v>
      </c>
    </row>
    <row r="4996" spans="1:21" x14ac:dyDescent="0.25">
      <c r="A4996" t="s">
        <v>18904</v>
      </c>
      <c r="B4996">
        <v>1</v>
      </c>
      <c r="C4996" t="s">
        <v>78</v>
      </c>
      <c r="D4996" t="s">
        <v>94</v>
      </c>
      <c r="E4996" t="s">
        <v>18905</v>
      </c>
      <c r="F4996" t="s">
        <v>5070</v>
      </c>
      <c r="G4996" t="s">
        <v>71</v>
      </c>
      <c r="H4996" t="s">
        <v>129</v>
      </c>
      <c r="I4996" t="s">
        <v>22</v>
      </c>
      <c r="J4996" t="s">
        <v>141</v>
      </c>
      <c r="K4996" t="s">
        <v>18906</v>
      </c>
      <c r="L4996" t="s">
        <v>18907</v>
      </c>
      <c r="M4996">
        <v>9.7283333330000001</v>
      </c>
      <c r="N4996">
        <v>0</v>
      </c>
      <c r="O4996">
        <v>1</v>
      </c>
      <c r="P4996">
        <v>0</v>
      </c>
      <c r="Q4996">
        <v>0</v>
      </c>
      <c r="R4996">
        <v>0</v>
      </c>
      <c r="S4996">
        <v>9.7283329999999992</v>
      </c>
      <c r="T4996">
        <v>0</v>
      </c>
      <c r="U4996">
        <v>0</v>
      </c>
    </row>
    <row r="4997" spans="1:21" x14ac:dyDescent="0.25">
      <c r="A4997" t="s">
        <v>18908</v>
      </c>
      <c r="B4997">
        <v>1</v>
      </c>
      <c r="C4997" t="s">
        <v>78</v>
      </c>
      <c r="D4997" t="s">
        <v>94</v>
      </c>
      <c r="E4997" t="s">
        <v>18909</v>
      </c>
      <c r="F4997" t="s">
        <v>2199</v>
      </c>
      <c r="G4997" t="s">
        <v>71</v>
      </c>
      <c r="H4997" t="s">
        <v>129</v>
      </c>
      <c r="I4997" t="s">
        <v>24</v>
      </c>
      <c r="J4997" t="s">
        <v>141</v>
      </c>
      <c r="K4997" t="s">
        <v>18910</v>
      </c>
      <c r="L4997" t="s">
        <v>18911</v>
      </c>
      <c r="M4997">
        <v>4.1797222219999997</v>
      </c>
      <c r="N4997">
        <v>0</v>
      </c>
      <c r="O4997">
        <v>1</v>
      </c>
      <c r="P4997">
        <v>0</v>
      </c>
      <c r="Q4997">
        <v>0</v>
      </c>
      <c r="R4997">
        <v>0</v>
      </c>
      <c r="S4997">
        <v>4.1797219999999999</v>
      </c>
      <c r="T4997">
        <v>0</v>
      </c>
      <c r="U4997">
        <v>0</v>
      </c>
    </row>
    <row r="4998" spans="1:21" x14ac:dyDescent="0.25">
      <c r="A4998" t="s">
        <v>18912</v>
      </c>
      <c r="B4998">
        <v>1</v>
      </c>
      <c r="C4998" t="s">
        <v>78</v>
      </c>
      <c r="D4998" t="s">
        <v>94</v>
      </c>
      <c r="E4998" t="s">
        <v>18913</v>
      </c>
      <c r="F4998" t="s">
        <v>5070</v>
      </c>
      <c r="G4998" t="s">
        <v>71</v>
      </c>
      <c r="H4998" t="s">
        <v>129</v>
      </c>
      <c r="I4998" t="s">
        <v>22</v>
      </c>
      <c r="J4998" t="s">
        <v>141</v>
      </c>
      <c r="K4998" t="s">
        <v>18914</v>
      </c>
      <c r="L4998" t="s">
        <v>18915</v>
      </c>
      <c r="M4998">
        <v>66.599999999999994</v>
      </c>
      <c r="N4998">
        <v>0</v>
      </c>
      <c r="O4998">
        <v>1</v>
      </c>
      <c r="P4998">
        <v>0</v>
      </c>
      <c r="Q4998">
        <v>0</v>
      </c>
      <c r="R4998">
        <v>0</v>
      </c>
      <c r="S4998">
        <v>66.599999999999994</v>
      </c>
      <c r="T4998">
        <v>0</v>
      </c>
      <c r="U4998">
        <v>0</v>
      </c>
    </row>
    <row r="4999" spans="1:21" x14ac:dyDescent="0.25">
      <c r="A4999" t="s">
        <v>18916</v>
      </c>
      <c r="B4999">
        <v>1</v>
      </c>
      <c r="C4999" t="s">
        <v>78</v>
      </c>
      <c r="D4999" t="s">
        <v>94</v>
      </c>
      <c r="E4999" t="s">
        <v>18917</v>
      </c>
      <c r="F4999" t="s">
        <v>5417</v>
      </c>
      <c r="G4999" t="s">
        <v>71</v>
      </c>
      <c r="H4999" t="s">
        <v>129</v>
      </c>
      <c r="I4999" t="s">
        <v>22</v>
      </c>
      <c r="J4999" t="s">
        <v>141</v>
      </c>
      <c r="K4999" t="s">
        <v>18918</v>
      </c>
      <c r="L4999" t="s">
        <v>18919</v>
      </c>
      <c r="M4999">
        <v>4.7436111109999999</v>
      </c>
      <c r="N4999">
        <v>0</v>
      </c>
      <c r="O4999">
        <v>1</v>
      </c>
      <c r="P4999">
        <v>0</v>
      </c>
      <c r="Q4999">
        <v>0</v>
      </c>
      <c r="R4999">
        <v>0</v>
      </c>
      <c r="S4999">
        <v>4.7436109999999996</v>
      </c>
      <c r="T4999">
        <v>0</v>
      </c>
      <c r="U4999">
        <v>0</v>
      </c>
    </row>
    <row r="5000" spans="1:21" x14ac:dyDescent="0.25">
      <c r="A5000" t="s">
        <v>18920</v>
      </c>
      <c r="B5000">
        <v>1</v>
      </c>
      <c r="C5000" t="s">
        <v>78</v>
      </c>
      <c r="D5000" t="s">
        <v>94</v>
      </c>
      <c r="E5000" t="s">
        <v>18921</v>
      </c>
      <c r="F5000" t="s">
        <v>4991</v>
      </c>
      <c r="G5000" t="s">
        <v>71</v>
      </c>
      <c r="H5000" t="s">
        <v>129</v>
      </c>
      <c r="I5000" t="s">
        <v>22</v>
      </c>
      <c r="J5000" t="s">
        <v>141</v>
      </c>
      <c r="K5000" t="s">
        <v>18922</v>
      </c>
      <c r="L5000" t="s">
        <v>18923</v>
      </c>
      <c r="M5000">
        <v>3.5338888879999999</v>
      </c>
      <c r="N5000">
        <v>0</v>
      </c>
      <c r="O5000">
        <v>1</v>
      </c>
      <c r="P5000">
        <v>0</v>
      </c>
      <c r="Q5000">
        <v>0</v>
      </c>
      <c r="R5000">
        <v>0</v>
      </c>
      <c r="S5000">
        <v>3.5338889999999998</v>
      </c>
      <c r="T5000">
        <v>0</v>
      </c>
      <c r="U5000">
        <v>0</v>
      </c>
    </row>
    <row r="5001" spans="1:21" x14ac:dyDescent="0.25">
      <c r="A5001" t="s">
        <v>18924</v>
      </c>
      <c r="B5001">
        <v>1</v>
      </c>
      <c r="C5001" t="s">
        <v>78</v>
      </c>
      <c r="D5001" t="s">
        <v>94</v>
      </c>
      <c r="E5001" t="s">
        <v>18925</v>
      </c>
      <c r="F5001" t="s">
        <v>140</v>
      </c>
      <c r="G5001" t="s">
        <v>72</v>
      </c>
      <c r="H5001" t="s">
        <v>129</v>
      </c>
      <c r="I5001" t="s">
        <v>22</v>
      </c>
      <c r="J5001" t="s">
        <v>141</v>
      </c>
      <c r="K5001" t="s">
        <v>18926</v>
      </c>
      <c r="L5001" t="s">
        <v>18927</v>
      </c>
      <c r="M5001">
        <v>0.50333333300000005</v>
      </c>
      <c r="N5001">
        <v>6</v>
      </c>
      <c r="O5001">
        <v>867</v>
      </c>
      <c r="P5001">
        <v>0</v>
      </c>
      <c r="Q5001">
        <v>18</v>
      </c>
      <c r="R5001">
        <v>3.02</v>
      </c>
      <c r="S5001">
        <v>436.39</v>
      </c>
      <c r="T5001">
        <v>0</v>
      </c>
      <c r="U5001">
        <v>9.06</v>
      </c>
    </row>
    <row r="5002" spans="1:21" x14ac:dyDescent="0.25">
      <c r="A5002" t="s">
        <v>18928</v>
      </c>
      <c r="B5002">
        <v>1</v>
      </c>
      <c r="C5002" t="s">
        <v>78</v>
      </c>
      <c r="D5002" t="s">
        <v>94</v>
      </c>
      <c r="E5002" t="s">
        <v>18929</v>
      </c>
      <c r="F5002" t="s">
        <v>5417</v>
      </c>
      <c r="G5002" t="s">
        <v>71</v>
      </c>
      <c r="H5002" t="s">
        <v>129</v>
      </c>
      <c r="I5002" t="s">
        <v>22</v>
      </c>
      <c r="J5002" t="s">
        <v>141</v>
      </c>
      <c r="K5002" t="s">
        <v>18930</v>
      </c>
      <c r="L5002" t="s">
        <v>18931</v>
      </c>
      <c r="M5002">
        <v>3.8558333330000001</v>
      </c>
      <c r="N5002">
        <v>0</v>
      </c>
      <c r="O5002">
        <v>1</v>
      </c>
      <c r="P5002">
        <v>0</v>
      </c>
      <c r="Q5002">
        <v>0</v>
      </c>
      <c r="R5002">
        <v>0</v>
      </c>
      <c r="S5002">
        <v>3.8558330000000001</v>
      </c>
      <c r="T5002">
        <v>0</v>
      </c>
      <c r="U5002">
        <v>0</v>
      </c>
    </row>
    <row r="5003" spans="1:21" x14ac:dyDescent="0.25">
      <c r="A5003" t="s">
        <v>18932</v>
      </c>
      <c r="B5003">
        <v>1</v>
      </c>
      <c r="C5003" t="s">
        <v>78</v>
      </c>
      <c r="D5003" t="s">
        <v>85</v>
      </c>
      <c r="E5003" t="s">
        <v>18933</v>
      </c>
      <c r="F5003" t="s">
        <v>5325</v>
      </c>
      <c r="G5003" t="s">
        <v>71</v>
      </c>
      <c r="H5003" t="s">
        <v>129</v>
      </c>
      <c r="I5003" t="s">
        <v>22</v>
      </c>
      <c r="J5003" t="s">
        <v>141</v>
      </c>
      <c r="K5003" t="s">
        <v>18934</v>
      </c>
      <c r="L5003" t="s">
        <v>18935</v>
      </c>
      <c r="M5003">
        <v>1.7825</v>
      </c>
      <c r="N5003">
        <v>0</v>
      </c>
      <c r="O5003">
        <v>102</v>
      </c>
      <c r="P5003">
        <v>0</v>
      </c>
      <c r="Q5003">
        <v>0</v>
      </c>
      <c r="R5003">
        <v>0</v>
      </c>
      <c r="S5003">
        <v>181.815</v>
      </c>
      <c r="T5003">
        <v>0</v>
      </c>
      <c r="U5003">
        <v>0</v>
      </c>
    </row>
    <row r="5004" spans="1:21" x14ac:dyDescent="0.25">
      <c r="A5004" t="s">
        <v>18936</v>
      </c>
      <c r="B5004">
        <v>1</v>
      </c>
      <c r="C5004" t="s">
        <v>78</v>
      </c>
      <c r="D5004" t="s">
        <v>90</v>
      </c>
      <c r="E5004" t="s">
        <v>18937</v>
      </c>
      <c r="F5004" t="s">
        <v>4991</v>
      </c>
      <c r="G5004" t="s">
        <v>71</v>
      </c>
      <c r="H5004" t="s">
        <v>129</v>
      </c>
      <c r="I5004" t="s">
        <v>22</v>
      </c>
      <c r="J5004" t="s">
        <v>141</v>
      </c>
      <c r="K5004" t="s">
        <v>18938</v>
      </c>
      <c r="L5004" t="s">
        <v>18939</v>
      </c>
      <c r="M5004">
        <v>1.7641666659999999</v>
      </c>
      <c r="N5004">
        <v>0</v>
      </c>
      <c r="O5004">
        <v>1</v>
      </c>
      <c r="P5004">
        <v>0</v>
      </c>
      <c r="Q5004">
        <v>0</v>
      </c>
      <c r="R5004">
        <v>0</v>
      </c>
      <c r="S5004">
        <v>1.764167</v>
      </c>
      <c r="T5004">
        <v>0</v>
      </c>
      <c r="U5004">
        <v>0</v>
      </c>
    </row>
    <row r="5005" spans="1:21" x14ac:dyDescent="0.25">
      <c r="A5005" t="s">
        <v>18940</v>
      </c>
      <c r="B5005">
        <v>1</v>
      </c>
      <c r="C5005" t="s">
        <v>78</v>
      </c>
      <c r="D5005" t="s">
        <v>102</v>
      </c>
      <c r="E5005" t="s">
        <v>18941</v>
      </c>
      <c r="F5005" t="s">
        <v>5842</v>
      </c>
      <c r="G5005" t="s">
        <v>71</v>
      </c>
      <c r="H5005" t="s">
        <v>129</v>
      </c>
      <c r="I5005" t="s">
        <v>22</v>
      </c>
      <c r="J5005" t="s">
        <v>141</v>
      </c>
      <c r="K5005" t="s">
        <v>18942</v>
      </c>
      <c r="L5005" t="s">
        <v>18943</v>
      </c>
      <c r="M5005">
        <v>0.65083333300000001</v>
      </c>
      <c r="N5005">
        <v>0</v>
      </c>
      <c r="O5005">
        <v>95</v>
      </c>
      <c r="P5005">
        <v>0</v>
      </c>
      <c r="Q5005">
        <v>0</v>
      </c>
      <c r="R5005">
        <v>0</v>
      </c>
      <c r="S5005">
        <v>61.829166999999998</v>
      </c>
      <c r="T5005">
        <v>0</v>
      </c>
      <c r="U5005">
        <v>0</v>
      </c>
    </row>
    <row r="5006" spans="1:21" x14ac:dyDescent="0.25">
      <c r="A5006" t="s">
        <v>18944</v>
      </c>
      <c r="B5006">
        <v>1</v>
      </c>
      <c r="C5006" t="s">
        <v>79</v>
      </c>
      <c r="D5006" t="s">
        <v>115</v>
      </c>
      <c r="E5006" t="s">
        <v>18945</v>
      </c>
      <c r="F5006" t="s">
        <v>4991</v>
      </c>
      <c r="G5006" t="s">
        <v>71</v>
      </c>
      <c r="H5006" t="s">
        <v>129</v>
      </c>
      <c r="I5006" t="s">
        <v>22</v>
      </c>
      <c r="J5006" t="s">
        <v>141</v>
      </c>
      <c r="K5006" t="s">
        <v>18946</v>
      </c>
      <c r="L5006" t="s">
        <v>18947</v>
      </c>
      <c r="M5006">
        <v>0.85499999999999998</v>
      </c>
      <c r="N5006">
        <v>0</v>
      </c>
      <c r="O5006">
        <v>1</v>
      </c>
      <c r="P5006">
        <v>0</v>
      </c>
      <c r="Q5006">
        <v>0</v>
      </c>
      <c r="R5006">
        <v>0</v>
      </c>
      <c r="S5006">
        <v>0.85499999999999998</v>
      </c>
      <c r="T5006">
        <v>0</v>
      </c>
      <c r="U5006">
        <v>0</v>
      </c>
    </row>
    <row r="5007" spans="1:21" x14ac:dyDescent="0.25">
      <c r="A5007" t="s">
        <v>18948</v>
      </c>
      <c r="B5007">
        <v>1</v>
      </c>
      <c r="C5007" t="s">
        <v>79</v>
      </c>
      <c r="D5007" t="s">
        <v>115</v>
      </c>
      <c r="E5007" t="s">
        <v>18949</v>
      </c>
      <c r="F5007" t="s">
        <v>4986</v>
      </c>
      <c r="G5007" t="s">
        <v>71</v>
      </c>
      <c r="H5007" t="s">
        <v>129</v>
      </c>
      <c r="I5007" t="s">
        <v>22</v>
      </c>
      <c r="J5007" t="s">
        <v>141</v>
      </c>
      <c r="K5007" t="s">
        <v>18950</v>
      </c>
      <c r="L5007" t="s">
        <v>18951</v>
      </c>
      <c r="M5007">
        <v>1.9258333329999999</v>
      </c>
      <c r="N5007">
        <v>0</v>
      </c>
      <c r="O5007">
        <v>64</v>
      </c>
      <c r="P5007">
        <v>0</v>
      </c>
      <c r="Q5007">
        <v>0</v>
      </c>
      <c r="R5007">
        <v>0</v>
      </c>
      <c r="S5007">
        <v>123.253333</v>
      </c>
      <c r="T5007">
        <v>0</v>
      </c>
      <c r="U5007">
        <v>0</v>
      </c>
    </row>
    <row r="5008" spans="1:21" x14ac:dyDescent="0.25">
      <c r="A5008" t="s">
        <v>18952</v>
      </c>
      <c r="B5008">
        <v>1</v>
      </c>
      <c r="C5008" t="s">
        <v>78</v>
      </c>
      <c r="D5008" t="s">
        <v>94</v>
      </c>
      <c r="E5008" t="s">
        <v>18953</v>
      </c>
      <c r="F5008" t="s">
        <v>5070</v>
      </c>
      <c r="G5008" t="s">
        <v>71</v>
      </c>
      <c r="H5008" t="s">
        <v>129</v>
      </c>
      <c r="I5008" t="s">
        <v>22</v>
      </c>
      <c r="J5008" t="s">
        <v>141</v>
      </c>
      <c r="K5008" t="s">
        <v>18954</v>
      </c>
      <c r="L5008" t="s">
        <v>18955</v>
      </c>
      <c r="M5008">
        <v>11.618333333000001</v>
      </c>
      <c r="N5008">
        <v>0</v>
      </c>
      <c r="O5008">
        <v>1</v>
      </c>
      <c r="P5008">
        <v>0</v>
      </c>
      <c r="Q5008">
        <v>0</v>
      </c>
      <c r="R5008">
        <v>0</v>
      </c>
      <c r="S5008">
        <v>11.618333</v>
      </c>
      <c r="T5008">
        <v>0</v>
      </c>
      <c r="U5008">
        <v>0</v>
      </c>
    </row>
    <row r="5009" spans="1:21" x14ac:dyDescent="0.25">
      <c r="A5009" t="s">
        <v>18956</v>
      </c>
      <c r="B5009">
        <v>1</v>
      </c>
      <c r="C5009" t="s">
        <v>78</v>
      </c>
      <c r="D5009" t="s">
        <v>94</v>
      </c>
      <c r="E5009" t="s">
        <v>18953</v>
      </c>
      <c r="F5009" t="s">
        <v>5070</v>
      </c>
      <c r="G5009" t="s">
        <v>71</v>
      </c>
      <c r="H5009" t="s">
        <v>129</v>
      </c>
      <c r="I5009" t="s">
        <v>22</v>
      </c>
      <c r="J5009" t="s">
        <v>141</v>
      </c>
      <c r="K5009" t="s">
        <v>18957</v>
      </c>
      <c r="L5009" t="s">
        <v>18958</v>
      </c>
      <c r="M5009">
        <v>7.6113888879999996</v>
      </c>
      <c r="N5009">
        <v>0</v>
      </c>
      <c r="O5009">
        <v>1</v>
      </c>
      <c r="P5009">
        <v>0</v>
      </c>
      <c r="Q5009">
        <v>0</v>
      </c>
      <c r="R5009">
        <v>0</v>
      </c>
      <c r="S5009">
        <v>7.611389</v>
      </c>
      <c r="T5009">
        <v>0</v>
      </c>
      <c r="U5009">
        <v>0</v>
      </c>
    </row>
    <row r="5010" spans="1:21" x14ac:dyDescent="0.25">
      <c r="A5010" t="s">
        <v>18959</v>
      </c>
      <c r="B5010">
        <v>1</v>
      </c>
      <c r="C5010" t="s">
        <v>78</v>
      </c>
      <c r="D5010" t="s">
        <v>94</v>
      </c>
      <c r="E5010" t="s">
        <v>18960</v>
      </c>
      <c r="F5010" t="s">
        <v>4986</v>
      </c>
      <c r="G5010" t="s">
        <v>71</v>
      </c>
      <c r="H5010" t="s">
        <v>129</v>
      </c>
      <c r="I5010" t="s">
        <v>22</v>
      </c>
      <c r="J5010" t="s">
        <v>141</v>
      </c>
      <c r="K5010" t="s">
        <v>18961</v>
      </c>
      <c r="L5010" t="s">
        <v>18962</v>
      </c>
      <c r="M5010">
        <v>2.0633333330000001</v>
      </c>
      <c r="N5010">
        <v>0</v>
      </c>
      <c r="O5010">
        <v>32</v>
      </c>
      <c r="P5010">
        <v>0</v>
      </c>
      <c r="Q5010">
        <v>0</v>
      </c>
      <c r="R5010">
        <v>0</v>
      </c>
      <c r="S5010">
        <v>66.026667000000003</v>
      </c>
      <c r="T5010">
        <v>0</v>
      </c>
      <c r="U5010">
        <v>0</v>
      </c>
    </row>
    <row r="5011" spans="1:21" x14ac:dyDescent="0.25">
      <c r="A5011" t="s">
        <v>18963</v>
      </c>
      <c r="B5011">
        <v>1</v>
      </c>
      <c r="C5011" t="s">
        <v>78</v>
      </c>
      <c r="D5011" t="s">
        <v>94</v>
      </c>
      <c r="E5011" t="s">
        <v>18960</v>
      </c>
      <c r="F5011" t="s">
        <v>6310</v>
      </c>
      <c r="G5011" t="s">
        <v>71</v>
      </c>
      <c r="H5011" t="s">
        <v>129</v>
      </c>
      <c r="I5011" t="s">
        <v>22</v>
      </c>
      <c r="J5011" t="s">
        <v>141</v>
      </c>
      <c r="K5011" t="s">
        <v>18964</v>
      </c>
      <c r="L5011" t="s">
        <v>18965</v>
      </c>
      <c r="M5011">
        <v>0.33444444400000001</v>
      </c>
      <c r="N5011">
        <v>0</v>
      </c>
      <c r="O5011">
        <v>32</v>
      </c>
      <c r="P5011">
        <v>0</v>
      </c>
      <c r="Q5011">
        <v>0</v>
      </c>
      <c r="R5011">
        <v>0</v>
      </c>
      <c r="S5011">
        <v>10.702222000000001</v>
      </c>
      <c r="T5011">
        <v>0</v>
      </c>
      <c r="U5011">
        <v>0</v>
      </c>
    </row>
    <row r="5012" spans="1:21" x14ac:dyDescent="0.25">
      <c r="A5012" t="s">
        <v>18966</v>
      </c>
      <c r="B5012">
        <v>1</v>
      </c>
      <c r="C5012" t="s">
        <v>78</v>
      </c>
      <c r="D5012" t="s">
        <v>94</v>
      </c>
      <c r="E5012" t="s">
        <v>18960</v>
      </c>
      <c r="F5012" t="s">
        <v>6310</v>
      </c>
      <c r="G5012" t="s">
        <v>71</v>
      </c>
      <c r="H5012" t="s">
        <v>129</v>
      </c>
      <c r="I5012" t="s">
        <v>22</v>
      </c>
      <c r="J5012" t="s">
        <v>141</v>
      </c>
      <c r="K5012" t="s">
        <v>18967</v>
      </c>
      <c r="L5012" t="s">
        <v>18968</v>
      </c>
      <c r="M5012">
        <v>3.227777777</v>
      </c>
      <c r="N5012">
        <v>0</v>
      </c>
      <c r="O5012">
        <v>32</v>
      </c>
      <c r="P5012">
        <v>0</v>
      </c>
      <c r="Q5012">
        <v>0</v>
      </c>
      <c r="R5012">
        <v>0</v>
      </c>
      <c r="S5012">
        <v>103.288889</v>
      </c>
      <c r="T5012">
        <v>0</v>
      </c>
      <c r="U5012">
        <v>0</v>
      </c>
    </row>
    <row r="5013" spans="1:21" x14ac:dyDescent="0.25">
      <c r="A5013" t="s">
        <v>18969</v>
      </c>
      <c r="B5013">
        <v>1</v>
      </c>
      <c r="C5013" t="s">
        <v>78</v>
      </c>
      <c r="D5013" t="s">
        <v>95</v>
      </c>
      <c r="E5013" t="s">
        <v>18970</v>
      </c>
      <c r="F5013" t="s">
        <v>4991</v>
      </c>
      <c r="G5013" t="s">
        <v>71</v>
      </c>
      <c r="H5013" t="s">
        <v>129</v>
      </c>
      <c r="I5013" t="s">
        <v>22</v>
      </c>
      <c r="J5013" t="s">
        <v>141</v>
      </c>
      <c r="K5013" t="s">
        <v>18971</v>
      </c>
      <c r="L5013" t="s">
        <v>8707</v>
      </c>
      <c r="M5013">
        <v>9.6113888880000005</v>
      </c>
      <c r="N5013">
        <v>0</v>
      </c>
      <c r="O5013">
        <v>2</v>
      </c>
      <c r="P5013">
        <v>0</v>
      </c>
      <c r="Q5013">
        <v>0</v>
      </c>
      <c r="R5013">
        <v>0</v>
      </c>
      <c r="S5013">
        <v>19.222778000000002</v>
      </c>
      <c r="T5013">
        <v>0</v>
      </c>
      <c r="U5013">
        <v>0</v>
      </c>
    </row>
    <row r="5014" spans="1:21" x14ac:dyDescent="0.25">
      <c r="A5014" t="s">
        <v>18972</v>
      </c>
      <c r="B5014">
        <v>1</v>
      </c>
      <c r="C5014" t="s">
        <v>78</v>
      </c>
      <c r="D5014" t="s">
        <v>85</v>
      </c>
      <c r="E5014" t="s">
        <v>18973</v>
      </c>
      <c r="F5014" t="s">
        <v>4991</v>
      </c>
      <c r="G5014" t="s">
        <v>71</v>
      </c>
      <c r="H5014" t="s">
        <v>129</v>
      </c>
      <c r="I5014" t="s">
        <v>22</v>
      </c>
      <c r="J5014" t="s">
        <v>141</v>
      </c>
      <c r="K5014" t="s">
        <v>18974</v>
      </c>
      <c r="L5014" t="s">
        <v>18975</v>
      </c>
      <c r="M5014">
        <v>0.94277777699999998</v>
      </c>
      <c r="N5014">
        <v>0</v>
      </c>
      <c r="O5014">
        <v>1</v>
      </c>
      <c r="P5014">
        <v>0</v>
      </c>
      <c r="Q5014">
        <v>0</v>
      </c>
      <c r="R5014">
        <v>0</v>
      </c>
      <c r="S5014">
        <v>0.942778</v>
      </c>
      <c r="T5014">
        <v>0</v>
      </c>
      <c r="U5014">
        <v>0</v>
      </c>
    </row>
    <row r="5015" spans="1:21" x14ac:dyDescent="0.25">
      <c r="A5015" t="s">
        <v>18976</v>
      </c>
      <c r="B5015">
        <v>1</v>
      </c>
      <c r="C5015" t="s">
        <v>78</v>
      </c>
      <c r="D5015" t="s">
        <v>82</v>
      </c>
      <c r="E5015" t="s">
        <v>18977</v>
      </c>
      <c r="F5015" t="s">
        <v>5029</v>
      </c>
      <c r="G5015" t="s">
        <v>71</v>
      </c>
      <c r="H5015" t="s">
        <v>129</v>
      </c>
      <c r="I5015" t="s">
        <v>22</v>
      </c>
      <c r="J5015" t="s">
        <v>141</v>
      </c>
      <c r="K5015" t="s">
        <v>18978</v>
      </c>
      <c r="L5015" t="s">
        <v>18979</v>
      </c>
      <c r="M5015">
        <v>0.31666666599999999</v>
      </c>
      <c r="N5015">
        <v>1</v>
      </c>
      <c r="O5015">
        <v>720</v>
      </c>
      <c r="P5015">
        <v>0</v>
      </c>
      <c r="Q5015">
        <v>0</v>
      </c>
      <c r="R5015">
        <v>0.31666699999999998</v>
      </c>
      <c r="S5015">
        <v>228</v>
      </c>
      <c r="T5015">
        <v>0</v>
      </c>
      <c r="U5015">
        <v>0</v>
      </c>
    </row>
    <row r="5016" spans="1:21" x14ac:dyDescent="0.25">
      <c r="A5016" t="s">
        <v>18980</v>
      </c>
      <c r="B5016">
        <v>1</v>
      </c>
      <c r="C5016" t="s">
        <v>78</v>
      </c>
      <c r="D5016" t="s">
        <v>97</v>
      </c>
      <c r="E5016" t="s">
        <v>18981</v>
      </c>
      <c r="F5016" t="s">
        <v>5748</v>
      </c>
      <c r="G5016" t="s">
        <v>71</v>
      </c>
      <c r="H5016" t="s">
        <v>129</v>
      </c>
      <c r="I5016" t="s">
        <v>22</v>
      </c>
      <c r="J5016" t="s">
        <v>141</v>
      </c>
      <c r="K5016" t="s">
        <v>18982</v>
      </c>
      <c r="L5016" t="s">
        <v>18983</v>
      </c>
      <c r="M5016">
        <v>1.8691666659999999</v>
      </c>
      <c r="N5016">
        <v>0</v>
      </c>
      <c r="O5016">
        <v>63</v>
      </c>
      <c r="P5016">
        <v>0</v>
      </c>
      <c r="Q5016">
        <v>0</v>
      </c>
      <c r="R5016">
        <v>0</v>
      </c>
      <c r="S5016">
        <v>117.75749999999999</v>
      </c>
      <c r="T5016">
        <v>0</v>
      </c>
      <c r="U5016">
        <v>0</v>
      </c>
    </row>
    <row r="5017" spans="1:21" x14ac:dyDescent="0.25">
      <c r="A5017" t="s">
        <v>18984</v>
      </c>
      <c r="B5017">
        <v>1</v>
      </c>
      <c r="C5017" t="s">
        <v>78</v>
      </c>
      <c r="D5017" t="s">
        <v>97</v>
      </c>
      <c r="E5017" t="s">
        <v>18985</v>
      </c>
      <c r="F5017" t="s">
        <v>2199</v>
      </c>
      <c r="G5017" t="s">
        <v>71</v>
      </c>
      <c r="H5017" t="s">
        <v>129</v>
      </c>
      <c r="I5017" t="s">
        <v>24</v>
      </c>
      <c r="J5017" t="s">
        <v>141</v>
      </c>
      <c r="K5017" t="s">
        <v>18986</v>
      </c>
      <c r="L5017" t="s">
        <v>18987</v>
      </c>
      <c r="M5017">
        <v>3.2063888880000002</v>
      </c>
      <c r="N5017">
        <v>0</v>
      </c>
      <c r="O5017">
        <v>0</v>
      </c>
      <c r="P5017">
        <v>0</v>
      </c>
      <c r="Q5017">
        <v>1</v>
      </c>
      <c r="R5017">
        <v>0</v>
      </c>
      <c r="S5017">
        <v>0</v>
      </c>
      <c r="T5017">
        <v>0</v>
      </c>
      <c r="U5017">
        <v>3.2063890000000002</v>
      </c>
    </row>
    <row r="5018" spans="1:21" x14ac:dyDescent="0.25">
      <c r="A5018" t="s">
        <v>18988</v>
      </c>
      <c r="B5018">
        <v>1</v>
      </c>
      <c r="C5018" t="s">
        <v>78</v>
      </c>
      <c r="D5018" t="s">
        <v>97</v>
      </c>
      <c r="E5018" t="s">
        <v>18989</v>
      </c>
      <c r="F5018" t="s">
        <v>2199</v>
      </c>
      <c r="G5018" t="s">
        <v>71</v>
      </c>
      <c r="H5018" t="s">
        <v>129</v>
      </c>
      <c r="I5018" t="s">
        <v>24</v>
      </c>
      <c r="J5018" t="s">
        <v>141</v>
      </c>
      <c r="K5018" t="s">
        <v>18990</v>
      </c>
      <c r="L5018" t="s">
        <v>18991</v>
      </c>
      <c r="M5018">
        <v>2.3438888879999999</v>
      </c>
      <c r="N5018">
        <v>0</v>
      </c>
      <c r="O5018">
        <v>1</v>
      </c>
      <c r="P5018">
        <v>0</v>
      </c>
      <c r="Q5018">
        <v>0</v>
      </c>
      <c r="R5018">
        <v>0</v>
      </c>
      <c r="S5018">
        <v>2.3438889999999999</v>
      </c>
      <c r="T5018">
        <v>0</v>
      </c>
      <c r="U5018">
        <v>0</v>
      </c>
    </row>
    <row r="5019" spans="1:21" x14ac:dyDescent="0.25">
      <c r="A5019" t="s">
        <v>18992</v>
      </c>
      <c r="B5019">
        <v>1</v>
      </c>
      <c r="C5019" t="s">
        <v>78</v>
      </c>
      <c r="D5019" t="s">
        <v>97</v>
      </c>
      <c r="E5019" t="s">
        <v>18993</v>
      </c>
      <c r="F5019" t="s">
        <v>4991</v>
      </c>
      <c r="G5019" t="s">
        <v>71</v>
      </c>
      <c r="H5019" t="s">
        <v>129</v>
      </c>
      <c r="I5019" t="s">
        <v>22</v>
      </c>
      <c r="J5019" t="s">
        <v>141</v>
      </c>
      <c r="K5019" t="s">
        <v>18994</v>
      </c>
      <c r="L5019" t="s">
        <v>18995</v>
      </c>
      <c r="M5019">
        <v>1.8955555550000001</v>
      </c>
      <c r="N5019">
        <v>0</v>
      </c>
      <c r="O5019">
        <v>1</v>
      </c>
      <c r="P5019">
        <v>0</v>
      </c>
      <c r="Q5019">
        <v>0</v>
      </c>
      <c r="R5019">
        <v>0</v>
      </c>
      <c r="S5019">
        <v>1.895556</v>
      </c>
      <c r="T5019">
        <v>0</v>
      </c>
      <c r="U5019">
        <v>0</v>
      </c>
    </row>
    <row r="5020" spans="1:21" x14ac:dyDescent="0.25">
      <c r="A5020" t="s">
        <v>18996</v>
      </c>
      <c r="B5020">
        <v>1</v>
      </c>
      <c r="C5020" t="s">
        <v>78</v>
      </c>
      <c r="D5020" t="s">
        <v>97</v>
      </c>
      <c r="E5020" t="s">
        <v>18997</v>
      </c>
      <c r="F5020" t="s">
        <v>5070</v>
      </c>
      <c r="G5020" t="s">
        <v>71</v>
      </c>
      <c r="H5020" t="s">
        <v>129</v>
      </c>
      <c r="I5020" t="s">
        <v>22</v>
      </c>
      <c r="J5020" t="s">
        <v>141</v>
      </c>
      <c r="K5020" t="s">
        <v>18998</v>
      </c>
      <c r="L5020" t="s">
        <v>18999</v>
      </c>
      <c r="M5020">
        <v>7.0566666659999999</v>
      </c>
      <c r="N5020">
        <v>0</v>
      </c>
      <c r="O5020">
        <v>1</v>
      </c>
      <c r="P5020">
        <v>0</v>
      </c>
      <c r="Q5020">
        <v>0</v>
      </c>
      <c r="R5020">
        <v>0</v>
      </c>
      <c r="S5020">
        <v>7.056667</v>
      </c>
      <c r="T5020">
        <v>0</v>
      </c>
      <c r="U5020">
        <v>0</v>
      </c>
    </row>
    <row r="5021" spans="1:21" x14ac:dyDescent="0.25">
      <c r="A5021" t="s">
        <v>19000</v>
      </c>
      <c r="B5021">
        <v>1</v>
      </c>
      <c r="C5021" t="s">
        <v>78</v>
      </c>
      <c r="D5021" t="s">
        <v>97</v>
      </c>
      <c r="E5021" t="s">
        <v>19001</v>
      </c>
      <c r="F5021" t="s">
        <v>128</v>
      </c>
      <c r="G5021" t="s">
        <v>71</v>
      </c>
      <c r="H5021" t="s">
        <v>129</v>
      </c>
      <c r="I5021" t="s">
        <v>22</v>
      </c>
      <c r="J5021" t="s">
        <v>130</v>
      </c>
      <c r="K5021" t="s">
        <v>19002</v>
      </c>
      <c r="L5021" t="s">
        <v>19003</v>
      </c>
      <c r="M5021">
        <v>6.4124999999999996</v>
      </c>
      <c r="N5021">
        <v>2</v>
      </c>
      <c r="O5021">
        <v>482</v>
      </c>
      <c r="P5021">
        <v>0</v>
      </c>
      <c r="Q5021">
        <v>0</v>
      </c>
      <c r="R5021">
        <v>12.824999999999999</v>
      </c>
      <c r="S5021">
        <v>3090.8249999999998</v>
      </c>
      <c r="T5021">
        <v>0</v>
      </c>
      <c r="U5021">
        <v>0</v>
      </c>
    </row>
    <row r="5022" spans="1:21" x14ac:dyDescent="0.25">
      <c r="A5022" t="s">
        <v>19004</v>
      </c>
      <c r="B5022">
        <v>1</v>
      </c>
      <c r="C5022" t="s">
        <v>78</v>
      </c>
      <c r="D5022" t="s">
        <v>97</v>
      </c>
      <c r="E5022" t="s">
        <v>19005</v>
      </c>
      <c r="F5022" t="s">
        <v>177</v>
      </c>
      <c r="G5022" t="s">
        <v>72</v>
      </c>
      <c r="H5022" t="s">
        <v>129</v>
      </c>
      <c r="I5022" t="s">
        <v>22</v>
      </c>
      <c r="J5022" t="s">
        <v>130</v>
      </c>
      <c r="K5022" t="s">
        <v>19006</v>
      </c>
      <c r="L5022" t="s">
        <v>19007</v>
      </c>
      <c r="M5022">
        <v>4.113888888</v>
      </c>
      <c r="N5022">
        <v>1</v>
      </c>
      <c r="O5022">
        <v>355</v>
      </c>
      <c r="P5022">
        <v>0</v>
      </c>
      <c r="Q5022">
        <v>0</v>
      </c>
      <c r="R5022">
        <v>4.1138890000000004</v>
      </c>
      <c r="S5022">
        <v>1460.4305549999999</v>
      </c>
      <c r="T5022">
        <v>0</v>
      </c>
      <c r="U5022">
        <v>0</v>
      </c>
    </row>
    <row r="5023" spans="1:21" x14ac:dyDescent="0.25">
      <c r="A5023" t="s">
        <v>19008</v>
      </c>
      <c r="B5023">
        <v>1</v>
      </c>
      <c r="C5023" t="s">
        <v>78</v>
      </c>
      <c r="D5023" t="s">
        <v>97</v>
      </c>
      <c r="E5023" t="s">
        <v>19009</v>
      </c>
      <c r="F5023" t="s">
        <v>177</v>
      </c>
      <c r="G5023" t="s">
        <v>71</v>
      </c>
      <c r="H5023" t="s">
        <v>129</v>
      </c>
      <c r="I5023" t="s">
        <v>22</v>
      </c>
      <c r="J5023" t="s">
        <v>130</v>
      </c>
      <c r="K5023" t="s">
        <v>19010</v>
      </c>
      <c r="L5023" t="s">
        <v>19011</v>
      </c>
      <c r="M5023">
        <v>6.1498230549999997</v>
      </c>
      <c r="N5023">
        <v>2</v>
      </c>
      <c r="O5023">
        <v>172</v>
      </c>
      <c r="P5023">
        <v>0</v>
      </c>
      <c r="Q5023">
        <v>27</v>
      </c>
      <c r="R5023">
        <v>12.299645999999999</v>
      </c>
      <c r="S5023">
        <v>1057.7695650000001</v>
      </c>
      <c r="T5023">
        <v>0</v>
      </c>
      <c r="U5023">
        <v>166.045222</v>
      </c>
    </row>
    <row r="5024" spans="1:21" x14ac:dyDescent="0.25">
      <c r="A5024" t="s">
        <v>19012</v>
      </c>
      <c r="B5024">
        <v>1</v>
      </c>
      <c r="C5024" t="s">
        <v>78</v>
      </c>
      <c r="D5024" t="s">
        <v>97</v>
      </c>
      <c r="E5024" t="s">
        <v>19013</v>
      </c>
      <c r="F5024" t="s">
        <v>4991</v>
      </c>
      <c r="G5024" t="s">
        <v>71</v>
      </c>
      <c r="H5024" t="s">
        <v>129</v>
      </c>
      <c r="I5024" t="s">
        <v>22</v>
      </c>
      <c r="J5024" t="s">
        <v>141</v>
      </c>
      <c r="K5024" t="s">
        <v>19014</v>
      </c>
      <c r="L5024" t="s">
        <v>19015</v>
      </c>
      <c r="M5024">
        <v>3.420555555</v>
      </c>
      <c r="N5024">
        <v>0</v>
      </c>
      <c r="O5024">
        <v>1</v>
      </c>
      <c r="P5024">
        <v>0</v>
      </c>
      <c r="Q5024">
        <v>0</v>
      </c>
      <c r="R5024">
        <v>0</v>
      </c>
      <c r="S5024">
        <v>3.4205559999999999</v>
      </c>
      <c r="T5024">
        <v>0</v>
      </c>
      <c r="U5024">
        <v>0</v>
      </c>
    </row>
    <row r="5025" spans="1:21" x14ac:dyDescent="0.25">
      <c r="A5025" t="s">
        <v>19016</v>
      </c>
      <c r="B5025">
        <v>1</v>
      </c>
      <c r="C5025" t="s">
        <v>78</v>
      </c>
      <c r="D5025" t="s">
        <v>97</v>
      </c>
      <c r="E5025" t="s">
        <v>19017</v>
      </c>
      <c r="F5025" t="s">
        <v>4991</v>
      </c>
      <c r="G5025" t="s">
        <v>71</v>
      </c>
      <c r="H5025" t="s">
        <v>129</v>
      </c>
      <c r="I5025" t="s">
        <v>22</v>
      </c>
      <c r="J5025" t="s">
        <v>141</v>
      </c>
      <c r="K5025" t="s">
        <v>11538</v>
      </c>
      <c r="L5025" t="s">
        <v>19018</v>
      </c>
      <c r="M5025">
        <v>2.761666666</v>
      </c>
      <c r="N5025">
        <v>0</v>
      </c>
      <c r="O5025">
        <v>0</v>
      </c>
      <c r="P5025">
        <v>0</v>
      </c>
      <c r="Q5025">
        <v>1</v>
      </c>
      <c r="R5025">
        <v>0</v>
      </c>
      <c r="S5025">
        <v>0</v>
      </c>
      <c r="T5025">
        <v>0</v>
      </c>
      <c r="U5025">
        <v>2.7616670000000001</v>
      </c>
    </row>
    <row r="5026" spans="1:21" x14ac:dyDescent="0.25">
      <c r="A5026" t="s">
        <v>19019</v>
      </c>
      <c r="B5026">
        <v>1</v>
      </c>
      <c r="C5026" t="s">
        <v>78</v>
      </c>
      <c r="D5026" t="s">
        <v>97</v>
      </c>
      <c r="E5026" t="s">
        <v>19020</v>
      </c>
      <c r="F5026" t="s">
        <v>5748</v>
      </c>
      <c r="G5026" t="s">
        <v>71</v>
      </c>
      <c r="H5026" t="s">
        <v>129</v>
      </c>
      <c r="I5026" t="s">
        <v>22</v>
      </c>
      <c r="J5026" t="s">
        <v>141</v>
      </c>
      <c r="K5026" t="s">
        <v>19021</v>
      </c>
      <c r="L5026" t="s">
        <v>19022</v>
      </c>
      <c r="M5026">
        <v>0.38194444399999999</v>
      </c>
      <c r="N5026">
        <v>0</v>
      </c>
      <c r="O5026">
        <v>148</v>
      </c>
      <c r="P5026">
        <v>0</v>
      </c>
      <c r="Q5026">
        <v>0</v>
      </c>
      <c r="R5026">
        <v>0</v>
      </c>
      <c r="S5026">
        <v>56.527777999999998</v>
      </c>
      <c r="T5026">
        <v>0</v>
      </c>
      <c r="U5026">
        <v>0</v>
      </c>
    </row>
    <row r="5027" spans="1:21" x14ac:dyDescent="0.25">
      <c r="A5027" t="s">
        <v>19023</v>
      </c>
      <c r="B5027">
        <v>1</v>
      </c>
      <c r="C5027" t="s">
        <v>78</v>
      </c>
      <c r="D5027" t="s">
        <v>97</v>
      </c>
      <c r="E5027" t="s">
        <v>19024</v>
      </c>
      <c r="F5027" t="s">
        <v>4986</v>
      </c>
      <c r="G5027" t="s">
        <v>71</v>
      </c>
      <c r="H5027" t="s">
        <v>129</v>
      </c>
      <c r="I5027" t="s">
        <v>22</v>
      </c>
      <c r="J5027" t="s">
        <v>141</v>
      </c>
      <c r="K5027" t="s">
        <v>19025</v>
      </c>
      <c r="L5027" t="s">
        <v>19026</v>
      </c>
      <c r="M5027">
        <v>1.8402777770000001</v>
      </c>
      <c r="N5027">
        <v>0</v>
      </c>
      <c r="O5027">
        <v>8</v>
      </c>
      <c r="P5027">
        <v>0</v>
      </c>
      <c r="Q5027">
        <v>0</v>
      </c>
      <c r="R5027">
        <v>0</v>
      </c>
      <c r="S5027">
        <v>14.722222</v>
      </c>
      <c r="T5027">
        <v>0</v>
      </c>
      <c r="U5027">
        <v>0</v>
      </c>
    </row>
    <row r="5028" spans="1:21" x14ac:dyDescent="0.25">
      <c r="A5028" t="s">
        <v>19027</v>
      </c>
      <c r="B5028">
        <v>1</v>
      </c>
      <c r="C5028" t="s">
        <v>78</v>
      </c>
      <c r="D5028" t="s">
        <v>97</v>
      </c>
      <c r="E5028" t="s">
        <v>19028</v>
      </c>
      <c r="F5028" t="s">
        <v>5417</v>
      </c>
      <c r="G5028" t="s">
        <v>71</v>
      </c>
      <c r="H5028" t="s">
        <v>129</v>
      </c>
      <c r="I5028" t="s">
        <v>22</v>
      </c>
      <c r="J5028" t="s">
        <v>141</v>
      </c>
      <c r="K5028" t="s">
        <v>19029</v>
      </c>
      <c r="L5028" t="s">
        <v>19030</v>
      </c>
      <c r="M5028">
        <v>1.1641666660000001</v>
      </c>
      <c r="N5028">
        <v>0</v>
      </c>
      <c r="O5028">
        <v>2</v>
      </c>
      <c r="P5028">
        <v>0</v>
      </c>
      <c r="Q5028">
        <v>0</v>
      </c>
      <c r="R5028">
        <v>0</v>
      </c>
      <c r="S5028">
        <v>2.3283330000000002</v>
      </c>
      <c r="T5028">
        <v>0</v>
      </c>
      <c r="U5028">
        <v>0</v>
      </c>
    </row>
    <row r="5029" spans="1:21" x14ac:dyDescent="0.25">
      <c r="A5029" t="s">
        <v>19031</v>
      </c>
      <c r="B5029">
        <v>1</v>
      </c>
      <c r="C5029" t="s">
        <v>78</v>
      </c>
      <c r="D5029" t="s">
        <v>97</v>
      </c>
      <c r="E5029" t="s">
        <v>19032</v>
      </c>
      <c r="F5029" t="s">
        <v>4986</v>
      </c>
      <c r="G5029" t="s">
        <v>71</v>
      </c>
      <c r="H5029" t="s">
        <v>129</v>
      </c>
      <c r="I5029" t="s">
        <v>22</v>
      </c>
      <c r="J5029" t="s">
        <v>141</v>
      </c>
      <c r="K5029" t="s">
        <v>19033</v>
      </c>
      <c r="L5029" t="s">
        <v>19034</v>
      </c>
      <c r="M5029">
        <v>2.5016666660000002</v>
      </c>
      <c r="N5029">
        <v>0</v>
      </c>
      <c r="O5029">
        <v>42</v>
      </c>
      <c r="P5029">
        <v>0</v>
      </c>
      <c r="Q5029">
        <v>0</v>
      </c>
      <c r="R5029">
        <v>0</v>
      </c>
      <c r="S5029">
        <v>105.07</v>
      </c>
      <c r="T5029">
        <v>0</v>
      </c>
      <c r="U5029">
        <v>0</v>
      </c>
    </row>
    <row r="5030" spans="1:21" x14ac:dyDescent="0.25">
      <c r="A5030" t="s">
        <v>19035</v>
      </c>
      <c r="B5030">
        <v>1</v>
      </c>
      <c r="C5030" t="s">
        <v>78</v>
      </c>
      <c r="D5030" t="s">
        <v>97</v>
      </c>
      <c r="E5030" t="s">
        <v>19036</v>
      </c>
      <c r="F5030" t="s">
        <v>5417</v>
      </c>
      <c r="G5030" t="s">
        <v>71</v>
      </c>
      <c r="H5030" t="s">
        <v>129</v>
      </c>
      <c r="I5030" t="s">
        <v>22</v>
      </c>
      <c r="J5030" t="s">
        <v>141</v>
      </c>
      <c r="K5030" t="s">
        <v>19037</v>
      </c>
      <c r="L5030" t="s">
        <v>19038</v>
      </c>
      <c r="M5030">
        <v>1.026944444</v>
      </c>
      <c r="N5030">
        <v>0</v>
      </c>
      <c r="O5030">
        <v>4</v>
      </c>
      <c r="P5030">
        <v>0</v>
      </c>
      <c r="Q5030">
        <v>0</v>
      </c>
      <c r="R5030">
        <v>0</v>
      </c>
      <c r="S5030">
        <v>4.1077779999999997</v>
      </c>
      <c r="T5030">
        <v>0</v>
      </c>
      <c r="U5030">
        <v>0</v>
      </c>
    </row>
    <row r="5031" spans="1:21" x14ac:dyDescent="0.25">
      <c r="A5031" t="s">
        <v>19039</v>
      </c>
      <c r="B5031">
        <v>1</v>
      </c>
      <c r="C5031" t="s">
        <v>78</v>
      </c>
      <c r="D5031" t="s">
        <v>97</v>
      </c>
      <c r="E5031" t="s">
        <v>19040</v>
      </c>
      <c r="F5031" t="s">
        <v>5417</v>
      </c>
      <c r="G5031" t="s">
        <v>71</v>
      </c>
      <c r="H5031" t="s">
        <v>129</v>
      </c>
      <c r="I5031" t="s">
        <v>22</v>
      </c>
      <c r="J5031" t="s">
        <v>141</v>
      </c>
      <c r="K5031" t="s">
        <v>19041</v>
      </c>
      <c r="L5031" t="s">
        <v>19042</v>
      </c>
      <c r="M5031">
        <v>9.7002777770000002</v>
      </c>
      <c r="N5031">
        <v>0</v>
      </c>
      <c r="O5031">
        <v>1</v>
      </c>
      <c r="P5031">
        <v>0</v>
      </c>
      <c r="Q5031">
        <v>0</v>
      </c>
      <c r="R5031">
        <v>0</v>
      </c>
      <c r="S5031">
        <v>9.7002780000000008</v>
      </c>
      <c r="T5031">
        <v>0</v>
      </c>
      <c r="U5031">
        <v>0</v>
      </c>
    </row>
    <row r="5032" spans="1:21" x14ac:dyDescent="0.25">
      <c r="A5032" t="s">
        <v>19043</v>
      </c>
      <c r="B5032">
        <v>1</v>
      </c>
      <c r="C5032" t="s">
        <v>78</v>
      </c>
      <c r="D5032" t="s">
        <v>97</v>
      </c>
      <c r="E5032" t="s">
        <v>18989</v>
      </c>
      <c r="F5032" t="s">
        <v>4991</v>
      </c>
      <c r="G5032" t="s">
        <v>71</v>
      </c>
      <c r="H5032" t="s">
        <v>129</v>
      </c>
      <c r="I5032" t="s">
        <v>22</v>
      </c>
      <c r="J5032" t="s">
        <v>141</v>
      </c>
      <c r="K5032" t="s">
        <v>19044</v>
      </c>
      <c r="L5032" t="s">
        <v>19045</v>
      </c>
      <c r="M5032">
        <v>1.3247222219999999</v>
      </c>
      <c r="N5032">
        <v>0</v>
      </c>
      <c r="O5032">
        <v>1</v>
      </c>
      <c r="P5032">
        <v>0</v>
      </c>
      <c r="Q5032">
        <v>0</v>
      </c>
      <c r="R5032">
        <v>0</v>
      </c>
      <c r="S5032">
        <v>1.324722</v>
      </c>
      <c r="T5032">
        <v>0</v>
      </c>
      <c r="U5032">
        <v>0</v>
      </c>
    </row>
    <row r="5033" spans="1:21" x14ac:dyDescent="0.25">
      <c r="A5033" t="s">
        <v>19046</v>
      </c>
      <c r="B5033">
        <v>1</v>
      </c>
      <c r="C5033" t="s">
        <v>78</v>
      </c>
      <c r="D5033" t="s">
        <v>97</v>
      </c>
      <c r="E5033" t="s">
        <v>3127</v>
      </c>
      <c r="F5033" t="s">
        <v>140</v>
      </c>
      <c r="G5033" t="s">
        <v>72</v>
      </c>
      <c r="H5033" t="s">
        <v>168</v>
      </c>
      <c r="I5033" t="s">
        <v>22</v>
      </c>
      <c r="J5033" t="s">
        <v>141</v>
      </c>
      <c r="K5033" t="s">
        <v>19047</v>
      </c>
      <c r="L5033" t="s">
        <v>19048</v>
      </c>
      <c r="M5033">
        <v>2.5277777000000001E-2</v>
      </c>
      <c r="N5033">
        <v>31</v>
      </c>
      <c r="O5033">
        <v>3268</v>
      </c>
      <c r="P5033">
        <v>9</v>
      </c>
      <c r="Q5033">
        <v>327</v>
      </c>
      <c r="R5033">
        <v>0.78361099999999995</v>
      </c>
      <c r="S5033">
        <v>82.607775000000004</v>
      </c>
      <c r="T5033">
        <v>0.22750000000000001</v>
      </c>
      <c r="U5033">
        <v>8.2658330000000007</v>
      </c>
    </row>
    <row r="5034" spans="1:21" x14ac:dyDescent="0.25">
      <c r="A5034" t="s">
        <v>19049</v>
      </c>
      <c r="B5034">
        <v>1</v>
      </c>
      <c r="C5034" t="s">
        <v>78</v>
      </c>
      <c r="D5034" t="s">
        <v>97</v>
      </c>
      <c r="E5034" t="s">
        <v>3127</v>
      </c>
      <c r="F5034" t="s">
        <v>140</v>
      </c>
      <c r="G5034" t="s">
        <v>72</v>
      </c>
      <c r="H5034" t="s">
        <v>129</v>
      </c>
      <c r="I5034" t="s">
        <v>22</v>
      </c>
      <c r="J5034" t="s">
        <v>141</v>
      </c>
      <c r="K5034" t="s">
        <v>19050</v>
      </c>
      <c r="L5034" t="s">
        <v>19051</v>
      </c>
      <c r="M5034">
        <v>5.0555555000000002E-2</v>
      </c>
      <c r="N5034">
        <v>31</v>
      </c>
      <c r="O5034">
        <v>3263</v>
      </c>
      <c r="P5034">
        <v>9</v>
      </c>
      <c r="Q5034">
        <v>327</v>
      </c>
      <c r="R5034">
        <v>1.5672219999999999</v>
      </c>
      <c r="S5034">
        <v>164.96277599999999</v>
      </c>
      <c r="T5034">
        <v>0.45500000000000002</v>
      </c>
      <c r="U5034">
        <v>16.531666000000001</v>
      </c>
    </row>
    <row r="5035" spans="1:21" x14ac:dyDescent="0.25">
      <c r="A5035" t="s">
        <v>19052</v>
      </c>
      <c r="B5035">
        <v>1</v>
      </c>
      <c r="C5035" t="s">
        <v>78</v>
      </c>
      <c r="D5035" t="s">
        <v>97</v>
      </c>
      <c r="E5035" t="s">
        <v>19053</v>
      </c>
      <c r="F5035" t="s">
        <v>4991</v>
      </c>
      <c r="G5035" t="s">
        <v>71</v>
      </c>
      <c r="H5035" t="s">
        <v>129</v>
      </c>
      <c r="I5035" t="s">
        <v>22</v>
      </c>
      <c r="J5035" t="s">
        <v>141</v>
      </c>
      <c r="K5035" t="s">
        <v>19054</v>
      </c>
      <c r="L5035" t="s">
        <v>19055</v>
      </c>
      <c r="M5035">
        <v>1.540277777</v>
      </c>
      <c r="N5035">
        <v>0</v>
      </c>
      <c r="O5035">
        <v>1</v>
      </c>
      <c r="P5035">
        <v>0</v>
      </c>
      <c r="Q5035">
        <v>0</v>
      </c>
      <c r="R5035">
        <v>0</v>
      </c>
      <c r="S5035">
        <v>1.540278</v>
      </c>
      <c r="T5035">
        <v>0</v>
      </c>
      <c r="U5035">
        <v>0</v>
      </c>
    </row>
    <row r="5036" spans="1:21" x14ac:dyDescent="0.25">
      <c r="A5036" t="s">
        <v>19056</v>
      </c>
      <c r="B5036">
        <v>1</v>
      </c>
      <c r="C5036" t="s">
        <v>78</v>
      </c>
      <c r="D5036" t="s">
        <v>97</v>
      </c>
      <c r="E5036" t="s">
        <v>19057</v>
      </c>
      <c r="F5036" t="s">
        <v>5842</v>
      </c>
      <c r="G5036" t="s">
        <v>71</v>
      </c>
      <c r="H5036" t="s">
        <v>129</v>
      </c>
      <c r="I5036" t="s">
        <v>22</v>
      </c>
      <c r="J5036" t="s">
        <v>141</v>
      </c>
      <c r="K5036" t="s">
        <v>19058</v>
      </c>
      <c r="L5036" t="s">
        <v>19059</v>
      </c>
      <c r="M5036">
        <v>3.1752777769999998</v>
      </c>
      <c r="N5036">
        <v>0</v>
      </c>
      <c r="O5036">
        <v>28</v>
      </c>
      <c r="P5036">
        <v>0</v>
      </c>
      <c r="Q5036">
        <v>0</v>
      </c>
      <c r="R5036">
        <v>0</v>
      </c>
      <c r="S5036">
        <v>88.907777999999993</v>
      </c>
      <c r="T5036">
        <v>0</v>
      </c>
      <c r="U5036">
        <v>0</v>
      </c>
    </row>
    <row r="5037" spans="1:21" x14ac:dyDescent="0.25">
      <c r="A5037" t="s">
        <v>19060</v>
      </c>
      <c r="B5037">
        <v>1</v>
      </c>
      <c r="C5037" t="s">
        <v>78</v>
      </c>
      <c r="D5037" t="s">
        <v>97</v>
      </c>
      <c r="E5037" t="s">
        <v>19061</v>
      </c>
      <c r="F5037" t="s">
        <v>4986</v>
      </c>
      <c r="G5037" t="s">
        <v>71</v>
      </c>
      <c r="H5037" t="s">
        <v>129</v>
      </c>
      <c r="I5037" t="s">
        <v>22</v>
      </c>
      <c r="J5037" t="s">
        <v>141</v>
      </c>
      <c r="K5037" t="s">
        <v>19062</v>
      </c>
      <c r="L5037" t="s">
        <v>19063</v>
      </c>
      <c r="M5037">
        <v>4.346944444</v>
      </c>
      <c r="N5037">
        <v>0</v>
      </c>
      <c r="O5037">
        <v>97</v>
      </c>
      <c r="P5037">
        <v>0</v>
      </c>
      <c r="Q5037">
        <v>0</v>
      </c>
      <c r="R5037">
        <v>0</v>
      </c>
      <c r="S5037">
        <v>421.65361100000001</v>
      </c>
      <c r="T5037">
        <v>0</v>
      </c>
      <c r="U5037">
        <v>0</v>
      </c>
    </row>
    <row r="5038" spans="1:21" x14ac:dyDescent="0.25">
      <c r="A5038" t="s">
        <v>19064</v>
      </c>
      <c r="B5038">
        <v>1</v>
      </c>
      <c r="C5038" t="s">
        <v>78</v>
      </c>
      <c r="D5038" t="s">
        <v>97</v>
      </c>
      <c r="E5038" t="s">
        <v>19065</v>
      </c>
      <c r="F5038" t="s">
        <v>177</v>
      </c>
      <c r="G5038" t="s">
        <v>72</v>
      </c>
      <c r="H5038" t="s">
        <v>129</v>
      </c>
      <c r="I5038" t="s">
        <v>22</v>
      </c>
      <c r="J5038" t="s">
        <v>130</v>
      </c>
      <c r="K5038" t="s">
        <v>19066</v>
      </c>
      <c r="L5038" t="s">
        <v>19067</v>
      </c>
      <c r="M5038">
        <v>7.4394444440000003</v>
      </c>
      <c r="N5038">
        <v>6</v>
      </c>
      <c r="O5038">
        <v>296</v>
      </c>
      <c r="P5038">
        <v>0</v>
      </c>
      <c r="Q5038">
        <v>0</v>
      </c>
      <c r="R5038">
        <v>44.636667000000003</v>
      </c>
      <c r="S5038">
        <v>2202.0755549999999</v>
      </c>
      <c r="T5038">
        <v>0</v>
      </c>
      <c r="U5038">
        <v>0</v>
      </c>
    </row>
    <row r="5039" spans="1:21" x14ac:dyDescent="0.25">
      <c r="A5039" t="s">
        <v>19068</v>
      </c>
      <c r="B5039">
        <v>1</v>
      </c>
      <c r="C5039" t="s">
        <v>78</v>
      </c>
      <c r="D5039" t="s">
        <v>97</v>
      </c>
      <c r="E5039" t="s">
        <v>19069</v>
      </c>
      <c r="F5039" t="s">
        <v>4991</v>
      </c>
      <c r="G5039" t="s">
        <v>71</v>
      </c>
      <c r="H5039" t="s">
        <v>129</v>
      </c>
      <c r="I5039" t="s">
        <v>22</v>
      </c>
      <c r="J5039" t="s">
        <v>141</v>
      </c>
      <c r="K5039" t="s">
        <v>19070</v>
      </c>
      <c r="L5039" t="s">
        <v>19071</v>
      </c>
      <c r="M5039">
        <v>3.3513888879999998</v>
      </c>
      <c r="N5039">
        <v>0</v>
      </c>
      <c r="O5039">
        <v>1</v>
      </c>
      <c r="P5039">
        <v>0</v>
      </c>
      <c r="Q5039">
        <v>0</v>
      </c>
      <c r="R5039">
        <v>0</v>
      </c>
      <c r="S5039">
        <v>3.3513890000000002</v>
      </c>
      <c r="T5039">
        <v>0</v>
      </c>
      <c r="U5039">
        <v>0</v>
      </c>
    </row>
    <row r="5040" spans="1:21" x14ac:dyDescent="0.25">
      <c r="A5040" t="s">
        <v>19072</v>
      </c>
      <c r="B5040">
        <v>1</v>
      </c>
      <c r="C5040" t="s">
        <v>78</v>
      </c>
      <c r="D5040" t="s">
        <v>97</v>
      </c>
      <c r="E5040" t="s">
        <v>19073</v>
      </c>
      <c r="F5040" t="s">
        <v>4991</v>
      </c>
      <c r="G5040" t="s">
        <v>71</v>
      </c>
      <c r="H5040" t="s">
        <v>129</v>
      </c>
      <c r="I5040" t="s">
        <v>22</v>
      </c>
      <c r="J5040" t="s">
        <v>141</v>
      </c>
      <c r="K5040" t="s">
        <v>19074</v>
      </c>
      <c r="L5040" t="s">
        <v>19075</v>
      </c>
      <c r="M5040">
        <v>0.71222222199999996</v>
      </c>
      <c r="N5040">
        <v>0</v>
      </c>
      <c r="O5040">
        <v>1</v>
      </c>
      <c r="P5040">
        <v>0</v>
      </c>
      <c r="Q5040">
        <v>0</v>
      </c>
      <c r="R5040">
        <v>0</v>
      </c>
      <c r="S5040">
        <v>0.71222200000000002</v>
      </c>
      <c r="T5040">
        <v>0</v>
      </c>
      <c r="U5040">
        <v>0</v>
      </c>
    </row>
    <row r="5041" spans="1:21" x14ac:dyDescent="0.25">
      <c r="A5041" t="s">
        <v>19076</v>
      </c>
      <c r="B5041">
        <v>1</v>
      </c>
      <c r="C5041" t="s">
        <v>78</v>
      </c>
      <c r="D5041" t="s">
        <v>97</v>
      </c>
      <c r="E5041" t="s">
        <v>19077</v>
      </c>
      <c r="F5041" t="s">
        <v>5070</v>
      </c>
      <c r="G5041" t="s">
        <v>71</v>
      </c>
      <c r="H5041" t="s">
        <v>129</v>
      </c>
      <c r="I5041" t="s">
        <v>22</v>
      </c>
      <c r="J5041" t="s">
        <v>141</v>
      </c>
      <c r="K5041" t="s">
        <v>19078</v>
      </c>
      <c r="L5041" t="s">
        <v>19079</v>
      </c>
      <c r="M5041">
        <v>19.709444443999999</v>
      </c>
      <c r="N5041">
        <v>0</v>
      </c>
      <c r="O5041">
        <v>2</v>
      </c>
      <c r="P5041">
        <v>0</v>
      </c>
      <c r="Q5041">
        <v>0</v>
      </c>
      <c r="R5041">
        <v>0</v>
      </c>
      <c r="S5041">
        <v>39.418889</v>
      </c>
      <c r="T5041">
        <v>0</v>
      </c>
      <c r="U5041">
        <v>0</v>
      </c>
    </row>
    <row r="5042" spans="1:21" x14ac:dyDescent="0.25">
      <c r="A5042" t="s">
        <v>19080</v>
      </c>
      <c r="B5042">
        <v>1</v>
      </c>
      <c r="C5042" t="s">
        <v>78</v>
      </c>
      <c r="D5042" t="s">
        <v>97</v>
      </c>
      <c r="E5042" t="s">
        <v>19081</v>
      </c>
      <c r="F5042" t="s">
        <v>5884</v>
      </c>
      <c r="G5042" t="s">
        <v>71</v>
      </c>
      <c r="H5042" t="s">
        <v>129</v>
      </c>
      <c r="I5042" t="s">
        <v>22</v>
      </c>
      <c r="J5042" t="s">
        <v>141</v>
      </c>
      <c r="K5042" t="s">
        <v>19082</v>
      </c>
      <c r="L5042" t="s">
        <v>19083</v>
      </c>
      <c r="M5042">
        <v>2.59</v>
      </c>
      <c r="N5042">
        <v>0</v>
      </c>
      <c r="O5042">
        <v>1</v>
      </c>
      <c r="P5042">
        <v>0</v>
      </c>
      <c r="Q5042">
        <v>0</v>
      </c>
      <c r="R5042">
        <v>0</v>
      </c>
      <c r="S5042">
        <v>2.59</v>
      </c>
      <c r="T5042">
        <v>0</v>
      </c>
      <c r="U5042">
        <v>0</v>
      </c>
    </row>
    <row r="5043" spans="1:21" x14ac:dyDescent="0.25">
      <c r="A5043" t="s">
        <v>19084</v>
      </c>
      <c r="B5043">
        <v>1</v>
      </c>
      <c r="C5043" t="s">
        <v>78</v>
      </c>
      <c r="D5043" t="s">
        <v>97</v>
      </c>
      <c r="E5043" t="s">
        <v>19085</v>
      </c>
      <c r="F5043" t="s">
        <v>2199</v>
      </c>
      <c r="G5043" t="s">
        <v>71</v>
      </c>
      <c r="H5043" t="s">
        <v>129</v>
      </c>
      <c r="I5043" t="s">
        <v>24</v>
      </c>
      <c r="J5043" t="s">
        <v>141</v>
      </c>
      <c r="K5043" t="s">
        <v>19086</v>
      </c>
      <c r="L5043" t="s">
        <v>19087</v>
      </c>
      <c r="M5043">
        <v>2.2736111110000001</v>
      </c>
      <c r="N5043">
        <v>0</v>
      </c>
      <c r="O5043">
        <v>0</v>
      </c>
      <c r="P5043">
        <v>0</v>
      </c>
      <c r="Q5043">
        <v>45</v>
      </c>
      <c r="R5043">
        <v>0</v>
      </c>
      <c r="S5043">
        <v>0</v>
      </c>
      <c r="T5043">
        <v>0</v>
      </c>
      <c r="U5043">
        <v>102.3125</v>
      </c>
    </row>
    <row r="5044" spans="1:21" x14ac:dyDescent="0.25">
      <c r="A5044" t="s">
        <v>19088</v>
      </c>
      <c r="B5044">
        <v>1</v>
      </c>
      <c r="C5044" t="s">
        <v>78</v>
      </c>
      <c r="D5044" t="s">
        <v>97</v>
      </c>
      <c r="E5044" t="s">
        <v>19089</v>
      </c>
      <c r="F5044" t="s">
        <v>5070</v>
      </c>
      <c r="G5044" t="s">
        <v>71</v>
      </c>
      <c r="H5044" t="s">
        <v>129</v>
      </c>
      <c r="I5044" t="s">
        <v>22</v>
      </c>
      <c r="J5044" t="s">
        <v>141</v>
      </c>
      <c r="K5044" t="s">
        <v>19090</v>
      </c>
      <c r="L5044" t="s">
        <v>19091</v>
      </c>
      <c r="M5044">
        <v>4.5772222219999996</v>
      </c>
      <c r="N5044">
        <v>0</v>
      </c>
      <c r="O5044">
        <v>1</v>
      </c>
      <c r="P5044">
        <v>0</v>
      </c>
      <c r="Q5044">
        <v>0</v>
      </c>
      <c r="R5044">
        <v>0</v>
      </c>
      <c r="S5044">
        <v>4.5772219999999999</v>
      </c>
      <c r="T5044">
        <v>0</v>
      </c>
      <c r="U5044">
        <v>0</v>
      </c>
    </row>
    <row r="5045" spans="1:21" x14ac:dyDescent="0.25">
      <c r="A5045" t="s">
        <v>19092</v>
      </c>
      <c r="B5045">
        <v>1</v>
      </c>
      <c r="C5045" t="s">
        <v>78</v>
      </c>
      <c r="D5045" t="s">
        <v>97</v>
      </c>
      <c r="E5045" t="s">
        <v>19093</v>
      </c>
      <c r="F5045" t="s">
        <v>5070</v>
      </c>
      <c r="G5045" t="s">
        <v>71</v>
      </c>
      <c r="H5045" t="s">
        <v>129</v>
      </c>
      <c r="I5045" t="s">
        <v>22</v>
      </c>
      <c r="J5045" t="s">
        <v>141</v>
      </c>
      <c r="K5045" t="s">
        <v>19094</v>
      </c>
      <c r="L5045" t="s">
        <v>19095</v>
      </c>
      <c r="M5045">
        <v>4.21</v>
      </c>
      <c r="N5045">
        <v>0</v>
      </c>
      <c r="O5045">
        <v>1</v>
      </c>
      <c r="P5045">
        <v>0</v>
      </c>
      <c r="Q5045">
        <v>0</v>
      </c>
      <c r="R5045">
        <v>0</v>
      </c>
      <c r="S5045">
        <v>4.21</v>
      </c>
      <c r="T5045">
        <v>0</v>
      </c>
      <c r="U5045">
        <v>0</v>
      </c>
    </row>
    <row r="5046" spans="1:21" x14ac:dyDescent="0.25">
      <c r="A5046" t="s">
        <v>19096</v>
      </c>
      <c r="B5046">
        <v>1</v>
      </c>
      <c r="C5046" t="s">
        <v>78</v>
      </c>
      <c r="D5046" t="s">
        <v>97</v>
      </c>
      <c r="E5046" t="s">
        <v>19097</v>
      </c>
      <c r="F5046" t="s">
        <v>140</v>
      </c>
      <c r="G5046" t="s">
        <v>72</v>
      </c>
      <c r="H5046" t="s">
        <v>129</v>
      </c>
      <c r="I5046" t="s">
        <v>22</v>
      </c>
      <c r="J5046" t="s">
        <v>141</v>
      </c>
      <c r="K5046" t="s">
        <v>19098</v>
      </c>
      <c r="L5046" t="s">
        <v>19099</v>
      </c>
      <c r="M5046">
        <v>6.5000000000000002E-2</v>
      </c>
      <c r="N5046">
        <v>15</v>
      </c>
      <c r="O5046">
        <v>1350</v>
      </c>
      <c r="P5046">
        <v>1</v>
      </c>
      <c r="Q5046">
        <v>80</v>
      </c>
      <c r="R5046">
        <v>0.97499999999999998</v>
      </c>
      <c r="S5046">
        <v>87.75</v>
      </c>
      <c r="T5046">
        <v>6.5000000000000002E-2</v>
      </c>
      <c r="U5046">
        <v>5.2</v>
      </c>
    </row>
    <row r="5047" spans="1:21" x14ac:dyDescent="0.25">
      <c r="A5047" t="s">
        <v>19100</v>
      </c>
      <c r="B5047">
        <v>1</v>
      </c>
      <c r="C5047" t="s">
        <v>78</v>
      </c>
      <c r="D5047" t="s">
        <v>97</v>
      </c>
      <c r="E5047" t="s">
        <v>19101</v>
      </c>
      <c r="F5047" t="s">
        <v>140</v>
      </c>
      <c r="G5047" t="s">
        <v>72</v>
      </c>
      <c r="H5047" t="s">
        <v>129</v>
      </c>
      <c r="I5047" t="s">
        <v>22</v>
      </c>
      <c r="J5047" t="s">
        <v>141</v>
      </c>
      <c r="K5047" t="s">
        <v>19102</v>
      </c>
      <c r="L5047" t="s">
        <v>19103</v>
      </c>
      <c r="M5047">
        <v>1.219166666</v>
      </c>
      <c r="N5047">
        <v>1</v>
      </c>
      <c r="O5047">
        <v>64</v>
      </c>
      <c r="P5047">
        <v>0</v>
      </c>
      <c r="Q5047">
        <v>0</v>
      </c>
      <c r="R5047">
        <v>1.2191669999999999</v>
      </c>
      <c r="S5047">
        <v>78.026667000000003</v>
      </c>
      <c r="T5047">
        <v>0</v>
      </c>
      <c r="U5047">
        <v>0</v>
      </c>
    </row>
    <row r="5048" spans="1:21" x14ac:dyDescent="0.25">
      <c r="A5048" t="s">
        <v>19104</v>
      </c>
      <c r="B5048">
        <v>1</v>
      </c>
      <c r="C5048" t="s">
        <v>78</v>
      </c>
      <c r="D5048" t="s">
        <v>97</v>
      </c>
      <c r="E5048" t="s">
        <v>19105</v>
      </c>
      <c r="F5048" t="s">
        <v>5748</v>
      </c>
      <c r="G5048" t="s">
        <v>71</v>
      </c>
      <c r="H5048" t="s">
        <v>129</v>
      </c>
      <c r="I5048" t="s">
        <v>22</v>
      </c>
      <c r="J5048" t="s">
        <v>141</v>
      </c>
      <c r="K5048" t="s">
        <v>19106</v>
      </c>
      <c r="L5048" t="s">
        <v>19107</v>
      </c>
      <c r="M5048">
        <v>0.53416666599999996</v>
      </c>
      <c r="N5048">
        <v>0</v>
      </c>
      <c r="O5048">
        <v>0</v>
      </c>
      <c r="P5048">
        <v>1</v>
      </c>
      <c r="Q5048">
        <v>131</v>
      </c>
      <c r="R5048">
        <v>0</v>
      </c>
      <c r="S5048">
        <v>0</v>
      </c>
      <c r="T5048">
        <v>0.53416699999999995</v>
      </c>
      <c r="U5048">
        <v>69.975832999999994</v>
      </c>
    </row>
    <row r="5049" spans="1:21" x14ac:dyDescent="0.25">
      <c r="A5049" t="s">
        <v>19108</v>
      </c>
      <c r="B5049">
        <v>1</v>
      </c>
      <c r="C5049" t="s">
        <v>78</v>
      </c>
      <c r="D5049" t="s">
        <v>97</v>
      </c>
      <c r="E5049" t="s">
        <v>19109</v>
      </c>
      <c r="F5049" t="s">
        <v>2199</v>
      </c>
      <c r="G5049" t="s">
        <v>71</v>
      </c>
      <c r="H5049" t="s">
        <v>129</v>
      </c>
      <c r="I5049" t="s">
        <v>24</v>
      </c>
      <c r="J5049" t="s">
        <v>141</v>
      </c>
      <c r="K5049" t="s">
        <v>19110</v>
      </c>
      <c r="L5049" t="s">
        <v>19111</v>
      </c>
      <c r="M5049">
        <v>83.186944444000005</v>
      </c>
      <c r="N5049">
        <v>0</v>
      </c>
      <c r="O5049">
        <v>2</v>
      </c>
      <c r="P5049">
        <v>0</v>
      </c>
      <c r="Q5049">
        <v>0</v>
      </c>
      <c r="R5049">
        <v>0</v>
      </c>
      <c r="S5049">
        <v>166.37388899999999</v>
      </c>
      <c r="T5049">
        <v>0</v>
      </c>
      <c r="U5049">
        <v>0</v>
      </c>
    </row>
    <row r="5050" spans="1:21" x14ac:dyDescent="0.25">
      <c r="A5050" t="s">
        <v>19112</v>
      </c>
      <c r="B5050">
        <v>1</v>
      </c>
      <c r="C5050" t="s">
        <v>78</v>
      </c>
      <c r="D5050" t="s">
        <v>97</v>
      </c>
      <c r="E5050" t="s">
        <v>19113</v>
      </c>
      <c r="F5050" t="s">
        <v>2199</v>
      </c>
      <c r="G5050" t="s">
        <v>71</v>
      </c>
      <c r="H5050" t="s">
        <v>129</v>
      </c>
      <c r="I5050" t="s">
        <v>24</v>
      </c>
      <c r="J5050" t="s">
        <v>141</v>
      </c>
      <c r="K5050" t="s">
        <v>19114</v>
      </c>
      <c r="L5050" t="s">
        <v>19115</v>
      </c>
      <c r="M5050">
        <v>1.848333333</v>
      </c>
      <c r="N5050">
        <v>0</v>
      </c>
      <c r="O5050">
        <v>3</v>
      </c>
      <c r="P5050">
        <v>0</v>
      </c>
      <c r="Q5050">
        <v>0</v>
      </c>
      <c r="R5050">
        <v>0</v>
      </c>
      <c r="S5050">
        <v>5.5449999999999999</v>
      </c>
      <c r="T5050">
        <v>0</v>
      </c>
      <c r="U5050">
        <v>0</v>
      </c>
    </row>
    <row r="5051" spans="1:21" x14ac:dyDescent="0.25">
      <c r="A5051" t="s">
        <v>19116</v>
      </c>
      <c r="B5051">
        <v>1</v>
      </c>
      <c r="C5051" t="s">
        <v>78</v>
      </c>
      <c r="D5051" t="s">
        <v>97</v>
      </c>
      <c r="E5051" t="s">
        <v>19117</v>
      </c>
      <c r="F5051" t="s">
        <v>4991</v>
      </c>
      <c r="G5051" t="s">
        <v>71</v>
      </c>
      <c r="H5051" t="s">
        <v>129</v>
      </c>
      <c r="I5051" t="s">
        <v>22</v>
      </c>
      <c r="J5051" t="s">
        <v>141</v>
      </c>
      <c r="K5051" t="s">
        <v>19118</v>
      </c>
      <c r="L5051" t="s">
        <v>19119</v>
      </c>
      <c r="M5051">
        <v>1.5888888880000001</v>
      </c>
      <c r="N5051">
        <v>0</v>
      </c>
      <c r="O5051">
        <v>4</v>
      </c>
      <c r="P5051">
        <v>0</v>
      </c>
      <c r="Q5051">
        <v>0</v>
      </c>
      <c r="R5051">
        <v>0</v>
      </c>
      <c r="S5051">
        <v>6.355556</v>
      </c>
      <c r="T5051">
        <v>0</v>
      </c>
      <c r="U5051">
        <v>0</v>
      </c>
    </row>
    <row r="5052" spans="1:21" x14ac:dyDescent="0.25">
      <c r="A5052" t="s">
        <v>19120</v>
      </c>
      <c r="B5052">
        <v>1</v>
      </c>
      <c r="C5052" t="s">
        <v>78</v>
      </c>
      <c r="D5052" t="s">
        <v>97</v>
      </c>
      <c r="E5052" t="s">
        <v>19121</v>
      </c>
      <c r="F5052" t="s">
        <v>2199</v>
      </c>
      <c r="G5052" t="s">
        <v>71</v>
      </c>
      <c r="H5052" t="s">
        <v>129</v>
      </c>
      <c r="I5052" t="s">
        <v>24</v>
      </c>
      <c r="J5052" t="s">
        <v>141</v>
      </c>
      <c r="K5052" t="s">
        <v>19122</v>
      </c>
      <c r="L5052" t="s">
        <v>19123</v>
      </c>
      <c r="M5052">
        <v>63.462777776999999</v>
      </c>
      <c r="N5052">
        <v>0</v>
      </c>
      <c r="O5052">
        <v>1</v>
      </c>
      <c r="P5052">
        <v>0</v>
      </c>
      <c r="Q5052">
        <v>0</v>
      </c>
      <c r="R5052">
        <v>0</v>
      </c>
      <c r="S5052">
        <v>63.462778</v>
      </c>
      <c r="T5052">
        <v>0</v>
      </c>
      <c r="U5052">
        <v>0</v>
      </c>
    </row>
    <row r="5053" spans="1:21" x14ac:dyDescent="0.25">
      <c r="A5053" t="s">
        <v>19124</v>
      </c>
      <c r="B5053">
        <v>1</v>
      </c>
      <c r="C5053" t="s">
        <v>78</v>
      </c>
      <c r="D5053" t="s">
        <v>97</v>
      </c>
      <c r="E5053" t="s">
        <v>19125</v>
      </c>
      <c r="F5053" t="s">
        <v>2199</v>
      </c>
      <c r="G5053" t="s">
        <v>71</v>
      </c>
      <c r="H5053" t="s">
        <v>129</v>
      </c>
      <c r="I5053" t="s">
        <v>24</v>
      </c>
      <c r="J5053" t="s">
        <v>141</v>
      </c>
      <c r="K5053" t="s">
        <v>8369</v>
      </c>
      <c r="L5053" t="s">
        <v>19126</v>
      </c>
      <c r="M5053">
        <v>3.4477777770000002</v>
      </c>
      <c r="N5053">
        <v>0</v>
      </c>
      <c r="O5053">
        <v>151</v>
      </c>
      <c r="P5053">
        <v>0</v>
      </c>
      <c r="Q5053">
        <v>0</v>
      </c>
      <c r="R5053">
        <v>0</v>
      </c>
      <c r="S5053">
        <v>520.61444400000005</v>
      </c>
      <c r="T5053">
        <v>0</v>
      </c>
      <c r="U5053">
        <v>0</v>
      </c>
    </row>
    <row r="5054" spans="1:21" x14ac:dyDescent="0.25">
      <c r="A5054" t="s">
        <v>19127</v>
      </c>
      <c r="B5054">
        <v>1</v>
      </c>
      <c r="C5054" t="s">
        <v>78</v>
      </c>
      <c r="D5054" t="s">
        <v>97</v>
      </c>
      <c r="E5054" t="s">
        <v>19128</v>
      </c>
      <c r="F5054" t="s">
        <v>2199</v>
      </c>
      <c r="G5054" t="s">
        <v>71</v>
      </c>
      <c r="H5054" t="s">
        <v>129</v>
      </c>
      <c r="I5054" t="s">
        <v>24</v>
      </c>
      <c r="J5054" t="s">
        <v>141</v>
      </c>
      <c r="K5054" t="s">
        <v>19129</v>
      </c>
      <c r="L5054" t="s">
        <v>19130</v>
      </c>
      <c r="M5054">
        <v>8.0311111109999995</v>
      </c>
      <c r="N5054">
        <v>0</v>
      </c>
      <c r="O5054">
        <v>8</v>
      </c>
      <c r="P5054">
        <v>0</v>
      </c>
      <c r="Q5054">
        <v>0</v>
      </c>
      <c r="R5054">
        <v>0</v>
      </c>
      <c r="S5054">
        <v>64.248889000000005</v>
      </c>
      <c r="T5054">
        <v>0</v>
      </c>
      <c r="U5054">
        <v>0</v>
      </c>
    </row>
    <row r="5055" spans="1:21" x14ac:dyDescent="0.25">
      <c r="A5055" t="s">
        <v>19131</v>
      </c>
      <c r="B5055">
        <v>1</v>
      </c>
      <c r="C5055" t="s">
        <v>78</v>
      </c>
      <c r="D5055" t="s">
        <v>97</v>
      </c>
      <c r="E5055" t="s">
        <v>19065</v>
      </c>
      <c r="F5055" t="s">
        <v>2199</v>
      </c>
      <c r="G5055" t="s">
        <v>72</v>
      </c>
      <c r="H5055" t="s">
        <v>129</v>
      </c>
      <c r="I5055" t="s">
        <v>24</v>
      </c>
      <c r="J5055" t="s">
        <v>141</v>
      </c>
      <c r="K5055" t="s">
        <v>19132</v>
      </c>
      <c r="L5055" t="s">
        <v>19133</v>
      </c>
      <c r="M5055">
        <v>2.99</v>
      </c>
      <c r="N5055">
        <v>6</v>
      </c>
      <c r="O5055">
        <v>296</v>
      </c>
      <c r="P5055">
        <v>0</v>
      </c>
      <c r="Q5055">
        <v>0</v>
      </c>
      <c r="R5055">
        <v>17.940000000000001</v>
      </c>
      <c r="S5055">
        <v>885.04</v>
      </c>
      <c r="T5055">
        <v>0</v>
      </c>
      <c r="U5055">
        <v>0</v>
      </c>
    </row>
    <row r="5056" spans="1:21" x14ac:dyDescent="0.25">
      <c r="A5056" t="s">
        <v>19134</v>
      </c>
      <c r="B5056">
        <v>1</v>
      </c>
      <c r="C5056" t="s">
        <v>78</v>
      </c>
      <c r="D5056" t="s">
        <v>97</v>
      </c>
      <c r="E5056" t="s">
        <v>19135</v>
      </c>
      <c r="F5056" t="s">
        <v>140</v>
      </c>
      <c r="G5056" t="s">
        <v>72</v>
      </c>
      <c r="H5056" t="s">
        <v>129</v>
      </c>
      <c r="I5056" t="s">
        <v>24</v>
      </c>
      <c r="J5056" t="s">
        <v>141</v>
      </c>
      <c r="K5056" t="s">
        <v>19136</v>
      </c>
      <c r="L5056" t="s">
        <v>9111</v>
      </c>
      <c r="M5056">
        <v>7.5555554999999996E-2</v>
      </c>
      <c r="N5056">
        <v>10</v>
      </c>
      <c r="O5056">
        <v>775</v>
      </c>
      <c r="P5056">
        <v>17</v>
      </c>
      <c r="Q5056">
        <v>419</v>
      </c>
      <c r="R5056">
        <v>0.75555600000000001</v>
      </c>
      <c r="S5056">
        <v>58.555554999999998</v>
      </c>
      <c r="T5056">
        <v>1.2844439999999999</v>
      </c>
      <c r="U5056">
        <v>31.657778</v>
      </c>
    </row>
    <row r="5057" spans="1:21" x14ac:dyDescent="0.25">
      <c r="A5057" t="s">
        <v>19137</v>
      </c>
      <c r="B5057">
        <v>1</v>
      </c>
      <c r="C5057" t="s">
        <v>78</v>
      </c>
      <c r="D5057" t="s">
        <v>97</v>
      </c>
      <c r="E5057" t="s">
        <v>19138</v>
      </c>
      <c r="F5057" t="s">
        <v>2199</v>
      </c>
      <c r="G5057" t="s">
        <v>71</v>
      </c>
      <c r="H5057" t="s">
        <v>129</v>
      </c>
      <c r="I5057" t="s">
        <v>24</v>
      </c>
      <c r="J5057" t="s">
        <v>141</v>
      </c>
      <c r="K5057" t="s">
        <v>19139</v>
      </c>
      <c r="L5057" t="s">
        <v>19140</v>
      </c>
      <c r="M5057">
        <v>4.0805555550000001</v>
      </c>
      <c r="N5057">
        <v>0</v>
      </c>
      <c r="O5057">
        <v>15</v>
      </c>
      <c r="P5057">
        <v>0</v>
      </c>
      <c r="Q5057">
        <v>0</v>
      </c>
      <c r="R5057">
        <v>0</v>
      </c>
      <c r="S5057">
        <v>61.208333000000003</v>
      </c>
      <c r="T5057">
        <v>0</v>
      </c>
      <c r="U5057">
        <v>0</v>
      </c>
    </row>
    <row r="5058" spans="1:21" x14ac:dyDescent="0.25">
      <c r="A5058" t="s">
        <v>19141</v>
      </c>
      <c r="B5058">
        <v>1</v>
      </c>
      <c r="C5058" t="s">
        <v>78</v>
      </c>
      <c r="D5058" t="s">
        <v>97</v>
      </c>
      <c r="E5058" t="s">
        <v>19142</v>
      </c>
      <c r="F5058" t="s">
        <v>5417</v>
      </c>
      <c r="G5058" t="s">
        <v>71</v>
      </c>
      <c r="H5058" t="s">
        <v>129</v>
      </c>
      <c r="I5058" t="s">
        <v>22</v>
      </c>
      <c r="J5058" t="s">
        <v>141</v>
      </c>
      <c r="K5058" t="s">
        <v>19143</v>
      </c>
      <c r="L5058" t="s">
        <v>19144</v>
      </c>
      <c r="M5058">
        <v>6.5783333329999998</v>
      </c>
      <c r="N5058">
        <v>0</v>
      </c>
      <c r="O5058">
        <v>1</v>
      </c>
      <c r="P5058">
        <v>0</v>
      </c>
      <c r="Q5058">
        <v>0</v>
      </c>
      <c r="R5058">
        <v>0</v>
      </c>
      <c r="S5058">
        <v>6.5783329999999998</v>
      </c>
      <c r="T5058">
        <v>0</v>
      </c>
      <c r="U5058">
        <v>0</v>
      </c>
    </row>
    <row r="5059" spans="1:21" x14ac:dyDescent="0.25">
      <c r="A5059" t="s">
        <v>19145</v>
      </c>
      <c r="B5059">
        <v>1</v>
      </c>
      <c r="C5059" t="s">
        <v>78</v>
      </c>
      <c r="D5059" t="s">
        <v>97</v>
      </c>
      <c r="E5059" t="s">
        <v>19146</v>
      </c>
      <c r="F5059" t="s">
        <v>5417</v>
      </c>
      <c r="G5059" t="s">
        <v>71</v>
      </c>
      <c r="H5059" t="s">
        <v>129</v>
      </c>
      <c r="I5059" t="s">
        <v>22</v>
      </c>
      <c r="J5059" t="s">
        <v>141</v>
      </c>
      <c r="K5059" t="s">
        <v>19147</v>
      </c>
      <c r="L5059" t="s">
        <v>19148</v>
      </c>
      <c r="M5059">
        <v>3.2261111109999998</v>
      </c>
      <c r="N5059">
        <v>0</v>
      </c>
      <c r="O5059">
        <v>3</v>
      </c>
      <c r="P5059">
        <v>0</v>
      </c>
      <c r="Q5059">
        <v>0</v>
      </c>
      <c r="R5059">
        <v>0</v>
      </c>
      <c r="S5059">
        <v>9.6783330000000003</v>
      </c>
      <c r="T5059">
        <v>0</v>
      </c>
      <c r="U5059">
        <v>0</v>
      </c>
    </row>
    <row r="5060" spans="1:21" x14ac:dyDescent="0.25">
      <c r="A5060" t="s">
        <v>19149</v>
      </c>
      <c r="B5060">
        <v>1</v>
      </c>
      <c r="C5060" t="s">
        <v>78</v>
      </c>
      <c r="D5060" t="s">
        <v>97</v>
      </c>
      <c r="E5060" t="s">
        <v>19150</v>
      </c>
      <c r="F5060" t="s">
        <v>5417</v>
      </c>
      <c r="G5060" t="s">
        <v>71</v>
      </c>
      <c r="H5060" t="s">
        <v>129</v>
      </c>
      <c r="I5060" t="s">
        <v>22</v>
      </c>
      <c r="J5060" t="s">
        <v>141</v>
      </c>
      <c r="K5060" t="s">
        <v>19151</v>
      </c>
      <c r="L5060" t="s">
        <v>19152</v>
      </c>
      <c r="M5060">
        <v>1.582777777</v>
      </c>
      <c r="N5060">
        <v>0</v>
      </c>
      <c r="O5060">
        <v>2</v>
      </c>
      <c r="P5060">
        <v>0</v>
      </c>
      <c r="Q5060">
        <v>0</v>
      </c>
      <c r="R5060">
        <v>0</v>
      </c>
      <c r="S5060">
        <v>3.165556</v>
      </c>
      <c r="T5060">
        <v>0</v>
      </c>
      <c r="U5060">
        <v>0</v>
      </c>
    </row>
    <row r="5061" spans="1:21" x14ac:dyDescent="0.25">
      <c r="A5061" t="s">
        <v>19153</v>
      </c>
      <c r="B5061">
        <v>1</v>
      </c>
      <c r="C5061" t="s">
        <v>78</v>
      </c>
      <c r="D5061" t="s">
        <v>97</v>
      </c>
      <c r="E5061" t="s">
        <v>19154</v>
      </c>
      <c r="F5061" t="s">
        <v>5417</v>
      </c>
      <c r="G5061" t="s">
        <v>71</v>
      </c>
      <c r="H5061" t="s">
        <v>129</v>
      </c>
      <c r="I5061" t="s">
        <v>22</v>
      </c>
      <c r="J5061" t="s">
        <v>141</v>
      </c>
      <c r="K5061" t="s">
        <v>19155</v>
      </c>
      <c r="L5061" t="s">
        <v>19156</v>
      </c>
      <c r="M5061">
        <v>1.461944444</v>
      </c>
      <c r="N5061">
        <v>0</v>
      </c>
      <c r="O5061">
        <v>2</v>
      </c>
      <c r="P5061">
        <v>0</v>
      </c>
      <c r="Q5061">
        <v>0</v>
      </c>
      <c r="R5061">
        <v>0</v>
      </c>
      <c r="S5061">
        <v>2.923889</v>
      </c>
      <c r="T5061">
        <v>0</v>
      </c>
      <c r="U5061">
        <v>0</v>
      </c>
    </row>
    <row r="5062" spans="1:21" x14ac:dyDescent="0.25">
      <c r="A5062" t="s">
        <v>19157</v>
      </c>
      <c r="B5062">
        <v>1</v>
      </c>
      <c r="C5062" t="s">
        <v>78</v>
      </c>
      <c r="D5062" t="s">
        <v>97</v>
      </c>
      <c r="E5062" t="s">
        <v>19158</v>
      </c>
      <c r="F5062" t="s">
        <v>4991</v>
      </c>
      <c r="G5062" t="s">
        <v>71</v>
      </c>
      <c r="H5062" t="s">
        <v>129</v>
      </c>
      <c r="I5062" t="s">
        <v>22</v>
      </c>
      <c r="J5062" t="s">
        <v>141</v>
      </c>
      <c r="K5062" t="s">
        <v>19159</v>
      </c>
      <c r="L5062" t="s">
        <v>19160</v>
      </c>
      <c r="M5062">
        <v>1.389444444</v>
      </c>
      <c r="N5062">
        <v>0</v>
      </c>
      <c r="O5062">
        <v>1</v>
      </c>
      <c r="P5062">
        <v>0</v>
      </c>
      <c r="Q5062">
        <v>0</v>
      </c>
      <c r="R5062">
        <v>0</v>
      </c>
      <c r="S5062">
        <v>1.3894439999999999</v>
      </c>
      <c r="T5062">
        <v>0</v>
      </c>
      <c r="U5062">
        <v>0</v>
      </c>
    </row>
    <row r="5063" spans="1:21" x14ac:dyDescent="0.25">
      <c r="A5063" t="s">
        <v>19161</v>
      </c>
      <c r="B5063">
        <v>1</v>
      </c>
      <c r="C5063" t="s">
        <v>78</v>
      </c>
      <c r="D5063" t="s">
        <v>97</v>
      </c>
      <c r="E5063" t="s">
        <v>19162</v>
      </c>
      <c r="F5063" t="s">
        <v>5748</v>
      </c>
      <c r="G5063" t="s">
        <v>71</v>
      </c>
      <c r="H5063" t="s">
        <v>129</v>
      </c>
      <c r="I5063" t="s">
        <v>22</v>
      </c>
      <c r="J5063" t="s">
        <v>141</v>
      </c>
      <c r="K5063" t="s">
        <v>19163</v>
      </c>
      <c r="L5063" t="s">
        <v>19164</v>
      </c>
      <c r="M5063">
        <v>0.34055555500000001</v>
      </c>
      <c r="N5063">
        <v>0</v>
      </c>
      <c r="O5063">
        <v>85</v>
      </c>
      <c r="P5063">
        <v>0</v>
      </c>
      <c r="Q5063">
        <v>0</v>
      </c>
      <c r="R5063">
        <v>0</v>
      </c>
      <c r="S5063">
        <v>28.947222</v>
      </c>
      <c r="T5063">
        <v>0</v>
      </c>
      <c r="U5063">
        <v>0</v>
      </c>
    </row>
    <row r="5064" spans="1:21" x14ac:dyDescent="0.25">
      <c r="A5064" t="s">
        <v>19165</v>
      </c>
      <c r="B5064">
        <v>1</v>
      </c>
      <c r="C5064" t="s">
        <v>78</v>
      </c>
      <c r="D5064" t="s">
        <v>87</v>
      </c>
      <c r="E5064" t="s">
        <v>536</v>
      </c>
      <c r="F5064" t="s">
        <v>5748</v>
      </c>
      <c r="G5064" t="s">
        <v>71</v>
      </c>
      <c r="H5064" t="s">
        <v>129</v>
      </c>
      <c r="I5064" t="s">
        <v>22</v>
      </c>
      <c r="J5064" t="s">
        <v>141</v>
      </c>
      <c r="K5064" t="s">
        <v>19166</v>
      </c>
      <c r="L5064" t="s">
        <v>19167</v>
      </c>
      <c r="M5064">
        <v>0.53</v>
      </c>
      <c r="N5064">
        <v>1</v>
      </c>
      <c r="O5064">
        <v>360</v>
      </c>
      <c r="P5064">
        <v>0</v>
      </c>
      <c r="Q5064">
        <v>11</v>
      </c>
      <c r="R5064">
        <v>0.53</v>
      </c>
      <c r="S5064">
        <v>190.8</v>
      </c>
      <c r="T5064">
        <v>0</v>
      </c>
      <c r="U5064">
        <v>5.83</v>
      </c>
    </row>
    <row r="5065" spans="1:21" x14ac:dyDescent="0.25">
      <c r="A5065" t="s">
        <v>19168</v>
      </c>
      <c r="B5065">
        <v>1</v>
      </c>
      <c r="C5065" t="s">
        <v>78</v>
      </c>
      <c r="D5065" t="s">
        <v>80</v>
      </c>
      <c r="E5065" t="s">
        <v>19169</v>
      </c>
      <c r="F5065" t="s">
        <v>5417</v>
      </c>
      <c r="G5065" t="s">
        <v>71</v>
      </c>
      <c r="H5065" t="s">
        <v>129</v>
      </c>
      <c r="I5065" t="s">
        <v>22</v>
      </c>
      <c r="J5065" t="s">
        <v>141</v>
      </c>
      <c r="K5065" t="s">
        <v>19170</v>
      </c>
      <c r="L5065" t="s">
        <v>19171</v>
      </c>
      <c r="M5065">
        <v>0.518055555</v>
      </c>
      <c r="N5065">
        <v>0</v>
      </c>
      <c r="O5065">
        <v>20</v>
      </c>
      <c r="P5065">
        <v>0</v>
      </c>
      <c r="Q5065">
        <v>0</v>
      </c>
      <c r="R5065">
        <v>0</v>
      </c>
      <c r="S5065">
        <v>10.361110999999999</v>
      </c>
      <c r="T5065">
        <v>0</v>
      </c>
      <c r="U5065">
        <v>0</v>
      </c>
    </row>
    <row r="5066" spans="1:21" x14ac:dyDescent="0.25">
      <c r="A5066" t="s">
        <v>19172</v>
      </c>
      <c r="B5066">
        <v>1</v>
      </c>
      <c r="C5066" t="s">
        <v>78</v>
      </c>
      <c r="D5066" t="s">
        <v>90</v>
      </c>
      <c r="E5066" t="s">
        <v>19173</v>
      </c>
      <c r="F5066" t="s">
        <v>177</v>
      </c>
      <c r="G5066" t="s">
        <v>71</v>
      </c>
      <c r="H5066" t="s">
        <v>129</v>
      </c>
      <c r="I5066" t="s">
        <v>22</v>
      </c>
      <c r="J5066" t="s">
        <v>130</v>
      </c>
      <c r="K5066" t="s">
        <v>19174</v>
      </c>
      <c r="L5066" t="s">
        <v>19175</v>
      </c>
      <c r="M5066">
        <v>7.6446416660000001</v>
      </c>
      <c r="N5066">
        <v>1</v>
      </c>
      <c r="O5066">
        <v>90</v>
      </c>
      <c r="P5066">
        <v>0</v>
      </c>
      <c r="Q5066">
        <v>2</v>
      </c>
      <c r="R5066">
        <v>7.6446420000000002</v>
      </c>
      <c r="S5066">
        <v>688.01774999999998</v>
      </c>
      <c r="T5066">
        <v>0</v>
      </c>
      <c r="U5066">
        <v>15.289282999999999</v>
      </c>
    </row>
    <row r="5067" spans="1:21" x14ac:dyDescent="0.25">
      <c r="A5067" t="s">
        <v>19176</v>
      </c>
      <c r="B5067">
        <v>1</v>
      </c>
      <c r="C5067" t="s">
        <v>78</v>
      </c>
      <c r="D5067" t="s">
        <v>90</v>
      </c>
      <c r="E5067" t="s">
        <v>19177</v>
      </c>
      <c r="F5067" t="s">
        <v>5012</v>
      </c>
      <c r="G5067" t="s">
        <v>72</v>
      </c>
      <c r="H5067" t="s">
        <v>129</v>
      </c>
      <c r="I5067" t="s">
        <v>22</v>
      </c>
      <c r="J5067" t="s">
        <v>141</v>
      </c>
      <c r="K5067" t="s">
        <v>19178</v>
      </c>
      <c r="L5067" t="s">
        <v>19179</v>
      </c>
      <c r="M5067">
        <v>2.1549999999999998</v>
      </c>
      <c r="N5067">
        <v>2</v>
      </c>
      <c r="O5067">
        <v>126</v>
      </c>
      <c r="P5067">
        <v>0</v>
      </c>
      <c r="Q5067">
        <v>12</v>
      </c>
      <c r="R5067">
        <v>4.3099999999999996</v>
      </c>
      <c r="S5067">
        <v>271.52999999999997</v>
      </c>
      <c r="T5067">
        <v>0</v>
      </c>
      <c r="U5067">
        <v>25.86</v>
      </c>
    </row>
    <row r="5068" spans="1:21" x14ac:dyDescent="0.25">
      <c r="A5068" t="s">
        <v>19180</v>
      </c>
      <c r="B5068">
        <v>1</v>
      </c>
      <c r="C5068" t="s">
        <v>78</v>
      </c>
      <c r="D5068" t="s">
        <v>94</v>
      </c>
      <c r="E5068" t="s">
        <v>19181</v>
      </c>
      <c r="F5068" t="s">
        <v>5070</v>
      </c>
      <c r="G5068" t="s">
        <v>71</v>
      </c>
      <c r="H5068" t="s">
        <v>129</v>
      </c>
      <c r="I5068" t="s">
        <v>22</v>
      </c>
      <c r="J5068" t="s">
        <v>141</v>
      </c>
      <c r="K5068" t="s">
        <v>19182</v>
      </c>
      <c r="L5068" t="s">
        <v>19183</v>
      </c>
      <c r="M5068">
        <v>2.6147222220000002</v>
      </c>
      <c r="N5068">
        <v>0</v>
      </c>
      <c r="O5068">
        <v>1</v>
      </c>
      <c r="P5068">
        <v>0</v>
      </c>
      <c r="Q5068">
        <v>0</v>
      </c>
      <c r="R5068">
        <v>0</v>
      </c>
      <c r="S5068">
        <v>2.614722</v>
      </c>
      <c r="T5068">
        <v>0</v>
      </c>
      <c r="U5068">
        <v>0</v>
      </c>
    </row>
    <row r="5069" spans="1:21" x14ac:dyDescent="0.25">
      <c r="A5069" t="s">
        <v>19184</v>
      </c>
      <c r="B5069">
        <v>1</v>
      </c>
      <c r="C5069" t="s">
        <v>78</v>
      </c>
      <c r="D5069" t="s">
        <v>94</v>
      </c>
      <c r="E5069" t="s">
        <v>19185</v>
      </c>
      <c r="F5069" t="s">
        <v>5070</v>
      </c>
      <c r="G5069" t="s">
        <v>71</v>
      </c>
      <c r="H5069" t="s">
        <v>129</v>
      </c>
      <c r="I5069" t="s">
        <v>22</v>
      </c>
      <c r="J5069" t="s">
        <v>141</v>
      </c>
      <c r="K5069" t="s">
        <v>19186</v>
      </c>
      <c r="L5069" t="s">
        <v>19187</v>
      </c>
      <c r="M5069">
        <v>1.553055555</v>
      </c>
      <c r="N5069">
        <v>0</v>
      </c>
      <c r="O5069">
        <v>2</v>
      </c>
      <c r="P5069">
        <v>0</v>
      </c>
      <c r="Q5069">
        <v>0</v>
      </c>
      <c r="R5069">
        <v>0</v>
      </c>
      <c r="S5069">
        <v>3.1061109999999998</v>
      </c>
      <c r="T5069">
        <v>0</v>
      </c>
      <c r="U5069">
        <v>0</v>
      </c>
    </row>
    <row r="5070" spans="1:21" x14ac:dyDescent="0.25">
      <c r="A5070" t="s">
        <v>19188</v>
      </c>
      <c r="B5070">
        <v>1</v>
      </c>
      <c r="C5070" t="s">
        <v>78</v>
      </c>
      <c r="D5070" t="s">
        <v>94</v>
      </c>
      <c r="E5070" t="s">
        <v>19189</v>
      </c>
      <c r="F5070" t="s">
        <v>5417</v>
      </c>
      <c r="G5070" t="s">
        <v>71</v>
      </c>
      <c r="H5070" t="s">
        <v>129</v>
      </c>
      <c r="I5070" t="s">
        <v>22</v>
      </c>
      <c r="J5070" t="s">
        <v>141</v>
      </c>
      <c r="K5070" t="s">
        <v>19190</v>
      </c>
      <c r="L5070" t="s">
        <v>19191</v>
      </c>
      <c r="M5070">
        <v>7.3908333329999998</v>
      </c>
      <c r="N5070">
        <v>0</v>
      </c>
      <c r="O5070">
        <v>1</v>
      </c>
      <c r="P5070">
        <v>0</v>
      </c>
      <c r="Q5070">
        <v>0</v>
      </c>
      <c r="R5070">
        <v>0</v>
      </c>
      <c r="S5070">
        <v>7.3908329999999998</v>
      </c>
      <c r="T5070">
        <v>0</v>
      </c>
      <c r="U5070">
        <v>0</v>
      </c>
    </row>
    <row r="5071" spans="1:21" x14ac:dyDescent="0.25">
      <c r="A5071" t="s">
        <v>19192</v>
      </c>
      <c r="B5071">
        <v>1</v>
      </c>
      <c r="C5071" t="s">
        <v>78</v>
      </c>
      <c r="D5071" t="s">
        <v>94</v>
      </c>
      <c r="E5071" t="s">
        <v>19193</v>
      </c>
      <c r="F5071" t="s">
        <v>177</v>
      </c>
      <c r="G5071" t="s">
        <v>71</v>
      </c>
      <c r="H5071" t="s">
        <v>129</v>
      </c>
      <c r="I5071" t="s">
        <v>22</v>
      </c>
      <c r="J5071" t="s">
        <v>130</v>
      </c>
      <c r="K5071" t="s">
        <v>9910</v>
      </c>
      <c r="L5071" t="s">
        <v>19194</v>
      </c>
      <c r="M5071">
        <v>3.4637424999999999</v>
      </c>
      <c r="N5071">
        <v>0</v>
      </c>
      <c r="O5071">
        <v>29</v>
      </c>
      <c r="P5071">
        <v>0</v>
      </c>
      <c r="Q5071">
        <v>0</v>
      </c>
      <c r="R5071">
        <v>0</v>
      </c>
      <c r="S5071">
        <v>100.448533</v>
      </c>
      <c r="T5071">
        <v>0</v>
      </c>
      <c r="U5071">
        <v>0</v>
      </c>
    </row>
    <row r="5072" spans="1:21" x14ac:dyDescent="0.25">
      <c r="A5072" t="s">
        <v>19195</v>
      </c>
      <c r="B5072">
        <v>1</v>
      </c>
      <c r="C5072" t="s">
        <v>78</v>
      </c>
      <c r="D5072" t="s">
        <v>95</v>
      </c>
      <c r="E5072" t="s">
        <v>19196</v>
      </c>
      <c r="F5072" t="s">
        <v>2199</v>
      </c>
      <c r="G5072" t="s">
        <v>71</v>
      </c>
      <c r="H5072" t="s">
        <v>129</v>
      </c>
      <c r="I5072" t="s">
        <v>24</v>
      </c>
      <c r="J5072" t="s">
        <v>141</v>
      </c>
      <c r="K5072" t="s">
        <v>19197</v>
      </c>
      <c r="L5072" t="s">
        <v>19198</v>
      </c>
      <c r="M5072">
        <v>4.7169444440000001</v>
      </c>
      <c r="N5072">
        <v>0</v>
      </c>
      <c r="O5072">
        <v>12</v>
      </c>
      <c r="P5072">
        <v>0</v>
      </c>
      <c r="Q5072">
        <v>0</v>
      </c>
      <c r="R5072">
        <v>0</v>
      </c>
      <c r="S5072">
        <v>56.603332999999999</v>
      </c>
      <c r="T5072">
        <v>0</v>
      </c>
      <c r="U5072">
        <v>0</v>
      </c>
    </row>
    <row r="5073" spans="1:21" x14ac:dyDescent="0.25">
      <c r="A5073" t="s">
        <v>19199</v>
      </c>
      <c r="B5073">
        <v>1</v>
      </c>
      <c r="C5073" t="s">
        <v>78</v>
      </c>
      <c r="D5073" t="s">
        <v>94</v>
      </c>
      <c r="E5073" t="s">
        <v>19200</v>
      </c>
      <c r="F5073" t="s">
        <v>4991</v>
      </c>
      <c r="G5073" t="s">
        <v>71</v>
      </c>
      <c r="H5073" t="s">
        <v>129</v>
      </c>
      <c r="I5073" t="s">
        <v>22</v>
      </c>
      <c r="J5073" t="s">
        <v>141</v>
      </c>
      <c r="K5073" t="s">
        <v>19201</v>
      </c>
      <c r="L5073" t="s">
        <v>19202</v>
      </c>
      <c r="M5073">
        <v>5.9408333329999996</v>
      </c>
      <c r="N5073">
        <v>0</v>
      </c>
      <c r="O5073">
        <v>4</v>
      </c>
      <c r="P5073">
        <v>0</v>
      </c>
      <c r="Q5073">
        <v>0</v>
      </c>
      <c r="R5073">
        <v>0</v>
      </c>
      <c r="S5073">
        <v>23.763332999999999</v>
      </c>
      <c r="T5073">
        <v>0</v>
      </c>
      <c r="U5073">
        <v>0</v>
      </c>
    </row>
    <row r="5074" spans="1:21" x14ac:dyDescent="0.25">
      <c r="A5074" t="s">
        <v>19203</v>
      </c>
      <c r="B5074">
        <v>1</v>
      </c>
      <c r="C5074" t="s">
        <v>78</v>
      </c>
      <c r="D5074" t="s">
        <v>88</v>
      </c>
      <c r="E5074" t="s">
        <v>19204</v>
      </c>
      <c r="F5074" t="s">
        <v>6310</v>
      </c>
      <c r="G5074" t="s">
        <v>71</v>
      </c>
      <c r="H5074" t="s">
        <v>129</v>
      </c>
      <c r="I5074" t="s">
        <v>22</v>
      </c>
      <c r="J5074" t="s">
        <v>141</v>
      </c>
      <c r="K5074" t="s">
        <v>19205</v>
      </c>
      <c r="L5074" t="s">
        <v>19206</v>
      </c>
      <c r="M5074">
        <v>2.1552777769999998</v>
      </c>
      <c r="N5074">
        <v>0</v>
      </c>
      <c r="O5074">
        <v>179</v>
      </c>
      <c r="P5074">
        <v>0</v>
      </c>
      <c r="Q5074">
        <v>0</v>
      </c>
      <c r="R5074">
        <v>0</v>
      </c>
      <c r="S5074">
        <v>385.79472199999998</v>
      </c>
      <c r="T5074">
        <v>0</v>
      </c>
      <c r="U5074">
        <v>0</v>
      </c>
    </row>
    <row r="5075" spans="1:21" x14ac:dyDescent="0.25">
      <c r="A5075" t="s">
        <v>19207</v>
      </c>
      <c r="B5075">
        <v>1</v>
      </c>
      <c r="C5075" t="s">
        <v>78</v>
      </c>
      <c r="D5075" t="s">
        <v>88</v>
      </c>
      <c r="E5075" t="s">
        <v>19208</v>
      </c>
      <c r="F5075" t="s">
        <v>5070</v>
      </c>
      <c r="G5075" t="s">
        <v>71</v>
      </c>
      <c r="H5075" t="s">
        <v>129</v>
      </c>
      <c r="I5075" t="s">
        <v>22</v>
      </c>
      <c r="J5075" t="s">
        <v>141</v>
      </c>
      <c r="K5075" t="s">
        <v>19209</v>
      </c>
      <c r="L5075" t="s">
        <v>19210</v>
      </c>
      <c r="M5075">
        <v>6.5886111109999996</v>
      </c>
      <c r="N5075">
        <v>0</v>
      </c>
      <c r="O5075">
        <v>1</v>
      </c>
      <c r="P5075">
        <v>0</v>
      </c>
      <c r="Q5075">
        <v>0</v>
      </c>
      <c r="R5075">
        <v>0</v>
      </c>
      <c r="S5075">
        <v>6.5886110000000002</v>
      </c>
      <c r="T5075">
        <v>0</v>
      </c>
      <c r="U5075">
        <v>0</v>
      </c>
    </row>
    <row r="5076" spans="1:21" x14ac:dyDescent="0.25">
      <c r="A5076" t="s">
        <v>19211</v>
      </c>
      <c r="B5076">
        <v>1</v>
      </c>
      <c r="C5076" t="s">
        <v>78</v>
      </c>
      <c r="D5076" t="s">
        <v>88</v>
      </c>
      <c r="E5076" t="s">
        <v>19212</v>
      </c>
      <c r="F5076" t="s">
        <v>6310</v>
      </c>
      <c r="G5076" t="s">
        <v>71</v>
      </c>
      <c r="H5076" t="s">
        <v>129</v>
      </c>
      <c r="I5076" t="s">
        <v>22</v>
      </c>
      <c r="J5076" t="s">
        <v>141</v>
      </c>
      <c r="K5076" t="s">
        <v>19213</v>
      </c>
      <c r="L5076" t="s">
        <v>19214</v>
      </c>
      <c r="M5076">
        <v>2.1988888879999999</v>
      </c>
      <c r="N5076">
        <v>0</v>
      </c>
      <c r="O5076">
        <v>162</v>
      </c>
      <c r="P5076">
        <v>0</v>
      </c>
      <c r="Q5076">
        <v>0</v>
      </c>
      <c r="R5076">
        <v>0</v>
      </c>
      <c r="S5076">
        <v>356.22</v>
      </c>
      <c r="T5076">
        <v>0</v>
      </c>
      <c r="U5076">
        <v>0</v>
      </c>
    </row>
    <row r="5077" spans="1:21" x14ac:dyDescent="0.25">
      <c r="A5077" t="s">
        <v>19215</v>
      </c>
      <c r="B5077">
        <v>1</v>
      </c>
      <c r="C5077" t="s">
        <v>78</v>
      </c>
      <c r="D5077" t="s">
        <v>97</v>
      </c>
      <c r="E5077" t="s">
        <v>19216</v>
      </c>
      <c r="F5077" t="s">
        <v>5417</v>
      </c>
      <c r="G5077" t="s">
        <v>71</v>
      </c>
      <c r="H5077" t="s">
        <v>129</v>
      </c>
      <c r="I5077" t="s">
        <v>22</v>
      </c>
      <c r="J5077" t="s">
        <v>141</v>
      </c>
      <c r="K5077" t="s">
        <v>19217</v>
      </c>
      <c r="L5077" t="s">
        <v>19218</v>
      </c>
      <c r="M5077">
        <v>1.885555555</v>
      </c>
      <c r="N5077">
        <v>0</v>
      </c>
      <c r="O5077">
        <v>4</v>
      </c>
      <c r="P5077">
        <v>0</v>
      </c>
      <c r="Q5077">
        <v>0</v>
      </c>
      <c r="R5077">
        <v>0</v>
      </c>
      <c r="S5077">
        <v>7.5422219999999998</v>
      </c>
      <c r="T5077">
        <v>0</v>
      </c>
      <c r="U5077">
        <v>0</v>
      </c>
    </row>
    <row r="5078" spans="1:21" x14ac:dyDescent="0.25">
      <c r="A5078" t="s">
        <v>19219</v>
      </c>
      <c r="B5078">
        <v>1</v>
      </c>
      <c r="C5078" t="s">
        <v>78</v>
      </c>
      <c r="D5078" t="s">
        <v>97</v>
      </c>
      <c r="E5078" t="s">
        <v>19220</v>
      </c>
      <c r="F5078" t="s">
        <v>4991</v>
      </c>
      <c r="G5078" t="s">
        <v>71</v>
      </c>
      <c r="H5078" t="s">
        <v>129</v>
      </c>
      <c r="I5078" t="s">
        <v>22</v>
      </c>
      <c r="J5078" t="s">
        <v>141</v>
      </c>
      <c r="K5078" t="s">
        <v>19221</v>
      </c>
      <c r="L5078" t="s">
        <v>19222</v>
      </c>
      <c r="M5078">
        <v>3.4133333330000002</v>
      </c>
      <c r="N5078">
        <v>0</v>
      </c>
      <c r="O5078">
        <v>1</v>
      </c>
      <c r="P5078">
        <v>0</v>
      </c>
      <c r="Q5078">
        <v>0</v>
      </c>
      <c r="R5078">
        <v>0</v>
      </c>
      <c r="S5078">
        <v>3.4133330000000002</v>
      </c>
      <c r="T5078">
        <v>0</v>
      </c>
      <c r="U5078">
        <v>0</v>
      </c>
    </row>
    <row r="5079" spans="1:21" x14ac:dyDescent="0.25">
      <c r="A5079" t="s">
        <v>19223</v>
      </c>
      <c r="B5079">
        <v>1</v>
      </c>
      <c r="C5079" t="s">
        <v>78</v>
      </c>
      <c r="D5079" t="s">
        <v>97</v>
      </c>
      <c r="E5079" t="s">
        <v>19224</v>
      </c>
      <c r="F5079" t="s">
        <v>128</v>
      </c>
      <c r="G5079" t="s">
        <v>71</v>
      </c>
      <c r="H5079" t="s">
        <v>129</v>
      </c>
      <c r="I5079" t="s">
        <v>22</v>
      </c>
      <c r="J5079" t="s">
        <v>130</v>
      </c>
      <c r="K5079" t="s">
        <v>19225</v>
      </c>
      <c r="L5079" t="s">
        <v>19226</v>
      </c>
      <c r="M5079">
        <v>2.0513722219999999</v>
      </c>
      <c r="N5079">
        <v>0</v>
      </c>
      <c r="O5079">
        <v>36</v>
      </c>
      <c r="P5079">
        <v>0</v>
      </c>
      <c r="Q5079">
        <v>0</v>
      </c>
      <c r="R5079">
        <v>0</v>
      </c>
      <c r="S5079">
        <v>73.849400000000003</v>
      </c>
      <c r="T5079">
        <v>0</v>
      </c>
      <c r="U5079">
        <v>0</v>
      </c>
    </row>
    <row r="5080" spans="1:21" x14ac:dyDescent="0.25">
      <c r="A5080" t="s">
        <v>19227</v>
      </c>
      <c r="B5080">
        <v>1</v>
      </c>
      <c r="C5080" t="s">
        <v>78</v>
      </c>
      <c r="D5080" t="s">
        <v>97</v>
      </c>
      <c r="E5080" t="s">
        <v>19001</v>
      </c>
      <c r="F5080" t="s">
        <v>10266</v>
      </c>
      <c r="G5080" t="s">
        <v>71</v>
      </c>
      <c r="H5080" t="s">
        <v>129</v>
      </c>
      <c r="I5080" t="s">
        <v>22</v>
      </c>
      <c r="J5080" t="s">
        <v>141</v>
      </c>
      <c r="K5080" t="s">
        <v>19228</v>
      </c>
      <c r="L5080" t="s">
        <v>19229</v>
      </c>
      <c r="M5080">
        <v>6.0461111110000001</v>
      </c>
      <c r="N5080">
        <v>2</v>
      </c>
      <c r="O5080">
        <v>482</v>
      </c>
      <c r="P5080">
        <v>0</v>
      </c>
      <c r="Q5080">
        <v>0</v>
      </c>
      <c r="R5080">
        <v>12.092222</v>
      </c>
      <c r="S5080">
        <v>2914.2255559999999</v>
      </c>
      <c r="T5080">
        <v>0</v>
      </c>
      <c r="U5080">
        <v>0</v>
      </c>
    </row>
    <row r="5081" spans="1:21" x14ac:dyDescent="0.25">
      <c r="A5081" t="s">
        <v>19230</v>
      </c>
      <c r="B5081">
        <v>1</v>
      </c>
      <c r="C5081" t="s">
        <v>78</v>
      </c>
      <c r="D5081" t="s">
        <v>97</v>
      </c>
      <c r="E5081" t="s">
        <v>19061</v>
      </c>
      <c r="F5081" t="s">
        <v>4986</v>
      </c>
      <c r="G5081" t="s">
        <v>71</v>
      </c>
      <c r="H5081" t="s">
        <v>129</v>
      </c>
      <c r="I5081" t="s">
        <v>22</v>
      </c>
      <c r="J5081" t="s">
        <v>141</v>
      </c>
      <c r="K5081" t="s">
        <v>19231</v>
      </c>
      <c r="L5081" t="s">
        <v>19232</v>
      </c>
      <c r="M5081">
        <v>1.2522222220000001</v>
      </c>
      <c r="N5081">
        <v>0</v>
      </c>
      <c r="O5081">
        <v>97</v>
      </c>
      <c r="P5081">
        <v>0</v>
      </c>
      <c r="Q5081">
        <v>0</v>
      </c>
      <c r="R5081">
        <v>0</v>
      </c>
      <c r="S5081">
        <v>121.46555600000001</v>
      </c>
      <c r="T5081">
        <v>0</v>
      </c>
      <c r="U5081">
        <v>0</v>
      </c>
    </row>
    <row r="5082" spans="1:21" x14ac:dyDescent="0.25">
      <c r="A5082" t="s">
        <v>19233</v>
      </c>
      <c r="B5082">
        <v>1</v>
      </c>
      <c r="C5082" t="s">
        <v>78</v>
      </c>
      <c r="D5082" t="s">
        <v>97</v>
      </c>
      <c r="E5082" t="s">
        <v>19234</v>
      </c>
      <c r="F5082" t="s">
        <v>5070</v>
      </c>
      <c r="G5082" t="s">
        <v>71</v>
      </c>
      <c r="H5082" t="s">
        <v>129</v>
      </c>
      <c r="I5082" t="s">
        <v>22</v>
      </c>
      <c r="J5082" t="s">
        <v>141</v>
      </c>
      <c r="K5082" t="s">
        <v>19235</v>
      </c>
      <c r="L5082" t="s">
        <v>19236</v>
      </c>
      <c r="M5082">
        <v>1.440833333</v>
      </c>
      <c r="N5082">
        <v>0</v>
      </c>
      <c r="O5082">
        <v>4</v>
      </c>
      <c r="P5082">
        <v>0</v>
      </c>
      <c r="Q5082">
        <v>0</v>
      </c>
      <c r="R5082">
        <v>0</v>
      </c>
      <c r="S5082">
        <v>5.7633330000000003</v>
      </c>
      <c r="T5082">
        <v>0</v>
      </c>
      <c r="U5082">
        <v>0</v>
      </c>
    </row>
    <row r="5083" spans="1:21" x14ac:dyDescent="0.25">
      <c r="A5083" t="s">
        <v>19237</v>
      </c>
      <c r="B5083">
        <v>1</v>
      </c>
      <c r="C5083" t="s">
        <v>78</v>
      </c>
      <c r="D5083" t="s">
        <v>97</v>
      </c>
      <c r="E5083" t="s">
        <v>19057</v>
      </c>
      <c r="F5083" t="s">
        <v>2199</v>
      </c>
      <c r="G5083" t="s">
        <v>71</v>
      </c>
      <c r="H5083" t="s">
        <v>129</v>
      </c>
      <c r="I5083" t="s">
        <v>24</v>
      </c>
      <c r="J5083" t="s">
        <v>141</v>
      </c>
      <c r="K5083" t="s">
        <v>19238</v>
      </c>
      <c r="L5083" t="s">
        <v>19239</v>
      </c>
      <c r="M5083">
        <v>20.385000000000002</v>
      </c>
      <c r="N5083">
        <v>0</v>
      </c>
      <c r="O5083">
        <v>28</v>
      </c>
      <c r="P5083">
        <v>0</v>
      </c>
      <c r="Q5083">
        <v>0</v>
      </c>
      <c r="R5083">
        <v>0</v>
      </c>
      <c r="S5083">
        <v>570.78</v>
      </c>
      <c r="T5083">
        <v>0</v>
      </c>
      <c r="U5083">
        <v>0</v>
      </c>
    </row>
    <row r="5084" spans="1:21" x14ac:dyDescent="0.25">
      <c r="A5084" t="s">
        <v>19240</v>
      </c>
      <c r="B5084">
        <v>1</v>
      </c>
      <c r="C5084" t="s">
        <v>78</v>
      </c>
      <c r="D5084" t="s">
        <v>94</v>
      </c>
      <c r="E5084" t="s">
        <v>19241</v>
      </c>
      <c r="F5084" t="s">
        <v>177</v>
      </c>
      <c r="G5084" t="s">
        <v>71</v>
      </c>
      <c r="H5084" t="s">
        <v>129</v>
      </c>
      <c r="I5084" t="s">
        <v>22</v>
      </c>
      <c r="J5084" t="s">
        <v>130</v>
      </c>
      <c r="K5084" t="s">
        <v>19242</v>
      </c>
      <c r="L5084" t="s">
        <v>19243</v>
      </c>
      <c r="M5084">
        <v>3.2666666659999999</v>
      </c>
      <c r="N5084">
        <v>0</v>
      </c>
      <c r="O5084">
        <v>43</v>
      </c>
      <c r="P5084">
        <v>0</v>
      </c>
      <c r="Q5084">
        <v>0</v>
      </c>
      <c r="R5084">
        <v>0</v>
      </c>
      <c r="S5084">
        <v>140.466667</v>
      </c>
      <c r="T5084">
        <v>0</v>
      </c>
      <c r="U5084">
        <v>0</v>
      </c>
    </row>
    <row r="5085" spans="1:21" x14ac:dyDescent="0.25">
      <c r="A5085" t="s">
        <v>19244</v>
      </c>
      <c r="B5085">
        <v>1</v>
      </c>
      <c r="C5085" t="s">
        <v>79</v>
      </c>
      <c r="D5085" t="s">
        <v>125</v>
      </c>
      <c r="E5085" t="s">
        <v>19245</v>
      </c>
      <c r="F5085" t="s">
        <v>5325</v>
      </c>
      <c r="G5085" t="s">
        <v>71</v>
      </c>
      <c r="H5085" t="s">
        <v>129</v>
      </c>
      <c r="I5085" t="s">
        <v>22</v>
      </c>
      <c r="J5085" t="s">
        <v>141</v>
      </c>
      <c r="K5085" t="s">
        <v>19246</v>
      </c>
      <c r="L5085" t="s">
        <v>19247</v>
      </c>
      <c r="M5085">
        <v>1.130833333</v>
      </c>
      <c r="N5085">
        <v>0</v>
      </c>
      <c r="O5085">
        <v>30</v>
      </c>
      <c r="P5085">
        <v>0</v>
      </c>
      <c r="Q5085">
        <v>0</v>
      </c>
      <c r="R5085">
        <v>0</v>
      </c>
      <c r="S5085">
        <v>33.924999999999997</v>
      </c>
      <c r="T5085">
        <v>0</v>
      </c>
      <c r="U5085">
        <v>0</v>
      </c>
    </row>
    <row r="5086" spans="1:21" x14ac:dyDescent="0.25">
      <c r="A5086" t="s">
        <v>19248</v>
      </c>
      <c r="B5086">
        <v>1</v>
      </c>
      <c r="C5086" t="s">
        <v>78</v>
      </c>
      <c r="D5086" t="s">
        <v>81</v>
      </c>
      <c r="E5086" t="s">
        <v>19249</v>
      </c>
      <c r="F5086" t="s">
        <v>4991</v>
      </c>
      <c r="G5086" t="s">
        <v>71</v>
      </c>
      <c r="H5086" t="s">
        <v>129</v>
      </c>
      <c r="I5086" t="s">
        <v>22</v>
      </c>
      <c r="J5086" t="s">
        <v>141</v>
      </c>
      <c r="K5086" t="s">
        <v>19250</v>
      </c>
      <c r="L5086" t="s">
        <v>19251</v>
      </c>
      <c r="M5086">
        <v>2.034444444</v>
      </c>
      <c r="N5086">
        <v>0</v>
      </c>
      <c r="O5086">
        <v>2</v>
      </c>
      <c r="P5086">
        <v>0</v>
      </c>
      <c r="Q5086">
        <v>0</v>
      </c>
      <c r="R5086">
        <v>0</v>
      </c>
      <c r="S5086">
        <v>4.0688890000000004</v>
      </c>
      <c r="T5086">
        <v>0</v>
      </c>
      <c r="U5086">
        <v>0</v>
      </c>
    </row>
    <row r="5087" spans="1:21" x14ac:dyDescent="0.25">
      <c r="A5087" t="s">
        <v>19252</v>
      </c>
      <c r="B5087">
        <v>1</v>
      </c>
      <c r="C5087" t="s">
        <v>79</v>
      </c>
      <c r="D5087" t="s">
        <v>125</v>
      </c>
      <c r="E5087" t="s">
        <v>19253</v>
      </c>
      <c r="F5087" t="s">
        <v>4991</v>
      </c>
      <c r="G5087" t="s">
        <v>71</v>
      </c>
      <c r="H5087" t="s">
        <v>129</v>
      </c>
      <c r="I5087" t="s">
        <v>22</v>
      </c>
      <c r="J5087" t="s">
        <v>141</v>
      </c>
      <c r="K5087" t="s">
        <v>19254</v>
      </c>
      <c r="L5087" t="s">
        <v>1275</v>
      </c>
      <c r="M5087">
        <v>1.4897222219999999</v>
      </c>
      <c r="N5087">
        <v>0</v>
      </c>
      <c r="O5087">
        <v>1</v>
      </c>
      <c r="P5087">
        <v>0</v>
      </c>
      <c r="Q5087">
        <v>0</v>
      </c>
      <c r="R5087">
        <v>0</v>
      </c>
      <c r="S5087">
        <v>1.489722</v>
      </c>
      <c r="T5087">
        <v>0</v>
      </c>
      <c r="U5087">
        <v>0</v>
      </c>
    </row>
    <row r="5088" spans="1:21" x14ac:dyDescent="0.25">
      <c r="A5088" t="s">
        <v>19255</v>
      </c>
      <c r="B5088">
        <v>1</v>
      </c>
      <c r="C5088" t="s">
        <v>78</v>
      </c>
      <c r="D5088" t="s">
        <v>104</v>
      </c>
      <c r="E5088" t="s">
        <v>19256</v>
      </c>
      <c r="F5088" t="s">
        <v>5070</v>
      </c>
      <c r="G5088" t="s">
        <v>71</v>
      </c>
      <c r="H5088" t="s">
        <v>129</v>
      </c>
      <c r="I5088" t="s">
        <v>22</v>
      </c>
      <c r="J5088" t="s">
        <v>141</v>
      </c>
      <c r="K5088" t="s">
        <v>19257</v>
      </c>
      <c r="L5088" t="s">
        <v>19258</v>
      </c>
      <c r="M5088">
        <v>1.6316666660000001</v>
      </c>
      <c r="N5088">
        <v>0</v>
      </c>
      <c r="O5088">
        <v>0</v>
      </c>
      <c r="P5088">
        <v>0</v>
      </c>
      <c r="Q5088">
        <v>1</v>
      </c>
      <c r="R5088">
        <v>0</v>
      </c>
      <c r="S5088">
        <v>0</v>
      </c>
      <c r="T5088">
        <v>0</v>
      </c>
      <c r="U5088">
        <v>1.631667</v>
      </c>
    </row>
    <row r="5089" spans="1:21" x14ac:dyDescent="0.25">
      <c r="A5089" t="s">
        <v>19259</v>
      </c>
      <c r="B5089">
        <v>1</v>
      </c>
      <c r="C5089" t="s">
        <v>78</v>
      </c>
      <c r="D5089" t="s">
        <v>81</v>
      </c>
      <c r="E5089" t="s">
        <v>19260</v>
      </c>
      <c r="F5089" t="s">
        <v>4991</v>
      </c>
      <c r="G5089" t="s">
        <v>71</v>
      </c>
      <c r="H5089" t="s">
        <v>129</v>
      </c>
      <c r="I5089" t="s">
        <v>22</v>
      </c>
      <c r="J5089" t="s">
        <v>141</v>
      </c>
      <c r="K5089" t="s">
        <v>19261</v>
      </c>
      <c r="L5089" t="s">
        <v>19262</v>
      </c>
      <c r="M5089">
        <v>1.9211111110000001</v>
      </c>
      <c r="N5089">
        <v>0</v>
      </c>
      <c r="O5089">
        <v>1</v>
      </c>
      <c r="P5089">
        <v>0</v>
      </c>
      <c r="Q5089">
        <v>0</v>
      </c>
      <c r="R5089">
        <v>0</v>
      </c>
      <c r="S5089">
        <v>1.921111</v>
      </c>
      <c r="T5089">
        <v>0</v>
      </c>
      <c r="U5089">
        <v>0</v>
      </c>
    </row>
    <row r="5090" spans="1:21" x14ac:dyDescent="0.25">
      <c r="A5090" t="s">
        <v>19263</v>
      </c>
      <c r="B5090">
        <v>1</v>
      </c>
      <c r="C5090" t="s">
        <v>79</v>
      </c>
      <c r="D5090" t="s">
        <v>125</v>
      </c>
      <c r="E5090" t="s">
        <v>19264</v>
      </c>
      <c r="F5090" t="s">
        <v>5012</v>
      </c>
      <c r="G5090" t="s">
        <v>72</v>
      </c>
      <c r="H5090" t="s">
        <v>129</v>
      </c>
      <c r="I5090" t="s">
        <v>22</v>
      </c>
      <c r="J5090" t="s">
        <v>141</v>
      </c>
      <c r="K5090" t="s">
        <v>19265</v>
      </c>
      <c r="L5090" t="s">
        <v>19266</v>
      </c>
      <c r="M5090">
        <v>0.88027777699999998</v>
      </c>
      <c r="N5090">
        <v>7</v>
      </c>
      <c r="O5090">
        <v>943</v>
      </c>
      <c r="P5090">
        <v>0</v>
      </c>
      <c r="Q5090">
        <v>0</v>
      </c>
      <c r="R5090">
        <v>6.1619440000000001</v>
      </c>
      <c r="S5090">
        <v>830.101944</v>
      </c>
      <c r="T5090">
        <v>0</v>
      </c>
      <c r="U5090">
        <v>0</v>
      </c>
    </row>
    <row r="5091" spans="1:21" x14ac:dyDescent="0.25">
      <c r="A5091" t="s">
        <v>19267</v>
      </c>
      <c r="B5091">
        <v>1</v>
      </c>
      <c r="C5091" t="s">
        <v>79</v>
      </c>
      <c r="D5091" t="s">
        <v>125</v>
      </c>
      <c r="E5091" t="s">
        <v>19268</v>
      </c>
      <c r="F5091" t="s">
        <v>5070</v>
      </c>
      <c r="G5091" t="s">
        <v>71</v>
      </c>
      <c r="H5091" t="s">
        <v>129</v>
      </c>
      <c r="I5091" t="s">
        <v>22</v>
      </c>
      <c r="J5091" t="s">
        <v>141</v>
      </c>
      <c r="K5091" t="s">
        <v>19269</v>
      </c>
      <c r="L5091" t="s">
        <v>19270</v>
      </c>
      <c r="M5091">
        <v>1.4675</v>
      </c>
      <c r="N5091">
        <v>0</v>
      </c>
      <c r="O5091">
        <v>24</v>
      </c>
      <c r="P5091">
        <v>0</v>
      </c>
      <c r="Q5091">
        <v>0</v>
      </c>
      <c r="R5091">
        <v>0</v>
      </c>
      <c r="S5091">
        <v>35.22</v>
      </c>
      <c r="T5091">
        <v>0</v>
      </c>
      <c r="U5091">
        <v>0</v>
      </c>
    </row>
    <row r="5092" spans="1:21" x14ac:dyDescent="0.25">
      <c r="A5092" t="s">
        <v>19271</v>
      </c>
      <c r="B5092">
        <v>1</v>
      </c>
      <c r="C5092" t="s">
        <v>79</v>
      </c>
      <c r="D5092" t="s">
        <v>125</v>
      </c>
      <c r="E5092" t="s">
        <v>19272</v>
      </c>
      <c r="F5092" t="s">
        <v>140</v>
      </c>
      <c r="G5092" t="s">
        <v>72</v>
      </c>
      <c r="H5092" t="s">
        <v>129</v>
      </c>
      <c r="I5092" t="s">
        <v>22</v>
      </c>
      <c r="J5092" t="s">
        <v>141</v>
      </c>
      <c r="K5092" t="s">
        <v>19273</v>
      </c>
      <c r="L5092" t="s">
        <v>19274</v>
      </c>
      <c r="M5092">
        <v>0.76749999999999996</v>
      </c>
      <c r="N5092">
        <v>1</v>
      </c>
      <c r="O5092">
        <v>0</v>
      </c>
      <c r="P5092">
        <v>0</v>
      </c>
      <c r="Q5092">
        <v>0</v>
      </c>
      <c r="R5092">
        <v>0.76749999999999996</v>
      </c>
      <c r="S5092">
        <v>0</v>
      </c>
      <c r="T5092">
        <v>0</v>
      </c>
      <c r="U5092">
        <v>0</v>
      </c>
    </row>
    <row r="5093" spans="1:21" x14ac:dyDescent="0.25">
      <c r="A5093" t="s">
        <v>19275</v>
      </c>
      <c r="B5093">
        <v>1</v>
      </c>
      <c r="C5093" t="s">
        <v>79</v>
      </c>
      <c r="D5093" t="s">
        <v>125</v>
      </c>
      <c r="E5093" t="s">
        <v>19276</v>
      </c>
      <c r="F5093" t="s">
        <v>6570</v>
      </c>
      <c r="G5093" t="s">
        <v>72</v>
      </c>
      <c r="H5093" t="s">
        <v>129</v>
      </c>
      <c r="I5093" t="s">
        <v>22</v>
      </c>
      <c r="J5093" t="s">
        <v>141</v>
      </c>
      <c r="K5093" t="s">
        <v>19277</v>
      </c>
      <c r="L5093" t="s">
        <v>19278</v>
      </c>
      <c r="M5093">
        <v>0.89500000000000002</v>
      </c>
      <c r="N5093">
        <v>5</v>
      </c>
      <c r="O5093">
        <v>201</v>
      </c>
      <c r="P5093">
        <v>0</v>
      </c>
      <c r="Q5093">
        <v>0</v>
      </c>
      <c r="R5093">
        <v>4.4749999999999996</v>
      </c>
      <c r="S5093">
        <v>179.89500000000001</v>
      </c>
      <c r="T5093">
        <v>0</v>
      </c>
      <c r="U5093">
        <v>0</v>
      </c>
    </row>
    <row r="5094" spans="1:21" x14ac:dyDescent="0.25">
      <c r="A5094" t="s">
        <v>19279</v>
      </c>
      <c r="B5094">
        <v>1</v>
      </c>
      <c r="C5094" t="s">
        <v>79</v>
      </c>
      <c r="D5094" t="s">
        <v>125</v>
      </c>
      <c r="E5094" t="s">
        <v>19280</v>
      </c>
      <c r="F5094" t="s">
        <v>5279</v>
      </c>
      <c r="G5094" t="s">
        <v>72</v>
      </c>
      <c r="H5094" t="s">
        <v>129</v>
      </c>
      <c r="I5094" t="s">
        <v>22</v>
      </c>
      <c r="J5094" t="s">
        <v>141</v>
      </c>
      <c r="K5094" t="s">
        <v>19281</v>
      </c>
      <c r="L5094" t="s">
        <v>19282</v>
      </c>
      <c r="M5094">
        <v>1.4230555549999999</v>
      </c>
      <c r="N5094">
        <v>0</v>
      </c>
      <c r="O5094">
        <v>95</v>
      </c>
      <c r="P5094">
        <v>0</v>
      </c>
      <c r="Q5094">
        <v>0</v>
      </c>
      <c r="R5094">
        <v>0</v>
      </c>
      <c r="S5094">
        <v>135.19027800000001</v>
      </c>
      <c r="T5094">
        <v>0</v>
      </c>
      <c r="U5094">
        <v>0</v>
      </c>
    </row>
    <row r="5095" spans="1:21" x14ac:dyDescent="0.25">
      <c r="A5095" t="s">
        <v>19283</v>
      </c>
      <c r="B5095">
        <v>1</v>
      </c>
      <c r="C5095" t="s">
        <v>78</v>
      </c>
      <c r="D5095" t="s">
        <v>95</v>
      </c>
      <c r="E5095" t="s">
        <v>19284</v>
      </c>
      <c r="F5095" t="s">
        <v>4991</v>
      </c>
      <c r="G5095" t="s">
        <v>71</v>
      </c>
      <c r="H5095" t="s">
        <v>129</v>
      </c>
      <c r="I5095" t="s">
        <v>22</v>
      </c>
      <c r="J5095" t="s">
        <v>141</v>
      </c>
      <c r="K5095" t="s">
        <v>19285</v>
      </c>
      <c r="L5095" t="s">
        <v>19286</v>
      </c>
      <c r="M5095">
        <v>2.5616666659999998</v>
      </c>
      <c r="N5095">
        <v>0</v>
      </c>
      <c r="O5095">
        <v>1</v>
      </c>
      <c r="P5095">
        <v>0</v>
      </c>
      <c r="Q5095">
        <v>0</v>
      </c>
      <c r="R5095">
        <v>0</v>
      </c>
      <c r="S5095">
        <v>2.5616669999999999</v>
      </c>
      <c r="T5095">
        <v>0</v>
      </c>
      <c r="U5095">
        <v>0</v>
      </c>
    </row>
    <row r="5096" spans="1:21" x14ac:dyDescent="0.25">
      <c r="A5096" t="s">
        <v>19287</v>
      </c>
      <c r="B5096">
        <v>1</v>
      </c>
      <c r="C5096" t="s">
        <v>78</v>
      </c>
      <c r="D5096" t="s">
        <v>94</v>
      </c>
      <c r="E5096" t="s">
        <v>19288</v>
      </c>
      <c r="F5096" t="s">
        <v>5842</v>
      </c>
      <c r="G5096" t="s">
        <v>71</v>
      </c>
      <c r="H5096" t="s">
        <v>129</v>
      </c>
      <c r="I5096" t="s">
        <v>22</v>
      </c>
      <c r="J5096" t="s">
        <v>141</v>
      </c>
      <c r="K5096" t="s">
        <v>19289</v>
      </c>
      <c r="L5096" t="s">
        <v>19290</v>
      </c>
      <c r="M5096">
        <v>0.45250000000000001</v>
      </c>
      <c r="N5096">
        <v>0</v>
      </c>
      <c r="O5096">
        <v>23</v>
      </c>
      <c r="P5096">
        <v>0</v>
      </c>
      <c r="Q5096">
        <v>0</v>
      </c>
      <c r="R5096">
        <v>0</v>
      </c>
      <c r="S5096">
        <v>10.407500000000001</v>
      </c>
      <c r="T5096">
        <v>0</v>
      </c>
      <c r="U5096">
        <v>0</v>
      </c>
    </row>
    <row r="5097" spans="1:21" x14ac:dyDescent="0.25">
      <c r="A5097" t="s">
        <v>19291</v>
      </c>
      <c r="B5097">
        <v>1</v>
      </c>
      <c r="C5097" t="s">
        <v>78</v>
      </c>
      <c r="D5097" t="s">
        <v>94</v>
      </c>
      <c r="E5097" t="s">
        <v>19292</v>
      </c>
      <c r="F5097" t="s">
        <v>177</v>
      </c>
      <c r="G5097" t="s">
        <v>71</v>
      </c>
      <c r="H5097" t="s">
        <v>129</v>
      </c>
      <c r="I5097" t="s">
        <v>22</v>
      </c>
      <c r="J5097" t="s">
        <v>130</v>
      </c>
      <c r="K5097" t="s">
        <v>19293</v>
      </c>
      <c r="L5097" t="s">
        <v>19294</v>
      </c>
      <c r="M5097">
        <v>2.8833333329999999</v>
      </c>
      <c r="N5097">
        <v>0</v>
      </c>
      <c r="O5097">
        <v>26</v>
      </c>
      <c r="P5097">
        <v>0</v>
      </c>
      <c r="Q5097">
        <v>0</v>
      </c>
      <c r="R5097">
        <v>0</v>
      </c>
      <c r="S5097">
        <v>74.966667000000001</v>
      </c>
      <c r="T5097">
        <v>0</v>
      </c>
      <c r="U5097">
        <v>0</v>
      </c>
    </row>
    <row r="5098" spans="1:21" x14ac:dyDescent="0.25">
      <c r="A5098" t="s">
        <v>19295</v>
      </c>
      <c r="B5098">
        <v>1</v>
      </c>
      <c r="C5098" t="s">
        <v>78</v>
      </c>
      <c r="D5098" t="s">
        <v>94</v>
      </c>
      <c r="E5098" t="s">
        <v>19296</v>
      </c>
      <c r="F5098" t="s">
        <v>5417</v>
      </c>
      <c r="G5098" t="s">
        <v>71</v>
      </c>
      <c r="H5098" t="s">
        <v>129</v>
      </c>
      <c r="I5098" t="s">
        <v>22</v>
      </c>
      <c r="J5098" t="s">
        <v>141</v>
      </c>
      <c r="K5098" t="s">
        <v>19297</v>
      </c>
      <c r="L5098" t="s">
        <v>19298</v>
      </c>
      <c r="M5098">
        <v>4.0194444440000003</v>
      </c>
      <c r="N5098">
        <v>0</v>
      </c>
      <c r="O5098">
        <v>1</v>
      </c>
      <c r="P5098">
        <v>0</v>
      </c>
      <c r="Q5098">
        <v>0</v>
      </c>
      <c r="R5098">
        <v>0</v>
      </c>
      <c r="S5098">
        <v>4.019444</v>
      </c>
      <c r="T5098">
        <v>0</v>
      </c>
      <c r="U5098">
        <v>0</v>
      </c>
    </row>
    <row r="5099" spans="1:21" x14ac:dyDescent="0.25">
      <c r="A5099" t="s">
        <v>19299</v>
      </c>
      <c r="B5099">
        <v>1</v>
      </c>
      <c r="C5099" t="s">
        <v>78</v>
      </c>
      <c r="D5099" t="s">
        <v>94</v>
      </c>
      <c r="E5099" t="s">
        <v>18695</v>
      </c>
      <c r="F5099" t="s">
        <v>177</v>
      </c>
      <c r="G5099" t="s">
        <v>71</v>
      </c>
      <c r="H5099" t="s">
        <v>129</v>
      </c>
      <c r="I5099" t="s">
        <v>22</v>
      </c>
      <c r="J5099" t="s">
        <v>130</v>
      </c>
      <c r="K5099" t="s">
        <v>19300</v>
      </c>
      <c r="L5099" t="s">
        <v>19301</v>
      </c>
      <c r="M5099">
        <v>3.3090266659999998</v>
      </c>
      <c r="N5099">
        <v>0</v>
      </c>
      <c r="O5099">
        <v>21</v>
      </c>
      <c r="P5099">
        <v>0</v>
      </c>
      <c r="Q5099">
        <v>0</v>
      </c>
      <c r="R5099">
        <v>0</v>
      </c>
      <c r="S5099">
        <v>69.489559999999997</v>
      </c>
      <c r="T5099">
        <v>0</v>
      </c>
      <c r="U5099">
        <v>0</v>
      </c>
    </row>
    <row r="5100" spans="1:21" x14ac:dyDescent="0.25">
      <c r="A5100" t="s">
        <v>19302</v>
      </c>
      <c r="B5100">
        <v>1</v>
      </c>
      <c r="C5100" t="s">
        <v>78</v>
      </c>
      <c r="D5100" t="s">
        <v>94</v>
      </c>
      <c r="E5100" t="s">
        <v>19303</v>
      </c>
      <c r="F5100" t="s">
        <v>5070</v>
      </c>
      <c r="G5100" t="s">
        <v>71</v>
      </c>
      <c r="H5100" t="s">
        <v>129</v>
      </c>
      <c r="I5100" t="s">
        <v>22</v>
      </c>
      <c r="J5100" t="s">
        <v>141</v>
      </c>
      <c r="K5100" t="s">
        <v>19304</v>
      </c>
      <c r="L5100" t="s">
        <v>19305</v>
      </c>
      <c r="M5100">
        <v>3.3883333329999998</v>
      </c>
      <c r="N5100">
        <v>0</v>
      </c>
      <c r="O5100">
        <v>1</v>
      </c>
      <c r="P5100">
        <v>0</v>
      </c>
      <c r="Q5100">
        <v>0</v>
      </c>
      <c r="R5100">
        <v>0</v>
      </c>
      <c r="S5100">
        <v>3.3883329999999998</v>
      </c>
      <c r="T5100">
        <v>0</v>
      </c>
      <c r="U5100">
        <v>0</v>
      </c>
    </row>
    <row r="5101" spans="1:21" x14ac:dyDescent="0.25">
      <c r="A5101" t="s">
        <v>19306</v>
      </c>
      <c r="B5101">
        <v>1</v>
      </c>
      <c r="C5101" t="s">
        <v>78</v>
      </c>
      <c r="D5101" t="s">
        <v>94</v>
      </c>
      <c r="E5101" t="s">
        <v>19307</v>
      </c>
      <c r="F5101" t="s">
        <v>5417</v>
      </c>
      <c r="G5101" t="s">
        <v>71</v>
      </c>
      <c r="H5101" t="s">
        <v>129</v>
      </c>
      <c r="I5101" t="s">
        <v>22</v>
      </c>
      <c r="J5101" t="s">
        <v>141</v>
      </c>
      <c r="K5101" t="s">
        <v>19308</v>
      </c>
      <c r="L5101" t="s">
        <v>19309</v>
      </c>
      <c r="M5101">
        <v>3.721666666</v>
      </c>
      <c r="N5101">
        <v>0</v>
      </c>
      <c r="O5101">
        <v>1</v>
      </c>
      <c r="P5101">
        <v>0</v>
      </c>
      <c r="Q5101">
        <v>0</v>
      </c>
      <c r="R5101">
        <v>0</v>
      </c>
      <c r="S5101">
        <v>3.7216670000000001</v>
      </c>
      <c r="T5101">
        <v>0</v>
      </c>
      <c r="U5101">
        <v>0</v>
      </c>
    </row>
    <row r="5102" spans="1:21" x14ac:dyDescent="0.25">
      <c r="A5102" t="s">
        <v>19310</v>
      </c>
      <c r="B5102">
        <v>1</v>
      </c>
      <c r="C5102" t="s">
        <v>78</v>
      </c>
      <c r="D5102" t="s">
        <v>94</v>
      </c>
      <c r="E5102" t="s">
        <v>19311</v>
      </c>
      <c r="F5102" t="s">
        <v>5417</v>
      </c>
      <c r="G5102" t="s">
        <v>71</v>
      </c>
      <c r="H5102" t="s">
        <v>129</v>
      </c>
      <c r="I5102" t="s">
        <v>22</v>
      </c>
      <c r="J5102" t="s">
        <v>141</v>
      </c>
      <c r="K5102" t="s">
        <v>19312</v>
      </c>
      <c r="L5102" t="s">
        <v>19313</v>
      </c>
      <c r="M5102">
        <v>1.7355555549999999</v>
      </c>
      <c r="N5102">
        <v>0</v>
      </c>
      <c r="O5102">
        <v>1</v>
      </c>
      <c r="P5102">
        <v>0</v>
      </c>
      <c r="Q5102">
        <v>0</v>
      </c>
      <c r="R5102">
        <v>0</v>
      </c>
      <c r="S5102">
        <v>1.7355560000000001</v>
      </c>
      <c r="T5102">
        <v>0</v>
      </c>
      <c r="U5102">
        <v>0</v>
      </c>
    </row>
    <row r="5103" spans="1:21" x14ac:dyDescent="0.25">
      <c r="A5103" t="s">
        <v>19314</v>
      </c>
      <c r="B5103">
        <v>1</v>
      </c>
      <c r="C5103" t="s">
        <v>78</v>
      </c>
      <c r="D5103" t="s">
        <v>94</v>
      </c>
      <c r="E5103" t="s">
        <v>19311</v>
      </c>
      <c r="F5103" t="s">
        <v>5417</v>
      </c>
      <c r="G5103" t="s">
        <v>71</v>
      </c>
      <c r="H5103" t="s">
        <v>129</v>
      </c>
      <c r="I5103" t="s">
        <v>22</v>
      </c>
      <c r="J5103" t="s">
        <v>141</v>
      </c>
      <c r="K5103" t="s">
        <v>19315</v>
      </c>
      <c r="L5103" t="s">
        <v>19316</v>
      </c>
      <c r="M5103">
        <v>1.5494444439999999</v>
      </c>
      <c r="N5103">
        <v>0</v>
      </c>
      <c r="O5103">
        <v>1</v>
      </c>
      <c r="P5103">
        <v>0</v>
      </c>
      <c r="Q5103">
        <v>0</v>
      </c>
      <c r="R5103">
        <v>0</v>
      </c>
      <c r="S5103">
        <v>1.549444</v>
      </c>
      <c r="T5103">
        <v>0</v>
      </c>
      <c r="U5103">
        <v>0</v>
      </c>
    </row>
    <row r="5104" spans="1:21" x14ac:dyDescent="0.25">
      <c r="A5104" t="s">
        <v>19317</v>
      </c>
      <c r="B5104">
        <v>1</v>
      </c>
      <c r="C5104" t="s">
        <v>78</v>
      </c>
      <c r="D5104" t="s">
        <v>94</v>
      </c>
      <c r="E5104" t="s">
        <v>19318</v>
      </c>
      <c r="F5104" t="s">
        <v>5417</v>
      </c>
      <c r="G5104" t="s">
        <v>71</v>
      </c>
      <c r="H5104" t="s">
        <v>129</v>
      </c>
      <c r="I5104" t="s">
        <v>22</v>
      </c>
      <c r="J5104" t="s">
        <v>141</v>
      </c>
      <c r="K5104" t="s">
        <v>19319</v>
      </c>
      <c r="L5104" t="s">
        <v>19320</v>
      </c>
      <c r="M5104">
        <v>0.88305555499999999</v>
      </c>
      <c r="N5104">
        <v>0</v>
      </c>
      <c r="O5104">
        <v>1</v>
      </c>
      <c r="P5104">
        <v>0</v>
      </c>
      <c r="Q5104">
        <v>0</v>
      </c>
      <c r="R5104">
        <v>0</v>
      </c>
      <c r="S5104">
        <v>0.88305599999999995</v>
      </c>
      <c r="T5104">
        <v>0</v>
      </c>
      <c r="U5104">
        <v>0</v>
      </c>
    </row>
    <row r="5105" spans="1:21" x14ac:dyDescent="0.25">
      <c r="A5105" t="s">
        <v>19321</v>
      </c>
      <c r="B5105">
        <v>1</v>
      </c>
      <c r="C5105" t="s">
        <v>78</v>
      </c>
      <c r="D5105" t="s">
        <v>94</v>
      </c>
      <c r="E5105" t="s">
        <v>19322</v>
      </c>
      <c r="F5105" t="s">
        <v>177</v>
      </c>
      <c r="G5105" t="s">
        <v>71</v>
      </c>
      <c r="H5105" t="s">
        <v>129</v>
      </c>
      <c r="I5105" t="s">
        <v>22</v>
      </c>
      <c r="J5105" t="s">
        <v>130</v>
      </c>
      <c r="K5105" t="s">
        <v>19323</v>
      </c>
      <c r="L5105" t="s">
        <v>19324</v>
      </c>
      <c r="M5105">
        <v>2.85</v>
      </c>
      <c r="N5105">
        <v>0</v>
      </c>
      <c r="O5105">
        <v>26</v>
      </c>
      <c r="P5105">
        <v>0</v>
      </c>
      <c r="Q5105">
        <v>0</v>
      </c>
      <c r="R5105">
        <v>0</v>
      </c>
      <c r="S5105">
        <v>74.099999999999994</v>
      </c>
      <c r="T5105">
        <v>0</v>
      </c>
      <c r="U5105">
        <v>0</v>
      </c>
    </row>
    <row r="5106" spans="1:21" x14ac:dyDescent="0.25">
      <c r="A5106" t="s">
        <v>19325</v>
      </c>
      <c r="B5106">
        <v>1</v>
      </c>
      <c r="C5106" t="s">
        <v>78</v>
      </c>
      <c r="D5106" t="s">
        <v>94</v>
      </c>
      <c r="E5106" t="s">
        <v>19326</v>
      </c>
      <c r="F5106" t="s">
        <v>5417</v>
      </c>
      <c r="G5106" t="s">
        <v>71</v>
      </c>
      <c r="H5106" t="s">
        <v>129</v>
      </c>
      <c r="I5106" t="s">
        <v>22</v>
      </c>
      <c r="J5106" t="s">
        <v>141</v>
      </c>
      <c r="K5106" t="s">
        <v>19327</v>
      </c>
      <c r="L5106" t="s">
        <v>19328</v>
      </c>
      <c r="M5106">
        <v>8.6847222219999995</v>
      </c>
      <c r="N5106">
        <v>0</v>
      </c>
      <c r="O5106">
        <v>1</v>
      </c>
      <c r="P5106">
        <v>0</v>
      </c>
      <c r="Q5106">
        <v>0</v>
      </c>
      <c r="R5106">
        <v>0</v>
      </c>
      <c r="S5106">
        <v>8.6847220000000007</v>
      </c>
      <c r="T5106">
        <v>0</v>
      </c>
      <c r="U5106">
        <v>0</v>
      </c>
    </row>
    <row r="5107" spans="1:21" x14ac:dyDescent="0.25">
      <c r="A5107" t="s">
        <v>19329</v>
      </c>
      <c r="B5107">
        <v>1</v>
      </c>
      <c r="C5107" t="s">
        <v>78</v>
      </c>
      <c r="D5107" t="s">
        <v>94</v>
      </c>
      <c r="E5107" t="s">
        <v>19330</v>
      </c>
      <c r="F5107" t="s">
        <v>5842</v>
      </c>
      <c r="G5107" t="s">
        <v>71</v>
      </c>
      <c r="H5107" t="s">
        <v>129</v>
      </c>
      <c r="I5107" t="s">
        <v>22</v>
      </c>
      <c r="J5107" t="s">
        <v>141</v>
      </c>
      <c r="K5107" t="s">
        <v>19331</v>
      </c>
      <c r="L5107" t="s">
        <v>19332</v>
      </c>
      <c r="M5107">
        <v>7.1244444439999999</v>
      </c>
      <c r="N5107">
        <v>0</v>
      </c>
      <c r="O5107">
        <v>38</v>
      </c>
      <c r="P5107">
        <v>0</v>
      </c>
      <c r="Q5107">
        <v>0</v>
      </c>
      <c r="R5107">
        <v>0</v>
      </c>
      <c r="S5107">
        <v>270.72888899999998</v>
      </c>
      <c r="T5107">
        <v>0</v>
      </c>
      <c r="U5107">
        <v>0</v>
      </c>
    </row>
    <row r="5108" spans="1:21" x14ac:dyDescent="0.25">
      <c r="A5108" t="s">
        <v>19333</v>
      </c>
      <c r="B5108">
        <v>1</v>
      </c>
      <c r="C5108" t="s">
        <v>78</v>
      </c>
      <c r="D5108" t="s">
        <v>94</v>
      </c>
      <c r="E5108" t="s">
        <v>19334</v>
      </c>
      <c r="F5108" t="s">
        <v>5842</v>
      </c>
      <c r="G5108" t="s">
        <v>71</v>
      </c>
      <c r="H5108" t="s">
        <v>129</v>
      </c>
      <c r="I5108" t="s">
        <v>22</v>
      </c>
      <c r="J5108" t="s">
        <v>141</v>
      </c>
      <c r="K5108" t="s">
        <v>19335</v>
      </c>
      <c r="L5108" t="s">
        <v>19336</v>
      </c>
      <c r="M5108">
        <v>1.6988888879999999</v>
      </c>
      <c r="N5108">
        <v>0</v>
      </c>
      <c r="O5108">
        <v>6</v>
      </c>
      <c r="P5108">
        <v>0</v>
      </c>
      <c r="Q5108">
        <v>0</v>
      </c>
      <c r="R5108">
        <v>0</v>
      </c>
      <c r="S5108">
        <v>10.193333000000001</v>
      </c>
      <c r="T5108">
        <v>0</v>
      </c>
      <c r="U5108">
        <v>0</v>
      </c>
    </row>
    <row r="5109" spans="1:21" x14ac:dyDescent="0.25">
      <c r="A5109" t="s">
        <v>19337</v>
      </c>
      <c r="B5109">
        <v>1</v>
      </c>
      <c r="C5109" t="s">
        <v>78</v>
      </c>
      <c r="D5109" t="s">
        <v>97</v>
      </c>
      <c r="E5109" t="s">
        <v>19338</v>
      </c>
      <c r="F5109" t="s">
        <v>2199</v>
      </c>
      <c r="G5109" t="s">
        <v>71</v>
      </c>
      <c r="H5109" t="s">
        <v>129</v>
      </c>
      <c r="I5109" t="s">
        <v>24</v>
      </c>
      <c r="J5109" t="s">
        <v>141</v>
      </c>
      <c r="K5109" t="s">
        <v>19339</v>
      </c>
      <c r="L5109" t="s">
        <v>19340</v>
      </c>
      <c r="M5109">
        <v>4.8586111110000001</v>
      </c>
      <c r="N5109">
        <v>0</v>
      </c>
      <c r="O5109">
        <v>2</v>
      </c>
      <c r="P5109">
        <v>0</v>
      </c>
      <c r="Q5109">
        <v>0</v>
      </c>
      <c r="R5109">
        <v>0</v>
      </c>
      <c r="S5109">
        <v>9.7172219999999996</v>
      </c>
      <c r="T5109">
        <v>0</v>
      </c>
      <c r="U5109">
        <v>0</v>
      </c>
    </row>
    <row r="5110" spans="1:21" x14ac:dyDescent="0.25">
      <c r="A5110" t="s">
        <v>19341</v>
      </c>
      <c r="B5110">
        <v>1</v>
      </c>
      <c r="C5110" t="s">
        <v>78</v>
      </c>
      <c r="D5110" t="s">
        <v>97</v>
      </c>
      <c r="E5110" t="s">
        <v>19342</v>
      </c>
      <c r="F5110" t="s">
        <v>2199</v>
      </c>
      <c r="G5110" t="s">
        <v>71</v>
      </c>
      <c r="H5110" t="s">
        <v>129</v>
      </c>
      <c r="I5110" t="s">
        <v>24</v>
      </c>
      <c r="J5110" t="s">
        <v>141</v>
      </c>
      <c r="K5110" t="s">
        <v>19343</v>
      </c>
      <c r="L5110" t="s">
        <v>19344</v>
      </c>
      <c r="M5110">
        <v>13.062777777000001</v>
      </c>
      <c r="N5110">
        <v>0</v>
      </c>
      <c r="O5110">
        <v>2</v>
      </c>
      <c r="P5110">
        <v>0</v>
      </c>
      <c r="Q5110">
        <v>0</v>
      </c>
      <c r="R5110">
        <v>0</v>
      </c>
      <c r="S5110">
        <v>26.125556</v>
      </c>
      <c r="T5110">
        <v>0</v>
      </c>
      <c r="U5110">
        <v>0</v>
      </c>
    </row>
    <row r="5111" spans="1:21" x14ac:dyDescent="0.25">
      <c r="A5111" t="s">
        <v>19345</v>
      </c>
      <c r="B5111">
        <v>1</v>
      </c>
      <c r="C5111" t="s">
        <v>78</v>
      </c>
      <c r="D5111" t="s">
        <v>97</v>
      </c>
      <c r="E5111" t="s">
        <v>19224</v>
      </c>
      <c r="F5111" t="s">
        <v>5842</v>
      </c>
      <c r="G5111" t="s">
        <v>71</v>
      </c>
      <c r="H5111" t="s">
        <v>129</v>
      </c>
      <c r="I5111" t="s">
        <v>22</v>
      </c>
      <c r="J5111" t="s">
        <v>141</v>
      </c>
      <c r="K5111" t="s">
        <v>19346</v>
      </c>
      <c r="L5111" t="s">
        <v>19347</v>
      </c>
      <c r="M5111">
        <v>0.56666666600000004</v>
      </c>
      <c r="N5111">
        <v>0</v>
      </c>
      <c r="O5111">
        <v>36</v>
      </c>
      <c r="P5111">
        <v>0</v>
      </c>
      <c r="Q5111">
        <v>0</v>
      </c>
      <c r="R5111">
        <v>0</v>
      </c>
      <c r="S5111">
        <v>20.399999999999999</v>
      </c>
      <c r="T5111">
        <v>0</v>
      </c>
      <c r="U5111">
        <v>0</v>
      </c>
    </row>
    <row r="5112" spans="1:21" x14ac:dyDescent="0.25">
      <c r="A5112" t="s">
        <v>19348</v>
      </c>
      <c r="B5112">
        <v>1</v>
      </c>
      <c r="C5112" t="s">
        <v>78</v>
      </c>
      <c r="D5112" t="s">
        <v>97</v>
      </c>
      <c r="E5112" t="s">
        <v>19349</v>
      </c>
      <c r="F5112" t="s">
        <v>2199</v>
      </c>
      <c r="G5112" t="s">
        <v>72</v>
      </c>
      <c r="H5112" t="s">
        <v>129</v>
      </c>
      <c r="I5112" t="s">
        <v>24</v>
      </c>
      <c r="J5112" t="s">
        <v>141</v>
      </c>
      <c r="K5112" t="s">
        <v>19350</v>
      </c>
      <c r="L5112" t="s">
        <v>19351</v>
      </c>
      <c r="M5112">
        <v>0.62444444399999999</v>
      </c>
      <c r="N5112">
        <v>14</v>
      </c>
      <c r="O5112">
        <v>1371</v>
      </c>
      <c r="P5112">
        <v>9</v>
      </c>
      <c r="Q5112">
        <v>317</v>
      </c>
      <c r="R5112">
        <v>8.7422219999999999</v>
      </c>
      <c r="S5112">
        <v>856.11333300000001</v>
      </c>
      <c r="T5112">
        <v>5.62</v>
      </c>
      <c r="U5112">
        <v>197.94888900000001</v>
      </c>
    </row>
    <row r="5113" spans="1:21" x14ac:dyDescent="0.25">
      <c r="A5113" t="s">
        <v>19352</v>
      </c>
      <c r="B5113">
        <v>1</v>
      </c>
      <c r="C5113" t="s">
        <v>78</v>
      </c>
      <c r="D5113" t="s">
        <v>97</v>
      </c>
      <c r="E5113" t="s">
        <v>19353</v>
      </c>
      <c r="F5113" t="s">
        <v>5070</v>
      </c>
      <c r="G5113" t="s">
        <v>71</v>
      </c>
      <c r="H5113" t="s">
        <v>129</v>
      </c>
      <c r="I5113" t="s">
        <v>22</v>
      </c>
      <c r="J5113" t="s">
        <v>141</v>
      </c>
      <c r="K5113" t="s">
        <v>19354</v>
      </c>
      <c r="L5113" t="s">
        <v>19355</v>
      </c>
      <c r="M5113">
        <v>8.1272222220000003</v>
      </c>
      <c r="N5113">
        <v>0</v>
      </c>
      <c r="O5113">
        <v>1</v>
      </c>
      <c r="P5113">
        <v>0</v>
      </c>
      <c r="Q5113">
        <v>0</v>
      </c>
      <c r="R5113">
        <v>0</v>
      </c>
      <c r="S5113">
        <v>8.1272219999999997</v>
      </c>
      <c r="T5113">
        <v>0</v>
      </c>
      <c r="U5113">
        <v>0</v>
      </c>
    </row>
    <row r="5114" spans="1:21" x14ac:dyDescent="0.25">
      <c r="A5114" t="s">
        <v>19356</v>
      </c>
      <c r="B5114">
        <v>1</v>
      </c>
      <c r="C5114" t="s">
        <v>78</v>
      </c>
      <c r="D5114" t="s">
        <v>97</v>
      </c>
      <c r="E5114" t="s">
        <v>19357</v>
      </c>
      <c r="F5114" t="s">
        <v>4991</v>
      </c>
      <c r="G5114" t="s">
        <v>71</v>
      </c>
      <c r="H5114" t="s">
        <v>129</v>
      </c>
      <c r="I5114" t="s">
        <v>22</v>
      </c>
      <c r="J5114" t="s">
        <v>141</v>
      </c>
      <c r="K5114" t="s">
        <v>19358</v>
      </c>
      <c r="L5114" t="s">
        <v>19359</v>
      </c>
      <c r="M5114">
        <v>6.0269444439999997</v>
      </c>
      <c r="N5114">
        <v>0</v>
      </c>
      <c r="O5114">
        <v>0</v>
      </c>
      <c r="P5114">
        <v>0</v>
      </c>
      <c r="Q5114">
        <v>1</v>
      </c>
      <c r="R5114">
        <v>0</v>
      </c>
      <c r="S5114">
        <v>0</v>
      </c>
      <c r="T5114">
        <v>0</v>
      </c>
      <c r="U5114">
        <v>6.0269440000000003</v>
      </c>
    </row>
    <row r="5115" spans="1:21" x14ac:dyDescent="0.25">
      <c r="A5115" t="s">
        <v>19360</v>
      </c>
      <c r="B5115">
        <v>1</v>
      </c>
      <c r="C5115" t="s">
        <v>78</v>
      </c>
      <c r="D5115" t="s">
        <v>94</v>
      </c>
      <c r="E5115" t="s">
        <v>19361</v>
      </c>
      <c r="F5115" t="s">
        <v>4991</v>
      </c>
      <c r="G5115" t="s">
        <v>71</v>
      </c>
      <c r="H5115" t="s">
        <v>129</v>
      </c>
      <c r="I5115" t="s">
        <v>22</v>
      </c>
      <c r="J5115" t="s">
        <v>141</v>
      </c>
      <c r="K5115" t="s">
        <v>19362</v>
      </c>
      <c r="L5115" t="s">
        <v>19363</v>
      </c>
      <c r="M5115">
        <v>4.0658333329999996</v>
      </c>
      <c r="N5115">
        <v>0</v>
      </c>
      <c r="O5115">
        <v>1</v>
      </c>
      <c r="P5115">
        <v>0</v>
      </c>
      <c r="Q5115">
        <v>0</v>
      </c>
      <c r="R5115">
        <v>0</v>
      </c>
      <c r="S5115">
        <v>4.0658329999999996</v>
      </c>
      <c r="T5115">
        <v>0</v>
      </c>
      <c r="U5115">
        <v>0</v>
      </c>
    </row>
    <row r="5116" spans="1:21" x14ac:dyDescent="0.25">
      <c r="A5116" t="s">
        <v>19364</v>
      </c>
      <c r="B5116">
        <v>1</v>
      </c>
      <c r="C5116" t="s">
        <v>78</v>
      </c>
      <c r="D5116" t="s">
        <v>94</v>
      </c>
      <c r="E5116" t="s">
        <v>19365</v>
      </c>
      <c r="F5116" t="s">
        <v>4991</v>
      </c>
      <c r="G5116" t="s">
        <v>71</v>
      </c>
      <c r="H5116" t="s">
        <v>129</v>
      </c>
      <c r="I5116" t="s">
        <v>22</v>
      </c>
      <c r="J5116" t="s">
        <v>141</v>
      </c>
      <c r="K5116" t="s">
        <v>19366</v>
      </c>
      <c r="L5116" t="s">
        <v>19367</v>
      </c>
      <c r="M5116">
        <v>1.86</v>
      </c>
      <c r="N5116">
        <v>0</v>
      </c>
      <c r="O5116">
        <v>1</v>
      </c>
      <c r="P5116">
        <v>0</v>
      </c>
      <c r="Q5116">
        <v>0</v>
      </c>
      <c r="R5116">
        <v>0</v>
      </c>
      <c r="S5116">
        <v>1.86</v>
      </c>
      <c r="T5116">
        <v>0</v>
      </c>
      <c r="U5116">
        <v>0</v>
      </c>
    </row>
    <row r="5117" spans="1:21" x14ac:dyDescent="0.25">
      <c r="A5117" t="s">
        <v>19368</v>
      </c>
      <c r="B5117">
        <v>1</v>
      </c>
      <c r="C5117" t="s">
        <v>78</v>
      </c>
      <c r="D5117" t="s">
        <v>94</v>
      </c>
      <c r="E5117" t="s">
        <v>19369</v>
      </c>
      <c r="F5117" t="s">
        <v>4986</v>
      </c>
      <c r="G5117" t="s">
        <v>71</v>
      </c>
      <c r="H5117" t="s">
        <v>129</v>
      </c>
      <c r="I5117" t="s">
        <v>22</v>
      </c>
      <c r="J5117" t="s">
        <v>141</v>
      </c>
      <c r="K5117" t="s">
        <v>19370</v>
      </c>
      <c r="L5117" t="s">
        <v>19371</v>
      </c>
      <c r="M5117">
        <v>2.3761111110000002</v>
      </c>
      <c r="N5117">
        <v>0</v>
      </c>
      <c r="O5117">
        <v>8</v>
      </c>
      <c r="P5117">
        <v>0</v>
      </c>
      <c r="Q5117">
        <v>0</v>
      </c>
      <c r="R5117">
        <v>0</v>
      </c>
      <c r="S5117">
        <v>19.008889</v>
      </c>
      <c r="T5117">
        <v>0</v>
      </c>
      <c r="U5117">
        <v>0</v>
      </c>
    </row>
    <row r="5118" spans="1:21" x14ac:dyDescent="0.25">
      <c r="A5118" t="s">
        <v>19372</v>
      </c>
      <c r="B5118">
        <v>1</v>
      </c>
      <c r="C5118" t="s">
        <v>78</v>
      </c>
      <c r="D5118" t="s">
        <v>94</v>
      </c>
      <c r="E5118" t="s">
        <v>19373</v>
      </c>
      <c r="F5118" t="s">
        <v>4991</v>
      </c>
      <c r="G5118" t="s">
        <v>71</v>
      </c>
      <c r="H5118" t="s">
        <v>129</v>
      </c>
      <c r="I5118" t="s">
        <v>22</v>
      </c>
      <c r="J5118" t="s">
        <v>141</v>
      </c>
      <c r="K5118" t="s">
        <v>19374</v>
      </c>
      <c r="L5118" t="s">
        <v>19375</v>
      </c>
      <c r="M5118">
        <v>66.692222221999998</v>
      </c>
      <c r="N5118">
        <v>0</v>
      </c>
      <c r="O5118">
        <v>1</v>
      </c>
      <c r="P5118">
        <v>0</v>
      </c>
      <c r="Q5118">
        <v>0</v>
      </c>
      <c r="R5118">
        <v>0</v>
      </c>
      <c r="S5118">
        <v>66.692222000000001</v>
      </c>
      <c r="T5118">
        <v>0</v>
      </c>
      <c r="U5118">
        <v>0</v>
      </c>
    </row>
    <row r="5119" spans="1:21" x14ac:dyDescent="0.25">
      <c r="A5119" t="s">
        <v>19376</v>
      </c>
      <c r="B5119">
        <v>1</v>
      </c>
      <c r="C5119" t="s">
        <v>78</v>
      </c>
      <c r="D5119" t="s">
        <v>104</v>
      </c>
      <c r="E5119" t="s">
        <v>1984</v>
      </c>
      <c r="F5119" t="s">
        <v>140</v>
      </c>
      <c r="G5119" t="s">
        <v>72</v>
      </c>
      <c r="H5119" t="s">
        <v>129</v>
      </c>
      <c r="I5119" t="s">
        <v>22</v>
      </c>
      <c r="J5119" t="s">
        <v>141</v>
      </c>
      <c r="K5119" t="s">
        <v>19377</v>
      </c>
      <c r="L5119" t="s">
        <v>19378</v>
      </c>
      <c r="M5119">
        <v>0.53916666599999996</v>
      </c>
      <c r="N5119">
        <v>17</v>
      </c>
      <c r="O5119">
        <v>3769</v>
      </c>
      <c r="P5119">
        <v>0</v>
      </c>
      <c r="Q5119">
        <v>0</v>
      </c>
      <c r="R5119">
        <v>9.1658329999999992</v>
      </c>
      <c r="S5119">
        <v>2032.119164</v>
      </c>
      <c r="T5119">
        <v>0</v>
      </c>
      <c r="U5119">
        <v>0</v>
      </c>
    </row>
    <row r="5120" spans="1:21" x14ac:dyDescent="0.25">
      <c r="A5120" t="s">
        <v>19379</v>
      </c>
      <c r="B5120">
        <v>1</v>
      </c>
      <c r="C5120" t="s">
        <v>78</v>
      </c>
      <c r="D5120" t="s">
        <v>104</v>
      </c>
      <c r="E5120" t="s">
        <v>19380</v>
      </c>
      <c r="F5120" t="s">
        <v>150</v>
      </c>
      <c r="G5120" t="s">
        <v>72</v>
      </c>
      <c r="H5120" t="s">
        <v>129</v>
      </c>
      <c r="I5120" t="s">
        <v>22</v>
      </c>
      <c r="J5120" t="s">
        <v>141</v>
      </c>
      <c r="K5120" t="s">
        <v>19381</v>
      </c>
      <c r="L5120" t="s">
        <v>19382</v>
      </c>
      <c r="M5120">
        <v>0.58027777700000005</v>
      </c>
      <c r="N5120">
        <v>17</v>
      </c>
      <c r="O5120">
        <v>3769</v>
      </c>
      <c r="P5120">
        <v>0</v>
      </c>
      <c r="Q5120">
        <v>0</v>
      </c>
      <c r="R5120">
        <v>9.8647220000000004</v>
      </c>
      <c r="S5120">
        <v>2187.0669419999999</v>
      </c>
      <c r="T5120">
        <v>0</v>
      </c>
      <c r="U5120">
        <v>0</v>
      </c>
    </row>
    <row r="5121" spans="1:21" x14ac:dyDescent="0.25">
      <c r="A5121" t="s">
        <v>19383</v>
      </c>
      <c r="B5121">
        <v>1</v>
      </c>
      <c r="C5121" t="s">
        <v>78</v>
      </c>
      <c r="D5121" t="s">
        <v>97</v>
      </c>
      <c r="E5121" t="s">
        <v>19384</v>
      </c>
      <c r="F5121" t="s">
        <v>4986</v>
      </c>
      <c r="G5121" t="s">
        <v>71</v>
      </c>
      <c r="H5121" t="s">
        <v>129</v>
      </c>
      <c r="I5121" t="s">
        <v>22</v>
      </c>
      <c r="J5121" t="s">
        <v>141</v>
      </c>
      <c r="K5121" t="s">
        <v>19385</v>
      </c>
      <c r="L5121" t="s">
        <v>19386</v>
      </c>
      <c r="M5121">
        <v>2.3658333329999999</v>
      </c>
      <c r="N5121">
        <v>0</v>
      </c>
      <c r="O5121">
        <v>6</v>
      </c>
      <c r="P5121">
        <v>0</v>
      </c>
      <c r="Q5121">
        <v>0</v>
      </c>
      <c r="R5121">
        <v>0</v>
      </c>
      <c r="S5121">
        <v>14.195</v>
      </c>
      <c r="T5121">
        <v>0</v>
      </c>
      <c r="U5121">
        <v>0</v>
      </c>
    </row>
    <row r="5122" spans="1:21" x14ac:dyDescent="0.25">
      <c r="A5122" t="s">
        <v>19387</v>
      </c>
      <c r="B5122">
        <v>1</v>
      </c>
      <c r="C5122" t="s">
        <v>78</v>
      </c>
      <c r="D5122" t="s">
        <v>97</v>
      </c>
      <c r="E5122" t="s">
        <v>19388</v>
      </c>
      <c r="F5122" t="s">
        <v>5070</v>
      </c>
      <c r="G5122" t="s">
        <v>71</v>
      </c>
      <c r="H5122" t="s">
        <v>129</v>
      </c>
      <c r="I5122" t="s">
        <v>22</v>
      </c>
      <c r="J5122" t="s">
        <v>141</v>
      </c>
      <c r="K5122" t="s">
        <v>19389</v>
      </c>
      <c r="L5122" t="s">
        <v>19390</v>
      </c>
      <c r="M5122">
        <v>1.6730555549999999</v>
      </c>
      <c r="N5122">
        <v>0</v>
      </c>
      <c r="O5122">
        <v>1</v>
      </c>
      <c r="P5122">
        <v>0</v>
      </c>
      <c r="Q5122">
        <v>0</v>
      </c>
      <c r="R5122">
        <v>0</v>
      </c>
      <c r="S5122">
        <v>1.6730560000000001</v>
      </c>
      <c r="T5122">
        <v>0</v>
      </c>
      <c r="U5122">
        <v>0</v>
      </c>
    </row>
    <row r="5123" spans="1:21" x14ac:dyDescent="0.25">
      <c r="A5123" t="s">
        <v>19391</v>
      </c>
      <c r="B5123">
        <v>1</v>
      </c>
      <c r="C5123" t="s">
        <v>78</v>
      </c>
      <c r="D5123" t="s">
        <v>97</v>
      </c>
      <c r="E5123" t="s">
        <v>19392</v>
      </c>
      <c r="F5123" t="s">
        <v>5070</v>
      </c>
      <c r="G5123" t="s">
        <v>71</v>
      </c>
      <c r="H5123" t="s">
        <v>129</v>
      </c>
      <c r="I5123" t="s">
        <v>24</v>
      </c>
      <c r="J5123" t="s">
        <v>141</v>
      </c>
      <c r="K5123" t="s">
        <v>19393</v>
      </c>
      <c r="L5123" t="s">
        <v>19394</v>
      </c>
      <c r="M5123">
        <v>28.893888887999999</v>
      </c>
      <c r="N5123">
        <v>0</v>
      </c>
      <c r="O5123">
        <v>1</v>
      </c>
      <c r="P5123">
        <v>0</v>
      </c>
      <c r="Q5123">
        <v>0</v>
      </c>
      <c r="R5123">
        <v>0</v>
      </c>
      <c r="S5123">
        <v>28.893889000000001</v>
      </c>
      <c r="T5123">
        <v>0</v>
      </c>
      <c r="U5123">
        <v>0</v>
      </c>
    </row>
    <row r="5124" spans="1:21" x14ac:dyDescent="0.25">
      <c r="A5124" t="s">
        <v>19395</v>
      </c>
      <c r="B5124">
        <v>1</v>
      </c>
      <c r="C5124" t="s">
        <v>78</v>
      </c>
      <c r="D5124" t="s">
        <v>97</v>
      </c>
      <c r="E5124" t="s">
        <v>19396</v>
      </c>
      <c r="F5124" t="s">
        <v>2199</v>
      </c>
      <c r="G5124" t="s">
        <v>72</v>
      </c>
      <c r="H5124" t="s">
        <v>129</v>
      </c>
      <c r="I5124" t="s">
        <v>24</v>
      </c>
      <c r="J5124" t="s">
        <v>141</v>
      </c>
      <c r="K5124" t="s">
        <v>19397</v>
      </c>
      <c r="L5124" t="s">
        <v>19398</v>
      </c>
      <c r="M5124">
        <v>9.4086111110000008</v>
      </c>
      <c r="N5124">
        <v>10</v>
      </c>
      <c r="O5124">
        <v>1171</v>
      </c>
      <c r="P5124">
        <v>2</v>
      </c>
      <c r="Q5124">
        <v>64</v>
      </c>
      <c r="R5124">
        <v>94.086111000000002</v>
      </c>
      <c r="S5124">
        <v>11017.483611</v>
      </c>
      <c r="T5124">
        <v>18.817222000000001</v>
      </c>
      <c r="U5124">
        <v>602.15111100000001</v>
      </c>
    </row>
    <row r="5125" spans="1:21" x14ac:dyDescent="0.25">
      <c r="A5125" t="s">
        <v>19399</v>
      </c>
      <c r="B5125">
        <v>1</v>
      </c>
      <c r="C5125" t="s">
        <v>78</v>
      </c>
      <c r="D5125" t="s">
        <v>97</v>
      </c>
      <c r="E5125" t="s">
        <v>19400</v>
      </c>
      <c r="F5125" t="s">
        <v>4991</v>
      </c>
      <c r="G5125" t="s">
        <v>71</v>
      </c>
      <c r="H5125" t="s">
        <v>129</v>
      </c>
      <c r="I5125" t="s">
        <v>22</v>
      </c>
      <c r="J5125" t="s">
        <v>141</v>
      </c>
      <c r="K5125" t="s">
        <v>19401</v>
      </c>
      <c r="L5125" t="s">
        <v>19402</v>
      </c>
      <c r="M5125">
        <v>1.243055555</v>
      </c>
      <c r="N5125">
        <v>0</v>
      </c>
      <c r="O5125">
        <v>1</v>
      </c>
      <c r="P5125">
        <v>0</v>
      </c>
      <c r="Q5125">
        <v>0</v>
      </c>
      <c r="R5125">
        <v>0</v>
      </c>
      <c r="S5125">
        <v>1.2430559999999999</v>
      </c>
      <c r="T5125">
        <v>0</v>
      </c>
      <c r="U5125">
        <v>0</v>
      </c>
    </row>
    <row r="5126" spans="1:21" x14ac:dyDescent="0.25">
      <c r="A5126" t="s">
        <v>19403</v>
      </c>
      <c r="B5126">
        <v>1</v>
      </c>
      <c r="C5126" t="s">
        <v>78</v>
      </c>
      <c r="D5126" t="s">
        <v>97</v>
      </c>
      <c r="E5126" t="s">
        <v>19404</v>
      </c>
      <c r="F5126" t="s">
        <v>4991</v>
      </c>
      <c r="G5126" t="s">
        <v>71</v>
      </c>
      <c r="H5126" t="s">
        <v>129</v>
      </c>
      <c r="I5126" t="s">
        <v>22</v>
      </c>
      <c r="J5126" t="s">
        <v>141</v>
      </c>
      <c r="K5126" t="s">
        <v>19405</v>
      </c>
      <c r="L5126" t="s">
        <v>19406</v>
      </c>
      <c r="M5126">
        <v>3.0383333330000002</v>
      </c>
      <c r="N5126">
        <v>0</v>
      </c>
      <c r="O5126">
        <v>1</v>
      </c>
      <c r="P5126">
        <v>0</v>
      </c>
      <c r="Q5126">
        <v>0</v>
      </c>
      <c r="R5126">
        <v>0</v>
      </c>
      <c r="S5126">
        <v>3.0383330000000002</v>
      </c>
      <c r="T5126">
        <v>0</v>
      </c>
      <c r="U5126">
        <v>0</v>
      </c>
    </row>
    <row r="5127" spans="1:21" x14ac:dyDescent="0.25">
      <c r="A5127" t="s">
        <v>19407</v>
      </c>
      <c r="B5127">
        <v>1</v>
      </c>
      <c r="C5127" t="s">
        <v>78</v>
      </c>
      <c r="D5127" t="s">
        <v>97</v>
      </c>
      <c r="E5127" t="s">
        <v>19408</v>
      </c>
      <c r="F5127" t="s">
        <v>4986</v>
      </c>
      <c r="G5127" t="s">
        <v>71</v>
      </c>
      <c r="H5127" t="s">
        <v>129</v>
      </c>
      <c r="I5127" t="s">
        <v>22</v>
      </c>
      <c r="J5127" t="s">
        <v>141</v>
      </c>
      <c r="K5127" t="s">
        <v>19409</v>
      </c>
      <c r="L5127" t="s">
        <v>19410</v>
      </c>
      <c r="M5127">
        <v>4.4961111110000003</v>
      </c>
      <c r="N5127">
        <v>0</v>
      </c>
      <c r="O5127">
        <v>74</v>
      </c>
      <c r="P5127">
        <v>0</v>
      </c>
      <c r="Q5127">
        <v>0</v>
      </c>
      <c r="R5127">
        <v>0</v>
      </c>
      <c r="S5127">
        <v>332.712222</v>
      </c>
      <c r="T5127">
        <v>0</v>
      </c>
      <c r="U5127">
        <v>0</v>
      </c>
    </row>
    <row r="5128" spans="1:21" x14ac:dyDescent="0.25">
      <c r="A5128" t="s">
        <v>19411</v>
      </c>
      <c r="B5128">
        <v>1</v>
      </c>
      <c r="C5128" t="s">
        <v>78</v>
      </c>
      <c r="D5128" t="s">
        <v>97</v>
      </c>
      <c r="E5128" t="s">
        <v>19412</v>
      </c>
      <c r="F5128" t="s">
        <v>4991</v>
      </c>
      <c r="G5128" t="s">
        <v>71</v>
      </c>
      <c r="H5128" t="s">
        <v>129</v>
      </c>
      <c r="I5128" t="s">
        <v>22</v>
      </c>
      <c r="J5128" t="s">
        <v>141</v>
      </c>
      <c r="K5128" t="s">
        <v>19413</v>
      </c>
      <c r="L5128" t="s">
        <v>19414</v>
      </c>
      <c r="M5128">
        <v>3.2027777770000001</v>
      </c>
      <c r="N5128">
        <v>0</v>
      </c>
      <c r="O5128">
        <v>2</v>
      </c>
      <c r="P5128">
        <v>0</v>
      </c>
      <c r="Q5128">
        <v>0</v>
      </c>
      <c r="R5128">
        <v>0</v>
      </c>
      <c r="S5128">
        <v>6.4055559999999998</v>
      </c>
      <c r="T5128">
        <v>0</v>
      </c>
      <c r="U5128">
        <v>0</v>
      </c>
    </row>
    <row r="5129" spans="1:21" x14ac:dyDescent="0.25">
      <c r="A5129" t="s">
        <v>19415</v>
      </c>
      <c r="B5129">
        <v>1</v>
      </c>
      <c r="C5129" t="s">
        <v>78</v>
      </c>
      <c r="D5129" t="s">
        <v>97</v>
      </c>
      <c r="E5129" t="s">
        <v>19416</v>
      </c>
      <c r="F5129" t="s">
        <v>2199</v>
      </c>
      <c r="G5129" t="s">
        <v>71</v>
      </c>
      <c r="H5129" t="s">
        <v>129</v>
      </c>
      <c r="I5129" t="s">
        <v>24</v>
      </c>
      <c r="J5129" t="s">
        <v>141</v>
      </c>
      <c r="K5129" t="s">
        <v>19417</v>
      </c>
      <c r="L5129" t="s">
        <v>19418</v>
      </c>
      <c r="M5129">
        <v>2.5669444440000002</v>
      </c>
      <c r="N5129">
        <v>0</v>
      </c>
      <c r="O5129">
        <v>4</v>
      </c>
      <c r="P5129">
        <v>0</v>
      </c>
      <c r="Q5129">
        <v>0</v>
      </c>
      <c r="R5129">
        <v>0</v>
      </c>
      <c r="S5129">
        <v>10.267778</v>
      </c>
      <c r="T5129">
        <v>0</v>
      </c>
      <c r="U5129">
        <v>0</v>
      </c>
    </row>
    <row r="5130" spans="1:21" x14ac:dyDescent="0.25">
      <c r="A5130" t="s">
        <v>19419</v>
      </c>
      <c r="B5130">
        <v>1</v>
      </c>
      <c r="C5130" t="s">
        <v>78</v>
      </c>
      <c r="D5130" t="s">
        <v>97</v>
      </c>
      <c r="E5130" t="s">
        <v>19420</v>
      </c>
      <c r="F5130" t="s">
        <v>2199</v>
      </c>
      <c r="G5130" t="s">
        <v>71</v>
      </c>
      <c r="H5130" t="s">
        <v>129</v>
      </c>
      <c r="I5130" t="s">
        <v>22</v>
      </c>
      <c r="J5130" t="s">
        <v>141</v>
      </c>
      <c r="K5130" t="s">
        <v>19421</v>
      </c>
      <c r="L5130" t="s">
        <v>19422</v>
      </c>
      <c r="M5130">
        <v>12.303055555</v>
      </c>
      <c r="N5130">
        <v>0</v>
      </c>
      <c r="O5130">
        <v>1</v>
      </c>
      <c r="P5130">
        <v>0</v>
      </c>
      <c r="Q5130">
        <v>0</v>
      </c>
      <c r="R5130">
        <v>0</v>
      </c>
      <c r="S5130">
        <v>12.303056</v>
      </c>
      <c r="T5130">
        <v>0</v>
      </c>
      <c r="U5130">
        <v>0</v>
      </c>
    </row>
    <row r="5131" spans="1:21" x14ac:dyDescent="0.25">
      <c r="A5131" t="s">
        <v>19423</v>
      </c>
      <c r="B5131">
        <v>1</v>
      </c>
      <c r="C5131" t="s">
        <v>78</v>
      </c>
      <c r="D5131" t="s">
        <v>97</v>
      </c>
      <c r="E5131" t="s">
        <v>19424</v>
      </c>
      <c r="F5131" t="s">
        <v>5070</v>
      </c>
      <c r="G5131" t="s">
        <v>71</v>
      </c>
      <c r="H5131" t="s">
        <v>129</v>
      </c>
      <c r="I5131" t="s">
        <v>22</v>
      </c>
      <c r="J5131" t="s">
        <v>141</v>
      </c>
      <c r="K5131" t="s">
        <v>19425</v>
      </c>
      <c r="L5131" t="s">
        <v>19426</v>
      </c>
      <c r="M5131">
        <v>2.511666666</v>
      </c>
      <c r="N5131">
        <v>0</v>
      </c>
      <c r="O5131">
        <v>1</v>
      </c>
      <c r="P5131">
        <v>0</v>
      </c>
      <c r="Q5131">
        <v>0</v>
      </c>
      <c r="R5131">
        <v>0</v>
      </c>
      <c r="S5131">
        <v>2.5116670000000001</v>
      </c>
      <c r="T5131">
        <v>0</v>
      </c>
      <c r="U5131">
        <v>0</v>
      </c>
    </row>
    <row r="5132" spans="1:21" x14ac:dyDescent="0.25">
      <c r="A5132" t="s">
        <v>19427</v>
      </c>
      <c r="B5132">
        <v>1</v>
      </c>
      <c r="C5132" t="s">
        <v>78</v>
      </c>
      <c r="D5132" t="s">
        <v>97</v>
      </c>
      <c r="E5132" t="s">
        <v>19428</v>
      </c>
      <c r="F5132" t="s">
        <v>10278</v>
      </c>
      <c r="G5132" t="s">
        <v>71</v>
      </c>
      <c r="H5132" t="s">
        <v>129</v>
      </c>
      <c r="I5132" t="s">
        <v>22</v>
      </c>
      <c r="J5132" t="s">
        <v>141</v>
      </c>
      <c r="K5132" t="s">
        <v>19429</v>
      </c>
      <c r="L5132" t="s">
        <v>19430</v>
      </c>
      <c r="M5132">
        <v>3.4297222220000001</v>
      </c>
      <c r="N5132">
        <v>0</v>
      </c>
      <c r="O5132">
        <v>0</v>
      </c>
      <c r="P5132">
        <v>1</v>
      </c>
      <c r="Q5132">
        <v>63</v>
      </c>
      <c r="R5132">
        <v>0</v>
      </c>
      <c r="S5132">
        <v>0</v>
      </c>
      <c r="T5132">
        <v>3.4297219999999999</v>
      </c>
      <c r="U5132">
        <v>216.07249999999999</v>
      </c>
    </row>
    <row r="5133" spans="1:21" x14ac:dyDescent="0.25">
      <c r="A5133" t="s">
        <v>19431</v>
      </c>
      <c r="B5133">
        <v>1</v>
      </c>
      <c r="C5133" t="s">
        <v>78</v>
      </c>
      <c r="D5133" t="s">
        <v>97</v>
      </c>
      <c r="E5133" t="s">
        <v>19349</v>
      </c>
      <c r="F5133" t="s">
        <v>140</v>
      </c>
      <c r="G5133" t="s">
        <v>72</v>
      </c>
      <c r="H5133" t="s">
        <v>129</v>
      </c>
      <c r="I5133" t="s">
        <v>22</v>
      </c>
      <c r="J5133" t="s">
        <v>141</v>
      </c>
      <c r="K5133" t="s">
        <v>19432</v>
      </c>
      <c r="L5133" t="s">
        <v>19433</v>
      </c>
      <c r="M5133">
        <v>1.7833333330000001</v>
      </c>
      <c r="N5133">
        <v>14</v>
      </c>
      <c r="O5133">
        <v>1371</v>
      </c>
      <c r="P5133">
        <v>9</v>
      </c>
      <c r="Q5133">
        <v>317</v>
      </c>
      <c r="R5133">
        <v>24.966667000000001</v>
      </c>
      <c r="S5133">
        <v>2444.9499999999998</v>
      </c>
      <c r="T5133">
        <v>16.05</v>
      </c>
      <c r="U5133">
        <v>565.31666700000005</v>
      </c>
    </row>
    <row r="5134" spans="1:21" x14ac:dyDescent="0.25">
      <c r="A5134" t="s">
        <v>19434</v>
      </c>
      <c r="B5134">
        <v>1</v>
      </c>
      <c r="C5134" t="s">
        <v>78</v>
      </c>
      <c r="D5134" t="s">
        <v>97</v>
      </c>
      <c r="E5134" t="s">
        <v>19435</v>
      </c>
      <c r="F5134" t="s">
        <v>4991</v>
      </c>
      <c r="G5134" t="s">
        <v>71</v>
      </c>
      <c r="H5134" t="s">
        <v>129</v>
      </c>
      <c r="I5134" t="s">
        <v>22</v>
      </c>
      <c r="J5134" t="s">
        <v>141</v>
      </c>
      <c r="K5134" t="s">
        <v>19436</v>
      </c>
      <c r="L5134" t="s">
        <v>19437</v>
      </c>
      <c r="M5134">
        <v>5.1952777770000003</v>
      </c>
      <c r="N5134">
        <v>0</v>
      </c>
      <c r="O5134">
        <v>0</v>
      </c>
      <c r="P5134">
        <v>0</v>
      </c>
      <c r="Q5134">
        <v>1</v>
      </c>
      <c r="R5134">
        <v>0</v>
      </c>
      <c r="S5134">
        <v>0</v>
      </c>
      <c r="T5134">
        <v>0</v>
      </c>
      <c r="U5134">
        <v>5.1952780000000001</v>
      </c>
    </row>
    <row r="5135" spans="1:21" x14ac:dyDescent="0.25">
      <c r="A5135" t="s">
        <v>19438</v>
      </c>
      <c r="B5135">
        <v>1</v>
      </c>
      <c r="C5135" t="s">
        <v>78</v>
      </c>
      <c r="D5135" t="s">
        <v>97</v>
      </c>
      <c r="E5135" t="s">
        <v>19439</v>
      </c>
      <c r="F5135" t="s">
        <v>140</v>
      </c>
      <c r="G5135" t="s">
        <v>72</v>
      </c>
      <c r="H5135" t="s">
        <v>129</v>
      </c>
      <c r="I5135" t="s">
        <v>22</v>
      </c>
      <c r="J5135" t="s">
        <v>141</v>
      </c>
      <c r="K5135" t="s">
        <v>19440</v>
      </c>
      <c r="L5135" t="s">
        <v>19441</v>
      </c>
      <c r="M5135">
        <v>1.721944444</v>
      </c>
      <c r="N5135">
        <v>2</v>
      </c>
      <c r="O5135">
        <v>213</v>
      </c>
      <c r="P5135">
        <v>17</v>
      </c>
      <c r="Q5135">
        <v>392</v>
      </c>
      <c r="R5135">
        <v>3.443889</v>
      </c>
      <c r="S5135">
        <v>366.77416699999998</v>
      </c>
      <c r="T5135">
        <v>29.273056</v>
      </c>
      <c r="U5135">
        <v>675.00222199999996</v>
      </c>
    </row>
    <row r="5136" spans="1:21" x14ac:dyDescent="0.25">
      <c r="A5136" t="s">
        <v>19442</v>
      </c>
      <c r="B5136">
        <v>1</v>
      </c>
      <c r="C5136" t="s">
        <v>78</v>
      </c>
      <c r="D5136" t="s">
        <v>97</v>
      </c>
      <c r="E5136" t="s">
        <v>19439</v>
      </c>
      <c r="F5136" t="s">
        <v>140</v>
      </c>
      <c r="G5136" t="s">
        <v>72</v>
      </c>
      <c r="H5136" t="s">
        <v>129</v>
      </c>
      <c r="I5136" t="s">
        <v>22</v>
      </c>
      <c r="J5136" t="s">
        <v>141</v>
      </c>
      <c r="K5136" t="s">
        <v>19443</v>
      </c>
      <c r="L5136" t="s">
        <v>19444</v>
      </c>
      <c r="M5136">
        <v>0.95888888800000005</v>
      </c>
      <c r="N5136">
        <v>2</v>
      </c>
      <c r="O5136">
        <v>213</v>
      </c>
      <c r="P5136">
        <v>17</v>
      </c>
      <c r="Q5136">
        <v>392</v>
      </c>
      <c r="R5136">
        <v>1.917778</v>
      </c>
      <c r="S5136">
        <v>204.24333300000001</v>
      </c>
      <c r="T5136">
        <v>16.301110999999999</v>
      </c>
      <c r="U5136">
        <v>375.88444399999997</v>
      </c>
    </row>
    <row r="5137" spans="1:21" x14ac:dyDescent="0.25">
      <c r="A5137" t="s">
        <v>19445</v>
      </c>
      <c r="B5137">
        <v>1</v>
      </c>
      <c r="C5137" t="s">
        <v>78</v>
      </c>
      <c r="D5137" t="s">
        <v>104</v>
      </c>
      <c r="E5137" t="s">
        <v>19380</v>
      </c>
      <c r="F5137" t="s">
        <v>5110</v>
      </c>
      <c r="G5137" t="s">
        <v>72</v>
      </c>
      <c r="H5137" t="s">
        <v>129</v>
      </c>
      <c r="I5137" t="s">
        <v>22</v>
      </c>
      <c r="J5137" t="s">
        <v>141</v>
      </c>
      <c r="K5137" t="s">
        <v>19446</v>
      </c>
      <c r="L5137" t="s">
        <v>19447</v>
      </c>
      <c r="M5137">
        <v>1.908055555</v>
      </c>
      <c r="N5137">
        <v>17</v>
      </c>
      <c r="O5137">
        <v>3769</v>
      </c>
      <c r="P5137">
        <v>0</v>
      </c>
      <c r="Q5137">
        <v>0</v>
      </c>
      <c r="R5137">
        <v>32.436943999999997</v>
      </c>
      <c r="S5137">
        <v>7191.4613870000003</v>
      </c>
      <c r="T5137">
        <v>0</v>
      </c>
      <c r="U5137">
        <v>0</v>
      </c>
    </row>
    <row r="5138" spans="1:21" x14ac:dyDescent="0.25">
      <c r="A5138" t="s">
        <v>19448</v>
      </c>
      <c r="B5138">
        <v>1</v>
      </c>
      <c r="C5138" t="s">
        <v>78</v>
      </c>
      <c r="D5138" t="s">
        <v>104</v>
      </c>
      <c r="E5138" t="s">
        <v>19449</v>
      </c>
      <c r="F5138" t="s">
        <v>150</v>
      </c>
      <c r="G5138" t="s">
        <v>72</v>
      </c>
      <c r="H5138" t="s">
        <v>129</v>
      </c>
      <c r="I5138" t="s">
        <v>22</v>
      </c>
      <c r="J5138" t="s">
        <v>141</v>
      </c>
      <c r="K5138" t="s">
        <v>19450</v>
      </c>
      <c r="L5138" t="s">
        <v>19451</v>
      </c>
      <c r="M5138">
        <v>3.1549999999999998</v>
      </c>
      <c r="N5138">
        <v>2</v>
      </c>
      <c r="O5138">
        <v>510</v>
      </c>
      <c r="P5138">
        <v>0</v>
      </c>
      <c r="Q5138">
        <v>0</v>
      </c>
      <c r="R5138">
        <v>6.31</v>
      </c>
      <c r="S5138">
        <v>1609.05</v>
      </c>
      <c r="T5138">
        <v>0</v>
      </c>
      <c r="U5138">
        <v>0</v>
      </c>
    </row>
    <row r="5139" spans="1:21" x14ac:dyDescent="0.25">
      <c r="A5139" t="s">
        <v>19452</v>
      </c>
      <c r="B5139">
        <v>1</v>
      </c>
      <c r="C5139" t="s">
        <v>78</v>
      </c>
      <c r="D5139" t="s">
        <v>90</v>
      </c>
      <c r="E5139" t="s">
        <v>19453</v>
      </c>
      <c r="F5139" t="s">
        <v>7394</v>
      </c>
      <c r="G5139" t="s">
        <v>71</v>
      </c>
      <c r="H5139" t="s">
        <v>129</v>
      </c>
      <c r="I5139" t="s">
        <v>22</v>
      </c>
      <c r="J5139" t="s">
        <v>141</v>
      </c>
      <c r="K5139" t="s">
        <v>19454</v>
      </c>
      <c r="L5139" t="s">
        <v>19455</v>
      </c>
      <c r="M5139">
        <v>0.80027777700000002</v>
      </c>
      <c r="N5139">
        <v>0</v>
      </c>
      <c r="O5139">
        <v>50</v>
      </c>
      <c r="P5139">
        <v>0</v>
      </c>
      <c r="Q5139">
        <v>3</v>
      </c>
      <c r="R5139">
        <v>0</v>
      </c>
      <c r="S5139">
        <v>40.013888999999999</v>
      </c>
      <c r="T5139">
        <v>0</v>
      </c>
      <c r="U5139">
        <v>2.400833</v>
      </c>
    </row>
    <row r="5140" spans="1:21" x14ac:dyDescent="0.25">
      <c r="A5140" t="s">
        <v>19456</v>
      </c>
      <c r="B5140">
        <v>1</v>
      </c>
      <c r="C5140" t="s">
        <v>78</v>
      </c>
      <c r="D5140" t="s">
        <v>80</v>
      </c>
      <c r="E5140" t="s">
        <v>19457</v>
      </c>
      <c r="F5140" t="s">
        <v>5748</v>
      </c>
      <c r="G5140" t="s">
        <v>71</v>
      </c>
      <c r="H5140" t="s">
        <v>129</v>
      </c>
      <c r="I5140" t="s">
        <v>22</v>
      </c>
      <c r="J5140" t="s">
        <v>141</v>
      </c>
      <c r="K5140" t="s">
        <v>19458</v>
      </c>
      <c r="L5140" t="s">
        <v>19459</v>
      </c>
      <c r="M5140">
        <v>0.46361111100000002</v>
      </c>
      <c r="N5140">
        <v>1</v>
      </c>
      <c r="O5140">
        <v>573</v>
      </c>
      <c r="P5140">
        <v>0</v>
      </c>
      <c r="Q5140">
        <v>0</v>
      </c>
      <c r="R5140">
        <v>0.463611</v>
      </c>
      <c r="S5140">
        <v>265.64916699999998</v>
      </c>
      <c r="T5140">
        <v>0</v>
      </c>
      <c r="U5140">
        <v>0</v>
      </c>
    </row>
    <row r="5141" spans="1:21" x14ac:dyDescent="0.25">
      <c r="A5141" t="s">
        <v>19460</v>
      </c>
      <c r="B5141">
        <v>1</v>
      </c>
      <c r="C5141" t="s">
        <v>78</v>
      </c>
      <c r="D5141" t="s">
        <v>90</v>
      </c>
      <c r="E5141" t="s">
        <v>19461</v>
      </c>
      <c r="F5141" t="s">
        <v>5070</v>
      </c>
      <c r="G5141" t="s">
        <v>71</v>
      </c>
      <c r="H5141" t="s">
        <v>129</v>
      </c>
      <c r="I5141" t="s">
        <v>22</v>
      </c>
      <c r="J5141" t="s">
        <v>141</v>
      </c>
      <c r="K5141" t="s">
        <v>19462</v>
      </c>
      <c r="L5141" t="s">
        <v>19463</v>
      </c>
      <c r="M5141">
        <v>9.0544444439999996</v>
      </c>
      <c r="N5141">
        <v>0</v>
      </c>
      <c r="O5141">
        <v>2</v>
      </c>
      <c r="P5141">
        <v>0</v>
      </c>
      <c r="Q5141">
        <v>0</v>
      </c>
      <c r="R5141">
        <v>0</v>
      </c>
      <c r="S5141">
        <v>18.108889000000001</v>
      </c>
      <c r="T5141">
        <v>0</v>
      </c>
      <c r="U5141">
        <v>0</v>
      </c>
    </row>
    <row r="5142" spans="1:21" x14ac:dyDescent="0.25">
      <c r="A5142" t="s">
        <v>19464</v>
      </c>
      <c r="B5142">
        <v>1</v>
      </c>
      <c r="C5142" t="s">
        <v>78</v>
      </c>
      <c r="D5142" t="s">
        <v>90</v>
      </c>
      <c r="E5142" t="s">
        <v>19465</v>
      </c>
      <c r="F5142" t="s">
        <v>4991</v>
      </c>
      <c r="G5142" t="s">
        <v>71</v>
      </c>
      <c r="H5142" t="s">
        <v>129</v>
      </c>
      <c r="I5142" t="s">
        <v>22</v>
      </c>
      <c r="J5142" t="s">
        <v>141</v>
      </c>
      <c r="K5142" t="s">
        <v>19466</v>
      </c>
      <c r="L5142" t="s">
        <v>19467</v>
      </c>
      <c r="M5142">
        <v>1.463055555</v>
      </c>
      <c r="N5142">
        <v>0</v>
      </c>
      <c r="O5142">
        <v>1</v>
      </c>
      <c r="P5142">
        <v>0</v>
      </c>
      <c r="Q5142">
        <v>0</v>
      </c>
      <c r="R5142">
        <v>0</v>
      </c>
      <c r="S5142">
        <v>1.4630559999999999</v>
      </c>
      <c r="T5142">
        <v>0</v>
      </c>
      <c r="U5142">
        <v>0</v>
      </c>
    </row>
    <row r="5143" spans="1:21" x14ac:dyDescent="0.25">
      <c r="A5143" t="s">
        <v>19468</v>
      </c>
      <c r="B5143">
        <v>1</v>
      </c>
      <c r="C5143" t="s">
        <v>78</v>
      </c>
      <c r="D5143" t="s">
        <v>80</v>
      </c>
      <c r="E5143" t="s">
        <v>19469</v>
      </c>
      <c r="F5143" t="s">
        <v>5748</v>
      </c>
      <c r="G5143" t="s">
        <v>71</v>
      </c>
      <c r="H5143" t="s">
        <v>129</v>
      </c>
      <c r="I5143" t="s">
        <v>22</v>
      </c>
      <c r="J5143" t="s">
        <v>141</v>
      </c>
      <c r="K5143" t="s">
        <v>19470</v>
      </c>
      <c r="L5143" t="s">
        <v>19471</v>
      </c>
      <c r="M5143">
        <v>1.5280555549999999</v>
      </c>
      <c r="N5143">
        <v>1</v>
      </c>
      <c r="O5143">
        <v>396</v>
      </c>
      <c r="P5143">
        <v>0</v>
      </c>
      <c r="Q5143">
        <v>0</v>
      </c>
      <c r="R5143">
        <v>1.5280560000000001</v>
      </c>
      <c r="S5143">
        <v>605.11</v>
      </c>
      <c r="T5143">
        <v>0</v>
      </c>
      <c r="U5143">
        <v>0</v>
      </c>
    </row>
    <row r="5144" spans="1:21" x14ac:dyDescent="0.25">
      <c r="A5144" t="s">
        <v>19472</v>
      </c>
      <c r="B5144">
        <v>1</v>
      </c>
      <c r="C5144" t="s">
        <v>78</v>
      </c>
      <c r="D5144" t="s">
        <v>90</v>
      </c>
      <c r="E5144" t="s">
        <v>19473</v>
      </c>
      <c r="F5144" t="s">
        <v>5417</v>
      </c>
      <c r="G5144" t="s">
        <v>71</v>
      </c>
      <c r="H5144" t="s">
        <v>129</v>
      </c>
      <c r="I5144" t="s">
        <v>22</v>
      </c>
      <c r="J5144" t="s">
        <v>141</v>
      </c>
      <c r="K5144" t="s">
        <v>19474</v>
      </c>
      <c r="L5144" t="s">
        <v>19475</v>
      </c>
      <c r="M5144">
        <v>2.3855555549999998</v>
      </c>
      <c r="N5144">
        <v>0</v>
      </c>
      <c r="O5144">
        <v>0</v>
      </c>
      <c r="P5144">
        <v>0</v>
      </c>
      <c r="Q5144">
        <v>2</v>
      </c>
      <c r="R5144">
        <v>0</v>
      </c>
      <c r="S5144">
        <v>0</v>
      </c>
      <c r="T5144">
        <v>0</v>
      </c>
      <c r="U5144">
        <v>4.7711110000000003</v>
      </c>
    </row>
    <row r="5145" spans="1:21" x14ac:dyDescent="0.25">
      <c r="A5145" t="s">
        <v>19476</v>
      </c>
      <c r="B5145">
        <v>1</v>
      </c>
      <c r="C5145" t="s">
        <v>78</v>
      </c>
      <c r="D5145" t="s">
        <v>99</v>
      </c>
      <c r="E5145" t="s">
        <v>19477</v>
      </c>
      <c r="F5145" t="s">
        <v>4991</v>
      </c>
      <c r="G5145" t="s">
        <v>71</v>
      </c>
      <c r="H5145" t="s">
        <v>129</v>
      </c>
      <c r="I5145" t="s">
        <v>22</v>
      </c>
      <c r="J5145" t="s">
        <v>141</v>
      </c>
      <c r="K5145" t="s">
        <v>19478</v>
      </c>
      <c r="L5145" t="s">
        <v>19479</v>
      </c>
      <c r="M5145">
        <v>2.4950000000000001</v>
      </c>
      <c r="N5145">
        <v>0</v>
      </c>
      <c r="O5145">
        <v>1</v>
      </c>
      <c r="P5145">
        <v>0</v>
      </c>
      <c r="Q5145">
        <v>0</v>
      </c>
      <c r="R5145">
        <v>0</v>
      </c>
      <c r="S5145">
        <v>2.4950000000000001</v>
      </c>
      <c r="T5145">
        <v>0</v>
      </c>
      <c r="U5145">
        <v>0</v>
      </c>
    </row>
    <row r="5146" spans="1:21" x14ac:dyDescent="0.25">
      <c r="A5146" t="s">
        <v>19480</v>
      </c>
      <c r="B5146">
        <v>1</v>
      </c>
      <c r="C5146" t="s">
        <v>78</v>
      </c>
      <c r="D5146" t="s">
        <v>93</v>
      </c>
      <c r="E5146" t="s">
        <v>7669</v>
      </c>
      <c r="F5146" t="s">
        <v>5012</v>
      </c>
      <c r="G5146" t="s">
        <v>72</v>
      </c>
      <c r="H5146" t="s">
        <v>129</v>
      </c>
      <c r="I5146" t="s">
        <v>22</v>
      </c>
      <c r="J5146" t="s">
        <v>141</v>
      </c>
      <c r="K5146" t="s">
        <v>19481</v>
      </c>
      <c r="L5146" t="s">
        <v>19482</v>
      </c>
      <c r="M5146">
        <v>1.4013888880000001</v>
      </c>
      <c r="N5146">
        <v>1</v>
      </c>
      <c r="O5146">
        <v>118</v>
      </c>
      <c r="P5146">
        <v>0</v>
      </c>
      <c r="Q5146">
        <v>0</v>
      </c>
      <c r="R5146">
        <v>1.401389</v>
      </c>
      <c r="S5146">
        <v>165.363889</v>
      </c>
      <c r="T5146">
        <v>0</v>
      </c>
      <c r="U5146">
        <v>0</v>
      </c>
    </row>
    <row r="5147" spans="1:21" x14ac:dyDescent="0.25">
      <c r="A5147" t="s">
        <v>19483</v>
      </c>
      <c r="B5147">
        <v>1</v>
      </c>
      <c r="C5147" t="s">
        <v>79</v>
      </c>
      <c r="D5147" t="s">
        <v>125</v>
      </c>
      <c r="E5147" t="s">
        <v>19484</v>
      </c>
      <c r="F5147" t="s">
        <v>5417</v>
      </c>
      <c r="G5147" t="s">
        <v>71</v>
      </c>
      <c r="H5147" t="s">
        <v>129</v>
      </c>
      <c r="I5147" t="s">
        <v>22</v>
      </c>
      <c r="J5147" t="s">
        <v>141</v>
      </c>
      <c r="K5147" t="s">
        <v>19485</v>
      </c>
      <c r="L5147" t="s">
        <v>19486</v>
      </c>
      <c r="M5147">
        <v>1.390833333</v>
      </c>
      <c r="N5147">
        <v>0</v>
      </c>
      <c r="O5147">
        <v>2</v>
      </c>
      <c r="P5147">
        <v>0</v>
      </c>
      <c r="Q5147">
        <v>0</v>
      </c>
      <c r="R5147">
        <v>0</v>
      </c>
      <c r="S5147">
        <v>2.7816670000000001</v>
      </c>
      <c r="T5147">
        <v>0</v>
      </c>
      <c r="U5147">
        <v>0</v>
      </c>
    </row>
    <row r="5148" spans="1:21" x14ac:dyDescent="0.25">
      <c r="A5148" t="s">
        <v>19487</v>
      </c>
      <c r="B5148">
        <v>1</v>
      </c>
      <c r="C5148" t="s">
        <v>79</v>
      </c>
      <c r="D5148" t="s">
        <v>125</v>
      </c>
      <c r="E5148" t="s">
        <v>19488</v>
      </c>
      <c r="F5148" t="s">
        <v>4991</v>
      </c>
      <c r="G5148" t="s">
        <v>71</v>
      </c>
      <c r="H5148" t="s">
        <v>129</v>
      </c>
      <c r="I5148" t="s">
        <v>22</v>
      </c>
      <c r="J5148" t="s">
        <v>141</v>
      </c>
      <c r="K5148" t="s">
        <v>19489</v>
      </c>
      <c r="L5148" t="s">
        <v>19490</v>
      </c>
      <c r="M5148">
        <v>0.89138888800000005</v>
      </c>
      <c r="N5148">
        <v>0</v>
      </c>
      <c r="O5148">
        <v>13</v>
      </c>
      <c r="P5148">
        <v>0</v>
      </c>
      <c r="Q5148">
        <v>0</v>
      </c>
      <c r="R5148">
        <v>0</v>
      </c>
      <c r="S5148">
        <v>11.588056</v>
      </c>
      <c r="T5148">
        <v>0</v>
      </c>
      <c r="U5148">
        <v>0</v>
      </c>
    </row>
    <row r="5149" spans="1:21" x14ac:dyDescent="0.25">
      <c r="A5149" t="s">
        <v>19491</v>
      </c>
      <c r="B5149">
        <v>1</v>
      </c>
      <c r="C5149" t="s">
        <v>79</v>
      </c>
      <c r="D5149" t="s">
        <v>125</v>
      </c>
      <c r="E5149" t="s">
        <v>19492</v>
      </c>
      <c r="F5149" t="s">
        <v>140</v>
      </c>
      <c r="G5149" t="s">
        <v>72</v>
      </c>
      <c r="H5149" t="s">
        <v>129</v>
      </c>
      <c r="I5149" t="s">
        <v>22</v>
      </c>
      <c r="J5149" t="s">
        <v>141</v>
      </c>
      <c r="K5149" t="s">
        <v>19493</v>
      </c>
      <c r="L5149" t="s">
        <v>19494</v>
      </c>
      <c r="M5149">
        <v>0.388055555</v>
      </c>
      <c r="N5149">
        <v>4</v>
      </c>
      <c r="O5149">
        <v>332</v>
      </c>
      <c r="P5149">
        <v>0</v>
      </c>
      <c r="Q5149">
        <v>0</v>
      </c>
      <c r="R5149">
        <v>1.552222</v>
      </c>
      <c r="S5149">
        <v>128.83444399999999</v>
      </c>
      <c r="T5149">
        <v>0</v>
      </c>
      <c r="U5149">
        <v>0</v>
      </c>
    </row>
    <row r="5150" spans="1:21" x14ac:dyDescent="0.25">
      <c r="A5150" t="s">
        <v>19495</v>
      </c>
      <c r="B5150">
        <v>1</v>
      </c>
      <c r="C5150" t="s">
        <v>79</v>
      </c>
      <c r="D5150" t="s">
        <v>125</v>
      </c>
      <c r="E5150" t="s">
        <v>19492</v>
      </c>
      <c r="F5150" t="s">
        <v>140</v>
      </c>
      <c r="G5150" t="s">
        <v>72</v>
      </c>
      <c r="H5150" t="s">
        <v>129</v>
      </c>
      <c r="I5150" t="s">
        <v>22</v>
      </c>
      <c r="J5150" t="s">
        <v>141</v>
      </c>
      <c r="K5150" t="s">
        <v>19496</v>
      </c>
      <c r="L5150" t="s">
        <v>19497</v>
      </c>
      <c r="M5150">
        <v>0.48499999999999999</v>
      </c>
      <c r="N5150">
        <v>4</v>
      </c>
      <c r="O5150">
        <v>332</v>
      </c>
      <c r="P5150">
        <v>0</v>
      </c>
      <c r="Q5150">
        <v>0</v>
      </c>
      <c r="R5150">
        <v>1.94</v>
      </c>
      <c r="S5150">
        <v>161.02000000000001</v>
      </c>
      <c r="T5150">
        <v>0</v>
      </c>
      <c r="U5150">
        <v>0</v>
      </c>
    </row>
    <row r="5151" spans="1:21" x14ac:dyDescent="0.25">
      <c r="A5151" t="s">
        <v>19498</v>
      </c>
      <c r="B5151">
        <v>1</v>
      </c>
      <c r="C5151" t="s">
        <v>79</v>
      </c>
      <c r="D5151" t="s">
        <v>125</v>
      </c>
      <c r="E5151" t="s">
        <v>19499</v>
      </c>
      <c r="F5151" t="s">
        <v>140</v>
      </c>
      <c r="G5151" t="s">
        <v>72</v>
      </c>
      <c r="H5151" t="s">
        <v>129</v>
      </c>
      <c r="I5151" t="s">
        <v>22</v>
      </c>
      <c r="J5151" t="s">
        <v>141</v>
      </c>
      <c r="K5151" t="s">
        <v>19500</v>
      </c>
      <c r="L5151" t="s">
        <v>19501</v>
      </c>
      <c r="M5151">
        <v>1.93</v>
      </c>
      <c r="N5151">
        <v>5</v>
      </c>
      <c r="O5151">
        <v>201</v>
      </c>
      <c r="P5151">
        <v>0</v>
      </c>
      <c r="Q5151">
        <v>0</v>
      </c>
      <c r="R5151">
        <v>9.65</v>
      </c>
      <c r="S5151">
        <v>387.93</v>
      </c>
      <c r="T5151">
        <v>0</v>
      </c>
      <c r="U5151">
        <v>0</v>
      </c>
    </row>
    <row r="5152" spans="1:21" x14ac:dyDescent="0.25">
      <c r="A5152" t="s">
        <v>19502</v>
      </c>
      <c r="B5152">
        <v>1</v>
      </c>
      <c r="C5152" t="s">
        <v>79</v>
      </c>
      <c r="D5152" t="s">
        <v>125</v>
      </c>
      <c r="E5152" t="s">
        <v>19503</v>
      </c>
      <c r="F5152" t="s">
        <v>4991</v>
      </c>
      <c r="G5152" t="s">
        <v>71</v>
      </c>
      <c r="H5152" t="s">
        <v>129</v>
      </c>
      <c r="I5152" t="s">
        <v>22</v>
      </c>
      <c r="J5152" t="s">
        <v>141</v>
      </c>
      <c r="K5152" t="s">
        <v>19504</v>
      </c>
      <c r="L5152" t="s">
        <v>19505</v>
      </c>
      <c r="M5152">
        <v>1.3177777770000001</v>
      </c>
      <c r="N5152">
        <v>0</v>
      </c>
      <c r="O5152">
        <v>14</v>
      </c>
      <c r="P5152">
        <v>0</v>
      </c>
      <c r="Q5152">
        <v>0</v>
      </c>
      <c r="R5152">
        <v>0</v>
      </c>
      <c r="S5152">
        <v>18.448889000000001</v>
      </c>
      <c r="T5152">
        <v>0</v>
      </c>
      <c r="U5152">
        <v>0</v>
      </c>
    </row>
    <row r="5153" spans="1:21" x14ac:dyDescent="0.25">
      <c r="A5153" t="s">
        <v>19506</v>
      </c>
      <c r="B5153">
        <v>1</v>
      </c>
      <c r="C5153" t="s">
        <v>79</v>
      </c>
      <c r="D5153" t="s">
        <v>125</v>
      </c>
      <c r="E5153" t="s">
        <v>19507</v>
      </c>
      <c r="F5153" t="s">
        <v>140</v>
      </c>
      <c r="G5153" t="s">
        <v>72</v>
      </c>
      <c r="H5153" t="s">
        <v>129</v>
      </c>
      <c r="I5153" t="s">
        <v>22</v>
      </c>
      <c r="J5153" t="s">
        <v>141</v>
      </c>
      <c r="K5153" t="s">
        <v>19508</v>
      </c>
      <c r="L5153" t="s">
        <v>19509</v>
      </c>
      <c r="M5153">
        <v>1.3405555549999999</v>
      </c>
      <c r="N5153">
        <v>4</v>
      </c>
      <c r="O5153">
        <v>257</v>
      </c>
      <c r="P5153">
        <v>0</v>
      </c>
      <c r="Q5153">
        <v>0</v>
      </c>
      <c r="R5153">
        <v>5.362222</v>
      </c>
      <c r="S5153">
        <v>344.52277800000002</v>
      </c>
      <c r="T5153">
        <v>0</v>
      </c>
      <c r="U5153">
        <v>0</v>
      </c>
    </row>
    <row r="5154" spans="1:21" x14ac:dyDescent="0.25">
      <c r="A5154" t="s">
        <v>19510</v>
      </c>
      <c r="B5154">
        <v>1</v>
      </c>
      <c r="C5154" t="s">
        <v>79</v>
      </c>
      <c r="D5154" t="s">
        <v>125</v>
      </c>
      <c r="E5154" t="s">
        <v>19511</v>
      </c>
      <c r="F5154" t="s">
        <v>2199</v>
      </c>
      <c r="G5154" t="s">
        <v>71</v>
      </c>
      <c r="H5154" t="s">
        <v>129</v>
      </c>
      <c r="I5154" t="s">
        <v>24</v>
      </c>
      <c r="J5154" t="s">
        <v>141</v>
      </c>
      <c r="K5154" t="s">
        <v>19512</v>
      </c>
      <c r="L5154" t="s">
        <v>19513</v>
      </c>
      <c r="M5154">
        <v>6.4141666659999999</v>
      </c>
      <c r="N5154">
        <v>0</v>
      </c>
      <c r="O5154">
        <v>18</v>
      </c>
      <c r="P5154">
        <v>0</v>
      </c>
      <c r="Q5154">
        <v>0</v>
      </c>
      <c r="R5154">
        <v>0</v>
      </c>
      <c r="S5154">
        <v>115.455</v>
      </c>
      <c r="T5154">
        <v>0</v>
      </c>
      <c r="U5154">
        <v>0</v>
      </c>
    </row>
    <row r="5155" spans="1:21" x14ac:dyDescent="0.25">
      <c r="A5155" t="s">
        <v>19514</v>
      </c>
      <c r="B5155">
        <v>1</v>
      </c>
      <c r="C5155" t="s">
        <v>79</v>
      </c>
      <c r="D5155" t="s">
        <v>125</v>
      </c>
      <c r="E5155" t="s">
        <v>19515</v>
      </c>
      <c r="F5155" t="s">
        <v>3423</v>
      </c>
      <c r="G5155" t="s">
        <v>72</v>
      </c>
      <c r="H5155" t="s">
        <v>129</v>
      </c>
      <c r="I5155" t="s">
        <v>22</v>
      </c>
      <c r="J5155" t="s">
        <v>141</v>
      </c>
      <c r="K5155" t="s">
        <v>19516</v>
      </c>
      <c r="L5155" t="s">
        <v>19517</v>
      </c>
      <c r="M5155">
        <v>1.156666666</v>
      </c>
      <c r="N5155">
        <v>1</v>
      </c>
      <c r="O5155">
        <v>156</v>
      </c>
      <c r="P5155">
        <v>0</v>
      </c>
      <c r="Q5155">
        <v>0</v>
      </c>
      <c r="R5155">
        <v>1.1566669999999999</v>
      </c>
      <c r="S5155">
        <v>180.44</v>
      </c>
      <c r="T5155">
        <v>0</v>
      </c>
      <c r="U5155">
        <v>0</v>
      </c>
    </row>
    <row r="5156" spans="1:21" x14ac:dyDescent="0.25">
      <c r="A5156" t="s">
        <v>19518</v>
      </c>
      <c r="B5156">
        <v>1</v>
      </c>
      <c r="C5156" t="s">
        <v>79</v>
      </c>
      <c r="D5156" t="s">
        <v>125</v>
      </c>
      <c r="E5156" t="s">
        <v>19519</v>
      </c>
      <c r="F5156" t="s">
        <v>4991</v>
      </c>
      <c r="G5156" t="s">
        <v>71</v>
      </c>
      <c r="H5156" t="s">
        <v>129</v>
      </c>
      <c r="I5156" t="s">
        <v>22</v>
      </c>
      <c r="J5156" t="s">
        <v>141</v>
      </c>
      <c r="K5156" t="s">
        <v>19520</v>
      </c>
      <c r="L5156" t="s">
        <v>19521</v>
      </c>
      <c r="M5156">
        <v>0.109166666</v>
      </c>
      <c r="N5156">
        <v>0</v>
      </c>
      <c r="O5156">
        <v>4</v>
      </c>
      <c r="P5156">
        <v>0</v>
      </c>
      <c r="Q5156">
        <v>0</v>
      </c>
      <c r="R5156">
        <v>0</v>
      </c>
      <c r="S5156">
        <v>0.43666700000000003</v>
      </c>
      <c r="T5156">
        <v>0</v>
      </c>
      <c r="U5156">
        <v>0</v>
      </c>
    </row>
    <row r="5157" spans="1:21" x14ac:dyDescent="0.25">
      <c r="A5157" t="s">
        <v>19522</v>
      </c>
      <c r="B5157">
        <v>1</v>
      </c>
      <c r="C5157" t="s">
        <v>78</v>
      </c>
      <c r="D5157" t="s">
        <v>81</v>
      </c>
      <c r="E5157" t="s">
        <v>19523</v>
      </c>
      <c r="F5157" t="s">
        <v>4991</v>
      </c>
      <c r="G5157" t="s">
        <v>71</v>
      </c>
      <c r="H5157" t="s">
        <v>129</v>
      </c>
      <c r="I5157" t="s">
        <v>22</v>
      </c>
      <c r="J5157" t="s">
        <v>141</v>
      </c>
      <c r="K5157" t="s">
        <v>19524</v>
      </c>
      <c r="L5157" t="s">
        <v>19525</v>
      </c>
      <c r="M5157">
        <v>2.4894444440000001</v>
      </c>
      <c r="N5157">
        <v>0</v>
      </c>
      <c r="O5157">
        <v>2</v>
      </c>
      <c r="P5157">
        <v>0</v>
      </c>
      <c r="Q5157">
        <v>0</v>
      </c>
      <c r="R5157">
        <v>0</v>
      </c>
      <c r="S5157">
        <v>4.9788889999999997</v>
      </c>
      <c r="T5157">
        <v>0</v>
      </c>
      <c r="U5157">
        <v>0</v>
      </c>
    </row>
    <row r="5158" spans="1:21" x14ac:dyDescent="0.25">
      <c r="A5158" t="s">
        <v>19526</v>
      </c>
      <c r="B5158">
        <v>1</v>
      </c>
      <c r="C5158" t="s">
        <v>78</v>
      </c>
      <c r="D5158" t="s">
        <v>81</v>
      </c>
      <c r="E5158" t="s">
        <v>19527</v>
      </c>
      <c r="F5158" t="s">
        <v>4991</v>
      </c>
      <c r="G5158" t="s">
        <v>71</v>
      </c>
      <c r="H5158" t="s">
        <v>129</v>
      </c>
      <c r="I5158" t="s">
        <v>22</v>
      </c>
      <c r="J5158" t="s">
        <v>141</v>
      </c>
      <c r="K5158" t="s">
        <v>19528</v>
      </c>
      <c r="L5158" t="s">
        <v>19529</v>
      </c>
      <c r="M5158">
        <v>4.7763888879999996</v>
      </c>
      <c r="N5158">
        <v>0</v>
      </c>
      <c r="O5158">
        <v>4</v>
      </c>
      <c r="P5158">
        <v>0</v>
      </c>
      <c r="Q5158">
        <v>0</v>
      </c>
      <c r="R5158">
        <v>0</v>
      </c>
      <c r="S5158">
        <v>19.105556</v>
      </c>
      <c r="T5158">
        <v>0</v>
      </c>
      <c r="U5158">
        <v>0</v>
      </c>
    </row>
    <row r="5159" spans="1:21" x14ac:dyDescent="0.25">
      <c r="A5159" t="s">
        <v>19530</v>
      </c>
      <c r="B5159">
        <v>1</v>
      </c>
      <c r="C5159" t="s">
        <v>79</v>
      </c>
      <c r="D5159" t="s">
        <v>125</v>
      </c>
      <c r="E5159" t="s">
        <v>19499</v>
      </c>
      <c r="F5159" t="s">
        <v>140</v>
      </c>
      <c r="G5159" t="s">
        <v>72</v>
      </c>
      <c r="H5159" t="s">
        <v>129</v>
      </c>
      <c r="I5159" t="s">
        <v>22</v>
      </c>
      <c r="J5159" t="s">
        <v>141</v>
      </c>
      <c r="K5159" t="s">
        <v>19531</v>
      </c>
      <c r="L5159" t="s">
        <v>19532</v>
      </c>
      <c r="M5159">
        <v>0.230833333</v>
      </c>
      <c r="N5159">
        <v>5</v>
      </c>
      <c r="O5159">
        <v>201</v>
      </c>
      <c r="P5159">
        <v>0</v>
      </c>
      <c r="Q5159">
        <v>0</v>
      </c>
      <c r="R5159">
        <v>1.1541669999999999</v>
      </c>
      <c r="S5159">
        <v>46.397500000000001</v>
      </c>
      <c r="T5159">
        <v>0</v>
      </c>
      <c r="U5159">
        <v>0</v>
      </c>
    </row>
    <row r="5160" spans="1:21" x14ac:dyDescent="0.25">
      <c r="A5160" t="s">
        <v>19533</v>
      </c>
      <c r="B5160">
        <v>1</v>
      </c>
      <c r="C5160" t="s">
        <v>79</v>
      </c>
      <c r="D5160" t="s">
        <v>125</v>
      </c>
      <c r="E5160" t="s">
        <v>19534</v>
      </c>
      <c r="F5160" t="s">
        <v>6570</v>
      </c>
      <c r="G5160" t="s">
        <v>72</v>
      </c>
      <c r="H5160" t="s">
        <v>129</v>
      </c>
      <c r="I5160" t="s">
        <v>22</v>
      </c>
      <c r="J5160" t="s">
        <v>141</v>
      </c>
      <c r="K5160" t="s">
        <v>19535</v>
      </c>
      <c r="L5160" t="s">
        <v>19536</v>
      </c>
      <c r="M5160">
        <v>1.0852777769999999</v>
      </c>
      <c r="N5160">
        <v>5</v>
      </c>
      <c r="O5160">
        <v>516</v>
      </c>
      <c r="P5160">
        <v>0</v>
      </c>
      <c r="Q5160">
        <v>0</v>
      </c>
      <c r="R5160">
        <v>5.4263890000000004</v>
      </c>
      <c r="S5160">
        <v>560.003333</v>
      </c>
      <c r="T5160">
        <v>0</v>
      </c>
      <c r="U5160">
        <v>0</v>
      </c>
    </row>
    <row r="5161" spans="1:21" x14ac:dyDescent="0.25">
      <c r="A5161" t="s">
        <v>19537</v>
      </c>
      <c r="B5161">
        <v>1</v>
      </c>
      <c r="C5161" t="s">
        <v>79</v>
      </c>
      <c r="D5161" t="s">
        <v>125</v>
      </c>
      <c r="E5161" t="s">
        <v>12927</v>
      </c>
      <c r="F5161" t="s">
        <v>140</v>
      </c>
      <c r="G5161" t="s">
        <v>72</v>
      </c>
      <c r="H5161" t="s">
        <v>129</v>
      </c>
      <c r="I5161" t="s">
        <v>22</v>
      </c>
      <c r="J5161" t="s">
        <v>141</v>
      </c>
      <c r="K5161" t="s">
        <v>19538</v>
      </c>
      <c r="L5161" t="s">
        <v>19539</v>
      </c>
      <c r="M5161">
        <v>0.65500000000000003</v>
      </c>
      <c r="N5161">
        <v>0</v>
      </c>
      <c r="O5161">
        <v>0</v>
      </c>
      <c r="P5161">
        <v>15</v>
      </c>
      <c r="Q5161">
        <v>241</v>
      </c>
      <c r="R5161">
        <v>0</v>
      </c>
      <c r="S5161">
        <v>0</v>
      </c>
      <c r="T5161">
        <v>9.8249999999999993</v>
      </c>
      <c r="U5161">
        <v>157.85499999999999</v>
      </c>
    </row>
    <row r="5162" spans="1:21" x14ac:dyDescent="0.25">
      <c r="A5162" t="s">
        <v>19540</v>
      </c>
      <c r="B5162">
        <v>1</v>
      </c>
      <c r="C5162" t="s">
        <v>79</v>
      </c>
      <c r="D5162" t="s">
        <v>125</v>
      </c>
      <c r="E5162" t="s">
        <v>12927</v>
      </c>
      <c r="F5162" t="s">
        <v>140</v>
      </c>
      <c r="G5162" t="s">
        <v>72</v>
      </c>
      <c r="H5162" t="s">
        <v>129</v>
      </c>
      <c r="I5162" t="s">
        <v>22</v>
      </c>
      <c r="J5162" t="s">
        <v>141</v>
      </c>
      <c r="K5162" t="s">
        <v>19541</v>
      </c>
      <c r="L5162" t="s">
        <v>19542</v>
      </c>
      <c r="M5162">
        <v>0.45722222200000001</v>
      </c>
      <c r="N5162">
        <v>0</v>
      </c>
      <c r="O5162">
        <v>0</v>
      </c>
      <c r="P5162">
        <v>1</v>
      </c>
      <c r="Q5162">
        <v>72</v>
      </c>
      <c r="R5162">
        <v>0</v>
      </c>
      <c r="S5162">
        <v>0</v>
      </c>
      <c r="T5162">
        <v>0.45722200000000002</v>
      </c>
      <c r="U5162">
        <v>32.92</v>
      </c>
    </row>
    <row r="5163" spans="1:21" x14ac:dyDescent="0.25">
      <c r="A5163" t="s">
        <v>19543</v>
      </c>
      <c r="B5163">
        <v>1</v>
      </c>
      <c r="C5163" t="s">
        <v>79</v>
      </c>
      <c r="D5163" t="s">
        <v>125</v>
      </c>
      <c r="E5163" t="s">
        <v>19544</v>
      </c>
      <c r="F5163" t="s">
        <v>3423</v>
      </c>
      <c r="G5163" t="s">
        <v>72</v>
      </c>
      <c r="H5163" t="s">
        <v>129</v>
      </c>
      <c r="I5163" t="s">
        <v>22</v>
      </c>
      <c r="J5163" t="s">
        <v>141</v>
      </c>
      <c r="K5163" t="s">
        <v>19545</v>
      </c>
      <c r="L5163" t="s">
        <v>19546</v>
      </c>
      <c r="M5163">
        <v>0.183888888</v>
      </c>
      <c r="N5163">
        <v>0</v>
      </c>
      <c r="O5163">
        <v>0</v>
      </c>
      <c r="P5163">
        <v>1</v>
      </c>
      <c r="Q5163">
        <v>72</v>
      </c>
      <c r="R5163">
        <v>0</v>
      </c>
      <c r="S5163">
        <v>0</v>
      </c>
      <c r="T5163">
        <v>0.183889</v>
      </c>
      <c r="U5163">
        <v>13.24</v>
      </c>
    </row>
    <row r="5164" spans="1:21" x14ac:dyDescent="0.25">
      <c r="A5164" t="s">
        <v>19547</v>
      </c>
      <c r="B5164">
        <v>1</v>
      </c>
      <c r="C5164" t="s">
        <v>79</v>
      </c>
      <c r="D5164" t="s">
        <v>125</v>
      </c>
      <c r="E5164" t="s">
        <v>12963</v>
      </c>
      <c r="F5164" t="s">
        <v>140</v>
      </c>
      <c r="G5164" t="s">
        <v>72</v>
      </c>
      <c r="H5164" t="s">
        <v>129</v>
      </c>
      <c r="I5164" t="s">
        <v>22</v>
      </c>
      <c r="J5164" t="s">
        <v>141</v>
      </c>
      <c r="K5164" t="s">
        <v>19548</v>
      </c>
      <c r="L5164" t="s">
        <v>19549</v>
      </c>
      <c r="M5164">
        <v>0.66138888799999995</v>
      </c>
      <c r="N5164">
        <v>0</v>
      </c>
      <c r="O5164">
        <v>0</v>
      </c>
      <c r="P5164">
        <v>15</v>
      </c>
      <c r="Q5164">
        <v>241</v>
      </c>
      <c r="R5164">
        <v>0</v>
      </c>
      <c r="S5164">
        <v>0</v>
      </c>
      <c r="T5164">
        <v>9.920833</v>
      </c>
      <c r="U5164">
        <v>159.394722</v>
      </c>
    </row>
    <row r="5165" spans="1:21" x14ac:dyDescent="0.25">
      <c r="A5165" t="s">
        <v>19550</v>
      </c>
      <c r="B5165">
        <v>1</v>
      </c>
      <c r="C5165" t="s">
        <v>79</v>
      </c>
      <c r="D5165" t="s">
        <v>125</v>
      </c>
      <c r="E5165" t="s">
        <v>12927</v>
      </c>
      <c r="F5165" t="s">
        <v>140</v>
      </c>
      <c r="G5165" t="s">
        <v>72</v>
      </c>
      <c r="H5165" t="s">
        <v>129</v>
      </c>
      <c r="I5165" t="s">
        <v>22</v>
      </c>
      <c r="J5165" t="s">
        <v>141</v>
      </c>
      <c r="K5165" t="s">
        <v>19551</v>
      </c>
      <c r="L5165" t="s">
        <v>19552</v>
      </c>
      <c r="M5165">
        <v>0.14444444400000001</v>
      </c>
      <c r="N5165">
        <v>0</v>
      </c>
      <c r="O5165">
        <v>0</v>
      </c>
      <c r="P5165">
        <v>15</v>
      </c>
      <c r="Q5165">
        <v>241</v>
      </c>
      <c r="R5165">
        <v>0</v>
      </c>
      <c r="S5165">
        <v>0</v>
      </c>
      <c r="T5165">
        <v>2.1666669999999999</v>
      </c>
      <c r="U5165">
        <v>34.811110999999997</v>
      </c>
    </row>
    <row r="5166" spans="1:21" x14ac:dyDescent="0.25">
      <c r="A5166" t="s">
        <v>19553</v>
      </c>
      <c r="B5166">
        <v>1</v>
      </c>
      <c r="C5166" t="s">
        <v>79</v>
      </c>
      <c r="D5166" t="s">
        <v>125</v>
      </c>
      <c r="E5166" t="s">
        <v>12923</v>
      </c>
      <c r="F5166" t="s">
        <v>140</v>
      </c>
      <c r="G5166" t="s">
        <v>72</v>
      </c>
      <c r="H5166" t="s">
        <v>129</v>
      </c>
      <c r="I5166" t="s">
        <v>22</v>
      </c>
      <c r="J5166" t="s">
        <v>141</v>
      </c>
      <c r="K5166" t="s">
        <v>19554</v>
      </c>
      <c r="L5166" t="s">
        <v>19555</v>
      </c>
      <c r="M5166">
        <v>0.83444444399999995</v>
      </c>
      <c r="N5166">
        <v>20</v>
      </c>
      <c r="O5166">
        <v>3132</v>
      </c>
      <c r="P5166">
        <v>9</v>
      </c>
      <c r="Q5166">
        <v>222</v>
      </c>
      <c r="R5166">
        <v>16.688889</v>
      </c>
      <c r="S5166">
        <v>2613.4799990000001</v>
      </c>
      <c r="T5166">
        <v>7.51</v>
      </c>
      <c r="U5166">
        <v>185.246667</v>
      </c>
    </row>
    <row r="5167" spans="1:21" x14ac:dyDescent="0.25">
      <c r="A5167" t="s">
        <v>19556</v>
      </c>
      <c r="B5167">
        <v>1</v>
      </c>
      <c r="C5167" t="s">
        <v>79</v>
      </c>
      <c r="D5167" t="s">
        <v>125</v>
      </c>
      <c r="E5167" t="s">
        <v>12935</v>
      </c>
      <c r="F5167" t="s">
        <v>140</v>
      </c>
      <c r="G5167" t="s">
        <v>72</v>
      </c>
      <c r="H5167" t="s">
        <v>129</v>
      </c>
      <c r="I5167" t="s">
        <v>22</v>
      </c>
      <c r="J5167" t="s">
        <v>141</v>
      </c>
      <c r="K5167" t="s">
        <v>19557</v>
      </c>
      <c r="L5167" t="s">
        <v>19558</v>
      </c>
      <c r="M5167">
        <v>0.32305555499999999</v>
      </c>
      <c r="N5167">
        <v>0</v>
      </c>
      <c r="O5167">
        <v>0</v>
      </c>
      <c r="P5167">
        <v>1</v>
      </c>
      <c r="Q5167">
        <v>34</v>
      </c>
      <c r="R5167">
        <v>0</v>
      </c>
      <c r="S5167">
        <v>0</v>
      </c>
      <c r="T5167">
        <v>0.32305600000000001</v>
      </c>
      <c r="U5167">
        <v>10.983889</v>
      </c>
    </row>
    <row r="5168" spans="1:21" x14ac:dyDescent="0.25">
      <c r="A5168" t="s">
        <v>19559</v>
      </c>
      <c r="B5168">
        <v>1</v>
      </c>
      <c r="C5168" t="s">
        <v>79</v>
      </c>
      <c r="D5168" t="s">
        <v>125</v>
      </c>
      <c r="E5168" t="s">
        <v>12927</v>
      </c>
      <c r="F5168" t="s">
        <v>140</v>
      </c>
      <c r="G5168" t="s">
        <v>72</v>
      </c>
      <c r="H5168" t="s">
        <v>129</v>
      </c>
      <c r="I5168" t="s">
        <v>22</v>
      </c>
      <c r="J5168" t="s">
        <v>141</v>
      </c>
      <c r="K5168" t="s">
        <v>19560</v>
      </c>
      <c r="L5168" t="s">
        <v>19561</v>
      </c>
      <c r="M5168">
        <v>0.57166666600000005</v>
      </c>
      <c r="N5168">
        <v>0</v>
      </c>
      <c r="O5168">
        <v>0</v>
      </c>
      <c r="P5168">
        <v>15</v>
      </c>
      <c r="Q5168">
        <v>241</v>
      </c>
      <c r="R5168">
        <v>0</v>
      </c>
      <c r="S5168">
        <v>0</v>
      </c>
      <c r="T5168">
        <v>8.5749999999999993</v>
      </c>
      <c r="U5168">
        <v>137.77166700000001</v>
      </c>
    </row>
    <row r="5169" spans="1:21" x14ac:dyDescent="0.25">
      <c r="A5169" t="s">
        <v>19562</v>
      </c>
      <c r="B5169">
        <v>1</v>
      </c>
      <c r="C5169" t="s">
        <v>78</v>
      </c>
      <c r="D5169" t="s">
        <v>90</v>
      </c>
      <c r="E5169" t="s">
        <v>19563</v>
      </c>
      <c r="F5169" t="s">
        <v>5070</v>
      </c>
      <c r="G5169" t="s">
        <v>71</v>
      </c>
      <c r="H5169" t="s">
        <v>129</v>
      </c>
      <c r="I5169" t="s">
        <v>22</v>
      </c>
      <c r="J5169" t="s">
        <v>141</v>
      </c>
      <c r="K5169" t="s">
        <v>19564</v>
      </c>
      <c r="L5169" t="s">
        <v>19565</v>
      </c>
      <c r="M5169">
        <v>3.2111111110000001</v>
      </c>
      <c r="N5169">
        <v>0</v>
      </c>
      <c r="O5169">
        <v>2</v>
      </c>
      <c r="P5169">
        <v>0</v>
      </c>
      <c r="Q5169">
        <v>0</v>
      </c>
      <c r="R5169">
        <v>0</v>
      </c>
      <c r="S5169">
        <v>6.4222219999999997</v>
      </c>
      <c r="T5169">
        <v>0</v>
      </c>
      <c r="U5169">
        <v>0</v>
      </c>
    </row>
    <row r="5170" spans="1:21" x14ac:dyDescent="0.25">
      <c r="A5170" t="s">
        <v>19566</v>
      </c>
      <c r="B5170">
        <v>1</v>
      </c>
      <c r="C5170" t="s">
        <v>78</v>
      </c>
      <c r="D5170" t="s">
        <v>80</v>
      </c>
      <c r="E5170" t="s">
        <v>19567</v>
      </c>
      <c r="F5170" t="s">
        <v>4991</v>
      </c>
      <c r="G5170" t="s">
        <v>71</v>
      </c>
      <c r="H5170" t="s">
        <v>129</v>
      </c>
      <c r="I5170" t="s">
        <v>22</v>
      </c>
      <c r="J5170" t="s">
        <v>141</v>
      </c>
      <c r="K5170" t="s">
        <v>19568</v>
      </c>
      <c r="L5170" t="s">
        <v>19569</v>
      </c>
      <c r="M5170">
        <v>3.1472222219999999</v>
      </c>
      <c r="N5170">
        <v>0</v>
      </c>
      <c r="O5170">
        <v>1</v>
      </c>
      <c r="P5170">
        <v>0</v>
      </c>
      <c r="Q5170">
        <v>0</v>
      </c>
      <c r="R5170">
        <v>0</v>
      </c>
      <c r="S5170">
        <v>3.1472220000000002</v>
      </c>
      <c r="T5170">
        <v>0</v>
      </c>
      <c r="U5170">
        <v>0</v>
      </c>
    </row>
    <row r="5171" spans="1:21" x14ac:dyDescent="0.25">
      <c r="A5171" t="s">
        <v>19570</v>
      </c>
      <c r="B5171">
        <v>1</v>
      </c>
      <c r="C5171" t="s">
        <v>79</v>
      </c>
      <c r="D5171" t="s">
        <v>115</v>
      </c>
      <c r="E5171" t="s">
        <v>19571</v>
      </c>
      <c r="F5171" t="s">
        <v>140</v>
      </c>
      <c r="G5171" t="s">
        <v>72</v>
      </c>
      <c r="H5171" t="s">
        <v>129</v>
      </c>
      <c r="I5171" t="s">
        <v>22</v>
      </c>
      <c r="J5171" t="s">
        <v>141</v>
      </c>
      <c r="K5171" t="s">
        <v>19572</v>
      </c>
      <c r="L5171" t="s">
        <v>19573</v>
      </c>
      <c r="M5171">
        <v>0.17749999999999999</v>
      </c>
      <c r="N5171">
        <v>92</v>
      </c>
      <c r="O5171">
        <v>16627</v>
      </c>
      <c r="P5171">
        <v>0</v>
      </c>
      <c r="Q5171">
        <v>4</v>
      </c>
      <c r="R5171">
        <v>16.329999999999998</v>
      </c>
      <c r="S5171">
        <v>2951.2925</v>
      </c>
      <c r="T5171">
        <v>0</v>
      </c>
      <c r="U5171">
        <v>0.71</v>
      </c>
    </row>
    <row r="5172" spans="1:21" x14ac:dyDescent="0.25">
      <c r="A5172" t="s">
        <v>19574</v>
      </c>
      <c r="B5172">
        <v>1</v>
      </c>
      <c r="C5172" t="s">
        <v>79</v>
      </c>
      <c r="D5172" t="s">
        <v>122</v>
      </c>
      <c r="E5172" t="s">
        <v>19575</v>
      </c>
      <c r="F5172" t="s">
        <v>4986</v>
      </c>
      <c r="G5172" t="s">
        <v>71</v>
      </c>
      <c r="H5172" t="s">
        <v>129</v>
      </c>
      <c r="I5172" t="s">
        <v>22</v>
      </c>
      <c r="J5172" t="s">
        <v>141</v>
      </c>
      <c r="K5172" t="s">
        <v>19576</v>
      </c>
      <c r="L5172" t="s">
        <v>19577</v>
      </c>
      <c r="M5172">
        <v>0.823333333</v>
      </c>
      <c r="N5172">
        <v>0</v>
      </c>
      <c r="O5172">
        <v>130</v>
      </c>
      <c r="P5172">
        <v>0</v>
      </c>
      <c r="Q5172">
        <v>0</v>
      </c>
      <c r="R5172">
        <v>0</v>
      </c>
      <c r="S5172">
        <v>107.033333</v>
      </c>
      <c r="T5172">
        <v>0</v>
      </c>
      <c r="U5172">
        <v>0</v>
      </c>
    </row>
    <row r="5173" spans="1:21" x14ac:dyDescent="0.25">
      <c r="A5173" t="s">
        <v>19578</v>
      </c>
      <c r="B5173">
        <v>1</v>
      </c>
      <c r="C5173" t="s">
        <v>78</v>
      </c>
      <c r="D5173" t="s">
        <v>81</v>
      </c>
      <c r="E5173" t="s">
        <v>19579</v>
      </c>
      <c r="F5173" t="s">
        <v>5842</v>
      </c>
      <c r="G5173" t="s">
        <v>71</v>
      </c>
      <c r="H5173" t="s">
        <v>129</v>
      </c>
      <c r="I5173" t="s">
        <v>22</v>
      </c>
      <c r="J5173" t="s">
        <v>141</v>
      </c>
      <c r="K5173" t="s">
        <v>19580</v>
      </c>
      <c r="L5173" t="s">
        <v>19581</v>
      </c>
      <c r="M5173">
        <v>0.99277777700000003</v>
      </c>
      <c r="N5173">
        <v>0</v>
      </c>
      <c r="O5173">
        <v>25</v>
      </c>
      <c r="P5173">
        <v>0</v>
      </c>
      <c r="Q5173">
        <v>0</v>
      </c>
      <c r="R5173">
        <v>0</v>
      </c>
      <c r="S5173">
        <v>24.819444000000001</v>
      </c>
      <c r="T5173">
        <v>0</v>
      </c>
      <c r="U5173">
        <v>0</v>
      </c>
    </row>
    <row r="5174" spans="1:21" x14ac:dyDescent="0.25">
      <c r="A5174" t="s">
        <v>19582</v>
      </c>
      <c r="B5174">
        <v>1</v>
      </c>
      <c r="C5174" t="s">
        <v>78</v>
      </c>
      <c r="D5174" t="s">
        <v>80</v>
      </c>
      <c r="E5174" t="s">
        <v>19583</v>
      </c>
      <c r="F5174" t="s">
        <v>4986</v>
      </c>
      <c r="G5174" t="s">
        <v>71</v>
      </c>
      <c r="H5174" t="s">
        <v>129</v>
      </c>
      <c r="I5174" t="s">
        <v>22</v>
      </c>
      <c r="J5174" t="s">
        <v>141</v>
      </c>
      <c r="K5174" t="s">
        <v>19584</v>
      </c>
      <c r="L5174" t="s">
        <v>19585</v>
      </c>
      <c r="M5174">
        <v>1.3405555549999999</v>
      </c>
      <c r="N5174">
        <v>0</v>
      </c>
      <c r="O5174">
        <v>28</v>
      </c>
      <c r="P5174">
        <v>0</v>
      </c>
      <c r="Q5174">
        <v>0</v>
      </c>
      <c r="R5174">
        <v>0</v>
      </c>
      <c r="S5174">
        <v>37.535556</v>
      </c>
      <c r="T5174">
        <v>0</v>
      </c>
      <c r="U5174">
        <v>0</v>
      </c>
    </row>
    <row r="5175" spans="1:21" x14ac:dyDescent="0.25">
      <c r="A5175" t="s">
        <v>19586</v>
      </c>
      <c r="B5175">
        <v>1</v>
      </c>
      <c r="C5175" t="s">
        <v>78</v>
      </c>
      <c r="D5175" t="s">
        <v>80</v>
      </c>
      <c r="E5175" t="s">
        <v>19587</v>
      </c>
      <c r="F5175" t="s">
        <v>140</v>
      </c>
      <c r="G5175" t="s">
        <v>72</v>
      </c>
      <c r="H5175" t="s">
        <v>129</v>
      </c>
      <c r="I5175" t="s">
        <v>22</v>
      </c>
      <c r="J5175" t="s">
        <v>141</v>
      </c>
      <c r="K5175" t="s">
        <v>19588</v>
      </c>
      <c r="L5175" t="s">
        <v>19589</v>
      </c>
      <c r="M5175">
        <v>0.635833333</v>
      </c>
      <c r="N5175">
        <v>8</v>
      </c>
      <c r="O5175">
        <v>4900</v>
      </c>
      <c r="P5175">
        <v>0</v>
      </c>
      <c r="Q5175">
        <v>0</v>
      </c>
      <c r="R5175">
        <v>5.0866670000000003</v>
      </c>
      <c r="S5175">
        <v>3115.5833320000002</v>
      </c>
      <c r="T5175">
        <v>0</v>
      </c>
      <c r="U5175">
        <v>0</v>
      </c>
    </row>
    <row r="5176" spans="1:21" x14ac:dyDescent="0.25">
      <c r="A5176" t="s">
        <v>19590</v>
      </c>
      <c r="B5176">
        <v>1</v>
      </c>
      <c r="C5176" t="s">
        <v>78</v>
      </c>
      <c r="D5176" t="s">
        <v>80</v>
      </c>
      <c r="E5176" t="s">
        <v>19587</v>
      </c>
      <c r="F5176" t="s">
        <v>140</v>
      </c>
      <c r="G5176" t="s">
        <v>72</v>
      </c>
      <c r="H5176" t="s">
        <v>129</v>
      </c>
      <c r="I5176" t="s">
        <v>22</v>
      </c>
      <c r="J5176" t="s">
        <v>141</v>
      </c>
      <c r="K5176" t="s">
        <v>19591</v>
      </c>
      <c r="L5176" t="s">
        <v>19592</v>
      </c>
      <c r="M5176">
        <v>0.763055555</v>
      </c>
      <c r="N5176">
        <v>2</v>
      </c>
      <c r="O5176">
        <v>676</v>
      </c>
      <c r="P5176">
        <v>0</v>
      </c>
      <c r="Q5176">
        <v>0</v>
      </c>
      <c r="R5176">
        <v>1.526111</v>
      </c>
      <c r="S5176">
        <v>515.82555500000001</v>
      </c>
      <c r="T5176">
        <v>0</v>
      </c>
      <c r="U5176">
        <v>0</v>
      </c>
    </row>
    <row r="5177" spans="1:21" x14ac:dyDescent="0.25">
      <c r="A5177" t="s">
        <v>19593</v>
      </c>
      <c r="B5177">
        <v>1</v>
      </c>
      <c r="C5177" t="s">
        <v>78</v>
      </c>
      <c r="D5177" t="s">
        <v>95</v>
      </c>
      <c r="E5177" t="s">
        <v>19594</v>
      </c>
      <c r="F5177" t="s">
        <v>4991</v>
      </c>
      <c r="G5177" t="s">
        <v>71</v>
      </c>
      <c r="H5177" t="s">
        <v>129</v>
      </c>
      <c r="I5177" t="s">
        <v>22</v>
      </c>
      <c r="J5177" t="s">
        <v>141</v>
      </c>
      <c r="K5177" t="s">
        <v>19595</v>
      </c>
      <c r="L5177" t="s">
        <v>19596</v>
      </c>
      <c r="M5177">
        <v>4.2205555549999998</v>
      </c>
      <c r="N5177">
        <v>0</v>
      </c>
      <c r="O5177">
        <v>1</v>
      </c>
      <c r="P5177">
        <v>0</v>
      </c>
      <c r="Q5177">
        <v>0</v>
      </c>
      <c r="R5177">
        <v>0</v>
      </c>
      <c r="S5177">
        <v>4.2205560000000002</v>
      </c>
      <c r="T5177">
        <v>0</v>
      </c>
      <c r="U5177">
        <v>0</v>
      </c>
    </row>
    <row r="5178" spans="1:21" x14ac:dyDescent="0.25">
      <c r="A5178" t="s">
        <v>19597</v>
      </c>
      <c r="B5178">
        <v>1</v>
      </c>
      <c r="C5178" t="s">
        <v>78</v>
      </c>
      <c r="D5178" t="s">
        <v>80</v>
      </c>
      <c r="E5178" t="s">
        <v>19598</v>
      </c>
      <c r="F5178" t="s">
        <v>4986</v>
      </c>
      <c r="G5178" t="s">
        <v>71</v>
      </c>
      <c r="H5178" t="s">
        <v>129</v>
      </c>
      <c r="I5178" t="s">
        <v>22</v>
      </c>
      <c r="J5178" t="s">
        <v>141</v>
      </c>
      <c r="K5178" t="s">
        <v>19599</v>
      </c>
      <c r="L5178" t="s">
        <v>19600</v>
      </c>
      <c r="M5178">
        <v>1.408055555</v>
      </c>
      <c r="N5178">
        <v>0</v>
      </c>
      <c r="O5178">
        <v>49</v>
      </c>
      <c r="P5178">
        <v>0</v>
      </c>
      <c r="Q5178">
        <v>0</v>
      </c>
      <c r="R5178">
        <v>0</v>
      </c>
      <c r="S5178">
        <v>68.994721999999996</v>
      </c>
      <c r="T5178">
        <v>0</v>
      </c>
      <c r="U5178">
        <v>0</v>
      </c>
    </row>
    <row r="5179" spans="1:21" x14ac:dyDescent="0.25">
      <c r="A5179" t="s">
        <v>19601</v>
      </c>
      <c r="B5179">
        <v>1</v>
      </c>
      <c r="C5179" t="s">
        <v>78</v>
      </c>
      <c r="D5179" t="s">
        <v>90</v>
      </c>
      <c r="E5179" t="s">
        <v>19602</v>
      </c>
      <c r="F5179" t="s">
        <v>4996</v>
      </c>
      <c r="G5179" t="s">
        <v>71</v>
      </c>
      <c r="H5179" t="s">
        <v>129</v>
      </c>
      <c r="I5179" t="s">
        <v>22</v>
      </c>
      <c r="J5179" t="s">
        <v>141</v>
      </c>
      <c r="K5179" t="s">
        <v>19603</v>
      </c>
      <c r="L5179" t="s">
        <v>19604</v>
      </c>
      <c r="M5179">
        <v>2.6041666659999998</v>
      </c>
      <c r="N5179">
        <v>0</v>
      </c>
      <c r="O5179">
        <v>88</v>
      </c>
      <c r="P5179">
        <v>0</v>
      </c>
      <c r="Q5179">
        <v>9</v>
      </c>
      <c r="R5179">
        <v>0</v>
      </c>
      <c r="S5179">
        <v>229.16666699999999</v>
      </c>
      <c r="T5179">
        <v>0</v>
      </c>
      <c r="U5179">
        <v>23.4375</v>
      </c>
    </row>
    <row r="5180" spans="1:21" x14ac:dyDescent="0.25">
      <c r="A5180" t="s">
        <v>19605</v>
      </c>
      <c r="B5180">
        <v>1</v>
      </c>
      <c r="C5180" t="s">
        <v>78</v>
      </c>
      <c r="D5180" t="s">
        <v>90</v>
      </c>
      <c r="E5180" t="s">
        <v>19606</v>
      </c>
      <c r="F5180" t="s">
        <v>4991</v>
      </c>
      <c r="G5180" t="s">
        <v>71</v>
      </c>
      <c r="H5180" t="s">
        <v>129</v>
      </c>
      <c r="I5180" t="s">
        <v>22</v>
      </c>
      <c r="J5180" t="s">
        <v>141</v>
      </c>
      <c r="K5180" t="s">
        <v>19607</v>
      </c>
      <c r="L5180" t="s">
        <v>19608</v>
      </c>
      <c r="M5180">
        <v>1.4011111110000001</v>
      </c>
      <c r="N5180">
        <v>0</v>
      </c>
      <c r="O5180">
        <v>1</v>
      </c>
      <c r="P5180">
        <v>0</v>
      </c>
      <c r="Q5180">
        <v>0</v>
      </c>
      <c r="R5180">
        <v>0</v>
      </c>
      <c r="S5180">
        <v>1.401111</v>
      </c>
      <c r="T5180">
        <v>0</v>
      </c>
      <c r="U5180">
        <v>0</v>
      </c>
    </row>
    <row r="5181" spans="1:21" x14ac:dyDescent="0.25">
      <c r="A5181" t="s">
        <v>19609</v>
      </c>
      <c r="B5181">
        <v>1</v>
      </c>
      <c r="C5181" t="s">
        <v>78</v>
      </c>
      <c r="D5181" t="s">
        <v>81</v>
      </c>
      <c r="E5181" t="s">
        <v>19610</v>
      </c>
      <c r="F5181" t="s">
        <v>5470</v>
      </c>
      <c r="G5181" t="s">
        <v>71</v>
      </c>
      <c r="H5181" t="s">
        <v>129</v>
      </c>
      <c r="I5181" t="s">
        <v>22</v>
      </c>
      <c r="J5181" t="s">
        <v>141</v>
      </c>
      <c r="K5181" t="s">
        <v>19611</v>
      </c>
      <c r="L5181" t="s">
        <v>19612</v>
      </c>
      <c r="M5181">
        <v>1.1444444439999999</v>
      </c>
      <c r="N5181">
        <v>1</v>
      </c>
      <c r="O5181">
        <v>673</v>
      </c>
      <c r="P5181">
        <v>0</v>
      </c>
      <c r="Q5181">
        <v>0</v>
      </c>
      <c r="R5181">
        <v>1.144444</v>
      </c>
      <c r="S5181">
        <v>770.21111099999996</v>
      </c>
      <c r="T5181">
        <v>0</v>
      </c>
      <c r="U5181">
        <v>0</v>
      </c>
    </row>
    <row r="5182" spans="1:21" x14ac:dyDescent="0.25">
      <c r="A5182" t="s">
        <v>19613</v>
      </c>
      <c r="B5182">
        <v>1</v>
      </c>
      <c r="C5182" t="s">
        <v>78</v>
      </c>
      <c r="D5182" t="s">
        <v>80</v>
      </c>
      <c r="E5182" t="s">
        <v>19614</v>
      </c>
      <c r="F5182" t="s">
        <v>4991</v>
      </c>
      <c r="G5182" t="s">
        <v>71</v>
      </c>
      <c r="H5182" t="s">
        <v>129</v>
      </c>
      <c r="I5182" t="s">
        <v>22</v>
      </c>
      <c r="J5182" t="s">
        <v>141</v>
      </c>
      <c r="K5182" t="s">
        <v>19615</v>
      </c>
      <c r="L5182" t="s">
        <v>19616</v>
      </c>
      <c r="M5182">
        <v>1.697777777</v>
      </c>
      <c r="N5182">
        <v>0</v>
      </c>
      <c r="O5182">
        <v>3</v>
      </c>
      <c r="P5182">
        <v>0</v>
      </c>
      <c r="Q5182">
        <v>0</v>
      </c>
      <c r="R5182">
        <v>0</v>
      </c>
      <c r="S5182">
        <v>5.0933330000000003</v>
      </c>
      <c r="T5182">
        <v>0</v>
      </c>
      <c r="U5182">
        <v>0</v>
      </c>
    </row>
    <row r="5183" spans="1:21" x14ac:dyDescent="0.25">
      <c r="A5183" t="s">
        <v>19617</v>
      </c>
      <c r="B5183">
        <v>1</v>
      </c>
      <c r="C5183" t="s">
        <v>78</v>
      </c>
      <c r="D5183" t="s">
        <v>82</v>
      </c>
      <c r="E5183" t="s">
        <v>19618</v>
      </c>
      <c r="F5183" t="s">
        <v>5417</v>
      </c>
      <c r="G5183" t="s">
        <v>71</v>
      </c>
      <c r="H5183" t="s">
        <v>129</v>
      </c>
      <c r="I5183" t="s">
        <v>22</v>
      </c>
      <c r="J5183" t="s">
        <v>141</v>
      </c>
      <c r="K5183" t="s">
        <v>19619</v>
      </c>
      <c r="L5183" t="s">
        <v>19620</v>
      </c>
      <c r="M5183">
        <v>1.3338888879999999</v>
      </c>
      <c r="N5183">
        <v>0</v>
      </c>
      <c r="O5183">
        <v>5</v>
      </c>
      <c r="P5183">
        <v>0</v>
      </c>
      <c r="Q5183">
        <v>0</v>
      </c>
      <c r="R5183">
        <v>0</v>
      </c>
      <c r="S5183">
        <v>6.6694440000000004</v>
      </c>
      <c r="T5183">
        <v>0</v>
      </c>
      <c r="U5183">
        <v>0</v>
      </c>
    </row>
    <row r="5184" spans="1:21" x14ac:dyDescent="0.25">
      <c r="A5184" t="s">
        <v>19621</v>
      </c>
      <c r="B5184">
        <v>1</v>
      </c>
      <c r="C5184" t="s">
        <v>78</v>
      </c>
      <c r="D5184" t="s">
        <v>94</v>
      </c>
      <c r="E5184" t="s">
        <v>19622</v>
      </c>
      <c r="F5184" t="s">
        <v>5829</v>
      </c>
      <c r="G5184" t="s">
        <v>72</v>
      </c>
      <c r="H5184" t="s">
        <v>129</v>
      </c>
      <c r="I5184" t="s">
        <v>22</v>
      </c>
      <c r="J5184" t="s">
        <v>141</v>
      </c>
      <c r="K5184" t="s">
        <v>19623</v>
      </c>
      <c r="L5184" t="s">
        <v>19624</v>
      </c>
      <c r="M5184">
        <v>0.22166666600000001</v>
      </c>
      <c r="N5184">
        <v>1</v>
      </c>
      <c r="O5184">
        <v>163</v>
      </c>
      <c r="P5184">
        <v>0</v>
      </c>
      <c r="Q5184">
        <v>0</v>
      </c>
      <c r="R5184">
        <v>0.221667</v>
      </c>
      <c r="S5184">
        <v>36.131667</v>
      </c>
      <c r="T5184">
        <v>0</v>
      </c>
      <c r="U5184">
        <v>0</v>
      </c>
    </row>
    <row r="5185" spans="1:21" x14ac:dyDescent="0.25">
      <c r="A5185" t="s">
        <v>19625</v>
      </c>
      <c r="B5185">
        <v>1</v>
      </c>
      <c r="C5185" t="s">
        <v>78</v>
      </c>
      <c r="D5185" t="s">
        <v>94</v>
      </c>
      <c r="E5185" t="s">
        <v>19626</v>
      </c>
      <c r="F5185" t="s">
        <v>5070</v>
      </c>
      <c r="G5185" t="s">
        <v>71</v>
      </c>
      <c r="H5185" t="s">
        <v>129</v>
      </c>
      <c r="I5185" t="s">
        <v>22</v>
      </c>
      <c r="J5185" t="s">
        <v>141</v>
      </c>
      <c r="K5185" t="s">
        <v>19627</v>
      </c>
      <c r="L5185" t="s">
        <v>19628</v>
      </c>
      <c r="M5185">
        <v>6.8272222219999996</v>
      </c>
      <c r="N5185">
        <v>0</v>
      </c>
      <c r="O5185">
        <v>1</v>
      </c>
      <c r="P5185">
        <v>0</v>
      </c>
      <c r="Q5185">
        <v>0</v>
      </c>
      <c r="R5185">
        <v>0</v>
      </c>
      <c r="S5185">
        <v>6.8272219999999999</v>
      </c>
      <c r="T5185">
        <v>0</v>
      </c>
      <c r="U5185">
        <v>0</v>
      </c>
    </row>
    <row r="5186" spans="1:21" x14ac:dyDescent="0.25">
      <c r="A5186" t="s">
        <v>19629</v>
      </c>
      <c r="B5186">
        <v>1</v>
      </c>
      <c r="C5186" t="s">
        <v>78</v>
      </c>
      <c r="D5186" t="s">
        <v>94</v>
      </c>
      <c r="E5186" t="s">
        <v>19630</v>
      </c>
      <c r="F5186" t="s">
        <v>5070</v>
      </c>
      <c r="G5186" t="s">
        <v>71</v>
      </c>
      <c r="H5186" t="s">
        <v>129</v>
      </c>
      <c r="I5186" t="s">
        <v>22</v>
      </c>
      <c r="J5186" t="s">
        <v>141</v>
      </c>
      <c r="K5186" t="s">
        <v>19631</v>
      </c>
      <c r="L5186" t="s">
        <v>19632</v>
      </c>
      <c r="M5186">
        <v>1.25</v>
      </c>
      <c r="N5186">
        <v>0</v>
      </c>
      <c r="O5186">
        <v>1</v>
      </c>
      <c r="P5186">
        <v>0</v>
      </c>
      <c r="Q5186">
        <v>0</v>
      </c>
      <c r="R5186">
        <v>0</v>
      </c>
      <c r="S5186">
        <v>1.25</v>
      </c>
      <c r="T5186">
        <v>0</v>
      </c>
      <c r="U5186">
        <v>0</v>
      </c>
    </row>
    <row r="5187" spans="1:21" x14ac:dyDescent="0.25">
      <c r="A5187" t="s">
        <v>19633</v>
      </c>
      <c r="B5187">
        <v>1</v>
      </c>
      <c r="C5187" t="s">
        <v>78</v>
      </c>
      <c r="D5187" t="s">
        <v>94</v>
      </c>
      <c r="E5187" t="s">
        <v>19634</v>
      </c>
      <c r="F5187" t="s">
        <v>6823</v>
      </c>
      <c r="G5187" t="s">
        <v>71</v>
      </c>
      <c r="H5187" t="s">
        <v>129</v>
      </c>
      <c r="I5187" t="s">
        <v>22</v>
      </c>
      <c r="J5187" t="s">
        <v>141</v>
      </c>
      <c r="K5187" t="s">
        <v>19635</v>
      </c>
      <c r="L5187" t="s">
        <v>19636</v>
      </c>
      <c r="M5187">
        <v>0.66027777700000001</v>
      </c>
      <c r="N5187">
        <v>0</v>
      </c>
      <c r="O5187">
        <v>31</v>
      </c>
      <c r="P5187">
        <v>0</v>
      </c>
      <c r="Q5187">
        <v>0</v>
      </c>
      <c r="R5187">
        <v>0</v>
      </c>
      <c r="S5187">
        <v>20.468610999999999</v>
      </c>
      <c r="T5187">
        <v>0</v>
      </c>
      <c r="U5187">
        <v>0</v>
      </c>
    </row>
    <row r="5188" spans="1:21" x14ac:dyDescent="0.25">
      <c r="A5188" t="s">
        <v>19637</v>
      </c>
      <c r="B5188">
        <v>1</v>
      </c>
      <c r="C5188" t="s">
        <v>78</v>
      </c>
      <c r="D5188" t="s">
        <v>94</v>
      </c>
      <c r="E5188" t="s">
        <v>19638</v>
      </c>
      <c r="F5188" t="s">
        <v>5070</v>
      </c>
      <c r="G5188" t="s">
        <v>71</v>
      </c>
      <c r="H5188" t="s">
        <v>129</v>
      </c>
      <c r="I5188" t="s">
        <v>22</v>
      </c>
      <c r="J5188" t="s">
        <v>141</v>
      </c>
      <c r="K5188" t="s">
        <v>19639</v>
      </c>
      <c r="L5188" t="s">
        <v>19640</v>
      </c>
      <c r="M5188">
        <v>1.0391666660000001</v>
      </c>
      <c r="N5188">
        <v>0</v>
      </c>
      <c r="O5188">
        <v>1</v>
      </c>
      <c r="P5188">
        <v>0</v>
      </c>
      <c r="Q5188">
        <v>0</v>
      </c>
      <c r="R5188">
        <v>0</v>
      </c>
      <c r="S5188">
        <v>1.039167</v>
      </c>
      <c r="T5188">
        <v>0</v>
      </c>
      <c r="U5188">
        <v>0</v>
      </c>
    </row>
    <row r="5189" spans="1:21" x14ac:dyDescent="0.25">
      <c r="A5189" t="s">
        <v>19641</v>
      </c>
      <c r="B5189">
        <v>1</v>
      </c>
      <c r="C5189" t="s">
        <v>78</v>
      </c>
      <c r="D5189" t="s">
        <v>94</v>
      </c>
      <c r="E5189" t="s">
        <v>19642</v>
      </c>
      <c r="F5189" t="s">
        <v>4991</v>
      </c>
      <c r="G5189" t="s">
        <v>71</v>
      </c>
      <c r="H5189" t="s">
        <v>129</v>
      </c>
      <c r="I5189" t="s">
        <v>22</v>
      </c>
      <c r="J5189" t="s">
        <v>141</v>
      </c>
      <c r="K5189" t="s">
        <v>19643</v>
      </c>
      <c r="L5189" t="s">
        <v>19644</v>
      </c>
      <c r="M5189">
        <v>4.6375000000000002</v>
      </c>
      <c r="N5189">
        <v>0</v>
      </c>
      <c r="O5189">
        <v>1</v>
      </c>
      <c r="P5189">
        <v>0</v>
      </c>
      <c r="Q5189">
        <v>0</v>
      </c>
      <c r="R5189">
        <v>0</v>
      </c>
      <c r="S5189">
        <v>4.6375000000000002</v>
      </c>
      <c r="T5189">
        <v>0</v>
      </c>
      <c r="U5189">
        <v>0</v>
      </c>
    </row>
    <row r="5190" spans="1:21" x14ac:dyDescent="0.25">
      <c r="A5190" t="s">
        <v>19645</v>
      </c>
      <c r="B5190">
        <v>1</v>
      </c>
      <c r="C5190" t="s">
        <v>78</v>
      </c>
      <c r="D5190" t="s">
        <v>81</v>
      </c>
      <c r="E5190" t="s">
        <v>19646</v>
      </c>
      <c r="F5190" t="s">
        <v>4991</v>
      </c>
      <c r="G5190" t="s">
        <v>71</v>
      </c>
      <c r="H5190" t="s">
        <v>129</v>
      </c>
      <c r="I5190" t="s">
        <v>22</v>
      </c>
      <c r="J5190" t="s">
        <v>141</v>
      </c>
      <c r="K5190" t="s">
        <v>19647</v>
      </c>
      <c r="L5190" t="s">
        <v>19648</v>
      </c>
      <c r="M5190">
        <v>2.2225000000000001</v>
      </c>
      <c r="N5190">
        <v>0</v>
      </c>
      <c r="O5190">
        <v>2</v>
      </c>
      <c r="P5190">
        <v>0</v>
      </c>
      <c r="Q5190">
        <v>0</v>
      </c>
      <c r="R5190">
        <v>0</v>
      </c>
      <c r="S5190">
        <v>4.4450000000000003</v>
      </c>
      <c r="T5190">
        <v>0</v>
      </c>
      <c r="U5190">
        <v>0</v>
      </c>
    </row>
    <row r="5191" spans="1:21" x14ac:dyDescent="0.25">
      <c r="A5191" t="s">
        <v>19649</v>
      </c>
      <c r="B5191">
        <v>1</v>
      </c>
      <c r="C5191" t="s">
        <v>78</v>
      </c>
      <c r="D5191" t="s">
        <v>85</v>
      </c>
      <c r="E5191" t="s">
        <v>19650</v>
      </c>
      <c r="F5191" t="s">
        <v>5417</v>
      </c>
      <c r="G5191" t="s">
        <v>71</v>
      </c>
      <c r="H5191" t="s">
        <v>129</v>
      </c>
      <c r="I5191" t="s">
        <v>22</v>
      </c>
      <c r="J5191" t="s">
        <v>141</v>
      </c>
      <c r="K5191" t="s">
        <v>19651</v>
      </c>
      <c r="L5191" t="s">
        <v>19652</v>
      </c>
      <c r="M5191">
        <v>1.4811111109999999</v>
      </c>
      <c r="N5191">
        <v>0</v>
      </c>
      <c r="O5191">
        <v>1</v>
      </c>
      <c r="P5191">
        <v>0</v>
      </c>
      <c r="Q5191">
        <v>0</v>
      </c>
      <c r="R5191">
        <v>0</v>
      </c>
      <c r="S5191">
        <v>1.4811110000000001</v>
      </c>
      <c r="T5191">
        <v>0</v>
      </c>
      <c r="U5191">
        <v>0</v>
      </c>
    </row>
    <row r="5192" spans="1:21" x14ac:dyDescent="0.25">
      <c r="A5192" t="s">
        <v>19653</v>
      </c>
      <c r="B5192">
        <v>1</v>
      </c>
      <c r="C5192" t="s">
        <v>79</v>
      </c>
      <c r="D5192" t="s">
        <v>125</v>
      </c>
      <c r="E5192" t="s">
        <v>19654</v>
      </c>
      <c r="F5192" t="s">
        <v>140</v>
      </c>
      <c r="G5192" t="s">
        <v>72</v>
      </c>
      <c r="H5192" t="s">
        <v>129</v>
      </c>
      <c r="I5192" t="s">
        <v>22</v>
      </c>
      <c r="J5192" t="s">
        <v>141</v>
      </c>
      <c r="K5192" t="s">
        <v>19655</v>
      </c>
      <c r="L5192" t="s">
        <v>19656</v>
      </c>
      <c r="M5192">
        <v>1.6772222219999999</v>
      </c>
      <c r="N5192">
        <v>3</v>
      </c>
      <c r="O5192">
        <v>388</v>
      </c>
      <c r="P5192">
        <v>26</v>
      </c>
      <c r="Q5192">
        <v>243</v>
      </c>
      <c r="R5192">
        <v>5.0316669999999997</v>
      </c>
      <c r="S5192">
        <v>650.76222199999995</v>
      </c>
      <c r="T5192">
        <v>43.607778000000003</v>
      </c>
      <c r="U5192">
        <v>407.565</v>
      </c>
    </row>
    <row r="5193" spans="1:21" x14ac:dyDescent="0.25">
      <c r="A5193" t="s">
        <v>19657</v>
      </c>
      <c r="B5193">
        <v>1</v>
      </c>
      <c r="C5193" t="s">
        <v>79</v>
      </c>
      <c r="D5193" t="s">
        <v>125</v>
      </c>
      <c r="E5193" t="s">
        <v>19658</v>
      </c>
      <c r="F5193" t="s">
        <v>140</v>
      </c>
      <c r="G5193" t="s">
        <v>72</v>
      </c>
      <c r="H5193" t="s">
        <v>129</v>
      </c>
      <c r="I5193" t="s">
        <v>22</v>
      </c>
      <c r="J5193" t="s">
        <v>141</v>
      </c>
      <c r="K5193" t="s">
        <v>5144</v>
      </c>
      <c r="L5193" t="s">
        <v>19659</v>
      </c>
      <c r="M5193">
        <v>0.55305555500000003</v>
      </c>
      <c r="N5193">
        <v>1</v>
      </c>
      <c r="O5193">
        <v>1</v>
      </c>
      <c r="P5193">
        <v>26</v>
      </c>
      <c r="Q5193">
        <v>224</v>
      </c>
      <c r="R5193">
        <v>0.55305599999999999</v>
      </c>
      <c r="S5193">
        <v>0.55305599999999999</v>
      </c>
      <c r="T5193">
        <v>14.379443999999999</v>
      </c>
      <c r="U5193">
        <v>123.884444</v>
      </c>
    </row>
    <row r="5194" spans="1:21" x14ac:dyDescent="0.25">
      <c r="A5194" t="s">
        <v>19660</v>
      </c>
      <c r="B5194">
        <v>1</v>
      </c>
      <c r="C5194" t="s">
        <v>79</v>
      </c>
      <c r="D5194" t="s">
        <v>125</v>
      </c>
      <c r="E5194" t="s">
        <v>19658</v>
      </c>
      <c r="F5194" t="s">
        <v>140</v>
      </c>
      <c r="G5194" t="s">
        <v>72</v>
      </c>
      <c r="H5194" t="s">
        <v>129</v>
      </c>
      <c r="I5194" t="s">
        <v>22</v>
      </c>
      <c r="J5194" t="s">
        <v>141</v>
      </c>
      <c r="K5194" t="s">
        <v>19661</v>
      </c>
      <c r="L5194" t="s">
        <v>19662</v>
      </c>
      <c r="M5194">
        <v>1.5438888879999999</v>
      </c>
      <c r="N5194">
        <v>1</v>
      </c>
      <c r="O5194">
        <v>1</v>
      </c>
      <c r="P5194">
        <v>26</v>
      </c>
      <c r="Q5194">
        <v>243</v>
      </c>
      <c r="R5194">
        <v>1.5438890000000001</v>
      </c>
      <c r="S5194">
        <v>1.5438890000000001</v>
      </c>
      <c r="T5194">
        <v>40.141111000000002</v>
      </c>
      <c r="U5194">
        <v>375.16500000000002</v>
      </c>
    </row>
    <row r="5195" spans="1:21" x14ac:dyDescent="0.25">
      <c r="A5195" t="s">
        <v>19663</v>
      </c>
      <c r="B5195">
        <v>1</v>
      </c>
      <c r="C5195" t="s">
        <v>78</v>
      </c>
      <c r="D5195" t="s">
        <v>81</v>
      </c>
      <c r="E5195" t="s">
        <v>19664</v>
      </c>
      <c r="F5195" t="s">
        <v>4986</v>
      </c>
      <c r="G5195" t="s">
        <v>71</v>
      </c>
      <c r="H5195" t="s">
        <v>129</v>
      </c>
      <c r="I5195" t="s">
        <v>22</v>
      </c>
      <c r="J5195" t="s">
        <v>141</v>
      </c>
      <c r="K5195" t="s">
        <v>19665</v>
      </c>
      <c r="L5195" t="s">
        <v>19666</v>
      </c>
      <c r="M5195">
        <v>1.31</v>
      </c>
      <c r="N5195">
        <v>0</v>
      </c>
      <c r="O5195">
        <v>121</v>
      </c>
      <c r="P5195">
        <v>0</v>
      </c>
      <c r="Q5195">
        <v>0</v>
      </c>
      <c r="R5195">
        <v>0</v>
      </c>
      <c r="S5195">
        <v>158.51</v>
      </c>
      <c r="T5195">
        <v>0</v>
      </c>
      <c r="U5195">
        <v>0</v>
      </c>
    </row>
    <row r="5196" spans="1:21" x14ac:dyDescent="0.25">
      <c r="A5196" t="s">
        <v>19667</v>
      </c>
      <c r="B5196">
        <v>1</v>
      </c>
      <c r="C5196" t="s">
        <v>78</v>
      </c>
      <c r="D5196" t="s">
        <v>81</v>
      </c>
      <c r="E5196" t="s">
        <v>19668</v>
      </c>
      <c r="F5196" t="s">
        <v>5070</v>
      </c>
      <c r="G5196" t="s">
        <v>71</v>
      </c>
      <c r="H5196" t="s">
        <v>129</v>
      </c>
      <c r="I5196" t="s">
        <v>22</v>
      </c>
      <c r="J5196" t="s">
        <v>141</v>
      </c>
      <c r="K5196" t="s">
        <v>19669</v>
      </c>
      <c r="L5196" t="s">
        <v>19670</v>
      </c>
      <c r="M5196">
        <v>1.5925</v>
      </c>
      <c r="N5196">
        <v>0</v>
      </c>
      <c r="O5196">
        <v>1</v>
      </c>
      <c r="P5196">
        <v>0</v>
      </c>
      <c r="Q5196">
        <v>0</v>
      </c>
      <c r="R5196">
        <v>0</v>
      </c>
      <c r="S5196">
        <v>1.5925</v>
      </c>
      <c r="T5196">
        <v>0</v>
      </c>
      <c r="U5196">
        <v>0</v>
      </c>
    </row>
    <row r="5197" spans="1:21" x14ac:dyDescent="0.25">
      <c r="A5197" t="s">
        <v>19671</v>
      </c>
      <c r="B5197">
        <v>1</v>
      </c>
      <c r="C5197" t="s">
        <v>78</v>
      </c>
      <c r="D5197" t="s">
        <v>81</v>
      </c>
      <c r="E5197" t="s">
        <v>19672</v>
      </c>
      <c r="F5197" t="s">
        <v>5070</v>
      </c>
      <c r="G5197" t="s">
        <v>71</v>
      </c>
      <c r="H5197" t="s">
        <v>129</v>
      </c>
      <c r="I5197" t="s">
        <v>22</v>
      </c>
      <c r="J5197" t="s">
        <v>141</v>
      </c>
      <c r="K5197" t="s">
        <v>19673</v>
      </c>
      <c r="L5197" t="s">
        <v>19674</v>
      </c>
      <c r="M5197">
        <v>2.8472222220000001</v>
      </c>
      <c r="N5197">
        <v>0</v>
      </c>
      <c r="O5197">
        <v>5</v>
      </c>
      <c r="P5197">
        <v>0</v>
      </c>
      <c r="Q5197">
        <v>0</v>
      </c>
      <c r="R5197">
        <v>0</v>
      </c>
      <c r="S5197">
        <v>14.236110999999999</v>
      </c>
      <c r="T5197">
        <v>0</v>
      </c>
      <c r="U5197">
        <v>0</v>
      </c>
    </row>
    <row r="5198" spans="1:21" x14ac:dyDescent="0.25">
      <c r="A5198" t="s">
        <v>19675</v>
      </c>
      <c r="B5198">
        <v>1</v>
      </c>
      <c r="C5198" t="s">
        <v>78</v>
      </c>
      <c r="D5198" t="s">
        <v>90</v>
      </c>
      <c r="E5198" t="s">
        <v>19676</v>
      </c>
      <c r="F5198" t="s">
        <v>128</v>
      </c>
      <c r="G5198" t="s">
        <v>72</v>
      </c>
      <c r="H5198" t="s">
        <v>129</v>
      </c>
      <c r="I5198" t="s">
        <v>22</v>
      </c>
      <c r="J5198" t="s">
        <v>130</v>
      </c>
      <c r="K5198" t="s">
        <v>19677</v>
      </c>
      <c r="L5198" t="s">
        <v>19678</v>
      </c>
      <c r="M5198">
        <v>3.3902777770000001</v>
      </c>
      <c r="N5198">
        <v>3</v>
      </c>
      <c r="O5198">
        <v>97</v>
      </c>
      <c r="P5198">
        <v>0</v>
      </c>
      <c r="Q5198">
        <v>1</v>
      </c>
      <c r="R5198">
        <v>10.170833</v>
      </c>
      <c r="S5198">
        <v>328.856944</v>
      </c>
      <c r="T5198">
        <v>0</v>
      </c>
      <c r="U5198">
        <v>3.3902779999999999</v>
      </c>
    </row>
    <row r="5199" spans="1:21" x14ac:dyDescent="0.25">
      <c r="A5199" t="s">
        <v>19679</v>
      </c>
      <c r="B5199">
        <v>1</v>
      </c>
      <c r="C5199" t="s">
        <v>78</v>
      </c>
      <c r="D5199" t="s">
        <v>81</v>
      </c>
      <c r="E5199" t="s">
        <v>19680</v>
      </c>
      <c r="F5199" t="s">
        <v>5070</v>
      </c>
      <c r="G5199" t="s">
        <v>71</v>
      </c>
      <c r="H5199" t="s">
        <v>129</v>
      </c>
      <c r="I5199" t="s">
        <v>22</v>
      </c>
      <c r="J5199" t="s">
        <v>141</v>
      </c>
      <c r="K5199" t="s">
        <v>19681</v>
      </c>
      <c r="L5199" t="s">
        <v>19682</v>
      </c>
      <c r="M5199">
        <v>2.3563888880000001</v>
      </c>
      <c r="N5199">
        <v>0</v>
      </c>
      <c r="O5199">
        <v>2</v>
      </c>
      <c r="P5199">
        <v>0</v>
      </c>
      <c r="Q5199">
        <v>0</v>
      </c>
      <c r="R5199">
        <v>0</v>
      </c>
      <c r="S5199">
        <v>4.7127780000000001</v>
      </c>
      <c r="T5199">
        <v>0</v>
      </c>
      <c r="U5199">
        <v>0</v>
      </c>
    </row>
    <row r="5200" spans="1:21" x14ac:dyDescent="0.25">
      <c r="A5200" t="s">
        <v>19683</v>
      </c>
      <c r="B5200">
        <v>1</v>
      </c>
      <c r="C5200" t="s">
        <v>78</v>
      </c>
      <c r="D5200" t="s">
        <v>81</v>
      </c>
      <c r="E5200" t="s">
        <v>19668</v>
      </c>
      <c r="F5200" t="s">
        <v>6310</v>
      </c>
      <c r="G5200" t="s">
        <v>71</v>
      </c>
      <c r="H5200" t="s">
        <v>129</v>
      </c>
      <c r="I5200" t="s">
        <v>22</v>
      </c>
      <c r="J5200" t="s">
        <v>141</v>
      </c>
      <c r="K5200" t="s">
        <v>19684</v>
      </c>
      <c r="L5200" t="s">
        <v>19685</v>
      </c>
      <c r="M5200">
        <v>9.6677777769999995</v>
      </c>
      <c r="N5200">
        <v>0</v>
      </c>
      <c r="O5200">
        <v>1</v>
      </c>
      <c r="P5200">
        <v>0</v>
      </c>
      <c r="Q5200">
        <v>0</v>
      </c>
      <c r="R5200">
        <v>0</v>
      </c>
      <c r="S5200">
        <v>9.6677780000000002</v>
      </c>
      <c r="T5200">
        <v>0</v>
      </c>
      <c r="U5200">
        <v>0</v>
      </c>
    </row>
    <row r="5201" spans="1:21" x14ac:dyDescent="0.25">
      <c r="A5201" t="s">
        <v>19686</v>
      </c>
      <c r="B5201">
        <v>1</v>
      </c>
      <c r="C5201" t="s">
        <v>79</v>
      </c>
      <c r="D5201" t="s">
        <v>125</v>
      </c>
      <c r="E5201" t="s">
        <v>19687</v>
      </c>
      <c r="F5201" t="s">
        <v>140</v>
      </c>
      <c r="G5201" t="s">
        <v>72</v>
      </c>
      <c r="H5201" t="s">
        <v>129</v>
      </c>
      <c r="I5201" t="s">
        <v>22</v>
      </c>
      <c r="J5201" t="s">
        <v>141</v>
      </c>
      <c r="K5201" t="s">
        <v>19688</v>
      </c>
      <c r="L5201" t="s">
        <v>19689</v>
      </c>
      <c r="M5201">
        <v>0.35611111099999998</v>
      </c>
      <c r="N5201">
        <v>4</v>
      </c>
      <c r="O5201">
        <v>1878</v>
      </c>
      <c r="P5201">
        <v>26</v>
      </c>
      <c r="Q5201">
        <v>243</v>
      </c>
      <c r="R5201">
        <v>1.424444</v>
      </c>
      <c r="S5201">
        <v>668.77666599999998</v>
      </c>
      <c r="T5201">
        <v>9.2588889999999999</v>
      </c>
      <c r="U5201">
        <v>86.534999999999997</v>
      </c>
    </row>
    <row r="5202" spans="1:21" x14ac:dyDescent="0.25">
      <c r="A5202" t="s">
        <v>19690</v>
      </c>
      <c r="B5202">
        <v>1</v>
      </c>
      <c r="C5202" t="s">
        <v>79</v>
      </c>
      <c r="D5202" t="s">
        <v>125</v>
      </c>
      <c r="E5202" t="s">
        <v>19691</v>
      </c>
      <c r="F5202" t="s">
        <v>2199</v>
      </c>
      <c r="G5202" t="s">
        <v>71</v>
      </c>
      <c r="H5202" t="s">
        <v>129</v>
      </c>
      <c r="I5202" t="s">
        <v>24</v>
      </c>
      <c r="J5202" t="s">
        <v>141</v>
      </c>
      <c r="K5202" t="s">
        <v>19692</v>
      </c>
      <c r="L5202" t="s">
        <v>19693</v>
      </c>
      <c r="M5202">
        <v>0.96777777700000001</v>
      </c>
      <c r="N5202">
        <v>0</v>
      </c>
      <c r="O5202">
        <v>306</v>
      </c>
      <c r="P5202">
        <v>0</v>
      </c>
      <c r="Q5202">
        <v>0</v>
      </c>
      <c r="R5202">
        <v>0</v>
      </c>
      <c r="S5202">
        <v>296.14</v>
      </c>
      <c r="T5202">
        <v>0</v>
      </c>
      <c r="U5202">
        <v>0</v>
      </c>
    </row>
    <row r="5203" spans="1:21" x14ac:dyDescent="0.25">
      <c r="A5203" t="s">
        <v>19694</v>
      </c>
      <c r="B5203">
        <v>1</v>
      </c>
      <c r="C5203" t="s">
        <v>78</v>
      </c>
      <c r="D5203" t="s">
        <v>90</v>
      </c>
      <c r="E5203" t="s">
        <v>19676</v>
      </c>
      <c r="F5203" t="s">
        <v>177</v>
      </c>
      <c r="G5203" t="s">
        <v>72</v>
      </c>
      <c r="H5203" t="s">
        <v>129</v>
      </c>
      <c r="I5203" t="s">
        <v>22</v>
      </c>
      <c r="J5203" t="s">
        <v>130</v>
      </c>
      <c r="K5203" t="s">
        <v>19695</v>
      </c>
      <c r="L5203" t="s">
        <v>19696</v>
      </c>
      <c r="M5203">
        <v>3.2761111110000001</v>
      </c>
      <c r="N5203">
        <v>3</v>
      </c>
      <c r="O5203">
        <v>97</v>
      </c>
      <c r="P5203">
        <v>0</v>
      </c>
      <c r="Q5203">
        <v>1</v>
      </c>
      <c r="R5203">
        <v>9.8283330000000007</v>
      </c>
      <c r="S5203">
        <v>317.78277800000001</v>
      </c>
      <c r="T5203">
        <v>0</v>
      </c>
      <c r="U5203">
        <v>3.2761110000000002</v>
      </c>
    </row>
    <row r="5204" spans="1:21" x14ac:dyDescent="0.25">
      <c r="A5204" t="s">
        <v>19697</v>
      </c>
      <c r="B5204">
        <v>1</v>
      </c>
      <c r="C5204" t="s">
        <v>78</v>
      </c>
      <c r="D5204" t="s">
        <v>90</v>
      </c>
      <c r="E5204" t="s">
        <v>19698</v>
      </c>
      <c r="F5204" t="s">
        <v>4991</v>
      </c>
      <c r="G5204" t="s">
        <v>71</v>
      </c>
      <c r="H5204" t="s">
        <v>129</v>
      </c>
      <c r="I5204" t="s">
        <v>22</v>
      </c>
      <c r="J5204" t="s">
        <v>141</v>
      </c>
      <c r="K5204" t="s">
        <v>19699</v>
      </c>
      <c r="L5204" t="s">
        <v>19700</v>
      </c>
      <c r="M5204">
        <v>2.7230555550000002</v>
      </c>
      <c r="N5204">
        <v>0</v>
      </c>
      <c r="O5204">
        <v>1</v>
      </c>
      <c r="P5204">
        <v>0</v>
      </c>
      <c r="Q5204">
        <v>0</v>
      </c>
      <c r="R5204">
        <v>0</v>
      </c>
      <c r="S5204">
        <v>2.7230560000000001</v>
      </c>
      <c r="T5204">
        <v>0</v>
      </c>
      <c r="U5204">
        <v>0</v>
      </c>
    </row>
    <row r="5205" spans="1:21" x14ac:dyDescent="0.25">
      <c r="A5205" t="s">
        <v>19701</v>
      </c>
      <c r="B5205">
        <v>1</v>
      </c>
      <c r="C5205" t="s">
        <v>78</v>
      </c>
      <c r="D5205" t="s">
        <v>98</v>
      </c>
      <c r="E5205" t="s">
        <v>19702</v>
      </c>
      <c r="F5205" t="s">
        <v>4991</v>
      </c>
      <c r="G5205" t="s">
        <v>71</v>
      </c>
      <c r="H5205" t="s">
        <v>129</v>
      </c>
      <c r="I5205" t="s">
        <v>22</v>
      </c>
      <c r="J5205" t="s">
        <v>141</v>
      </c>
      <c r="K5205" t="s">
        <v>19703</v>
      </c>
      <c r="L5205" t="s">
        <v>19704</v>
      </c>
      <c r="M5205">
        <v>0.95361111099999996</v>
      </c>
      <c r="N5205">
        <v>0</v>
      </c>
      <c r="O5205">
        <v>0</v>
      </c>
      <c r="P5205">
        <v>0</v>
      </c>
      <c r="Q5205">
        <v>1</v>
      </c>
      <c r="R5205">
        <v>0</v>
      </c>
      <c r="S5205">
        <v>0</v>
      </c>
      <c r="T5205">
        <v>0</v>
      </c>
      <c r="U5205">
        <v>0.95361099999999999</v>
      </c>
    </row>
    <row r="5206" spans="1:21" x14ac:dyDescent="0.25">
      <c r="A5206" t="s">
        <v>19705</v>
      </c>
      <c r="B5206">
        <v>1</v>
      </c>
      <c r="C5206" t="s">
        <v>78</v>
      </c>
      <c r="D5206" t="s">
        <v>98</v>
      </c>
      <c r="E5206" t="s">
        <v>19706</v>
      </c>
      <c r="F5206" t="s">
        <v>4991</v>
      </c>
      <c r="G5206" t="s">
        <v>71</v>
      </c>
      <c r="H5206" t="s">
        <v>129</v>
      </c>
      <c r="I5206" t="s">
        <v>22</v>
      </c>
      <c r="J5206" t="s">
        <v>141</v>
      </c>
      <c r="K5206" t="s">
        <v>19707</v>
      </c>
      <c r="L5206" t="s">
        <v>19708</v>
      </c>
      <c r="M5206">
        <v>0.71722222199999996</v>
      </c>
      <c r="N5206">
        <v>0</v>
      </c>
      <c r="O5206">
        <v>1</v>
      </c>
      <c r="P5206">
        <v>0</v>
      </c>
      <c r="Q5206">
        <v>0</v>
      </c>
      <c r="R5206">
        <v>0</v>
      </c>
      <c r="S5206">
        <v>0.71722200000000003</v>
      </c>
      <c r="T5206">
        <v>0</v>
      </c>
      <c r="U5206">
        <v>0</v>
      </c>
    </row>
    <row r="5207" spans="1:21" x14ac:dyDescent="0.25">
      <c r="A5207" t="s">
        <v>19709</v>
      </c>
      <c r="B5207">
        <v>1</v>
      </c>
      <c r="C5207" t="s">
        <v>78</v>
      </c>
      <c r="D5207" t="s">
        <v>102</v>
      </c>
      <c r="E5207" t="s">
        <v>19710</v>
      </c>
      <c r="F5207" t="s">
        <v>177</v>
      </c>
      <c r="G5207" t="s">
        <v>72</v>
      </c>
      <c r="H5207" t="s">
        <v>129</v>
      </c>
      <c r="I5207" t="s">
        <v>22</v>
      </c>
      <c r="J5207" t="s">
        <v>130</v>
      </c>
      <c r="K5207" t="s">
        <v>19711</v>
      </c>
      <c r="L5207" t="s">
        <v>19712</v>
      </c>
      <c r="M5207">
        <v>3.0733333329999999</v>
      </c>
      <c r="N5207">
        <v>13</v>
      </c>
      <c r="O5207">
        <v>456</v>
      </c>
      <c r="P5207">
        <v>0</v>
      </c>
      <c r="Q5207">
        <v>0</v>
      </c>
      <c r="R5207">
        <v>39.953333000000001</v>
      </c>
      <c r="S5207">
        <v>1401.44</v>
      </c>
      <c r="T5207">
        <v>0</v>
      </c>
      <c r="U5207">
        <v>0</v>
      </c>
    </row>
    <row r="5208" spans="1:21" x14ac:dyDescent="0.25">
      <c r="A5208" t="s">
        <v>19713</v>
      </c>
      <c r="B5208">
        <v>1</v>
      </c>
      <c r="C5208" t="s">
        <v>78</v>
      </c>
      <c r="D5208" t="s">
        <v>102</v>
      </c>
      <c r="E5208" t="s">
        <v>10892</v>
      </c>
      <c r="F5208" t="s">
        <v>140</v>
      </c>
      <c r="G5208" t="s">
        <v>72</v>
      </c>
      <c r="H5208" t="s">
        <v>129</v>
      </c>
      <c r="I5208" t="s">
        <v>22</v>
      </c>
      <c r="J5208" t="s">
        <v>141</v>
      </c>
      <c r="K5208" t="s">
        <v>19714</v>
      </c>
      <c r="L5208" t="s">
        <v>19715</v>
      </c>
      <c r="M5208">
        <v>0.2225</v>
      </c>
      <c r="N5208">
        <v>2</v>
      </c>
      <c r="O5208">
        <v>391</v>
      </c>
      <c r="P5208">
        <v>0</v>
      </c>
      <c r="Q5208">
        <v>0</v>
      </c>
      <c r="R5208">
        <v>0.44500000000000001</v>
      </c>
      <c r="S5208">
        <v>86.997500000000002</v>
      </c>
      <c r="T5208">
        <v>0</v>
      </c>
      <c r="U5208">
        <v>0</v>
      </c>
    </row>
    <row r="5209" spans="1:21" x14ac:dyDescent="0.25">
      <c r="A5209" t="s">
        <v>19716</v>
      </c>
      <c r="B5209">
        <v>1</v>
      </c>
      <c r="C5209" t="s">
        <v>78</v>
      </c>
      <c r="D5209" t="s">
        <v>102</v>
      </c>
      <c r="E5209" t="s">
        <v>10892</v>
      </c>
      <c r="F5209" t="s">
        <v>140</v>
      </c>
      <c r="G5209" t="s">
        <v>72</v>
      </c>
      <c r="H5209" t="s">
        <v>129</v>
      </c>
      <c r="I5209" t="s">
        <v>22</v>
      </c>
      <c r="J5209" t="s">
        <v>141</v>
      </c>
      <c r="K5209" t="s">
        <v>19717</v>
      </c>
      <c r="L5209" t="s">
        <v>7667</v>
      </c>
      <c r="M5209">
        <v>0.27750000000000002</v>
      </c>
      <c r="N5209">
        <v>0</v>
      </c>
      <c r="O5209">
        <v>4</v>
      </c>
      <c r="P5209">
        <v>1</v>
      </c>
      <c r="Q5209">
        <v>22</v>
      </c>
      <c r="R5209">
        <v>0</v>
      </c>
      <c r="S5209">
        <v>1.1100000000000001</v>
      </c>
      <c r="T5209">
        <v>0.27750000000000002</v>
      </c>
      <c r="U5209">
        <v>6.1050000000000004</v>
      </c>
    </row>
    <row r="5210" spans="1:21" x14ac:dyDescent="0.25">
      <c r="A5210" t="s">
        <v>19718</v>
      </c>
      <c r="B5210">
        <v>1</v>
      </c>
      <c r="C5210" t="s">
        <v>78</v>
      </c>
      <c r="D5210" t="s">
        <v>102</v>
      </c>
      <c r="E5210" t="s">
        <v>10895</v>
      </c>
      <c r="F5210" t="s">
        <v>140</v>
      </c>
      <c r="G5210" t="s">
        <v>72</v>
      </c>
      <c r="H5210" t="s">
        <v>129</v>
      </c>
      <c r="I5210" t="s">
        <v>22</v>
      </c>
      <c r="J5210" t="s">
        <v>141</v>
      </c>
      <c r="K5210" t="s">
        <v>19719</v>
      </c>
      <c r="L5210" t="s">
        <v>19720</v>
      </c>
      <c r="M5210">
        <v>0.78277777699999995</v>
      </c>
      <c r="N5210">
        <v>4</v>
      </c>
      <c r="O5210">
        <v>0</v>
      </c>
      <c r="P5210">
        <v>46</v>
      </c>
      <c r="Q5210">
        <v>166</v>
      </c>
      <c r="R5210">
        <v>3.1311110000000002</v>
      </c>
      <c r="S5210">
        <v>0</v>
      </c>
      <c r="T5210">
        <v>36.007778000000002</v>
      </c>
      <c r="U5210">
        <v>129.94111100000001</v>
      </c>
    </row>
    <row r="5211" spans="1:21" x14ac:dyDescent="0.25">
      <c r="A5211" t="s">
        <v>19721</v>
      </c>
      <c r="B5211">
        <v>1</v>
      </c>
      <c r="C5211" t="s">
        <v>78</v>
      </c>
      <c r="D5211" t="s">
        <v>81</v>
      </c>
      <c r="E5211" t="s">
        <v>19722</v>
      </c>
      <c r="F5211" t="s">
        <v>4991</v>
      </c>
      <c r="G5211" t="s">
        <v>71</v>
      </c>
      <c r="H5211" t="s">
        <v>129</v>
      </c>
      <c r="I5211" t="s">
        <v>22</v>
      </c>
      <c r="J5211" t="s">
        <v>141</v>
      </c>
      <c r="K5211" t="s">
        <v>19723</v>
      </c>
      <c r="L5211" t="s">
        <v>19724</v>
      </c>
      <c r="M5211">
        <v>6.340833333</v>
      </c>
      <c r="N5211">
        <v>0</v>
      </c>
      <c r="O5211">
        <v>4</v>
      </c>
      <c r="P5211">
        <v>0</v>
      </c>
      <c r="Q5211">
        <v>0</v>
      </c>
      <c r="R5211">
        <v>0</v>
      </c>
      <c r="S5211">
        <v>25.363333000000001</v>
      </c>
      <c r="T5211">
        <v>0</v>
      </c>
      <c r="U5211">
        <v>0</v>
      </c>
    </row>
    <row r="5212" spans="1:21" x14ac:dyDescent="0.25">
      <c r="A5212" t="s">
        <v>19725</v>
      </c>
      <c r="B5212">
        <v>1</v>
      </c>
      <c r="C5212" t="s">
        <v>78</v>
      </c>
      <c r="D5212" t="s">
        <v>102</v>
      </c>
      <c r="E5212" t="s">
        <v>19726</v>
      </c>
      <c r="F5212" t="s">
        <v>5012</v>
      </c>
      <c r="G5212" t="s">
        <v>72</v>
      </c>
      <c r="H5212" t="s">
        <v>129</v>
      </c>
      <c r="I5212" t="s">
        <v>22</v>
      </c>
      <c r="J5212" t="s">
        <v>141</v>
      </c>
      <c r="K5212" t="s">
        <v>19727</v>
      </c>
      <c r="L5212" t="s">
        <v>19728</v>
      </c>
      <c r="M5212">
        <v>0.71111111100000002</v>
      </c>
      <c r="N5212">
        <v>0</v>
      </c>
      <c r="O5212">
        <v>0</v>
      </c>
      <c r="P5212">
        <v>0</v>
      </c>
      <c r="Q5212">
        <v>16</v>
      </c>
      <c r="R5212">
        <v>0</v>
      </c>
      <c r="S5212">
        <v>0</v>
      </c>
      <c r="T5212">
        <v>0</v>
      </c>
      <c r="U5212">
        <v>11.377777999999999</v>
      </c>
    </row>
    <row r="5213" spans="1:21" x14ac:dyDescent="0.25">
      <c r="A5213" t="s">
        <v>19729</v>
      </c>
      <c r="B5213">
        <v>1</v>
      </c>
      <c r="C5213" t="s">
        <v>79</v>
      </c>
      <c r="D5213" t="s">
        <v>125</v>
      </c>
      <c r="E5213" t="s">
        <v>19730</v>
      </c>
      <c r="F5213" t="s">
        <v>5070</v>
      </c>
      <c r="G5213" t="s">
        <v>71</v>
      </c>
      <c r="H5213" t="s">
        <v>129</v>
      </c>
      <c r="I5213" t="s">
        <v>22</v>
      </c>
      <c r="J5213" t="s">
        <v>141</v>
      </c>
      <c r="K5213" t="s">
        <v>19731</v>
      </c>
      <c r="L5213" t="s">
        <v>19732</v>
      </c>
      <c r="M5213">
        <v>4.9680555550000003</v>
      </c>
      <c r="N5213">
        <v>0</v>
      </c>
      <c r="O5213">
        <v>0</v>
      </c>
      <c r="P5213">
        <v>0</v>
      </c>
      <c r="Q5213">
        <v>1</v>
      </c>
      <c r="R5213">
        <v>0</v>
      </c>
      <c r="S5213">
        <v>0</v>
      </c>
      <c r="T5213">
        <v>0</v>
      </c>
      <c r="U5213">
        <v>4.9680559999999998</v>
      </c>
    </row>
    <row r="5214" spans="1:21" x14ac:dyDescent="0.25">
      <c r="A5214" t="s">
        <v>19733</v>
      </c>
      <c r="B5214">
        <v>1</v>
      </c>
      <c r="C5214" t="s">
        <v>79</v>
      </c>
      <c r="D5214" t="s">
        <v>125</v>
      </c>
      <c r="E5214" t="s">
        <v>19734</v>
      </c>
      <c r="F5214" t="s">
        <v>5070</v>
      </c>
      <c r="G5214" t="s">
        <v>71</v>
      </c>
      <c r="H5214" t="s">
        <v>129</v>
      </c>
      <c r="I5214" t="s">
        <v>22</v>
      </c>
      <c r="J5214" t="s">
        <v>141</v>
      </c>
      <c r="K5214" t="s">
        <v>19735</v>
      </c>
      <c r="L5214" t="s">
        <v>19736</v>
      </c>
      <c r="M5214">
        <v>1.9375</v>
      </c>
      <c r="N5214">
        <v>0</v>
      </c>
      <c r="O5214">
        <v>0</v>
      </c>
      <c r="P5214">
        <v>0</v>
      </c>
      <c r="Q5214">
        <v>1</v>
      </c>
      <c r="R5214">
        <v>0</v>
      </c>
      <c r="S5214">
        <v>0</v>
      </c>
      <c r="T5214">
        <v>0</v>
      </c>
      <c r="U5214">
        <v>1.9375</v>
      </c>
    </row>
    <row r="5215" spans="1:21" x14ac:dyDescent="0.25">
      <c r="A5215" t="s">
        <v>19737</v>
      </c>
      <c r="B5215">
        <v>1</v>
      </c>
      <c r="C5215" t="s">
        <v>78</v>
      </c>
      <c r="D5215" t="s">
        <v>102</v>
      </c>
      <c r="E5215" t="s">
        <v>19738</v>
      </c>
      <c r="F5215" t="s">
        <v>5417</v>
      </c>
      <c r="G5215" t="s">
        <v>71</v>
      </c>
      <c r="H5215" t="s">
        <v>129</v>
      </c>
      <c r="I5215" t="s">
        <v>22</v>
      </c>
      <c r="J5215" t="s">
        <v>141</v>
      </c>
      <c r="K5215" t="s">
        <v>19739</v>
      </c>
      <c r="L5215" t="s">
        <v>19740</v>
      </c>
      <c r="M5215">
        <v>0.95222222199999995</v>
      </c>
      <c r="N5215">
        <v>0</v>
      </c>
      <c r="O5215">
        <v>1</v>
      </c>
      <c r="P5215">
        <v>0</v>
      </c>
      <c r="Q5215">
        <v>0</v>
      </c>
      <c r="R5215">
        <v>0</v>
      </c>
      <c r="S5215">
        <v>0.95222200000000001</v>
      </c>
      <c r="T5215">
        <v>0</v>
      </c>
      <c r="U5215">
        <v>0</v>
      </c>
    </row>
    <row r="5216" spans="1:21" x14ac:dyDescent="0.25">
      <c r="A5216" t="s">
        <v>19741</v>
      </c>
      <c r="B5216">
        <v>1</v>
      </c>
      <c r="C5216" t="s">
        <v>78</v>
      </c>
      <c r="D5216" t="s">
        <v>85</v>
      </c>
      <c r="E5216" t="s">
        <v>19742</v>
      </c>
      <c r="F5216" t="s">
        <v>4991</v>
      </c>
      <c r="G5216" t="s">
        <v>71</v>
      </c>
      <c r="H5216" t="s">
        <v>129</v>
      </c>
      <c r="I5216" t="s">
        <v>22</v>
      </c>
      <c r="J5216" t="s">
        <v>141</v>
      </c>
      <c r="K5216" t="s">
        <v>19743</v>
      </c>
      <c r="L5216" t="s">
        <v>19744</v>
      </c>
      <c r="M5216">
        <v>0.49416666599999998</v>
      </c>
      <c r="N5216">
        <v>0</v>
      </c>
      <c r="O5216">
        <v>4</v>
      </c>
      <c r="P5216">
        <v>0</v>
      </c>
      <c r="Q5216">
        <v>0</v>
      </c>
      <c r="R5216">
        <v>0</v>
      </c>
      <c r="S5216">
        <v>1.976667</v>
      </c>
      <c r="T5216">
        <v>0</v>
      </c>
      <c r="U5216">
        <v>0</v>
      </c>
    </row>
    <row r="5217" spans="1:21" x14ac:dyDescent="0.25">
      <c r="A5217" t="s">
        <v>19745</v>
      </c>
      <c r="B5217">
        <v>1</v>
      </c>
      <c r="C5217" t="s">
        <v>78</v>
      </c>
      <c r="D5217" t="s">
        <v>102</v>
      </c>
      <c r="E5217" t="s">
        <v>19746</v>
      </c>
      <c r="F5217" t="s">
        <v>140</v>
      </c>
      <c r="G5217" t="s">
        <v>72</v>
      </c>
      <c r="H5217" t="s">
        <v>129</v>
      </c>
      <c r="I5217" t="s">
        <v>22</v>
      </c>
      <c r="J5217" t="s">
        <v>141</v>
      </c>
      <c r="K5217" t="s">
        <v>19747</v>
      </c>
      <c r="L5217" t="s">
        <v>19748</v>
      </c>
      <c r="M5217">
        <v>1.276944444</v>
      </c>
      <c r="N5217">
        <v>1</v>
      </c>
      <c r="O5217">
        <v>0</v>
      </c>
      <c r="P5217">
        <v>0</v>
      </c>
      <c r="Q5217">
        <v>0</v>
      </c>
      <c r="R5217">
        <v>1.2769440000000001</v>
      </c>
      <c r="S5217">
        <v>0</v>
      </c>
      <c r="T5217">
        <v>0</v>
      </c>
      <c r="U5217">
        <v>0</v>
      </c>
    </row>
    <row r="5218" spans="1:21" x14ac:dyDescent="0.25">
      <c r="A5218" t="s">
        <v>19749</v>
      </c>
      <c r="B5218">
        <v>1</v>
      </c>
      <c r="C5218" t="s">
        <v>78</v>
      </c>
      <c r="D5218" t="s">
        <v>95</v>
      </c>
      <c r="E5218" t="s">
        <v>19750</v>
      </c>
      <c r="F5218" t="s">
        <v>5070</v>
      </c>
      <c r="G5218" t="s">
        <v>71</v>
      </c>
      <c r="H5218" t="s">
        <v>129</v>
      </c>
      <c r="I5218" t="s">
        <v>22</v>
      </c>
      <c r="J5218" t="s">
        <v>141</v>
      </c>
      <c r="K5218" t="s">
        <v>19751</v>
      </c>
      <c r="L5218" t="s">
        <v>19752</v>
      </c>
      <c r="M5218">
        <v>0.61166666599999997</v>
      </c>
      <c r="N5218">
        <v>0</v>
      </c>
      <c r="O5218">
        <v>1</v>
      </c>
      <c r="P5218">
        <v>0</v>
      </c>
      <c r="Q5218">
        <v>0</v>
      </c>
      <c r="R5218">
        <v>0</v>
      </c>
      <c r="S5218">
        <v>0.61166699999999996</v>
      </c>
      <c r="T5218">
        <v>0</v>
      </c>
      <c r="U5218">
        <v>0</v>
      </c>
    </row>
    <row r="5219" spans="1:21" x14ac:dyDescent="0.25">
      <c r="A5219" t="s">
        <v>19753</v>
      </c>
      <c r="B5219">
        <v>1</v>
      </c>
      <c r="C5219" t="s">
        <v>78</v>
      </c>
      <c r="D5219" t="s">
        <v>90</v>
      </c>
      <c r="E5219" t="s">
        <v>19754</v>
      </c>
      <c r="F5219" t="s">
        <v>177</v>
      </c>
      <c r="G5219" t="s">
        <v>71</v>
      </c>
      <c r="H5219" t="s">
        <v>129</v>
      </c>
      <c r="I5219" t="s">
        <v>22</v>
      </c>
      <c r="J5219" t="s">
        <v>130</v>
      </c>
      <c r="K5219" t="s">
        <v>19755</v>
      </c>
      <c r="L5219" t="s">
        <v>19756</v>
      </c>
      <c r="M5219">
        <v>8.6782027769999992</v>
      </c>
      <c r="N5219">
        <v>0</v>
      </c>
      <c r="O5219">
        <v>90</v>
      </c>
      <c r="P5219">
        <v>0</v>
      </c>
      <c r="Q5219">
        <v>0</v>
      </c>
      <c r="R5219">
        <v>0</v>
      </c>
      <c r="S5219">
        <v>781.03824999999995</v>
      </c>
      <c r="T5219">
        <v>0</v>
      </c>
      <c r="U5219">
        <v>0</v>
      </c>
    </row>
    <row r="5220" spans="1:21" x14ac:dyDescent="0.25">
      <c r="A5220" t="s">
        <v>19757</v>
      </c>
      <c r="B5220">
        <v>1</v>
      </c>
      <c r="C5220" t="s">
        <v>78</v>
      </c>
      <c r="D5220" t="s">
        <v>81</v>
      </c>
      <c r="E5220" t="s">
        <v>19758</v>
      </c>
      <c r="F5220" t="s">
        <v>4991</v>
      </c>
      <c r="G5220" t="s">
        <v>71</v>
      </c>
      <c r="H5220" t="s">
        <v>129</v>
      </c>
      <c r="I5220" t="s">
        <v>22</v>
      </c>
      <c r="J5220" t="s">
        <v>141</v>
      </c>
      <c r="K5220" t="s">
        <v>19759</v>
      </c>
      <c r="L5220" t="s">
        <v>19760</v>
      </c>
      <c r="M5220">
        <v>4.26</v>
      </c>
      <c r="N5220">
        <v>0</v>
      </c>
      <c r="O5220">
        <v>2</v>
      </c>
      <c r="P5220">
        <v>0</v>
      </c>
      <c r="Q5220">
        <v>0</v>
      </c>
      <c r="R5220">
        <v>0</v>
      </c>
      <c r="S5220">
        <v>8.52</v>
      </c>
      <c r="T5220">
        <v>0</v>
      </c>
      <c r="U5220">
        <v>0</v>
      </c>
    </row>
    <row r="5221" spans="1:21" x14ac:dyDescent="0.25">
      <c r="A5221" t="s">
        <v>19761</v>
      </c>
      <c r="B5221">
        <v>1</v>
      </c>
      <c r="C5221" t="s">
        <v>78</v>
      </c>
      <c r="D5221" t="s">
        <v>80</v>
      </c>
      <c r="E5221" t="s">
        <v>19762</v>
      </c>
      <c r="F5221" t="s">
        <v>177</v>
      </c>
      <c r="G5221" t="s">
        <v>72</v>
      </c>
      <c r="H5221" t="s">
        <v>129</v>
      </c>
      <c r="I5221" t="s">
        <v>22</v>
      </c>
      <c r="J5221" t="s">
        <v>130</v>
      </c>
      <c r="K5221" t="s">
        <v>19763</v>
      </c>
      <c r="L5221" t="s">
        <v>19764</v>
      </c>
      <c r="M5221">
        <v>4.3438888880000004</v>
      </c>
      <c r="N5221">
        <v>0</v>
      </c>
      <c r="O5221">
        <v>14</v>
      </c>
      <c r="P5221">
        <v>0</v>
      </c>
      <c r="Q5221">
        <v>0</v>
      </c>
      <c r="R5221">
        <v>0</v>
      </c>
      <c r="S5221">
        <v>60.814444000000002</v>
      </c>
      <c r="T5221">
        <v>0</v>
      </c>
      <c r="U5221">
        <v>0</v>
      </c>
    </row>
    <row r="5222" spans="1:21" x14ac:dyDescent="0.25">
      <c r="A5222" t="s">
        <v>19765</v>
      </c>
      <c r="B5222">
        <v>1</v>
      </c>
      <c r="C5222" t="s">
        <v>78</v>
      </c>
      <c r="D5222" t="s">
        <v>80</v>
      </c>
      <c r="E5222" t="s">
        <v>19766</v>
      </c>
      <c r="F5222" t="s">
        <v>6241</v>
      </c>
      <c r="G5222" t="s">
        <v>71</v>
      </c>
      <c r="H5222" t="s">
        <v>129</v>
      </c>
      <c r="I5222" t="s">
        <v>22</v>
      </c>
      <c r="J5222" t="s">
        <v>141</v>
      </c>
      <c r="K5222" t="s">
        <v>19767</v>
      </c>
      <c r="L5222" t="s">
        <v>19768</v>
      </c>
      <c r="M5222">
        <v>2.3480555550000002</v>
      </c>
      <c r="N5222">
        <v>0</v>
      </c>
      <c r="O5222">
        <v>48</v>
      </c>
      <c r="P5222">
        <v>0</v>
      </c>
      <c r="Q5222">
        <v>0</v>
      </c>
      <c r="R5222">
        <v>0</v>
      </c>
      <c r="S5222">
        <v>112.706667</v>
      </c>
      <c r="T5222">
        <v>0</v>
      </c>
      <c r="U5222">
        <v>0</v>
      </c>
    </row>
    <row r="5223" spans="1:21" x14ac:dyDescent="0.25">
      <c r="A5223" t="s">
        <v>19769</v>
      </c>
      <c r="B5223">
        <v>1</v>
      </c>
      <c r="C5223" t="s">
        <v>78</v>
      </c>
      <c r="D5223" t="s">
        <v>90</v>
      </c>
      <c r="E5223" t="s">
        <v>19770</v>
      </c>
      <c r="F5223" t="s">
        <v>4991</v>
      </c>
      <c r="G5223" t="s">
        <v>71</v>
      </c>
      <c r="H5223" t="s">
        <v>129</v>
      </c>
      <c r="I5223" t="s">
        <v>22</v>
      </c>
      <c r="J5223" t="s">
        <v>141</v>
      </c>
      <c r="K5223" t="s">
        <v>19771</v>
      </c>
      <c r="L5223" t="s">
        <v>19772</v>
      </c>
      <c r="M5223">
        <v>2.426111111</v>
      </c>
      <c r="N5223">
        <v>0</v>
      </c>
      <c r="O5223">
        <v>1</v>
      </c>
      <c r="P5223">
        <v>0</v>
      </c>
      <c r="Q5223">
        <v>0</v>
      </c>
      <c r="R5223">
        <v>0</v>
      </c>
      <c r="S5223">
        <v>2.4261110000000001</v>
      </c>
      <c r="T5223">
        <v>0</v>
      </c>
      <c r="U5223">
        <v>0</v>
      </c>
    </row>
    <row r="5224" spans="1:21" x14ac:dyDescent="0.25">
      <c r="A5224" t="s">
        <v>19773</v>
      </c>
      <c r="B5224">
        <v>1</v>
      </c>
      <c r="C5224" t="s">
        <v>78</v>
      </c>
      <c r="D5224" t="s">
        <v>85</v>
      </c>
      <c r="E5224" t="s">
        <v>19774</v>
      </c>
      <c r="F5224" t="s">
        <v>5417</v>
      </c>
      <c r="G5224" t="s">
        <v>71</v>
      </c>
      <c r="H5224" t="s">
        <v>129</v>
      </c>
      <c r="I5224" t="s">
        <v>22</v>
      </c>
      <c r="J5224" t="s">
        <v>141</v>
      </c>
      <c r="K5224" t="s">
        <v>19775</v>
      </c>
      <c r="L5224" t="s">
        <v>19776</v>
      </c>
      <c r="M5224">
        <v>2.207222222</v>
      </c>
      <c r="N5224">
        <v>0</v>
      </c>
      <c r="O5224">
        <v>2</v>
      </c>
      <c r="P5224">
        <v>0</v>
      </c>
      <c r="Q5224">
        <v>0</v>
      </c>
      <c r="R5224">
        <v>0</v>
      </c>
      <c r="S5224">
        <v>4.4144439999999996</v>
      </c>
      <c r="T5224">
        <v>0</v>
      </c>
      <c r="U5224">
        <v>0</v>
      </c>
    </row>
    <row r="5225" spans="1:21" x14ac:dyDescent="0.25">
      <c r="A5225" t="s">
        <v>19777</v>
      </c>
      <c r="B5225">
        <v>1</v>
      </c>
      <c r="C5225" t="s">
        <v>78</v>
      </c>
      <c r="D5225" t="s">
        <v>80</v>
      </c>
      <c r="E5225" t="s">
        <v>19778</v>
      </c>
      <c r="F5225" t="s">
        <v>140</v>
      </c>
      <c r="G5225" t="s">
        <v>72</v>
      </c>
      <c r="H5225" t="s">
        <v>129</v>
      </c>
      <c r="I5225" t="s">
        <v>22</v>
      </c>
      <c r="J5225" t="s">
        <v>141</v>
      </c>
      <c r="K5225" t="s">
        <v>19779</v>
      </c>
      <c r="L5225" t="s">
        <v>19780</v>
      </c>
      <c r="M5225">
        <v>0.79444444400000003</v>
      </c>
      <c r="N5225">
        <v>46</v>
      </c>
      <c r="O5225">
        <v>11541</v>
      </c>
      <c r="P5225">
        <v>0</v>
      </c>
      <c r="Q5225">
        <v>0</v>
      </c>
      <c r="R5225">
        <v>36.544443999999999</v>
      </c>
      <c r="S5225">
        <v>9168.6833279999992</v>
      </c>
      <c r="T5225">
        <v>0</v>
      </c>
      <c r="U5225">
        <v>0</v>
      </c>
    </row>
    <row r="5226" spans="1:21" x14ac:dyDescent="0.25">
      <c r="A5226" t="s">
        <v>19781</v>
      </c>
      <c r="B5226">
        <v>1</v>
      </c>
      <c r="C5226" t="s">
        <v>78</v>
      </c>
      <c r="D5226" t="s">
        <v>102</v>
      </c>
      <c r="E5226" t="s">
        <v>19782</v>
      </c>
      <c r="F5226" t="s">
        <v>10266</v>
      </c>
      <c r="G5226" t="s">
        <v>71</v>
      </c>
      <c r="H5226" t="s">
        <v>129</v>
      </c>
      <c r="I5226" t="s">
        <v>22</v>
      </c>
      <c r="J5226" t="s">
        <v>141</v>
      </c>
      <c r="K5226" t="s">
        <v>19783</v>
      </c>
      <c r="L5226" t="s">
        <v>19784</v>
      </c>
      <c r="M5226">
        <v>3.3205555549999999</v>
      </c>
      <c r="N5226">
        <v>1</v>
      </c>
      <c r="O5226">
        <v>701</v>
      </c>
      <c r="P5226">
        <v>0</v>
      </c>
      <c r="Q5226">
        <v>0</v>
      </c>
      <c r="R5226">
        <v>3.3205559999999998</v>
      </c>
      <c r="S5226">
        <v>2327.7094440000001</v>
      </c>
      <c r="T5226">
        <v>0</v>
      </c>
      <c r="U5226">
        <v>0</v>
      </c>
    </row>
    <row r="5227" spans="1:21" x14ac:dyDescent="0.25">
      <c r="A5227" t="s">
        <v>19785</v>
      </c>
      <c r="B5227">
        <v>1</v>
      </c>
      <c r="C5227" t="s">
        <v>78</v>
      </c>
      <c r="D5227" t="s">
        <v>102</v>
      </c>
      <c r="E5227" t="s">
        <v>19786</v>
      </c>
      <c r="F5227" t="s">
        <v>140</v>
      </c>
      <c r="G5227" t="s">
        <v>72</v>
      </c>
      <c r="H5227" t="s">
        <v>129</v>
      </c>
      <c r="I5227" t="s">
        <v>22</v>
      </c>
      <c r="J5227" t="s">
        <v>141</v>
      </c>
      <c r="K5227" t="s">
        <v>19787</v>
      </c>
      <c r="L5227" t="s">
        <v>19788</v>
      </c>
      <c r="M5227">
        <v>0.53111111099999997</v>
      </c>
      <c r="N5227">
        <v>8</v>
      </c>
      <c r="O5227">
        <v>326</v>
      </c>
      <c r="P5227">
        <v>0</v>
      </c>
      <c r="Q5227">
        <v>0</v>
      </c>
      <c r="R5227">
        <v>4.2488890000000001</v>
      </c>
      <c r="S5227">
        <v>173.142222</v>
      </c>
      <c r="T5227">
        <v>0</v>
      </c>
      <c r="U5227">
        <v>0</v>
      </c>
    </row>
    <row r="5228" spans="1:21" x14ac:dyDescent="0.25">
      <c r="A5228" t="s">
        <v>19789</v>
      </c>
      <c r="B5228">
        <v>1</v>
      </c>
      <c r="C5228" t="s">
        <v>78</v>
      </c>
      <c r="D5228" t="s">
        <v>98</v>
      </c>
      <c r="E5228" t="s">
        <v>19790</v>
      </c>
      <c r="F5228" t="s">
        <v>5012</v>
      </c>
      <c r="G5228" t="s">
        <v>72</v>
      </c>
      <c r="H5228" t="s">
        <v>129</v>
      </c>
      <c r="I5228" t="s">
        <v>22</v>
      </c>
      <c r="J5228" t="s">
        <v>141</v>
      </c>
      <c r="K5228" t="s">
        <v>19791</v>
      </c>
      <c r="L5228" t="s">
        <v>19792</v>
      </c>
      <c r="M5228">
        <v>3.3588888880000001</v>
      </c>
      <c r="N5228">
        <v>0</v>
      </c>
      <c r="O5228">
        <v>23</v>
      </c>
      <c r="P5228">
        <v>1</v>
      </c>
      <c r="Q5228">
        <v>17</v>
      </c>
      <c r="R5228">
        <v>0</v>
      </c>
      <c r="S5228">
        <v>77.254444000000007</v>
      </c>
      <c r="T5228">
        <v>3.358889</v>
      </c>
      <c r="U5228">
        <v>57.101111000000003</v>
      </c>
    </row>
    <row r="5229" spans="1:21" x14ac:dyDescent="0.25">
      <c r="A5229" t="s">
        <v>19793</v>
      </c>
      <c r="B5229">
        <v>1</v>
      </c>
      <c r="C5229" t="s">
        <v>78</v>
      </c>
      <c r="D5229" t="s">
        <v>81</v>
      </c>
      <c r="E5229" t="s">
        <v>19794</v>
      </c>
      <c r="F5229" t="s">
        <v>2199</v>
      </c>
      <c r="G5229" t="s">
        <v>72</v>
      </c>
      <c r="H5229" t="s">
        <v>129</v>
      </c>
      <c r="I5229" t="s">
        <v>24</v>
      </c>
      <c r="J5229" t="s">
        <v>141</v>
      </c>
      <c r="K5229" t="s">
        <v>19795</v>
      </c>
      <c r="L5229" t="s">
        <v>19796</v>
      </c>
      <c r="M5229">
        <v>1.8125</v>
      </c>
      <c r="N5229">
        <v>7</v>
      </c>
      <c r="O5229">
        <v>1917</v>
      </c>
      <c r="P5229">
        <v>0</v>
      </c>
      <c r="Q5229">
        <v>1</v>
      </c>
      <c r="R5229">
        <v>12.6875</v>
      </c>
      <c r="S5229">
        <v>3474.5625</v>
      </c>
      <c r="T5229">
        <v>0</v>
      </c>
      <c r="U5229">
        <v>1.8125</v>
      </c>
    </row>
    <row r="5230" spans="1:21" x14ac:dyDescent="0.25">
      <c r="A5230" t="s">
        <v>19797</v>
      </c>
      <c r="B5230">
        <v>1</v>
      </c>
      <c r="C5230" t="s">
        <v>78</v>
      </c>
      <c r="D5230" t="s">
        <v>98</v>
      </c>
      <c r="E5230" t="s">
        <v>19798</v>
      </c>
      <c r="F5230" t="s">
        <v>4991</v>
      </c>
      <c r="G5230" t="s">
        <v>71</v>
      </c>
      <c r="H5230" t="s">
        <v>129</v>
      </c>
      <c r="I5230" t="s">
        <v>22</v>
      </c>
      <c r="J5230" t="s">
        <v>141</v>
      </c>
      <c r="K5230" t="s">
        <v>19799</v>
      </c>
      <c r="L5230" t="s">
        <v>19800</v>
      </c>
      <c r="M5230">
        <v>1.234444444</v>
      </c>
      <c r="N5230">
        <v>0</v>
      </c>
      <c r="O5230">
        <v>1</v>
      </c>
      <c r="P5230">
        <v>0</v>
      </c>
      <c r="Q5230">
        <v>0</v>
      </c>
      <c r="R5230">
        <v>0</v>
      </c>
      <c r="S5230">
        <v>1.2344440000000001</v>
      </c>
      <c r="T5230">
        <v>0</v>
      </c>
      <c r="U5230">
        <v>0</v>
      </c>
    </row>
    <row r="5231" spans="1:21" x14ac:dyDescent="0.25">
      <c r="A5231" t="s">
        <v>19801</v>
      </c>
      <c r="B5231">
        <v>1</v>
      </c>
      <c r="C5231" t="s">
        <v>78</v>
      </c>
      <c r="D5231" t="s">
        <v>98</v>
      </c>
      <c r="E5231" t="s">
        <v>19802</v>
      </c>
      <c r="F5231" t="s">
        <v>5626</v>
      </c>
      <c r="G5231" t="s">
        <v>71</v>
      </c>
      <c r="H5231" t="s">
        <v>129</v>
      </c>
      <c r="I5231" t="s">
        <v>22</v>
      </c>
      <c r="J5231" t="s">
        <v>141</v>
      </c>
      <c r="K5231" t="s">
        <v>19803</v>
      </c>
      <c r="L5231" t="s">
        <v>19804</v>
      </c>
      <c r="M5231">
        <v>2.096666666</v>
      </c>
      <c r="N5231">
        <v>0</v>
      </c>
      <c r="O5231">
        <v>0</v>
      </c>
      <c r="P5231">
        <v>0</v>
      </c>
      <c r="Q5231">
        <v>1</v>
      </c>
      <c r="R5231">
        <v>0</v>
      </c>
      <c r="S5231">
        <v>0</v>
      </c>
      <c r="T5231">
        <v>0</v>
      </c>
      <c r="U5231">
        <v>2.0966670000000001</v>
      </c>
    </row>
    <row r="5232" spans="1:21" x14ac:dyDescent="0.25">
      <c r="A5232" t="s">
        <v>19805</v>
      </c>
      <c r="B5232">
        <v>1</v>
      </c>
      <c r="C5232" t="s">
        <v>78</v>
      </c>
      <c r="D5232" t="s">
        <v>98</v>
      </c>
      <c r="E5232" t="s">
        <v>19806</v>
      </c>
      <c r="F5232" t="s">
        <v>4991</v>
      </c>
      <c r="G5232" t="s">
        <v>71</v>
      </c>
      <c r="H5232" t="s">
        <v>129</v>
      </c>
      <c r="I5232" t="s">
        <v>22</v>
      </c>
      <c r="J5232" t="s">
        <v>141</v>
      </c>
      <c r="K5232" t="s">
        <v>19807</v>
      </c>
      <c r="L5232" t="s">
        <v>19808</v>
      </c>
      <c r="M5232">
        <v>1.8519444439999999</v>
      </c>
      <c r="N5232">
        <v>0</v>
      </c>
      <c r="O5232">
        <v>2</v>
      </c>
      <c r="P5232">
        <v>0</v>
      </c>
      <c r="Q5232">
        <v>0</v>
      </c>
      <c r="R5232">
        <v>0</v>
      </c>
      <c r="S5232">
        <v>3.7038890000000002</v>
      </c>
      <c r="T5232">
        <v>0</v>
      </c>
      <c r="U5232">
        <v>0</v>
      </c>
    </row>
    <row r="5233" spans="1:21" x14ac:dyDescent="0.25">
      <c r="A5233" t="s">
        <v>19809</v>
      </c>
      <c r="B5233">
        <v>1</v>
      </c>
      <c r="C5233" t="s">
        <v>78</v>
      </c>
      <c r="D5233" t="s">
        <v>98</v>
      </c>
      <c r="E5233" t="s">
        <v>19810</v>
      </c>
      <c r="F5233" t="s">
        <v>4991</v>
      </c>
      <c r="G5233" t="s">
        <v>71</v>
      </c>
      <c r="H5233" t="s">
        <v>129</v>
      </c>
      <c r="I5233" t="s">
        <v>22</v>
      </c>
      <c r="J5233" t="s">
        <v>141</v>
      </c>
      <c r="K5233" t="s">
        <v>19811</v>
      </c>
      <c r="L5233" t="s">
        <v>19812</v>
      </c>
      <c r="M5233">
        <v>0.74666666599999998</v>
      </c>
      <c r="N5233">
        <v>0</v>
      </c>
      <c r="O5233">
        <v>2</v>
      </c>
      <c r="P5233">
        <v>0</v>
      </c>
      <c r="Q5233">
        <v>0</v>
      </c>
      <c r="R5233">
        <v>0</v>
      </c>
      <c r="S5233">
        <v>1.493333</v>
      </c>
      <c r="T5233">
        <v>0</v>
      </c>
      <c r="U5233">
        <v>0</v>
      </c>
    </row>
    <row r="5234" spans="1:21" x14ac:dyDescent="0.25">
      <c r="A5234" t="s">
        <v>19813</v>
      </c>
      <c r="B5234">
        <v>1</v>
      </c>
      <c r="C5234" t="s">
        <v>78</v>
      </c>
      <c r="D5234" t="s">
        <v>98</v>
      </c>
      <c r="E5234" t="s">
        <v>19814</v>
      </c>
      <c r="F5234" t="s">
        <v>4991</v>
      </c>
      <c r="G5234" t="s">
        <v>71</v>
      </c>
      <c r="H5234" t="s">
        <v>129</v>
      </c>
      <c r="I5234" t="s">
        <v>22</v>
      </c>
      <c r="J5234" t="s">
        <v>141</v>
      </c>
      <c r="K5234" t="s">
        <v>19815</v>
      </c>
      <c r="L5234" t="s">
        <v>19816</v>
      </c>
      <c r="M5234">
        <v>2.6544444440000001</v>
      </c>
      <c r="N5234">
        <v>0</v>
      </c>
      <c r="O5234">
        <v>1</v>
      </c>
      <c r="P5234">
        <v>0</v>
      </c>
      <c r="Q5234">
        <v>0</v>
      </c>
      <c r="R5234">
        <v>0</v>
      </c>
      <c r="S5234">
        <v>2.6544439999999998</v>
      </c>
      <c r="T5234">
        <v>0</v>
      </c>
      <c r="U5234">
        <v>0</v>
      </c>
    </row>
    <row r="5235" spans="1:21" x14ac:dyDescent="0.25">
      <c r="A5235" t="s">
        <v>19817</v>
      </c>
      <c r="B5235">
        <v>1</v>
      </c>
      <c r="C5235" t="s">
        <v>78</v>
      </c>
      <c r="D5235" t="s">
        <v>98</v>
      </c>
      <c r="E5235" t="s">
        <v>19818</v>
      </c>
      <c r="F5235" t="s">
        <v>140</v>
      </c>
      <c r="G5235" t="s">
        <v>72</v>
      </c>
      <c r="H5235" t="s">
        <v>129</v>
      </c>
      <c r="I5235" t="s">
        <v>22</v>
      </c>
      <c r="J5235" t="s">
        <v>141</v>
      </c>
      <c r="K5235" t="s">
        <v>19819</v>
      </c>
      <c r="L5235" t="s">
        <v>19820</v>
      </c>
      <c r="M5235">
        <v>1.244722222</v>
      </c>
      <c r="N5235">
        <v>2</v>
      </c>
      <c r="O5235">
        <v>1017</v>
      </c>
      <c r="P5235">
        <v>17</v>
      </c>
      <c r="Q5235">
        <v>31</v>
      </c>
      <c r="R5235">
        <v>2.4894440000000002</v>
      </c>
      <c r="S5235">
        <v>1265.8824999999999</v>
      </c>
      <c r="T5235">
        <v>21.160278000000002</v>
      </c>
      <c r="U5235">
        <v>38.586388999999997</v>
      </c>
    </row>
    <row r="5236" spans="1:21" x14ac:dyDescent="0.25">
      <c r="A5236" t="s">
        <v>19821</v>
      </c>
      <c r="B5236">
        <v>1</v>
      </c>
      <c r="C5236" t="s">
        <v>78</v>
      </c>
      <c r="D5236" t="s">
        <v>98</v>
      </c>
      <c r="E5236" t="s">
        <v>1123</v>
      </c>
      <c r="F5236" t="s">
        <v>140</v>
      </c>
      <c r="G5236" t="s">
        <v>72</v>
      </c>
      <c r="H5236" t="s">
        <v>129</v>
      </c>
      <c r="I5236" t="s">
        <v>22</v>
      </c>
      <c r="J5236" t="s">
        <v>141</v>
      </c>
      <c r="K5236" t="s">
        <v>19822</v>
      </c>
      <c r="L5236" t="s">
        <v>19823</v>
      </c>
      <c r="M5236">
        <v>0.44500000000000001</v>
      </c>
      <c r="N5236">
        <v>2</v>
      </c>
      <c r="O5236">
        <v>1017</v>
      </c>
      <c r="P5236">
        <v>17</v>
      </c>
      <c r="Q5236">
        <v>31</v>
      </c>
      <c r="R5236">
        <v>0.89</v>
      </c>
      <c r="S5236">
        <v>452.565</v>
      </c>
      <c r="T5236">
        <v>7.5650000000000004</v>
      </c>
      <c r="U5236">
        <v>13.795</v>
      </c>
    </row>
    <row r="5237" spans="1:21" x14ac:dyDescent="0.25">
      <c r="A5237" t="s">
        <v>19824</v>
      </c>
      <c r="B5237">
        <v>1</v>
      </c>
      <c r="C5237" t="s">
        <v>78</v>
      </c>
      <c r="D5237" t="s">
        <v>98</v>
      </c>
      <c r="E5237" t="s">
        <v>19825</v>
      </c>
      <c r="F5237" t="s">
        <v>5012</v>
      </c>
      <c r="G5237" t="s">
        <v>72</v>
      </c>
      <c r="H5237" t="s">
        <v>129</v>
      </c>
      <c r="I5237" t="s">
        <v>22</v>
      </c>
      <c r="J5237" t="s">
        <v>141</v>
      </c>
      <c r="K5237" t="s">
        <v>19826</v>
      </c>
      <c r="L5237" t="s">
        <v>19827</v>
      </c>
      <c r="M5237">
        <v>0.93444444400000004</v>
      </c>
      <c r="N5237">
        <v>2</v>
      </c>
      <c r="O5237">
        <v>0</v>
      </c>
      <c r="P5237">
        <v>0</v>
      </c>
      <c r="Q5237">
        <v>0</v>
      </c>
      <c r="R5237">
        <v>1.868889</v>
      </c>
      <c r="S5237">
        <v>0</v>
      </c>
      <c r="T5237">
        <v>0</v>
      </c>
      <c r="U5237">
        <v>0</v>
      </c>
    </row>
    <row r="5238" spans="1:21" x14ac:dyDescent="0.25">
      <c r="A5238" t="s">
        <v>19828</v>
      </c>
      <c r="B5238">
        <v>1</v>
      </c>
      <c r="C5238" t="s">
        <v>78</v>
      </c>
      <c r="D5238" t="s">
        <v>98</v>
      </c>
      <c r="E5238" t="s">
        <v>19829</v>
      </c>
      <c r="F5238" t="s">
        <v>5012</v>
      </c>
      <c r="G5238" t="s">
        <v>72</v>
      </c>
      <c r="H5238" t="s">
        <v>129</v>
      </c>
      <c r="I5238" t="s">
        <v>22</v>
      </c>
      <c r="J5238" t="s">
        <v>141</v>
      </c>
      <c r="K5238" t="s">
        <v>19830</v>
      </c>
      <c r="L5238" t="s">
        <v>19831</v>
      </c>
      <c r="M5238">
        <v>1.3333333329999999</v>
      </c>
      <c r="N5238">
        <v>0</v>
      </c>
      <c r="O5238">
        <v>37</v>
      </c>
      <c r="P5238">
        <v>1</v>
      </c>
      <c r="Q5238">
        <v>7</v>
      </c>
      <c r="R5238">
        <v>0</v>
      </c>
      <c r="S5238">
        <v>49.333333000000003</v>
      </c>
      <c r="T5238">
        <v>1.3333330000000001</v>
      </c>
      <c r="U5238">
        <v>9.3333329999999997</v>
      </c>
    </row>
    <row r="5239" spans="1:21" x14ac:dyDescent="0.25">
      <c r="A5239" t="s">
        <v>19832</v>
      </c>
      <c r="B5239">
        <v>1</v>
      </c>
      <c r="C5239" t="s">
        <v>78</v>
      </c>
      <c r="D5239" t="s">
        <v>98</v>
      </c>
      <c r="E5239" t="s">
        <v>1137</v>
      </c>
      <c r="F5239" t="s">
        <v>154</v>
      </c>
      <c r="G5239" t="s">
        <v>72</v>
      </c>
      <c r="H5239" t="s">
        <v>129</v>
      </c>
      <c r="I5239" t="s">
        <v>22</v>
      </c>
      <c r="J5239" t="s">
        <v>141</v>
      </c>
      <c r="K5239" t="s">
        <v>19833</v>
      </c>
      <c r="L5239" t="s">
        <v>19834</v>
      </c>
      <c r="M5239">
        <v>6.1111111000000003E-2</v>
      </c>
      <c r="N5239">
        <v>0</v>
      </c>
      <c r="O5239">
        <v>113</v>
      </c>
      <c r="P5239">
        <v>1</v>
      </c>
      <c r="Q5239">
        <v>13</v>
      </c>
      <c r="R5239">
        <v>0</v>
      </c>
      <c r="S5239">
        <v>6.9055559999999998</v>
      </c>
      <c r="T5239">
        <v>6.1110999999999999E-2</v>
      </c>
      <c r="U5239">
        <v>0.79444400000000004</v>
      </c>
    </row>
    <row r="5240" spans="1:21" x14ac:dyDescent="0.25">
      <c r="A5240" t="s">
        <v>19835</v>
      </c>
      <c r="B5240">
        <v>1</v>
      </c>
      <c r="C5240" t="s">
        <v>78</v>
      </c>
      <c r="D5240" t="s">
        <v>98</v>
      </c>
      <c r="E5240" t="s">
        <v>1133</v>
      </c>
      <c r="F5240" t="s">
        <v>140</v>
      </c>
      <c r="G5240" t="s">
        <v>72</v>
      </c>
      <c r="H5240" t="s">
        <v>129</v>
      </c>
      <c r="I5240" t="s">
        <v>22</v>
      </c>
      <c r="J5240" t="s">
        <v>141</v>
      </c>
      <c r="K5240" t="s">
        <v>19836</v>
      </c>
      <c r="L5240" t="s">
        <v>19837</v>
      </c>
      <c r="M5240">
        <v>0.19</v>
      </c>
      <c r="N5240">
        <v>1</v>
      </c>
      <c r="O5240">
        <v>1514</v>
      </c>
      <c r="P5240">
        <v>88</v>
      </c>
      <c r="Q5240">
        <v>128</v>
      </c>
      <c r="R5240">
        <v>0.19</v>
      </c>
      <c r="S5240">
        <v>287.66000000000003</v>
      </c>
      <c r="T5240">
        <v>16.72</v>
      </c>
      <c r="U5240">
        <v>24.32</v>
      </c>
    </row>
    <row r="5241" spans="1:21" x14ac:dyDescent="0.25">
      <c r="A5241" t="s">
        <v>19838</v>
      </c>
      <c r="B5241">
        <v>1</v>
      </c>
      <c r="C5241" t="s">
        <v>78</v>
      </c>
      <c r="D5241" t="s">
        <v>98</v>
      </c>
      <c r="E5241" t="s">
        <v>19818</v>
      </c>
      <c r="F5241" t="s">
        <v>5110</v>
      </c>
      <c r="G5241" t="s">
        <v>72</v>
      </c>
      <c r="H5241" t="s">
        <v>129</v>
      </c>
      <c r="I5241" t="s">
        <v>22</v>
      </c>
      <c r="J5241" t="s">
        <v>141</v>
      </c>
      <c r="K5241" t="s">
        <v>19839</v>
      </c>
      <c r="L5241" t="s">
        <v>19840</v>
      </c>
      <c r="M5241">
        <v>0.14388888799999999</v>
      </c>
      <c r="N5241">
        <v>2</v>
      </c>
      <c r="O5241">
        <v>1017</v>
      </c>
      <c r="P5241">
        <v>17</v>
      </c>
      <c r="Q5241">
        <v>31</v>
      </c>
      <c r="R5241">
        <v>0.28777799999999998</v>
      </c>
      <c r="S5241">
        <v>146.33499900000001</v>
      </c>
      <c r="T5241">
        <v>2.4461110000000001</v>
      </c>
      <c r="U5241">
        <v>4.4605560000000004</v>
      </c>
    </row>
    <row r="5242" spans="1:21" x14ac:dyDescent="0.25">
      <c r="A5242" t="s">
        <v>19841</v>
      </c>
      <c r="B5242">
        <v>1</v>
      </c>
      <c r="C5242" t="s">
        <v>78</v>
      </c>
      <c r="D5242" t="s">
        <v>98</v>
      </c>
      <c r="E5242" t="s">
        <v>19818</v>
      </c>
      <c r="F5242" t="s">
        <v>140</v>
      </c>
      <c r="G5242" t="s">
        <v>72</v>
      </c>
      <c r="H5242" t="s">
        <v>129</v>
      </c>
      <c r="I5242" t="s">
        <v>22</v>
      </c>
      <c r="J5242" t="s">
        <v>141</v>
      </c>
      <c r="K5242" t="s">
        <v>19842</v>
      </c>
      <c r="L5242" t="s">
        <v>19843</v>
      </c>
      <c r="M5242">
        <v>0.39138888799999999</v>
      </c>
      <c r="N5242">
        <v>2</v>
      </c>
      <c r="O5242">
        <v>1017</v>
      </c>
      <c r="P5242">
        <v>17</v>
      </c>
      <c r="Q5242">
        <v>31</v>
      </c>
      <c r="R5242">
        <v>0.78277799999999997</v>
      </c>
      <c r="S5242">
        <v>398.04249900000002</v>
      </c>
      <c r="T5242">
        <v>6.6536109999999997</v>
      </c>
      <c r="U5242">
        <v>12.133056</v>
      </c>
    </row>
    <row r="5243" spans="1:21" x14ac:dyDescent="0.25">
      <c r="A5243" t="s">
        <v>19844</v>
      </c>
      <c r="B5243">
        <v>1</v>
      </c>
      <c r="C5243" t="s">
        <v>78</v>
      </c>
      <c r="D5243" t="s">
        <v>98</v>
      </c>
      <c r="E5243" t="s">
        <v>1137</v>
      </c>
      <c r="F5243" t="s">
        <v>154</v>
      </c>
      <c r="G5243" t="s">
        <v>72</v>
      </c>
      <c r="H5243" t="s">
        <v>129</v>
      </c>
      <c r="I5243" t="s">
        <v>22</v>
      </c>
      <c r="J5243" t="s">
        <v>141</v>
      </c>
      <c r="K5243" t="s">
        <v>19845</v>
      </c>
      <c r="L5243" t="s">
        <v>19846</v>
      </c>
      <c r="M5243">
        <v>0.210277777</v>
      </c>
      <c r="N5243">
        <v>1</v>
      </c>
      <c r="O5243">
        <v>1514</v>
      </c>
      <c r="P5243">
        <v>88</v>
      </c>
      <c r="Q5243">
        <v>128</v>
      </c>
      <c r="R5243">
        <v>0.21027799999999999</v>
      </c>
      <c r="S5243">
        <v>318.36055399999998</v>
      </c>
      <c r="T5243">
        <v>18.504443999999999</v>
      </c>
      <c r="U5243">
        <v>26.915555000000001</v>
      </c>
    </row>
    <row r="5244" spans="1:21" x14ac:dyDescent="0.25">
      <c r="A5244" t="s">
        <v>19847</v>
      </c>
      <c r="B5244">
        <v>1</v>
      </c>
      <c r="C5244" t="s">
        <v>78</v>
      </c>
      <c r="D5244" t="s">
        <v>98</v>
      </c>
      <c r="E5244" t="s">
        <v>1137</v>
      </c>
      <c r="F5244" t="s">
        <v>140</v>
      </c>
      <c r="G5244" t="s">
        <v>72</v>
      </c>
      <c r="H5244" t="s">
        <v>129</v>
      </c>
      <c r="I5244" t="s">
        <v>22</v>
      </c>
      <c r="J5244" t="s">
        <v>141</v>
      </c>
      <c r="K5244" t="s">
        <v>19848</v>
      </c>
      <c r="L5244" t="s">
        <v>19849</v>
      </c>
      <c r="M5244">
        <v>8.2777776999999997E-2</v>
      </c>
      <c r="N5244">
        <v>1</v>
      </c>
      <c r="O5244">
        <v>1514</v>
      </c>
      <c r="P5244">
        <v>88</v>
      </c>
      <c r="Q5244">
        <v>128</v>
      </c>
      <c r="R5244">
        <v>8.2778000000000004E-2</v>
      </c>
      <c r="S5244">
        <v>125.325554</v>
      </c>
      <c r="T5244">
        <v>7.2844439999999997</v>
      </c>
      <c r="U5244">
        <v>10.595554999999999</v>
      </c>
    </row>
    <row r="5245" spans="1:21" x14ac:dyDescent="0.25">
      <c r="A5245" t="s">
        <v>19850</v>
      </c>
      <c r="B5245">
        <v>1</v>
      </c>
      <c r="C5245" t="s">
        <v>78</v>
      </c>
      <c r="D5245" t="s">
        <v>98</v>
      </c>
      <c r="E5245" t="s">
        <v>1123</v>
      </c>
      <c r="F5245" t="s">
        <v>140</v>
      </c>
      <c r="G5245" t="s">
        <v>72</v>
      </c>
      <c r="H5245" t="s">
        <v>129</v>
      </c>
      <c r="I5245" t="s">
        <v>22</v>
      </c>
      <c r="J5245" t="s">
        <v>141</v>
      </c>
      <c r="K5245" t="s">
        <v>19851</v>
      </c>
      <c r="L5245" t="s">
        <v>19852</v>
      </c>
      <c r="M5245">
        <v>0.152777777</v>
      </c>
      <c r="N5245">
        <v>2</v>
      </c>
      <c r="O5245">
        <v>1017</v>
      </c>
      <c r="P5245">
        <v>17</v>
      </c>
      <c r="Q5245">
        <v>31</v>
      </c>
      <c r="R5245">
        <v>0.30555599999999999</v>
      </c>
      <c r="S5245">
        <v>155.374999</v>
      </c>
      <c r="T5245">
        <v>2.5972219999999999</v>
      </c>
      <c r="U5245">
        <v>4.7361110000000002</v>
      </c>
    </row>
    <row r="5246" spans="1:21" x14ac:dyDescent="0.25">
      <c r="A5246" t="s">
        <v>19853</v>
      </c>
      <c r="B5246">
        <v>1</v>
      </c>
      <c r="C5246" t="s">
        <v>78</v>
      </c>
      <c r="D5246" t="s">
        <v>98</v>
      </c>
      <c r="E5246" t="s">
        <v>1137</v>
      </c>
      <c r="F5246" t="s">
        <v>140</v>
      </c>
      <c r="G5246" t="s">
        <v>72</v>
      </c>
      <c r="H5246" t="s">
        <v>129</v>
      </c>
      <c r="I5246" t="s">
        <v>22</v>
      </c>
      <c r="J5246" t="s">
        <v>141</v>
      </c>
      <c r="K5246" t="s">
        <v>19854</v>
      </c>
      <c r="L5246" t="s">
        <v>19855</v>
      </c>
      <c r="M5246">
        <v>0.23138888799999999</v>
      </c>
      <c r="N5246">
        <v>1</v>
      </c>
      <c r="O5246">
        <v>1514</v>
      </c>
      <c r="P5246">
        <v>88</v>
      </c>
      <c r="Q5246">
        <v>128</v>
      </c>
      <c r="R5246">
        <v>0.23138900000000001</v>
      </c>
      <c r="S5246">
        <v>350.32277599999998</v>
      </c>
      <c r="T5246">
        <v>20.362221999999999</v>
      </c>
      <c r="U5246">
        <v>29.617778000000001</v>
      </c>
    </row>
    <row r="5247" spans="1:21" x14ac:dyDescent="0.25">
      <c r="A5247" t="s">
        <v>19856</v>
      </c>
      <c r="B5247">
        <v>1</v>
      </c>
      <c r="C5247" t="s">
        <v>78</v>
      </c>
      <c r="D5247" t="s">
        <v>98</v>
      </c>
      <c r="E5247" t="s">
        <v>19857</v>
      </c>
      <c r="F5247" t="s">
        <v>140</v>
      </c>
      <c r="G5247" t="s">
        <v>72</v>
      </c>
      <c r="H5247" t="s">
        <v>129</v>
      </c>
      <c r="I5247" t="s">
        <v>22</v>
      </c>
      <c r="J5247" t="s">
        <v>141</v>
      </c>
      <c r="K5247" t="s">
        <v>19858</v>
      </c>
      <c r="L5247" t="s">
        <v>19859</v>
      </c>
      <c r="M5247">
        <v>0.70805555499999995</v>
      </c>
      <c r="N5247">
        <v>0</v>
      </c>
      <c r="O5247">
        <v>1235</v>
      </c>
      <c r="P5247">
        <v>85</v>
      </c>
      <c r="Q5247">
        <v>838</v>
      </c>
      <c r="R5247">
        <v>0</v>
      </c>
      <c r="S5247">
        <v>874.44861000000003</v>
      </c>
      <c r="T5247">
        <v>60.184722000000001</v>
      </c>
      <c r="U5247">
        <v>593.35055499999999</v>
      </c>
    </row>
    <row r="5248" spans="1:21" x14ac:dyDescent="0.25">
      <c r="A5248" t="s">
        <v>19860</v>
      </c>
      <c r="B5248">
        <v>1</v>
      </c>
      <c r="C5248" t="s">
        <v>78</v>
      </c>
      <c r="D5248" t="s">
        <v>98</v>
      </c>
      <c r="E5248" t="s">
        <v>19861</v>
      </c>
      <c r="F5248" t="s">
        <v>4991</v>
      </c>
      <c r="G5248" t="s">
        <v>71</v>
      </c>
      <c r="H5248" t="s">
        <v>129</v>
      </c>
      <c r="I5248" t="s">
        <v>22</v>
      </c>
      <c r="J5248" t="s">
        <v>141</v>
      </c>
      <c r="K5248" t="s">
        <v>19862</v>
      </c>
      <c r="L5248" t="s">
        <v>19863</v>
      </c>
      <c r="M5248">
        <v>1.307222222</v>
      </c>
      <c r="N5248">
        <v>0</v>
      </c>
      <c r="O5248">
        <v>10</v>
      </c>
      <c r="P5248">
        <v>0</v>
      </c>
      <c r="Q5248">
        <v>0</v>
      </c>
      <c r="R5248">
        <v>0</v>
      </c>
      <c r="S5248">
        <v>13.072222</v>
      </c>
      <c r="T5248">
        <v>0</v>
      </c>
      <c r="U5248">
        <v>0</v>
      </c>
    </row>
    <row r="5249" spans="1:21" x14ac:dyDescent="0.25">
      <c r="A5249" t="s">
        <v>19864</v>
      </c>
      <c r="B5249">
        <v>1</v>
      </c>
      <c r="C5249" t="s">
        <v>78</v>
      </c>
      <c r="D5249" t="s">
        <v>98</v>
      </c>
      <c r="E5249" t="s">
        <v>19857</v>
      </c>
      <c r="F5249" t="s">
        <v>140</v>
      </c>
      <c r="G5249" t="s">
        <v>72</v>
      </c>
      <c r="H5249" t="s">
        <v>129</v>
      </c>
      <c r="I5249" t="s">
        <v>22</v>
      </c>
      <c r="J5249" t="s">
        <v>141</v>
      </c>
      <c r="K5249" t="s">
        <v>19865</v>
      </c>
      <c r="L5249" t="s">
        <v>19866</v>
      </c>
      <c r="M5249">
        <v>0.15777777700000001</v>
      </c>
      <c r="N5249">
        <v>0</v>
      </c>
      <c r="O5249">
        <v>1235</v>
      </c>
      <c r="P5249">
        <v>85</v>
      </c>
      <c r="Q5249">
        <v>838</v>
      </c>
      <c r="R5249">
        <v>0</v>
      </c>
      <c r="S5249">
        <v>194.85555500000001</v>
      </c>
      <c r="T5249">
        <v>13.411111</v>
      </c>
      <c r="U5249">
        <v>132.21777700000001</v>
      </c>
    </row>
    <row r="5250" spans="1:21" x14ac:dyDescent="0.25">
      <c r="A5250" t="s">
        <v>19867</v>
      </c>
      <c r="B5250">
        <v>1</v>
      </c>
      <c r="C5250" t="s">
        <v>78</v>
      </c>
      <c r="D5250" t="s">
        <v>98</v>
      </c>
      <c r="E5250" t="s">
        <v>1133</v>
      </c>
      <c r="F5250" t="s">
        <v>140</v>
      </c>
      <c r="G5250" t="s">
        <v>72</v>
      </c>
      <c r="H5250" t="s">
        <v>129</v>
      </c>
      <c r="I5250" t="s">
        <v>22</v>
      </c>
      <c r="J5250" t="s">
        <v>141</v>
      </c>
      <c r="K5250" t="s">
        <v>19868</v>
      </c>
      <c r="L5250" t="s">
        <v>19869</v>
      </c>
      <c r="M5250">
        <v>1.3008333329999999</v>
      </c>
      <c r="N5250">
        <v>1</v>
      </c>
      <c r="O5250">
        <v>1514</v>
      </c>
      <c r="P5250">
        <v>88</v>
      </c>
      <c r="Q5250">
        <v>128</v>
      </c>
      <c r="R5250">
        <v>1.3008329999999999</v>
      </c>
      <c r="S5250">
        <v>1969.4616659999999</v>
      </c>
      <c r="T5250">
        <v>114.473333</v>
      </c>
      <c r="U5250">
        <v>166.50666699999999</v>
      </c>
    </row>
    <row r="5251" spans="1:21" x14ac:dyDescent="0.25">
      <c r="A5251" t="s">
        <v>19870</v>
      </c>
      <c r="B5251">
        <v>1</v>
      </c>
      <c r="C5251" t="s">
        <v>78</v>
      </c>
      <c r="D5251" t="s">
        <v>98</v>
      </c>
      <c r="E5251" t="s">
        <v>19871</v>
      </c>
      <c r="F5251" t="s">
        <v>5012</v>
      </c>
      <c r="G5251" t="s">
        <v>72</v>
      </c>
      <c r="H5251" t="s">
        <v>129</v>
      </c>
      <c r="I5251" t="s">
        <v>22</v>
      </c>
      <c r="J5251" t="s">
        <v>141</v>
      </c>
      <c r="K5251" t="s">
        <v>19872</v>
      </c>
      <c r="L5251" t="s">
        <v>19873</v>
      </c>
      <c r="M5251">
        <v>2.1811111109999999</v>
      </c>
      <c r="N5251">
        <v>0</v>
      </c>
      <c r="O5251">
        <v>851</v>
      </c>
      <c r="P5251">
        <v>40</v>
      </c>
      <c r="Q5251">
        <v>77</v>
      </c>
      <c r="R5251">
        <v>0</v>
      </c>
      <c r="S5251">
        <v>1856.1255550000001</v>
      </c>
      <c r="T5251">
        <v>87.244444000000001</v>
      </c>
      <c r="U5251">
        <v>167.94555600000001</v>
      </c>
    </row>
    <row r="5252" spans="1:21" x14ac:dyDescent="0.25">
      <c r="A5252" t="s">
        <v>19874</v>
      </c>
      <c r="B5252">
        <v>1</v>
      </c>
      <c r="C5252" t="s">
        <v>78</v>
      </c>
      <c r="D5252" t="s">
        <v>85</v>
      </c>
      <c r="E5252" t="s">
        <v>19875</v>
      </c>
      <c r="F5252" t="s">
        <v>140</v>
      </c>
      <c r="G5252" t="s">
        <v>72</v>
      </c>
      <c r="H5252" t="s">
        <v>129</v>
      </c>
      <c r="I5252" t="s">
        <v>22</v>
      </c>
      <c r="J5252" t="s">
        <v>141</v>
      </c>
      <c r="K5252" t="s">
        <v>19876</v>
      </c>
      <c r="L5252" t="s">
        <v>19877</v>
      </c>
      <c r="M5252">
        <v>9.7500000000000003E-2</v>
      </c>
      <c r="N5252">
        <v>21</v>
      </c>
      <c r="O5252">
        <v>3</v>
      </c>
      <c r="P5252">
        <v>0</v>
      </c>
      <c r="Q5252">
        <v>0</v>
      </c>
      <c r="R5252">
        <v>2.0474999999999999</v>
      </c>
      <c r="S5252">
        <v>0.29249999999999998</v>
      </c>
      <c r="T5252">
        <v>0</v>
      </c>
      <c r="U5252">
        <v>0</v>
      </c>
    </row>
    <row r="5253" spans="1:21" x14ac:dyDescent="0.25">
      <c r="A5253" t="s">
        <v>19878</v>
      </c>
      <c r="B5253">
        <v>1</v>
      </c>
      <c r="C5253" t="s">
        <v>78</v>
      </c>
      <c r="D5253" t="s">
        <v>85</v>
      </c>
      <c r="E5253" t="s">
        <v>19879</v>
      </c>
      <c r="F5253" t="s">
        <v>140</v>
      </c>
      <c r="G5253" t="s">
        <v>72</v>
      </c>
      <c r="H5253" t="s">
        <v>129</v>
      </c>
      <c r="I5253" t="s">
        <v>22</v>
      </c>
      <c r="J5253" t="s">
        <v>141</v>
      </c>
      <c r="K5253" t="s">
        <v>19880</v>
      </c>
      <c r="L5253" t="s">
        <v>19881</v>
      </c>
      <c r="M5253">
        <v>1.108055555</v>
      </c>
      <c r="N5253">
        <v>1</v>
      </c>
      <c r="O5253">
        <v>233</v>
      </c>
      <c r="P5253">
        <v>0</v>
      </c>
      <c r="Q5253">
        <v>5</v>
      </c>
      <c r="R5253">
        <v>1.1080559999999999</v>
      </c>
      <c r="S5253">
        <v>258.17694399999999</v>
      </c>
      <c r="T5253">
        <v>0</v>
      </c>
      <c r="U5253">
        <v>5.5402779999999998</v>
      </c>
    </row>
    <row r="5254" spans="1:21" x14ac:dyDescent="0.25">
      <c r="A5254" t="s">
        <v>19882</v>
      </c>
      <c r="B5254">
        <v>1</v>
      </c>
      <c r="C5254" t="s">
        <v>78</v>
      </c>
      <c r="D5254" t="s">
        <v>85</v>
      </c>
      <c r="E5254" t="s">
        <v>19875</v>
      </c>
      <c r="F5254" t="s">
        <v>140</v>
      </c>
      <c r="G5254" t="s">
        <v>72</v>
      </c>
      <c r="H5254" t="s">
        <v>129</v>
      </c>
      <c r="I5254" t="s">
        <v>22</v>
      </c>
      <c r="J5254" t="s">
        <v>141</v>
      </c>
      <c r="K5254" t="s">
        <v>19883</v>
      </c>
      <c r="L5254" t="s">
        <v>19884</v>
      </c>
      <c r="M5254">
        <v>1.5241666659999999</v>
      </c>
      <c r="N5254">
        <v>20</v>
      </c>
      <c r="O5254">
        <v>3</v>
      </c>
      <c r="P5254">
        <v>0</v>
      </c>
      <c r="Q5254">
        <v>0</v>
      </c>
      <c r="R5254">
        <v>30.483332999999998</v>
      </c>
      <c r="S5254">
        <v>4.5724999999999998</v>
      </c>
      <c r="T5254">
        <v>0</v>
      </c>
      <c r="U5254">
        <v>0</v>
      </c>
    </row>
    <row r="5255" spans="1:21" x14ac:dyDescent="0.25">
      <c r="A5255" t="s">
        <v>19885</v>
      </c>
      <c r="B5255">
        <v>1</v>
      </c>
      <c r="C5255" t="s">
        <v>79</v>
      </c>
      <c r="D5255" t="s">
        <v>125</v>
      </c>
      <c r="E5255" t="s">
        <v>19886</v>
      </c>
      <c r="F5255" t="s">
        <v>140</v>
      </c>
      <c r="G5255" t="s">
        <v>72</v>
      </c>
      <c r="H5255" t="s">
        <v>129</v>
      </c>
      <c r="I5255" t="s">
        <v>22</v>
      </c>
      <c r="J5255" t="s">
        <v>141</v>
      </c>
      <c r="K5255" t="s">
        <v>19887</v>
      </c>
      <c r="L5255" t="s">
        <v>19888</v>
      </c>
      <c r="M5255">
        <v>2.661944444</v>
      </c>
      <c r="N5255">
        <v>1</v>
      </c>
      <c r="O5255">
        <v>0</v>
      </c>
      <c r="P5255">
        <v>0</v>
      </c>
      <c r="Q5255">
        <v>0</v>
      </c>
      <c r="R5255">
        <v>2.6619440000000001</v>
      </c>
      <c r="S5255">
        <v>0</v>
      </c>
      <c r="T5255">
        <v>0</v>
      </c>
      <c r="U5255">
        <v>0</v>
      </c>
    </row>
    <row r="5256" spans="1:21" x14ac:dyDescent="0.25">
      <c r="A5256" t="s">
        <v>19889</v>
      </c>
      <c r="B5256">
        <v>1</v>
      </c>
      <c r="C5256" t="s">
        <v>79</v>
      </c>
      <c r="D5256" t="s">
        <v>125</v>
      </c>
      <c r="E5256" t="s">
        <v>19890</v>
      </c>
      <c r="F5256" t="s">
        <v>140</v>
      </c>
      <c r="G5256" t="s">
        <v>72</v>
      </c>
      <c r="H5256" t="s">
        <v>129</v>
      </c>
      <c r="I5256" t="s">
        <v>22</v>
      </c>
      <c r="J5256" t="s">
        <v>141</v>
      </c>
      <c r="K5256" t="s">
        <v>19891</v>
      </c>
      <c r="L5256" t="s">
        <v>19892</v>
      </c>
      <c r="M5256">
        <v>1.436388888</v>
      </c>
      <c r="N5256">
        <v>3</v>
      </c>
      <c r="O5256">
        <v>0</v>
      </c>
      <c r="P5256">
        <v>0</v>
      </c>
      <c r="Q5256">
        <v>0</v>
      </c>
      <c r="R5256">
        <v>4.3091670000000004</v>
      </c>
      <c r="S5256">
        <v>0</v>
      </c>
      <c r="T5256">
        <v>0</v>
      </c>
      <c r="U5256">
        <v>0</v>
      </c>
    </row>
    <row r="5257" spans="1:21" x14ac:dyDescent="0.25">
      <c r="A5257" t="s">
        <v>19893</v>
      </c>
      <c r="B5257">
        <v>1</v>
      </c>
      <c r="C5257" t="s">
        <v>79</v>
      </c>
      <c r="D5257" t="s">
        <v>125</v>
      </c>
      <c r="E5257" t="s">
        <v>19894</v>
      </c>
      <c r="F5257" t="s">
        <v>5470</v>
      </c>
      <c r="G5257" t="s">
        <v>71</v>
      </c>
      <c r="H5257" t="s">
        <v>129</v>
      </c>
      <c r="I5257" t="s">
        <v>22</v>
      </c>
      <c r="J5257" t="s">
        <v>141</v>
      </c>
      <c r="K5257" t="s">
        <v>19895</v>
      </c>
      <c r="L5257" t="s">
        <v>19896</v>
      </c>
      <c r="M5257">
        <v>3.4780555550000001</v>
      </c>
      <c r="N5257">
        <v>0</v>
      </c>
      <c r="O5257">
        <v>298</v>
      </c>
      <c r="P5257">
        <v>0</v>
      </c>
      <c r="Q5257">
        <v>0</v>
      </c>
      <c r="R5257">
        <v>0</v>
      </c>
      <c r="S5257">
        <v>1036.4605550000001</v>
      </c>
      <c r="T5257">
        <v>0</v>
      </c>
      <c r="U5257">
        <v>0</v>
      </c>
    </row>
    <row r="5258" spans="1:21" x14ac:dyDescent="0.25">
      <c r="A5258" t="s">
        <v>19897</v>
      </c>
      <c r="B5258">
        <v>1</v>
      </c>
      <c r="C5258" t="s">
        <v>79</v>
      </c>
      <c r="D5258" t="s">
        <v>125</v>
      </c>
      <c r="E5258" t="s">
        <v>19898</v>
      </c>
      <c r="F5258" t="s">
        <v>4991</v>
      </c>
      <c r="G5258" t="s">
        <v>71</v>
      </c>
      <c r="H5258" t="s">
        <v>129</v>
      </c>
      <c r="I5258" t="s">
        <v>22</v>
      </c>
      <c r="J5258" t="s">
        <v>141</v>
      </c>
      <c r="K5258" t="s">
        <v>19899</v>
      </c>
      <c r="L5258" t="s">
        <v>19900</v>
      </c>
      <c r="M5258">
        <v>3.4758333330000002</v>
      </c>
      <c r="N5258">
        <v>0</v>
      </c>
      <c r="O5258">
        <v>22</v>
      </c>
      <c r="P5258">
        <v>0</v>
      </c>
      <c r="Q5258">
        <v>0</v>
      </c>
      <c r="R5258">
        <v>0</v>
      </c>
      <c r="S5258">
        <v>76.468333000000001</v>
      </c>
      <c r="T5258">
        <v>0</v>
      </c>
      <c r="U5258">
        <v>0</v>
      </c>
    </row>
    <row r="5259" spans="1:21" x14ac:dyDescent="0.25">
      <c r="A5259" t="s">
        <v>19901</v>
      </c>
      <c r="B5259">
        <v>1</v>
      </c>
      <c r="C5259" t="s">
        <v>79</v>
      </c>
      <c r="D5259" t="s">
        <v>125</v>
      </c>
      <c r="E5259" t="s">
        <v>19902</v>
      </c>
      <c r="F5259" t="s">
        <v>5884</v>
      </c>
      <c r="G5259" t="s">
        <v>71</v>
      </c>
      <c r="H5259" t="s">
        <v>129</v>
      </c>
      <c r="I5259" t="s">
        <v>22</v>
      </c>
      <c r="J5259" t="s">
        <v>141</v>
      </c>
      <c r="K5259" t="s">
        <v>19903</v>
      </c>
      <c r="L5259" t="s">
        <v>19904</v>
      </c>
      <c r="M5259">
        <v>1.1158333330000001</v>
      </c>
      <c r="N5259">
        <v>0</v>
      </c>
      <c r="O5259">
        <v>39</v>
      </c>
      <c r="P5259">
        <v>0</v>
      </c>
      <c r="Q5259">
        <v>0</v>
      </c>
      <c r="R5259">
        <v>0</v>
      </c>
      <c r="S5259">
        <v>43.517499999999998</v>
      </c>
      <c r="T5259">
        <v>0</v>
      </c>
      <c r="U5259">
        <v>0</v>
      </c>
    </row>
    <row r="5260" spans="1:21" x14ac:dyDescent="0.25">
      <c r="A5260" t="s">
        <v>19905</v>
      </c>
      <c r="B5260">
        <v>1</v>
      </c>
      <c r="C5260" t="s">
        <v>79</v>
      </c>
      <c r="D5260" t="s">
        <v>125</v>
      </c>
      <c r="E5260" t="s">
        <v>19906</v>
      </c>
      <c r="F5260" t="s">
        <v>140</v>
      </c>
      <c r="G5260" t="s">
        <v>72</v>
      </c>
      <c r="H5260" t="s">
        <v>129</v>
      </c>
      <c r="I5260" t="s">
        <v>22</v>
      </c>
      <c r="J5260" t="s">
        <v>141</v>
      </c>
      <c r="K5260" t="s">
        <v>19907</v>
      </c>
      <c r="L5260" t="s">
        <v>19908</v>
      </c>
      <c r="M5260">
        <v>0.50166666599999998</v>
      </c>
      <c r="N5260">
        <v>7</v>
      </c>
      <c r="O5260">
        <v>0</v>
      </c>
      <c r="P5260">
        <v>0</v>
      </c>
      <c r="Q5260">
        <v>0</v>
      </c>
      <c r="R5260">
        <v>3.5116670000000001</v>
      </c>
      <c r="S5260">
        <v>0</v>
      </c>
      <c r="T5260">
        <v>0</v>
      </c>
      <c r="U5260">
        <v>0</v>
      </c>
    </row>
    <row r="5261" spans="1:21" x14ac:dyDescent="0.25">
      <c r="A5261" t="s">
        <v>19909</v>
      </c>
      <c r="B5261">
        <v>1</v>
      </c>
      <c r="C5261" t="s">
        <v>78</v>
      </c>
      <c r="D5261" t="s">
        <v>88</v>
      </c>
      <c r="E5261" t="s">
        <v>19910</v>
      </c>
      <c r="F5261" t="s">
        <v>4991</v>
      </c>
      <c r="G5261" t="s">
        <v>71</v>
      </c>
      <c r="H5261" t="s">
        <v>129</v>
      </c>
      <c r="I5261" t="s">
        <v>22</v>
      </c>
      <c r="J5261" t="s">
        <v>141</v>
      </c>
      <c r="K5261" t="s">
        <v>19911</v>
      </c>
      <c r="L5261" t="s">
        <v>19912</v>
      </c>
      <c r="M5261">
        <v>1.2922222219999999</v>
      </c>
      <c r="N5261">
        <v>0</v>
      </c>
      <c r="O5261">
        <v>5</v>
      </c>
      <c r="P5261">
        <v>0</v>
      </c>
      <c r="Q5261">
        <v>0</v>
      </c>
      <c r="R5261">
        <v>0</v>
      </c>
      <c r="S5261">
        <v>6.4611109999999998</v>
      </c>
      <c r="T5261">
        <v>0</v>
      </c>
      <c r="U5261">
        <v>0</v>
      </c>
    </row>
    <row r="5262" spans="1:21" x14ac:dyDescent="0.25">
      <c r="A5262" t="s">
        <v>19913</v>
      </c>
      <c r="B5262">
        <v>1</v>
      </c>
      <c r="C5262" t="s">
        <v>79</v>
      </c>
      <c r="D5262" t="s">
        <v>125</v>
      </c>
      <c r="E5262" t="s">
        <v>19914</v>
      </c>
      <c r="F5262" t="s">
        <v>5012</v>
      </c>
      <c r="G5262" t="s">
        <v>72</v>
      </c>
      <c r="H5262" t="s">
        <v>129</v>
      </c>
      <c r="I5262" t="s">
        <v>22</v>
      </c>
      <c r="J5262" t="s">
        <v>141</v>
      </c>
      <c r="K5262" t="s">
        <v>19915</v>
      </c>
      <c r="L5262" t="s">
        <v>19916</v>
      </c>
      <c r="M5262">
        <v>0.755</v>
      </c>
      <c r="N5262">
        <v>1</v>
      </c>
      <c r="O5262">
        <v>68</v>
      </c>
      <c r="P5262">
        <v>0</v>
      </c>
      <c r="Q5262">
        <v>0</v>
      </c>
      <c r="R5262">
        <v>0.755</v>
      </c>
      <c r="S5262">
        <v>51.34</v>
      </c>
      <c r="T5262">
        <v>0</v>
      </c>
      <c r="U5262">
        <v>0</v>
      </c>
    </row>
    <row r="5263" spans="1:21" x14ac:dyDescent="0.25">
      <c r="A5263" t="s">
        <v>19917</v>
      </c>
      <c r="B5263">
        <v>1</v>
      </c>
      <c r="C5263" t="s">
        <v>78</v>
      </c>
      <c r="D5263" t="s">
        <v>93</v>
      </c>
      <c r="E5263" t="s">
        <v>19918</v>
      </c>
      <c r="F5263" t="s">
        <v>5748</v>
      </c>
      <c r="G5263" t="s">
        <v>71</v>
      </c>
      <c r="H5263" t="s">
        <v>129</v>
      </c>
      <c r="I5263" t="s">
        <v>22</v>
      </c>
      <c r="J5263" t="s">
        <v>141</v>
      </c>
      <c r="K5263" t="s">
        <v>19919</v>
      </c>
      <c r="L5263" t="s">
        <v>19920</v>
      </c>
      <c r="M5263">
        <v>0.18666666600000001</v>
      </c>
      <c r="N5263">
        <v>0</v>
      </c>
      <c r="O5263">
        <v>24</v>
      </c>
      <c r="P5263">
        <v>0</v>
      </c>
      <c r="Q5263">
        <v>0</v>
      </c>
      <c r="R5263">
        <v>0</v>
      </c>
      <c r="S5263">
        <v>4.4800000000000004</v>
      </c>
      <c r="T5263">
        <v>0</v>
      </c>
      <c r="U5263">
        <v>0</v>
      </c>
    </row>
    <row r="5264" spans="1:21" x14ac:dyDescent="0.25">
      <c r="A5264" t="s">
        <v>19921</v>
      </c>
      <c r="B5264">
        <v>1</v>
      </c>
      <c r="C5264" t="s">
        <v>78</v>
      </c>
      <c r="D5264" t="s">
        <v>81</v>
      </c>
      <c r="E5264" t="s">
        <v>19922</v>
      </c>
      <c r="F5264" t="s">
        <v>4991</v>
      </c>
      <c r="G5264" t="s">
        <v>71</v>
      </c>
      <c r="H5264" t="s">
        <v>129</v>
      </c>
      <c r="I5264" t="s">
        <v>22</v>
      </c>
      <c r="J5264" t="s">
        <v>141</v>
      </c>
      <c r="K5264" t="s">
        <v>19923</v>
      </c>
      <c r="L5264" t="s">
        <v>19924</v>
      </c>
      <c r="M5264">
        <v>0.72527777699999996</v>
      </c>
      <c r="N5264">
        <v>0</v>
      </c>
      <c r="O5264">
        <v>6</v>
      </c>
      <c r="P5264">
        <v>0</v>
      </c>
      <c r="Q5264">
        <v>0</v>
      </c>
      <c r="R5264">
        <v>0</v>
      </c>
      <c r="S5264">
        <v>4.351667</v>
      </c>
      <c r="T5264">
        <v>0</v>
      </c>
      <c r="U5264">
        <v>0</v>
      </c>
    </row>
    <row r="5265" spans="1:21" x14ac:dyDescent="0.25">
      <c r="A5265" t="s">
        <v>19925</v>
      </c>
      <c r="B5265">
        <v>1</v>
      </c>
      <c r="C5265" t="s">
        <v>78</v>
      </c>
      <c r="D5265" t="s">
        <v>80</v>
      </c>
      <c r="E5265" t="s">
        <v>19926</v>
      </c>
      <c r="F5265" t="s">
        <v>4991</v>
      </c>
      <c r="G5265" t="s">
        <v>71</v>
      </c>
      <c r="H5265" t="s">
        <v>129</v>
      </c>
      <c r="I5265" t="s">
        <v>22</v>
      </c>
      <c r="J5265" t="s">
        <v>141</v>
      </c>
      <c r="K5265" t="s">
        <v>19927</v>
      </c>
      <c r="L5265" t="s">
        <v>19928</v>
      </c>
      <c r="M5265">
        <v>0.88500000000000001</v>
      </c>
      <c r="N5265">
        <v>0</v>
      </c>
      <c r="O5265">
        <v>3</v>
      </c>
      <c r="P5265">
        <v>0</v>
      </c>
      <c r="Q5265">
        <v>0</v>
      </c>
      <c r="R5265">
        <v>0</v>
      </c>
      <c r="S5265">
        <v>2.6549999999999998</v>
      </c>
      <c r="T5265">
        <v>0</v>
      </c>
      <c r="U5265">
        <v>0</v>
      </c>
    </row>
    <row r="5266" spans="1:21" x14ac:dyDescent="0.25">
      <c r="A5266" t="s">
        <v>19929</v>
      </c>
      <c r="B5266">
        <v>1</v>
      </c>
      <c r="C5266" t="s">
        <v>78</v>
      </c>
      <c r="D5266" t="s">
        <v>80</v>
      </c>
      <c r="E5266" t="s">
        <v>19930</v>
      </c>
      <c r="F5266" t="s">
        <v>4991</v>
      </c>
      <c r="G5266" t="s">
        <v>71</v>
      </c>
      <c r="H5266" t="s">
        <v>129</v>
      </c>
      <c r="I5266" t="s">
        <v>22</v>
      </c>
      <c r="J5266" t="s">
        <v>141</v>
      </c>
      <c r="K5266" t="s">
        <v>19931</v>
      </c>
      <c r="L5266" t="s">
        <v>19932</v>
      </c>
      <c r="M5266">
        <v>0.83583333299999996</v>
      </c>
      <c r="N5266">
        <v>0</v>
      </c>
      <c r="O5266">
        <v>2</v>
      </c>
      <c r="P5266">
        <v>0</v>
      </c>
      <c r="Q5266">
        <v>0</v>
      </c>
      <c r="R5266">
        <v>0</v>
      </c>
      <c r="S5266">
        <v>1.671667</v>
      </c>
      <c r="T5266">
        <v>0</v>
      </c>
      <c r="U5266">
        <v>0</v>
      </c>
    </row>
    <row r="5267" spans="1:21" x14ac:dyDescent="0.25">
      <c r="A5267" t="s">
        <v>19933</v>
      </c>
      <c r="B5267">
        <v>1</v>
      </c>
      <c r="C5267" t="s">
        <v>78</v>
      </c>
      <c r="D5267" t="s">
        <v>80</v>
      </c>
      <c r="E5267" t="s">
        <v>19934</v>
      </c>
      <c r="F5267" t="s">
        <v>177</v>
      </c>
      <c r="G5267" t="s">
        <v>71</v>
      </c>
      <c r="H5267" t="s">
        <v>129</v>
      </c>
      <c r="I5267" t="s">
        <v>22</v>
      </c>
      <c r="J5267" t="s">
        <v>130</v>
      </c>
      <c r="K5267" t="s">
        <v>19935</v>
      </c>
      <c r="L5267" t="s">
        <v>19936</v>
      </c>
      <c r="M5267">
        <v>0.81027777700000003</v>
      </c>
      <c r="N5267">
        <v>0</v>
      </c>
      <c r="O5267">
        <v>87</v>
      </c>
      <c r="P5267">
        <v>0</v>
      </c>
      <c r="Q5267">
        <v>0</v>
      </c>
      <c r="R5267">
        <v>0</v>
      </c>
      <c r="S5267">
        <v>70.494167000000004</v>
      </c>
      <c r="T5267">
        <v>0</v>
      </c>
      <c r="U5267">
        <v>0</v>
      </c>
    </row>
    <row r="5268" spans="1:21" x14ac:dyDescent="0.25">
      <c r="A5268" t="s">
        <v>19937</v>
      </c>
      <c r="B5268">
        <v>1</v>
      </c>
      <c r="C5268" t="s">
        <v>79</v>
      </c>
      <c r="D5268" t="s">
        <v>125</v>
      </c>
      <c r="E5268" t="s">
        <v>12464</v>
      </c>
      <c r="F5268" t="s">
        <v>140</v>
      </c>
      <c r="G5268" t="s">
        <v>72</v>
      </c>
      <c r="H5268" t="s">
        <v>129</v>
      </c>
      <c r="I5268" t="s">
        <v>22</v>
      </c>
      <c r="J5268" t="s">
        <v>141</v>
      </c>
      <c r="K5268" t="s">
        <v>19938</v>
      </c>
      <c r="L5268" t="s">
        <v>19939</v>
      </c>
      <c r="M5268">
        <v>0.94194444399999999</v>
      </c>
      <c r="N5268">
        <v>20</v>
      </c>
      <c r="O5268">
        <v>559</v>
      </c>
      <c r="P5268">
        <v>0</v>
      </c>
      <c r="Q5268">
        <v>0</v>
      </c>
      <c r="R5268">
        <v>18.838889000000002</v>
      </c>
      <c r="S5268">
        <v>526.54694400000005</v>
      </c>
      <c r="T5268">
        <v>0</v>
      </c>
      <c r="U5268">
        <v>0</v>
      </c>
    </row>
    <row r="5269" spans="1:21" x14ac:dyDescent="0.25">
      <c r="A5269" t="s">
        <v>19940</v>
      </c>
      <c r="B5269">
        <v>1</v>
      </c>
      <c r="C5269" t="s">
        <v>78</v>
      </c>
      <c r="D5269" t="s">
        <v>88</v>
      </c>
      <c r="E5269" t="s">
        <v>19941</v>
      </c>
      <c r="F5269" t="s">
        <v>5417</v>
      </c>
      <c r="G5269" t="s">
        <v>71</v>
      </c>
      <c r="H5269" t="s">
        <v>129</v>
      </c>
      <c r="I5269" t="s">
        <v>22</v>
      </c>
      <c r="J5269" t="s">
        <v>141</v>
      </c>
      <c r="K5269" t="s">
        <v>19942</v>
      </c>
      <c r="L5269" t="s">
        <v>19943</v>
      </c>
      <c r="M5269">
        <v>1.7066666660000001</v>
      </c>
      <c r="N5269">
        <v>0</v>
      </c>
      <c r="O5269">
        <v>4</v>
      </c>
      <c r="P5269">
        <v>0</v>
      </c>
      <c r="Q5269">
        <v>0</v>
      </c>
      <c r="R5269">
        <v>0</v>
      </c>
      <c r="S5269">
        <v>6.8266669999999996</v>
      </c>
      <c r="T5269">
        <v>0</v>
      </c>
      <c r="U5269">
        <v>0</v>
      </c>
    </row>
    <row r="5270" spans="1:21" x14ac:dyDescent="0.25">
      <c r="A5270" t="s">
        <v>19944</v>
      </c>
      <c r="B5270">
        <v>1</v>
      </c>
      <c r="C5270" t="s">
        <v>78</v>
      </c>
      <c r="D5270" t="s">
        <v>88</v>
      </c>
      <c r="E5270" t="s">
        <v>19945</v>
      </c>
      <c r="F5270" t="s">
        <v>5070</v>
      </c>
      <c r="G5270" t="s">
        <v>71</v>
      </c>
      <c r="H5270" t="s">
        <v>129</v>
      </c>
      <c r="I5270" t="s">
        <v>22</v>
      </c>
      <c r="J5270" t="s">
        <v>141</v>
      </c>
      <c r="K5270" t="s">
        <v>19946</v>
      </c>
      <c r="L5270" t="s">
        <v>19947</v>
      </c>
      <c r="M5270">
        <v>7.0277777769999998</v>
      </c>
      <c r="N5270">
        <v>0</v>
      </c>
      <c r="O5270">
        <v>1</v>
      </c>
      <c r="P5270">
        <v>0</v>
      </c>
      <c r="Q5270">
        <v>0</v>
      </c>
      <c r="R5270">
        <v>0</v>
      </c>
      <c r="S5270">
        <v>7.0277779999999996</v>
      </c>
      <c r="T5270">
        <v>0</v>
      </c>
      <c r="U5270">
        <v>0</v>
      </c>
    </row>
    <row r="5271" spans="1:21" x14ac:dyDescent="0.25">
      <c r="A5271" t="s">
        <v>19948</v>
      </c>
      <c r="B5271">
        <v>1</v>
      </c>
      <c r="C5271" t="s">
        <v>78</v>
      </c>
      <c r="D5271" t="s">
        <v>88</v>
      </c>
      <c r="E5271" t="s">
        <v>19949</v>
      </c>
      <c r="F5271" t="s">
        <v>4991</v>
      </c>
      <c r="G5271" t="s">
        <v>71</v>
      </c>
      <c r="H5271" t="s">
        <v>129</v>
      </c>
      <c r="I5271" t="s">
        <v>22</v>
      </c>
      <c r="J5271" t="s">
        <v>141</v>
      </c>
      <c r="K5271" t="s">
        <v>19950</v>
      </c>
      <c r="L5271" t="s">
        <v>19951</v>
      </c>
      <c r="M5271">
        <v>2.5622222219999999</v>
      </c>
      <c r="N5271">
        <v>0</v>
      </c>
      <c r="O5271">
        <v>3</v>
      </c>
      <c r="P5271">
        <v>0</v>
      </c>
      <c r="Q5271">
        <v>0</v>
      </c>
      <c r="R5271">
        <v>0</v>
      </c>
      <c r="S5271">
        <v>7.6866669999999999</v>
      </c>
      <c r="T5271">
        <v>0</v>
      </c>
      <c r="U5271">
        <v>0</v>
      </c>
    </row>
    <row r="5272" spans="1:21" x14ac:dyDescent="0.25">
      <c r="A5272" t="s">
        <v>19952</v>
      </c>
      <c r="B5272">
        <v>1</v>
      </c>
      <c r="C5272" t="s">
        <v>78</v>
      </c>
      <c r="D5272" t="s">
        <v>88</v>
      </c>
      <c r="E5272" t="s">
        <v>19953</v>
      </c>
      <c r="F5272" t="s">
        <v>5029</v>
      </c>
      <c r="G5272" t="s">
        <v>71</v>
      </c>
      <c r="H5272" t="s">
        <v>129</v>
      </c>
      <c r="I5272" t="s">
        <v>22</v>
      </c>
      <c r="J5272" t="s">
        <v>141</v>
      </c>
      <c r="K5272" t="s">
        <v>19954</v>
      </c>
      <c r="L5272" t="s">
        <v>19955</v>
      </c>
      <c r="M5272">
        <v>1.53</v>
      </c>
      <c r="N5272">
        <v>0</v>
      </c>
      <c r="O5272">
        <v>31</v>
      </c>
      <c r="P5272">
        <v>0</v>
      </c>
      <c r="Q5272">
        <v>0</v>
      </c>
      <c r="R5272">
        <v>0</v>
      </c>
      <c r="S5272">
        <v>47.43</v>
      </c>
      <c r="T5272">
        <v>0</v>
      </c>
      <c r="U5272">
        <v>0</v>
      </c>
    </row>
    <row r="5273" spans="1:21" x14ac:dyDescent="0.25">
      <c r="A5273" t="s">
        <v>19956</v>
      </c>
      <c r="B5273">
        <v>1</v>
      </c>
      <c r="C5273" t="s">
        <v>78</v>
      </c>
      <c r="D5273" t="s">
        <v>237</v>
      </c>
      <c r="E5273" t="s">
        <v>19957</v>
      </c>
      <c r="F5273" t="s">
        <v>5070</v>
      </c>
      <c r="G5273" t="s">
        <v>71</v>
      </c>
      <c r="H5273" t="s">
        <v>129</v>
      </c>
      <c r="I5273" t="s">
        <v>22</v>
      </c>
      <c r="J5273" t="s">
        <v>141</v>
      </c>
      <c r="K5273" t="s">
        <v>19958</v>
      </c>
      <c r="L5273" t="s">
        <v>19959</v>
      </c>
      <c r="M5273">
        <v>3.85</v>
      </c>
      <c r="N5273">
        <v>0</v>
      </c>
      <c r="O5273">
        <v>5</v>
      </c>
      <c r="P5273">
        <v>0</v>
      </c>
      <c r="Q5273">
        <v>0</v>
      </c>
      <c r="R5273">
        <v>0</v>
      </c>
      <c r="S5273">
        <v>19.25</v>
      </c>
      <c r="T5273">
        <v>0</v>
      </c>
      <c r="U5273">
        <v>0</v>
      </c>
    </row>
    <row r="5274" spans="1:21" x14ac:dyDescent="0.25">
      <c r="A5274" t="s">
        <v>19960</v>
      </c>
      <c r="B5274">
        <v>1</v>
      </c>
      <c r="C5274" t="s">
        <v>78</v>
      </c>
      <c r="D5274" t="s">
        <v>90</v>
      </c>
      <c r="E5274" t="s">
        <v>19961</v>
      </c>
      <c r="F5274" t="s">
        <v>4991</v>
      </c>
      <c r="G5274" t="s">
        <v>71</v>
      </c>
      <c r="H5274" t="s">
        <v>129</v>
      </c>
      <c r="I5274" t="s">
        <v>22</v>
      </c>
      <c r="J5274" t="s">
        <v>141</v>
      </c>
      <c r="K5274" t="s">
        <v>19962</v>
      </c>
      <c r="L5274" t="s">
        <v>19963</v>
      </c>
      <c r="M5274">
        <v>5.4655555549999999</v>
      </c>
      <c r="N5274">
        <v>0</v>
      </c>
      <c r="O5274">
        <v>1</v>
      </c>
      <c r="P5274">
        <v>0</v>
      </c>
      <c r="Q5274">
        <v>0</v>
      </c>
      <c r="R5274">
        <v>0</v>
      </c>
      <c r="S5274">
        <v>5.4655560000000003</v>
      </c>
      <c r="T5274">
        <v>0</v>
      </c>
      <c r="U5274">
        <v>0</v>
      </c>
    </row>
    <row r="5275" spans="1:21" x14ac:dyDescent="0.25">
      <c r="A5275" t="s">
        <v>19964</v>
      </c>
      <c r="B5275">
        <v>1</v>
      </c>
      <c r="C5275" t="s">
        <v>78</v>
      </c>
      <c r="D5275" t="s">
        <v>88</v>
      </c>
      <c r="E5275" t="s">
        <v>19965</v>
      </c>
      <c r="F5275" t="s">
        <v>4991</v>
      </c>
      <c r="G5275" t="s">
        <v>71</v>
      </c>
      <c r="H5275" t="s">
        <v>129</v>
      </c>
      <c r="I5275" t="s">
        <v>22</v>
      </c>
      <c r="J5275" t="s">
        <v>141</v>
      </c>
      <c r="K5275" t="s">
        <v>19966</v>
      </c>
      <c r="L5275" t="s">
        <v>19967</v>
      </c>
      <c r="M5275">
        <v>3.2025000000000001</v>
      </c>
      <c r="N5275">
        <v>0</v>
      </c>
      <c r="O5275">
        <v>2</v>
      </c>
      <c r="P5275">
        <v>0</v>
      </c>
      <c r="Q5275">
        <v>0</v>
      </c>
      <c r="R5275">
        <v>0</v>
      </c>
      <c r="S5275">
        <v>6.4050000000000002</v>
      </c>
      <c r="T5275">
        <v>0</v>
      </c>
      <c r="U5275">
        <v>0</v>
      </c>
    </row>
    <row r="5276" spans="1:21" x14ac:dyDescent="0.25">
      <c r="A5276" t="s">
        <v>19968</v>
      </c>
      <c r="B5276">
        <v>1</v>
      </c>
      <c r="C5276" t="s">
        <v>78</v>
      </c>
      <c r="D5276" t="s">
        <v>90</v>
      </c>
      <c r="E5276" t="s">
        <v>19969</v>
      </c>
      <c r="F5276" t="s">
        <v>4991</v>
      </c>
      <c r="G5276" t="s">
        <v>71</v>
      </c>
      <c r="H5276" t="s">
        <v>129</v>
      </c>
      <c r="I5276" t="s">
        <v>22</v>
      </c>
      <c r="J5276" t="s">
        <v>141</v>
      </c>
      <c r="K5276" t="s">
        <v>19970</v>
      </c>
      <c r="L5276" t="s">
        <v>19381</v>
      </c>
      <c r="M5276">
        <v>1.991666666</v>
      </c>
      <c r="N5276">
        <v>0</v>
      </c>
      <c r="O5276">
        <v>1</v>
      </c>
      <c r="P5276">
        <v>0</v>
      </c>
      <c r="Q5276">
        <v>0</v>
      </c>
      <c r="R5276">
        <v>0</v>
      </c>
      <c r="S5276">
        <v>1.9916670000000001</v>
      </c>
      <c r="T5276">
        <v>0</v>
      </c>
      <c r="U5276">
        <v>0</v>
      </c>
    </row>
    <row r="5277" spans="1:21" x14ac:dyDescent="0.25">
      <c r="A5277" t="s">
        <v>19971</v>
      </c>
      <c r="B5277">
        <v>1</v>
      </c>
      <c r="C5277" t="s">
        <v>78</v>
      </c>
      <c r="D5277" t="s">
        <v>90</v>
      </c>
      <c r="E5277" t="s">
        <v>19754</v>
      </c>
      <c r="F5277" t="s">
        <v>177</v>
      </c>
      <c r="G5277" t="s">
        <v>71</v>
      </c>
      <c r="H5277" t="s">
        <v>129</v>
      </c>
      <c r="I5277" t="s">
        <v>22</v>
      </c>
      <c r="J5277" t="s">
        <v>130</v>
      </c>
      <c r="K5277" t="s">
        <v>14032</v>
      </c>
      <c r="L5277" t="s">
        <v>19972</v>
      </c>
      <c r="M5277">
        <v>7.25</v>
      </c>
      <c r="N5277">
        <v>0</v>
      </c>
      <c r="O5277">
        <v>90</v>
      </c>
      <c r="P5277">
        <v>0</v>
      </c>
      <c r="Q5277">
        <v>0</v>
      </c>
      <c r="R5277">
        <v>0</v>
      </c>
      <c r="S5277">
        <v>652.5</v>
      </c>
      <c r="T5277">
        <v>0</v>
      </c>
      <c r="U5277">
        <v>0</v>
      </c>
    </row>
    <row r="5278" spans="1:21" x14ac:dyDescent="0.25">
      <c r="A5278" t="s">
        <v>19973</v>
      </c>
      <c r="B5278">
        <v>1</v>
      </c>
      <c r="C5278" t="s">
        <v>78</v>
      </c>
      <c r="D5278" t="s">
        <v>88</v>
      </c>
      <c r="E5278" t="s">
        <v>19974</v>
      </c>
      <c r="F5278" t="s">
        <v>4996</v>
      </c>
      <c r="G5278" t="s">
        <v>71</v>
      </c>
      <c r="H5278" t="s">
        <v>129</v>
      </c>
      <c r="I5278" t="s">
        <v>22</v>
      </c>
      <c r="J5278" t="s">
        <v>141</v>
      </c>
      <c r="K5278" t="s">
        <v>19975</v>
      </c>
      <c r="L5278" t="s">
        <v>19976</v>
      </c>
      <c r="M5278">
        <v>1.6177777769999999</v>
      </c>
      <c r="N5278">
        <v>0</v>
      </c>
      <c r="O5278">
        <v>76</v>
      </c>
      <c r="P5278">
        <v>0</v>
      </c>
      <c r="Q5278">
        <v>0</v>
      </c>
      <c r="R5278">
        <v>0</v>
      </c>
      <c r="S5278">
        <v>122.951111</v>
      </c>
      <c r="T5278">
        <v>0</v>
      </c>
      <c r="U5278">
        <v>0</v>
      </c>
    </row>
    <row r="5279" spans="1:21" x14ac:dyDescent="0.25">
      <c r="A5279" t="s">
        <v>19977</v>
      </c>
      <c r="B5279">
        <v>1</v>
      </c>
      <c r="C5279" t="s">
        <v>78</v>
      </c>
      <c r="D5279" t="s">
        <v>87</v>
      </c>
      <c r="E5279" t="s">
        <v>19978</v>
      </c>
      <c r="F5279" t="s">
        <v>4991</v>
      </c>
      <c r="G5279" t="s">
        <v>71</v>
      </c>
      <c r="H5279" t="s">
        <v>129</v>
      </c>
      <c r="I5279" t="s">
        <v>22</v>
      </c>
      <c r="J5279" t="s">
        <v>141</v>
      </c>
      <c r="K5279" t="s">
        <v>19979</v>
      </c>
      <c r="L5279" t="s">
        <v>19980</v>
      </c>
      <c r="M5279">
        <v>0.74444444399999998</v>
      </c>
      <c r="N5279">
        <v>0</v>
      </c>
      <c r="O5279">
        <v>1</v>
      </c>
      <c r="P5279">
        <v>0</v>
      </c>
      <c r="Q5279">
        <v>0</v>
      </c>
      <c r="R5279">
        <v>0</v>
      </c>
      <c r="S5279">
        <v>0.74444399999999999</v>
      </c>
      <c r="T5279">
        <v>0</v>
      </c>
      <c r="U5279">
        <v>0</v>
      </c>
    </row>
    <row r="5280" spans="1:21" x14ac:dyDescent="0.25">
      <c r="A5280" t="s">
        <v>19981</v>
      </c>
      <c r="B5280">
        <v>1</v>
      </c>
      <c r="C5280" t="s">
        <v>78</v>
      </c>
      <c r="D5280" t="s">
        <v>88</v>
      </c>
      <c r="E5280" t="s">
        <v>19982</v>
      </c>
      <c r="F5280" t="s">
        <v>5417</v>
      </c>
      <c r="G5280" t="s">
        <v>71</v>
      </c>
      <c r="H5280" t="s">
        <v>129</v>
      </c>
      <c r="I5280" t="s">
        <v>22</v>
      </c>
      <c r="J5280" t="s">
        <v>141</v>
      </c>
      <c r="K5280" t="s">
        <v>19983</v>
      </c>
      <c r="L5280" t="s">
        <v>19984</v>
      </c>
      <c r="M5280">
        <v>3.037222222</v>
      </c>
      <c r="N5280">
        <v>0</v>
      </c>
      <c r="O5280">
        <v>5</v>
      </c>
      <c r="P5280">
        <v>0</v>
      </c>
      <c r="Q5280">
        <v>0</v>
      </c>
      <c r="R5280">
        <v>0</v>
      </c>
      <c r="S5280">
        <v>15.186111</v>
      </c>
      <c r="T5280">
        <v>0</v>
      </c>
      <c r="U5280">
        <v>0</v>
      </c>
    </row>
    <row r="5281" spans="1:21" x14ac:dyDescent="0.25">
      <c r="A5281" t="s">
        <v>19985</v>
      </c>
      <c r="B5281">
        <v>1</v>
      </c>
      <c r="C5281" t="s">
        <v>79</v>
      </c>
      <c r="D5281" t="s">
        <v>125</v>
      </c>
      <c r="E5281" t="s">
        <v>19986</v>
      </c>
      <c r="F5281" t="s">
        <v>4996</v>
      </c>
      <c r="G5281" t="s">
        <v>71</v>
      </c>
      <c r="H5281" t="s">
        <v>129</v>
      </c>
      <c r="I5281" t="s">
        <v>22</v>
      </c>
      <c r="J5281" t="s">
        <v>141</v>
      </c>
      <c r="K5281" t="s">
        <v>19987</v>
      </c>
      <c r="L5281" t="s">
        <v>19988</v>
      </c>
      <c r="M5281">
        <v>0.70305555500000005</v>
      </c>
      <c r="N5281">
        <v>0</v>
      </c>
      <c r="O5281">
        <v>93</v>
      </c>
      <c r="P5281">
        <v>0</v>
      </c>
      <c r="Q5281">
        <v>0</v>
      </c>
      <c r="R5281">
        <v>0</v>
      </c>
      <c r="S5281">
        <v>65.384167000000005</v>
      </c>
      <c r="T5281">
        <v>0</v>
      </c>
      <c r="U5281">
        <v>0</v>
      </c>
    </row>
    <row r="5282" spans="1:21" x14ac:dyDescent="0.25">
      <c r="A5282" t="s">
        <v>19989</v>
      </c>
      <c r="B5282">
        <v>1</v>
      </c>
      <c r="C5282" t="s">
        <v>78</v>
      </c>
      <c r="D5282" t="s">
        <v>88</v>
      </c>
      <c r="E5282" t="s">
        <v>19990</v>
      </c>
      <c r="F5282" t="s">
        <v>4991</v>
      </c>
      <c r="G5282" t="s">
        <v>71</v>
      </c>
      <c r="H5282" t="s">
        <v>129</v>
      </c>
      <c r="I5282" t="s">
        <v>22</v>
      </c>
      <c r="J5282" t="s">
        <v>141</v>
      </c>
      <c r="K5282" t="s">
        <v>19991</v>
      </c>
      <c r="L5282" t="s">
        <v>19992</v>
      </c>
      <c r="M5282">
        <v>2.5833333330000001</v>
      </c>
      <c r="N5282">
        <v>0</v>
      </c>
      <c r="O5282">
        <v>1</v>
      </c>
      <c r="P5282">
        <v>0</v>
      </c>
      <c r="Q5282">
        <v>0</v>
      </c>
      <c r="R5282">
        <v>0</v>
      </c>
      <c r="S5282">
        <v>2.5833330000000001</v>
      </c>
      <c r="T5282">
        <v>0</v>
      </c>
      <c r="U5282">
        <v>0</v>
      </c>
    </row>
    <row r="5283" spans="1:21" x14ac:dyDescent="0.25">
      <c r="A5283" t="s">
        <v>19993</v>
      </c>
      <c r="B5283">
        <v>1</v>
      </c>
      <c r="C5283" t="s">
        <v>79</v>
      </c>
      <c r="D5283" t="s">
        <v>125</v>
      </c>
      <c r="E5283" t="s">
        <v>18023</v>
      </c>
      <c r="F5283" t="s">
        <v>9373</v>
      </c>
      <c r="G5283" t="s">
        <v>71</v>
      </c>
      <c r="H5283" t="s">
        <v>129</v>
      </c>
      <c r="I5283" t="s">
        <v>22</v>
      </c>
      <c r="J5283" t="s">
        <v>141</v>
      </c>
      <c r="K5283" t="s">
        <v>19994</v>
      </c>
      <c r="L5283" t="s">
        <v>19995</v>
      </c>
      <c r="M5283">
        <v>1.670833333</v>
      </c>
      <c r="N5283">
        <v>0</v>
      </c>
      <c r="O5283">
        <v>57</v>
      </c>
      <c r="P5283">
        <v>0</v>
      </c>
      <c r="Q5283">
        <v>0</v>
      </c>
      <c r="R5283">
        <v>0</v>
      </c>
      <c r="S5283">
        <v>95.237499999999997</v>
      </c>
      <c r="T5283">
        <v>0</v>
      </c>
      <c r="U5283">
        <v>0</v>
      </c>
    </row>
    <row r="5284" spans="1:21" x14ac:dyDescent="0.25">
      <c r="A5284" t="s">
        <v>19996</v>
      </c>
      <c r="B5284">
        <v>1</v>
      </c>
      <c r="C5284" t="s">
        <v>79</v>
      </c>
      <c r="D5284" t="s">
        <v>125</v>
      </c>
      <c r="E5284" t="s">
        <v>18023</v>
      </c>
      <c r="F5284" t="s">
        <v>5842</v>
      </c>
      <c r="G5284" t="s">
        <v>71</v>
      </c>
      <c r="H5284" t="s">
        <v>129</v>
      </c>
      <c r="I5284" t="s">
        <v>22</v>
      </c>
      <c r="J5284" t="s">
        <v>141</v>
      </c>
      <c r="K5284" t="s">
        <v>19997</v>
      </c>
      <c r="L5284" t="s">
        <v>19998</v>
      </c>
      <c r="M5284">
        <v>1.106944444</v>
      </c>
      <c r="N5284">
        <v>0</v>
      </c>
      <c r="O5284">
        <v>57</v>
      </c>
      <c r="P5284">
        <v>0</v>
      </c>
      <c r="Q5284">
        <v>0</v>
      </c>
      <c r="R5284">
        <v>0</v>
      </c>
      <c r="S5284">
        <v>63.095832999999999</v>
      </c>
      <c r="T5284">
        <v>0</v>
      </c>
      <c r="U5284">
        <v>0</v>
      </c>
    </row>
    <row r="5285" spans="1:21" x14ac:dyDescent="0.25">
      <c r="A5285" t="s">
        <v>19999</v>
      </c>
      <c r="B5285">
        <v>1</v>
      </c>
      <c r="C5285" t="s">
        <v>79</v>
      </c>
      <c r="D5285" t="s">
        <v>125</v>
      </c>
      <c r="E5285" t="s">
        <v>20000</v>
      </c>
      <c r="F5285" t="s">
        <v>5070</v>
      </c>
      <c r="G5285" t="s">
        <v>71</v>
      </c>
      <c r="H5285" t="s">
        <v>129</v>
      </c>
      <c r="I5285" t="s">
        <v>22</v>
      </c>
      <c r="J5285" t="s">
        <v>141</v>
      </c>
      <c r="K5285" t="s">
        <v>20001</v>
      </c>
      <c r="L5285" t="s">
        <v>20002</v>
      </c>
      <c r="M5285">
        <v>0.80833333299999999</v>
      </c>
      <c r="N5285">
        <v>0</v>
      </c>
      <c r="O5285">
        <v>1</v>
      </c>
      <c r="P5285">
        <v>0</v>
      </c>
      <c r="Q5285">
        <v>0</v>
      </c>
      <c r="R5285">
        <v>0</v>
      </c>
      <c r="S5285">
        <v>0.80833299999999997</v>
      </c>
      <c r="T5285">
        <v>0</v>
      </c>
      <c r="U5285">
        <v>0</v>
      </c>
    </row>
    <row r="5286" spans="1:21" x14ac:dyDescent="0.25">
      <c r="A5286" t="s">
        <v>20003</v>
      </c>
      <c r="B5286">
        <v>1</v>
      </c>
      <c r="C5286" t="s">
        <v>78</v>
      </c>
      <c r="D5286" t="s">
        <v>88</v>
      </c>
      <c r="E5286" t="s">
        <v>20004</v>
      </c>
      <c r="F5286" t="s">
        <v>2199</v>
      </c>
      <c r="G5286" t="s">
        <v>71</v>
      </c>
      <c r="H5286" t="s">
        <v>129</v>
      </c>
      <c r="I5286" t="s">
        <v>22</v>
      </c>
      <c r="J5286" t="s">
        <v>141</v>
      </c>
      <c r="K5286" t="s">
        <v>20005</v>
      </c>
      <c r="L5286" t="s">
        <v>20006</v>
      </c>
      <c r="M5286">
        <v>2.8172222219999998</v>
      </c>
      <c r="N5286">
        <v>0</v>
      </c>
      <c r="O5286">
        <v>35</v>
      </c>
      <c r="P5286">
        <v>0</v>
      </c>
      <c r="Q5286">
        <v>0</v>
      </c>
      <c r="R5286">
        <v>0</v>
      </c>
      <c r="S5286">
        <v>98.602778000000001</v>
      </c>
      <c r="T5286">
        <v>0</v>
      </c>
      <c r="U5286">
        <v>0</v>
      </c>
    </row>
    <row r="5287" spans="1:21" x14ac:dyDescent="0.25">
      <c r="A5287" t="s">
        <v>20007</v>
      </c>
      <c r="B5287">
        <v>1</v>
      </c>
      <c r="C5287" t="s">
        <v>79</v>
      </c>
      <c r="D5287" t="s">
        <v>125</v>
      </c>
      <c r="E5287" t="s">
        <v>20008</v>
      </c>
      <c r="F5287" t="s">
        <v>140</v>
      </c>
      <c r="G5287" t="s">
        <v>72</v>
      </c>
      <c r="H5287" t="s">
        <v>129</v>
      </c>
      <c r="I5287" t="s">
        <v>22</v>
      </c>
      <c r="J5287" t="s">
        <v>141</v>
      </c>
      <c r="K5287" t="s">
        <v>20009</v>
      </c>
      <c r="L5287" t="s">
        <v>20010</v>
      </c>
      <c r="M5287">
        <v>0.16416666599999999</v>
      </c>
      <c r="N5287">
        <v>4</v>
      </c>
      <c r="O5287">
        <v>0</v>
      </c>
      <c r="P5287">
        <v>0</v>
      </c>
      <c r="Q5287">
        <v>0</v>
      </c>
      <c r="R5287">
        <v>0.656667</v>
      </c>
      <c r="S5287">
        <v>0</v>
      </c>
      <c r="T5287">
        <v>0</v>
      </c>
      <c r="U5287">
        <v>0</v>
      </c>
    </row>
    <row r="5288" spans="1:21" x14ac:dyDescent="0.25">
      <c r="A5288" t="s">
        <v>20011</v>
      </c>
      <c r="B5288">
        <v>1</v>
      </c>
      <c r="C5288" t="s">
        <v>79</v>
      </c>
      <c r="D5288" t="s">
        <v>125</v>
      </c>
      <c r="E5288" t="s">
        <v>20012</v>
      </c>
      <c r="F5288" t="s">
        <v>140</v>
      </c>
      <c r="G5288" t="s">
        <v>72</v>
      </c>
      <c r="H5288" t="s">
        <v>129</v>
      </c>
      <c r="I5288" t="s">
        <v>22</v>
      </c>
      <c r="J5288" t="s">
        <v>141</v>
      </c>
      <c r="K5288" t="s">
        <v>20013</v>
      </c>
      <c r="L5288" t="s">
        <v>20014</v>
      </c>
      <c r="M5288">
        <v>2.977777777</v>
      </c>
      <c r="N5288">
        <v>4</v>
      </c>
      <c r="O5288">
        <v>0</v>
      </c>
      <c r="P5288">
        <v>0</v>
      </c>
      <c r="Q5288">
        <v>0</v>
      </c>
      <c r="R5288">
        <v>11.911111</v>
      </c>
      <c r="S5288">
        <v>0</v>
      </c>
      <c r="T5288">
        <v>0</v>
      </c>
      <c r="U5288">
        <v>0</v>
      </c>
    </row>
    <row r="5289" spans="1:21" x14ac:dyDescent="0.25">
      <c r="A5289" t="s">
        <v>20015</v>
      </c>
      <c r="B5289">
        <v>1</v>
      </c>
      <c r="C5289" t="s">
        <v>79</v>
      </c>
      <c r="D5289" t="s">
        <v>125</v>
      </c>
      <c r="E5289" t="s">
        <v>20016</v>
      </c>
      <c r="F5289" t="s">
        <v>2199</v>
      </c>
      <c r="G5289" t="s">
        <v>71</v>
      </c>
      <c r="H5289" t="s">
        <v>129</v>
      </c>
      <c r="I5289" t="s">
        <v>22</v>
      </c>
      <c r="J5289" t="s">
        <v>141</v>
      </c>
      <c r="K5289" t="s">
        <v>20017</v>
      </c>
      <c r="L5289" t="s">
        <v>20018</v>
      </c>
      <c r="M5289">
        <v>2.7961111110000001</v>
      </c>
      <c r="N5289">
        <v>0</v>
      </c>
      <c r="O5289">
        <v>145</v>
      </c>
      <c r="P5289">
        <v>0</v>
      </c>
      <c r="Q5289">
        <v>0</v>
      </c>
      <c r="R5289">
        <v>0</v>
      </c>
      <c r="S5289">
        <v>405.43611099999998</v>
      </c>
      <c r="T5289">
        <v>0</v>
      </c>
      <c r="U5289">
        <v>0</v>
      </c>
    </row>
    <row r="5290" spans="1:21" x14ac:dyDescent="0.25">
      <c r="A5290" t="s">
        <v>20019</v>
      </c>
      <c r="B5290">
        <v>1</v>
      </c>
      <c r="C5290" t="s">
        <v>79</v>
      </c>
      <c r="D5290" t="s">
        <v>125</v>
      </c>
      <c r="E5290" t="s">
        <v>20020</v>
      </c>
      <c r="F5290" t="s">
        <v>2199</v>
      </c>
      <c r="G5290" t="s">
        <v>71</v>
      </c>
      <c r="H5290" t="s">
        <v>129</v>
      </c>
      <c r="I5290" t="s">
        <v>24</v>
      </c>
      <c r="J5290" t="s">
        <v>141</v>
      </c>
      <c r="K5290" t="s">
        <v>20021</v>
      </c>
      <c r="L5290" t="s">
        <v>20022</v>
      </c>
      <c r="M5290">
        <v>3.5986111109999999</v>
      </c>
      <c r="N5290">
        <v>0</v>
      </c>
      <c r="O5290">
        <v>48</v>
      </c>
      <c r="P5290">
        <v>0</v>
      </c>
      <c r="Q5290">
        <v>0</v>
      </c>
      <c r="R5290">
        <v>0</v>
      </c>
      <c r="S5290">
        <v>172.73333299999999</v>
      </c>
      <c r="T5290">
        <v>0</v>
      </c>
      <c r="U5290">
        <v>0</v>
      </c>
    </row>
    <row r="5291" spans="1:21" x14ac:dyDescent="0.25">
      <c r="A5291" t="s">
        <v>20023</v>
      </c>
      <c r="B5291">
        <v>1</v>
      </c>
      <c r="C5291" t="s">
        <v>78</v>
      </c>
      <c r="D5291" t="s">
        <v>96</v>
      </c>
      <c r="E5291" t="s">
        <v>5533</v>
      </c>
      <c r="F5291" t="s">
        <v>4986</v>
      </c>
      <c r="G5291" t="s">
        <v>71</v>
      </c>
      <c r="H5291" t="s">
        <v>129</v>
      </c>
      <c r="I5291" t="s">
        <v>22</v>
      </c>
      <c r="J5291" t="s">
        <v>141</v>
      </c>
      <c r="K5291" t="s">
        <v>20024</v>
      </c>
      <c r="L5291" t="s">
        <v>20025</v>
      </c>
      <c r="M5291">
        <v>0.95583333299999995</v>
      </c>
      <c r="N5291">
        <v>0</v>
      </c>
      <c r="O5291">
        <v>17</v>
      </c>
      <c r="P5291">
        <v>0</v>
      </c>
      <c r="Q5291">
        <v>3</v>
      </c>
      <c r="R5291">
        <v>0</v>
      </c>
      <c r="S5291">
        <v>16.249167</v>
      </c>
      <c r="T5291">
        <v>0</v>
      </c>
      <c r="U5291">
        <v>2.8675000000000002</v>
      </c>
    </row>
    <row r="5292" spans="1:21" x14ac:dyDescent="0.25">
      <c r="A5292" t="s">
        <v>20026</v>
      </c>
      <c r="B5292">
        <v>1</v>
      </c>
      <c r="C5292" t="s">
        <v>78</v>
      </c>
      <c r="D5292" t="s">
        <v>85</v>
      </c>
      <c r="E5292" t="s">
        <v>20027</v>
      </c>
      <c r="F5292" t="s">
        <v>4991</v>
      </c>
      <c r="G5292" t="s">
        <v>71</v>
      </c>
      <c r="H5292" t="s">
        <v>129</v>
      </c>
      <c r="I5292" t="s">
        <v>22</v>
      </c>
      <c r="J5292" t="s">
        <v>141</v>
      </c>
      <c r="K5292" t="s">
        <v>20028</v>
      </c>
      <c r="L5292" t="s">
        <v>20029</v>
      </c>
      <c r="M5292">
        <v>3.8708333330000002</v>
      </c>
      <c r="N5292">
        <v>0</v>
      </c>
      <c r="O5292">
        <v>6</v>
      </c>
      <c r="P5292">
        <v>0</v>
      </c>
      <c r="Q5292">
        <v>0</v>
      </c>
      <c r="R5292">
        <v>0</v>
      </c>
      <c r="S5292">
        <v>23.225000000000001</v>
      </c>
      <c r="T5292">
        <v>0</v>
      </c>
      <c r="U5292">
        <v>0</v>
      </c>
    </row>
    <row r="5293" spans="1:21" x14ac:dyDescent="0.25">
      <c r="A5293" t="s">
        <v>20030</v>
      </c>
      <c r="B5293">
        <v>1</v>
      </c>
      <c r="C5293" t="s">
        <v>78</v>
      </c>
      <c r="D5293" t="s">
        <v>92</v>
      </c>
      <c r="E5293" t="s">
        <v>20031</v>
      </c>
      <c r="F5293" t="s">
        <v>5748</v>
      </c>
      <c r="G5293" t="s">
        <v>71</v>
      </c>
      <c r="H5293" t="s">
        <v>129</v>
      </c>
      <c r="I5293" t="s">
        <v>22</v>
      </c>
      <c r="J5293" t="s">
        <v>141</v>
      </c>
      <c r="K5293" t="s">
        <v>20032</v>
      </c>
      <c r="L5293" t="s">
        <v>20033</v>
      </c>
      <c r="M5293">
        <v>2.826944444</v>
      </c>
      <c r="N5293">
        <v>0</v>
      </c>
      <c r="O5293">
        <v>364</v>
      </c>
      <c r="P5293">
        <v>0</v>
      </c>
      <c r="Q5293">
        <v>0</v>
      </c>
      <c r="R5293">
        <v>0</v>
      </c>
      <c r="S5293">
        <v>1029.0077779999999</v>
      </c>
      <c r="T5293">
        <v>0</v>
      </c>
      <c r="U5293">
        <v>0</v>
      </c>
    </row>
    <row r="5294" spans="1:21" x14ac:dyDescent="0.25">
      <c r="A5294" t="s">
        <v>20034</v>
      </c>
      <c r="B5294">
        <v>1</v>
      </c>
      <c r="C5294" t="s">
        <v>78</v>
      </c>
      <c r="D5294" t="s">
        <v>106</v>
      </c>
      <c r="E5294" t="s">
        <v>5985</v>
      </c>
      <c r="F5294" t="s">
        <v>5748</v>
      </c>
      <c r="G5294" t="s">
        <v>71</v>
      </c>
      <c r="H5294" t="s">
        <v>129</v>
      </c>
      <c r="I5294" t="s">
        <v>22</v>
      </c>
      <c r="J5294" t="s">
        <v>141</v>
      </c>
      <c r="K5294" t="s">
        <v>20035</v>
      </c>
      <c r="L5294" t="s">
        <v>20036</v>
      </c>
      <c r="M5294">
        <v>0.66055555499999996</v>
      </c>
      <c r="N5294">
        <v>0</v>
      </c>
      <c r="O5294">
        <v>75</v>
      </c>
      <c r="P5294">
        <v>0</v>
      </c>
      <c r="Q5294">
        <v>0</v>
      </c>
      <c r="R5294">
        <v>0</v>
      </c>
      <c r="S5294">
        <v>49.541666999999997</v>
      </c>
      <c r="T5294">
        <v>0</v>
      </c>
      <c r="U5294">
        <v>0</v>
      </c>
    </row>
    <row r="5295" spans="1:21" x14ac:dyDescent="0.25">
      <c r="A5295" t="s">
        <v>20037</v>
      </c>
      <c r="B5295">
        <v>1</v>
      </c>
      <c r="C5295" t="s">
        <v>78</v>
      </c>
      <c r="D5295" t="s">
        <v>102</v>
      </c>
      <c r="E5295" t="s">
        <v>13035</v>
      </c>
      <c r="F5295" t="s">
        <v>140</v>
      </c>
      <c r="G5295" t="s">
        <v>72</v>
      </c>
      <c r="H5295" t="s">
        <v>129</v>
      </c>
      <c r="I5295" t="s">
        <v>22</v>
      </c>
      <c r="J5295" t="s">
        <v>141</v>
      </c>
      <c r="K5295" t="s">
        <v>20038</v>
      </c>
      <c r="L5295" t="s">
        <v>20039</v>
      </c>
      <c r="M5295">
        <v>1.818888888</v>
      </c>
      <c r="N5295">
        <v>0</v>
      </c>
      <c r="O5295">
        <v>0</v>
      </c>
      <c r="P5295">
        <v>19</v>
      </c>
      <c r="Q5295">
        <v>27</v>
      </c>
      <c r="R5295">
        <v>0</v>
      </c>
      <c r="S5295">
        <v>0</v>
      </c>
      <c r="T5295">
        <v>34.558889000000001</v>
      </c>
      <c r="U5295">
        <v>49.11</v>
      </c>
    </row>
    <row r="5296" spans="1:21" x14ac:dyDescent="0.25">
      <c r="A5296" t="s">
        <v>20040</v>
      </c>
      <c r="B5296">
        <v>1</v>
      </c>
      <c r="C5296" t="s">
        <v>78</v>
      </c>
      <c r="D5296" t="s">
        <v>91</v>
      </c>
      <c r="E5296" t="s">
        <v>20041</v>
      </c>
      <c r="F5296" t="s">
        <v>4986</v>
      </c>
      <c r="G5296" t="s">
        <v>71</v>
      </c>
      <c r="H5296" t="s">
        <v>129</v>
      </c>
      <c r="I5296" t="s">
        <v>22</v>
      </c>
      <c r="J5296" t="s">
        <v>141</v>
      </c>
      <c r="K5296" t="s">
        <v>20042</v>
      </c>
      <c r="L5296" t="s">
        <v>20043</v>
      </c>
      <c r="M5296">
        <v>2.7694444439999999</v>
      </c>
      <c r="N5296">
        <v>0</v>
      </c>
      <c r="O5296">
        <v>0</v>
      </c>
      <c r="P5296">
        <v>1</v>
      </c>
      <c r="Q5296">
        <v>39</v>
      </c>
      <c r="R5296">
        <v>0</v>
      </c>
      <c r="S5296">
        <v>0</v>
      </c>
      <c r="T5296">
        <v>2.769444</v>
      </c>
      <c r="U5296">
        <v>108.00833299999999</v>
      </c>
    </row>
    <row r="5297" spans="1:21" x14ac:dyDescent="0.25">
      <c r="A5297" t="s">
        <v>20044</v>
      </c>
      <c r="B5297">
        <v>1</v>
      </c>
      <c r="C5297" t="s">
        <v>78</v>
      </c>
      <c r="D5297" t="s">
        <v>80</v>
      </c>
      <c r="E5297" t="s">
        <v>20045</v>
      </c>
      <c r="F5297" t="s">
        <v>4996</v>
      </c>
      <c r="G5297" t="s">
        <v>71</v>
      </c>
      <c r="H5297" t="s">
        <v>129</v>
      </c>
      <c r="I5297" t="s">
        <v>22</v>
      </c>
      <c r="J5297" t="s">
        <v>141</v>
      </c>
      <c r="K5297" t="s">
        <v>20046</v>
      </c>
      <c r="L5297" t="s">
        <v>20047</v>
      </c>
      <c r="M5297">
        <v>0.78305555500000001</v>
      </c>
      <c r="N5297">
        <v>1</v>
      </c>
      <c r="O5297">
        <v>739</v>
      </c>
      <c r="P5297">
        <v>0</v>
      </c>
      <c r="Q5297">
        <v>0</v>
      </c>
      <c r="R5297">
        <v>0.78305599999999997</v>
      </c>
      <c r="S5297">
        <v>578.67805499999997</v>
      </c>
      <c r="T5297">
        <v>0</v>
      </c>
      <c r="U5297">
        <v>0</v>
      </c>
    </row>
    <row r="5298" spans="1:21" x14ac:dyDescent="0.25">
      <c r="A5298" t="s">
        <v>20048</v>
      </c>
      <c r="B5298">
        <v>1</v>
      </c>
      <c r="C5298" t="s">
        <v>78</v>
      </c>
      <c r="D5298" t="s">
        <v>80</v>
      </c>
      <c r="E5298" t="s">
        <v>20049</v>
      </c>
      <c r="F5298" t="s">
        <v>5470</v>
      </c>
      <c r="G5298" t="s">
        <v>71</v>
      </c>
      <c r="H5298" t="s">
        <v>129</v>
      </c>
      <c r="I5298" t="s">
        <v>22</v>
      </c>
      <c r="J5298" t="s">
        <v>141</v>
      </c>
      <c r="K5298" t="s">
        <v>20050</v>
      </c>
      <c r="L5298" t="s">
        <v>20051</v>
      </c>
      <c r="M5298">
        <v>0.8125</v>
      </c>
      <c r="N5298">
        <v>1</v>
      </c>
      <c r="O5298">
        <v>428</v>
      </c>
      <c r="P5298">
        <v>0</v>
      </c>
      <c r="Q5298">
        <v>0</v>
      </c>
      <c r="R5298">
        <v>0.8125</v>
      </c>
      <c r="S5298">
        <v>347.75</v>
      </c>
      <c r="T5298">
        <v>0</v>
      </c>
      <c r="U5298">
        <v>0</v>
      </c>
    </row>
    <row r="5299" spans="1:21" x14ac:dyDescent="0.25">
      <c r="A5299" t="s">
        <v>20052</v>
      </c>
      <c r="B5299">
        <v>1</v>
      </c>
      <c r="C5299" t="s">
        <v>78</v>
      </c>
      <c r="D5299" t="s">
        <v>83</v>
      </c>
      <c r="E5299" t="s">
        <v>20053</v>
      </c>
      <c r="F5299" t="s">
        <v>4991</v>
      </c>
      <c r="G5299" t="s">
        <v>71</v>
      </c>
      <c r="H5299" t="s">
        <v>129</v>
      </c>
      <c r="I5299" t="s">
        <v>22</v>
      </c>
      <c r="J5299" t="s">
        <v>141</v>
      </c>
      <c r="K5299" t="s">
        <v>20054</v>
      </c>
      <c r="L5299" t="s">
        <v>20055</v>
      </c>
      <c r="M5299">
        <v>2.4413888880000001</v>
      </c>
      <c r="N5299">
        <v>0</v>
      </c>
      <c r="O5299">
        <v>12</v>
      </c>
      <c r="P5299">
        <v>0</v>
      </c>
      <c r="Q5299">
        <v>0</v>
      </c>
      <c r="R5299">
        <v>0</v>
      </c>
      <c r="S5299">
        <v>29.296666999999999</v>
      </c>
      <c r="T5299">
        <v>0</v>
      </c>
      <c r="U5299">
        <v>0</v>
      </c>
    </row>
    <row r="5300" spans="1:21" x14ac:dyDescent="0.25">
      <c r="A5300" t="s">
        <v>20056</v>
      </c>
      <c r="B5300">
        <v>1</v>
      </c>
      <c r="C5300" t="s">
        <v>78</v>
      </c>
      <c r="D5300" t="s">
        <v>95</v>
      </c>
      <c r="E5300" t="s">
        <v>20057</v>
      </c>
      <c r="F5300" t="s">
        <v>4991</v>
      </c>
      <c r="G5300" t="s">
        <v>71</v>
      </c>
      <c r="H5300" t="s">
        <v>129</v>
      </c>
      <c r="I5300" t="s">
        <v>22</v>
      </c>
      <c r="J5300" t="s">
        <v>141</v>
      </c>
      <c r="K5300" t="s">
        <v>20058</v>
      </c>
      <c r="L5300" t="s">
        <v>20059</v>
      </c>
      <c r="M5300">
        <v>0.65666666600000001</v>
      </c>
      <c r="N5300">
        <v>0</v>
      </c>
      <c r="O5300">
        <v>0</v>
      </c>
      <c r="P5300">
        <v>0</v>
      </c>
      <c r="Q5300">
        <v>1</v>
      </c>
      <c r="R5300">
        <v>0</v>
      </c>
      <c r="S5300">
        <v>0</v>
      </c>
      <c r="T5300">
        <v>0</v>
      </c>
      <c r="U5300">
        <v>0.656667</v>
      </c>
    </row>
    <row r="5301" spans="1:21" x14ac:dyDescent="0.25">
      <c r="A5301" t="s">
        <v>20060</v>
      </c>
      <c r="B5301">
        <v>1</v>
      </c>
      <c r="C5301" t="s">
        <v>78</v>
      </c>
      <c r="D5301" t="s">
        <v>95</v>
      </c>
      <c r="E5301" t="s">
        <v>20061</v>
      </c>
      <c r="F5301" t="s">
        <v>5012</v>
      </c>
      <c r="G5301" t="s">
        <v>72</v>
      </c>
      <c r="H5301" t="s">
        <v>129</v>
      </c>
      <c r="I5301" t="s">
        <v>22</v>
      </c>
      <c r="J5301" t="s">
        <v>141</v>
      </c>
      <c r="K5301" t="s">
        <v>20062</v>
      </c>
      <c r="L5301" t="s">
        <v>20063</v>
      </c>
      <c r="M5301">
        <v>1.957777777</v>
      </c>
      <c r="N5301">
        <v>0</v>
      </c>
      <c r="O5301">
        <v>0</v>
      </c>
      <c r="P5301">
        <v>13</v>
      </c>
      <c r="Q5301">
        <v>268</v>
      </c>
      <c r="R5301">
        <v>0</v>
      </c>
      <c r="S5301">
        <v>0</v>
      </c>
      <c r="T5301">
        <v>25.451111000000001</v>
      </c>
      <c r="U5301">
        <v>524.68444399999998</v>
      </c>
    </row>
    <row r="5302" spans="1:21" x14ac:dyDescent="0.25">
      <c r="A5302" t="s">
        <v>20064</v>
      </c>
      <c r="B5302">
        <v>1</v>
      </c>
      <c r="C5302" t="s">
        <v>78</v>
      </c>
      <c r="D5302" t="s">
        <v>94</v>
      </c>
      <c r="E5302" t="s">
        <v>20065</v>
      </c>
      <c r="F5302" t="s">
        <v>5029</v>
      </c>
      <c r="G5302" t="s">
        <v>71</v>
      </c>
      <c r="H5302" t="s">
        <v>129</v>
      </c>
      <c r="I5302" t="s">
        <v>22</v>
      </c>
      <c r="J5302" t="s">
        <v>141</v>
      </c>
      <c r="K5302" t="s">
        <v>20066</v>
      </c>
      <c r="L5302" t="s">
        <v>20067</v>
      </c>
      <c r="M5302">
        <v>1.230277777</v>
      </c>
      <c r="N5302">
        <v>1</v>
      </c>
      <c r="O5302">
        <v>230</v>
      </c>
      <c r="P5302">
        <v>0</v>
      </c>
      <c r="Q5302">
        <v>0</v>
      </c>
      <c r="R5302">
        <v>1.230278</v>
      </c>
      <c r="S5302">
        <v>282.96388899999999</v>
      </c>
      <c r="T5302">
        <v>0</v>
      </c>
      <c r="U5302">
        <v>0</v>
      </c>
    </row>
    <row r="5303" spans="1:21" x14ac:dyDescent="0.25">
      <c r="A5303" t="s">
        <v>20068</v>
      </c>
      <c r="B5303">
        <v>1</v>
      </c>
      <c r="C5303" t="s">
        <v>78</v>
      </c>
      <c r="D5303" t="s">
        <v>94</v>
      </c>
      <c r="E5303" t="s">
        <v>20069</v>
      </c>
      <c r="F5303" t="s">
        <v>4991</v>
      </c>
      <c r="G5303" t="s">
        <v>71</v>
      </c>
      <c r="H5303" t="s">
        <v>129</v>
      </c>
      <c r="I5303" t="s">
        <v>22</v>
      </c>
      <c r="J5303" t="s">
        <v>141</v>
      </c>
      <c r="K5303" t="s">
        <v>20070</v>
      </c>
      <c r="L5303" t="s">
        <v>20071</v>
      </c>
      <c r="M5303">
        <v>7.4325000000000001</v>
      </c>
      <c r="N5303">
        <v>0</v>
      </c>
      <c r="O5303">
        <v>1</v>
      </c>
      <c r="P5303">
        <v>0</v>
      </c>
      <c r="Q5303">
        <v>0</v>
      </c>
      <c r="R5303">
        <v>0</v>
      </c>
      <c r="S5303">
        <v>7.4325000000000001</v>
      </c>
      <c r="T5303">
        <v>0</v>
      </c>
      <c r="U5303">
        <v>0</v>
      </c>
    </row>
    <row r="5304" spans="1:21" x14ac:dyDescent="0.25">
      <c r="A5304" t="s">
        <v>20072</v>
      </c>
      <c r="B5304">
        <v>1</v>
      </c>
      <c r="C5304" t="s">
        <v>78</v>
      </c>
      <c r="D5304" t="s">
        <v>94</v>
      </c>
      <c r="E5304" t="s">
        <v>20073</v>
      </c>
      <c r="F5304" t="s">
        <v>4991</v>
      </c>
      <c r="G5304" t="s">
        <v>71</v>
      </c>
      <c r="H5304" t="s">
        <v>129</v>
      </c>
      <c r="I5304" t="s">
        <v>22</v>
      </c>
      <c r="J5304" t="s">
        <v>141</v>
      </c>
      <c r="K5304" t="s">
        <v>20074</v>
      </c>
      <c r="L5304" t="s">
        <v>20075</v>
      </c>
      <c r="M5304">
        <v>2.125555555</v>
      </c>
      <c r="N5304">
        <v>0</v>
      </c>
      <c r="O5304">
        <v>1</v>
      </c>
      <c r="P5304">
        <v>0</v>
      </c>
      <c r="Q5304">
        <v>0</v>
      </c>
      <c r="R5304">
        <v>0</v>
      </c>
      <c r="S5304">
        <v>2.125556</v>
      </c>
      <c r="T5304">
        <v>0</v>
      </c>
      <c r="U5304">
        <v>0</v>
      </c>
    </row>
    <row r="5305" spans="1:21" x14ac:dyDescent="0.25">
      <c r="A5305" t="s">
        <v>20076</v>
      </c>
      <c r="B5305">
        <v>1</v>
      </c>
      <c r="C5305" t="s">
        <v>78</v>
      </c>
      <c r="D5305" t="s">
        <v>94</v>
      </c>
      <c r="E5305" t="s">
        <v>20077</v>
      </c>
      <c r="F5305" t="s">
        <v>7706</v>
      </c>
      <c r="G5305" t="s">
        <v>71</v>
      </c>
      <c r="H5305" t="s">
        <v>129</v>
      </c>
      <c r="I5305" t="s">
        <v>22</v>
      </c>
      <c r="J5305" t="s">
        <v>141</v>
      </c>
      <c r="K5305" t="s">
        <v>20078</v>
      </c>
      <c r="L5305" t="s">
        <v>20079</v>
      </c>
      <c r="M5305">
        <v>4.5122222220000001</v>
      </c>
      <c r="N5305">
        <v>2</v>
      </c>
      <c r="O5305">
        <v>166</v>
      </c>
      <c r="P5305">
        <v>0</v>
      </c>
      <c r="Q5305">
        <v>0</v>
      </c>
      <c r="R5305">
        <v>9.0244440000000008</v>
      </c>
      <c r="S5305">
        <v>749.02888900000005</v>
      </c>
      <c r="T5305">
        <v>0</v>
      </c>
      <c r="U5305">
        <v>0</v>
      </c>
    </row>
    <row r="5306" spans="1:21" x14ac:dyDescent="0.25">
      <c r="A5306" t="s">
        <v>20080</v>
      </c>
      <c r="B5306">
        <v>1</v>
      </c>
      <c r="C5306" t="s">
        <v>78</v>
      </c>
      <c r="D5306" t="s">
        <v>94</v>
      </c>
      <c r="E5306" t="s">
        <v>20081</v>
      </c>
      <c r="F5306" t="s">
        <v>5070</v>
      </c>
      <c r="G5306" t="s">
        <v>71</v>
      </c>
      <c r="H5306" t="s">
        <v>129</v>
      </c>
      <c r="I5306" t="s">
        <v>22</v>
      </c>
      <c r="J5306" t="s">
        <v>141</v>
      </c>
      <c r="K5306" t="s">
        <v>20082</v>
      </c>
      <c r="L5306" t="s">
        <v>20083</v>
      </c>
      <c r="M5306">
        <v>5.3483333330000002</v>
      </c>
      <c r="N5306">
        <v>0</v>
      </c>
      <c r="O5306">
        <v>1</v>
      </c>
      <c r="P5306">
        <v>0</v>
      </c>
      <c r="Q5306">
        <v>0</v>
      </c>
      <c r="R5306">
        <v>0</v>
      </c>
      <c r="S5306">
        <v>5.3483330000000002</v>
      </c>
      <c r="T5306">
        <v>0</v>
      </c>
      <c r="U5306">
        <v>0</v>
      </c>
    </row>
    <row r="5307" spans="1:21" x14ac:dyDescent="0.25">
      <c r="A5307" t="s">
        <v>20084</v>
      </c>
      <c r="B5307">
        <v>1</v>
      </c>
      <c r="C5307" t="s">
        <v>78</v>
      </c>
      <c r="D5307" t="s">
        <v>94</v>
      </c>
      <c r="E5307" t="s">
        <v>20085</v>
      </c>
      <c r="F5307" t="s">
        <v>4991</v>
      </c>
      <c r="G5307" t="s">
        <v>71</v>
      </c>
      <c r="H5307" t="s">
        <v>129</v>
      </c>
      <c r="I5307" t="s">
        <v>22</v>
      </c>
      <c r="J5307" t="s">
        <v>141</v>
      </c>
      <c r="K5307" t="s">
        <v>20086</v>
      </c>
      <c r="L5307" t="s">
        <v>20087</v>
      </c>
      <c r="M5307">
        <v>0.85250000000000004</v>
      </c>
      <c r="N5307">
        <v>0</v>
      </c>
      <c r="O5307">
        <v>1</v>
      </c>
      <c r="P5307">
        <v>0</v>
      </c>
      <c r="Q5307">
        <v>0</v>
      </c>
      <c r="R5307">
        <v>0</v>
      </c>
      <c r="S5307">
        <v>0.85250000000000004</v>
      </c>
      <c r="T5307">
        <v>0</v>
      </c>
      <c r="U5307">
        <v>0</v>
      </c>
    </row>
    <row r="5308" spans="1:21" x14ac:dyDescent="0.25">
      <c r="A5308" t="s">
        <v>20088</v>
      </c>
      <c r="B5308">
        <v>1</v>
      </c>
      <c r="C5308" t="s">
        <v>78</v>
      </c>
      <c r="D5308" t="s">
        <v>94</v>
      </c>
      <c r="E5308" t="s">
        <v>20089</v>
      </c>
      <c r="F5308" t="s">
        <v>4991</v>
      </c>
      <c r="G5308" t="s">
        <v>71</v>
      </c>
      <c r="H5308" t="s">
        <v>129</v>
      </c>
      <c r="I5308" t="s">
        <v>22</v>
      </c>
      <c r="J5308" t="s">
        <v>141</v>
      </c>
      <c r="K5308" t="s">
        <v>20090</v>
      </c>
      <c r="L5308" t="s">
        <v>20091</v>
      </c>
      <c r="M5308">
        <v>1.9275</v>
      </c>
      <c r="N5308">
        <v>0</v>
      </c>
      <c r="O5308">
        <v>1</v>
      </c>
      <c r="P5308">
        <v>0</v>
      </c>
      <c r="Q5308">
        <v>0</v>
      </c>
      <c r="R5308">
        <v>0</v>
      </c>
      <c r="S5308">
        <v>1.9275</v>
      </c>
      <c r="T5308">
        <v>0</v>
      </c>
      <c r="U5308">
        <v>0</v>
      </c>
    </row>
    <row r="5309" spans="1:21" x14ac:dyDescent="0.25">
      <c r="A5309" t="s">
        <v>20092</v>
      </c>
      <c r="B5309">
        <v>1</v>
      </c>
      <c r="C5309" t="s">
        <v>78</v>
      </c>
      <c r="D5309" t="s">
        <v>94</v>
      </c>
      <c r="E5309" t="s">
        <v>20093</v>
      </c>
      <c r="F5309" t="s">
        <v>5977</v>
      </c>
      <c r="G5309" t="s">
        <v>71</v>
      </c>
      <c r="H5309" t="s">
        <v>129</v>
      </c>
      <c r="I5309" t="s">
        <v>22</v>
      </c>
      <c r="J5309" t="s">
        <v>141</v>
      </c>
      <c r="K5309" t="s">
        <v>20094</v>
      </c>
      <c r="L5309" t="s">
        <v>20095</v>
      </c>
      <c r="M5309">
        <v>1.975833333</v>
      </c>
      <c r="N5309">
        <v>1</v>
      </c>
      <c r="O5309">
        <v>386</v>
      </c>
      <c r="P5309">
        <v>0</v>
      </c>
      <c r="Q5309">
        <v>3</v>
      </c>
      <c r="R5309">
        <v>1.975833</v>
      </c>
      <c r="S5309">
        <v>762.67166699999996</v>
      </c>
      <c r="T5309">
        <v>0</v>
      </c>
      <c r="U5309">
        <v>5.9275000000000002</v>
      </c>
    </row>
    <row r="5310" spans="1:21" x14ac:dyDescent="0.25">
      <c r="A5310" t="s">
        <v>20096</v>
      </c>
      <c r="B5310">
        <v>1</v>
      </c>
      <c r="C5310" t="s">
        <v>78</v>
      </c>
      <c r="D5310" t="s">
        <v>94</v>
      </c>
      <c r="E5310" t="s">
        <v>20097</v>
      </c>
      <c r="F5310" t="s">
        <v>5417</v>
      </c>
      <c r="G5310" t="s">
        <v>71</v>
      </c>
      <c r="H5310" t="s">
        <v>129</v>
      </c>
      <c r="I5310" t="s">
        <v>22</v>
      </c>
      <c r="J5310" t="s">
        <v>141</v>
      </c>
      <c r="K5310" t="s">
        <v>20098</v>
      </c>
      <c r="L5310" t="s">
        <v>20099</v>
      </c>
      <c r="M5310">
        <v>0.72583333299999997</v>
      </c>
      <c r="N5310">
        <v>0</v>
      </c>
      <c r="O5310">
        <v>1</v>
      </c>
      <c r="P5310">
        <v>0</v>
      </c>
      <c r="Q5310">
        <v>0</v>
      </c>
      <c r="R5310">
        <v>0</v>
      </c>
      <c r="S5310">
        <v>0.72583299999999995</v>
      </c>
      <c r="T5310">
        <v>0</v>
      </c>
      <c r="U5310">
        <v>0</v>
      </c>
    </row>
    <row r="5311" spans="1:21" x14ac:dyDescent="0.25">
      <c r="A5311" t="s">
        <v>20100</v>
      </c>
      <c r="B5311">
        <v>1</v>
      </c>
      <c r="C5311" t="s">
        <v>78</v>
      </c>
      <c r="D5311" t="s">
        <v>94</v>
      </c>
      <c r="E5311" t="s">
        <v>20101</v>
      </c>
      <c r="F5311" t="s">
        <v>5070</v>
      </c>
      <c r="G5311" t="s">
        <v>71</v>
      </c>
      <c r="H5311" t="s">
        <v>129</v>
      </c>
      <c r="I5311" t="s">
        <v>22</v>
      </c>
      <c r="J5311" t="s">
        <v>141</v>
      </c>
      <c r="K5311" t="s">
        <v>20102</v>
      </c>
      <c r="L5311" t="s">
        <v>20103</v>
      </c>
      <c r="M5311">
        <v>16.334444443999999</v>
      </c>
      <c r="N5311">
        <v>0</v>
      </c>
      <c r="O5311">
        <v>1</v>
      </c>
      <c r="P5311">
        <v>0</v>
      </c>
      <c r="Q5311">
        <v>0</v>
      </c>
      <c r="R5311">
        <v>0</v>
      </c>
      <c r="S5311">
        <v>16.334444000000001</v>
      </c>
      <c r="T5311">
        <v>0</v>
      </c>
      <c r="U5311">
        <v>0</v>
      </c>
    </row>
    <row r="5312" spans="1:21" x14ac:dyDescent="0.25">
      <c r="A5312" t="s">
        <v>20104</v>
      </c>
      <c r="B5312">
        <v>1</v>
      </c>
      <c r="C5312" t="s">
        <v>78</v>
      </c>
      <c r="D5312" t="s">
        <v>94</v>
      </c>
      <c r="E5312" t="s">
        <v>20105</v>
      </c>
      <c r="F5312" t="s">
        <v>177</v>
      </c>
      <c r="G5312" t="s">
        <v>71</v>
      </c>
      <c r="H5312" t="s">
        <v>129</v>
      </c>
      <c r="I5312" t="s">
        <v>22</v>
      </c>
      <c r="J5312" t="s">
        <v>130</v>
      </c>
      <c r="K5312" t="s">
        <v>20106</v>
      </c>
      <c r="L5312" t="s">
        <v>20107</v>
      </c>
      <c r="M5312">
        <v>5.0166666659999999</v>
      </c>
      <c r="N5312">
        <v>0</v>
      </c>
      <c r="O5312">
        <v>50</v>
      </c>
      <c r="P5312">
        <v>0</v>
      </c>
      <c r="Q5312">
        <v>0</v>
      </c>
      <c r="R5312">
        <v>0</v>
      </c>
      <c r="S5312">
        <v>250.83333300000001</v>
      </c>
      <c r="T5312">
        <v>0</v>
      </c>
      <c r="U5312">
        <v>0</v>
      </c>
    </row>
    <row r="5313" spans="1:21" x14ac:dyDescent="0.25">
      <c r="A5313" t="s">
        <v>20108</v>
      </c>
      <c r="B5313">
        <v>1</v>
      </c>
      <c r="C5313" t="s">
        <v>78</v>
      </c>
      <c r="D5313" t="s">
        <v>94</v>
      </c>
      <c r="E5313" t="s">
        <v>20109</v>
      </c>
      <c r="F5313" t="s">
        <v>177</v>
      </c>
      <c r="G5313" t="s">
        <v>71</v>
      </c>
      <c r="H5313" t="s">
        <v>129</v>
      </c>
      <c r="I5313" t="s">
        <v>22</v>
      </c>
      <c r="J5313" t="s">
        <v>130</v>
      </c>
      <c r="K5313" t="s">
        <v>20110</v>
      </c>
      <c r="L5313" t="s">
        <v>20111</v>
      </c>
      <c r="M5313">
        <v>3.45</v>
      </c>
      <c r="N5313">
        <v>0</v>
      </c>
      <c r="O5313">
        <v>34</v>
      </c>
      <c r="P5313">
        <v>0</v>
      </c>
      <c r="Q5313">
        <v>0</v>
      </c>
      <c r="R5313">
        <v>0</v>
      </c>
      <c r="S5313">
        <v>117.3</v>
      </c>
      <c r="T5313">
        <v>0</v>
      </c>
      <c r="U5313">
        <v>0</v>
      </c>
    </row>
    <row r="5314" spans="1:21" x14ac:dyDescent="0.25">
      <c r="A5314" t="s">
        <v>20112</v>
      </c>
      <c r="B5314">
        <v>1</v>
      </c>
      <c r="C5314" t="s">
        <v>78</v>
      </c>
      <c r="D5314" t="s">
        <v>94</v>
      </c>
      <c r="E5314" t="s">
        <v>20113</v>
      </c>
      <c r="F5314" t="s">
        <v>177</v>
      </c>
      <c r="G5314" t="s">
        <v>71</v>
      </c>
      <c r="H5314" t="s">
        <v>129</v>
      </c>
      <c r="I5314" t="s">
        <v>22</v>
      </c>
      <c r="J5314" t="s">
        <v>130</v>
      </c>
      <c r="K5314" t="s">
        <v>20114</v>
      </c>
      <c r="L5314" t="s">
        <v>20115</v>
      </c>
      <c r="M5314">
        <v>2.9597544440000001</v>
      </c>
      <c r="N5314">
        <v>0</v>
      </c>
      <c r="O5314">
        <v>54</v>
      </c>
      <c r="P5314">
        <v>0</v>
      </c>
      <c r="Q5314">
        <v>0</v>
      </c>
      <c r="R5314">
        <v>0</v>
      </c>
      <c r="S5314">
        <v>159.82674</v>
      </c>
      <c r="T5314">
        <v>0</v>
      </c>
      <c r="U5314">
        <v>0</v>
      </c>
    </row>
    <row r="5315" spans="1:21" x14ac:dyDescent="0.25">
      <c r="A5315" t="s">
        <v>20116</v>
      </c>
      <c r="B5315">
        <v>1</v>
      </c>
      <c r="C5315" t="s">
        <v>78</v>
      </c>
      <c r="D5315" t="s">
        <v>94</v>
      </c>
      <c r="E5315" t="s">
        <v>20109</v>
      </c>
      <c r="F5315" t="s">
        <v>4986</v>
      </c>
      <c r="G5315" t="s">
        <v>71</v>
      </c>
      <c r="H5315" t="s">
        <v>129</v>
      </c>
      <c r="I5315" t="s">
        <v>22</v>
      </c>
      <c r="J5315" t="s">
        <v>141</v>
      </c>
      <c r="K5315" t="s">
        <v>20117</v>
      </c>
      <c r="L5315" t="s">
        <v>20118</v>
      </c>
      <c r="M5315">
        <v>4.1580555549999998</v>
      </c>
      <c r="N5315">
        <v>0</v>
      </c>
      <c r="O5315">
        <v>34</v>
      </c>
      <c r="P5315">
        <v>0</v>
      </c>
      <c r="Q5315">
        <v>0</v>
      </c>
      <c r="R5315">
        <v>0</v>
      </c>
      <c r="S5315">
        <v>141.37388899999999</v>
      </c>
      <c r="T5315">
        <v>0</v>
      </c>
      <c r="U5315">
        <v>0</v>
      </c>
    </row>
    <row r="5316" spans="1:21" x14ac:dyDescent="0.25">
      <c r="A5316" t="s">
        <v>20119</v>
      </c>
      <c r="B5316">
        <v>1</v>
      </c>
      <c r="C5316" t="s">
        <v>78</v>
      </c>
      <c r="D5316" t="s">
        <v>94</v>
      </c>
      <c r="E5316" t="s">
        <v>20120</v>
      </c>
      <c r="F5316" t="s">
        <v>5070</v>
      </c>
      <c r="G5316" t="s">
        <v>71</v>
      </c>
      <c r="H5316" t="s">
        <v>129</v>
      </c>
      <c r="I5316" t="s">
        <v>22</v>
      </c>
      <c r="J5316" t="s">
        <v>141</v>
      </c>
      <c r="K5316" t="s">
        <v>20121</v>
      </c>
      <c r="L5316" t="s">
        <v>20122</v>
      </c>
      <c r="M5316">
        <v>0.95861111099999996</v>
      </c>
      <c r="N5316">
        <v>0</v>
      </c>
      <c r="O5316">
        <v>1</v>
      </c>
      <c r="P5316">
        <v>0</v>
      </c>
      <c r="Q5316">
        <v>0</v>
      </c>
      <c r="R5316">
        <v>0</v>
      </c>
      <c r="S5316">
        <v>0.95861099999999999</v>
      </c>
      <c r="T5316">
        <v>0</v>
      </c>
      <c r="U5316">
        <v>0</v>
      </c>
    </row>
    <row r="5317" spans="1:21" x14ac:dyDescent="0.25">
      <c r="A5317" t="s">
        <v>20123</v>
      </c>
      <c r="B5317">
        <v>1</v>
      </c>
      <c r="C5317" t="s">
        <v>78</v>
      </c>
      <c r="D5317" t="s">
        <v>94</v>
      </c>
      <c r="E5317" t="s">
        <v>20124</v>
      </c>
      <c r="F5317" t="s">
        <v>5070</v>
      </c>
      <c r="G5317" t="s">
        <v>71</v>
      </c>
      <c r="H5317" t="s">
        <v>129</v>
      </c>
      <c r="I5317" t="s">
        <v>22</v>
      </c>
      <c r="J5317" t="s">
        <v>141</v>
      </c>
      <c r="K5317" t="s">
        <v>20125</v>
      </c>
      <c r="L5317" t="s">
        <v>20126</v>
      </c>
      <c r="M5317">
        <v>75.960833332999997</v>
      </c>
      <c r="N5317">
        <v>0</v>
      </c>
      <c r="O5317">
        <v>2</v>
      </c>
      <c r="P5317">
        <v>0</v>
      </c>
      <c r="Q5317">
        <v>0</v>
      </c>
      <c r="R5317">
        <v>0</v>
      </c>
      <c r="S5317">
        <v>151.92166700000001</v>
      </c>
      <c r="T5317">
        <v>0</v>
      </c>
      <c r="U5317">
        <v>0</v>
      </c>
    </row>
    <row r="5318" spans="1:21" x14ac:dyDescent="0.25">
      <c r="A5318" t="s">
        <v>20127</v>
      </c>
      <c r="B5318">
        <v>1</v>
      </c>
      <c r="C5318" t="s">
        <v>78</v>
      </c>
      <c r="D5318" t="s">
        <v>94</v>
      </c>
      <c r="E5318" t="s">
        <v>20128</v>
      </c>
      <c r="F5318" t="s">
        <v>2199</v>
      </c>
      <c r="G5318" t="s">
        <v>71</v>
      </c>
      <c r="H5318" t="s">
        <v>129</v>
      </c>
      <c r="I5318" t="s">
        <v>22</v>
      </c>
      <c r="J5318" t="s">
        <v>141</v>
      </c>
      <c r="K5318" t="s">
        <v>20129</v>
      </c>
      <c r="L5318" t="s">
        <v>20130</v>
      </c>
      <c r="M5318">
        <v>7.0819444440000003</v>
      </c>
      <c r="N5318">
        <v>0</v>
      </c>
      <c r="O5318">
        <v>1</v>
      </c>
      <c r="P5318">
        <v>0</v>
      </c>
      <c r="Q5318">
        <v>0</v>
      </c>
      <c r="R5318">
        <v>0</v>
      </c>
      <c r="S5318">
        <v>7.081944</v>
      </c>
      <c r="T5318">
        <v>0</v>
      </c>
      <c r="U5318">
        <v>0</v>
      </c>
    </row>
    <row r="5319" spans="1:21" x14ac:dyDescent="0.25">
      <c r="A5319" t="s">
        <v>20131</v>
      </c>
      <c r="B5319">
        <v>1</v>
      </c>
      <c r="C5319" t="s">
        <v>78</v>
      </c>
      <c r="D5319" t="s">
        <v>104</v>
      </c>
      <c r="E5319" t="s">
        <v>20132</v>
      </c>
      <c r="F5319" t="s">
        <v>4991</v>
      </c>
      <c r="G5319" t="s">
        <v>71</v>
      </c>
      <c r="H5319" t="s">
        <v>129</v>
      </c>
      <c r="I5319" t="s">
        <v>22</v>
      </c>
      <c r="J5319" t="s">
        <v>141</v>
      </c>
      <c r="K5319" t="s">
        <v>20133</v>
      </c>
      <c r="L5319" t="s">
        <v>20134</v>
      </c>
      <c r="M5319">
        <v>0.71583333299999996</v>
      </c>
      <c r="N5319">
        <v>0</v>
      </c>
      <c r="O5319">
        <v>0</v>
      </c>
      <c r="P5319">
        <v>0</v>
      </c>
      <c r="Q5319">
        <v>1</v>
      </c>
      <c r="R5319">
        <v>0</v>
      </c>
      <c r="S5319">
        <v>0</v>
      </c>
      <c r="T5319">
        <v>0</v>
      </c>
      <c r="U5319">
        <v>0.71583300000000005</v>
      </c>
    </row>
    <row r="5320" spans="1:21" x14ac:dyDescent="0.25">
      <c r="A5320" t="s">
        <v>20135</v>
      </c>
      <c r="B5320">
        <v>1</v>
      </c>
      <c r="C5320" t="s">
        <v>78</v>
      </c>
      <c r="D5320" t="s">
        <v>95</v>
      </c>
      <c r="E5320" t="s">
        <v>20136</v>
      </c>
      <c r="F5320" t="s">
        <v>4996</v>
      </c>
      <c r="G5320" t="s">
        <v>71</v>
      </c>
      <c r="H5320" t="s">
        <v>129</v>
      </c>
      <c r="I5320" t="s">
        <v>22</v>
      </c>
      <c r="J5320" t="s">
        <v>141</v>
      </c>
      <c r="K5320" t="s">
        <v>20137</v>
      </c>
      <c r="L5320" t="s">
        <v>20138</v>
      </c>
      <c r="M5320">
        <v>3.980555555</v>
      </c>
      <c r="N5320">
        <v>0</v>
      </c>
      <c r="O5320">
        <v>3</v>
      </c>
      <c r="P5320">
        <v>0</v>
      </c>
      <c r="Q5320">
        <v>19</v>
      </c>
      <c r="R5320">
        <v>0</v>
      </c>
      <c r="S5320">
        <v>11.941667000000001</v>
      </c>
      <c r="T5320">
        <v>0</v>
      </c>
      <c r="U5320">
        <v>75.630555999999999</v>
      </c>
    </row>
    <row r="5321" spans="1:21" x14ac:dyDescent="0.25">
      <c r="A5321" t="s">
        <v>20139</v>
      </c>
      <c r="B5321">
        <v>1</v>
      </c>
      <c r="C5321" t="s">
        <v>78</v>
      </c>
      <c r="D5321" t="s">
        <v>94</v>
      </c>
      <c r="E5321" t="s">
        <v>20140</v>
      </c>
      <c r="F5321" t="s">
        <v>4991</v>
      </c>
      <c r="G5321" t="s">
        <v>71</v>
      </c>
      <c r="H5321" t="s">
        <v>129</v>
      </c>
      <c r="I5321" t="s">
        <v>22</v>
      </c>
      <c r="J5321" t="s">
        <v>141</v>
      </c>
      <c r="K5321" t="s">
        <v>20141</v>
      </c>
      <c r="L5321" t="s">
        <v>20142</v>
      </c>
      <c r="M5321">
        <v>7.8624999999999998</v>
      </c>
      <c r="N5321">
        <v>0</v>
      </c>
      <c r="O5321">
        <v>2</v>
      </c>
      <c r="P5321">
        <v>0</v>
      </c>
      <c r="Q5321">
        <v>0</v>
      </c>
      <c r="R5321">
        <v>0</v>
      </c>
      <c r="S5321">
        <v>15.725</v>
      </c>
      <c r="T5321">
        <v>0</v>
      </c>
      <c r="U5321">
        <v>0</v>
      </c>
    </row>
    <row r="5322" spans="1:21" x14ac:dyDescent="0.25">
      <c r="A5322" t="s">
        <v>20143</v>
      </c>
      <c r="B5322">
        <v>1</v>
      </c>
      <c r="C5322" t="s">
        <v>78</v>
      </c>
      <c r="D5322" t="s">
        <v>94</v>
      </c>
      <c r="E5322" t="s">
        <v>20144</v>
      </c>
      <c r="F5322" t="s">
        <v>140</v>
      </c>
      <c r="G5322" t="s">
        <v>72</v>
      </c>
      <c r="H5322" t="s">
        <v>129</v>
      </c>
      <c r="I5322" t="s">
        <v>22</v>
      </c>
      <c r="J5322" t="s">
        <v>141</v>
      </c>
      <c r="K5322" t="s">
        <v>20145</v>
      </c>
      <c r="L5322" t="s">
        <v>20146</v>
      </c>
      <c r="M5322">
        <v>0.61361111099999999</v>
      </c>
      <c r="N5322">
        <v>6</v>
      </c>
      <c r="O5322">
        <v>926</v>
      </c>
      <c r="P5322">
        <v>17</v>
      </c>
      <c r="Q5322">
        <v>18</v>
      </c>
      <c r="R5322">
        <v>3.681667</v>
      </c>
      <c r="S5322">
        <v>568.203889</v>
      </c>
      <c r="T5322">
        <v>10.431388999999999</v>
      </c>
      <c r="U5322">
        <v>11.045</v>
      </c>
    </row>
    <row r="5323" spans="1:21" x14ac:dyDescent="0.25">
      <c r="A5323" t="s">
        <v>20147</v>
      </c>
      <c r="B5323">
        <v>1</v>
      </c>
      <c r="C5323" t="s">
        <v>78</v>
      </c>
      <c r="D5323" t="s">
        <v>94</v>
      </c>
      <c r="E5323" t="s">
        <v>20148</v>
      </c>
      <c r="F5323" t="s">
        <v>4991</v>
      </c>
      <c r="G5323" t="s">
        <v>71</v>
      </c>
      <c r="H5323" t="s">
        <v>129</v>
      </c>
      <c r="I5323" t="s">
        <v>22</v>
      </c>
      <c r="J5323" t="s">
        <v>141</v>
      </c>
      <c r="K5323" t="s">
        <v>20149</v>
      </c>
      <c r="L5323" t="s">
        <v>20150</v>
      </c>
      <c r="M5323">
        <v>9.3330555549999996</v>
      </c>
      <c r="N5323">
        <v>0</v>
      </c>
      <c r="O5323">
        <v>1</v>
      </c>
      <c r="P5323">
        <v>0</v>
      </c>
      <c r="Q5323">
        <v>0</v>
      </c>
      <c r="R5323">
        <v>0</v>
      </c>
      <c r="S5323">
        <v>9.3330559999999991</v>
      </c>
      <c r="T5323">
        <v>0</v>
      </c>
      <c r="U5323">
        <v>0</v>
      </c>
    </row>
    <row r="5324" spans="1:21" x14ac:dyDescent="0.25">
      <c r="A5324" t="s">
        <v>20151</v>
      </c>
      <c r="B5324">
        <v>1</v>
      </c>
      <c r="C5324" t="s">
        <v>78</v>
      </c>
      <c r="D5324" t="s">
        <v>94</v>
      </c>
      <c r="E5324" t="s">
        <v>20152</v>
      </c>
      <c r="F5324" t="s">
        <v>5070</v>
      </c>
      <c r="G5324" t="s">
        <v>71</v>
      </c>
      <c r="H5324" t="s">
        <v>129</v>
      </c>
      <c r="I5324" t="s">
        <v>22</v>
      </c>
      <c r="J5324" t="s">
        <v>141</v>
      </c>
      <c r="K5324" t="s">
        <v>20153</v>
      </c>
      <c r="L5324" t="s">
        <v>20154</v>
      </c>
      <c r="M5324">
        <v>2.7736111110000001</v>
      </c>
      <c r="N5324">
        <v>0</v>
      </c>
      <c r="O5324">
        <v>1</v>
      </c>
      <c r="P5324">
        <v>0</v>
      </c>
      <c r="Q5324">
        <v>0</v>
      </c>
      <c r="R5324">
        <v>0</v>
      </c>
      <c r="S5324">
        <v>2.7736109999999998</v>
      </c>
      <c r="T5324">
        <v>0</v>
      </c>
      <c r="U5324">
        <v>0</v>
      </c>
    </row>
    <row r="5325" spans="1:21" x14ac:dyDescent="0.25">
      <c r="A5325" t="s">
        <v>20155</v>
      </c>
      <c r="B5325">
        <v>1</v>
      </c>
      <c r="C5325" t="s">
        <v>78</v>
      </c>
      <c r="D5325" t="s">
        <v>94</v>
      </c>
      <c r="E5325" t="s">
        <v>20156</v>
      </c>
      <c r="F5325" t="s">
        <v>4991</v>
      </c>
      <c r="G5325" t="s">
        <v>71</v>
      </c>
      <c r="H5325" t="s">
        <v>129</v>
      </c>
      <c r="I5325" t="s">
        <v>22</v>
      </c>
      <c r="J5325" t="s">
        <v>141</v>
      </c>
      <c r="K5325" t="s">
        <v>20157</v>
      </c>
      <c r="L5325" t="s">
        <v>20158</v>
      </c>
      <c r="M5325">
        <v>1.882777777</v>
      </c>
      <c r="N5325">
        <v>0</v>
      </c>
      <c r="O5325">
        <v>3</v>
      </c>
      <c r="P5325">
        <v>0</v>
      </c>
      <c r="Q5325">
        <v>0</v>
      </c>
      <c r="R5325">
        <v>0</v>
      </c>
      <c r="S5325">
        <v>5.648333</v>
      </c>
      <c r="T5325">
        <v>0</v>
      </c>
      <c r="U5325">
        <v>0</v>
      </c>
    </row>
    <row r="5326" spans="1:21" x14ac:dyDescent="0.25">
      <c r="A5326" t="s">
        <v>20159</v>
      </c>
      <c r="B5326">
        <v>1</v>
      </c>
      <c r="C5326" t="s">
        <v>78</v>
      </c>
      <c r="D5326" t="s">
        <v>82</v>
      </c>
      <c r="E5326" t="s">
        <v>20160</v>
      </c>
      <c r="F5326" t="s">
        <v>4991</v>
      </c>
      <c r="G5326" t="s">
        <v>71</v>
      </c>
      <c r="H5326" t="s">
        <v>129</v>
      </c>
      <c r="I5326" t="s">
        <v>22</v>
      </c>
      <c r="J5326" t="s">
        <v>141</v>
      </c>
      <c r="K5326" t="s">
        <v>20161</v>
      </c>
      <c r="L5326" t="s">
        <v>20162</v>
      </c>
      <c r="M5326">
        <v>2.2266666659999999</v>
      </c>
      <c r="N5326">
        <v>0</v>
      </c>
      <c r="O5326">
        <v>0</v>
      </c>
      <c r="P5326">
        <v>0</v>
      </c>
      <c r="Q5326">
        <v>1</v>
      </c>
      <c r="R5326">
        <v>0</v>
      </c>
      <c r="S5326">
        <v>0</v>
      </c>
      <c r="T5326">
        <v>0</v>
      </c>
      <c r="U5326">
        <v>2.226667</v>
      </c>
    </row>
    <row r="5327" spans="1:21" x14ac:dyDescent="0.25">
      <c r="A5327" t="s">
        <v>20163</v>
      </c>
      <c r="B5327">
        <v>1</v>
      </c>
      <c r="C5327" t="s">
        <v>78</v>
      </c>
      <c r="D5327" t="s">
        <v>104</v>
      </c>
      <c r="E5327" t="s">
        <v>20164</v>
      </c>
      <c r="F5327" t="s">
        <v>128</v>
      </c>
      <c r="G5327" t="s">
        <v>71</v>
      </c>
      <c r="H5327" t="s">
        <v>129</v>
      </c>
      <c r="I5327" t="s">
        <v>22</v>
      </c>
      <c r="J5327" t="s">
        <v>130</v>
      </c>
      <c r="K5327" t="s">
        <v>20165</v>
      </c>
      <c r="L5327" t="s">
        <v>20166</v>
      </c>
      <c r="M5327">
        <v>1.2171833329999999</v>
      </c>
      <c r="N5327">
        <v>0</v>
      </c>
      <c r="O5327">
        <v>0</v>
      </c>
      <c r="P5327">
        <v>1</v>
      </c>
      <c r="Q5327">
        <v>173</v>
      </c>
      <c r="R5327">
        <v>0</v>
      </c>
      <c r="S5327">
        <v>0</v>
      </c>
      <c r="T5327">
        <v>1.2171829999999999</v>
      </c>
      <c r="U5327">
        <v>210.57271700000001</v>
      </c>
    </row>
    <row r="5328" spans="1:21" x14ac:dyDescent="0.25">
      <c r="A5328" t="s">
        <v>20167</v>
      </c>
      <c r="B5328">
        <v>1</v>
      </c>
      <c r="C5328" t="s">
        <v>78</v>
      </c>
      <c r="D5328" t="s">
        <v>83</v>
      </c>
      <c r="E5328" t="s">
        <v>20168</v>
      </c>
      <c r="F5328" t="s">
        <v>4986</v>
      </c>
      <c r="G5328" t="s">
        <v>71</v>
      </c>
      <c r="H5328" t="s">
        <v>129</v>
      </c>
      <c r="I5328" t="s">
        <v>22</v>
      </c>
      <c r="J5328" t="s">
        <v>141</v>
      </c>
      <c r="K5328" t="s">
        <v>20169</v>
      </c>
      <c r="L5328" t="s">
        <v>20170</v>
      </c>
      <c r="M5328">
        <v>0.90527777700000001</v>
      </c>
      <c r="N5328">
        <v>0</v>
      </c>
      <c r="O5328">
        <v>168</v>
      </c>
      <c r="P5328">
        <v>0</v>
      </c>
      <c r="Q5328">
        <v>0</v>
      </c>
      <c r="R5328">
        <v>0</v>
      </c>
      <c r="S5328">
        <v>152.08666700000001</v>
      </c>
      <c r="T5328">
        <v>0</v>
      </c>
      <c r="U5328">
        <v>0</v>
      </c>
    </row>
    <row r="5329" spans="1:21" x14ac:dyDescent="0.25">
      <c r="A5329" t="s">
        <v>20171</v>
      </c>
      <c r="B5329">
        <v>1</v>
      </c>
      <c r="C5329" t="s">
        <v>78</v>
      </c>
      <c r="D5329" t="s">
        <v>98</v>
      </c>
      <c r="E5329" t="s">
        <v>1123</v>
      </c>
      <c r="F5329" t="s">
        <v>140</v>
      </c>
      <c r="G5329" t="s">
        <v>72</v>
      </c>
      <c r="H5329" t="s">
        <v>129</v>
      </c>
      <c r="I5329" t="s">
        <v>22</v>
      </c>
      <c r="J5329" t="s">
        <v>141</v>
      </c>
      <c r="K5329" t="s">
        <v>20172</v>
      </c>
      <c r="L5329" t="s">
        <v>20173</v>
      </c>
      <c r="M5329">
        <v>0.68333333299999999</v>
      </c>
      <c r="N5329">
        <v>0</v>
      </c>
      <c r="O5329">
        <v>53</v>
      </c>
      <c r="P5329">
        <v>1</v>
      </c>
      <c r="Q5329">
        <v>4</v>
      </c>
      <c r="R5329">
        <v>0</v>
      </c>
      <c r="S5329">
        <v>36.216667000000001</v>
      </c>
      <c r="T5329">
        <v>0.68333299999999997</v>
      </c>
      <c r="U5329">
        <v>2.733333</v>
      </c>
    </row>
    <row r="5330" spans="1:21" x14ac:dyDescent="0.25">
      <c r="A5330" t="s">
        <v>20174</v>
      </c>
      <c r="B5330">
        <v>1</v>
      </c>
      <c r="C5330" t="s">
        <v>78</v>
      </c>
      <c r="D5330" t="s">
        <v>98</v>
      </c>
      <c r="E5330" t="s">
        <v>20175</v>
      </c>
      <c r="F5330" t="s">
        <v>128</v>
      </c>
      <c r="G5330" t="s">
        <v>72</v>
      </c>
      <c r="H5330" t="s">
        <v>129</v>
      </c>
      <c r="I5330" t="s">
        <v>22</v>
      </c>
      <c r="J5330" t="s">
        <v>130</v>
      </c>
      <c r="K5330" t="s">
        <v>20176</v>
      </c>
      <c r="L5330" t="s">
        <v>20177</v>
      </c>
      <c r="M5330">
        <v>6.0655555550000004</v>
      </c>
      <c r="N5330">
        <v>0</v>
      </c>
      <c r="O5330">
        <v>46</v>
      </c>
      <c r="P5330">
        <v>1</v>
      </c>
      <c r="Q5330">
        <v>2</v>
      </c>
      <c r="R5330">
        <v>0</v>
      </c>
      <c r="S5330">
        <v>279.015556</v>
      </c>
      <c r="T5330">
        <v>6.0655559999999999</v>
      </c>
      <c r="U5330">
        <v>12.131111000000001</v>
      </c>
    </row>
    <row r="5331" spans="1:21" x14ac:dyDescent="0.25">
      <c r="A5331" t="s">
        <v>20178</v>
      </c>
      <c r="B5331">
        <v>1</v>
      </c>
      <c r="C5331" t="s">
        <v>78</v>
      </c>
      <c r="D5331" t="s">
        <v>98</v>
      </c>
      <c r="E5331" t="s">
        <v>20175</v>
      </c>
      <c r="F5331" t="s">
        <v>140</v>
      </c>
      <c r="G5331" t="s">
        <v>72</v>
      </c>
      <c r="H5331" t="s">
        <v>129</v>
      </c>
      <c r="I5331" t="s">
        <v>22</v>
      </c>
      <c r="J5331" t="s">
        <v>141</v>
      </c>
      <c r="K5331" t="s">
        <v>20179</v>
      </c>
      <c r="L5331" t="s">
        <v>20180</v>
      </c>
      <c r="M5331">
        <v>0.51694444399999995</v>
      </c>
      <c r="N5331">
        <v>0</v>
      </c>
      <c r="O5331">
        <v>46</v>
      </c>
      <c r="P5331">
        <v>1</v>
      </c>
      <c r="Q5331">
        <v>2</v>
      </c>
      <c r="R5331">
        <v>0</v>
      </c>
      <c r="S5331">
        <v>23.779444000000002</v>
      </c>
      <c r="T5331">
        <v>0.51694399999999996</v>
      </c>
      <c r="U5331">
        <v>1.0338890000000001</v>
      </c>
    </row>
    <row r="5332" spans="1:21" x14ac:dyDescent="0.25">
      <c r="A5332" t="s">
        <v>20181</v>
      </c>
      <c r="B5332">
        <v>1</v>
      </c>
      <c r="C5332" t="s">
        <v>78</v>
      </c>
      <c r="D5332" t="s">
        <v>94</v>
      </c>
      <c r="E5332" t="s">
        <v>20182</v>
      </c>
      <c r="F5332" t="s">
        <v>5070</v>
      </c>
      <c r="G5332" t="s">
        <v>71</v>
      </c>
      <c r="H5332" t="s">
        <v>129</v>
      </c>
      <c r="I5332" t="s">
        <v>22</v>
      </c>
      <c r="J5332" t="s">
        <v>141</v>
      </c>
      <c r="K5332" t="s">
        <v>20183</v>
      </c>
      <c r="L5332" t="s">
        <v>20184</v>
      </c>
      <c r="M5332">
        <v>0.78666666600000001</v>
      </c>
      <c r="N5332">
        <v>0</v>
      </c>
      <c r="O5332">
        <v>1</v>
      </c>
      <c r="P5332">
        <v>0</v>
      </c>
      <c r="Q5332">
        <v>0</v>
      </c>
      <c r="R5332">
        <v>0</v>
      </c>
      <c r="S5332">
        <v>0.78666700000000001</v>
      </c>
      <c r="T5332">
        <v>0</v>
      </c>
      <c r="U5332">
        <v>0</v>
      </c>
    </row>
    <row r="5333" spans="1:21" x14ac:dyDescent="0.25">
      <c r="A5333" t="s">
        <v>20185</v>
      </c>
      <c r="B5333">
        <v>1</v>
      </c>
      <c r="C5333" t="s">
        <v>78</v>
      </c>
      <c r="D5333" t="s">
        <v>95</v>
      </c>
      <c r="E5333" t="s">
        <v>20061</v>
      </c>
      <c r="F5333" t="s">
        <v>140</v>
      </c>
      <c r="G5333" t="s">
        <v>72</v>
      </c>
      <c r="H5333" t="s">
        <v>129</v>
      </c>
      <c r="I5333" t="s">
        <v>22</v>
      </c>
      <c r="J5333" t="s">
        <v>141</v>
      </c>
      <c r="K5333" t="s">
        <v>20186</v>
      </c>
      <c r="L5333" t="s">
        <v>20187</v>
      </c>
      <c r="M5333">
        <v>1.3047222220000001</v>
      </c>
      <c r="N5333">
        <v>0</v>
      </c>
      <c r="O5333">
        <v>0</v>
      </c>
      <c r="P5333">
        <v>13</v>
      </c>
      <c r="Q5333">
        <v>268</v>
      </c>
      <c r="R5333">
        <v>0</v>
      </c>
      <c r="S5333">
        <v>0</v>
      </c>
      <c r="T5333">
        <v>16.961389</v>
      </c>
      <c r="U5333">
        <v>349.66555499999998</v>
      </c>
    </row>
    <row r="5334" spans="1:21" x14ac:dyDescent="0.25">
      <c r="A5334" t="s">
        <v>20188</v>
      </c>
      <c r="B5334">
        <v>1</v>
      </c>
      <c r="C5334" t="s">
        <v>78</v>
      </c>
      <c r="D5334" t="s">
        <v>95</v>
      </c>
      <c r="E5334" t="s">
        <v>20189</v>
      </c>
      <c r="F5334" t="s">
        <v>5012</v>
      </c>
      <c r="G5334" t="s">
        <v>72</v>
      </c>
      <c r="H5334" t="s">
        <v>129</v>
      </c>
      <c r="I5334" t="s">
        <v>22</v>
      </c>
      <c r="J5334" t="s">
        <v>141</v>
      </c>
      <c r="K5334" t="s">
        <v>20190</v>
      </c>
      <c r="L5334" t="s">
        <v>20191</v>
      </c>
      <c r="M5334">
        <v>1.413333333</v>
      </c>
      <c r="N5334">
        <v>0</v>
      </c>
      <c r="O5334">
        <v>0</v>
      </c>
      <c r="P5334">
        <v>2</v>
      </c>
      <c r="Q5334">
        <v>355</v>
      </c>
      <c r="R5334">
        <v>0</v>
      </c>
      <c r="S5334">
        <v>0</v>
      </c>
      <c r="T5334">
        <v>2.826667</v>
      </c>
      <c r="U5334">
        <v>501.73333300000002</v>
      </c>
    </row>
    <row r="5335" spans="1:21" x14ac:dyDescent="0.25">
      <c r="A5335" t="s">
        <v>20192</v>
      </c>
      <c r="B5335">
        <v>1</v>
      </c>
      <c r="C5335" t="s">
        <v>78</v>
      </c>
      <c r="D5335" t="s">
        <v>94</v>
      </c>
      <c r="E5335" t="s">
        <v>20193</v>
      </c>
      <c r="F5335" t="s">
        <v>5070</v>
      </c>
      <c r="G5335" t="s">
        <v>71</v>
      </c>
      <c r="H5335" t="s">
        <v>129</v>
      </c>
      <c r="I5335" t="s">
        <v>22</v>
      </c>
      <c r="J5335" t="s">
        <v>141</v>
      </c>
      <c r="K5335" t="s">
        <v>20194</v>
      </c>
      <c r="L5335" t="s">
        <v>20195</v>
      </c>
      <c r="M5335">
        <v>1.3402777770000001</v>
      </c>
      <c r="N5335">
        <v>0</v>
      </c>
      <c r="O5335">
        <v>1</v>
      </c>
      <c r="P5335">
        <v>0</v>
      </c>
      <c r="Q5335">
        <v>0</v>
      </c>
      <c r="R5335">
        <v>0</v>
      </c>
      <c r="S5335">
        <v>1.3402780000000001</v>
      </c>
      <c r="T5335">
        <v>0</v>
      </c>
      <c r="U5335">
        <v>0</v>
      </c>
    </row>
    <row r="5336" spans="1:21" x14ac:dyDescent="0.25">
      <c r="A5336" t="s">
        <v>20196</v>
      </c>
      <c r="B5336">
        <v>1</v>
      </c>
      <c r="C5336" t="s">
        <v>78</v>
      </c>
      <c r="D5336" t="s">
        <v>94</v>
      </c>
      <c r="E5336" t="s">
        <v>20197</v>
      </c>
      <c r="F5336" t="s">
        <v>4991</v>
      </c>
      <c r="G5336" t="s">
        <v>71</v>
      </c>
      <c r="H5336" t="s">
        <v>129</v>
      </c>
      <c r="I5336" t="s">
        <v>22</v>
      </c>
      <c r="J5336" t="s">
        <v>141</v>
      </c>
      <c r="K5336" t="s">
        <v>20198</v>
      </c>
      <c r="L5336" t="s">
        <v>20199</v>
      </c>
      <c r="M5336">
        <v>3.0472222219999998</v>
      </c>
      <c r="N5336">
        <v>0</v>
      </c>
      <c r="O5336">
        <v>5</v>
      </c>
      <c r="P5336">
        <v>0</v>
      </c>
      <c r="Q5336">
        <v>0</v>
      </c>
      <c r="R5336">
        <v>0</v>
      </c>
      <c r="S5336">
        <v>15.236110999999999</v>
      </c>
      <c r="T5336">
        <v>0</v>
      </c>
      <c r="U5336">
        <v>0</v>
      </c>
    </row>
    <row r="5337" spans="1:21" x14ac:dyDescent="0.25">
      <c r="A5337" t="s">
        <v>20200</v>
      </c>
      <c r="B5337">
        <v>1</v>
      </c>
      <c r="C5337" t="s">
        <v>78</v>
      </c>
      <c r="D5337" t="s">
        <v>102</v>
      </c>
      <c r="E5337" t="s">
        <v>20201</v>
      </c>
      <c r="F5337" t="s">
        <v>140</v>
      </c>
      <c r="G5337" t="s">
        <v>72</v>
      </c>
      <c r="H5337" t="s">
        <v>129</v>
      </c>
      <c r="I5337" t="s">
        <v>22</v>
      </c>
      <c r="J5337" t="s">
        <v>141</v>
      </c>
      <c r="K5337" t="s">
        <v>20202</v>
      </c>
      <c r="L5337" t="s">
        <v>19242</v>
      </c>
      <c r="M5337">
        <v>0.20972222200000001</v>
      </c>
      <c r="N5337">
        <v>18</v>
      </c>
      <c r="O5337">
        <v>4632</v>
      </c>
      <c r="P5337">
        <v>9</v>
      </c>
      <c r="Q5337">
        <v>675</v>
      </c>
      <c r="R5337">
        <v>3.7749999999999999</v>
      </c>
      <c r="S5337">
        <v>971.43333199999995</v>
      </c>
      <c r="T5337">
        <v>1.8875</v>
      </c>
      <c r="U5337">
        <v>141.5625</v>
      </c>
    </row>
    <row r="5338" spans="1:21" x14ac:dyDescent="0.25">
      <c r="A5338" t="s">
        <v>20203</v>
      </c>
      <c r="B5338">
        <v>1</v>
      </c>
      <c r="C5338" t="s">
        <v>78</v>
      </c>
      <c r="D5338" t="s">
        <v>94</v>
      </c>
      <c r="E5338" t="s">
        <v>20204</v>
      </c>
      <c r="F5338" t="s">
        <v>4991</v>
      </c>
      <c r="G5338" t="s">
        <v>71</v>
      </c>
      <c r="H5338" t="s">
        <v>129</v>
      </c>
      <c r="I5338" t="s">
        <v>22</v>
      </c>
      <c r="J5338" t="s">
        <v>141</v>
      </c>
      <c r="K5338" t="s">
        <v>20205</v>
      </c>
      <c r="L5338" t="s">
        <v>20206</v>
      </c>
      <c r="M5338">
        <v>1.207222222</v>
      </c>
      <c r="N5338">
        <v>0</v>
      </c>
      <c r="O5338">
        <v>1</v>
      </c>
      <c r="P5338">
        <v>0</v>
      </c>
      <c r="Q5338">
        <v>0</v>
      </c>
      <c r="R5338">
        <v>0</v>
      </c>
      <c r="S5338">
        <v>1.207222</v>
      </c>
      <c r="T5338">
        <v>0</v>
      </c>
      <c r="U5338">
        <v>0</v>
      </c>
    </row>
    <row r="5339" spans="1:21" x14ac:dyDescent="0.25">
      <c r="A5339" t="s">
        <v>20207</v>
      </c>
      <c r="B5339">
        <v>1</v>
      </c>
      <c r="C5339" t="s">
        <v>78</v>
      </c>
      <c r="D5339" t="s">
        <v>98</v>
      </c>
      <c r="E5339" t="s">
        <v>20208</v>
      </c>
      <c r="F5339" t="s">
        <v>5417</v>
      </c>
      <c r="G5339" t="s">
        <v>71</v>
      </c>
      <c r="H5339" t="s">
        <v>129</v>
      </c>
      <c r="I5339" t="s">
        <v>22</v>
      </c>
      <c r="J5339" t="s">
        <v>141</v>
      </c>
      <c r="K5339" t="s">
        <v>20209</v>
      </c>
      <c r="L5339" t="s">
        <v>20210</v>
      </c>
      <c r="M5339">
        <v>1.686388888</v>
      </c>
      <c r="N5339">
        <v>0</v>
      </c>
      <c r="O5339">
        <v>4</v>
      </c>
      <c r="P5339">
        <v>0</v>
      </c>
      <c r="Q5339">
        <v>0</v>
      </c>
      <c r="R5339">
        <v>0</v>
      </c>
      <c r="S5339">
        <v>6.7455559999999997</v>
      </c>
      <c r="T5339">
        <v>0</v>
      </c>
      <c r="U5339">
        <v>0</v>
      </c>
    </row>
    <row r="5340" spans="1:21" x14ac:dyDescent="0.25">
      <c r="A5340" t="s">
        <v>20211</v>
      </c>
      <c r="B5340">
        <v>1</v>
      </c>
      <c r="C5340" t="s">
        <v>78</v>
      </c>
      <c r="D5340" t="s">
        <v>98</v>
      </c>
      <c r="E5340" t="s">
        <v>1123</v>
      </c>
      <c r="F5340" t="s">
        <v>140</v>
      </c>
      <c r="G5340" t="s">
        <v>72</v>
      </c>
      <c r="H5340" t="s">
        <v>129</v>
      </c>
      <c r="I5340" t="s">
        <v>22</v>
      </c>
      <c r="J5340" t="s">
        <v>141</v>
      </c>
      <c r="K5340" t="s">
        <v>20212</v>
      </c>
      <c r="L5340" t="s">
        <v>20213</v>
      </c>
      <c r="M5340">
        <v>0.507222222</v>
      </c>
      <c r="N5340">
        <v>2</v>
      </c>
      <c r="O5340">
        <v>1017</v>
      </c>
      <c r="P5340">
        <v>17</v>
      </c>
      <c r="Q5340">
        <v>31</v>
      </c>
      <c r="R5340">
        <v>1.0144439999999999</v>
      </c>
      <c r="S5340">
        <v>515.84500000000003</v>
      </c>
      <c r="T5340">
        <v>8.6227780000000003</v>
      </c>
      <c r="U5340">
        <v>15.723889</v>
      </c>
    </row>
    <row r="5341" spans="1:21" x14ac:dyDescent="0.25">
      <c r="A5341" t="s">
        <v>20214</v>
      </c>
      <c r="B5341">
        <v>1</v>
      </c>
      <c r="C5341" t="s">
        <v>78</v>
      </c>
      <c r="D5341" t="s">
        <v>83</v>
      </c>
      <c r="E5341" t="s">
        <v>20215</v>
      </c>
      <c r="F5341" t="s">
        <v>4986</v>
      </c>
      <c r="G5341" t="s">
        <v>71</v>
      </c>
      <c r="H5341" t="s">
        <v>129</v>
      </c>
      <c r="I5341" t="s">
        <v>22</v>
      </c>
      <c r="J5341" t="s">
        <v>141</v>
      </c>
      <c r="K5341" t="s">
        <v>20216</v>
      </c>
      <c r="L5341" t="s">
        <v>20217</v>
      </c>
      <c r="M5341">
        <v>0.98861111099999999</v>
      </c>
      <c r="N5341">
        <v>0</v>
      </c>
      <c r="O5341">
        <v>51</v>
      </c>
      <c r="P5341">
        <v>0</v>
      </c>
      <c r="Q5341">
        <v>0</v>
      </c>
      <c r="R5341">
        <v>0</v>
      </c>
      <c r="S5341">
        <v>50.419167000000002</v>
      </c>
      <c r="T5341">
        <v>0</v>
      </c>
      <c r="U5341">
        <v>0</v>
      </c>
    </row>
    <row r="5342" spans="1:21" x14ac:dyDescent="0.25">
      <c r="A5342" t="s">
        <v>20218</v>
      </c>
      <c r="B5342">
        <v>1</v>
      </c>
      <c r="C5342" t="s">
        <v>78</v>
      </c>
      <c r="D5342" t="s">
        <v>98</v>
      </c>
      <c r="E5342" t="s">
        <v>19818</v>
      </c>
      <c r="F5342" t="s">
        <v>140</v>
      </c>
      <c r="G5342" t="s">
        <v>72</v>
      </c>
      <c r="H5342" t="s">
        <v>129</v>
      </c>
      <c r="I5342" t="s">
        <v>22</v>
      </c>
      <c r="J5342" t="s">
        <v>141</v>
      </c>
      <c r="K5342" t="s">
        <v>20219</v>
      </c>
      <c r="L5342" t="s">
        <v>20220</v>
      </c>
      <c r="M5342">
        <v>1.0066666660000001</v>
      </c>
      <c r="N5342">
        <v>2</v>
      </c>
      <c r="O5342">
        <v>1017</v>
      </c>
      <c r="P5342">
        <v>17</v>
      </c>
      <c r="Q5342">
        <v>31</v>
      </c>
      <c r="R5342">
        <v>2.0133329999999998</v>
      </c>
      <c r="S5342">
        <v>1023.779999</v>
      </c>
      <c r="T5342">
        <v>17.113333000000001</v>
      </c>
      <c r="U5342">
        <v>31.206666999999999</v>
      </c>
    </row>
    <row r="5343" spans="1:21" x14ac:dyDescent="0.25">
      <c r="A5343" t="s">
        <v>20221</v>
      </c>
      <c r="B5343">
        <v>1</v>
      </c>
      <c r="C5343" t="s">
        <v>78</v>
      </c>
      <c r="D5343" t="s">
        <v>98</v>
      </c>
      <c r="E5343" t="s">
        <v>1133</v>
      </c>
      <c r="F5343" t="s">
        <v>177</v>
      </c>
      <c r="G5343" t="s">
        <v>72</v>
      </c>
      <c r="H5343" t="s">
        <v>129</v>
      </c>
      <c r="I5343" t="s">
        <v>22</v>
      </c>
      <c r="J5343" t="s">
        <v>130</v>
      </c>
      <c r="K5343" t="s">
        <v>20222</v>
      </c>
      <c r="L5343" t="s">
        <v>20223</v>
      </c>
      <c r="M5343">
        <v>8.5627777770000009</v>
      </c>
      <c r="N5343">
        <v>0</v>
      </c>
      <c r="O5343">
        <v>35</v>
      </c>
      <c r="P5343">
        <v>1</v>
      </c>
      <c r="Q5343">
        <v>8</v>
      </c>
      <c r="R5343">
        <v>0</v>
      </c>
      <c r="S5343">
        <v>299.69722200000001</v>
      </c>
      <c r="T5343">
        <v>8.5627779999999998</v>
      </c>
      <c r="U5343">
        <v>68.502222000000003</v>
      </c>
    </row>
    <row r="5344" spans="1:21" x14ac:dyDescent="0.25">
      <c r="A5344" t="s">
        <v>20224</v>
      </c>
      <c r="B5344">
        <v>1</v>
      </c>
      <c r="C5344" t="s">
        <v>78</v>
      </c>
      <c r="D5344" t="s">
        <v>94</v>
      </c>
      <c r="E5344" t="s">
        <v>20225</v>
      </c>
      <c r="F5344" t="s">
        <v>4991</v>
      </c>
      <c r="G5344" t="s">
        <v>71</v>
      </c>
      <c r="H5344" t="s">
        <v>129</v>
      </c>
      <c r="I5344" t="s">
        <v>22</v>
      </c>
      <c r="J5344" t="s">
        <v>141</v>
      </c>
      <c r="K5344" t="s">
        <v>20226</v>
      </c>
      <c r="L5344" t="s">
        <v>20227</v>
      </c>
      <c r="M5344">
        <v>7.0025000000000004</v>
      </c>
      <c r="N5344">
        <v>0</v>
      </c>
      <c r="O5344">
        <v>1</v>
      </c>
      <c r="P5344">
        <v>0</v>
      </c>
      <c r="Q5344">
        <v>0</v>
      </c>
      <c r="R5344">
        <v>0</v>
      </c>
      <c r="S5344">
        <v>7.0025000000000004</v>
      </c>
      <c r="T5344">
        <v>0</v>
      </c>
      <c r="U5344">
        <v>0</v>
      </c>
    </row>
    <row r="5345" spans="1:21" x14ac:dyDescent="0.25">
      <c r="A5345" t="s">
        <v>20228</v>
      </c>
      <c r="B5345">
        <v>1</v>
      </c>
      <c r="C5345" t="s">
        <v>78</v>
      </c>
      <c r="D5345" t="s">
        <v>98</v>
      </c>
      <c r="E5345" t="s">
        <v>1137</v>
      </c>
      <c r="F5345" t="s">
        <v>140</v>
      </c>
      <c r="G5345" t="s">
        <v>72</v>
      </c>
      <c r="H5345" t="s">
        <v>129</v>
      </c>
      <c r="I5345" t="s">
        <v>22</v>
      </c>
      <c r="J5345" t="s">
        <v>141</v>
      </c>
      <c r="K5345" t="s">
        <v>20229</v>
      </c>
      <c r="L5345" t="s">
        <v>20230</v>
      </c>
      <c r="M5345">
        <v>0.16916666599999999</v>
      </c>
      <c r="N5345">
        <v>1</v>
      </c>
      <c r="O5345">
        <v>1514</v>
      </c>
      <c r="P5345">
        <v>88</v>
      </c>
      <c r="Q5345">
        <v>128</v>
      </c>
      <c r="R5345">
        <v>0.16916700000000001</v>
      </c>
      <c r="S5345">
        <v>256.11833200000001</v>
      </c>
      <c r="T5345">
        <v>14.886666999999999</v>
      </c>
      <c r="U5345">
        <v>21.653333</v>
      </c>
    </row>
    <row r="5346" spans="1:21" x14ac:dyDescent="0.25">
      <c r="A5346" t="s">
        <v>20231</v>
      </c>
      <c r="B5346">
        <v>1</v>
      </c>
      <c r="C5346" t="s">
        <v>78</v>
      </c>
      <c r="D5346" t="s">
        <v>98</v>
      </c>
      <c r="E5346" t="s">
        <v>20232</v>
      </c>
      <c r="F5346" t="s">
        <v>5070</v>
      </c>
      <c r="G5346" t="s">
        <v>71</v>
      </c>
      <c r="H5346" t="s">
        <v>129</v>
      </c>
      <c r="I5346" t="s">
        <v>22</v>
      </c>
      <c r="J5346" t="s">
        <v>141</v>
      </c>
      <c r="K5346" t="s">
        <v>20233</v>
      </c>
      <c r="L5346" t="s">
        <v>20234</v>
      </c>
      <c r="M5346">
        <v>13.628611111</v>
      </c>
      <c r="N5346">
        <v>0</v>
      </c>
      <c r="O5346">
        <v>6</v>
      </c>
      <c r="P5346">
        <v>0</v>
      </c>
      <c r="Q5346">
        <v>0</v>
      </c>
      <c r="R5346">
        <v>0</v>
      </c>
      <c r="S5346">
        <v>81.771666999999994</v>
      </c>
      <c r="T5346">
        <v>0</v>
      </c>
      <c r="U5346">
        <v>0</v>
      </c>
    </row>
    <row r="5347" spans="1:21" x14ac:dyDescent="0.25">
      <c r="A5347" t="s">
        <v>20235</v>
      </c>
      <c r="B5347">
        <v>1</v>
      </c>
      <c r="C5347" t="s">
        <v>79</v>
      </c>
      <c r="D5347" t="s">
        <v>122</v>
      </c>
      <c r="E5347" t="s">
        <v>20236</v>
      </c>
      <c r="F5347" t="s">
        <v>4986</v>
      </c>
      <c r="G5347" t="s">
        <v>71</v>
      </c>
      <c r="H5347" t="s">
        <v>129</v>
      </c>
      <c r="I5347" t="s">
        <v>22</v>
      </c>
      <c r="J5347" t="s">
        <v>141</v>
      </c>
      <c r="K5347" t="s">
        <v>20237</v>
      </c>
      <c r="L5347" t="s">
        <v>20238</v>
      </c>
      <c r="M5347">
        <v>0.86555555500000003</v>
      </c>
      <c r="N5347">
        <v>0</v>
      </c>
      <c r="O5347">
        <v>16</v>
      </c>
      <c r="P5347">
        <v>0</v>
      </c>
      <c r="Q5347">
        <v>0</v>
      </c>
      <c r="R5347">
        <v>0</v>
      </c>
      <c r="S5347">
        <v>13.848889</v>
      </c>
      <c r="T5347">
        <v>0</v>
      </c>
      <c r="U5347">
        <v>0</v>
      </c>
    </row>
    <row r="5348" spans="1:21" x14ac:dyDescent="0.25">
      <c r="A5348" t="s">
        <v>20239</v>
      </c>
      <c r="B5348">
        <v>1</v>
      </c>
      <c r="C5348" t="s">
        <v>78</v>
      </c>
      <c r="D5348" t="s">
        <v>95</v>
      </c>
      <c r="E5348" t="s">
        <v>20240</v>
      </c>
      <c r="F5348" t="s">
        <v>4991</v>
      </c>
      <c r="G5348" t="s">
        <v>71</v>
      </c>
      <c r="H5348" t="s">
        <v>129</v>
      </c>
      <c r="I5348" t="s">
        <v>22</v>
      </c>
      <c r="J5348" t="s">
        <v>141</v>
      </c>
      <c r="K5348" t="s">
        <v>20241</v>
      </c>
      <c r="L5348" t="s">
        <v>20242</v>
      </c>
      <c r="M5348">
        <v>3.2486111110000002</v>
      </c>
      <c r="N5348">
        <v>0</v>
      </c>
      <c r="O5348">
        <v>0</v>
      </c>
      <c r="P5348">
        <v>0</v>
      </c>
      <c r="Q5348">
        <v>2</v>
      </c>
      <c r="R5348">
        <v>0</v>
      </c>
      <c r="S5348">
        <v>0</v>
      </c>
      <c r="T5348">
        <v>0</v>
      </c>
      <c r="U5348">
        <v>6.4972219999999998</v>
      </c>
    </row>
    <row r="5349" spans="1:21" x14ac:dyDescent="0.25">
      <c r="A5349" t="s">
        <v>20243</v>
      </c>
      <c r="B5349">
        <v>1</v>
      </c>
      <c r="C5349" t="s">
        <v>78</v>
      </c>
      <c r="D5349" t="s">
        <v>81</v>
      </c>
      <c r="E5349" t="s">
        <v>20244</v>
      </c>
      <c r="F5349" t="s">
        <v>140</v>
      </c>
      <c r="G5349" t="s">
        <v>72</v>
      </c>
      <c r="H5349" t="s">
        <v>129</v>
      </c>
      <c r="I5349" t="s">
        <v>22</v>
      </c>
      <c r="J5349" t="s">
        <v>141</v>
      </c>
      <c r="K5349" t="s">
        <v>20245</v>
      </c>
      <c r="L5349" t="s">
        <v>20246</v>
      </c>
      <c r="M5349">
        <v>0.77638888800000005</v>
      </c>
      <c r="N5349">
        <v>14</v>
      </c>
      <c r="O5349">
        <v>1051</v>
      </c>
      <c r="P5349">
        <v>0</v>
      </c>
      <c r="Q5349">
        <v>0</v>
      </c>
      <c r="R5349">
        <v>10.869444</v>
      </c>
      <c r="S5349">
        <v>815.98472100000004</v>
      </c>
      <c r="T5349">
        <v>0</v>
      </c>
      <c r="U5349">
        <v>0</v>
      </c>
    </row>
    <row r="5350" spans="1:21" x14ac:dyDescent="0.25">
      <c r="A5350" t="s">
        <v>20247</v>
      </c>
      <c r="B5350">
        <v>1</v>
      </c>
      <c r="C5350" t="s">
        <v>78</v>
      </c>
      <c r="D5350" t="s">
        <v>81</v>
      </c>
      <c r="E5350" t="s">
        <v>20248</v>
      </c>
      <c r="F5350" t="s">
        <v>4991</v>
      </c>
      <c r="G5350" t="s">
        <v>71</v>
      </c>
      <c r="H5350" t="s">
        <v>129</v>
      </c>
      <c r="I5350" t="s">
        <v>22</v>
      </c>
      <c r="J5350" t="s">
        <v>141</v>
      </c>
      <c r="K5350" t="s">
        <v>20249</v>
      </c>
      <c r="L5350" t="s">
        <v>20250</v>
      </c>
      <c r="M5350">
        <v>1.8516666660000001</v>
      </c>
      <c r="N5350">
        <v>0</v>
      </c>
      <c r="O5350">
        <v>1</v>
      </c>
      <c r="P5350">
        <v>0</v>
      </c>
      <c r="Q5350">
        <v>0</v>
      </c>
      <c r="R5350">
        <v>0</v>
      </c>
      <c r="S5350">
        <v>1.851667</v>
      </c>
      <c r="T5350">
        <v>0</v>
      </c>
      <c r="U5350">
        <v>0</v>
      </c>
    </row>
    <row r="5351" spans="1:21" x14ac:dyDescent="0.25">
      <c r="A5351" t="s">
        <v>20251</v>
      </c>
      <c r="B5351">
        <v>1</v>
      </c>
      <c r="C5351" t="s">
        <v>78</v>
      </c>
      <c r="D5351" t="s">
        <v>81</v>
      </c>
      <c r="E5351" t="s">
        <v>20252</v>
      </c>
      <c r="F5351" t="s">
        <v>140</v>
      </c>
      <c r="G5351" t="s">
        <v>72</v>
      </c>
      <c r="H5351" t="s">
        <v>129</v>
      </c>
      <c r="I5351" t="s">
        <v>22</v>
      </c>
      <c r="J5351" t="s">
        <v>141</v>
      </c>
      <c r="K5351" t="s">
        <v>20253</v>
      </c>
      <c r="L5351" t="s">
        <v>20254</v>
      </c>
      <c r="M5351">
        <v>0.41916666600000002</v>
      </c>
      <c r="N5351">
        <v>22</v>
      </c>
      <c r="O5351">
        <v>450</v>
      </c>
      <c r="P5351">
        <v>0</v>
      </c>
      <c r="Q5351">
        <v>1</v>
      </c>
      <c r="R5351">
        <v>9.2216670000000001</v>
      </c>
      <c r="S5351">
        <v>188.625</v>
      </c>
      <c r="T5351">
        <v>0</v>
      </c>
      <c r="U5351">
        <v>0.41916700000000001</v>
      </c>
    </row>
    <row r="5352" spans="1:21" x14ac:dyDescent="0.25">
      <c r="A5352" t="s">
        <v>20255</v>
      </c>
      <c r="B5352">
        <v>1</v>
      </c>
      <c r="C5352" t="s">
        <v>78</v>
      </c>
      <c r="D5352" t="s">
        <v>81</v>
      </c>
      <c r="E5352" t="s">
        <v>20256</v>
      </c>
      <c r="F5352" t="s">
        <v>177</v>
      </c>
      <c r="G5352" t="s">
        <v>72</v>
      </c>
      <c r="H5352" t="s">
        <v>129</v>
      </c>
      <c r="I5352" t="s">
        <v>22</v>
      </c>
      <c r="J5352" t="s">
        <v>130</v>
      </c>
      <c r="K5352" t="s">
        <v>20257</v>
      </c>
      <c r="L5352" t="s">
        <v>20258</v>
      </c>
      <c r="M5352">
        <v>7.8805555549999999</v>
      </c>
      <c r="N5352">
        <v>7</v>
      </c>
      <c r="O5352">
        <v>2711</v>
      </c>
      <c r="P5352">
        <v>0</v>
      </c>
      <c r="Q5352">
        <v>0</v>
      </c>
      <c r="R5352">
        <v>55.163888999999998</v>
      </c>
      <c r="S5352">
        <v>21364.186109999999</v>
      </c>
      <c r="T5352">
        <v>0</v>
      </c>
      <c r="U5352">
        <v>0</v>
      </c>
    </row>
    <row r="5353" spans="1:21" x14ac:dyDescent="0.25">
      <c r="A5353" t="s">
        <v>20259</v>
      </c>
      <c r="B5353">
        <v>1</v>
      </c>
      <c r="C5353" t="s">
        <v>78</v>
      </c>
      <c r="D5353" t="s">
        <v>81</v>
      </c>
      <c r="E5353" t="s">
        <v>20260</v>
      </c>
      <c r="F5353" t="s">
        <v>128</v>
      </c>
      <c r="G5353" t="s">
        <v>72</v>
      </c>
      <c r="H5353" t="s">
        <v>129</v>
      </c>
      <c r="I5353" t="s">
        <v>22</v>
      </c>
      <c r="J5353" t="s">
        <v>130</v>
      </c>
      <c r="K5353" t="s">
        <v>20261</v>
      </c>
      <c r="L5353" t="s">
        <v>20262</v>
      </c>
      <c r="M5353">
        <v>0.42222222199999998</v>
      </c>
      <c r="N5353">
        <v>1</v>
      </c>
      <c r="O5353">
        <v>235</v>
      </c>
      <c r="P5353">
        <v>0</v>
      </c>
      <c r="Q5353">
        <v>0</v>
      </c>
      <c r="R5353">
        <v>0.42222199999999999</v>
      </c>
      <c r="S5353">
        <v>99.222222000000002</v>
      </c>
      <c r="T5353">
        <v>0</v>
      </c>
      <c r="U5353">
        <v>0</v>
      </c>
    </row>
    <row r="5354" spans="1:21" x14ac:dyDescent="0.25">
      <c r="A5354" t="s">
        <v>20263</v>
      </c>
      <c r="B5354">
        <v>1</v>
      </c>
      <c r="C5354" t="s">
        <v>78</v>
      </c>
      <c r="D5354" t="s">
        <v>98</v>
      </c>
      <c r="E5354" t="s">
        <v>1137</v>
      </c>
      <c r="F5354" t="s">
        <v>140</v>
      </c>
      <c r="G5354" t="s">
        <v>72</v>
      </c>
      <c r="H5354" t="s">
        <v>129</v>
      </c>
      <c r="I5354" t="s">
        <v>22</v>
      </c>
      <c r="J5354" t="s">
        <v>141</v>
      </c>
      <c r="K5354" t="s">
        <v>20264</v>
      </c>
      <c r="L5354" t="s">
        <v>20265</v>
      </c>
      <c r="M5354">
        <v>0.19416666599999999</v>
      </c>
      <c r="N5354">
        <v>1</v>
      </c>
      <c r="O5354">
        <v>1514</v>
      </c>
      <c r="P5354">
        <v>88</v>
      </c>
      <c r="Q5354">
        <v>128</v>
      </c>
      <c r="R5354">
        <v>0.19416700000000001</v>
      </c>
      <c r="S5354">
        <v>293.96833199999998</v>
      </c>
      <c r="T5354">
        <v>17.086666999999998</v>
      </c>
      <c r="U5354">
        <v>24.853332999999999</v>
      </c>
    </row>
    <row r="5355" spans="1:21" x14ac:dyDescent="0.25">
      <c r="A5355" t="s">
        <v>20266</v>
      </c>
      <c r="B5355">
        <v>1</v>
      </c>
      <c r="C5355" t="s">
        <v>78</v>
      </c>
      <c r="D5355" t="s">
        <v>81</v>
      </c>
      <c r="E5355" t="s">
        <v>20267</v>
      </c>
      <c r="F5355" t="s">
        <v>140</v>
      </c>
      <c r="G5355" t="s">
        <v>72</v>
      </c>
      <c r="H5355" t="s">
        <v>129</v>
      </c>
      <c r="I5355" t="s">
        <v>22</v>
      </c>
      <c r="J5355" t="s">
        <v>141</v>
      </c>
      <c r="K5355" t="s">
        <v>20268</v>
      </c>
      <c r="L5355" t="s">
        <v>20269</v>
      </c>
      <c r="M5355">
        <v>1.4497222219999999</v>
      </c>
      <c r="N5355">
        <v>1</v>
      </c>
      <c r="O5355">
        <v>305</v>
      </c>
      <c r="P5355">
        <v>0</v>
      </c>
      <c r="Q5355">
        <v>33</v>
      </c>
      <c r="R5355">
        <v>1.449722</v>
      </c>
      <c r="S5355">
        <v>442.165278</v>
      </c>
      <c r="T5355">
        <v>0</v>
      </c>
      <c r="U5355">
        <v>47.840833000000003</v>
      </c>
    </row>
    <row r="5356" spans="1:21" x14ac:dyDescent="0.25">
      <c r="A5356" t="s">
        <v>20270</v>
      </c>
      <c r="B5356">
        <v>1</v>
      </c>
      <c r="C5356" t="s">
        <v>78</v>
      </c>
      <c r="D5356" t="s">
        <v>81</v>
      </c>
      <c r="E5356" t="s">
        <v>20271</v>
      </c>
      <c r="F5356" t="s">
        <v>5417</v>
      </c>
      <c r="G5356" t="s">
        <v>71</v>
      </c>
      <c r="H5356" t="s">
        <v>129</v>
      </c>
      <c r="I5356" t="s">
        <v>22</v>
      </c>
      <c r="J5356" t="s">
        <v>141</v>
      </c>
      <c r="K5356" t="s">
        <v>20272</v>
      </c>
      <c r="L5356" t="s">
        <v>20273</v>
      </c>
      <c r="M5356">
        <v>7.0136111110000003</v>
      </c>
      <c r="N5356">
        <v>0</v>
      </c>
      <c r="O5356">
        <v>1</v>
      </c>
      <c r="P5356">
        <v>0</v>
      </c>
      <c r="Q5356">
        <v>0</v>
      </c>
      <c r="R5356">
        <v>0</v>
      </c>
      <c r="S5356">
        <v>7.013611</v>
      </c>
      <c r="T5356">
        <v>0</v>
      </c>
      <c r="U5356">
        <v>0</v>
      </c>
    </row>
    <row r="5357" spans="1:21" x14ac:dyDescent="0.25">
      <c r="A5357" t="s">
        <v>20274</v>
      </c>
      <c r="B5357">
        <v>1</v>
      </c>
      <c r="C5357" t="s">
        <v>78</v>
      </c>
      <c r="D5357" t="s">
        <v>81</v>
      </c>
      <c r="E5357" t="s">
        <v>20275</v>
      </c>
      <c r="F5357" t="s">
        <v>128</v>
      </c>
      <c r="G5357" t="s">
        <v>71</v>
      </c>
      <c r="H5357" t="s">
        <v>129</v>
      </c>
      <c r="I5357" t="s">
        <v>22</v>
      </c>
      <c r="J5357" t="s">
        <v>130</v>
      </c>
      <c r="K5357" t="s">
        <v>20276</v>
      </c>
      <c r="L5357" t="s">
        <v>20277</v>
      </c>
      <c r="M5357">
        <v>1.7036111110000001</v>
      </c>
      <c r="N5357">
        <v>0</v>
      </c>
      <c r="O5357">
        <v>11</v>
      </c>
      <c r="P5357">
        <v>0</v>
      </c>
      <c r="Q5357">
        <v>0</v>
      </c>
      <c r="R5357">
        <v>0</v>
      </c>
      <c r="S5357">
        <v>18.739722</v>
      </c>
      <c r="T5357">
        <v>0</v>
      </c>
      <c r="U5357">
        <v>0</v>
      </c>
    </row>
    <row r="5358" spans="1:21" x14ac:dyDescent="0.25">
      <c r="A5358" t="s">
        <v>20278</v>
      </c>
      <c r="B5358">
        <v>1</v>
      </c>
      <c r="C5358" t="s">
        <v>78</v>
      </c>
      <c r="D5358" t="s">
        <v>81</v>
      </c>
      <c r="E5358" t="s">
        <v>20279</v>
      </c>
      <c r="F5358" t="s">
        <v>140</v>
      </c>
      <c r="G5358" t="s">
        <v>72</v>
      </c>
      <c r="H5358" t="s">
        <v>129</v>
      </c>
      <c r="I5358" t="s">
        <v>22</v>
      </c>
      <c r="J5358" t="s">
        <v>141</v>
      </c>
      <c r="K5358" t="s">
        <v>20280</v>
      </c>
      <c r="L5358" t="s">
        <v>20281</v>
      </c>
      <c r="M5358">
        <v>0.22666666599999999</v>
      </c>
      <c r="N5358">
        <v>19</v>
      </c>
      <c r="O5358">
        <v>1630</v>
      </c>
      <c r="P5358">
        <v>159</v>
      </c>
      <c r="Q5358">
        <v>177</v>
      </c>
      <c r="R5358">
        <v>4.306667</v>
      </c>
      <c r="S5358">
        <v>369.46666599999998</v>
      </c>
      <c r="T5358">
        <v>36.04</v>
      </c>
      <c r="U5358">
        <v>40.119999999999997</v>
      </c>
    </row>
    <row r="5359" spans="1:21" x14ac:dyDescent="0.25">
      <c r="A5359" t="s">
        <v>20282</v>
      </c>
      <c r="B5359">
        <v>1</v>
      </c>
      <c r="C5359" t="s">
        <v>78</v>
      </c>
      <c r="D5359" t="s">
        <v>81</v>
      </c>
      <c r="E5359" t="s">
        <v>20252</v>
      </c>
      <c r="F5359" t="s">
        <v>128</v>
      </c>
      <c r="G5359" t="s">
        <v>72</v>
      </c>
      <c r="H5359" t="s">
        <v>129</v>
      </c>
      <c r="I5359" t="s">
        <v>22</v>
      </c>
      <c r="J5359" t="s">
        <v>130</v>
      </c>
      <c r="K5359" t="s">
        <v>20283</v>
      </c>
      <c r="L5359" t="s">
        <v>20284</v>
      </c>
      <c r="M5359">
        <v>1.146111111</v>
      </c>
      <c r="N5359">
        <v>22</v>
      </c>
      <c r="O5359">
        <v>450</v>
      </c>
      <c r="P5359">
        <v>0</v>
      </c>
      <c r="Q5359">
        <v>1</v>
      </c>
      <c r="R5359">
        <v>25.214444</v>
      </c>
      <c r="S5359">
        <v>515.75</v>
      </c>
      <c r="T5359">
        <v>0</v>
      </c>
      <c r="U5359">
        <v>1.1461110000000001</v>
      </c>
    </row>
    <row r="5360" spans="1:21" x14ac:dyDescent="0.25">
      <c r="A5360" t="s">
        <v>20285</v>
      </c>
      <c r="B5360">
        <v>1</v>
      </c>
      <c r="C5360" t="s">
        <v>78</v>
      </c>
      <c r="D5360" t="s">
        <v>81</v>
      </c>
      <c r="E5360" t="s">
        <v>20286</v>
      </c>
      <c r="F5360" t="s">
        <v>128</v>
      </c>
      <c r="G5360" t="s">
        <v>72</v>
      </c>
      <c r="H5360" t="s">
        <v>129</v>
      </c>
      <c r="I5360" t="s">
        <v>22</v>
      </c>
      <c r="J5360" t="s">
        <v>130</v>
      </c>
      <c r="K5360" t="s">
        <v>20287</v>
      </c>
      <c r="L5360" t="s">
        <v>20288</v>
      </c>
      <c r="M5360">
        <v>1.240555555</v>
      </c>
      <c r="N5360">
        <v>39</v>
      </c>
      <c r="O5360">
        <v>1068</v>
      </c>
      <c r="P5360">
        <v>0</v>
      </c>
      <c r="Q5360">
        <v>0</v>
      </c>
      <c r="R5360">
        <v>48.381667</v>
      </c>
      <c r="S5360">
        <v>1324.913333</v>
      </c>
      <c r="T5360">
        <v>0</v>
      </c>
      <c r="U5360">
        <v>0</v>
      </c>
    </row>
    <row r="5361" spans="1:21" x14ac:dyDescent="0.25">
      <c r="A5361" t="s">
        <v>20289</v>
      </c>
      <c r="B5361">
        <v>1</v>
      </c>
      <c r="C5361" t="s">
        <v>78</v>
      </c>
      <c r="D5361" t="s">
        <v>81</v>
      </c>
      <c r="E5361" t="s">
        <v>20244</v>
      </c>
      <c r="F5361" t="s">
        <v>140</v>
      </c>
      <c r="G5361" t="s">
        <v>72</v>
      </c>
      <c r="H5361" t="s">
        <v>129</v>
      </c>
      <c r="I5361" t="s">
        <v>22</v>
      </c>
      <c r="J5361" t="s">
        <v>141</v>
      </c>
      <c r="K5361" t="s">
        <v>20290</v>
      </c>
      <c r="L5361" t="s">
        <v>20291</v>
      </c>
      <c r="M5361">
        <v>1.228611111</v>
      </c>
      <c r="N5361">
        <v>14</v>
      </c>
      <c r="O5361">
        <v>1051</v>
      </c>
      <c r="P5361">
        <v>0</v>
      </c>
      <c r="Q5361">
        <v>0</v>
      </c>
      <c r="R5361">
        <v>17.200555999999999</v>
      </c>
      <c r="S5361">
        <v>1291.270278</v>
      </c>
      <c r="T5361">
        <v>0</v>
      </c>
      <c r="U5361">
        <v>0</v>
      </c>
    </row>
    <row r="5362" spans="1:21" x14ac:dyDescent="0.25">
      <c r="A5362" t="s">
        <v>20292</v>
      </c>
      <c r="B5362">
        <v>1</v>
      </c>
      <c r="C5362" t="s">
        <v>78</v>
      </c>
      <c r="D5362" t="s">
        <v>81</v>
      </c>
      <c r="E5362" t="s">
        <v>20293</v>
      </c>
      <c r="F5362" t="s">
        <v>5417</v>
      </c>
      <c r="G5362" t="s">
        <v>71</v>
      </c>
      <c r="H5362" t="s">
        <v>129</v>
      </c>
      <c r="I5362" t="s">
        <v>22</v>
      </c>
      <c r="J5362" t="s">
        <v>141</v>
      </c>
      <c r="K5362" t="s">
        <v>20294</v>
      </c>
      <c r="L5362" t="s">
        <v>20295</v>
      </c>
      <c r="M5362">
        <v>0.71305555499999995</v>
      </c>
      <c r="N5362">
        <v>0</v>
      </c>
      <c r="O5362">
        <v>4</v>
      </c>
      <c r="P5362">
        <v>0</v>
      </c>
      <c r="Q5362">
        <v>0</v>
      </c>
      <c r="R5362">
        <v>0</v>
      </c>
      <c r="S5362">
        <v>2.8522219999999998</v>
      </c>
      <c r="T5362">
        <v>0</v>
      </c>
      <c r="U5362">
        <v>0</v>
      </c>
    </row>
    <row r="5363" spans="1:21" x14ac:dyDescent="0.25">
      <c r="A5363" t="s">
        <v>20296</v>
      </c>
      <c r="B5363">
        <v>1</v>
      </c>
      <c r="C5363" t="s">
        <v>78</v>
      </c>
      <c r="D5363" t="s">
        <v>81</v>
      </c>
      <c r="E5363" t="s">
        <v>20297</v>
      </c>
      <c r="F5363" t="s">
        <v>3423</v>
      </c>
      <c r="G5363" t="s">
        <v>72</v>
      </c>
      <c r="H5363" t="s">
        <v>129</v>
      </c>
      <c r="I5363" t="s">
        <v>22</v>
      </c>
      <c r="J5363" t="s">
        <v>141</v>
      </c>
      <c r="K5363" t="s">
        <v>20298</v>
      </c>
      <c r="L5363" t="s">
        <v>20299</v>
      </c>
      <c r="M5363">
        <v>2.0538888879999999</v>
      </c>
      <c r="N5363">
        <v>42</v>
      </c>
      <c r="O5363">
        <v>1668</v>
      </c>
      <c r="P5363">
        <v>126</v>
      </c>
      <c r="Q5363">
        <v>1408</v>
      </c>
      <c r="R5363">
        <v>86.263333000000003</v>
      </c>
      <c r="S5363">
        <v>3425.886665</v>
      </c>
      <c r="T5363">
        <v>258.79000000000002</v>
      </c>
      <c r="U5363">
        <v>2891.8755540000002</v>
      </c>
    </row>
    <row r="5364" spans="1:21" x14ac:dyDescent="0.25">
      <c r="A5364" t="s">
        <v>20300</v>
      </c>
      <c r="B5364">
        <v>1</v>
      </c>
      <c r="C5364" t="s">
        <v>78</v>
      </c>
      <c r="D5364" t="s">
        <v>83</v>
      </c>
      <c r="E5364" t="s">
        <v>20301</v>
      </c>
      <c r="F5364" t="s">
        <v>4991</v>
      </c>
      <c r="G5364" t="s">
        <v>71</v>
      </c>
      <c r="H5364" t="s">
        <v>129</v>
      </c>
      <c r="I5364" t="s">
        <v>22</v>
      </c>
      <c r="J5364" t="s">
        <v>141</v>
      </c>
      <c r="K5364" t="s">
        <v>20302</v>
      </c>
      <c r="L5364" t="s">
        <v>20303</v>
      </c>
      <c r="M5364">
        <v>4.312777777</v>
      </c>
      <c r="N5364">
        <v>0</v>
      </c>
      <c r="O5364">
        <v>4</v>
      </c>
      <c r="P5364">
        <v>0</v>
      </c>
      <c r="Q5364">
        <v>0</v>
      </c>
      <c r="R5364">
        <v>0</v>
      </c>
      <c r="S5364">
        <v>17.251111000000002</v>
      </c>
      <c r="T5364">
        <v>0</v>
      </c>
      <c r="U5364">
        <v>0</v>
      </c>
    </row>
    <row r="5365" spans="1:21" x14ac:dyDescent="0.25">
      <c r="A5365" t="s">
        <v>20304</v>
      </c>
      <c r="B5365">
        <v>1</v>
      </c>
      <c r="C5365" t="s">
        <v>78</v>
      </c>
      <c r="D5365" t="s">
        <v>81</v>
      </c>
      <c r="E5365" t="s">
        <v>20286</v>
      </c>
      <c r="F5365" t="s">
        <v>140</v>
      </c>
      <c r="G5365" t="s">
        <v>72</v>
      </c>
      <c r="H5365" t="s">
        <v>129</v>
      </c>
      <c r="I5365" t="s">
        <v>22</v>
      </c>
      <c r="J5365" t="s">
        <v>141</v>
      </c>
      <c r="K5365" t="s">
        <v>20305</v>
      </c>
      <c r="L5365" t="s">
        <v>20306</v>
      </c>
      <c r="M5365">
        <v>0.18694444399999999</v>
      </c>
      <c r="N5365">
        <v>1</v>
      </c>
      <c r="O5365">
        <v>17</v>
      </c>
      <c r="P5365">
        <v>0</v>
      </c>
      <c r="Q5365">
        <v>0</v>
      </c>
      <c r="R5365">
        <v>0.186944</v>
      </c>
      <c r="S5365">
        <v>3.1780560000000002</v>
      </c>
      <c r="T5365">
        <v>0</v>
      </c>
      <c r="U5365">
        <v>0</v>
      </c>
    </row>
    <row r="5366" spans="1:21" x14ac:dyDescent="0.25">
      <c r="A5366" t="s">
        <v>20307</v>
      </c>
      <c r="B5366">
        <v>1</v>
      </c>
      <c r="C5366" t="s">
        <v>78</v>
      </c>
      <c r="D5366" t="s">
        <v>81</v>
      </c>
      <c r="E5366" t="s">
        <v>20279</v>
      </c>
      <c r="F5366" t="s">
        <v>140</v>
      </c>
      <c r="G5366" t="s">
        <v>72</v>
      </c>
      <c r="H5366" t="s">
        <v>129</v>
      </c>
      <c r="I5366" t="s">
        <v>22</v>
      </c>
      <c r="J5366" t="s">
        <v>141</v>
      </c>
      <c r="K5366" t="s">
        <v>20308</v>
      </c>
      <c r="L5366" t="s">
        <v>20309</v>
      </c>
      <c r="M5366">
        <v>0.175277777</v>
      </c>
      <c r="N5366">
        <v>19</v>
      </c>
      <c r="O5366">
        <v>1630</v>
      </c>
      <c r="P5366">
        <v>159</v>
      </c>
      <c r="Q5366">
        <v>177</v>
      </c>
      <c r="R5366">
        <v>3.3302779999999998</v>
      </c>
      <c r="S5366">
        <v>285.70277700000003</v>
      </c>
      <c r="T5366">
        <v>27.869167000000001</v>
      </c>
      <c r="U5366">
        <v>31.024166999999998</v>
      </c>
    </row>
    <row r="5367" spans="1:21" x14ac:dyDescent="0.25">
      <c r="A5367" t="s">
        <v>20310</v>
      </c>
      <c r="B5367">
        <v>1</v>
      </c>
      <c r="C5367" t="s">
        <v>78</v>
      </c>
      <c r="D5367" t="s">
        <v>81</v>
      </c>
      <c r="E5367" t="s">
        <v>20311</v>
      </c>
      <c r="F5367" t="s">
        <v>5177</v>
      </c>
      <c r="G5367" t="s">
        <v>72</v>
      </c>
      <c r="H5367" t="s">
        <v>129</v>
      </c>
      <c r="I5367" t="s">
        <v>22</v>
      </c>
      <c r="J5367" t="s">
        <v>141</v>
      </c>
      <c r="K5367" t="s">
        <v>20312</v>
      </c>
      <c r="L5367" t="s">
        <v>20313</v>
      </c>
      <c r="M5367">
        <v>1.63</v>
      </c>
      <c r="N5367">
        <v>4</v>
      </c>
      <c r="O5367">
        <v>0</v>
      </c>
      <c r="P5367">
        <v>0</v>
      </c>
      <c r="Q5367">
        <v>0</v>
      </c>
      <c r="R5367">
        <v>6.52</v>
      </c>
      <c r="S5367">
        <v>0</v>
      </c>
      <c r="T5367">
        <v>0</v>
      </c>
      <c r="U5367">
        <v>0</v>
      </c>
    </row>
    <row r="5368" spans="1:21" x14ac:dyDescent="0.25">
      <c r="A5368" t="s">
        <v>20314</v>
      </c>
      <c r="B5368">
        <v>1</v>
      </c>
      <c r="C5368" t="s">
        <v>78</v>
      </c>
      <c r="D5368" t="s">
        <v>81</v>
      </c>
      <c r="E5368" t="s">
        <v>20252</v>
      </c>
      <c r="F5368" t="s">
        <v>140</v>
      </c>
      <c r="G5368" t="s">
        <v>72</v>
      </c>
      <c r="H5368" t="s">
        <v>129</v>
      </c>
      <c r="I5368" t="s">
        <v>22</v>
      </c>
      <c r="J5368" t="s">
        <v>141</v>
      </c>
      <c r="K5368" t="s">
        <v>20315</v>
      </c>
      <c r="L5368" t="s">
        <v>20316</v>
      </c>
      <c r="M5368">
        <v>0.17749999999999999</v>
      </c>
      <c r="N5368">
        <v>1</v>
      </c>
      <c r="O5368">
        <v>42</v>
      </c>
      <c r="P5368">
        <v>0</v>
      </c>
      <c r="Q5368">
        <v>0</v>
      </c>
      <c r="R5368">
        <v>0.17749999999999999</v>
      </c>
      <c r="S5368">
        <v>7.4550000000000001</v>
      </c>
      <c r="T5368">
        <v>0</v>
      </c>
      <c r="U5368">
        <v>0</v>
      </c>
    </row>
    <row r="5369" spans="1:21" x14ac:dyDescent="0.25">
      <c r="A5369" t="s">
        <v>20317</v>
      </c>
      <c r="B5369">
        <v>1</v>
      </c>
      <c r="C5369" t="s">
        <v>78</v>
      </c>
      <c r="D5369" t="s">
        <v>81</v>
      </c>
      <c r="E5369" t="s">
        <v>20318</v>
      </c>
      <c r="F5369" t="s">
        <v>6772</v>
      </c>
      <c r="G5369" t="s">
        <v>72</v>
      </c>
      <c r="H5369" t="s">
        <v>129</v>
      </c>
      <c r="I5369" t="s">
        <v>26</v>
      </c>
      <c r="J5369" t="s">
        <v>141</v>
      </c>
      <c r="K5369" t="s">
        <v>20319</v>
      </c>
      <c r="L5369" t="s">
        <v>20320</v>
      </c>
      <c r="M5369">
        <v>0.59638888800000001</v>
      </c>
      <c r="N5369">
        <v>0</v>
      </c>
      <c r="O5369">
        <v>537</v>
      </c>
      <c r="P5369">
        <v>0</v>
      </c>
      <c r="Q5369">
        <v>0</v>
      </c>
      <c r="R5369">
        <v>0</v>
      </c>
      <c r="S5369">
        <v>320.26083299999999</v>
      </c>
      <c r="T5369">
        <v>0</v>
      </c>
      <c r="U5369">
        <v>0</v>
      </c>
    </row>
    <row r="5370" spans="1:21" x14ac:dyDescent="0.25">
      <c r="A5370" t="s">
        <v>20321</v>
      </c>
      <c r="B5370">
        <v>1</v>
      </c>
      <c r="C5370" t="s">
        <v>78</v>
      </c>
      <c r="D5370" t="s">
        <v>81</v>
      </c>
      <c r="E5370" t="s">
        <v>20322</v>
      </c>
      <c r="F5370" t="s">
        <v>5050</v>
      </c>
      <c r="G5370" t="s">
        <v>76</v>
      </c>
      <c r="H5370" t="s">
        <v>129</v>
      </c>
      <c r="I5370" t="s">
        <v>22</v>
      </c>
      <c r="J5370" t="s">
        <v>141</v>
      </c>
      <c r="K5370" t="s">
        <v>20323</v>
      </c>
      <c r="L5370" t="s">
        <v>20324</v>
      </c>
      <c r="M5370">
        <v>0.58555555500000001</v>
      </c>
      <c r="N5370">
        <v>1</v>
      </c>
      <c r="O5370">
        <v>112</v>
      </c>
      <c r="P5370">
        <v>0</v>
      </c>
      <c r="Q5370">
        <v>0</v>
      </c>
      <c r="R5370">
        <v>0.58555599999999997</v>
      </c>
      <c r="S5370">
        <v>65.582222000000002</v>
      </c>
      <c r="T5370">
        <v>0</v>
      </c>
      <c r="U5370">
        <v>0</v>
      </c>
    </row>
    <row r="5371" spans="1:21" x14ac:dyDescent="0.25">
      <c r="A5371" t="s">
        <v>20325</v>
      </c>
      <c r="B5371">
        <v>1</v>
      </c>
      <c r="C5371" t="s">
        <v>78</v>
      </c>
      <c r="D5371" t="s">
        <v>81</v>
      </c>
      <c r="E5371" t="s">
        <v>20326</v>
      </c>
      <c r="F5371" t="s">
        <v>5538</v>
      </c>
      <c r="G5371" t="s">
        <v>76</v>
      </c>
      <c r="H5371" t="s">
        <v>129</v>
      </c>
      <c r="I5371" t="s">
        <v>22</v>
      </c>
      <c r="J5371" t="s">
        <v>141</v>
      </c>
      <c r="K5371" t="s">
        <v>20327</v>
      </c>
      <c r="L5371" t="s">
        <v>20328</v>
      </c>
      <c r="M5371">
        <v>1.464444444</v>
      </c>
      <c r="N5371">
        <v>86</v>
      </c>
      <c r="O5371">
        <v>5899</v>
      </c>
      <c r="P5371">
        <v>12</v>
      </c>
      <c r="Q5371">
        <v>59</v>
      </c>
      <c r="R5371">
        <v>125.942222</v>
      </c>
      <c r="S5371">
        <v>8638.757775</v>
      </c>
      <c r="T5371">
        <v>17.573333000000002</v>
      </c>
      <c r="U5371">
        <v>86.402221999999995</v>
      </c>
    </row>
    <row r="5372" spans="1:21" x14ac:dyDescent="0.25">
      <c r="A5372" t="s">
        <v>20329</v>
      </c>
      <c r="B5372">
        <v>1</v>
      </c>
      <c r="C5372" t="s">
        <v>78</v>
      </c>
      <c r="D5372" t="s">
        <v>81</v>
      </c>
      <c r="E5372" t="s">
        <v>20330</v>
      </c>
      <c r="F5372" t="s">
        <v>140</v>
      </c>
      <c r="G5372" t="s">
        <v>72</v>
      </c>
      <c r="H5372" t="s">
        <v>129</v>
      </c>
      <c r="I5372" t="s">
        <v>22</v>
      </c>
      <c r="J5372" t="s">
        <v>141</v>
      </c>
      <c r="K5372" t="s">
        <v>20331</v>
      </c>
      <c r="L5372" t="s">
        <v>20332</v>
      </c>
      <c r="M5372">
        <v>0.22333333299999999</v>
      </c>
      <c r="N5372">
        <v>1</v>
      </c>
      <c r="O5372">
        <v>93</v>
      </c>
      <c r="P5372">
        <v>0</v>
      </c>
      <c r="Q5372">
        <v>0</v>
      </c>
      <c r="R5372">
        <v>0.223333</v>
      </c>
      <c r="S5372">
        <v>20.77</v>
      </c>
      <c r="T5372">
        <v>0</v>
      </c>
      <c r="U5372">
        <v>0</v>
      </c>
    </row>
    <row r="5373" spans="1:21" x14ac:dyDescent="0.25">
      <c r="A5373" t="s">
        <v>20333</v>
      </c>
      <c r="B5373">
        <v>1</v>
      </c>
      <c r="C5373" t="s">
        <v>78</v>
      </c>
      <c r="D5373" t="s">
        <v>81</v>
      </c>
      <c r="E5373" t="s">
        <v>20334</v>
      </c>
      <c r="F5373" t="s">
        <v>140</v>
      </c>
      <c r="G5373" t="s">
        <v>72</v>
      </c>
      <c r="H5373" t="s">
        <v>129</v>
      </c>
      <c r="I5373" t="s">
        <v>22</v>
      </c>
      <c r="J5373" t="s">
        <v>141</v>
      </c>
      <c r="K5373" t="s">
        <v>20335</v>
      </c>
      <c r="L5373" t="s">
        <v>20336</v>
      </c>
      <c r="M5373">
        <v>0.47694444400000002</v>
      </c>
      <c r="N5373">
        <v>0</v>
      </c>
      <c r="O5373">
        <v>0</v>
      </c>
      <c r="P5373">
        <v>9</v>
      </c>
      <c r="Q5373">
        <v>0</v>
      </c>
      <c r="R5373">
        <v>0</v>
      </c>
      <c r="S5373">
        <v>0</v>
      </c>
      <c r="T5373">
        <v>4.2925000000000004</v>
      </c>
      <c r="U5373">
        <v>0</v>
      </c>
    </row>
    <row r="5374" spans="1:21" x14ac:dyDescent="0.25">
      <c r="A5374" t="s">
        <v>20337</v>
      </c>
      <c r="B5374">
        <v>1</v>
      </c>
      <c r="C5374" t="s">
        <v>78</v>
      </c>
      <c r="D5374" t="s">
        <v>81</v>
      </c>
      <c r="E5374" t="s">
        <v>20338</v>
      </c>
      <c r="F5374" t="s">
        <v>154</v>
      </c>
      <c r="G5374" t="s">
        <v>72</v>
      </c>
      <c r="H5374" t="s">
        <v>129</v>
      </c>
      <c r="I5374" t="s">
        <v>22</v>
      </c>
      <c r="J5374" t="s">
        <v>130</v>
      </c>
      <c r="K5374" t="s">
        <v>20339</v>
      </c>
      <c r="L5374" t="s">
        <v>20340</v>
      </c>
      <c r="M5374">
        <v>0.176666666</v>
      </c>
      <c r="N5374">
        <v>4</v>
      </c>
      <c r="O5374">
        <v>1</v>
      </c>
      <c r="P5374">
        <v>0</v>
      </c>
      <c r="Q5374">
        <v>0</v>
      </c>
      <c r="R5374">
        <v>0.70666700000000005</v>
      </c>
      <c r="S5374">
        <v>0.17666699999999999</v>
      </c>
      <c r="T5374">
        <v>0</v>
      </c>
      <c r="U5374">
        <v>0</v>
      </c>
    </row>
    <row r="5375" spans="1:21" x14ac:dyDescent="0.25">
      <c r="A5375" t="s">
        <v>20341</v>
      </c>
      <c r="B5375">
        <v>1</v>
      </c>
      <c r="C5375" t="s">
        <v>78</v>
      </c>
      <c r="D5375" t="s">
        <v>81</v>
      </c>
      <c r="E5375" t="s">
        <v>20342</v>
      </c>
      <c r="F5375" t="s">
        <v>2199</v>
      </c>
      <c r="G5375" t="s">
        <v>72</v>
      </c>
      <c r="H5375" t="s">
        <v>129</v>
      </c>
      <c r="I5375" t="s">
        <v>24</v>
      </c>
      <c r="J5375" t="s">
        <v>141</v>
      </c>
      <c r="K5375" t="s">
        <v>20343</v>
      </c>
      <c r="L5375" t="s">
        <v>20344</v>
      </c>
      <c r="M5375">
        <v>0.818333333</v>
      </c>
      <c r="N5375">
        <v>38</v>
      </c>
      <c r="O5375">
        <v>3861</v>
      </c>
      <c r="P5375">
        <v>0</v>
      </c>
      <c r="Q5375">
        <v>0</v>
      </c>
      <c r="R5375">
        <v>31.096667</v>
      </c>
      <c r="S5375">
        <v>3159.5849990000002</v>
      </c>
      <c r="T5375">
        <v>0</v>
      </c>
      <c r="U5375">
        <v>0</v>
      </c>
    </row>
    <row r="5376" spans="1:21" x14ac:dyDescent="0.25">
      <c r="A5376" t="s">
        <v>20345</v>
      </c>
      <c r="B5376">
        <v>1</v>
      </c>
      <c r="C5376" t="s">
        <v>78</v>
      </c>
      <c r="D5376" t="s">
        <v>81</v>
      </c>
      <c r="E5376" t="s">
        <v>20346</v>
      </c>
      <c r="F5376" t="s">
        <v>5012</v>
      </c>
      <c r="G5376" t="s">
        <v>72</v>
      </c>
      <c r="H5376" t="s">
        <v>129</v>
      </c>
      <c r="I5376" t="s">
        <v>22</v>
      </c>
      <c r="J5376" t="s">
        <v>141</v>
      </c>
      <c r="K5376" t="s">
        <v>20347</v>
      </c>
      <c r="L5376" t="s">
        <v>20348</v>
      </c>
      <c r="M5376">
        <v>2.3405555549999999</v>
      </c>
      <c r="N5376">
        <v>5</v>
      </c>
      <c r="O5376">
        <v>1</v>
      </c>
      <c r="P5376">
        <v>0</v>
      </c>
      <c r="Q5376">
        <v>0</v>
      </c>
      <c r="R5376">
        <v>11.702778</v>
      </c>
      <c r="S5376">
        <v>2.3405559999999999</v>
      </c>
      <c r="T5376">
        <v>0</v>
      </c>
      <c r="U5376">
        <v>0</v>
      </c>
    </row>
    <row r="5377" spans="1:21" x14ac:dyDescent="0.25">
      <c r="A5377" t="s">
        <v>20349</v>
      </c>
      <c r="B5377">
        <v>1</v>
      </c>
      <c r="C5377" t="s">
        <v>78</v>
      </c>
      <c r="D5377" t="s">
        <v>81</v>
      </c>
      <c r="E5377" t="s">
        <v>20297</v>
      </c>
      <c r="F5377" t="s">
        <v>140</v>
      </c>
      <c r="G5377" t="s">
        <v>72</v>
      </c>
      <c r="H5377" t="s">
        <v>129</v>
      </c>
      <c r="I5377" t="s">
        <v>22</v>
      </c>
      <c r="J5377" t="s">
        <v>141</v>
      </c>
      <c r="K5377" t="s">
        <v>20350</v>
      </c>
      <c r="L5377" t="s">
        <v>20351</v>
      </c>
      <c r="M5377">
        <v>0.28527777700000001</v>
      </c>
      <c r="N5377">
        <v>42</v>
      </c>
      <c r="O5377">
        <v>1668</v>
      </c>
      <c r="P5377">
        <v>132</v>
      </c>
      <c r="Q5377">
        <v>1470</v>
      </c>
      <c r="R5377">
        <v>11.981667</v>
      </c>
      <c r="S5377">
        <v>475.84333199999998</v>
      </c>
      <c r="T5377">
        <v>37.656666999999999</v>
      </c>
      <c r="U5377">
        <v>419.35833200000002</v>
      </c>
    </row>
    <row r="5378" spans="1:21" x14ac:dyDescent="0.25">
      <c r="A5378" t="s">
        <v>20352</v>
      </c>
      <c r="B5378">
        <v>1</v>
      </c>
      <c r="C5378" t="s">
        <v>78</v>
      </c>
      <c r="D5378" t="s">
        <v>81</v>
      </c>
      <c r="E5378" t="s">
        <v>20353</v>
      </c>
      <c r="F5378" t="s">
        <v>140</v>
      </c>
      <c r="G5378" t="s">
        <v>72</v>
      </c>
      <c r="H5378" t="s">
        <v>129</v>
      </c>
      <c r="I5378" t="s">
        <v>22</v>
      </c>
      <c r="J5378" t="s">
        <v>141</v>
      </c>
      <c r="K5378" t="s">
        <v>20354</v>
      </c>
      <c r="L5378" t="s">
        <v>20355</v>
      </c>
      <c r="M5378">
        <v>0.51</v>
      </c>
      <c r="N5378">
        <v>39</v>
      </c>
      <c r="O5378">
        <v>1068</v>
      </c>
      <c r="P5378">
        <v>0</v>
      </c>
      <c r="Q5378">
        <v>0</v>
      </c>
      <c r="R5378">
        <v>19.89</v>
      </c>
      <c r="S5378">
        <v>544.67999999999995</v>
      </c>
      <c r="T5378">
        <v>0</v>
      </c>
      <c r="U5378">
        <v>0</v>
      </c>
    </row>
    <row r="5379" spans="1:21" x14ac:dyDescent="0.25">
      <c r="A5379" t="s">
        <v>20356</v>
      </c>
      <c r="B5379">
        <v>1</v>
      </c>
      <c r="C5379" t="s">
        <v>78</v>
      </c>
      <c r="D5379" t="s">
        <v>81</v>
      </c>
      <c r="E5379" t="s">
        <v>20286</v>
      </c>
      <c r="F5379" t="s">
        <v>140</v>
      </c>
      <c r="G5379" t="s">
        <v>72</v>
      </c>
      <c r="H5379" t="s">
        <v>129</v>
      </c>
      <c r="I5379" t="s">
        <v>22</v>
      </c>
      <c r="J5379" t="s">
        <v>141</v>
      </c>
      <c r="K5379" t="s">
        <v>20357</v>
      </c>
      <c r="L5379" t="s">
        <v>12765</v>
      </c>
      <c r="M5379">
        <v>9.9722221999999999E-2</v>
      </c>
      <c r="N5379">
        <v>39</v>
      </c>
      <c r="O5379">
        <v>1068</v>
      </c>
      <c r="P5379">
        <v>0</v>
      </c>
      <c r="Q5379">
        <v>0</v>
      </c>
      <c r="R5379">
        <v>3.889167</v>
      </c>
      <c r="S5379">
        <v>106.503333</v>
      </c>
      <c r="T5379">
        <v>0</v>
      </c>
      <c r="U5379">
        <v>0</v>
      </c>
    </row>
    <row r="5380" spans="1:21" x14ac:dyDescent="0.25">
      <c r="A5380" t="s">
        <v>20358</v>
      </c>
      <c r="B5380">
        <v>1</v>
      </c>
      <c r="C5380" t="s">
        <v>78</v>
      </c>
      <c r="D5380" t="s">
        <v>81</v>
      </c>
      <c r="E5380" t="s">
        <v>20244</v>
      </c>
      <c r="F5380" t="s">
        <v>140</v>
      </c>
      <c r="G5380" t="s">
        <v>72</v>
      </c>
      <c r="H5380" t="s">
        <v>129</v>
      </c>
      <c r="I5380" t="s">
        <v>22</v>
      </c>
      <c r="J5380" t="s">
        <v>141</v>
      </c>
      <c r="K5380" t="s">
        <v>20359</v>
      </c>
      <c r="L5380" t="s">
        <v>20360</v>
      </c>
      <c r="M5380">
        <v>0.86611111100000004</v>
      </c>
      <c r="N5380">
        <v>1</v>
      </c>
      <c r="O5380">
        <v>173</v>
      </c>
      <c r="P5380">
        <v>0</v>
      </c>
      <c r="Q5380">
        <v>0</v>
      </c>
      <c r="R5380">
        <v>0.86611099999999996</v>
      </c>
      <c r="S5380">
        <v>149.837222</v>
      </c>
      <c r="T5380">
        <v>0</v>
      </c>
      <c r="U5380">
        <v>0</v>
      </c>
    </row>
    <row r="5381" spans="1:21" x14ac:dyDescent="0.25">
      <c r="A5381" t="s">
        <v>20361</v>
      </c>
      <c r="B5381">
        <v>1</v>
      </c>
      <c r="C5381" t="s">
        <v>78</v>
      </c>
      <c r="D5381" t="s">
        <v>81</v>
      </c>
      <c r="E5381" t="s">
        <v>20362</v>
      </c>
      <c r="F5381" t="s">
        <v>5012</v>
      </c>
      <c r="G5381" t="s">
        <v>72</v>
      </c>
      <c r="H5381" t="s">
        <v>129</v>
      </c>
      <c r="I5381" t="s">
        <v>22</v>
      </c>
      <c r="J5381" t="s">
        <v>141</v>
      </c>
      <c r="K5381" t="s">
        <v>20363</v>
      </c>
      <c r="L5381" t="s">
        <v>20364</v>
      </c>
      <c r="M5381">
        <v>1.7138888880000001</v>
      </c>
      <c r="N5381">
        <v>12</v>
      </c>
      <c r="O5381">
        <v>0</v>
      </c>
      <c r="P5381">
        <v>1</v>
      </c>
      <c r="Q5381">
        <v>0</v>
      </c>
      <c r="R5381">
        <v>20.566666999999999</v>
      </c>
      <c r="S5381">
        <v>0</v>
      </c>
      <c r="T5381">
        <v>1.713889</v>
      </c>
      <c r="U5381">
        <v>0</v>
      </c>
    </row>
    <row r="5382" spans="1:21" x14ac:dyDescent="0.25">
      <c r="A5382" t="s">
        <v>20365</v>
      </c>
      <c r="B5382">
        <v>1</v>
      </c>
      <c r="C5382" t="s">
        <v>78</v>
      </c>
      <c r="D5382" t="s">
        <v>81</v>
      </c>
      <c r="E5382" t="s">
        <v>20362</v>
      </c>
      <c r="F5382" t="s">
        <v>140</v>
      </c>
      <c r="G5382" t="s">
        <v>72</v>
      </c>
      <c r="H5382" t="s">
        <v>168</v>
      </c>
      <c r="I5382" t="s">
        <v>22</v>
      </c>
      <c r="J5382" t="s">
        <v>141</v>
      </c>
      <c r="K5382" t="s">
        <v>20366</v>
      </c>
      <c r="L5382" t="s">
        <v>20367</v>
      </c>
      <c r="M5382">
        <v>4.0277777000000001E-2</v>
      </c>
      <c r="N5382">
        <v>12</v>
      </c>
      <c r="O5382">
        <v>0</v>
      </c>
      <c r="P5382">
        <v>1</v>
      </c>
      <c r="Q5382">
        <v>0</v>
      </c>
      <c r="R5382">
        <v>0.48333300000000001</v>
      </c>
      <c r="S5382">
        <v>0</v>
      </c>
      <c r="T5382">
        <v>4.0278000000000001E-2</v>
      </c>
      <c r="U5382">
        <v>0</v>
      </c>
    </row>
    <row r="5383" spans="1:21" x14ac:dyDescent="0.25">
      <c r="A5383" t="s">
        <v>20368</v>
      </c>
      <c r="B5383">
        <v>1</v>
      </c>
      <c r="C5383" t="s">
        <v>78</v>
      </c>
      <c r="D5383" t="s">
        <v>81</v>
      </c>
      <c r="E5383" t="s">
        <v>20369</v>
      </c>
      <c r="F5383" t="s">
        <v>140</v>
      </c>
      <c r="G5383" t="s">
        <v>72</v>
      </c>
      <c r="H5383" t="s">
        <v>129</v>
      </c>
      <c r="I5383" t="s">
        <v>22</v>
      </c>
      <c r="J5383" t="s">
        <v>141</v>
      </c>
      <c r="K5383" t="s">
        <v>20370</v>
      </c>
      <c r="L5383" t="s">
        <v>20371</v>
      </c>
      <c r="M5383">
        <v>0.338888888</v>
      </c>
      <c r="N5383">
        <v>0</v>
      </c>
      <c r="O5383">
        <v>0</v>
      </c>
      <c r="P5383">
        <v>1</v>
      </c>
      <c r="Q5383">
        <v>408</v>
      </c>
      <c r="R5383">
        <v>0</v>
      </c>
      <c r="S5383">
        <v>0</v>
      </c>
      <c r="T5383">
        <v>0.338889</v>
      </c>
      <c r="U5383">
        <v>138.26666599999999</v>
      </c>
    </row>
    <row r="5384" spans="1:21" x14ac:dyDescent="0.25">
      <c r="A5384" t="s">
        <v>20372</v>
      </c>
      <c r="B5384">
        <v>1</v>
      </c>
      <c r="C5384" t="s">
        <v>78</v>
      </c>
      <c r="D5384" t="s">
        <v>81</v>
      </c>
      <c r="E5384" t="s">
        <v>20373</v>
      </c>
      <c r="F5384" t="s">
        <v>5012</v>
      </c>
      <c r="G5384" t="s">
        <v>72</v>
      </c>
      <c r="H5384" t="s">
        <v>129</v>
      </c>
      <c r="I5384" t="s">
        <v>22</v>
      </c>
      <c r="J5384" t="s">
        <v>141</v>
      </c>
      <c r="K5384" t="s">
        <v>20374</v>
      </c>
      <c r="L5384" t="s">
        <v>20375</v>
      </c>
      <c r="M5384">
        <v>6.1016666659999999</v>
      </c>
      <c r="N5384">
        <v>1</v>
      </c>
      <c r="O5384">
        <v>0</v>
      </c>
      <c r="P5384">
        <v>0</v>
      </c>
      <c r="Q5384">
        <v>0</v>
      </c>
      <c r="R5384">
        <v>6.101667</v>
      </c>
      <c r="S5384">
        <v>0</v>
      </c>
      <c r="T5384">
        <v>0</v>
      </c>
      <c r="U5384">
        <v>0</v>
      </c>
    </row>
    <row r="5385" spans="1:21" x14ac:dyDescent="0.25">
      <c r="A5385" t="s">
        <v>20376</v>
      </c>
      <c r="B5385">
        <v>1</v>
      </c>
      <c r="C5385" t="s">
        <v>78</v>
      </c>
      <c r="D5385" t="s">
        <v>98</v>
      </c>
      <c r="E5385" t="s">
        <v>1123</v>
      </c>
      <c r="F5385" t="s">
        <v>140</v>
      </c>
      <c r="G5385" t="s">
        <v>72</v>
      </c>
      <c r="H5385" t="s">
        <v>129</v>
      </c>
      <c r="I5385" t="s">
        <v>22</v>
      </c>
      <c r="J5385" t="s">
        <v>141</v>
      </c>
      <c r="K5385" t="s">
        <v>20377</v>
      </c>
      <c r="L5385" t="s">
        <v>20378</v>
      </c>
      <c r="M5385">
        <v>0.4375</v>
      </c>
      <c r="N5385">
        <v>2</v>
      </c>
      <c r="O5385">
        <v>1017</v>
      </c>
      <c r="P5385">
        <v>17</v>
      </c>
      <c r="Q5385">
        <v>31</v>
      </c>
      <c r="R5385">
        <v>0.875</v>
      </c>
      <c r="S5385">
        <v>444.9375</v>
      </c>
      <c r="T5385">
        <v>7.4375</v>
      </c>
      <c r="U5385">
        <v>13.5625</v>
      </c>
    </row>
    <row r="5386" spans="1:21" x14ac:dyDescent="0.25">
      <c r="A5386" t="s">
        <v>20379</v>
      </c>
      <c r="B5386">
        <v>1</v>
      </c>
      <c r="C5386" t="s">
        <v>78</v>
      </c>
      <c r="D5386" t="s">
        <v>98</v>
      </c>
      <c r="E5386" t="s">
        <v>20380</v>
      </c>
      <c r="F5386" t="s">
        <v>140</v>
      </c>
      <c r="G5386" t="s">
        <v>72</v>
      </c>
      <c r="H5386" t="s">
        <v>129</v>
      </c>
      <c r="I5386" t="s">
        <v>22</v>
      </c>
      <c r="J5386" t="s">
        <v>141</v>
      </c>
      <c r="K5386" t="s">
        <v>20381</v>
      </c>
      <c r="L5386" t="s">
        <v>20382</v>
      </c>
      <c r="M5386">
        <v>0.48416666600000002</v>
      </c>
      <c r="N5386">
        <v>24</v>
      </c>
      <c r="O5386">
        <v>4756</v>
      </c>
      <c r="P5386">
        <v>33</v>
      </c>
      <c r="Q5386">
        <v>67</v>
      </c>
      <c r="R5386">
        <v>11.62</v>
      </c>
      <c r="S5386">
        <v>2302.6966630000002</v>
      </c>
      <c r="T5386">
        <v>15.977499999999999</v>
      </c>
      <c r="U5386">
        <v>32.439166999999998</v>
      </c>
    </row>
    <row r="5387" spans="1:21" x14ac:dyDescent="0.25">
      <c r="A5387" t="s">
        <v>20383</v>
      </c>
      <c r="B5387">
        <v>1</v>
      </c>
      <c r="C5387" t="s">
        <v>78</v>
      </c>
      <c r="D5387" t="s">
        <v>80</v>
      </c>
      <c r="E5387" t="s">
        <v>20384</v>
      </c>
      <c r="F5387" t="s">
        <v>4986</v>
      </c>
      <c r="G5387" t="s">
        <v>71</v>
      </c>
      <c r="H5387" t="s">
        <v>129</v>
      </c>
      <c r="I5387" t="s">
        <v>22</v>
      </c>
      <c r="J5387" t="s">
        <v>141</v>
      </c>
      <c r="K5387" t="s">
        <v>20385</v>
      </c>
      <c r="L5387" t="s">
        <v>20386</v>
      </c>
      <c r="M5387">
        <v>1.856666666</v>
      </c>
      <c r="N5387">
        <v>0</v>
      </c>
      <c r="O5387">
        <v>26</v>
      </c>
      <c r="P5387">
        <v>0</v>
      </c>
      <c r="Q5387">
        <v>0</v>
      </c>
      <c r="R5387">
        <v>0</v>
      </c>
      <c r="S5387">
        <v>48.273333000000001</v>
      </c>
      <c r="T5387">
        <v>0</v>
      </c>
      <c r="U5387">
        <v>0</v>
      </c>
    </row>
    <row r="5388" spans="1:21" x14ac:dyDescent="0.25">
      <c r="A5388" t="s">
        <v>20387</v>
      </c>
      <c r="B5388">
        <v>1</v>
      </c>
      <c r="C5388" t="s">
        <v>78</v>
      </c>
      <c r="D5388" t="s">
        <v>102</v>
      </c>
      <c r="E5388" t="s">
        <v>20388</v>
      </c>
      <c r="F5388" t="s">
        <v>140</v>
      </c>
      <c r="G5388" t="s">
        <v>72</v>
      </c>
      <c r="H5388" t="s">
        <v>129</v>
      </c>
      <c r="I5388" t="s">
        <v>22</v>
      </c>
      <c r="J5388" t="s">
        <v>141</v>
      </c>
      <c r="K5388" t="s">
        <v>20389</v>
      </c>
      <c r="L5388" t="s">
        <v>20390</v>
      </c>
      <c r="M5388">
        <v>0.85055555500000002</v>
      </c>
      <c r="N5388">
        <v>0</v>
      </c>
      <c r="O5388">
        <v>0</v>
      </c>
      <c r="P5388">
        <v>3</v>
      </c>
      <c r="Q5388">
        <v>0</v>
      </c>
      <c r="R5388">
        <v>0</v>
      </c>
      <c r="S5388">
        <v>0</v>
      </c>
      <c r="T5388">
        <v>2.5516670000000001</v>
      </c>
      <c r="U5388">
        <v>0</v>
      </c>
    </row>
    <row r="5389" spans="1:21" x14ac:dyDescent="0.25">
      <c r="A5389" t="s">
        <v>20391</v>
      </c>
      <c r="B5389">
        <v>1</v>
      </c>
      <c r="C5389" t="s">
        <v>78</v>
      </c>
      <c r="D5389" t="s">
        <v>98</v>
      </c>
      <c r="E5389" t="s">
        <v>1133</v>
      </c>
      <c r="F5389" t="s">
        <v>140</v>
      </c>
      <c r="G5389" t="s">
        <v>72</v>
      </c>
      <c r="H5389" t="s">
        <v>129</v>
      </c>
      <c r="I5389" t="s">
        <v>22</v>
      </c>
      <c r="J5389" t="s">
        <v>141</v>
      </c>
      <c r="K5389" t="s">
        <v>20392</v>
      </c>
      <c r="L5389" t="s">
        <v>3412</v>
      </c>
      <c r="M5389">
        <v>0.66027777700000001</v>
      </c>
      <c r="N5389">
        <v>1</v>
      </c>
      <c r="O5389">
        <v>1514</v>
      </c>
      <c r="P5389">
        <v>88</v>
      </c>
      <c r="Q5389">
        <v>128</v>
      </c>
      <c r="R5389">
        <v>0.66027800000000003</v>
      </c>
      <c r="S5389">
        <v>999.66055400000005</v>
      </c>
      <c r="T5389">
        <v>58.104444000000001</v>
      </c>
      <c r="U5389">
        <v>84.515555000000006</v>
      </c>
    </row>
    <row r="5390" spans="1:21" x14ac:dyDescent="0.25">
      <c r="A5390" t="s">
        <v>20393</v>
      </c>
      <c r="B5390">
        <v>1</v>
      </c>
      <c r="C5390" t="s">
        <v>78</v>
      </c>
      <c r="D5390" t="s">
        <v>90</v>
      </c>
      <c r="E5390" t="s">
        <v>20394</v>
      </c>
      <c r="F5390" t="s">
        <v>140</v>
      </c>
      <c r="G5390" t="s">
        <v>72</v>
      </c>
      <c r="H5390" t="s">
        <v>168</v>
      </c>
      <c r="I5390" t="s">
        <v>22</v>
      </c>
      <c r="J5390" t="s">
        <v>141</v>
      </c>
      <c r="K5390" t="s">
        <v>20395</v>
      </c>
      <c r="L5390" t="s">
        <v>20396</v>
      </c>
      <c r="M5390">
        <v>3.6111111000000001E-2</v>
      </c>
      <c r="N5390">
        <v>34</v>
      </c>
      <c r="O5390">
        <v>3399</v>
      </c>
      <c r="P5390">
        <v>0</v>
      </c>
      <c r="Q5390">
        <v>55</v>
      </c>
      <c r="R5390">
        <v>1.227778</v>
      </c>
      <c r="S5390">
        <v>122.741666</v>
      </c>
      <c r="T5390">
        <v>0</v>
      </c>
      <c r="U5390">
        <v>1.986111</v>
      </c>
    </row>
    <row r="5391" spans="1:21" x14ac:dyDescent="0.25">
      <c r="A5391" t="s">
        <v>20397</v>
      </c>
      <c r="B5391">
        <v>1</v>
      </c>
      <c r="C5391" t="s">
        <v>78</v>
      </c>
      <c r="D5391" t="s">
        <v>94</v>
      </c>
      <c r="E5391" t="s">
        <v>20398</v>
      </c>
      <c r="F5391" t="s">
        <v>4991</v>
      </c>
      <c r="G5391" t="s">
        <v>71</v>
      </c>
      <c r="H5391" t="s">
        <v>129</v>
      </c>
      <c r="I5391" t="s">
        <v>22</v>
      </c>
      <c r="J5391" t="s">
        <v>141</v>
      </c>
      <c r="K5391" t="s">
        <v>20399</v>
      </c>
      <c r="L5391" t="s">
        <v>20400</v>
      </c>
      <c r="M5391">
        <v>5.4191666659999997</v>
      </c>
      <c r="N5391">
        <v>0</v>
      </c>
      <c r="O5391">
        <v>1</v>
      </c>
      <c r="P5391">
        <v>0</v>
      </c>
      <c r="Q5391">
        <v>0</v>
      </c>
      <c r="R5391">
        <v>0</v>
      </c>
      <c r="S5391">
        <v>5.4191669999999998</v>
      </c>
      <c r="T5391">
        <v>0</v>
      </c>
      <c r="U5391">
        <v>0</v>
      </c>
    </row>
    <row r="5392" spans="1:21" x14ac:dyDescent="0.25">
      <c r="A5392" t="s">
        <v>20401</v>
      </c>
      <c r="B5392">
        <v>1</v>
      </c>
      <c r="C5392" t="s">
        <v>78</v>
      </c>
      <c r="D5392" t="s">
        <v>83</v>
      </c>
      <c r="E5392" t="s">
        <v>20402</v>
      </c>
      <c r="F5392" t="s">
        <v>140</v>
      </c>
      <c r="G5392" t="s">
        <v>72</v>
      </c>
      <c r="H5392" t="s">
        <v>129</v>
      </c>
      <c r="I5392" t="s">
        <v>22</v>
      </c>
      <c r="J5392" t="s">
        <v>141</v>
      </c>
      <c r="K5392" t="s">
        <v>20403</v>
      </c>
      <c r="L5392" t="s">
        <v>20404</v>
      </c>
      <c r="M5392">
        <v>0.14444444400000001</v>
      </c>
      <c r="N5392">
        <v>105</v>
      </c>
      <c r="O5392">
        <v>31174</v>
      </c>
      <c r="P5392">
        <v>0</v>
      </c>
      <c r="Q5392">
        <v>3</v>
      </c>
      <c r="R5392">
        <v>15.166667</v>
      </c>
      <c r="S5392">
        <v>4502.9110970000002</v>
      </c>
      <c r="T5392">
        <v>0</v>
      </c>
      <c r="U5392">
        <v>0.43333300000000002</v>
      </c>
    </row>
    <row r="5393" spans="1:21" x14ac:dyDescent="0.25">
      <c r="A5393" t="s">
        <v>20405</v>
      </c>
      <c r="B5393">
        <v>1</v>
      </c>
      <c r="C5393" t="s">
        <v>78</v>
      </c>
      <c r="D5393" t="s">
        <v>83</v>
      </c>
      <c r="E5393" t="s">
        <v>11202</v>
      </c>
      <c r="F5393" t="s">
        <v>140</v>
      </c>
      <c r="G5393" t="s">
        <v>72</v>
      </c>
      <c r="H5393" t="s">
        <v>129</v>
      </c>
      <c r="I5393" t="s">
        <v>22</v>
      </c>
      <c r="J5393" t="s">
        <v>141</v>
      </c>
      <c r="K5393" t="s">
        <v>20406</v>
      </c>
      <c r="L5393" t="s">
        <v>20407</v>
      </c>
      <c r="M5393">
        <v>0.18099805499999999</v>
      </c>
      <c r="N5393">
        <v>105</v>
      </c>
      <c r="O5393">
        <v>30864</v>
      </c>
      <c r="P5393">
        <v>0</v>
      </c>
      <c r="Q5393">
        <v>3</v>
      </c>
      <c r="R5393">
        <v>19.004795999999999</v>
      </c>
      <c r="S5393">
        <v>5586.3239700000004</v>
      </c>
      <c r="T5393">
        <v>0</v>
      </c>
      <c r="U5393">
        <v>0.54299399999999998</v>
      </c>
    </row>
    <row r="5394" spans="1:21" x14ac:dyDescent="0.25">
      <c r="A5394" t="s">
        <v>20408</v>
      </c>
      <c r="B5394">
        <v>1</v>
      </c>
      <c r="C5394" t="s">
        <v>78</v>
      </c>
      <c r="D5394" t="s">
        <v>83</v>
      </c>
      <c r="E5394" t="s">
        <v>20402</v>
      </c>
      <c r="F5394" t="s">
        <v>140</v>
      </c>
      <c r="G5394" t="s">
        <v>72</v>
      </c>
      <c r="H5394" t="s">
        <v>129</v>
      </c>
      <c r="I5394" t="s">
        <v>22</v>
      </c>
      <c r="J5394" t="s">
        <v>141</v>
      </c>
      <c r="K5394" t="s">
        <v>20409</v>
      </c>
      <c r="L5394" t="s">
        <v>20410</v>
      </c>
      <c r="M5394">
        <v>6.2777777000000007E-2</v>
      </c>
      <c r="N5394">
        <v>1</v>
      </c>
      <c r="O5394">
        <v>230</v>
      </c>
      <c r="P5394">
        <v>0</v>
      </c>
      <c r="Q5394">
        <v>0</v>
      </c>
      <c r="R5394">
        <v>6.2778E-2</v>
      </c>
      <c r="S5394">
        <v>14.438889</v>
      </c>
      <c r="T5394">
        <v>0</v>
      </c>
      <c r="U5394">
        <v>0</v>
      </c>
    </row>
    <row r="5395" spans="1:21" x14ac:dyDescent="0.25">
      <c r="A5395" t="s">
        <v>20411</v>
      </c>
      <c r="B5395">
        <v>1</v>
      </c>
      <c r="C5395" t="s">
        <v>78</v>
      </c>
      <c r="D5395" t="s">
        <v>83</v>
      </c>
      <c r="E5395" t="s">
        <v>20412</v>
      </c>
      <c r="F5395" t="s">
        <v>154</v>
      </c>
      <c r="G5395" t="s">
        <v>76</v>
      </c>
      <c r="H5395" t="s">
        <v>129</v>
      </c>
      <c r="I5395" t="s">
        <v>22</v>
      </c>
      <c r="J5395" t="s">
        <v>130</v>
      </c>
      <c r="K5395" t="s">
        <v>20413</v>
      </c>
      <c r="L5395" t="s">
        <v>20414</v>
      </c>
      <c r="M5395">
        <v>8.8055554999999994E-2</v>
      </c>
      <c r="N5395">
        <v>4</v>
      </c>
      <c r="O5395">
        <v>1770</v>
      </c>
      <c r="P5395">
        <v>0</v>
      </c>
      <c r="Q5395">
        <v>0</v>
      </c>
      <c r="R5395">
        <v>0.35222199999999998</v>
      </c>
      <c r="S5395">
        <v>155.85833199999999</v>
      </c>
      <c r="T5395">
        <v>0</v>
      </c>
      <c r="U5395">
        <v>0</v>
      </c>
    </row>
    <row r="5396" spans="1:21" x14ac:dyDescent="0.25">
      <c r="A5396" t="s">
        <v>20415</v>
      </c>
      <c r="B5396">
        <v>1</v>
      </c>
      <c r="C5396" t="s">
        <v>78</v>
      </c>
      <c r="D5396" t="s">
        <v>94</v>
      </c>
      <c r="E5396" t="s">
        <v>20416</v>
      </c>
      <c r="F5396" t="s">
        <v>5070</v>
      </c>
      <c r="G5396" t="s">
        <v>71</v>
      </c>
      <c r="H5396" t="s">
        <v>129</v>
      </c>
      <c r="I5396" t="s">
        <v>22</v>
      </c>
      <c r="J5396" t="s">
        <v>141</v>
      </c>
      <c r="K5396" t="s">
        <v>20417</v>
      </c>
      <c r="L5396" t="s">
        <v>20418</v>
      </c>
      <c r="M5396">
        <v>18.670000000000002</v>
      </c>
      <c r="N5396">
        <v>0</v>
      </c>
      <c r="O5396">
        <v>1</v>
      </c>
      <c r="P5396">
        <v>0</v>
      </c>
      <c r="Q5396">
        <v>0</v>
      </c>
      <c r="R5396">
        <v>0</v>
      </c>
      <c r="S5396">
        <v>18.670000000000002</v>
      </c>
      <c r="T5396">
        <v>0</v>
      </c>
      <c r="U5396">
        <v>0</v>
      </c>
    </row>
    <row r="5397" spans="1:21" x14ac:dyDescent="0.25">
      <c r="A5397" t="s">
        <v>20419</v>
      </c>
      <c r="B5397">
        <v>1</v>
      </c>
      <c r="C5397" t="s">
        <v>78</v>
      </c>
      <c r="D5397" t="s">
        <v>80</v>
      </c>
      <c r="E5397" t="s">
        <v>20420</v>
      </c>
      <c r="F5397" t="s">
        <v>5748</v>
      </c>
      <c r="G5397" t="s">
        <v>71</v>
      </c>
      <c r="H5397" t="s">
        <v>129</v>
      </c>
      <c r="I5397" t="s">
        <v>22</v>
      </c>
      <c r="J5397" t="s">
        <v>141</v>
      </c>
      <c r="K5397" t="s">
        <v>20421</v>
      </c>
      <c r="L5397" t="s">
        <v>20422</v>
      </c>
      <c r="M5397">
        <v>0.91361111100000003</v>
      </c>
      <c r="N5397">
        <v>1</v>
      </c>
      <c r="O5397">
        <v>411</v>
      </c>
      <c r="P5397">
        <v>0</v>
      </c>
      <c r="Q5397">
        <v>0</v>
      </c>
      <c r="R5397">
        <v>0.91361099999999995</v>
      </c>
      <c r="S5397">
        <v>375.494167</v>
      </c>
      <c r="T5397">
        <v>0</v>
      </c>
      <c r="U5397">
        <v>0</v>
      </c>
    </row>
    <row r="5398" spans="1:21" x14ac:dyDescent="0.25">
      <c r="A5398" t="s">
        <v>20423</v>
      </c>
      <c r="B5398">
        <v>1</v>
      </c>
      <c r="C5398" t="s">
        <v>79</v>
      </c>
      <c r="D5398" t="s">
        <v>125</v>
      </c>
      <c r="E5398" t="s">
        <v>20424</v>
      </c>
      <c r="F5398" t="s">
        <v>18843</v>
      </c>
      <c r="G5398" t="s">
        <v>71</v>
      </c>
      <c r="H5398" t="s">
        <v>129</v>
      </c>
      <c r="I5398" t="s">
        <v>22</v>
      </c>
      <c r="J5398" t="s">
        <v>141</v>
      </c>
      <c r="K5398" t="s">
        <v>20425</v>
      </c>
      <c r="L5398" t="s">
        <v>20426</v>
      </c>
      <c r="M5398">
        <v>0.80638888799999997</v>
      </c>
      <c r="N5398">
        <v>0</v>
      </c>
      <c r="O5398">
        <v>280</v>
      </c>
      <c r="P5398">
        <v>0</v>
      </c>
      <c r="Q5398">
        <v>0</v>
      </c>
      <c r="R5398">
        <v>0</v>
      </c>
      <c r="S5398">
        <v>225.78888900000001</v>
      </c>
      <c r="T5398">
        <v>0</v>
      </c>
      <c r="U5398">
        <v>0</v>
      </c>
    </row>
    <row r="5399" spans="1:21" x14ac:dyDescent="0.25">
      <c r="A5399" t="s">
        <v>20427</v>
      </c>
      <c r="B5399">
        <v>1</v>
      </c>
      <c r="C5399" t="s">
        <v>79</v>
      </c>
      <c r="D5399" t="s">
        <v>125</v>
      </c>
      <c r="E5399" t="s">
        <v>20428</v>
      </c>
      <c r="F5399" t="s">
        <v>4991</v>
      </c>
      <c r="G5399" t="s">
        <v>71</v>
      </c>
      <c r="H5399" t="s">
        <v>129</v>
      </c>
      <c r="I5399" t="s">
        <v>22</v>
      </c>
      <c r="J5399" t="s">
        <v>141</v>
      </c>
      <c r="K5399" t="s">
        <v>20429</v>
      </c>
      <c r="L5399" t="s">
        <v>20430</v>
      </c>
      <c r="M5399">
        <v>3.2397222220000002</v>
      </c>
      <c r="N5399">
        <v>0</v>
      </c>
      <c r="O5399">
        <v>3</v>
      </c>
      <c r="P5399">
        <v>0</v>
      </c>
      <c r="Q5399">
        <v>0</v>
      </c>
      <c r="R5399">
        <v>0</v>
      </c>
      <c r="S5399">
        <v>9.7191670000000006</v>
      </c>
      <c r="T5399">
        <v>0</v>
      </c>
      <c r="U5399">
        <v>0</v>
      </c>
    </row>
    <row r="5400" spans="1:21" x14ac:dyDescent="0.25">
      <c r="A5400" t="s">
        <v>20431</v>
      </c>
      <c r="B5400">
        <v>1</v>
      </c>
      <c r="C5400" t="s">
        <v>79</v>
      </c>
      <c r="D5400" t="s">
        <v>125</v>
      </c>
      <c r="E5400" t="s">
        <v>20432</v>
      </c>
      <c r="F5400" t="s">
        <v>5417</v>
      </c>
      <c r="G5400" t="s">
        <v>71</v>
      </c>
      <c r="H5400" t="s">
        <v>129</v>
      </c>
      <c r="I5400" t="s">
        <v>22</v>
      </c>
      <c r="J5400" t="s">
        <v>141</v>
      </c>
      <c r="K5400" t="s">
        <v>20433</v>
      </c>
      <c r="L5400" t="s">
        <v>20434</v>
      </c>
      <c r="M5400">
        <v>1.3125</v>
      </c>
      <c r="N5400">
        <v>1</v>
      </c>
      <c r="O5400">
        <v>0</v>
      </c>
      <c r="P5400">
        <v>0</v>
      </c>
      <c r="Q5400">
        <v>0</v>
      </c>
      <c r="R5400">
        <v>1.3125</v>
      </c>
      <c r="S5400">
        <v>0</v>
      </c>
      <c r="T5400">
        <v>0</v>
      </c>
      <c r="U5400">
        <v>0</v>
      </c>
    </row>
    <row r="5401" spans="1:21" x14ac:dyDescent="0.25">
      <c r="A5401" t="s">
        <v>20435</v>
      </c>
      <c r="B5401">
        <v>1</v>
      </c>
      <c r="C5401" t="s">
        <v>79</v>
      </c>
      <c r="D5401" t="s">
        <v>125</v>
      </c>
      <c r="E5401" t="s">
        <v>20436</v>
      </c>
      <c r="F5401" t="s">
        <v>5417</v>
      </c>
      <c r="G5401" t="s">
        <v>71</v>
      </c>
      <c r="H5401" t="s">
        <v>129</v>
      </c>
      <c r="I5401" t="s">
        <v>22</v>
      </c>
      <c r="J5401" t="s">
        <v>141</v>
      </c>
      <c r="K5401" t="s">
        <v>20437</v>
      </c>
      <c r="L5401" t="s">
        <v>20438</v>
      </c>
      <c r="M5401">
        <v>0.61750000000000005</v>
      </c>
      <c r="N5401">
        <v>0</v>
      </c>
      <c r="O5401">
        <v>1</v>
      </c>
      <c r="P5401">
        <v>0</v>
      </c>
      <c r="Q5401">
        <v>0</v>
      </c>
      <c r="R5401">
        <v>0</v>
      </c>
      <c r="S5401">
        <v>0.61750000000000005</v>
      </c>
      <c r="T5401">
        <v>0</v>
      </c>
      <c r="U5401">
        <v>0</v>
      </c>
    </row>
    <row r="5402" spans="1:21" x14ac:dyDescent="0.25">
      <c r="A5402" t="s">
        <v>20439</v>
      </c>
      <c r="B5402">
        <v>1</v>
      </c>
      <c r="C5402" t="s">
        <v>79</v>
      </c>
      <c r="D5402" t="s">
        <v>125</v>
      </c>
      <c r="E5402" t="s">
        <v>20440</v>
      </c>
      <c r="F5402" t="s">
        <v>5070</v>
      </c>
      <c r="G5402" t="s">
        <v>71</v>
      </c>
      <c r="H5402" t="s">
        <v>129</v>
      </c>
      <c r="I5402" t="s">
        <v>22</v>
      </c>
      <c r="J5402" t="s">
        <v>141</v>
      </c>
      <c r="K5402" t="s">
        <v>20441</v>
      </c>
      <c r="L5402" t="s">
        <v>20442</v>
      </c>
      <c r="M5402">
        <v>2.5649999999999999</v>
      </c>
      <c r="N5402">
        <v>0</v>
      </c>
      <c r="O5402">
        <v>1</v>
      </c>
      <c r="P5402">
        <v>0</v>
      </c>
      <c r="Q5402">
        <v>0</v>
      </c>
      <c r="R5402">
        <v>0</v>
      </c>
      <c r="S5402">
        <v>2.5649999999999999</v>
      </c>
      <c r="T5402">
        <v>0</v>
      </c>
      <c r="U5402">
        <v>0</v>
      </c>
    </row>
    <row r="5403" spans="1:21" x14ac:dyDescent="0.25">
      <c r="A5403" t="s">
        <v>20443</v>
      </c>
      <c r="B5403">
        <v>1</v>
      </c>
      <c r="C5403" t="s">
        <v>79</v>
      </c>
      <c r="D5403" t="s">
        <v>125</v>
      </c>
      <c r="E5403" t="s">
        <v>20444</v>
      </c>
      <c r="F5403" t="s">
        <v>5417</v>
      </c>
      <c r="G5403" t="s">
        <v>71</v>
      </c>
      <c r="H5403" t="s">
        <v>129</v>
      </c>
      <c r="I5403" t="s">
        <v>22</v>
      </c>
      <c r="J5403" t="s">
        <v>141</v>
      </c>
      <c r="K5403" t="s">
        <v>20445</v>
      </c>
      <c r="L5403" t="s">
        <v>20446</v>
      </c>
      <c r="M5403">
        <v>1.5213888879999999</v>
      </c>
      <c r="N5403">
        <v>0</v>
      </c>
      <c r="O5403">
        <v>1</v>
      </c>
      <c r="P5403">
        <v>0</v>
      </c>
      <c r="Q5403">
        <v>0</v>
      </c>
      <c r="R5403">
        <v>0</v>
      </c>
      <c r="S5403">
        <v>1.5213890000000001</v>
      </c>
      <c r="T5403">
        <v>0</v>
      </c>
      <c r="U5403">
        <v>0</v>
      </c>
    </row>
    <row r="5404" spans="1:21" x14ac:dyDescent="0.25">
      <c r="A5404" t="s">
        <v>20447</v>
      </c>
      <c r="B5404">
        <v>1</v>
      </c>
      <c r="C5404" t="s">
        <v>78</v>
      </c>
      <c r="D5404" t="s">
        <v>102</v>
      </c>
      <c r="E5404" t="s">
        <v>20448</v>
      </c>
      <c r="F5404" t="s">
        <v>5626</v>
      </c>
      <c r="G5404" t="s">
        <v>71</v>
      </c>
      <c r="H5404" t="s">
        <v>129</v>
      </c>
      <c r="I5404" t="s">
        <v>22</v>
      </c>
      <c r="J5404" t="s">
        <v>141</v>
      </c>
      <c r="K5404" t="s">
        <v>20449</v>
      </c>
      <c r="L5404" t="s">
        <v>20450</v>
      </c>
      <c r="M5404">
        <v>1.159166666</v>
      </c>
      <c r="N5404">
        <v>0</v>
      </c>
      <c r="O5404">
        <v>0</v>
      </c>
      <c r="P5404">
        <v>0</v>
      </c>
      <c r="Q5404">
        <v>40</v>
      </c>
      <c r="R5404">
        <v>0</v>
      </c>
      <c r="S5404">
        <v>0</v>
      </c>
      <c r="T5404">
        <v>0</v>
      </c>
      <c r="U5404">
        <v>46.366667</v>
      </c>
    </row>
    <row r="5405" spans="1:21" x14ac:dyDescent="0.25">
      <c r="A5405" t="s">
        <v>20451</v>
      </c>
      <c r="B5405">
        <v>1</v>
      </c>
      <c r="C5405" t="s">
        <v>78</v>
      </c>
      <c r="D5405" t="s">
        <v>104</v>
      </c>
      <c r="E5405" t="s">
        <v>20452</v>
      </c>
      <c r="F5405" t="s">
        <v>5012</v>
      </c>
      <c r="G5405" t="s">
        <v>72</v>
      </c>
      <c r="H5405" t="s">
        <v>129</v>
      </c>
      <c r="I5405" t="s">
        <v>22</v>
      </c>
      <c r="J5405" t="s">
        <v>141</v>
      </c>
      <c r="K5405" t="s">
        <v>20453</v>
      </c>
      <c r="L5405" t="s">
        <v>20454</v>
      </c>
      <c r="M5405">
        <v>1.4283333330000001</v>
      </c>
      <c r="N5405">
        <v>0</v>
      </c>
      <c r="O5405">
        <v>0</v>
      </c>
      <c r="P5405">
        <v>1</v>
      </c>
      <c r="Q5405">
        <v>43</v>
      </c>
      <c r="R5405">
        <v>0</v>
      </c>
      <c r="S5405">
        <v>0</v>
      </c>
      <c r="T5405">
        <v>1.4283330000000001</v>
      </c>
      <c r="U5405">
        <v>61.418332999999997</v>
      </c>
    </row>
    <row r="5406" spans="1:21" x14ac:dyDescent="0.25">
      <c r="A5406" t="s">
        <v>20455</v>
      </c>
      <c r="B5406">
        <v>1</v>
      </c>
      <c r="C5406" t="s">
        <v>78</v>
      </c>
      <c r="D5406" t="s">
        <v>104</v>
      </c>
      <c r="E5406" t="s">
        <v>20456</v>
      </c>
      <c r="F5406" t="s">
        <v>6832</v>
      </c>
      <c r="G5406" t="s">
        <v>71</v>
      </c>
      <c r="H5406" t="s">
        <v>129</v>
      </c>
      <c r="I5406" t="s">
        <v>22</v>
      </c>
      <c r="J5406" t="s">
        <v>141</v>
      </c>
      <c r="K5406" t="s">
        <v>20457</v>
      </c>
      <c r="L5406" t="s">
        <v>20458</v>
      </c>
      <c r="M5406">
        <v>1.0213888879999999</v>
      </c>
      <c r="N5406">
        <v>0</v>
      </c>
      <c r="O5406">
        <v>0</v>
      </c>
      <c r="P5406">
        <v>0</v>
      </c>
      <c r="Q5406">
        <v>67</v>
      </c>
      <c r="R5406">
        <v>0</v>
      </c>
      <c r="S5406">
        <v>0</v>
      </c>
      <c r="T5406">
        <v>0</v>
      </c>
      <c r="U5406">
        <v>68.433054999999996</v>
      </c>
    </row>
    <row r="5407" spans="1:21" x14ac:dyDescent="0.25">
      <c r="A5407" t="s">
        <v>20459</v>
      </c>
      <c r="B5407">
        <v>1</v>
      </c>
      <c r="C5407" t="s">
        <v>79</v>
      </c>
      <c r="D5407" t="s">
        <v>125</v>
      </c>
      <c r="E5407" t="s">
        <v>20460</v>
      </c>
      <c r="F5407" t="s">
        <v>5012</v>
      </c>
      <c r="G5407" t="s">
        <v>72</v>
      </c>
      <c r="H5407" t="s">
        <v>129</v>
      </c>
      <c r="I5407" t="s">
        <v>22</v>
      </c>
      <c r="J5407" t="s">
        <v>141</v>
      </c>
      <c r="K5407" t="s">
        <v>20461</v>
      </c>
      <c r="L5407" t="s">
        <v>20462</v>
      </c>
      <c r="M5407">
        <v>3.0750000000000002</v>
      </c>
      <c r="N5407">
        <v>0</v>
      </c>
      <c r="O5407">
        <v>0</v>
      </c>
      <c r="P5407">
        <v>0</v>
      </c>
      <c r="Q5407">
        <v>93</v>
      </c>
      <c r="R5407">
        <v>0</v>
      </c>
      <c r="S5407">
        <v>0</v>
      </c>
      <c r="T5407">
        <v>0</v>
      </c>
      <c r="U5407">
        <v>285.97500000000002</v>
      </c>
    </row>
    <row r="5408" spans="1:21" x14ac:dyDescent="0.25">
      <c r="A5408" t="s">
        <v>20463</v>
      </c>
      <c r="B5408">
        <v>1</v>
      </c>
      <c r="C5408" t="s">
        <v>79</v>
      </c>
      <c r="D5408" t="s">
        <v>125</v>
      </c>
      <c r="E5408" t="s">
        <v>20444</v>
      </c>
      <c r="F5408" t="s">
        <v>2199</v>
      </c>
      <c r="G5408" t="s">
        <v>71</v>
      </c>
      <c r="H5408" t="s">
        <v>129</v>
      </c>
      <c r="I5408" t="s">
        <v>24</v>
      </c>
      <c r="J5408" t="s">
        <v>141</v>
      </c>
      <c r="K5408" t="s">
        <v>20464</v>
      </c>
      <c r="L5408" t="s">
        <v>20465</v>
      </c>
      <c r="M5408">
        <v>1.058611111</v>
      </c>
      <c r="N5408">
        <v>0</v>
      </c>
      <c r="O5408">
        <v>1</v>
      </c>
      <c r="P5408">
        <v>0</v>
      </c>
      <c r="Q5408">
        <v>0</v>
      </c>
      <c r="R5408">
        <v>0</v>
      </c>
      <c r="S5408">
        <v>1.058611</v>
      </c>
      <c r="T5408">
        <v>0</v>
      </c>
      <c r="U5408">
        <v>0</v>
      </c>
    </row>
    <row r="5409" spans="1:21" x14ac:dyDescent="0.25">
      <c r="A5409" t="s">
        <v>20466</v>
      </c>
      <c r="B5409">
        <v>1</v>
      </c>
      <c r="C5409" t="s">
        <v>79</v>
      </c>
      <c r="D5409" t="s">
        <v>125</v>
      </c>
      <c r="E5409" t="s">
        <v>11039</v>
      </c>
      <c r="F5409" t="s">
        <v>2199</v>
      </c>
      <c r="G5409" t="s">
        <v>71</v>
      </c>
      <c r="H5409" t="s">
        <v>129</v>
      </c>
      <c r="I5409" t="s">
        <v>24</v>
      </c>
      <c r="J5409" t="s">
        <v>141</v>
      </c>
      <c r="K5409" t="s">
        <v>20467</v>
      </c>
      <c r="L5409" t="s">
        <v>20468</v>
      </c>
      <c r="M5409">
        <v>5.9749999999999996</v>
      </c>
      <c r="N5409">
        <v>0</v>
      </c>
      <c r="O5409">
        <v>190</v>
      </c>
      <c r="P5409">
        <v>0</v>
      </c>
      <c r="Q5409">
        <v>0</v>
      </c>
      <c r="R5409">
        <v>0</v>
      </c>
      <c r="S5409">
        <v>1135.25</v>
      </c>
      <c r="T5409">
        <v>0</v>
      </c>
      <c r="U5409">
        <v>0</v>
      </c>
    </row>
    <row r="5410" spans="1:21" x14ac:dyDescent="0.25">
      <c r="A5410" t="s">
        <v>20469</v>
      </c>
      <c r="B5410">
        <v>1</v>
      </c>
      <c r="C5410" t="s">
        <v>78</v>
      </c>
      <c r="D5410" t="s">
        <v>81</v>
      </c>
      <c r="E5410" t="s">
        <v>20470</v>
      </c>
      <c r="F5410" t="s">
        <v>4991</v>
      </c>
      <c r="G5410" t="s">
        <v>71</v>
      </c>
      <c r="H5410" t="s">
        <v>129</v>
      </c>
      <c r="I5410" t="s">
        <v>22</v>
      </c>
      <c r="J5410" t="s">
        <v>141</v>
      </c>
      <c r="K5410" t="s">
        <v>20471</v>
      </c>
      <c r="L5410" t="s">
        <v>20472</v>
      </c>
      <c r="M5410">
        <v>6.5702777770000003</v>
      </c>
      <c r="N5410">
        <v>0</v>
      </c>
      <c r="O5410">
        <v>8</v>
      </c>
      <c r="P5410">
        <v>0</v>
      </c>
      <c r="Q5410">
        <v>0</v>
      </c>
      <c r="R5410">
        <v>0</v>
      </c>
      <c r="S5410">
        <v>52.562221999999998</v>
      </c>
      <c r="T5410">
        <v>0</v>
      </c>
      <c r="U5410">
        <v>0</v>
      </c>
    </row>
    <row r="5411" spans="1:21" x14ac:dyDescent="0.25">
      <c r="A5411" t="s">
        <v>20473</v>
      </c>
      <c r="B5411">
        <v>1</v>
      </c>
      <c r="C5411" t="s">
        <v>78</v>
      </c>
      <c r="D5411" t="s">
        <v>81</v>
      </c>
      <c r="E5411" t="s">
        <v>20474</v>
      </c>
      <c r="F5411" t="s">
        <v>5070</v>
      </c>
      <c r="G5411" t="s">
        <v>71</v>
      </c>
      <c r="H5411" t="s">
        <v>129</v>
      </c>
      <c r="I5411" t="s">
        <v>22</v>
      </c>
      <c r="J5411" t="s">
        <v>141</v>
      </c>
      <c r="K5411" t="s">
        <v>20475</v>
      </c>
      <c r="L5411" t="s">
        <v>20476</v>
      </c>
      <c r="M5411">
        <v>1.8286111110000001</v>
      </c>
      <c r="N5411">
        <v>0</v>
      </c>
      <c r="O5411">
        <v>1</v>
      </c>
      <c r="P5411">
        <v>0</v>
      </c>
      <c r="Q5411">
        <v>0</v>
      </c>
      <c r="R5411">
        <v>0</v>
      </c>
      <c r="S5411">
        <v>1.828611</v>
      </c>
      <c r="T5411">
        <v>0</v>
      </c>
      <c r="U5411">
        <v>0</v>
      </c>
    </row>
    <row r="5412" spans="1:21" x14ac:dyDescent="0.25">
      <c r="A5412" t="s">
        <v>20477</v>
      </c>
      <c r="B5412">
        <v>1</v>
      </c>
      <c r="C5412" t="s">
        <v>78</v>
      </c>
      <c r="D5412" t="s">
        <v>81</v>
      </c>
      <c r="E5412" t="s">
        <v>20478</v>
      </c>
      <c r="F5412" t="s">
        <v>5012</v>
      </c>
      <c r="G5412" t="s">
        <v>72</v>
      </c>
      <c r="H5412" t="s">
        <v>129</v>
      </c>
      <c r="I5412" t="s">
        <v>22</v>
      </c>
      <c r="J5412" t="s">
        <v>141</v>
      </c>
      <c r="K5412" t="s">
        <v>20479</v>
      </c>
      <c r="L5412" t="s">
        <v>20480</v>
      </c>
      <c r="M5412">
        <v>0.22500000000000001</v>
      </c>
      <c r="N5412">
        <v>3</v>
      </c>
      <c r="O5412">
        <v>415</v>
      </c>
      <c r="P5412">
        <v>0</v>
      </c>
      <c r="Q5412">
        <v>0</v>
      </c>
      <c r="R5412">
        <v>0.67500000000000004</v>
      </c>
      <c r="S5412">
        <v>93.375</v>
      </c>
      <c r="T5412">
        <v>0</v>
      </c>
      <c r="U5412">
        <v>0</v>
      </c>
    </row>
    <row r="5413" spans="1:21" x14ac:dyDescent="0.25">
      <c r="A5413" t="s">
        <v>20481</v>
      </c>
      <c r="B5413">
        <v>1</v>
      </c>
      <c r="C5413" t="s">
        <v>78</v>
      </c>
      <c r="D5413" t="s">
        <v>81</v>
      </c>
      <c r="E5413" t="s">
        <v>20482</v>
      </c>
      <c r="F5413" t="s">
        <v>5012</v>
      </c>
      <c r="G5413" t="s">
        <v>72</v>
      </c>
      <c r="H5413" t="s">
        <v>129</v>
      </c>
      <c r="I5413" t="s">
        <v>22</v>
      </c>
      <c r="J5413" t="s">
        <v>141</v>
      </c>
      <c r="K5413" t="s">
        <v>20483</v>
      </c>
      <c r="L5413" t="s">
        <v>20484</v>
      </c>
      <c r="M5413">
        <v>1.5844444440000001</v>
      </c>
      <c r="N5413">
        <v>1</v>
      </c>
      <c r="O5413">
        <v>0</v>
      </c>
      <c r="P5413">
        <v>0</v>
      </c>
      <c r="Q5413">
        <v>0</v>
      </c>
      <c r="R5413">
        <v>1.584444</v>
      </c>
      <c r="S5413">
        <v>0</v>
      </c>
      <c r="T5413">
        <v>0</v>
      </c>
      <c r="U5413">
        <v>0</v>
      </c>
    </row>
    <row r="5414" spans="1:21" x14ac:dyDescent="0.25">
      <c r="A5414" t="s">
        <v>20485</v>
      </c>
      <c r="B5414">
        <v>1</v>
      </c>
      <c r="C5414" t="s">
        <v>78</v>
      </c>
      <c r="D5414" t="s">
        <v>81</v>
      </c>
      <c r="E5414" t="s">
        <v>20486</v>
      </c>
      <c r="F5414" t="s">
        <v>140</v>
      </c>
      <c r="G5414" t="s">
        <v>72</v>
      </c>
      <c r="H5414" t="s">
        <v>129</v>
      </c>
      <c r="I5414" t="s">
        <v>22</v>
      </c>
      <c r="J5414" t="s">
        <v>141</v>
      </c>
      <c r="K5414" t="s">
        <v>20487</v>
      </c>
      <c r="L5414" t="s">
        <v>20488</v>
      </c>
      <c r="M5414">
        <v>0.68583333300000004</v>
      </c>
      <c r="N5414">
        <v>1</v>
      </c>
      <c r="O5414">
        <v>14</v>
      </c>
      <c r="P5414">
        <v>0</v>
      </c>
      <c r="Q5414">
        <v>0</v>
      </c>
      <c r="R5414">
        <v>0.68583300000000003</v>
      </c>
      <c r="S5414">
        <v>9.6016670000000008</v>
      </c>
      <c r="T5414">
        <v>0</v>
      </c>
      <c r="U5414">
        <v>0</v>
      </c>
    </row>
    <row r="5415" spans="1:21" x14ac:dyDescent="0.25">
      <c r="A5415" t="s">
        <v>20489</v>
      </c>
      <c r="B5415">
        <v>1</v>
      </c>
      <c r="C5415" t="s">
        <v>78</v>
      </c>
      <c r="D5415" t="s">
        <v>81</v>
      </c>
      <c r="E5415" t="s">
        <v>20490</v>
      </c>
      <c r="F5415" t="s">
        <v>5012</v>
      </c>
      <c r="G5415" t="s">
        <v>72</v>
      </c>
      <c r="H5415" t="s">
        <v>129</v>
      </c>
      <c r="I5415" t="s">
        <v>22</v>
      </c>
      <c r="J5415" t="s">
        <v>141</v>
      </c>
      <c r="K5415" t="s">
        <v>20491</v>
      </c>
      <c r="L5415" t="s">
        <v>20492</v>
      </c>
      <c r="M5415">
        <v>0.25777777699999999</v>
      </c>
      <c r="N5415">
        <v>44</v>
      </c>
      <c r="O5415">
        <v>4462</v>
      </c>
      <c r="P5415">
        <v>3</v>
      </c>
      <c r="Q5415">
        <v>15</v>
      </c>
      <c r="R5415">
        <v>11.342222</v>
      </c>
      <c r="S5415">
        <v>1150.2044410000001</v>
      </c>
      <c r="T5415">
        <v>0.77333300000000005</v>
      </c>
      <c r="U5415">
        <v>3.8666670000000001</v>
      </c>
    </row>
    <row r="5416" spans="1:21" x14ac:dyDescent="0.25">
      <c r="A5416" t="s">
        <v>20493</v>
      </c>
      <c r="B5416">
        <v>1</v>
      </c>
      <c r="C5416" t="s">
        <v>78</v>
      </c>
      <c r="D5416" t="s">
        <v>81</v>
      </c>
      <c r="E5416" t="s">
        <v>20494</v>
      </c>
      <c r="F5416" t="s">
        <v>5417</v>
      </c>
      <c r="G5416" t="s">
        <v>71</v>
      </c>
      <c r="H5416" t="s">
        <v>129</v>
      </c>
      <c r="I5416" t="s">
        <v>22</v>
      </c>
      <c r="J5416" t="s">
        <v>141</v>
      </c>
      <c r="K5416" t="s">
        <v>20495</v>
      </c>
      <c r="L5416" t="s">
        <v>20496</v>
      </c>
      <c r="M5416">
        <v>1.614166666</v>
      </c>
      <c r="N5416">
        <v>0</v>
      </c>
      <c r="O5416">
        <v>6</v>
      </c>
      <c r="P5416">
        <v>0</v>
      </c>
      <c r="Q5416">
        <v>0</v>
      </c>
      <c r="R5416">
        <v>0</v>
      </c>
      <c r="S5416">
        <v>9.6850000000000005</v>
      </c>
      <c r="T5416">
        <v>0</v>
      </c>
      <c r="U5416">
        <v>0</v>
      </c>
    </row>
    <row r="5417" spans="1:21" x14ac:dyDescent="0.25">
      <c r="A5417" t="s">
        <v>20497</v>
      </c>
      <c r="B5417">
        <v>1</v>
      </c>
      <c r="C5417" t="s">
        <v>78</v>
      </c>
      <c r="D5417" t="s">
        <v>81</v>
      </c>
      <c r="E5417" t="s">
        <v>20498</v>
      </c>
      <c r="F5417" t="s">
        <v>140</v>
      </c>
      <c r="G5417" t="s">
        <v>72</v>
      </c>
      <c r="H5417" t="s">
        <v>129</v>
      </c>
      <c r="I5417" t="s">
        <v>22</v>
      </c>
      <c r="J5417" t="s">
        <v>141</v>
      </c>
      <c r="K5417" t="s">
        <v>20499</v>
      </c>
      <c r="L5417" t="s">
        <v>20500</v>
      </c>
      <c r="M5417">
        <v>1.115</v>
      </c>
      <c r="N5417">
        <v>42</v>
      </c>
      <c r="O5417">
        <v>3993</v>
      </c>
      <c r="P5417">
        <v>3</v>
      </c>
      <c r="Q5417">
        <v>15</v>
      </c>
      <c r="R5417">
        <v>46.83</v>
      </c>
      <c r="S5417">
        <v>4452.1949999999997</v>
      </c>
      <c r="T5417">
        <v>3.3450000000000002</v>
      </c>
      <c r="U5417">
        <v>16.725000000000001</v>
      </c>
    </row>
    <row r="5418" spans="1:21" x14ac:dyDescent="0.25">
      <c r="A5418" t="s">
        <v>20501</v>
      </c>
      <c r="B5418">
        <v>1</v>
      </c>
      <c r="C5418" t="s">
        <v>78</v>
      </c>
      <c r="D5418" t="s">
        <v>81</v>
      </c>
      <c r="E5418" t="s">
        <v>20490</v>
      </c>
      <c r="F5418" t="s">
        <v>128</v>
      </c>
      <c r="G5418" t="s">
        <v>72</v>
      </c>
      <c r="H5418" t="s">
        <v>129</v>
      </c>
      <c r="I5418" t="s">
        <v>22</v>
      </c>
      <c r="J5418" t="s">
        <v>130</v>
      </c>
      <c r="K5418" t="s">
        <v>20502</v>
      </c>
      <c r="L5418" t="s">
        <v>20503</v>
      </c>
      <c r="M5418">
        <v>1.8191666660000001</v>
      </c>
      <c r="N5418">
        <v>0</v>
      </c>
      <c r="O5418">
        <v>28</v>
      </c>
      <c r="P5418">
        <v>0</v>
      </c>
      <c r="Q5418">
        <v>0</v>
      </c>
      <c r="R5418">
        <v>0</v>
      </c>
      <c r="S5418">
        <v>50.936667</v>
      </c>
      <c r="T5418">
        <v>0</v>
      </c>
      <c r="U5418">
        <v>0</v>
      </c>
    </row>
    <row r="5419" spans="1:21" x14ac:dyDescent="0.25">
      <c r="A5419" t="s">
        <v>20504</v>
      </c>
      <c r="B5419">
        <v>1</v>
      </c>
      <c r="C5419" t="s">
        <v>78</v>
      </c>
      <c r="D5419" t="s">
        <v>81</v>
      </c>
      <c r="E5419" t="s">
        <v>20498</v>
      </c>
      <c r="F5419" t="s">
        <v>140</v>
      </c>
      <c r="G5419" t="s">
        <v>72</v>
      </c>
      <c r="H5419" t="s">
        <v>129</v>
      </c>
      <c r="I5419" t="s">
        <v>22</v>
      </c>
      <c r="J5419" t="s">
        <v>141</v>
      </c>
      <c r="K5419" t="s">
        <v>20505</v>
      </c>
      <c r="L5419" t="s">
        <v>20506</v>
      </c>
      <c r="M5419">
        <v>0.52361111100000002</v>
      </c>
      <c r="N5419">
        <v>42</v>
      </c>
      <c r="O5419">
        <v>3921</v>
      </c>
      <c r="P5419">
        <v>3</v>
      </c>
      <c r="Q5419">
        <v>9</v>
      </c>
      <c r="R5419">
        <v>21.991667</v>
      </c>
      <c r="S5419">
        <v>2053.079166</v>
      </c>
      <c r="T5419">
        <v>1.5708329999999999</v>
      </c>
      <c r="U5419">
        <v>4.7125000000000004</v>
      </c>
    </row>
    <row r="5420" spans="1:21" x14ac:dyDescent="0.25">
      <c r="A5420" t="s">
        <v>20507</v>
      </c>
      <c r="B5420">
        <v>1</v>
      </c>
      <c r="C5420" t="s">
        <v>78</v>
      </c>
      <c r="D5420" t="s">
        <v>81</v>
      </c>
      <c r="E5420" t="s">
        <v>20508</v>
      </c>
      <c r="F5420" t="s">
        <v>128</v>
      </c>
      <c r="G5420" t="s">
        <v>71</v>
      </c>
      <c r="H5420" t="s">
        <v>129</v>
      </c>
      <c r="I5420" t="s">
        <v>22</v>
      </c>
      <c r="J5420" t="s">
        <v>130</v>
      </c>
      <c r="K5420" t="s">
        <v>20509</v>
      </c>
      <c r="L5420" t="s">
        <v>20510</v>
      </c>
      <c r="M5420">
        <v>0.34353972199999999</v>
      </c>
      <c r="N5420">
        <v>0</v>
      </c>
      <c r="O5420">
        <v>45</v>
      </c>
      <c r="P5420">
        <v>0</v>
      </c>
      <c r="Q5420">
        <v>0</v>
      </c>
      <c r="R5420">
        <v>0</v>
      </c>
      <c r="S5420">
        <v>15.459287</v>
      </c>
      <c r="T5420">
        <v>0</v>
      </c>
      <c r="U5420">
        <v>0</v>
      </c>
    </row>
    <row r="5421" spans="1:21" x14ac:dyDescent="0.25">
      <c r="A5421" t="s">
        <v>20511</v>
      </c>
      <c r="B5421">
        <v>1</v>
      </c>
      <c r="C5421" t="s">
        <v>78</v>
      </c>
      <c r="D5421" t="s">
        <v>81</v>
      </c>
      <c r="E5421" t="s">
        <v>20512</v>
      </c>
      <c r="F5421" t="s">
        <v>5070</v>
      </c>
      <c r="G5421" t="s">
        <v>71</v>
      </c>
      <c r="H5421" t="s">
        <v>129</v>
      </c>
      <c r="I5421" t="s">
        <v>22</v>
      </c>
      <c r="J5421" t="s">
        <v>141</v>
      </c>
      <c r="K5421" t="s">
        <v>20513</v>
      </c>
      <c r="L5421" t="s">
        <v>20514</v>
      </c>
      <c r="M5421">
        <v>2.6924999999999999</v>
      </c>
      <c r="N5421">
        <v>0</v>
      </c>
      <c r="O5421">
        <v>31</v>
      </c>
      <c r="P5421">
        <v>0</v>
      </c>
      <c r="Q5421">
        <v>0</v>
      </c>
      <c r="R5421">
        <v>0</v>
      </c>
      <c r="S5421">
        <v>83.467500000000001</v>
      </c>
      <c r="T5421">
        <v>0</v>
      </c>
      <c r="U5421">
        <v>0</v>
      </c>
    </row>
    <row r="5422" spans="1:21" x14ac:dyDescent="0.25">
      <c r="A5422" t="s">
        <v>20515</v>
      </c>
      <c r="B5422">
        <v>1</v>
      </c>
      <c r="C5422" t="s">
        <v>78</v>
      </c>
      <c r="D5422" t="s">
        <v>81</v>
      </c>
      <c r="E5422" t="s">
        <v>20516</v>
      </c>
      <c r="F5422" t="s">
        <v>177</v>
      </c>
      <c r="G5422" t="s">
        <v>72</v>
      </c>
      <c r="H5422" t="s">
        <v>129</v>
      </c>
      <c r="I5422" t="s">
        <v>22</v>
      </c>
      <c r="J5422" t="s">
        <v>130</v>
      </c>
      <c r="K5422" t="s">
        <v>20517</v>
      </c>
      <c r="L5422" t="s">
        <v>20518</v>
      </c>
      <c r="M5422">
        <v>8.8344444440000007</v>
      </c>
      <c r="N5422">
        <v>1</v>
      </c>
      <c r="O5422">
        <v>69</v>
      </c>
      <c r="P5422">
        <v>0</v>
      </c>
      <c r="Q5422">
        <v>0</v>
      </c>
      <c r="R5422">
        <v>8.8344439999999995</v>
      </c>
      <c r="S5422">
        <v>609.57666700000004</v>
      </c>
      <c r="T5422">
        <v>0</v>
      </c>
      <c r="U5422">
        <v>0</v>
      </c>
    </row>
    <row r="5423" spans="1:21" x14ac:dyDescent="0.25">
      <c r="A5423" t="s">
        <v>20519</v>
      </c>
      <c r="B5423">
        <v>1</v>
      </c>
      <c r="C5423" t="s">
        <v>78</v>
      </c>
      <c r="D5423" t="s">
        <v>81</v>
      </c>
      <c r="E5423" t="s">
        <v>20520</v>
      </c>
      <c r="F5423" t="s">
        <v>5070</v>
      </c>
      <c r="G5423" t="s">
        <v>71</v>
      </c>
      <c r="H5423" t="s">
        <v>129</v>
      </c>
      <c r="I5423" t="s">
        <v>22</v>
      </c>
      <c r="J5423" t="s">
        <v>141</v>
      </c>
      <c r="K5423" t="s">
        <v>20521</v>
      </c>
      <c r="L5423" t="s">
        <v>20522</v>
      </c>
      <c r="M5423">
        <v>2.681944444</v>
      </c>
      <c r="N5423">
        <v>0</v>
      </c>
      <c r="O5423">
        <v>13</v>
      </c>
      <c r="P5423">
        <v>0</v>
      </c>
      <c r="Q5423">
        <v>0</v>
      </c>
      <c r="R5423">
        <v>0</v>
      </c>
      <c r="S5423">
        <v>34.865278000000004</v>
      </c>
      <c r="T5423">
        <v>0</v>
      </c>
      <c r="U5423">
        <v>0</v>
      </c>
    </row>
    <row r="5424" spans="1:21" x14ac:dyDescent="0.25">
      <c r="A5424" t="s">
        <v>20523</v>
      </c>
      <c r="B5424">
        <v>1</v>
      </c>
      <c r="C5424" t="s">
        <v>78</v>
      </c>
      <c r="D5424" t="s">
        <v>81</v>
      </c>
      <c r="E5424" t="s">
        <v>20524</v>
      </c>
      <c r="F5424" t="s">
        <v>4986</v>
      </c>
      <c r="G5424" t="s">
        <v>71</v>
      </c>
      <c r="H5424" t="s">
        <v>129</v>
      </c>
      <c r="I5424" t="s">
        <v>22</v>
      </c>
      <c r="J5424" t="s">
        <v>141</v>
      </c>
      <c r="K5424" t="s">
        <v>20525</v>
      </c>
      <c r="L5424" t="s">
        <v>20526</v>
      </c>
      <c r="M5424">
        <v>0.94194444399999999</v>
      </c>
      <c r="N5424">
        <v>0</v>
      </c>
      <c r="O5424">
        <v>28</v>
      </c>
      <c r="P5424">
        <v>0</v>
      </c>
      <c r="Q5424">
        <v>0</v>
      </c>
      <c r="R5424">
        <v>0</v>
      </c>
      <c r="S5424">
        <v>26.374444</v>
      </c>
      <c r="T5424">
        <v>0</v>
      </c>
      <c r="U5424">
        <v>0</v>
      </c>
    </row>
    <row r="5425" spans="1:21" x14ac:dyDescent="0.25">
      <c r="A5425" t="s">
        <v>20527</v>
      </c>
      <c r="B5425">
        <v>1</v>
      </c>
      <c r="C5425" t="s">
        <v>78</v>
      </c>
      <c r="D5425" t="s">
        <v>81</v>
      </c>
      <c r="E5425" t="s">
        <v>20528</v>
      </c>
      <c r="F5425" t="s">
        <v>2199</v>
      </c>
      <c r="G5425" t="s">
        <v>71</v>
      </c>
      <c r="H5425" t="s">
        <v>129</v>
      </c>
      <c r="I5425" t="s">
        <v>22</v>
      </c>
      <c r="J5425" t="s">
        <v>141</v>
      </c>
      <c r="K5425" t="s">
        <v>20529</v>
      </c>
      <c r="L5425" t="s">
        <v>20530</v>
      </c>
      <c r="M5425">
        <v>4.9236111109999996</v>
      </c>
      <c r="N5425">
        <v>1</v>
      </c>
      <c r="O5425">
        <v>517</v>
      </c>
      <c r="P5425">
        <v>0</v>
      </c>
      <c r="Q5425">
        <v>0</v>
      </c>
      <c r="R5425">
        <v>4.9236110000000002</v>
      </c>
      <c r="S5425">
        <v>2545.5069440000002</v>
      </c>
      <c r="T5425">
        <v>0</v>
      </c>
      <c r="U5425">
        <v>0</v>
      </c>
    </row>
    <row r="5426" spans="1:21" x14ac:dyDescent="0.25">
      <c r="A5426" t="s">
        <v>20531</v>
      </c>
      <c r="B5426">
        <v>1</v>
      </c>
      <c r="C5426" t="s">
        <v>78</v>
      </c>
      <c r="D5426" t="s">
        <v>81</v>
      </c>
      <c r="E5426" t="s">
        <v>20532</v>
      </c>
      <c r="F5426" t="s">
        <v>140</v>
      </c>
      <c r="G5426" t="s">
        <v>72</v>
      </c>
      <c r="H5426" t="s">
        <v>129</v>
      </c>
      <c r="I5426" t="s">
        <v>22</v>
      </c>
      <c r="J5426" t="s">
        <v>141</v>
      </c>
      <c r="K5426" t="s">
        <v>20533</v>
      </c>
      <c r="L5426" t="s">
        <v>20534</v>
      </c>
      <c r="M5426">
        <v>2.83</v>
      </c>
      <c r="N5426">
        <v>12</v>
      </c>
      <c r="O5426">
        <v>17</v>
      </c>
      <c r="P5426">
        <v>0</v>
      </c>
      <c r="Q5426">
        <v>0</v>
      </c>
      <c r="R5426">
        <v>33.96</v>
      </c>
      <c r="S5426">
        <v>48.11</v>
      </c>
      <c r="T5426">
        <v>0</v>
      </c>
      <c r="U5426">
        <v>0</v>
      </c>
    </row>
    <row r="5427" spans="1:21" x14ac:dyDescent="0.25">
      <c r="A5427" t="s">
        <v>20535</v>
      </c>
      <c r="B5427">
        <v>1</v>
      </c>
      <c r="C5427" t="s">
        <v>78</v>
      </c>
      <c r="D5427" t="s">
        <v>94</v>
      </c>
      <c r="E5427" t="s">
        <v>20536</v>
      </c>
      <c r="F5427" t="s">
        <v>5070</v>
      </c>
      <c r="G5427" t="s">
        <v>71</v>
      </c>
      <c r="H5427" t="s">
        <v>129</v>
      </c>
      <c r="I5427" t="s">
        <v>22</v>
      </c>
      <c r="J5427" t="s">
        <v>141</v>
      </c>
      <c r="K5427" t="s">
        <v>20537</v>
      </c>
      <c r="L5427" t="s">
        <v>20538</v>
      </c>
      <c r="M5427">
        <v>9.7369444440000006</v>
      </c>
      <c r="N5427">
        <v>0</v>
      </c>
      <c r="O5427">
        <v>1</v>
      </c>
      <c r="P5427">
        <v>0</v>
      </c>
      <c r="Q5427">
        <v>0</v>
      </c>
      <c r="R5427">
        <v>0</v>
      </c>
      <c r="S5427">
        <v>9.7369439999999994</v>
      </c>
      <c r="T5427">
        <v>0</v>
      </c>
      <c r="U5427">
        <v>0</v>
      </c>
    </row>
    <row r="5428" spans="1:21" x14ac:dyDescent="0.25">
      <c r="A5428" t="s">
        <v>20539</v>
      </c>
      <c r="B5428">
        <v>1</v>
      </c>
      <c r="C5428" t="s">
        <v>79</v>
      </c>
      <c r="D5428" t="s">
        <v>125</v>
      </c>
      <c r="E5428" t="s">
        <v>20460</v>
      </c>
      <c r="F5428" t="s">
        <v>5012</v>
      </c>
      <c r="G5428" t="s">
        <v>72</v>
      </c>
      <c r="H5428" t="s">
        <v>129</v>
      </c>
      <c r="I5428" t="s">
        <v>22</v>
      </c>
      <c r="J5428" t="s">
        <v>141</v>
      </c>
      <c r="K5428" t="s">
        <v>20540</v>
      </c>
      <c r="L5428" t="s">
        <v>20541</v>
      </c>
      <c r="M5428">
        <v>10.348611111</v>
      </c>
      <c r="N5428">
        <v>0</v>
      </c>
      <c r="O5428">
        <v>0</v>
      </c>
      <c r="P5428">
        <v>0</v>
      </c>
      <c r="Q5428">
        <v>93</v>
      </c>
      <c r="R5428">
        <v>0</v>
      </c>
      <c r="S5428">
        <v>0</v>
      </c>
      <c r="T5428">
        <v>0</v>
      </c>
      <c r="U5428">
        <v>962.42083300000002</v>
      </c>
    </row>
    <row r="5429" spans="1:21" x14ac:dyDescent="0.25">
      <c r="A5429" t="s">
        <v>20542</v>
      </c>
      <c r="B5429">
        <v>1</v>
      </c>
      <c r="C5429" t="s">
        <v>78</v>
      </c>
      <c r="D5429" t="s">
        <v>81</v>
      </c>
      <c r="E5429" t="s">
        <v>20543</v>
      </c>
      <c r="F5429" t="s">
        <v>4996</v>
      </c>
      <c r="G5429" t="s">
        <v>71</v>
      </c>
      <c r="H5429" t="s">
        <v>129</v>
      </c>
      <c r="I5429" t="s">
        <v>22</v>
      </c>
      <c r="J5429" t="s">
        <v>141</v>
      </c>
      <c r="K5429" t="s">
        <v>20544</v>
      </c>
      <c r="L5429" t="s">
        <v>20545</v>
      </c>
      <c r="M5429">
        <v>3.9144444439999999</v>
      </c>
      <c r="N5429">
        <v>0</v>
      </c>
      <c r="O5429">
        <v>2</v>
      </c>
      <c r="P5429">
        <v>0</v>
      </c>
      <c r="Q5429">
        <v>0</v>
      </c>
      <c r="R5429">
        <v>0</v>
      </c>
      <c r="S5429">
        <v>7.8288890000000002</v>
      </c>
      <c r="T5429">
        <v>0</v>
      </c>
      <c r="U5429">
        <v>0</v>
      </c>
    </row>
    <row r="5430" spans="1:21" x14ac:dyDescent="0.25">
      <c r="A5430" t="s">
        <v>20546</v>
      </c>
      <c r="B5430">
        <v>1</v>
      </c>
      <c r="C5430" t="s">
        <v>78</v>
      </c>
      <c r="D5430" t="s">
        <v>81</v>
      </c>
      <c r="E5430" t="s">
        <v>20547</v>
      </c>
      <c r="F5430" t="s">
        <v>4986</v>
      </c>
      <c r="G5430" t="s">
        <v>71</v>
      </c>
      <c r="H5430" t="s">
        <v>129</v>
      </c>
      <c r="I5430" t="s">
        <v>22</v>
      </c>
      <c r="J5430" t="s">
        <v>141</v>
      </c>
      <c r="K5430" t="s">
        <v>20548</v>
      </c>
      <c r="L5430" t="s">
        <v>20549</v>
      </c>
      <c r="M5430">
        <v>1.431944444</v>
      </c>
      <c r="N5430">
        <v>0</v>
      </c>
      <c r="O5430">
        <v>1</v>
      </c>
      <c r="P5430">
        <v>0</v>
      </c>
      <c r="Q5430">
        <v>0</v>
      </c>
      <c r="R5430">
        <v>0</v>
      </c>
      <c r="S5430">
        <v>1.4319440000000001</v>
      </c>
      <c r="T5430">
        <v>0</v>
      </c>
      <c r="U5430">
        <v>0</v>
      </c>
    </row>
    <row r="5431" spans="1:21" x14ac:dyDescent="0.25">
      <c r="A5431" t="s">
        <v>20550</v>
      </c>
      <c r="B5431">
        <v>1</v>
      </c>
      <c r="C5431" t="s">
        <v>78</v>
      </c>
      <c r="D5431" t="s">
        <v>83</v>
      </c>
      <c r="E5431" t="s">
        <v>20551</v>
      </c>
      <c r="F5431" t="s">
        <v>135</v>
      </c>
      <c r="G5431" t="s">
        <v>71</v>
      </c>
      <c r="H5431" t="s">
        <v>129</v>
      </c>
      <c r="I5431" t="s">
        <v>22</v>
      </c>
      <c r="J5431" t="s">
        <v>130</v>
      </c>
      <c r="K5431" t="s">
        <v>20552</v>
      </c>
      <c r="L5431" t="s">
        <v>20553</v>
      </c>
      <c r="M5431">
        <v>1.6725000000000001</v>
      </c>
      <c r="N5431">
        <v>0</v>
      </c>
      <c r="O5431">
        <v>1277</v>
      </c>
      <c r="P5431">
        <v>0</v>
      </c>
      <c r="Q5431">
        <v>0</v>
      </c>
      <c r="R5431">
        <v>0</v>
      </c>
      <c r="S5431">
        <v>2135.7824999999998</v>
      </c>
      <c r="T5431">
        <v>0</v>
      </c>
      <c r="U5431">
        <v>0</v>
      </c>
    </row>
    <row r="5432" spans="1:21" x14ac:dyDescent="0.25">
      <c r="A5432" t="s">
        <v>20554</v>
      </c>
      <c r="B5432">
        <v>1</v>
      </c>
      <c r="C5432" t="s">
        <v>78</v>
      </c>
      <c r="D5432" t="s">
        <v>81</v>
      </c>
      <c r="E5432" t="s">
        <v>20555</v>
      </c>
      <c r="F5432" t="s">
        <v>5470</v>
      </c>
      <c r="G5432" t="s">
        <v>71</v>
      </c>
      <c r="H5432" t="s">
        <v>129</v>
      </c>
      <c r="I5432" t="s">
        <v>22</v>
      </c>
      <c r="J5432" t="s">
        <v>141</v>
      </c>
      <c r="K5432" t="s">
        <v>20556</v>
      </c>
      <c r="L5432" t="s">
        <v>20557</v>
      </c>
      <c r="M5432">
        <v>1.9427777770000001</v>
      </c>
      <c r="N5432">
        <v>1</v>
      </c>
      <c r="O5432">
        <v>45</v>
      </c>
      <c r="P5432">
        <v>0</v>
      </c>
      <c r="Q5432">
        <v>0</v>
      </c>
      <c r="R5432">
        <v>1.9427779999999999</v>
      </c>
      <c r="S5432">
        <v>87.424999999999997</v>
      </c>
      <c r="T5432">
        <v>0</v>
      </c>
      <c r="U5432">
        <v>0</v>
      </c>
    </row>
    <row r="5433" spans="1:21" x14ac:dyDescent="0.25">
      <c r="A5433" t="s">
        <v>20558</v>
      </c>
      <c r="B5433">
        <v>1</v>
      </c>
      <c r="C5433" t="s">
        <v>78</v>
      </c>
      <c r="D5433" t="s">
        <v>81</v>
      </c>
      <c r="E5433" t="s">
        <v>20555</v>
      </c>
      <c r="F5433" t="s">
        <v>5470</v>
      </c>
      <c r="G5433" t="s">
        <v>71</v>
      </c>
      <c r="H5433" t="s">
        <v>129</v>
      </c>
      <c r="I5433" t="s">
        <v>22</v>
      </c>
      <c r="J5433" t="s">
        <v>141</v>
      </c>
      <c r="K5433" t="s">
        <v>20559</v>
      </c>
      <c r="L5433" t="s">
        <v>20560</v>
      </c>
      <c r="M5433">
        <v>2.0477777769999999</v>
      </c>
      <c r="N5433">
        <v>1</v>
      </c>
      <c r="O5433">
        <v>45</v>
      </c>
      <c r="P5433">
        <v>0</v>
      </c>
      <c r="Q5433">
        <v>0</v>
      </c>
      <c r="R5433">
        <v>2.0477780000000001</v>
      </c>
      <c r="S5433">
        <v>92.15</v>
      </c>
      <c r="T5433">
        <v>0</v>
      </c>
      <c r="U5433">
        <v>0</v>
      </c>
    </row>
    <row r="5434" spans="1:21" x14ac:dyDescent="0.25">
      <c r="A5434" t="s">
        <v>20561</v>
      </c>
      <c r="B5434">
        <v>1</v>
      </c>
      <c r="C5434" t="s">
        <v>78</v>
      </c>
      <c r="D5434" t="s">
        <v>102</v>
      </c>
      <c r="E5434" t="s">
        <v>401</v>
      </c>
      <c r="F5434" t="s">
        <v>140</v>
      </c>
      <c r="G5434" t="s">
        <v>72</v>
      </c>
      <c r="H5434" t="s">
        <v>129</v>
      </c>
      <c r="I5434" t="s">
        <v>22</v>
      </c>
      <c r="J5434" t="s">
        <v>141</v>
      </c>
      <c r="K5434" t="s">
        <v>20562</v>
      </c>
      <c r="L5434" t="s">
        <v>20563</v>
      </c>
      <c r="M5434">
        <v>0.34250000000000003</v>
      </c>
      <c r="N5434">
        <v>154</v>
      </c>
      <c r="O5434">
        <v>17</v>
      </c>
      <c r="P5434">
        <v>5</v>
      </c>
      <c r="Q5434">
        <v>2</v>
      </c>
      <c r="R5434">
        <v>52.744999999999997</v>
      </c>
      <c r="S5434">
        <v>5.8224999999999998</v>
      </c>
      <c r="T5434">
        <v>1.7124999999999999</v>
      </c>
      <c r="U5434">
        <v>0.68500000000000005</v>
      </c>
    </row>
    <row r="5435" spans="1:21" x14ac:dyDescent="0.25">
      <c r="A5435" t="s">
        <v>20564</v>
      </c>
      <c r="B5435">
        <v>1</v>
      </c>
      <c r="C5435" t="s">
        <v>78</v>
      </c>
      <c r="D5435" t="s">
        <v>102</v>
      </c>
      <c r="E5435" t="s">
        <v>20565</v>
      </c>
      <c r="F5435" t="s">
        <v>6612</v>
      </c>
      <c r="G5435" t="s">
        <v>72</v>
      </c>
      <c r="H5435" t="s">
        <v>129</v>
      </c>
      <c r="I5435" t="s">
        <v>22</v>
      </c>
      <c r="J5435" t="s">
        <v>141</v>
      </c>
      <c r="K5435" t="s">
        <v>20566</v>
      </c>
      <c r="L5435" t="s">
        <v>20567</v>
      </c>
      <c r="M5435">
        <v>0.75388888799999998</v>
      </c>
      <c r="N5435">
        <v>2</v>
      </c>
      <c r="O5435">
        <v>166</v>
      </c>
      <c r="P5435">
        <v>0</v>
      </c>
      <c r="Q5435">
        <v>0</v>
      </c>
      <c r="R5435">
        <v>1.5077780000000001</v>
      </c>
      <c r="S5435">
        <v>125.145555</v>
      </c>
      <c r="T5435">
        <v>0</v>
      </c>
      <c r="U5435">
        <v>0</v>
      </c>
    </row>
    <row r="5436" spans="1:21" x14ac:dyDescent="0.25">
      <c r="A5436" t="s">
        <v>20568</v>
      </c>
      <c r="B5436">
        <v>1</v>
      </c>
      <c r="C5436" t="s">
        <v>78</v>
      </c>
      <c r="D5436" t="s">
        <v>102</v>
      </c>
      <c r="E5436" t="s">
        <v>20569</v>
      </c>
      <c r="F5436" t="s">
        <v>140</v>
      </c>
      <c r="G5436" t="s">
        <v>72</v>
      </c>
      <c r="H5436" t="s">
        <v>129</v>
      </c>
      <c r="I5436" t="s">
        <v>22</v>
      </c>
      <c r="J5436" t="s">
        <v>141</v>
      </c>
      <c r="K5436" t="s">
        <v>20570</v>
      </c>
      <c r="L5436" t="s">
        <v>20571</v>
      </c>
      <c r="M5436">
        <v>0.256111111</v>
      </c>
      <c r="N5436">
        <v>81</v>
      </c>
      <c r="O5436">
        <v>2243</v>
      </c>
      <c r="P5436">
        <v>37</v>
      </c>
      <c r="Q5436">
        <v>13</v>
      </c>
      <c r="R5436">
        <v>20.745000000000001</v>
      </c>
      <c r="S5436">
        <v>574.457222</v>
      </c>
      <c r="T5436">
        <v>9.4761109999999995</v>
      </c>
      <c r="U5436">
        <v>3.3294440000000001</v>
      </c>
    </row>
    <row r="5437" spans="1:21" x14ac:dyDescent="0.25">
      <c r="A5437" t="s">
        <v>20572</v>
      </c>
      <c r="B5437">
        <v>1</v>
      </c>
      <c r="C5437" t="s">
        <v>78</v>
      </c>
      <c r="D5437" t="s">
        <v>102</v>
      </c>
      <c r="E5437" t="s">
        <v>20573</v>
      </c>
      <c r="F5437" t="s">
        <v>15386</v>
      </c>
      <c r="G5437" t="s">
        <v>72</v>
      </c>
      <c r="H5437" t="s">
        <v>129</v>
      </c>
      <c r="I5437" t="s">
        <v>22</v>
      </c>
      <c r="J5437" t="s">
        <v>141</v>
      </c>
      <c r="K5437" t="s">
        <v>20574</v>
      </c>
      <c r="L5437" t="s">
        <v>20575</v>
      </c>
      <c r="M5437">
        <v>0.41972222199999998</v>
      </c>
      <c r="N5437">
        <v>1</v>
      </c>
      <c r="O5437">
        <v>562</v>
      </c>
      <c r="P5437">
        <v>0</v>
      </c>
      <c r="Q5437">
        <v>0</v>
      </c>
      <c r="R5437">
        <v>0.41972199999999998</v>
      </c>
      <c r="S5437">
        <v>235.88388900000001</v>
      </c>
      <c r="T5437">
        <v>0</v>
      </c>
      <c r="U5437">
        <v>0</v>
      </c>
    </row>
    <row r="5438" spans="1:21" x14ac:dyDescent="0.25">
      <c r="A5438" t="s">
        <v>20576</v>
      </c>
      <c r="B5438">
        <v>1</v>
      </c>
      <c r="C5438" t="s">
        <v>78</v>
      </c>
      <c r="D5438" t="s">
        <v>102</v>
      </c>
      <c r="E5438" t="s">
        <v>20577</v>
      </c>
      <c r="F5438" t="s">
        <v>154</v>
      </c>
      <c r="G5438" t="s">
        <v>72</v>
      </c>
      <c r="H5438" t="s">
        <v>129</v>
      </c>
      <c r="I5438" t="s">
        <v>22</v>
      </c>
      <c r="J5438" t="s">
        <v>130</v>
      </c>
      <c r="K5438" t="s">
        <v>20578</v>
      </c>
      <c r="L5438" t="s">
        <v>20579</v>
      </c>
      <c r="M5438">
        <v>0.178055555</v>
      </c>
      <c r="N5438">
        <v>4</v>
      </c>
      <c r="O5438">
        <v>312</v>
      </c>
      <c r="P5438">
        <v>188</v>
      </c>
      <c r="Q5438">
        <v>2413</v>
      </c>
      <c r="R5438">
        <v>0.71222200000000002</v>
      </c>
      <c r="S5438">
        <v>55.553333000000002</v>
      </c>
      <c r="T5438">
        <v>33.474443999999998</v>
      </c>
      <c r="U5438">
        <v>429.648054</v>
      </c>
    </row>
    <row r="5439" spans="1:21" x14ac:dyDescent="0.25">
      <c r="A5439" t="s">
        <v>20580</v>
      </c>
      <c r="B5439">
        <v>1</v>
      </c>
      <c r="C5439" t="s">
        <v>78</v>
      </c>
      <c r="D5439" t="s">
        <v>102</v>
      </c>
      <c r="E5439" t="s">
        <v>20565</v>
      </c>
      <c r="F5439" t="s">
        <v>140</v>
      </c>
      <c r="G5439" t="s">
        <v>72</v>
      </c>
      <c r="H5439" t="s">
        <v>129</v>
      </c>
      <c r="I5439" t="s">
        <v>22</v>
      </c>
      <c r="J5439" t="s">
        <v>141</v>
      </c>
      <c r="K5439" t="s">
        <v>20581</v>
      </c>
      <c r="L5439" t="s">
        <v>20582</v>
      </c>
      <c r="M5439">
        <v>0.90583333300000002</v>
      </c>
      <c r="N5439">
        <v>0</v>
      </c>
      <c r="O5439">
        <v>65</v>
      </c>
      <c r="P5439">
        <v>1</v>
      </c>
      <c r="Q5439">
        <v>26</v>
      </c>
      <c r="R5439">
        <v>0</v>
      </c>
      <c r="S5439">
        <v>58.879167000000002</v>
      </c>
      <c r="T5439">
        <v>0.905833</v>
      </c>
      <c r="U5439">
        <v>23.551666999999998</v>
      </c>
    </row>
    <row r="5440" spans="1:21" x14ac:dyDescent="0.25">
      <c r="A5440" t="s">
        <v>20583</v>
      </c>
      <c r="B5440">
        <v>1</v>
      </c>
      <c r="C5440" t="s">
        <v>78</v>
      </c>
      <c r="D5440" t="s">
        <v>81</v>
      </c>
      <c r="E5440" t="s">
        <v>20584</v>
      </c>
      <c r="F5440" t="s">
        <v>4986</v>
      </c>
      <c r="G5440" t="s">
        <v>71</v>
      </c>
      <c r="H5440" t="s">
        <v>129</v>
      </c>
      <c r="I5440" t="s">
        <v>22</v>
      </c>
      <c r="J5440" t="s">
        <v>141</v>
      </c>
      <c r="K5440" t="s">
        <v>20585</v>
      </c>
      <c r="L5440" t="s">
        <v>20586</v>
      </c>
      <c r="M5440">
        <v>1.565555555</v>
      </c>
      <c r="N5440">
        <v>0</v>
      </c>
      <c r="O5440">
        <v>179</v>
      </c>
      <c r="P5440">
        <v>0</v>
      </c>
      <c r="Q5440">
        <v>0</v>
      </c>
      <c r="R5440">
        <v>0</v>
      </c>
      <c r="S5440">
        <v>280.234444</v>
      </c>
      <c r="T5440">
        <v>0</v>
      </c>
      <c r="U5440">
        <v>0</v>
      </c>
    </row>
    <row r="5441" spans="1:21" x14ac:dyDescent="0.25">
      <c r="A5441" t="s">
        <v>20587</v>
      </c>
      <c r="B5441">
        <v>1</v>
      </c>
      <c r="C5441" t="s">
        <v>78</v>
      </c>
      <c r="D5441" t="s">
        <v>81</v>
      </c>
      <c r="E5441" t="s">
        <v>20588</v>
      </c>
      <c r="F5441" t="s">
        <v>4986</v>
      </c>
      <c r="G5441" t="s">
        <v>71</v>
      </c>
      <c r="H5441" t="s">
        <v>129</v>
      </c>
      <c r="I5441" t="s">
        <v>22</v>
      </c>
      <c r="J5441" t="s">
        <v>141</v>
      </c>
      <c r="K5441" t="s">
        <v>20589</v>
      </c>
      <c r="L5441" t="s">
        <v>20590</v>
      </c>
      <c r="M5441">
        <v>2.974444444</v>
      </c>
      <c r="N5441">
        <v>0</v>
      </c>
      <c r="O5441">
        <v>26</v>
      </c>
      <c r="P5441">
        <v>0</v>
      </c>
      <c r="Q5441">
        <v>0</v>
      </c>
      <c r="R5441">
        <v>0</v>
      </c>
      <c r="S5441">
        <v>77.335555999999997</v>
      </c>
      <c r="T5441">
        <v>0</v>
      </c>
      <c r="U5441">
        <v>0</v>
      </c>
    </row>
    <row r="5442" spans="1:21" x14ac:dyDescent="0.25">
      <c r="A5442" t="s">
        <v>20591</v>
      </c>
      <c r="B5442">
        <v>1</v>
      </c>
      <c r="C5442" t="s">
        <v>78</v>
      </c>
      <c r="D5442" t="s">
        <v>81</v>
      </c>
      <c r="E5442" t="s">
        <v>20592</v>
      </c>
      <c r="F5442" t="s">
        <v>4991</v>
      </c>
      <c r="G5442" t="s">
        <v>71</v>
      </c>
      <c r="H5442" t="s">
        <v>129</v>
      </c>
      <c r="I5442" t="s">
        <v>22</v>
      </c>
      <c r="J5442" t="s">
        <v>141</v>
      </c>
      <c r="K5442" t="s">
        <v>20593</v>
      </c>
      <c r="L5442" t="s">
        <v>20594</v>
      </c>
      <c r="M5442">
        <v>1.6513888880000001</v>
      </c>
      <c r="N5442">
        <v>0</v>
      </c>
      <c r="O5442">
        <v>6</v>
      </c>
      <c r="P5442">
        <v>0</v>
      </c>
      <c r="Q5442">
        <v>0</v>
      </c>
      <c r="R5442">
        <v>0</v>
      </c>
      <c r="S5442">
        <v>9.9083330000000007</v>
      </c>
      <c r="T5442">
        <v>0</v>
      </c>
      <c r="U5442">
        <v>0</v>
      </c>
    </row>
    <row r="5443" spans="1:21" x14ac:dyDescent="0.25">
      <c r="A5443" t="s">
        <v>20595</v>
      </c>
      <c r="B5443">
        <v>1</v>
      </c>
      <c r="C5443" t="s">
        <v>78</v>
      </c>
      <c r="D5443" t="s">
        <v>81</v>
      </c>
      <c r="E5443" t="s">
        <v>20596</v>
      </c>
      <c r="F5443" t="s">
        <v>5012</v>
      </c>
      <c r="G5443" t="s">
        <v>72</v>
      </c>
      <c r="H5443" t="s">
        <v>129</v>
      </c>
      <c r="I5443" t="s">
        <v>22</v>
      </c>
      <c r="J5443" t="s">
        <v>141</v>
      </c>
      <c r="K5443" t="s">
        <v>20597</v>
      </c>
      <c r="L5443" t="s">
        <v>20598</v>
      </c>
      <c r="M5443">
        <v>1.1063888879999999</v>
      </c>
      <c r="N5443">
        <v>1</v>
      </c>
      <c r="O5443">
        <v>0</v>
      </c>
      <c r="P5443">
        <v>0</v>
      </c>
      <c r="Q5443">
        <v>0</v>
      </c>
      <c r="R5443">
        <v>1.1063890000000001</v>
      </c>
      <c r="S5443">
        <v>0</v>
      </c>
      <c r="T5443">
        <v>0</v>
      </c>
      <c r="U5443">
        <v>0</v>
      </c>
    </row>
    <row r="5444" spans="1:21" x14ac:dyDescent="0.25">
      <c r="A5444" t="s">
        <v>20599</v>
      </c>
      <c r="B5444">
        <v>1</v>
      </c>
      <c r="C5444" t="s">
        <v>78</v>
      </c>
      <c r="D5444" t="s">
        <v>81</v>
      </c>
      <c r="E5444" t="s">
        <v>20600</v>
      </c>
      <c r="F5444" t="s">
        <v>4991</v>
      </c>
      <c r="G5444" t="s">
        <v>71</v>
      </c>
      <c r="H5444" t="s">
        <v>129</v>
      </c>
      <c r="I5444" t="s">
        <v>22</v>
      </c>
      <c r="J5444" t="s">
        <v>141</v>
      </c>
      <c r="K5444" t="s">
        <v>20601</v>
      </c>
      <c r="L5444" t="s">
        <v>20602</v>
      </c>
      <c r="M5444">
        <v>1.82</v>
      </c>
      <c r="N5444">
        <v>0</v>
      </c>
      <c r="O5444">
        <v>5</v>
      </c>
      <c r="P5444">
        <v>0</v>
      </c>
      <c r="Q5444">
        <v>0</v>
      </c>
      <c r="R5444">
        <v>0</v>
      </c>
      <c r="S5444">
        <v>9.1</v>
      </c>
      <c r="T5444">
        <v>0</v>
      </c>
      <c r="U5444">
        <v>0</v>
      </c>
    </row>
    <row r="5445" spans="1:21" x14ac:dyDescent="0.25">
      <c r="A5445" t="s">
        <v>20603</v>
      </c>
      <c r="B5445">
        <v>1</v>
      </c>
      <c r="C5445" t="s">
        <v>78</v>
      </c>
      <c r="D5445" t="s">
        <v>81</v>
      </c>
      <c r="E5445" t="s">
        <v>20604</v>
      </c>
      <c r="F5445" t="s">
        <v>6570</v>
      </c>
      <c r="G5445" t="s">
        <v>72</v>
      </c>
      <c r="H5445" t="s">
        <v>129</v>
      </c>
      <c r="I5445" t="s">
        <v>22</v>
      </c>
      <c r="J5445" t="s">
        <v>141</v>
      </c>
      <c r="K5445" t="s">
        <v>20605</v>
      </c>
      <c r="L5445" t="s">
        <v>20606</v>
      </c>
      <c r="M5445">
        <v>0.56277777699999998</v>
      </c>
      <c r="N5445">
        <v>37</v>
      </c>
      <c r="O5445">
        <v>3003</v>
      </c>
      <c r="P5445">
        <v>2</v>
      </c>
      <c r="Q5445">
        <v>340</v>
      </c>
      <c r="R5445">
        <v>20.822778</v>
      </c>
      <c r="S5445">
        <v>1690.0216640000001</v>
      </c>
      <c r="T5445">
        <v>1.125556</v>
      </c>
      <c r="U5445">
        <v>191.34444400000001</v>
      </c>
    </row>
    <row r="5446" spans="1:21" x14ac:dyDescent="0.25">
      <c r="A5446" t="s">
        <v>20607</v>
      </c>
      <c r="B5446">
        <v>1</v>
      </c>
      <c r="C5446" t="s">
        <v>78</v>
      </c>
      <c r="D5446" t="s">
        <v>81</v>
      </c>
      <c r="E5446" t="s">
        <v>20608</v>
      </c>
      <c r="F5446" t="s">
        <v>140</v>
      </c>
      <c r="G5446" t="s">
        <v>72</v>
      </c>
      <c r="H5446" t="s">
        <v>129</v>
      </c>
      <c r="I5446" t="s">
        <v>22</v>
      </c>
      <c r="J5446" t="s">
        <v>141</v>
      </c>
      <c r="K5446" t="s">
        <v>20609</v>
      </c>
      <c r="L5446" t="s">
        <v>20610</v>
      </c>
      <c r="M5446">
        <v>2.0772222220000001</v>
      </c>
      <c r="N5446">
        <v>15</v>
      </c>
      <c r="O5446">
        <v>14</v>
      </c>
      <c r="P5446">
        <v>0</v>
      </c>
      <c r="Q5446">
        <v>0</v>
      </c>
      <c r="R5446">
        <v>31.158332999999999</v>
      </c>
      <c r="S5446">
        <v>29.081111</v>
      </c>
      <c r="T5446">
        <v>0</v>
      </c>
      <c r="U5446">
        <v>0</v>
      </c>
    </row>
    <row r="5447" spans="1:21" x14ac:dyDescent="0.25">
      <c r="A5447" t="s">
        <v>20611</v>
      </c>
      <c r="B5447">
        <v>1</v>
      </c>
      <c r="C5447" t="s">
        <v>78</v>
      </c>
      <c r="D5447" t="s">
        <v>81</v>
      </c>
      <c r="E5447" t="s">
        <v>20604</v>
      </c>
      <c r="F5447" t="s">
        <v>140</v>
      </c>
      <c r="G5447" t="s">
        <v>72</v>
      </c>
      <c r="H5447" t="s">
        <v>129</v>
      </c>
      <c r="I5447" t="s">
        <v>22</v>
      </c>
      <c r="J5447" t="s">
        <v>141</v>
      </c>
      <c r="K5447" t="s">
        <v>20612</v>
      </c>
      <c r="L5447" t="s">
        <v>20613</v>
      </c>
      <c r="M5447">
        <v>0.34527777700000001</v>
      </c>
      <c r="N5447">
        <v>37</v>
      </c>
      <c r="O5447">
        <v>3003</v>
      </c>
      <c r="P5447">
        <v>2</v>
      </c>
      <c r="Q5447">
        <v>340</v>
      </c>
      <c r="R5447">
        <v>12.775278</v>
      </c>
      <c r="S5447">
        <v>1036.869164</v>
      </c>
      <c r="T5447">
        <v>0.69055599999999995</v>
      </c>
      <c r="U5447">
        <v>117.39444399999999</v>
      </c>
    </row>
    <row r="5448" spans="1:21" x14ac:dyDescent="0.25">
      <c r="A5448" t="s">
        <v>20614</v>
      </c>
      <c r="B5448">
        <v>1</v>
      </c>
      <c r="C5448" t="s">
        <v>78</v>
      </c>
      <c r="D5448" t="s">
        <v>81</v>
      </c>
      <c r="E5448" t="s">
        <v>20615</v>
      </c>
      <c r="F5448" t="s">
        <v>140</v>
      </c>
      <c r="G5448" t="s">
        <v>72</v>
      </c>
      <c r="H5448" t="s">
        <v>129</v>
      </c>
      <c r="I5448" t="s">
        <v>22</v>
      </c>
      <c r="J5448" t="s">
        <v>141</v>
      </c>
      <c r="K5448" t="s">
        <v>20616</v>
      </c>
      <c r="L5448" t="s">
        <v>20617</v>
      </c>
      <c r="M5448">
        <v>0.68861111100000005</v>
      </c>
      <c r="N5448">
        <v>3</v>
      </c>
      <c r="O5448">
        <v>81</v>
      </c>
      <c r="P5448">
        <v>0</v>
      </c>
      <c r="Q5448">
        <v>0</v>
      </c>
      <c r="R5448">
        <v>2.065833</v>
      </c>
      <c r="S5448">
        <v>55.777500000000003</v>
      </c>
      <c r="T5448">
        <v>0</v>
      </c>
      <c r="U5448">
        <v>0</v>
      </c>
    </row>
    <row r="5449" spans="1:21" x14ac:dyDescent="0.25">
      <c r="A5449" t="s">
        <v>20618</v>
      </c>
      <c r="B5449">
        <v>1</v>
      </c>
      <c r="C5449" t="s">
        <v>78</v>
      </c>
      <c r="D5449" t="s">
        <v>81</v>
      </c>
      <c r="E5449" t="s">
        <v>20619</v>
      </c>
      <c r="F5449" t="s">
        <v>140</v>
      </c>
      <c r="G5449" t="s">
        <v>72</v>
      </c>
      <c r="H5449" t="s">
        <v>129</v>
      </c>
      <c r="I5449" t="s">
        <v>22</v>
      </c>
      <c r="J5449" t="s">
        <v>141</v>
      </c>
      <c r="K5449" t="s">
        <v>20620</v>
      </c>
      <c r="L5449" t="s">
        <v>20621</v>
      </c>
      <c r="M5449">
        <v>0.580555555</v>
      </c>
      <c r="N5449">
        <v>1</v>
      </c>
      <c r="O5449">
        <v>112</v>
      </c>
      <c r="P5449">
        <v>0</v>
      </c>
      <c r="Q5449">
        <v>0</v>
      </c>
      <c r="R5449">
        <v>0.58055599999999996</v>
      </c>
      <c r="S5449">
        <v>65.022221999999999</v>
      </c>
      <c r="T5449">
        <v>0</v>
      </c>
      <c r="U5449">
        <v>0</v>
      </c>
    </row>
    <row r="5450" spans="1:21" x14ac:dyDescent="0.25">
      <c r="A5450" t="s">
        <v>20622</v>
      </c>
      <c r="B5450">
        <v>1</v>
      </c>
      <c r="C5450" t="s">
        <v>78</v>
      </c>
      <c r="D5450" t="s">
        <v>81</v>
      </c>
      <c r="E5450" t="s">
        <v>20623</v>
      </c>
      <c r="F5450" t="s">
        <v>140</v>
      </c>
      <c r="G5450" t="s">
        <v>72</v>
      </c>
      <c r="H5450" t="s">
        <v>129</v>
      </c>
      <c r="I5450" t="s">
        <v>22</v>
      </c>
      <c r="J5450" t="s">
        <v>141</v>
      </c>
      <c r="K5450" t="s">
        <v>20624</v>
      </c>
      <c r="L5450" t="s">
        <v>20625</v>
      </c>
      <c r="M5450">
        <v>0.26472222200000001</v>
      </c>
      <c r="N5450">
        <v>21</v>
      </c>
      <c r="O5450">
        <v>535</v>
      </c>
      <c r="P5450">
        <v>0</v>
      </c>
      <c r="Q5450">
        <v>0</v>
      </c>
      <c r="R5450">
        <v>5.5591670000000004</v>
      </c>
      <c r="S5450">
        <v>141.62638899999999</v>
      </c>
      <c r="T5450">
        <v>0</v>
      </c>
      <c r="U5450">
        <v>0</v>
      </c>
    </row>
    <row r="5451" spans="1:21" x14ac:dyDescent="0.25">
      <c r="A5451" t="s">
        <v>20626</v>
      </c>
      <c r="B5451">
        <v>1</v>
      </c>
      <c r="C5451" t="s">
        <v>78</v>
      </c>
      <c r="D5451" t="s">
        <v>81</v>
      </c>
      <c r="E5451" t="s">
        <v>20627</v>
      </c>
      <c r="F5451" t="s">
        <v>6570</v>
      </c>
      <c r="G5451" t="s">
        <v>72</v>
      </c>
      <c r="H5451" t="s">
        <v>129</v>
      </c>
      <c r="I5451" t="s">
        <v>22</v>
      </c>
      <c r="J5451" t="s">
        <v>141</v>
      </c>
      <c r="K5451" t="s">
        <v>20628</v>
      </c>
      <c r="L5451" t="s">
        <v>20629</v>
      </c>
      <c r="M5451">
        <v>4.0991666660000003</v>
      </c>
      <c r="N5451">
        <v>1</v>
      </c>
      <c r="O5451">
        <v>0</v>
      </c>
      <c r="P5451">
        <v>0</v>
      </c>
      <c r="Q5451">
        <v>0</v>
      </c>
      <c r="R5451">
        <v>4.0991669999999996</v>
      </c>
      <c r="S5451">
        <v>0</v>
      </c>
      <c r="T5451">
        <v>0</v>
      </c>
      <c r="U5451">
        <v>0</v>
      </c>
    </row>
    <row r="5452" spans="1:21" x14ac:dyDescent="0.25">
      <c r="A5452" t="s">
        <v>20630</v>
      </c>
      <c r="B5452">
        <v>1</v>
      </c>
      <c r="C5452" t="s">
        <v>78</v>
      </c>
      <c r="D5452" t="s">
        <v>81</v>
      </c>
      <c r="E5452" t="s">
        <v>20623</v>
      </c>
      <c r="F5452" t="s">
        <v>140</v>
      </c>
      <c r="G5452" t="s">
        <v>72</v>
      </c>
      <c r="H5452" t="s">
        <v>129</v>
      </c>
      <c r="I5452" t="s">
        <v>22</v>
      </c>
      <c r="J5452" t="s">
        <v>141</v>
      </c>
      <c r="K5452" t="s">
        <v>20631</v>
      </c>
      <c r="L5452" t="s">
        <v>20632</v>
      </c>
      <c r="M5452">
        <v>3.0350000000000001</v>
      </c>
      <c r="N5452">
        <v>1</v>
      </c>
      <c r="O5452">
        <v>80</v>
      </c>
      <c r="P5452">
        <v>0</v>
      </c>
      <c r="Q5452">
        <v>0</v>
      </c>
      <c r="R5452">
        <v>3.0350000000000001</v>
      </c>
      <c r="S5452">
        <v>242.8</v>
      </c>
      <c r="T5452">
        <v>0</v>
      </c>
      <c r="U5452">
        <v>0</v>
      </c>
    </row>
    <row r="5453" spans="1:21" x14ac:dyDescent="0.25">
      <c r="A5453" t="s">
        <v>20633</v>
      </c>
      <c r="B5453">
        <v>1</v>
      </c>
      <c r="C5453" t="s">
        <v>78</v>
      </c>
      <c r="D5453" t="s">
        <v>81</v>
      </c>
      <c r="E5453" t="s">
        <v>20482</v>
      </c>
      <c r="F5453" t="s">
        <v>5012</v>
      </c>
      <c r="G5453" t="s">
        <v>72</v>
      </c>
      <c r="H5453" t="s">
        <v>129</v>
      </c>
      <c r="I5453" t="s">
        <v>22</v>
      </c>
      <c r="J5453" t="s">
        <v>141</v>
      </c>
      <c r="K5453" t="s">
        <v>20634</v>
      </c>
      <c r="L5453" t="s">
        <v>20635</v>
      </c>
      <c r="M5453">
        <v>3.5636111110000002</v>
      </c>
      <c r="N5453">
        <v>1</v>
      </c>
      <c r="O5453">
        <v>0</v>
      </c>
      <c r="P5453">
        <v>0</v>
      </c>
      <c r="Q5453">
        <v>0</v>
      </c>
      <c r="R5453">
        <v>3.5636109999999999</v>
      </c>
      <c r="S5453">
        <v>0</v>
      </c>
      <c r="T5453">
        <v>0</v>
      </c>
      <c r="U5453">
        <v>0</v>
      </c>
    </row>
    <row r="5454" spans="1:21" x14ac:dyDescent="0.25">
      <c r="A5454" t="s">
        <v>20636</v>
      </c>
      <c r="B5454">
        <v>1</v>
      </c>
      <c r="C5454" t="s">
        <v>78</v>
      </c>
      <c r="D5454" t="s">
        <v>81</v>
      </c>
      <c r="E5454" t="s">
        <v>20637</v>
      </c>
      <c r="F5454" t="s">
        <v>3531</v>
      </c>
      <c r="G5454" t="s">
        <v>72</v>
      </c>
      <c r="H5454" t="s">
        <v>129</v>
      </c>
      <c r="I5454" t="s">
        <v>22</v>
      </c>
      <c r="J5454" t="s">
        <v>141</v>
      </c>
      <c r="K5454" t="s">
        <v>20638</v>
      </c>
      <c r="L5454" t="s">
        <v>20639</v>
      </c>
      <c r="M5454">
        <v>4.0250000000000004</v>
      </c>
      <c r="N5454">
        <v>11</v>
      </c>
      <c r="O5454">
        <v>38</v>
      </c>
      <c r="P5454">
        <v>0</v>
      </c>
      <c r="Q5454">
        <v>0</v>
      </c>
      <c r="R5454">
        <v>44.274999999999999</v>
      </c>
      <c r="S5454">
        <v>152.94999999999999</v>
      </c>
      <c r="T5454">
        <v>0</v>
      </c>
      <c r="U5454">
        <v>0</v>
      </c>
    </row>
    <row r="5455" spans="1:21" x14ac:dyDescent="0.25">
      <c r="A5455" t="s">
        <v>20640</v>
      </c>
      <c r="B5455">
        <v>1</v>
      </c>
      <c r="C5455" t="s">
        <v>78</v>
      </c>
      <c r="D5455" t="s">
        <v>81</v>
      </c>
      <c r="E5455" t="s">
        <v>20604</v>
      </c>
      <c r="F5455" t="s">
        <v>140</v>
      </c>
      <c r="G5455" t="s">
        <v>72</v>
      </c>
      <c r="H5455" t="s">
        <v>129</v>
      </c>
      <c r="I5455" t="s">
        <v>22</v>
      </c>
      <c r="J5455" t="s">
        <v>141</v>
      </c>
      <c r="K5455" t="s">
        <v>20641</v>
      </c>
      <c r="L5455" t="s">
        <v>20642</v>
      </c>
      <c r="M5455">
        <v>0.14749999999999999</v>
      </c>
      <c r="N5455">
        <v>37</v>
      </c>
      <c r="O5455">
        <v>3003</v>
      </c>
      <c r="P5455">
        <v>2</v>
      </c>
      <c r="Q5455">
        <v>340</v>
      </c>
      <c r="R5455">
        <v>5.4574999999999996</v>
      </c>
      <c r="S5455">
        <v>442.9425</v>
      </c>
      <c r="T5455">
        <v>0.29499999999999998</v>
      </c>
      <c r="U5455">
        <v>50.15</v>
      </c>
    </row>
    <row r="5456" spans="1:21" x14ac:dyDescent="0.25">
      <c r="A5456" t="s">
        <v>20643</v>
      </c>
      <c r="B5456">
        <v>1</v>
      </c>
      <c r="C5456" t="s">
        <v>78</v>
      </c>
      <c r="D5456" t="s">
        <v>81</v>
      </c>
      <c r="E5456" t="s">
        <v>20644</v>
      </c>
      <c r="F5456" t="s">
        <v>5012</v>
      </c>
      <c r="G5456" t="s">
        <v>72</v>
      </c>
      <c r="H5456" t="s">
        <v>129</v>
      </c>
      <c r="I5456" t="s">
        <v>22</v>
      </c>
      <c r="J5456" t="s">
        <v>141</v>
      </c>
      <c r="K5456" t="s">
        <v>20645</v>
      </c>
      <c r="L5456" t="s">
        <v>20646</v>
      </c>
      <c r="M5456">
        <v>2.838333333</v>
      </c>
      <c r="N5456">
        <v>1</v>
      </c>
      <c r="O5456">
        <v>0</v>
      </c>
      <c r="P5456">
        <v>0</v>
      </c>
      <c r="Q5456">
        <v>0</v>
      </c>
      <c r="R5456">
        <v>2.838333</v>
      </c>
      <c r="S5456">
        <v>0</v>
      </c>
      <c r="T5456">
        <v>0</v>
      </c>
      <c r="U5456">
        <v>0</v>
      </c>
    </row>
    <row r="5457" spans="1:21" x14ac:dyDescent="0.25">
      <c r="A5457" t="s">
        <v>20647</v>
      </c>
      <c r="B5457">
        <v>1</v>
      </c>
      <c r="C5457" t="s">
        <v>78</v>
      </c>
      <c r="D5457" t="s">
        <v>81</v>
      </c>
      <c r="E5457" t="s">
        <v>20648</v>
      </c>
      <c r="F5457" t="s">
        <v>5884</v>
      </c>
      <c r="G5457" t="s">
        <v>71</v>
      </c>
      <c r="H5457" t="s">
        <v>129</v>
      </c>
      <c r="I5457" t="s">
        <v>22</v>
      </c>
      <c r="J5457" t="s">
        <v>141</v>
      </c>
      <c r="K5457" t="s">
        <v>20649</v>
      </c>
      <c r="L5457" t="s">
        <v>20650</v>
      </c>
      <c r="M5457">
        <v>2.943333333</v>
      </c>
      <c r="N5457">
        <v>0</v>
      </c>
      <c r="O5457">
        <v>3</v>
      </c>
      <c r="P5457">
        <v>0</v>
      </c>
      <c r="Q5457">
        <v>0</v>
      </c>
      <c r="R5457">
        <v>0</v>
      </c>
      <c r="S5457">
        <v>8.83</v>
      </c>
      <c r="T5457">
        <v>0</v>
      </c>
      <c r="U5457">
        <v>0</v>
      </c>
    </row>
    <row r="5458" spans="1:21" x14ac:dyDescent="0.25">
      <c r="A5458" t="s">
        <v>20651</v>
      </c>
      <c r="B5458">
        <v>1</v>
      </c>
      <c r="C5458" t="s">
        <v>78</v>
      </c>
      <c r="D5458" t="s">
        <v>81</v>
      </c>
      <c r="E5458" t="s">
        <v>20652</v>
      </c>
      <c r="F5458" t="s">
        <v>4996</v>
      </c>
      <c r="G5458" t="s">
        <v>71</v>
      </c>
      <c r="H5458" t="s">
        <v>129</v>
      </c>
      <c r="I5458" t="s">
        <v>22</v>
      </c>
      <c r="J5458" t="s">
        <v>141</v>
      </c>
      <c r="K5458" t="s">
        <v>20653</v>
      </c>
      <c r="L5458" t="s">
        <v>20654</v>
      </c>
      <c r="M5458">
        <v>8.3255555549999993</v>
      </c>
      <c r="N5458">
        <v>0</v>
      </c>
      <c r="O5458">
        <v>13</v>
      </c>
      <c r="P5458">
        <v>0</v>
      </c>
      <c r="Q5458">
        <v>0</v>
      </c>
      <c r="R5458">
        <v>0</v>
      </c>
      <c r="S5458">
        <v>108.23222199999999</v>
      </c>
      <c r="T5458">
        <v>0</v>
      </c>
      <c r="U5458">
        <v>0</v>
      </c>
    </row>
    <row r="5459" spans="1:21" x14ac:dyDescent="0.25">
      <c r="A5459" t="s">
        <v>20655</v>
      </c>
      <c r="B5459">
        <v>1</v>
      </c>
      <c r="C5459" t="s">
        <v>78</v>
      </c>
      <c r="D5459" t="s">
        <v>81</v>
      </c>
      <c r="E5459" t="s">
        <v>20604</v>
      </c>
      <c r="F5459" t="s">
        <v>140</v>
      </c>
      <c r="G5459" t="s">
        <v>72</v>
      </c>
      <c r="H5459" t="s">
        <v>129</v>
      </c>
      <c r="I5459" t="s">
        <v>22</v>
      </c>
      <c r="J5459" t="s">
        <v>141</v>
      </c>
      <c r="K5459" t="s">
        <v>20656</v>
      </c>
      <c r="L5459" t="s">
        <v>20657</v>
      </c>
      <c r="M5459">
        <v>0.166944444</v>
      </c>
      <c r="N5459">
        <v>37</v>
      </c>
      <c r="O5459">
        <v>3003</v>
      </c>
      <c r="P5459">
        <v>2</v>
      </c>
      <c r="Q5459">
        <v>340</v>
      </c>
      <c r="R5459">
        <v>6.1769439999999998</v>
      </c>
      <c r="S5459">
        <v>501.33416499999998</v>
      </c>
      <c r="T5459">
        <v>0.33388899999999999</v>
      </c>
      <c r="U5459">
        <v>56.761111</v>
      </c>
    </row>
    <row r="5460" spans="1:21" x14ac:dyDescent="0.25">
      <c r="A5460" t="s">
        <v>20658</v>
      </c>
      <c r="B5460">
        <v>1</v>
      </c>
      <c r="C5460" t="s">
        <v>78</v>
      </c>
      <c r="D5460" t="s">
        <v>81</v>
      </c>
      <c r="E5460" t="s">
        <v>20659</v>
      </c>
      <c r="F5460" t="s">
        <v>5417</v>
      </c>
      <c r="G5460" t="s">
        <v>71</v>
      </c>
      <c r="H5460" t="s">
        <v>129</v>
      </c>
      <c r="I5460" t="s">
        <v>22</v>
      </c>
      <c r="J5460" t="s">
        <v>141</v>
      </c>
      <c r="K5460" t="s">
        <v>20660</v>
      </c>
      <c r="L5460" t="s">
        <v>20661</v>
      </c>
      <c r="M5460">
        <v>1.200555555</v>
      </c>
      <c r="N5460">
        <v>0</v>
      </c>
      <c r="O5460">
        <v>3</v>
      </c>
      <c r="P5460">
        <v>0</v>
      </c>
      <c r="Q5460">
        <v>0</v>
      </c>
      <c r="R5460">
        <v>0</v>
      </c>
      <c r="S5460">
        <v>3.601667</v>
      </c>
      <c r="T5460">
        <v>0</v>
      </c>
      <c r="U5460">
        <v>0</v>
      </c>
    </row>
    <row r="5461" spans="1:21" x14ac:dyDescent="0.25">
      <c r="A5461" t="s">
        <v>20662</v>
      </c>
      <c r="B5461">
        <v>1</v>
      </c>
      <c r="C5461" t="s">
        <v>79</v>
      </c>
      <c r="D5461" t="s">
        <v>109</v>
      </c>
      <c r="E5461" t="s">
        <v>20663</v>
      </c>
      <c r="F5461" t="s">
        <v>4996</v>
      </c>
      <c r="G5461" t="s">
        <v>71</v>
      </c>
      <c r="H5461" t="s">
        <v>129</v>
      </c>
      <c r="I5461" t="s">
        <v>22</v>
      </c>
      <c r="J5461" t="s">
        <v>141</v>
      </c>
      <c r="K5461" t="s">
        <v>20664</v>
      </c>
      <c r="L5461" t="s">
        <v>20665</v>
      </c>
      <c r="M5461">
        <v>2.0525000000000002</v>
      </c>
      <c r="N5461">
        <v>0</v>
      </c>
      <c r="O5461">
        <v>380</v>
      </c>
      <c r="P5461">
        <v>0</v>
      </c>
      <c r="Q5461">
        <v>0</v>
      </c>
      <c r="R5461">
        <v>0</v>
      </c>
      <c r="S5461">
        <v>779.95</v>
      </c>
      <c r="T5461">
        <v>0</v>
      </c>
      <c r="U5461">
        <v>0</v>
      </c>
    </row>
    <row r="5462" spans="1:21" x14ac:dyDescent="0.25">
      <c r="A5462" t="s">
        <v>20666</v>
      </c>
      <c r="B5462">
        <v>1</v>
      </c>
      <c r="C5462" t="s">
        <v>78</v>
      </c>
      <c r="D5462" t="s">
        <v>81</v>
      </c>
      <c r="E5462" t="s">
        <v>20667</v>
      </c>
      <c r="F5462" t="s">
        <v>5070</v>
      </c>
      <c r="G5462" t="s">
        <v>71</v>
      </c>
      <c r="H5462" t="s">
        <v>129</v>
      </c>
      <c r="I5462" t="s">
        <v>22</v>
      </c>
      <c r="J5462" t="s">
        <v>141</v>
      </c>
      <c r="K5462" t="s">
        <v>20668</v>
      </c>
      <c r="L5462" t="s">
        <v>20669</v>
      </c>
      <c r="M5462">
        <v>1.413611111</v>
      </c>
      <c r="N5462">
        <v>0</v>
      </c>
      <c r="O5462">
        <v>1</v>
      </c>
      <c r="P5462">
        <v>0</v>
      </c>
      <c r="Q5462">
        <v>0</v>
      </c>
      <c r="R5462">
        <v>0</v>
      </c>
      <c r="S5462">
        <v>1.413611</v>
      </c>
      <c r="T5462">
        <v>0</v>
      </c>
      <c r="U5462">
        <v>0</v>
      </c>
    </row>
    <row r="5463" spans="1:21" x14ac:dyDescent="0.25">
      <c r="A5463" t="s">
        <v>20670</v>
      </c>
      <c r="B5463">
        <v>1</v>
      </c>
      <c r="C5463" t="s">
        <v>78</v>
      </c>
      <c r="D5463" t="s">
        <v>81</v>
      </c>
      <c r="E5463" t="s">
        <v>20671</v>
      </c>
      <c r="F5463" t="s">
        <v>5417</v>
      </c>
      <c r="G5463" t="s">
        <v>71</v>
      </c>
      <c r="H5463" t="s">
        <v>129</v>
      </c>
      <c r="I5463" t="s">
        <v>22</v>
      </c>
      <c r="J5463" t="s">
        <v>141</v>
      </c>
      <c r="K5463" t="s">
        <v>20672</v>
      </c>
      <c r="L5463" t="s">
        <v>20673</v>
      </c>
      <c r="M5463">
        <v>1.6216666660000001</v>
      </c>
      <c r="N5463">
        <v>0</v>
      </c>
      <c r="O5463">
        <v>4</v>
      </c>
      <c r="P5463">
        <v>0</v>
      </c>
      <c r="Q5463">
        <v>0</v>
      </c>
      <c r="R5463">
        <v>0</v>
      </c>
      <c r="S5463">
        <v>6.4866669999999997</v>
      </c>
      <c r="T5463">
        <v>0</v>
      </c>
      <c r="U5463">
        <v>0</v>
      </c>
    </row>
    <row r="5464" spans="1:21" x14ac:dyDescent="0.25">
      <c r="A5464" t="s">
        <v>20674</v>
      </c>
      <c r="B5464">
        <v>1</v>
      </c>
      <c r="C5464" t="s">
        <v>78</v>
      </c>
      <c r="D5464" t="s">
        <v>81</v>
      </c>
      <c r="E5464" t="s">
        <v>20675</v>
      </c>
      <c r="F5464" t="s">
        <v>5842</v>
      </c>
      <c r="G5464" t="s">
        <v>71</v>
      </c>
      <c r="H5464" t="s">
        <v>129</v>
      </c>
      <c r="I5464" t="s">
        <v>22</v>
      </c>
      <c r="J5464" t="s">
        <v>141</v>
      </c>
      <c r="K5464" t="s">
        <v>20676</v>
      </c>
      <c r="L5464" t="s">
        <v>20677</v>
      </c>
      <c r="M5464">
        <v>0.98138888800000001</v>
      </c>
      <c r="N5464">
        <v>0</v>
      </c>
      <c r="O5464">
        <v>8</v>
      </c>
      <c r="P5464">
        <v>0</v>
      </c>
      <c r="Q5464">
        <v>0</v>
      </c>
      <c r="R5464">
        <v>0</v>
      </c>
      <c r="S5464">
        <v>7.8511110000000004</v>
      </c>
      <c r="T5464">
        <v>0</v>
      </c>
      <c r="U5464">
        <v>0</v>
      </c>
    </row>
    <row r="5465" spans="1:21" x14ac:dyDescent="0.25">
      <c r="A5465" t="s">
        <v>20678</v>
      </c>
      <c r="B5465">
        <v>1</v>
      </c>
      <c r="C5465" t="s">
        <v>78</v>
      </c>
      <c r="D5465" t="s">
        <v>94</v>
      </c>
      <c r="E5465" t="s">
        <v>20113</v>
      </c>
      <c r="F5465" t="s">
        <v>177</v>
      </c>
      <c r="G5465" t="s">
        <v>71</v>
      </c>
      <c r="H5465" t="s">
        <v>129</v>
      </c>
      <c r="I5465" t="s">
        <v>22</v>
      </c>
      <c r="J5465" t="s">
        <v>130</v>
      </c>
      <c r="K5465" t="s">
        <v>20679</v>
      </c>
      <c r="L5465" t="s">
        <v>20680</v>
      </c>
      <c r="M5465">
        <v>4.8174999999999999</v>
      </c>
      <c r="N5465">
        <v>0</v>
      </c>
      <c r="O5465">
        <v>54</v>
      </c>
      <c r="P5465">
        <v>0</v>
      </c>
      <c r="Q5465">
        <v>0</v>
      </c>
      <c r="R5465">
        <v>0</v>
      </c>
      <c r="S5465">
        <v>260.14499999999998</v>
      </c>
      <c r="T5465">
        <v>0</v>
      </c>
      <c r="U5465">
        <v>0</v>
      </c>
    </row>
    <row r="5466" spans="1:21" x14ac:dyDescent="0.25">
      <c r="A5466" t="s">
        <v>20681</v>
      </c>
      <c r="B5466">
        <v>1</v>
      </c>
      <c r="C5466" t="s">
        <v>78</v>
      </c>
      <c r="D5466" t="s">
        <v>94</v>
      </c>
      <c r="E5466" t="s">
        <v>20682</v>
      </c>
      <c r="F5466" t="s">
        <v>4991</v>
      </c>
      <c r="G5466" t="s">
        <v>71</v>
      </c>
      <c r="H5466" t="s">
        <v>129</v>
      </c>
      <c r="I5466" t="s">
        <v>22</v>
      </c>
      <c r="J5466" t="s">
        <v>141</v>
      </c>
      <c r="K5466" t="s">
        <v>20683</v>
      </c>
      <c r="L5466" t="s">
        <v>20684</v>
      </c>
      <c r="M5466">
        <v>6.4755555549999997</v>
      </c>
      <c r="N5466">
        <v>0</v>
      </c>
      <c r="O5466">
        <v>1</v>
      </c>
      <c r="P5466">
        <v>0</v>
      </c>
      <c r="Q5466">
        <v>0</v>
      </c>
      <c r="R5466">
        <v>0</v>
      </c>
      <c r="S5466">
        <v>6.4755560000000001</v>
      </c>
      <c r="T5466">
        <v>0</v>
      </c>
      <c r="U5466">
        <v>0</v>
      </c>
    </row>
    <row r="5467" spans="1:21" x14ac:dyDescent="0.25">
      <c r="A5467" t="s">
        <v>20685</v>
      </c>
      <c r="B5467">
        <v>1</v>
      </c>
      <c r="C5467" t="s">
        <v>78</v>
      </c>
      <c r="D5467" t="s">
        <v>94</v>
      </c>
      <c r="E5467" t="s">
        <v>20686</v>
      </c>
      <c r="F5467" t="s">
        <v>6570</v>
      </c>
      <c r="G5467" t="s">
        <v>72</v>
      </c>
      <c r="H5467" t="s">
        <v>129</v>
      </c>
      <c r="I5467" t="s">
        <v>22</v>
      </c>
      <c r="J5467" t="s">
        <v>141</v>
      </c>
      <c r="K5467" t="s">
        <v>20687</v>
      </c>
      <c r="L5467" t="s">
        <v>20688</v>
      </c>
      <c r="M5467">
        <v>0.67638888799999997</v>
      </c>
      <c r="N5467">
        <v>4</v>
      </c>
      <c r="O5467">
        <v>349</v>
      </c>
      <c r="P5467">
        <v>0</v>
      </c>
      <c r="Q5467">
        <v>0</v>
      </c>
      <c r="R5467">
        <v>2.7055560000000001</v>
      </c>
      <c r="S5467">
        <v>236.05972199999999</v>
      </c>
      <c r="T5467">
        <v>0</v>
      </c>
      <c r="U5467">
        <v>0</v>
      </c>
    </row>
    <row r="5468" spans="1:21" x14ac:dyDescent="0.25">
      <c r="A5468" t="s">
        <v>20689</v>
      </c>
      <c r="B5468">
        <v>1</v>
      </c>
      <c r="C5468" t="s">
        <v>78</v>
      </c>
      <c r="D5468" t="s">
        <v>94</v>
      </c>
      <c r="E5468" t="s">
        <v>20109</v>
      </c>
      <c r="F5468" t="s">
        <v>177</v>
      </c>
      <c r="G5468" t="s">
        <v>71</v>
      </c>
      <c r="H5468" t="s">
        <v>129</v>
      </c>
      <c r="I5468" t="s">
        <v>22</v>
      </c>
      <c r="J5468" t="s">
        <v>130</v>
      </c>
      <c r="K5468" t="s">
        <v>20690</v>
      </c>
      <c r="L5468" t="s">
        <v>20691</v>
      </c>
      <c r="M5468">
        <v>5.6263888880000001</v>
      </c>
      <c r="N5468">
        <v>0</v>
      </c>
      <c r="O5468">
        <v>34</v>
      </c>
      <c r="P5468">
        <v>0</v>
      </c>
      <c r="Q5468">
        <v>0</v>
      </c>
      <c r="R5468">
        <v>0</v>
      </c>
      <c r="S5468">
        <v>191.297222</v>
      </c>
      <c r="T5468">
        <v>0</v>
      </c>
      <c r="U5468">
        <v>0</v>
      </c>
    </row>
    <row r="5469" spans="1:21" x14ac:dyDescent="0.25">
      <c r="A5469" t="s">
        <v>20692</v>
      </c>
      <c r="B5469">
        <v>1</v>
      </c>
      <c r="C5469" t="s">
        <v>78</v>
      </c>
      <c r="D5469" t="s">
        <v>94</v>
      </c>
      <c r="E5469" t="s">
        <v>20105</v>
      </c>
      <c r="F5469" t="s">
        <v>177</v>
      </c>
      <c r="G5469" t="s">
        <v>71</v>
      </c>
      <c r="H5469" t="s">
        <v>129</v>
      </c>
      <c r="I5469" t="s">
        <v>22</v>
      </c>
      <c r="J5469" t="s">
        <v>130</v>
      </c>
      <c r="K5469" t="s">
        <v>20693</v>
      </c>
      <c r="L5469" t="s">
        <v>20694</v>
      </c>
      <c r="M5469">
        <v>5.3447472219999996</v>
      </c>
      <c r="N5469">
        <v>0</v>
      </c>
      <c r="O5469">
        <v>50</v>
      </c>
      <c r="P5469">
        <v>0</v>
      </c>
      <c r="Q5469">
        <v>0</v>
      </c>
      <c r="R5469">
        <v>0</v>
      </c>
      <c r="S5469">
        <v>267.23736100000002</v>
      </c>
      <c r="T5469">
        <v>0</v>
      </c>
      <c r="U5469">
        <v>0</v>
      </c>
    </row>
    <row r="5470" spans="1:21" x14ac:dyDescent="0.25">
      <c r="A5470" t="s">
        <v>20695</v>
      </c>
      <c r="B5470">
        <v>1</v>
      </c>
      <c r="C5470" t="s">
        <v>78</v>
      </c>
      <c r="D5470" t="s">
        <v>94</v>
      </c>
      <c r="E5470" t="s">
        <v>20696</v>
      </c>
      <c r="F5470" t="s">
        <v>4991</v>
      </c>
      <c r="G5470" t="s">
        <v>71</v>
      </c>
      <c r="H5470" t="s">
        <v>129</v>
      </c>
      <c r="I5470" t="s">
        <v>22</v>
      </c>
      <c r="J5470" t="s">
        <v>141</v>
      </c>
      <c r="K5470" t="s">
        <v>20697</v>
      </c>
      <c r="L5470" t="s">
        <v>20698</v>
      </c>
      <c r="M5470">
        <v>4.2813888880000004</v>
      </c>
      <c r="N5470">
        <v>0</v>
      </c>
      <c r="O5470">
        <v>1</v>
      </c>
      <c r="P5470">
        <v>0</v>
      </c>
      <c r="Q5470">
        <v>0</v>
      </c>
      <c r="R5470">
        <v>0</v>
      </c>
      <c r="S5470">
        <v>4.2813889999999999</v>
      </c>
      <c r="T5470">
        <v>0</v>
      </c>
      <c r="U5470">
        <v>0</v>
      </c>
    </row>
    <row r="5471" spans="1:21" x14ac:dyDescent="0.25">
      <c r="A5471" t="s">
        <v>20699</v>
      </c>
      <c r="B5471">
        <v>1</v>
      </c>
      <c r="C5471" t="s">
        <v>78</v>
      </c>
      <c r="D5471" t="s">
        <v>102</v>
      </c>
      <c r="E5471" t="s">
        <v>20700</v>
      </c>
      <c r="F5471" t="s">
        <v>4991</v>
      </c>
      <c r="G5471" t="s">
        <v>71</v>
      </c>
      <c r="H5471" t="s">
        <v>129</v>
      </c>
      <c r="I5471" t="s">
        <v>22</v>
      </c>
      <c r="J5471" t="s">
        <v>141</v>
      </c>
      <c r="K5471" t="s">
        <v>20701</v>
      </c>
      <c r="L5471" t="s">
        <v>20702</v>
      </c>
      <c r="M5471">
        <v>1.846944444</v>
      </c>
      <c r="N5471">
        <v>0</v>
      </c>
      <c r="O5471">
        <v>0</v>
      </c>
      <c r="P5471">
        <v>0</v>
      </c>
      <c r="Q5471">
        <v>1</v>
      </c>
      <c r="R5471">
        <v>0</v>
      </c>
      <c r="S5471">
        <v>0</v>
      </c>
      <c r="T5471">
        <v>0</v>
      </c>
      <c r="U5471">
        <v>1.8469439999999999</v>
      </c>
    </row>
    <row r="5472" spans="1:21" x14ac:dyDescent="0.25">
      <c r="A5472" t="s">
        <v>20703</v>
      </c>
      <c r="B5472">
        <v>1</v>
      </c>
      <c r="C5472" t="s">
        <v>78</v>
      </c>
      <c r="D5472" t="s">
        <v>102</v>
      </c>
      <c r="E5472" t="s">
        <v>20704</v>
      </c>
      <c r="F5472" t="s">
        <v>4986</v>
      </c>
      <c r="G5472" t="s">
        <v>71</v>
      </c>
      <c r="H5472" t="s">
        <v>129</v>
      </c>
      <c r="I5472" t="s">
        <v>22</v>
      </c>
      <c r="J5472" t="s">
        <v>141</v>
      </c>
      <c r="K5472" t="s">
        <v>20705</v>
      </c>
      <c r="L5472" t="s">
        <v>20706</v>
      </c>
      <c r="M5472">
        <v>2.0438888880000001</v>
      </c>
      <c r="N5472">
        <v>0</v>
      </c>
      <c r="O5472">
        <v>0</v>
      </c>
      <c r="P5472">
        <v>0</v>
      </c>
      <c r="Q5472">
        <v>64</v>
      </c>
      <c r="R5472">
        <v>0</v>
      </c>
      <c r="S5472">
        <v>0</v>
      </c>
      <c r="T5472">
        <v>0</v>
      </c>
      <c r="U5472">
        <v>130.80888899999999</v>
      </c>
    </row>
    <row r="5473" spans="1:21" x14ac:dyDescent="0.25">
      <c r="A5473" t="s">
        <v>20707</v>
      </c>
      <c r="B5473">
        <v>1</v>
      </c>
      <c r="C5473" t="s">
        <v>78</v>
      </c>
      <c r="D5473" t="s">
        <v>94</v>
      </c>
      <c r="E5473" t="s">
        <v>20708</v>
      </c>
      <c r="F5473" t="s">
        <v>4991</v>
      </c>
      <c r="G5473" t="s">
        <v>71</v>
      </c>
      <c r="H5473" t="s">
        <v>129</v>
      </c>
      <c r="I5473" t="s">
        <v>22</v>
      </c>
      <c r="J5473" t="s">
        <v>141</v>
      </c>
      <c r="K5473" t="s">
        <v>20709</v>
      </c>
      <c r="L5473" t="s">
        <v>20710</v>
      </c>
      <c r="M5473">
        <v>11.083888888000001</v>
      </c>
      <c r="N5473">
        <v>0</v>
      </c>
      <c r="O5473">
        <v>1</v>
      </c>
      <c r="P5473">
        <v>0</v>
      </c>
      <c r="Q5473">
        <v>0</v>
      </c>
      <c r="R5473">
        <v>0</v>
      </c>
      <c r="S5473">
        <v>11.083888999999999</v>
      </c>
      <c r="T5473">
        <v>0</v>
      </c>
      <c r="U5473">
        <v>0</v>
      </c>
    </row>
    <row r="5474" spans="1:21" x14ac:dyDescent="0.25">
      <c r="A5474" t="s">
        <v>20711</v>
      </c>
      <c r="B5474">
        <v>1</v>
      </c>
      <c r="C5474" t="s">
        <v>78</v>
      </c>
      <c r="D5474" t="s">
        <v>102</v>
      </c>
      <c r="E5474" t="s">
        <v>20712</v>
      </c>
      <c r="F5474" t="s">
        <v>4991</v>
      </c>
      <c r="G5474" t="s">
        <v>71</v>
      </c>
      <c r="H5474" t="s">
        <v>129</v>
      </c>
      <c r="I5474" t="s">
        <v>22</v>
      </c>
      <c r="J5474" t="s">
        <v>141</v>
      </c>
      <c r="K5474" t="s">
        <v>20713</v>
      </c>
      <c r="L5474" t="s">
        <v>20714</v>
      </c>
      <c r="M5474">
        <v>2.9330555550000001</v>
      </c>
      <c r="N5474">
        <v>0</v>
      </c>
      <c r="O5474">
        <v>0</v>
      </c>
      <c r="P5474">
        <v>0</v>
      </c>
      <c r="Q5474">
        <v>1</v>
      </c>
      <c r="R5474">
        <v>0</v>
      </c>
      <c r="S5474">
        <v>0</v>
      </c>
      <c r="T5474">
        <v>0</v>
      </c>
      <c r="U5474">
        <v>2.9330560000000001</v>
      </c>
    </row>
    <row r="5475" spans="1:21" x14ac:dyDescent="0.25">
      <c r="A5475" t="s">
        <v>20715</v>
      </c>
      <c r="B5475">
        <v>1</v>
      </c>
      <c r="C5475" t="s">
        <v>78</v>
      </c>
      <c r="D5475" t="s">
        <v>102</v>
      </c>
      <c r="E5475" t="s">
        <v>20716</v>
      </c>
      <c r="F5475" t="s">
        <v>4991</v>
      </c>
      <c r="G5475" t="s">
        <v>71</v>
      </c>
      <c r="H5475" t="s">
        <v>129</v>
      </c>
      <c r="I5475" t="s">
        <v>22</v>
      </c>
      <c r="J5475" t="s">
        <v>141</v>
      </c>
      <c r="K5475" t="s">
        <v>20717</v>
      </c>
      <c r="L5475" t="s">
        <v>20718</v>
      </c>
      <c r="M5475">
        <v>3.3738888880000002</v>
      </c>
      <c r="N5475">
        <v>0</v>
      </c>
      <c r="O5475">
        <v>0</v>
      </c>
      <c r="P5475">
        <v>0</v>
      </c>
      <c r="Q5475">
        <v>1</v>
      </c>
      <c r="R5475">
        <v>0</v>
      </c>
      <c r="S5475">
        <v>0</v>
      </c>
      <c r="T5475">
        <v>0</v>
      </c>
      <c r="U5475">
        <v>3.3738890000000001</v>
      </c>
    </row>
    <row r="5476" spans="1:21" x14ac:dyDescent="0.25">
      <c r="A5476" t="s">
        <v>20719</v>
      </c>
      <c r="B5476">
        <v>1</v>
      </c>
      <c r="C5476" t="s">
        <v>78</v>
      </c>
      <c r="D5476" t="s">
        <v>80</v>
      </c>
      <c r="E5476" t="s">
        <v>20720</v>
      </c>
      <c r="F5476" t="s">
        <v>4986</v>
      </c>
      <c r="G5476" t="s">
        <v>71</v>
      </c>
      <c r="H5476" t="s">
        <v>129</v>
      </c>
      <c r="I5476" t="s">
        <v>22</v>
      </c>
      <c r="J5476" t="s">
        <v>141</v>
      </c>
      <c r="K5476" t="s">
        <v>20721</v>
      </c>
      <c r="L5476" t="s">
        <v>20722</v>
      </c>
      <c r="M5476">
        <v>0.79527777700000002</v>
      </c>
      <c r="N5476">
        <v>1</v>
      </c>
      <c r="O5476">
        <v>293</v>
      </c>
      <c r="P5476">
        <v>0</v>
      </c>
      <c r="Q5476">
        <v>0</v>
      </c>
      <c r="R5476">
        <v>0.79527800000000004</v>
      </c>
      <c r="S5476">
        <v>233.016389</v>
      </c>
      <c r="T5476">
        <v>0</v>
      </c>
      <c r="U5476">
        <v>0</v>
      </c>
    </row>
    <row r="5477" spans="1:21" x14ac:dyDescent="0.25">
      <c r="A5477" t="s">
        <v>20723</v>
      </c>
      <c r="B5477">
        <v>1</v>
      </c>
      <c r="C5477" t="s">
        <v>78</v>
      </c>
      <c r="D5477" t="s">
        <v>94</v>
      </c>
      <c r="E5477" t="s">
        <v>20724</v>
      </c>
      <c r="F5477" t="s">
        <v>4991</v>
      </c>
      <c r="G5477" t="s">
        <v>71</v>
      </c>
      <c r="H5477" t="s">
        <v>129</v>
      </c>
      <c r="I5477" t="s">
        <v>22</v>
      </c>
      <c r="J5477" t="s">
        <v>141</v>
      </c>
      <c r="K5477" t="s">
        <v>20725</v>
      </c>
      <c r="L5477" t="s">
        <v>20726</v>
      </c>
      <c r="M5477">
        <v>10.727499999999999</v>
      </c>
      <c r="N5477">
        <v>0</v>
      </c>
      <c r="O5477">
        <v>1</v>
      </c>
      <c r="P5477">
        <v>0</v>
      </c>
      <c r="Q5477">
        <v>0</v>
      </c>
      <c r="R5477">
        <v>0</v>
      </c>
      <c r="S5477">
        <v>10.727499999999999</v>
      </c>
      <c r="T5477">
        <v>0</v>
      </c>
      <c r="U5477">
        <v>0</v>
      </c>
    </row>
    <row r="5478" spans="1:21" x14ac:dyDescent="0.25">
      <c r="A5478" t="s">
        <v>20727</v>
      </c>
      <c r="B5478">
        <v>1</v>
      </c>
      <c r="C5478" t="s">
        <v>78</v>
      </c>
      <c r="D5478" t="s">
        <v>94</v>
      </c>
      <c r="E5478" t="s">
        <v>20728</v>
      </c>
      <c r="F5478" t="s">
        <v>5070</v>
      </c>
      <c r="G5478" t="s">
        <v>71</v>
      </c>
      <c r="H5478" t="s">
        <v>129</v>
      </c>
      <c r="I5478" t="s">
        <v>22</v>
      </c>
      <c r="J5478" t="s">
        <v>141</v>
      </c>
      <c r="K5478" t="s">
        <v>20729</v>
      </c>
      <c r="L5478" t="s">
        <v>20730</v>
      </c>
      <c r="M5478">
        <v>0.74361111099999999</v>
      </c>
      <c r="N5478">
        <v>0</v>
      </c>
      <c r="O5478">
        <v>1</v>
      </c>
      <c r="P5478">
        <v>0</v>
      </c>
      <c r="Q5478">
        <v>0</v>
      </c>
      <c r="R5478">
        <v>0</v>
      </c>
      <c r="S5478">
        <v>0.74361100000000002</v>
      </c>
      <c r="T5478">
        <v>0</v>
      </c>
      <c r="U5478">
        <v>0</v>
      </c>
    </row>
    <row r="5479" spans="1:21" x14ac:dyDescent="0.25">
      <c r="A5479" t="s">
        <v>20731</v>
      </c>
      <c r="B5479">
        <v>1</v>
      </c>
      <c r="C5479" t="s">
        <v>78</v>
      </c>
      <c r="D5479" t="s">
        <v>94</v>
      </c>
      <c r="E5479" t="s">
        <v>20732</v>
      </c>
      <c r="F5479" t="s">
        <v>5417</v>
      </c>
      <c r="G5479" t="s">
        <v>71</v>
      </c>
      <c r="H5479" t="s">
        <v>129</v>
      </c>
      <c r="I5479" t="s">
        <v>22</v>
      </c>
      <c r="J5479" t="s">
        <v>141</v>
      </c>
      <c r="K5479" t="s">
        <v>20733</v>
      </c>
      <c r="L5479" t="s">
        <v>20734</v>
      </c>
      <c r="M5479">
        <v>2.986111111</v>
      </c>
      <c r="N5479">
        <v>0</v>
      </c>
      <c r="O5479">
        <v>1</v>
      </c>
      <c r="P5479">
        <v>0</v>
      </c>
      <c r="Q5479">
        <v>0</v>
      </c>
      <c r="R5479">
        <v>0</v>
      </c>
      <c r="S5479">
        <v>2.9861110000000002</v>
      </c>
      <c r="T5479">
        <v>0</v>
      </c>
      <c r="U5479">
        <v>0</v>
      </c>
    </row>
    <row r="5480" spans="1:21" x14ac:dyDescent="0.25">
      <c r="A5480" t="s">
        <v>20735</v>
      </c>
      <c r="B5480">
        <v>1</v>
      </c>
      <c r="C5480" t="s">
        <v>78</v>
      </c>
      <c r="D5480" t="s">
        <v>94</v>
      </c>
      <c r="E5480" t="s">
        <v>20732</v>
      </c>
      <c r="F5480" t="s">
        <v>5417</v>
      </c>
      <c r="G5480" t="s">
        <v>71</v>
      </c>
      <c r="H5480" t="s">
        <v>129</v>
      </c>
      <c r="I5480" t="s">
        <v>22</v>
      </c>
      <c r="J5480" t="s">
        <v>141</v>
      </c>
      <c r="K5480" t="s">
        <v>20736</v>
      </c>
      <c r="L5480" t="s">
        <v>20737</v>
      </c>
      <c r="M5480">
        <v>1.560277777</v>
      </c>
      <c r="N5480">
        <v>0</v>
      </c>
      <c r="O5480">
        <v>1</v>
      </c>
      <c r="P5480">
        <v>0</v>
      </c>
      <c r="Q5480">
        <v>0</v>
      </c>
      <c r="R5480">
        <v>0</v>
      </c>
      <c r="S5480">
        <v>1.5602780000000001</v>
      </c>
      <c r="T5480">
        <v>0</v>
      </c>
      <c r="U5480">
        <v>0</v>
      </c>
    </row>
    <row r="5481" spans="1:21" x14ac:dyDescent="0.25">
      <c r="A5481" t="s">
        <v>20738</v>
      </c>
      <c r="B5481">
        <v>1</v>
      </c>
      <c r="C5481" t="s">
        <v>78</v>
      </c>
      <c r="D5481" t="s">
        <v>94</v>
      </c>
      <c r="E5481" t="s">
        <v>20732</v>
      </c>
      <c r="F5481" t="s">
        <v>5070</v>
      </c>
      <c r="G5481" t="s">
        <v>71</v>
      </c>
      <c r="H5481" t="s">
        <v>129</v>
      </c>
      <c r="I5481" t="s">
        <v>22</v>
      </c>
      <c r="J5481" t="s">
        <v>141</v>
      </c>
      <c r="K5481" t="s">
        <v>20739</v>
      </c>
      <c r="L5481" t="s">
        <v>20740</v>
      </c>
      <c r="M5481">
        <v>28.628888887999999</v>
      </c>
      <c r="N5481">
        <v>0</v>
      </c>
      <c r="O5481">
        <v>1</v>
      </c>
      <c r="P5481">
        <v>0</v>
      </c>
      <c r="Q5481">
        <v>0</v>
      </c>
      <c r="R5481">
        <v>0</v>
      </c>
      <c r="S5481">
        <v>28.628889000000001</v>
      </c>
      <c r="T5481">
        <v>0</v>
      </c>
      <c r="U5481">
        <v>0</v>
      </c>
    </row>
    <row r="5482" spans="1:21" x14ac:dyDescent="0.25">
      <c r="A5482" t="s">
        <v>20741</v>
      </c>
      <c r="B5482">
        <v>1</v>
      </c>
      <c r="C5482" t="s">
        <v>78</v>
      </c>
      <c r="D5482" t="s">
        <v>94</v>
      </c>
      <c r="E5482" t="s">
        <v>20742</v>
      </c>
      <c r="F5482" t="s">
        <v>5842</v>
      </c>
      <c r="G5482" t="s">
        <v>71</v>
      </c>
      <c r="H5482" t="s">
        <v>129</v>
      </c>
      <c r="I5482" t="s">
        <v>22</v>
      </c>
      <c r="J5482" t="s">
        <v>141</v>
      </c>
      <c r="K5482" t="s">
        <v>20743</v>
      </c>
      <c r="L5482" t="s">
        <v>20744</v>
      </c>
      <c r="M5482">
        <v>1.2508333330000001</v>
      </c>
      <c r="N5482">
        <v>0</v>
      </c>
      <c r="O5482">
        <v>53</v>
      </c>
      <c r="P5482">
        <v>0</v>
      </c>
      <c r="Q5482">
        <v>0</v>
      </c>
      <c r="R5482">
        <v>0</v>
      </c>
      <c r="S5482">
        <v>66.294167000000002</v>
      </c>
      <c r="T5482">
        <v>0</v>
      </c>
      <c r="U5482">
        <v>0</v>
      </c>
    </row>
    <row r="5483" spans="1:21" x14ac:dyDescent="0.25">
      <c r="A5483" t="s">
        <v>20745</v>
      </c>
      <c r="B5483">
        <v>1</v>
      </c>
      <c r="C5483" t="s">
        <v>78</v>
      </c>
      <c r="D5483" t="s">
        <v>94</v>
      </c>
      <c r="E5483" t="s">
        <v>20732</v>
      </c>
      <c r="F5483" t="s">
        <v>5417</v>
      </c>
      <c r="G5483" t="s">
        <v>71</v>
      </c>
      <c r="H5483" t="s">
        <v>129</v>
      </c>
      <c r="I5483" t="s">
        <v>22</v>
      </c>
      <c r="J5483" t="s">
        <v>141</v>
      </c>
      <c r="K5483" t="s">
        <v>20746</v>
      </c>
      <c r="L5483" t="s">
        <v>20747</v>
      </c>
      <c r="M5483">
        <v>0.62638888800000003</v>
      </c>
      <c r="N5483">
        <v>0</v>
      </c>
      <c r="O5483">
        <v>1</v>
      </c>
      <c r="P5483">
        <v>0</v>
      </c>
      <c r="Q5483">
        <v>0</v>
      </c>
      <c r="R5483">
        <v>0</v>
      </c>
      <c r="S5483">
        <v>0.62638899999999997</v>
      </c>
      <c r="T5483">
        <v>0</v>
      </c>
      <c r="U5483">
        <v>0</v>
      </c>
    </row>
    <row r="5484" spans="1:21" x14ac:dyDescent="0.25">
      <c r="A5484" t="s">
        <v>20748</v>
      </c>
      <c r="B5484">
        <v>1</v>
      </c>
      <c r="C5484" t="s">
        <v>78</v>
      </c>
      <c r="D5484" t="s">
        <v>94</v>
      </c>
      <c r="E5484" t="s">
        <v>20732</v>
      </c>
      <c r="F5484" t="s">
        <v>5417</v>
      </c>
      <c r="G5484" t="s">
        <v>71</v>
      </c>
      <c r="H5484" t="s">
        <v>129</v>
      </c>
      <c r="I5484" t="s">
        <v>22</v>
      </c>
      <c r="J5484" t="s">
        <v>141</v>
      </c>
      <c r="K5484" t="s">
        <v>20749</v>
      </c>
      <c r="L5484" t="s">
        <v>20750</v>
      </c>
      <c r="M5484">
        <v>1.7450000000000001</v>
      </c>
      <c r="N5484">
        <v>0</v>
      </c>
      <c r="O5484">
        <v>1</v>
      </c>
      <c r="P5484">
        <v>0</v>
      </c>
      <c r="Q5484">
        <v>0</v>
      </c>
      <c r="R5484">
        <v>0</v>
      </c>
      <c r="S5484">
        <v>1.7450000000000001</v>
      </c>
      <c r="T5484">
        <v>0</v>
      </c>
      <c r="U5484">
        <v>0</v>
      </c>
    </row>
    <row r="5485" spans="1:21" x14ac:dyDescent="0.25">
      <c r="A5485" t="s">
        <v>20751</v>
      </c>
      <c r="B5485">
        <v>1</v>
      </c>
      <c r="C5485" t="s">
        <v>78</v>
      </c>
      <c r="D5485" t="s">
        <v>94</v>
      </c>
      <c r="E5485" t="s">
        <v>20752</v>
      </c>
      <c r="F5485" t="s">
        <v>5070</v>
      </c>
      <c r="G5485" t="s">
        <v>71</v>
      </c>
      <c r="H5485" t="s">
        <v>129</v>
      </c>
      <c r="I5485" t="s">
        <v>22</v>
      </c>
      <c r="J5485" t="s">
        <v>141</v>
      </c>
      <c r="K5485" t="s">
        <v>20753</v>
      </c>
      <c r="L5485" t="s">
        <v>20754</v>
      </c>
      <c r="M5485">
        <v>151.7825</v>
      </c>
      <c r="N5485">
        <v>0</v>
      </c>
      <c r="O5485">
        <v>1</v>
      </c>
      <c r="P5485">
        <v>0</v>
      </c>
      <c r="Q5485">
        <v>0</v>
      </c>
      <c r="R5485">
        <v>0</v>
      </c>
      <c r="S5485">
        <v>151.7825</v>
      </c>
      <c r="T5485">
        <v>0</v>
      </c>
      <c r="U5485">
        <v>0</v>
      </c>
    </row>
    <row r="5486" spans="1:21" x14ac:dyDescent="0.25">
      <c r="A5486" t="s">
        <v>20755</v>
      </c>
      <c r="B5486">
        <v>1</v>
      </c>
      <c r="C5486" t="s">
        <v>78</v>
      </c>
      <c r="D5486" t="s">
        <v>83</v>
      </c>
      <c r="E5486" t="s">
        <v>20756</v>
      </c>
      <c r="F5486" t="s">
        <v>2199</v>
      </c>
      <c r="G5486" t="s">
        <v>71</v>
      </c>
      <c r="H5486" t="s">
        <v>129</v>
      </c>
      <c r="I5486" t="s">
        <v>22</v>
      </c>
      <c r="J5486" t="s">
        <v>141</v>
      </c>
      <c r="K5486" t="s">
        <v>20757</v>
      </c>
      <c r="L5486" t="s">
        <v>20758</v>
      </c>
      <c r="M5486">
        <v>1.6063888879999999</v>
      </c>
      <c r="N5486">
        <v>0</v>
      </c>
      <c r="O5486">
        <v>176</v>
      </c>
      <c r="P5486">
        <v>0</v>
      </c>
      <c r="Q5486">
        <v>0</v>
      </c>
      <c r="R5486">
        <v>0</v>
      </c>
      <c r="S5486">
        <v>282.72444400000001</v>
      </c>
      <c r="T5486">
        <v>0</v>
      </c>
      <c r="U5486">
        <v>0</v>
      </c>
    </row>
    <row r="5487" spans="1:21" x14ac:dyDescent="0.25">
      <c r="A5487" t="s">
        <v>20759</v>
      </c>
      <c r="B5487">
        <v>1</v>
      </c>
      <c r="C5487" t="s">
        <v>78</v>
      </c>
      <c r="D5487" t="s">
        <v>83</v>
      </c>
      <c r="E5487" t="s">
        <v>20760</v>
      </c>
      <c r="F5487" t="s">
        <v>5070</v>
      </c>
      <c r="G5487" t="s">
        <v>71</v>
      </c>
      <c r="H5487" t="s">
        <v>129</v>
      </c>
      <c r="I5487" t="s">
        <v>22</v>
      </c>
      <c r="J5487" t="s">
        <v>141</v>
      </c>
      <c r="K5487" t="s">
        <v>20761</v>
      </c>
      <c r="L5487" t="s">
        <v>20762</v>
      </c>
      <c r="M5487">
        <v>2.574166666</v>
      </c>
      <c r="N5487">
        <v>0</v>
      </c>
      <c r="O5487">
        <v>2</v>
      </c>
      <c r="P5487">
        <v>0</v>
      </c>
      <c r="Q5487">
        <v>0</v>
      </c>
      <c r="R5487">
        <v>0</v>
      </c>
      <c r="S5487">
        <v>5.148333</v>
      </c>
      <c r="T5487">
        <v>0</v>
      </c>
      <c r="U5487">
        <v>0</v>
      </c>
    </row>
    <row r="5488" spans="1:21" x14ac:dyDescent="0.25">
      <c r="A5488" t="s">
        <v>20763</v>
      </c>
      <c r="B5488">
        <v>1</v>
      </c>
      <c r="C5488" t="s">
        <v>78</v>
      </c>
      <c r="D5488" t="s">
        <v>103</v>
      </c>
      <c r="E5488" t="s">
        <v>20764</v>
      </c>
      <c r="F5488" t="s">
        <v>4991</v>
      </c>
      <c r="G5488" t="s">
        <v>71</v>
      </c>
      <c r="H5488" t="s">
        <v>129</v>
      </c>
      <c r="I5488" t="s">
        <v>22</v>
      </c>
      <c r="J5488" t="s">
        <v>141</v>
      </c>
      <c r="K5488" t="s">
        <v>20765</v>
      </c>
      <c r="L5488" t="s">
        <v>20766</v>
      </c>
      <c r="M5488">
        <v>5.2613888879999999</v>
      </c>
      <c r="N5488">
        <v>0</v>
      </c>
      <c r="O5488">
        <v>0</v>
      </c>
      <c r="P5488">
        <v>0</v>
      </c>
      <c r="Q5488">
        <v>1</v>
      </c>
      <c r="R5488">
        <v>0</v>
      </c>
      <c r="S5488">
        <v>0</v>
      </c>
      <c r="T5488">
        <v>0</v>
      </c>
      <c r="U5488">
        <v>5.2613890000000003</v>
      </c>
    </row>
    <row r="5489" spans="1:21" x14ac:dyDescent="0.25">
      <c r="A5489" t="s">
        <v>20767</v>
      </c>
      <c r="B5489">
        <v>1</v>
      </c>
      <c r="C5489" t="s">
        <v>78</v>
      </c>
      <c r="D5489" t="s">
        <v>104</v>
      </c>
      <c r="E5489" t="s">
        <v>20768</v>
      </c>
      <c r="F5489" t="s">
        <v>4991</v>
      </c>
      <c r="G5489" t="s">
        <v>71</v>
      </c>
      <c r="H5489" t="s">
        <v>129</v>
      </c>
      <c r="I5489" t="s">
        <v>22</v>
      </c>
      <c r="J5489" t="s">
        <v>141</v>
      </c>
      <c r="K5489" t="s">
        <v>20769</v>
      </c>
      <c r="L5489" t="s">
        <v>20770</v>
      </c>
      <c r="M5489">
        <v>2.1225000000000001</v>
      </c>
      <c r="N5489">
        <v>0</v>
      </c>
      <c r="O5489">
        <v>0</v>
      </c>
      <c r="P5489">
        <v>0</v>
      </c>
      <c r="Q5489">
        <v>1</v>
      </c>
      <c r="R5489">
        <v>0</v>
      </c>
      <c r="S5489">
        <v>0</v>
      </c>
      <c r="T5489">
        <v>0</v>
      </c>
      <c r="U5489">
        <v>2.1225000000000001</v>
      </c>
    </row>
    <row r="5490" spans="1:21" x14ac:dyDescent="0.25">
      <c r="A5490" t="s">
        <v>20771</v>
      </c>
      <c r="B5490">
        <v>1</v>
      </c>
      <c r="C5490" t="s">
        <v>79</v>
      </c>
      <c r="D5490" t="s">
        <v>125</v>
      </c>
      <c r="E5490" t="s">
        <v>20020</v>
      </c>
      <c r="F5490" t="s">
        <v>6241</v>
      </c>
      <c r="G5490" t="s">
        <v>71</v>
      </c>
      <c r="H5490" t="s">
        <v>129</v>
      </c>
      <c r="I5490" t="s">
        <v>22</v>
      </c>
      <c r="J5490" t="s">
        <v>141</v>
      </c>
      <c r="K5490" t="s">
        <v>20772</v>
      </c>
      <c r="L5490" t="s">
        <v>20773</v>
      </c>
      <c r="M5490">
        <v>3.724444444</v>
      </c>
      <c r="N5490">
        <v>0</v>
      </c>
      <c r="O5490">
        <v>48</v>
      </c>
      <c r="P5490">
        <v>0</v>
      </c>
      <c r="Q5490">
        <v>0</v>
      </c>
      <c r="R5490">
        <v>0</v>
      </c>
      <c r="S5490">
        <v>178.77333300000001</v>
      </c>
      <c r="T5490">
        <v>0</v>
      </c>
      <c r="U5490">
        <v>0</v>
      </c>
    </row>
    <row r="5491" spans="1:21" x14ac:dyDescent="0.25">
      <c r="A5491" t="s">
        <v>20774</v>
      </c>
      <c r="B5491">
        <v>1</v>
      </c>
      <c r="C5491" t="s">
        <v>79</v>
      </c>
      <c r="D5491" t="s">
        <v>125</v>
      </c>
      <c r="E5491" t="s">
        <v>20775</v>
      </c>
      <c r="F5491" t="s">
        <v>4991</v>
      </c>
      <c r="G5491" t="s">
        <v>71</v>
      </c>
      <c r="H5491" t="s">
        <v>129</v>
      </c>
      <c r="I5491" t="s">
        <v>22</v>
      </c>
      <c r="J5491" t="s">
        <v>141</v>
      </c>
      <c r="K5491" t="s">
        <v>20776</v>
      </c>
      <c r="L5491" t="s">
        <v>20777</v>
      </c>
      <c r="M5491">
        <v>1.18</v>
      </c>
      <c r="N5491">
        <v>0</v>
      </c>
      <c r="O5491">
        <v>1</v>
      </c>
      <c r="P5491">
        <v>0</v>
      </c>
      <c r="Q5491">
        <v>0</v>
      </c>
      <c r="R5491">
        <v>0</v>
      </c>
      <c r="S5491">
        <v>1.18</v>
      </c>
      <c r="T5491">
        <v>0</v>
      </c>
      <c r="U5491">
        <v>0</v>
      </c>
    </row>
    <row r="5492" spans="1:21" x14ac:dyDescent="0.25">
      <c r="A5492" t="s">
        <v>20778</v>
      </c>
      <c r="B5492">
        <v>1</v>
      </c>
      <c r="C5492" t="s">
        <v>78</v>
      </c>
      <c r="D5492" t="s">
        <v>90</v>
      </c>
      <c r="E5492" t="s">
        <v>20394</v>
      </c>
      <c r="F5492" t="s">
        <v>140</v>
      </c>
      <c r="G5492" t="s">
        <v>72</v>
      </c>
      <c r="H5492" t="s">
        <v>129</v>
      </c>
      <c r="I5492" t="s">
        <v>22</v>
      </c>
      <c r="J5492" t="s">
        <v>141</v>
      </c>
      <c r="K5492" t="s">
        <v>20779</v>
      </c>
      <c r="L5492" t="s">
        <v>20780</v>
      </c>
      <c r="M5492">
        <v>0.61611111100000004</v>
      </c>
      <c r="N5492">
        <v>34</v>
      </c>
      <c r="O5492">
        <v>3399</v>
      </c>
      <c r="P5492">
        <v>0</v>
      </c>
      <c r="Q5492">
        <v>55</v>
      </c>
      <c r="R5492">
        <v>20.947778</v>
      </c>
      <c r="S5492">
        <v>2094.161666</v>
      </c>
      <c r="T5492">
        <v>0</v>
      </c>
      <c r="U5492">
        <v>33.886111</v>
      </c>
    </row>
    <row r="5493" spans="1:21" x14ac:dyDescent="0.25">
      <c r="A5493" t="s">
        <v>20781</v>
      </c>
      <c r="B5493">
        <v>1</v>
      </c>
      <c r="C5493" t="s">
        <v>78</v>
      </c>
      <c r="D5493" t="s">
        <v>90</v>
      </c>
      <c r="E5493" t="s">
        <v>20782</v>
      </c>
      <c r="F5493" t="s">
        <v>140</v>
      </c>
      <c r="G5493" t="s">
        <v>72</v>
      </c>
      <c r="H5493" t="s">
        <v>129</v>
      </c>
      <c r="I5493" t="s">
        <v>22</v>
      </c>
      <c r="J5493" t="s">
        <v>141</v>
      </c>
      <c r="K5493" t="s">
        <v>20783</v>
      </c>
      <c r="L5493" t="s">
        <v>20784</v>
      </c>
      <c r="M5493">
        <v>0.83750000000000002</v>
      </c>
      <c r="N5493">
        <v>23</v>
      </c>
      <c r="O5493">
        <v>3169</v>
      </c>
      <c r="P5493">
        <v>4</v>
      </c>
      <c r="Q5493">
        <v>343</v>
      </c>
      <c r="R5493">
        <v>19.262499999999999</v>
      </c>
      <c r="S5493">
        <v>2654.0374999999999</v>
      </c>
      <c r="T5493">
        <v>3.35</v>
      </c>
      <c r="U5493">
        <v>287.26249999999999</v>
      </c>
    </row>
    <row r="5494" spans="1:21" x14ac:dyDescent="0.25">
      <c r="A5494" t="s">
        <v>20785</v>
      </c>
      <c r="B5494">
        <v>1</v>
      </c>
      <c r="C5494" t="s">
        <v>78</v>
      </c>
      <c r="D5494" t="s">
        <v>102</v>
      </c>
      <c r="E5494" t="s">
        <v>20786</v>
      </c>
      <c r="F5494" t="s">
        <v>128</v>
      </c>
      <c r="G5494" t="s">
        <v>72</v>
      </c>
      <c r="H5494" t="s">
        <v>129</v>
      </c>
      <c r="I5494" t="s">
        <v>22</v>
      </c>
      <c r="J5494" t="s">
        <v>130</v>
      </c>
      <c r="K5494" t="s">
        <v>20787</v>
      </c>
      <c r="L5494" t="s">
        <v>20788</v>
      </c>
      <c r="M5494">
        <v>5.3838888880000004</v>
      </c>
      <c r="N5494">
        <v>0</v>
      </c>
      <c r="O5494">
        <v>0</v>
      </c>
      <c r="P5494">
        <v>1</v>
      </c>
      <c r="Q5494">
        <v>196</v>
      </c>
      <c r="R5494">
        <v>0</v>
      </c>
      <c r="S5494">
        <v>0</v>
      </c>
      <c r="T5494">
        <v>5.3838889999999999</v>
      </c>
      <c r="U5494">
        <v>1055.2422220000001</v>
      </c>
    </row>
    <row r="5495" spans="1:21" x14ac:dyDescent="0.25">
      <c r="A5495" t="s">
        <v>20789</v>
      </c>
      <c r="B5495">
        <v>1</v>
      </c>
      <c r="C5495" t="s">
        <v>78</v>
      </c>
      <c r="D5495" t="s">
        <v>102</v>
      </c>
      <c r="E5495" t="s">
        <v>20790</v>
      </c>
      <c r="F5495" t="s">
        <v>177</v>
      </c>
      <c r="G5495" t="s">
        <v>72</v>
      </c>
      <c r="H5495" t="s">
        <v>129</v>
      </c>
      <c r="I5495" t="s">
        <v>22</v>
      </c>
      <c r="J5495" t="s">
        <v>130</v>
      </c>
      <c r="K5495" t="s">
        <v>20791</v>
      </c>
      <c r="L5495" t="s">
        <v>20792</v>
      </c>
      <c r="M5495">
        <v>3.358333333</v>
      </c>
      <c r="N5495">
        <v>0</v>
      </c>
      <c r="O5495">
        <v>0</v>
      </c>
      <c r="P5495">
        <v>1</v>
      </c>
      <c r="Q5495">
        <v>0</v>
      </c>
      <c r="R5495">
        <v>0</v>
      </c>
      <c r="S5495">
        <v>0</v>
      </c>
      <c r="T5495">
        <v>3.358333</v>
      </c>
      <c r="U5495">
        <v>0</v>
      </c>
    </row>
    <row r="5496" spans="1:21" x14ac:dyDescent="0.25">
      <c r="A5496" t="s">
        <v>20793</v>
      </c>
      <c r="B5496">
        <v>1</v>
      </c>
      <c r="C5496" t="s">
        <v>78</v>
      </c>
      <c r="D5496" t="s">
        <v>98</v>
      </c>
      <c r="E5496" t="s">
        <v>20794</v>
      </c>
      <c r="F5496" t="s">
        <v>5842</v>
      </c>
      <c r="G5496" t="s">
        <v>71</v>
      </c>
      <c r="H5496" t="s">
        <v>129</v>
      </c>
      <c r="I5496" t="s">
        <v>22</v>
      </c>
      <c r="J5496" t="s">
        <v>141</v>
      </c>
      <c r="K5496" t="s">
        <v>20795</v>
      </c>
      <c r="L5496" t="s">
        <v>20796</v>
      </c>
      <c r="M5496">
        <v>1.1302777770000001</v>
      </c>
      <c r="N5496">
        <v>0</v>
      </c>
      <c r="O5496">
        <v>31</v>
      </c>
      <c r="P5496">
        <v>0</v>
      </c>
      <c r="Q5496">
        <v>0</v>
      </c>
      <c r="R5496">
        <v>0</v>
      </c>
      <c r="S5496">
        <v>35.038611000000003</v>
      </c>
      <c r="T5496">
        <v>0</v>
      </c>
      <c r="U5496">
        <v>0</v>
      </c>
    </row>
    <row r="5497" spans="1:21" x14ac:dyDescent="0.25">
      <c r="A5497" t="s">
        <v>20797</v>
      </c>
      <c r="B5497">
        <v>1</v>
      </c>
      <c r="C5497" t="s">
        <v>78</v>
      </c>
      <c r="D5497" t="s">
        <v>95</v>
      </c>
      <c r="E5497" t="s">
        <v>20798</v>
      </c>
      <c r="F5497" t="s">
        <v>4986</v>
      </c>
      <c r="G5497" t="s">
        <v>71</v>
      </c>
      <c r="H5497" t="s">
        <v>129</v>
      </c>
      <c r="I5497" t="s">
        <v>22</v>
      </c>
      <c r="J5497" t="s">
        <v>141</v>
      </c>
      <c r="K5497" t="s">
        <v>20799</v>
      </c>
      <c r="L5497" t="s">
        <v>20800</v>
      </c>
      <c r="M5497">
        <v>3.557222222</v>
      </c>
      <c r="N5497">
        <v>0</v>
      </c>
      <c r="O5497">
        <v>0</v>
      </c>
      <c r="P5497">
        <v>0</v>
      </c>
      <c r="Q5497">
        <v>98</v>
      </c>
      <c r="R5497">
        <v>0</v>
      </c>
      <c r="S5497">
        <v>0</v>
      </c>
      <c r="T5497">
        <v>0</v>
      </c>
      <c r="U5497">
        <v>348.607778</v>
      </c>
    </row>
    <row r="5498" spans="1:21" x14ac:dyDescent="0.25">
      <c r="A5498" t="s">
        <v>20801</v>
      </c>
      <c r="B5498">
        <v>1</v>
      </c>
      <c r="C5498" t="s">
        <v>78</v>
      </c>
      <c r="D5498" t="s">
        <v>98</v>
      </c>
      <c r="E5498" t="s">
        <v>20802</v>
      </c>
      <c r="F5498" t="s">
        <v>5417</v>
      </c>
      <c r="G5498" t="s">
        <v>71</v>
      </c>
      <c r="H5498" t="s">
        <v>129</v>
      </c>
      <c r="I5498" t="s">
        <v>22</v>
      </c>
      <c r="J5498" t="s">
        <v>141</v>
      </c>
      <c r="K5498" t="s">
        <v>20803</v>
      </c>
      <c r="L5498" t="s">
        <v>20804</v>
      </c>
      <c r="M5498">
        <v>0.944722222</v>
      </c>
      <c r="N5498">
        <v>0</v>
      </c>
      <c r="O5498">
        <v>11</v>
      </c>
      <c r="P5498">
        <v>0</v>
      </c>
      <c r="Q5498">
        <v>0</v>
      </c>
      <c r="R5498">
        <v>0</v>
      </c>
      <c r="S5498">
        <v>10.391944000000001</v>
      </c>
      <c r="T5498">
        <v>0</v>
      </c>
      <c r="U5498">
        <v>0</v>
      </c>
    </row>
    <row r="5499" spans="1:21" x14ac:dyDescent="0.25">
      <c r="A5499" t="s">
        <v>20805</v>
      </c>
      <c r="B5499">
        <v>1</v>
      </c>
      <c r="C5499" t="s">
        <v>78</v>
      </c>
      <c r="D5499" t="s">
        <v>98</v>
      </c>
      <c r="E5499" t="s">
        <v>20806</v>
      </c>
      <c r="F5499" t="s">
        <v>5070</v>
      </c>
      <c r="G5499" t="s">
        <v>71</v>
      </c>
      <c r="H5499" t="s">
        <v>129</v>
      </c>
      <c r="I5499" t="s">
        <v>22</v>
      </c>
      <c r="J5499" t="s">
        <v>141</v>
      </c>
      <c r="K5499" t="s">
        <v>20807</v>
      </c>
      <c r="L5499" t="s">
        <v>20808</v>
      </c>
      <c r="M5499">
        <v>18.566666666</v>
      </c>
      <c r="N5499">
        <v>0</v>
      </c>
      <c r="O5499">
        <v>1</v>
      </c>
      <c r="P5499">
        <v>0</v>
      </c>
      <c r="Q5499">
        <v>0</v>
      </c>
      <c r="R5499">
        <v>0</v>
      </c>
      <c r="S5499">
        <v>18.566666999999999</v>
      </c>
      <c r="T5499">
        <v>0</v>
      </c>
      <c r="U5499">
        <v>0</v>
      </c>
    </row>
    <row r="5500" spans="1:21" x14ac:dyDescent="0.25">
      <c r="A5500" t="s">
        <v>20809</v>
      </c>
      <c r="B5500">
        <v>1</v>
      </c>
      <c r="C5500" t="s">
        <v>78</v>
      </c>
      <c r="D5500" t="s">
        <v>94</v>
      </c>
      <c r="E5500" t="s">
        <v>20810</v>
      </c>
      <c r="F5500" t="s">
        <v>4991</v>
      </c>
      <c r="G5500" t="s">
        <v>71</v>
      </c>
      <c r="H5500" t="s">
        <v>129</v>
      </c>
      <c r="I5500" t="s">
        <v>22</v>
      </c>
      <c r="J5500" t="s">
        <v>141</v>
      </c>
      <c r="K5500" t="s">
        <v>20811</v>
      </c>
      <c r="L5500" t="s">
        <v>20812</v>
      </c>
      <c r="M5500">
        <v>5.9497222220000001</v>
      </c>
      <c r="N5500">
        <v>0</v>
      </c>
      <c r="O5500">
        <v>1</v>
      </c>
      <c r="P5500">
        <v>0</v>
      </c>
      <c r="Q5500">
        <v>0</v>
      </c>
      <c r="R5500">
        <v>0</v>
      </c>
      <c r="S5500">
        <v>5.9497220000000004</v>
      </c>
      <c r="T5500">
        <v>0</v>
      </c>
      <c r="U5500">
        <v>0</v>
      </c>
    </row>
    <row r="5501" spans="1:21" x14ac:dyDescent="0.25">
      <c r="A5501" t="s">
        <v>20813</v>
      </c>
      <c r="B5501">
        <v>1</v>
      </c>
      <c r="C5501" t="s">
        <v>78</v>
      </c>
      <c r="D5501" t="s">
        <v>83</v>
      </c>
      <c r="E5501" t="s">
        <v>20814</v>
      </c>
      <c r="F5501" t="s">
        <v>4991</v>
      </c>
      <c r="G5501" t="s">
        <v>71</v>
      </c>
      <c r="H5501" t="s">
        <v>129</v>
      </c>
      <c r="I5501" t="s">
        <v>22</v>
      </c>
      <c r="J5501" t="s">
        <v>141</v>
      </c>
      <c r="K5501" t="s">
        <v>20815</v>
      </c>
      <c r="L5501" t="s">
        <v>20816</v>
      </c>
      <c r="M5501">
        <v>3.0830555550000001</v>
      </c>
      <c r="N5501">
        <v>0</v>
      </c>
      <c r="O5501">
        <v>15</v>
      </c>
      <c r="P5501">
        <v>0</v>
      </c>
      <c r="Q5501">
        <v>0</v>
      </c>
      <c r="R5501">
        <v>0</v>
      </c>
      <c r="S5501">
        <v>46.245832999999998</v>
      </c>
      <c r="T5501">
        <v>0</v>
      </c>
      <c r="U5501">
        <v>0</v>
      </c>
    </row>
    <row r="5502" spans="1:21" x14ac:dyDescent="0.25">
      <c r="A5502" t="s">
        <v>20817</v>
      </c>
      <c r="B5502">
        <v>1</v>
      </c>
      <c r="C5502" t="s">
        <v>79</v>
      </c>
      <c r="D5502" t="s">
        <v>125</v>
      </c>
      <c r="E5502" t="s">
        <v>20775</v>
      </c>
      <c r="F5502" t="s">
        <v>4991</v>
      </c>
      <c r="G5502" t="s">
        <v>71</v>
      </c>
      <c r="H5502" t="s">
        <v>129</v>
      </c>
      <c r="I5502" t="s">
        <v>22</v>
      </c>
      <c r="J5502" t="s">
        <v>141</v>
      </c>
      <c r="K5502" t="s">
        <v>20818</v>
      </c>
      <c r="L5502" t="s">
        <v>20819</v>
      </c>
      <c r="M5502">
        <v>1.4950000000000001</v>
      </c>
      <c r="N5502">
        <v>0</v>
      </c>
      <c r="O5502">
        <v>1</v>
      </c>
      <c r="P5502">
        <v>0</v>
      </c>
      <c r="Q5502">
        <v>0</v>
      </c>
      <c r="R5502">
        <v>0</v>
      </c>
      <c r="S5502">
        <v>1.4950000000000001</v>
      </c>
      <c r="T5502">
        <v>0</v>
      </c>
      <c r="U5502">
        <v>0</v>
      </c>
    </row>
    <row r="5503" spans="1:21" x14ac:dyDescent="0.25">
      <c r="A5503" t="s">
        <v>20820</v>
      </c>
      <c r="B5503">
        <v>1</v>
      </c>
      <c r="C5503" t="s">
        <v>79</v>
      </c>
      <c r="D5503" t="s">
        <v>125</v>
      </c>
      <c r="E5503" t="s">
        <v>20821</v>
      </c>
      <c r="F5503" t="s">
        <v>5626</v>
      </c>
      <c r="G5503" t="s">
        <v>71</v>
      </c>
      <c r="H5503" t="s">
        <v>129</v>
      </c>
      <c r="I5503" t="s">
        <v>22</v>
      </c>
      <c r="J5503" t="s">
        <v>141</v>
      </c>
      <c r="K5503" t="s">
        <v>20822</v>
      </c>
      <c r="L5503" t="s">
        <v>20823</v>
      </c>
      <c r="M5503">
        <v>3.3330555550000001</v>
      </c>
      <c r="N5503">
        <v>0</v>
      </c>
      <c r="O5503">
        <v>53</v>
      </c>
      <c r="P5503">
        <v>0</v>
      </c>
      <c r="Q5503">
        <v>0</v>
      </c>
      <c r="R5503">
        <v>0</v>
      </c>
      <c r="S5503">
        <v>176.65194399999999</v>
      </c>
      <c r="T5503">
        <v>0</v>
      </c>
      <c r="U5503">
        <v>0</v>
      </c>
    </row>
    <row r="5504" spans="1:21" x14ac:dyDescent="0.25">
      <c r="A5504" t="s">
        <v>20824</v>
      </c>
      <c r="B5504">
        <v>1</v>
      </c>
      <c r="C5504" t="s">
        <v>78</v>
      </c>
      <c r="D5504" t="s">
        <v>94</v>
      </c>
      <c r="E5504" t="s">
        <v>20825</v>
      </c>
      <c r="F5504" t="s">
        <v>4991</v>
      </c>
      <c r="G5504" t="s">
        <v>71</v>
      </c>
      <c r="H5504" t="s">
        <v>129</v>
      </c>
      <c r="I5504" t="s">
        <v>22</v>
      </c>
      <c r="J5504" t="s">
        <v>141</v>
      </c>
      <c r="K5504" t="s">
        <v>20826</v>
      </c>
      <c r="L5504" t="s">
        <v>20827</v>
      </c>
      <c r="M5504">
        <v>0.896666666</v>
      </c>
      <c r="N5504">
        <v>0</v>
      </c>
      <c r="O5504">
        <v>1</v>
      </c>
      <c r="P5504">
        <v>0</v>
      </c>
      <c r="Q5504">
        <v>0</v>
      </c>
      <c r="R5504">
        <v>0</v>
      </c>
      <c r="S5504">
        <v>0.89666699999999999</v>
      </c>
      <c r="T5504">
        <v>0</v>
      </c>
      <c r="U5504">
        <v>0</v>
      </c>
    </row>
    <row r="5505" spans="1:21" x14ac:dyDescent="0.25">
      <c r="A5505" t="s">
        <v>20828</v>
      </c>
      <c r="B5505">
        <v>1</v>
      </c>
      <c r="C5505" t="s">
        <v>78</v>
      </c>
      <c r="D5505" t="s">
        <v>94</v>
      </c>
      <c r="E5505" t="s">
        <v>20829</v>
      </c>
      <c r="F5505" t="s">
        <v>5070</v>
      </c>
      <c r="G5505" t="s">
        <v>71</v>
      </c>
      <c r="H5505" t="s">
        <v>129</v>
      </c>
      <c r="I5505" t="s">
        <v>22</v>
      </c>
      <c r="J5505" t="s">
        <v>141</v>
      </c>
      <c r="K5505" t="s">
        <v>20830</v>
      </c>
      <c r="L5505" t="s">
        <v>7645</v>
      </c>
      <c r="M5505">
        <v>1.859444444</v>
      </c>
      <c r="N5505">
        <v>0</v>
      </c>
      <c r="O5505">
        <v>1</v>
      </c>
      <c r="P5505">
        <v>0</v>
      </c>
      <c r="Q5505">
        <v>0</v>
      </c>
      <c r="R5505">
        <v>0</v>
      </c>
      <c r="S5505">
        <v>1.8594440000000001</v>
      </c>
      <c r="T5505">
        <v>0</v>
      </c>
      <c r="U5505">
        <v>0</v>
      </c>
    </row>
    <row r="5506" spans="1:21" x14ac:dyDescent="0.25">
      <c r="A5506" t="s">
        <v>20831</v>
      </c>
      <c r="B5506">
        <v>1</v>
      </c>
      <c r="C5506" t="s">
        <v>78</v>
      </c>
      <c r="D5506" t="s">
        <v>80</v>
      </c>
      <c r="E5506" t="s">
        <v>20832</v>
      </c>
      <c r="F5506" t="s">
        <v>4986</v>
      </c>
      <c r="G5506" t="s">
        <v>71</v>
      </c>
      <c r="H5506" t="s">
        <v>129</v>
      </c>
      <c r="I5506" t="s">
        <v>22</v>
      </c>
      <c r="J5506" t="s">
        <v>141</v>
      </c>
      <c r="K5506" t="s">
        <v>20833</v>
      </c>
      <c r="L5506" t="s">
        <v>20834</v>
      </c>
      <c r="M5506">
        <v>0.96333333300000001</v>
      </c>
      <c r="N5506">
        <v>0</v>
      </c>
      <c r="O5506">
        <v>216</v>
      </c>
      <c r="P5506">
        <v>0</v>
      </c>
      <c r="Q5506">
        <v>0</v>
      </c>
      <c r="R5506">
        <v>0</v>
      </c>
      <c r="S5506">
        <v>208.08</v>
      </c>
      <c r="T5506">
        <v>0</v>
      </c>
      <c r="U5506">
        <v>0</v>
      </c>
    </row>
    <row r="5507" spans="1:21" x14ac:dyDescent="0.25">
      <c r="A5507" t="s">
        <v>20835</v>
      </c>
      <c r="B5507">
        <v>1</v>
      </c>
      <c r="C5507" t="s">
        <v>78</v>
      </c>
      <c r="D5507" t="s">
        <v>80</v>
      </c>
      <c r="E5507" t="s">
        <v>20832</v>
      </c>
      <c r="F5507" t="s">
        <v>5626</v>
      </c>
      <c r="G5507" t="s">
        <v>71</v>
      </c>
      <c r="H5507" t="s">
        <v>129</v>
      </c>
      <c r="I5507" t="s">
        <v>22</v>
      </c>
      <c r="J5507" t="s">
        <v>141</v>
      </c>
      <c r="K5507" t="s">
        <v>20836</v>
      </c>
      <c r="L5507" t="s">
        <v>20837</v>
      </c>
      <c r="M5507">
        <v>2.0272222219999998</v>
      </c>
      <c r="N5507">
        <v>0</v>
      </c>
      <c r="O5507">
        <v>216</v>
      </c>
      <c r="P5507">
        <v>0</v>
      </c>
      <c r="Q5507">
        <v>0</v>
      </c>
      <c r="R5507">
        <v>0</v>
      </c>
      <c r="S5507">
        <v>437.88</v>
      </c>
      <c r="T5507">
        <v>0</v>
      </c>
      <c r="U5507">
        <v>0</v>
      </c>
    </row>
    <row r="5508" spans="1:21" x14ac:dyDescent="0.25">
      <c r="A5508" t="s">
        <v>20838</v>
      </c>
      <c r="B5508">
        <v>1</v>
      </c>
      <c r="C5508" t="s">
        <v>78</v>
      </c>
      <c r="D5508" t="s">
        <v>94</v>
      </c>
      <c r="E5508" t="s">
        <v>20839</v>
      </c>
      <c r="F5508" t="s">
        <v>4991</v>
      </c>
      <c r="G5508" t="s">
        <v>71</v>
      </c>
      <c r="H5508" t="s">
        <v>129</v>
      </c>
      <c r="I5508" t="s">
        <v>22</v>
      </c>
      <c r="J5508" t="s">
        <v>141</v>
      </c>
      <c r="K5508" t="s">
        <v>20840</v>
      </c>
      <c r="L5508" t="s">
        <v>4225</v>
      </c>
      <c r="M5508">
        <v>1.5833333329999999</v>
      </c>
      <c r="N5508">
        <v>0</v>
      </c>
      <c r="O5508">
        <v>1</v>
      </c>
      <c r="P5508">
        <v>0</v>
      </c>
      <c r="Q5508">
        <v>0</v>
      </c>
      <c r="R5508">
        <v>0</v>
      </c>
      <c r="S5508">
        <v>1.5833330000000001</v>
      </c>
      <c r="T5508">
        <v>0</v>
      </c>
      <c r="U5508">
        <v>0</v>
      </c>
    </row>
    <row r="5509" spans="1:21" x14ac:dyDescent="0.25">
      <c r="A5509" t="s">
        <v>20841</v>
      </c>
      <c r="B5509">
        <v>1</v>
      </c>
      <c r="C5509" t="s">
        <v>78</v>
      </c>
      <c r="D5509" t="s">
        <v>81</v>
      </c>
      <c r="E5509" t="s">
        <v>20842</v>
      </c>
      <c r="F5509" t="s">
        <v>4991</v>
      </c>
      <c r="G5509" t="s">
        <v>71</v>
      </c>
      <c r="H5509" t="s">
        <v>129</v>
      </c>
      <c r="I5509" t="s">
        <v>22</v>
      </c>
      <c r="J5509" t="s">
        <v>141</v>
      </c>
      <c r="K5509" t="s">
        <v>8177</v>
      </c>
      <c r="L5509" t="s">
        <v>20843</v>
      </c>
      <c r="M5509">
        <v>1.6274999999999999</v>
      </c>
      <c r="N5509">
        <v>0</v>
      </c>
      <c r="O5509">
        <v>5</v>
      </c>
      <c r="P5509">
        <v>0</v>
      </c>
      <c r="Q5509">
        <v>0</v>
      </c>
      <c r="R5509">
        <v>0</v>
      </c>
      <c r="S5509">
        <v>8.1374999999999993</v>
      </c>
      <c r="T5509">
        <v>0</v>
      </c>
      <c r="U5509">
        <v>0</v>
      </c>
    </row>
    <row r="5510" spans="1:21" x14ac:dyDescent="0.25">
      <c r="A5510" t="s">
        <v>20844</v>
      </c>
      <c r="B5510">
        <v>1</v>
      </c>
      <c r="C5510" t="s">
        <v>78</v>
      </c>
      <c r="D5510" t="s">
        <v>81</v>
      </c>
      <c r="E5510" t="s">
        <v>20845</v>
      </c>
      <c r="F5510" t="s">
        <v>4991</v>
      </c>
      <c r="G5510" t="s">
        <v>71</v>
      </c>
      <c r="H5510" t="s">
        <v>129</v>
      </c>
      <c r="I5510" t="s">
        <v>22</v>
      </c>
      <c r="J5510" t="s">
        <v>141</v>
      </c>
      <c r="K5510" t="s">
        <v>20846</v>
      </c>
      <c r="L5510" t="s">
        <v>20847</v>
      </c>
      <c r="M5510">
        <v>0.80722222200000004</v>
      </c>
      <c r="N5510">
        <v>0</v>
      </c>
      <c r="O5510">
        <v>1</v>
      </c>
      <c r="P5510">
        <v>0</v>
      </c>
      <c r="Q5510">
        <v>0</v>
      </c>
      <c r="R5510">
        <v>0</v>
      </c>
      <c r="S5510">
        <v>0.807222</v>
      </c>
      <c r="T5510">
        <v>0</v>
      </c>
      <c r="U5510">
        <v>0</v>
      </c>
    </row>
    <row r="5511" spans="1:21" x14ac:dyDescent="0.25">
      <c r="A5511" t="s">
        <v>20848</v>
      </c>
      <c r="B5511">
        <v>1</v>
      </c>
      <c r="C5511" t="s">
        <v>78</v>
      </c>
      <c r="D5511" t="s">
        <v>102</v>
      </c>
      <c r="E5511" t="s">
        <v>20849</v>
      </c>
      <c r="F5511" t="s">
        <v>5012</v>
      </c>
      <c r="G5511" t="s">
        <v>72</v>
      </c>
      <c r="H5511" t="s">
        <v>129</v>
      </c>
      <c r="I5511" t="s">
        <v>22</v>
      </c>
      <c r="J5511" t="s">
        <v>141</v>
      </c>
      <c r="K5511" t="s">
        <v>20850</v>
      </c>
      <c r="L5511" t="s">
        <v>20851</v>
      </c>
      <c r="M5511">
        <v>3.435277777</v>
      </c>
      <c r="N5511">
        <v>0</v>
      </c>
      <c r="O5511">
        <v>6</v>
      </c>
      <c r="P5511">
        <v>2</v>
      </c>
      <c r="Q5511">
        <v>249</v>
      </c>
      <c r="R5511">
        <v>0</v>
      </c>
      <c r="S5511">
        <v>20.611667000000001</v>
      </c>
      <c r="T5511">
        <v>6.8705559999999997</v>
      </c>
      <c r="U5511">
        <v>855.38416600000005</v>
      </c>
    </row>
    <row r="5512" spans="1:21" x14ac:dyDescent="0.25">
      <c r="A5512" t="s">
        <v>20852</v>
      </c>
      <c r="B5512">
        <v>1</v>
      </c>
      <c r="C5512" t="s">
        <v>78</v>
      </c>
      <c r="D5512" t="s">
        <v>102</v>
      </c>
      <c r="E5512" t="s">
        <v>1408</v>
      </c>
      <c r="F5512" t="s">
        <v>5012</v>
      </c>
      <c r="G5512" t="s">
        <v>72</v>
      </c>
      <c r="H5512" t="s">
        <v>129</v>
      </c>
      <c r="I5512" t="s">
        <v>22</v>
      </c>
      <c r="J5512" t="s">
        <v>141</v>
      </c>
      <c r="K5512" t="s">
        <v>20853</v>
      </c>
      <c r="L5512" t="s">
        <v>20854</v>
      </c>
      <c r="M5512">
        <v>0.456666666</v>
      </c>
      <c r="N5512">
        <v>0</v>
      </c>
      <c r="O5512">
        <v>0</v>
      </c>
      <c r="P5512">
        <v>1</v>
      </c>
      <c r="Q5512">
        <v>73</v>
      </c>
      <c r="R5512">
        <v>0</v>
      </c>
      <c r="S5512">
        <v>0</v>
      </c>
      <c r="T5512">
        <v>0.45666699999999999</v>
      </c>
      <c r="U5512">
        <v>33.336666999999998</v>
      </c>
    </row>
    <row r="5513" spans="1:21" x14ac:dyDescent="0.25">
      <c r="A5513" t="s">
        <v>20855</v>
      </c>
      <c r="B5513">
        <v>1</v>
      </c>
      <c r="C5513" t="s">
        <v>78</v>
      </c>
      <c r="D5513" t="s">
        <v>102</v>
      </c>
      <c r="E5513" t="s">
        <v>20856</v>
      </c>
      <c r="F5513" t="s">
        <v>140</v>
      </c>
      <c r="G5513" t="s">
        <v>72</v>
      </c>
      <c r="H5513" t="s">
        <v>129</v>
      </c>
      <c r="I5513" t="s">
        <v>22</v>
      </c>
      <c r="J5513" t="s">
        <v>141</v>
      </c>
      <c r="K5513" t="s">
        <v>20857</v>
      </c>
      <c r="L5513" t="s">
        <v>20858</v>
      </c>
      <c r="M5513">
        <v>0.19055555499999999</v>
      </c>
      <c r="N5513">
        <v>0</v>
      </c>
      <c r="O5513">
        <v>6</v>
      </c>
      <c r="P5513">
        <v>47</v>
      </c>
      <c r="Q5513">
        <v>428</v>
      </c>
      <c r="R5513">
        <v>0</v>
      </c>
      <c r="S5513">
        <v>1.1433329999999999</v>
      </c>
      <c r="T5513">
        <v>8.9561109999999999</v>
      </c>
      <c r="U5513">
        <v>81.557777999999999</v>
      </c>
    </row>
    <row r="5514" spans="1:21" x14ac:dyDescent="0.25">
      <c r="A5514" t="s">
        <v>20859</v>
      </c>
      <c r="B5514">
        <v>1</v>
      </c>
      <c r="C5514" t="s">
        <v>78</v>
      </c>
      <c r="D5514" t="s">
        <v>83</v>
      </c>
      <c r="E5514" t="s">
        <v>20860</v>
      </c>
      <c r="F5514" t="s">
        <v>3423</v>
      </c>
      <c r="G5514" t="s">
        <v>72</v>
      </c>
      <c r="H5514" t="s">
        <v>129</v>
      </c>
      <c r="I5514" t="s">
        <v>22</v>
      </c>
      <c r="J5514" t="s">
        <v>141</v>
      </c>
      <c r="K5514" t="s">
        <v>20861</v>
      </c>
      <c r="L5514" t="s">
        <v>20862</v>
      </c>
      <c r="M5514">
        <v>3.0575000000000001</v>
      </c>
      <c r="N5514">
        <v>0</v>
      </c>
      <c r="O5514">
        <v>271</v>
      </c>
      <c r="P5514">
        <v>0</v>
      </c>
      <c r="Q5514">
        <v>0</v>
      </c>
      <c r="R5514">
        <v>0</v>
      </c>
      <c r="S5514">
        <v>828.58249999999998</v>
      </c>
      <c r="T5514">
        <v>0</v>
      </c>
      <c r="U5514">
        <v>0</v>
      </c>
    </row>
    <row r="5515" spans="1:21" x14ac:dyDescent="0.25">
      <c r="A5515" t="s">
        <v>20863</v>
      </c>
      <c r="B5515">
        <v>1</v>
      </c>
      <c r="C5515" t="s">
        <v>78</v>
      </c>
      <c r="D5515" t="s">
        <v>83</v>
      </c>
      <c r="E5515" t="s">
        <v>20864</v>
      </c>
      <c r="F5515" t="s">
        <v>154</v>
      </c>
      <c r="G5515" t="s">
        <v>76</v>
      </c>
      <c r="H5515" t="s">
        <v>129</v>
      </c>
      <c r="I5515" t="s">
        <v>22</v>
      </c>
      <c r="J5515" t="s">
        <v>130</v>
      </c>
      <c r="K5515" t="s">
        <v>20865</v>
      </c>
      <c r="L5515" t="s">
        <v>20866</v>
      </c>
      <c r="M5515">
        <v>8.1111111E-2</v>
      </c>
      <c r="N5515">
        <v>7</v>
      </c>
      <c r="O5515">
        <v>1215</v>
      </c>
      <c r="P5515">
        <v>0</v>
      </c>
      <c r="Q5515">
        <v>0</v>
      </c>
      <c r="R5515">
        <v>0.567778</v>
      </c>
      <c r="S5515">
        <v>98.55</v>
      </c>
      <c r="T5515">
        <v>0</v>
      </c>
      <c r="U5515">
        <v>0</v>
      </c>
    </row>
    <row r="5516" spans="1:21" x14ac:dyDescent="0.25">
      <c r="A5516" t="s">
        <v>20867</v>
      </c>
      <c r="B5516">
        <v>1</v>
      </c>
      <c r="C5516" t="s">
        <v>78</v>
      </c>
      <c r="D5516" t="s">
        <v>83</v>
      </c>
      <c r="E5516" t="s">
        <v>20868</v>
      </c>
      <c r="F5516" t="s">
        <v>154</v>
      </c>
      <c r="G5516" t="s">
        <v>76</v>
      </c>
      <c r="H5516" t="s">
        <v>168</v>
      </c>
      <c r="I5516" t="s">
        <v>22</v>
      </c>
      <c r="J5516" t="s">
        <v>130</v>
      </c>
      <c r="K5516" t="s">
        <v>20869</v>
      </c>
      <c r="L5516" t="s">
        <v>20870</v>
      </c>
      <c r="M5516">
        <v>2.1388888000000002E-2</v>
      </c>
      <c r="N5516">
        <v>6</v>
      </c>
      <c r="O5516">
        <v>1630</v>
      </c>
      <c r="P5516">
        <v>0</v>
      </c>
      <c r="Q5516">
        <v>0</v>
      </c>
      <c r="R5516">
        <v>0.128333</v>
      </c>
      <c r="S5516">
        <v>34.863886999999998</v>
      </c>
      <c r="T5516">
        <v>0</v>
      </c>
      <c r="U5516">
        <v>0</v>
      </c>
    </row>
    <row r="5517" spans="1:21" x14ac:dyDescent="0.25">
      <c r="A5517" t="s">
        <v>20871</v>
      </c>
      <c r="B5517">
        <v>1</v>
      </c>
      <c r="C5517" t="s">
        <v>78</v>
      </c>
      <c r="D5517" t="s">
        <v>83</v>
      </c>
      <c r="E5517" t="s">
        <v>13593</v>
      </c>
      <c r="F5517" t="s">
        <v>154</v>
      </c>
      <c r="G5517" t="s">
        <v>76</v>
      </c>
      <c r="H5517" t="s">
        <v>168</v>
      </c>
      <c r="I5517" t="s">
        <v>22</v>
      </c>
      <c r="J5517" t="s">
        <v>130</v>
      </c>
      <c r="K5517" t="s">
        <v>20872</v>
      </c>
      <c r="L5517" t="s">
        <v>20873</v>
      </c>
      <c r="M5517">
        <v>2.0833332999999999E-2</v>
      </c>
      <c r="N5517">
        <v>10</v>
      </c>
      <c r="O5517">
        <v>1473</v>
      </c>
      <c r="P5517">
        <v>0</v>
      </c>
      <c r="Q5517">
        <v>0</v>
      </c>
      <c r="R5517">
        <v>0.20833299999999999</v>
      </c>
      <c r="S5517">
        <v>30.6875</v>
      </c>
      <c r="T5517">
        <v>0</v>
      </c>
      <c r="U5517">
        <v>0</v>
      </c>
    </row>
    <row r="5518" spans="1:21" x14ac:dyDescent="0.25">
      <c r="A5518" t="s">
        <v>20874</v>
      </c>
      <c r="B5518">
        <v>1</v>
      </c>
      <c r="C5518" t="s">
        <v>78</v>
      </c>
      <c r="D5518" t="s">
        <v>102</v>
      </c>
      <c r="E5518" t="s">
        <v>1408</v>
      </c>
      <c r="F5518" t="s">
        <v>140</v>
      </c>
      <c r="G5518" t="s">
        <v>72</v>
      </c>
      <c r="H5518" t="s">
        <v>129</v>
      </c>
      <c r="I5518" t="s">
        <v>22</v>
      </c>
      <c r="J5518" t="s">
        <v>141</v>
      </c>
      <c r="K5518" t="s">
        <v>20875</v>
      </c>
      <c r="L5518" t="s">
        <v>20876</v>
      </c>
      <c r="M5518">
        <v>0.42361111099999998</v>
      </c>
      <c r="N5518">
        <v>0</v>
      </c>
      <c r="O5518">
        <v>0</v>
      </c>
      <c r="P5518">
        <v>63</v>
      </c>
      <c r="Q5518">
        <v>2075</v>
      </c>
      <c r="R5518">
        <v>0</v>
      </c>
      <c r="S5518">
        <v>0</v>
      </c>
      <c r="T5518">
        <v>26.6875</v>
      </c>
      <c r="U5518">
        <v>878.99305500000003</v>
      </c>
    </row>
    <row r="5519" spans="1:21" x14ac:dyDescent="0.25">
      <c r="A5519" t="s">
        <v>20877</v>
      </c>
      <c r="B5519">
        <v>1</v>
      </c>
      <c r="C5519" t="s">
        <v>78</v>
      </c>
      <c r="D5519" t="s">
        <v>102</v>
      </c>
      <c r="E5519" t="s">
        <v>1408</v>
      </c>
      <c r="F5519" t="s">
        <v>140</v>
      </c>
      <c r="G5519" t="s">
        <v>72</v>
      </c>
      <c r="H5519" t="s">
        <v>129</v>
      </c>
      <c r="I5519" t="s">
        <v>22</v>
      </c>
      <c r="J5519" t="s">
        <v>141</v>
      </c>
      <c r="K5519" t="s">
        <v>20878</v>
      </c>
      <c r="L5519" t="s">
        <v>20879</v>
      </c>
      <c r="M5519">
        <v>0.193333333</v>
      </c>
      <c r="N5519">
        <v>0</v>
      </c>
      <c r="O5519">
        <v>0</v>
      </c>
      <c r="P5519">
        <v>63</v>
      </c>
      <c r="Q5519">
        <v>2075</v>
      </c>
      <c r="R5519">
        <v>0</v>
      </c>
      <c r="S5519">
        <v>0</v>
      </c>
      <c r="T5519">
        <v>12.18</v>
      </c>
      <c r="U5519">
        <v>401.16666600000002</v>
      </c>
    </row>
    <row r="5520" spans="1:21" x14ac:dyDescent="0.25">
      <c r="A5520" t="s">
        <v>20880</v>
      </c>
      <c r="B5520">
        <v>1</v>
      </c>
      <c r="C5520" t="s">
        <v>78</v>
      </c>
      <c r="D5520" t="s">
        <v>102</v>
      </c>
      <c r="E5520" t="s">
        <v>1408</v>
      </c>
      <c r="F5520" t="s">
        <v>140</v>
      </c>
      <c r="G5520" t="s">
        <v>72</v>
      </c>
      <c r="H5520" t="s">
        <v>129</v>
      </c>
      <c r="I5520" t="s">
        <v>22</v>
      </c>
      <c r="J5520" t="s">
        <v>141</v>
      </c>
      <c r="K5520" t="s">
        <v>20881</v>
      </c>
      <c r="L5520" t="s">
        <v>20882</v>
      </c>
      <c r="M5520">
        <v>0.569722222</v>
      </c>
      <c r="N5520">
        <v>0</v>
      </c>
      <c r="O5520">
        <v>0</v>
      </c>
      <c r="P5520">
        <v>1</v>
      </c>
      <c r="Q5520">
        <v>42</v>
      </c>
      <c r="R5520">
        <v>0</v>
      </c>
      <c r="S5520">
        <v>0</v>
      </c>
      <c r="T5520">
        <v>0.56972199999999995</v>
      </c>
      <c r="U5520">
        <v>23.928332999999999</v>
      </c>
    </row>
    <row r="5521" spans="1:21" x14ac:dyDescent="0.25">
      <c r="A5521" t="s">
        <v>20883</v>
      </c>
      <c r="B5521">
        <v>1</v>
      </c>
      <c r="C5521" t="s">
        <v>78</v>
      </c>
      <c r="D5521" t="s">
        <v>102</v>
      </c>
      <c r="E5521" t="s">
        <v>1412</v>
      </c>
      <c r="F5521" t="s">
        <v>140</v>
      </c>
      <c r="G5521" t="s">
        <v>72</v>
      </c>
      <c r="H5521" t="s">
        <v>129</v>
      </c>
      <c r="I5521" t="s">
        <v>22</v>
      </c>
      <c r="J5521" t="s">
        <v>141</v>
      </c>
      <c r="K5521" t="s">
        <v>14899</v>
      </c>
      <c r="L5521" t="s">
        <v>20884</v>
      </c>
      <c r="M5521">
        <v>0.76333333299999995</v>
      </c>
      <c r="N5521">
        <v>0</v>
      </c>
      <c r="O5521">
        <v>0</v>
      </c>
      <c r="P5521">
        <v>63</v>
      </c>
      <c r="Q5521">
        <v>2075</v>
      </c>
      <c r="R5521">
        <v>0</v>
      </c>
      <c r="S5521">
        <v>0</v>
      </c>
      <c r="T5521">
        <v>48.09</v>
      </c>
      <c r="U5521">
        <v>1583.9166660000001</v>
      </c>
    </row>
    <row r="5522" spans="1:21" x14ac:dyDescent="0.25">
      <c r="A5522" t="s">
        <v>20885</v>
      </c>
      <c r="B5522">
        <v>1</v>
      </c>
      <c r="C5522" t="s">
        <v>78</v>
      </c>
      <c r="D5522" t="s">
        <v>102</v>
      </c>
      <c r="E5522" t="s">
        <v>1408</v>
      </c>
      <c r="F5522" t="s">
        <v>140</v>
      </c>
      <c r="G5522" t="s">
        <v>72</v>
      </c>
      <c r="H5522" t="s">
        <v>129</v>
      </c>
      <c r="I5522" t="s">
        <v>22</v>
      </c>
      <c r="J5522" t="s">
        <v>141</v>
      </c>
      <c r="K5522" t="s">
        <v>20886</v>
      </c>
      <c r="L5522" t="s">
        <v>20887</v>
      </c>
      <c r="M5522">
        <v>0.17611111099999999</v>
      </c>
      <c r="N5522">
        <v>0</v>
      </c>
      <c r="O5522">
        <v>0</v>
      </c>
      <c r="P5522">
        <v>63</v>
      </c>
      <c r="Q5522">
        <v>2075</v>
      </c>
      <c r="R5522">
        <v>0</v>
      </c>
      <c r="S5522">
        <v>0</v>
      </c>
      <c r="T5522">
        <v>11.095000000000001</v>
      </c>
      <c r="U5522">
        <v>365.43055500000003</v>
      </c>
    </row>
    <row r="5523" spans="1:21" x14ac:dyDescent="0.25">
      <c r="A5523" t="s">
        <v>20888</v>
      </c>
      <c r="B5523">
        <v>1</v>
      </c>
      <c r="C5523" t="s">
        <v>78</v>
      </c>
      <c r="D5523" t="s">
        <v>102</v>
      </c>
      <c r="E5523" t="s">
        <v>1412</v>
      </c>
      <c r="F5523" t="s">
        <v>140</v>
      </c>
      <c r="G5523" t="s">
        <v>72</v>
      </c>
      <c r="H5523" t="s">
        <v>129</v>
      </c>
      <c r="I5523" t="s">
        <v>22</v>
      </c>
      <c r="J5523" t="s">
        <v>141</v>
      </c>
      <c r="K5523" t="s">
        <v>20889</v>
      </c>
      <c r="L5523" t="s">
        <v>20890</v>
      </c>
      <c r="M5523">
        <v>2.4508333329999998</v>
      </c>
      <c r="N5523">
        <v>0</v>
      </c>
      <c r="O5523">
        <v>0</v>
      </c>
      <c r="P5523">
        <v>1</v>
      </c>
      <c r="Q5523">
        <v>58</v>
      </c>
      <c r="R5523">
        <v>0</v>
      </c>
      <c r="S5523">
        <v>0</v>
      </c>
      <c r="T5523">
        <v>2.4508329999999998</v>
      </c>
      <c r="U5523">
        <v>142.14833300000001</v>
      </c>
    </row>
    <row r="5524" spans="1:21" x14ac:dyDescent="0.25">
      <c r="A5524" t="s">
        <v>20891</v>
      </c>
      <c r="B5524">
        <v>1</v>
      </c>
      <c r="C5524" t="s">
        <v>78</v>
      </c>
      <c r="D5524" t="s">
        <v>102</v>
      </c>
      <c r="E5524" t="s">
        <v>1412</v>
      </c>
      <c r="F5524" t="s">
        <v>140</v>
      </c>
      <c r="G5524" t="s">
        <v>72</v>
      </c>
      <c r="H5524" t="s">
        <v>129</v>
      </c>
      <c r="I5524" t="s">
        <v>22</v>
      </c>
      <c r="J5524" t="s">
        <v>141</v>
      </c>
      <c r="K5524" t="s">
        <v>20892</v>
      </c>
      <c r="L5524" t="s">
        <v>20893</v>
      </c>
      <c r="M5524">
        <v>2.102777777</v>
      </c>
      <c r="N5524">
        <v>0</v>
      </c>
      <c r="O5524">
        <v>0</v>
      </c>
      <c r="P5524">
        <v>63</v>
      </c>
      <c r="Q5524">
        <v>2075</v>
      </c>
      <c r="R5524">
        <v>0</v>
      </c>
      <c r="S5524">
        <v>0</v>
      </c>
      <c r="T5524">
        <v>132.47499999999999</v>
      </c>
      <c r="U5524">
        <v>4363.2638870000001</v>
      </c>
    </row>
    <row r="5525" spans="1:21" x14ac:dyDescent="0.25">
      <c r="A5525" t="s">
        <v>20894</v>
      </c>
      <c r="B5525">
        <v>1</v>
      </c>
      <c r="C5525" t="s">
        <v>78</v>
      </c>
      <c r="D5525" t="s">
        <v>102</v>
      </c>
      <c r="E5525" t="s">
        <v>1408</v>
      </c>
      <c r="F5525" t="s">
        <v>140</v>
      </c>
      <c r="G5525" t="s">
        <v>72</v>
      </c>
      <c r="H5525" t="s">
        <v>129</v>
      </c>
      <c r="I5525" t="s">
        <v>22</v>
      </c>
      <c r="J5525" t="s">
        <v>141</v>
      </c>
      <c r="K5525" t="s">
        <v>16004</v>
      </c>
      <c r="L5525" t="s">
        <v>20895</v>
      </c>
      <c r="M5525">
        <v>0.75083333299999999</v>
      </c>
      <c r="N5525">
        <v>0</v>
      </c>
      <c r="O5525">
        <v>0</v>
      </c>
      <c r="P5525">
        <v>63</v>
      </c>
      <c r="Q5525">
        <v>2054</v>
      </c>
      <c r="R5525">
        <v>0</v>
      </c>
      <c r="S5525">
        <v>0</v>
      </c>
      <c r="T5525">
        <v>47.302500000000002</v>
      </c>
      <c r="U5525">
        <v>1542.2116659999999</v>
      </c>
    </row>
    <row r="5526" spans="1:21" x14ac:dyDescent="0.25">
      <c r="A5526" t="s">
        <v>20896</v>
      </c>
      <c r="B5526">
        <v>1</v>
      </c>
      <c r="C5526" t="s">
        <v>78</v>
      </c>
      <c r="D5526" t="s">
        <v>80</v>
      </c>
      <c r="E5526" t="s">
        <v>20897</v>
      </c>
      <c r="F5526" t="s">
        <v>4986</v>
      </c>
      <c r="G5526" t="s">
        <v>71</v>
      </c>
      <c r="H5526" t="s">
        <v>129</v>
      </c>
      <c r="I5526" t="s">
        <v>22</v>
      </c>
      <c r="J5526" t="s">
        <v>141</v>
      </c>
      <c r="K5526" t="s">
        <v>20898</v>
      </c>
      <c r="L5526" t="s">
        <v>20899</v>
      </c>
      <c r="M5526">
        <v>1.051111111</v>
      </c>
      <c r="N5526">
        <v>0</v>
      </c>
      <c r="O5526">
        <v>27</v>
      </c>
      <c r="P5526">
        <v>0</v>
      </c>
      <c r="Q5526">
        <v>0</v>
      </c>
      <c r="R5526">
        <v>0</v>
      </c>
      <c r="S5526">
        <v>28.38</v>
      </c>
      <c r="T5526">
        <v>0</v>
      </c>
      <c r="U5526">
        <v>0</v>
      </c>
    </row>
    <row r="5527" spans="1:21" x14ac:dyDescent="0.25">
      <c r="A5527" t="s">
        <v>20900</v>
      </c>
      <c r="B5527">
        <v>1</v>
      </c>
      <c r="C5527" t="s">
        <v>78</v>
      </c>
      <c r="D5527" t="s">
        <v>83</v>
      </c>
      <c r="E5527" t="s">
        <v>20901</v>
      </c>
      <c r="F5527" t="s">
        <v>4991</v>
      </c>
      <c r="G5527" t="s">
        <v>71</v>
      </c>
      <c r="H5527" t="s">
        <v>129</v>
      </c>
      <c r="I5527" t="s">
        <v>22</v>
      </c>
      <c r="J5527" t="s">
        <v>141</v>
      </c>
      <c r="K5527" t="s">
        <v>20902</v>
      </c>
      <c r="L5527" t="s">
        <v>20903</v>
      </c>
      <c r="M5527">
        <v>0.757222222</v>
      </c>
      <c r="N5527">
        <v>0</v>
      </c>
      <c r="O5527">
        <v>2</v>
      </c>
      <c r="P5527">
        <v>0</v>
      </c>
      <c r="Q5527">
        <v>0</v>
      </c>
      <c r="R5527">
        <v>0</v>
      </c>
      <c r="S5527">
        <v>1.5144439999999999</v>
      </c>
      <c r="T5527">
        <v>0</v>
      </c>
      <c r="U5527">
        <v>0</v>
      </c>
    </row>
    <row r="5528" spans="1:21" x14ac:dyDescent="0.25">
      <c r="A5528" t="s">
        <v>20904</v>
      </c>
      <c r="B5528">
        <v>1</v>
      </c>
      <c r="C5528" t="s">
        <v>78</v>
      </c>
      <c r="D5528" t="s">
        <v>90</v>
      </c>
      <c r="E5528" t="s">
        <v>20905</v>
      </c>
      <c r="F5528" t="s">
        <v>6379</v>
      </c>
      <c r="G5528" t="s">
        <v>71</v>
      </c>
      <c r="H5528" t="s">
        <v>129</v>
      </c>
      <c r="I5528" t="s">
        <v>22</v>
      </c>
      <c r="J5528" t="s">
        <v>141</v>
      </c>
      <c r="K5528" t="s">
        <v>20906</v>
      </c>
      <c r="L5528" t="s">
        <v>20907</v>
      </c>
      <c r="M5528">
        <v>3.8794444440000002</v>
      </c>
      <c r="N5528">
        <v>0</v>
      </c>
      <c r="O5528">
        <v>14</v>
      </c>
      <c r="P5528">
        <v>0</v>
      </c>
      <c r="Q5528">
        <v>0</v>
      </c>
      <c r="R5528">
        <v>0</v>
      </c>
      <c r="S5528">
        <v>54.312221999999998</v>
      </c>
      <c r="T5528">
        <v>0</v>
      </c>
      <c r="U5528">
        <v>0</v>
      </c>
    </row>
    <row r="5529" spans="1:21" x14ac:dyDescent="0.25">
      <c r="A5529" t="s">
        <v>20908</v>
      </c>
      <c r="B5529">
        <v>1</v>
      </c>
      <c r="C5529" t="s">
        <v>78</v>
      </c>
      <c r="D5529" t="s">
        <v>94</v>
      </c>
      <c r="E5529" t="s">
        <v>20909</v>
      </c>
      <c r="F5529" t="s">
        <v>4991</v>
      </c>
      <c r="G5529" t="s">
        <v>71</v>
      </c>
      <c r="H5529" t="s">
        <v>129</v>
      </c>
      <c r="I5529" t="s">
        <v>22</v>
      </c>
      <c r="J5529" t="s">
        <v>141</v>
      </c>
      <c r="K5529" t="s">
        <v>20910</v>
      </c>
      <c r="L5529" t="s">
        <v>20911</v>
      </c>
      <c r="M5529">
        <v>5.97</v>
      </c>
      <c r="N5529">
        <v>0</v>
      </c>
      <c r="O5529">
        <v>2</v>
      </c>
      <c r="P5529">
        <v>0</v>
      </c>
      <c r="Q5529">
        <v>0</v>
      </c>
      <c r="R5529">
        <v>0</v>
      </c>
      <c r="S5529">
        <v>11.94</v>
      </c>
      <c r="T5529">
        <v>0</v>
      </c>
      <c r="U5529">
        <v>0</v>
      </c>
    </row>
    <row r="5530" spans="1:21" x14ac:dyDescent="0.25">
      <c r="A5530" t="s">
        <v>20912</v>
      </c>
      <c r="B5530">
        <v>1</v>
      </c>
      <c r="C5530" t="s">
        <v>78</v>
      </c>
      <c r="D5530" t="s">
        <v>80</v>
      </c>
      <c r="E5530" t="s">
        <v>20913</v>
      </c>
      <c r="F5530" t="s">
        <v>5012</v>
      </c>
      <c r="G5530" t="s">
        <v>72</v>
      </c>
      <c r="H5530" t="s">
        <v>129</v>
      </c>
      <c r="I5530" t="s">
        <v>22</v>
      </c>
      <c r="J5530" t="s">
        <v>141</v>
      </c>
      <c r="K5530" t="s">
        <v>20914</v>
      </c>
      <c r="L5530" t="s">
        <v>20915</v>
      </c>
      <c r="M5530">
        <v>2.1511111110000001</v>
      </c>
      <c r="N5530">
        <v>1</v>
      </c>
      <c r="O5530">
        <v>366</v>
      </c>
      <c r="P5530">
        <v>0</v>
      </c>
      <c r="Q5530">
        <v>0</v>
      </c>
      <c r="R5530">
        <v>2.1511110000000002</v>
      </c>
      <c r="S5530">
        <v>787.30666699999995</v>
      </c>
      <c r="T5530">
        <v>0</v>
      </c>
      <c r="U5530">
        <v>0</v>
      </c>
    </row>
    <row r="5531" spans="1:21" x14ac:dyDescent="0.25">
      <c r="A5531" t="s">
        <v>20916</v>
      </c>
      <c r="B5531">
        <v>1</v>
      </c>
      <c r="C5531" t="s">
        <v>78</v>
      </c>
      <c r="D5531" t="s">
        <v>80</v>
      </c>
      <c r="E5531" t="s">
        <v>20917</v>
      </c>
      <c r="F5531" t="s">
        <v>4991</v>
      </c>
      <c r="G5531" t="s">
        <v>71</v>
      </c>
      <c r="H5531" t="s">
        <v>129</v>
      </c>
      <c r="I5531" t="s">
        <v>22</v>
      </c>
      <c r="J5531" t="s">
        <v>141</v>
      </c>
      <c r="K5531" t="s">
        <v>20918</v>
      </c>
      <c r="L5531" t="s">
        <v>20919</v>
      </c>
      <c r="M5531">
        <v>1.8730555550000001</v>
      </c>
      <c r="N5531">
        <v>0</v>
      </c>
      <c r="O5531">
        <v>2</v>
      </c>
      <c r="P5531">
        <v>0</v>
      </c>
      <c r="Q5531">
        <v>0</v>
      </c>
      <c r="R5531">
        <v>0</v>
      </c>
      <c r="S5531">
        <v>3.746111</v>
      </c>
      <c r="T5531">
        <v>0</v>
      </c>
      <c r="U5531">
        <v>0</v>
      </c>
    </row>
    <row r="5532" spans="1:21" x14ac:dyDescent="0.25">
      <c r="A5532" t="s">
        <v>20920</v>
      </c>
      <c r="B5532">
        <v>1</v>
      </c>
      <c r="C5532" t="s">
        <v>78</v>
      </c>
      <c r="D5532" t="s">
        <v>80</v>
      </c>
      <c r="E5532" t="s">
        <v>20921</v>
      </c>
      <c r="F5532" t="s">
        <v>5748</v>
      </c>
      <c r="G5532" t="s">
        <v>71</v>
      </c>
      <c r="H5532" t="s">
        <v>129</v>
      </c>
      <c r="I5532" t="s">
        <v>22</v>
      </c>
      <c r="J5532" t="s">
        <v>141</v>
      </c>
      <c r="K5532" t="s">
        <v>20922</v>
      </c>
      <c r="L5532" t="s">
        <v>20923</v>
      </c>
      <c r="M5532">
        <v>0.78972222199999997</v>
      </c>
      <c r="N5532">
        <v>1</v>
      </c>
      <c r="O5532">
        <v>748</v>
      </c>
      <c r="P5532">
        <v>0</v>
      </c>
      <c r="Q5532">
        <v>0</v>
      </c>
      <c r="R5532">
        <v>0.78972200000000004</v>
      </c>
      <c r="S5532">
        <v>590.712222</v>
      </c>
      <c r="T5532">
        <v>0</v>
      </c>
      <c r="U5532">
        <v>0</v>
      </c>
    </row>
    <row r="5533" spans="1:21" x14ac:dyDescent="0.25">
      <c r="A5533" t="s">
        <v>20924</v>
      </c>
      <c r="B5533">
        <v>1</v>
      </c>
      <c r="C5533" t="s">
        <v>78</v>
      </c>
      <c r="D5533" t="s">
        <v>83</v>
      </c>
      <c r="E5533" t="s">
        <v>20925</v>
      </c>
      <c r="F5533" t="s">
        <v>128</v>
      </c>
      <c r="G5533" t="s">
        <v>71</v>
      </c>
      <c r="H5533" t="s">
        <v>129</v>
      </c>
      <c r="I5533" t="s">
        <v>22</v>
      </c>
      <c r="J5533" t="s">
        <v>130</v>
      </c>
      <c r="K5533" t="s">
        <v>20926</v>
      </c>
      <c r="L5533" t="s">
        <v>20927</v>
      </c>
      <c r="M5533">
        <v>0.15805555499999999</v>
      </c>
      <c r="N5533">
        <v>0</v>
      </c>
      <c r="O5533">
        <v>343</v>
      </c>
      <c r="P5533">
        <v>0</v>
      </c>
      <c r="Q5533">
        <v>0</v>
      </c>
      <c r="R5533">
        <v>0</v>
      </c>
      <c r="S5533">
        <v>54.213054999999997</v>
      </c>
      <c r="T5533">
        <v>0</v>
      </c>
      <c r="U5533">
        <v>0</v>
      </c>
    </row>
    <row r="5534" spans="1:21" x14ac:dyDescent="0.25">
      <c r="A5534" t="s">
        <v>20928</v>
      </c>
      <c r="B5534">
        <v>1</v>
      </c>
      <c r="C5534" t="s">
        <v>78</v>
      </c>
      <c r="D5534" t="s">
        <v>83</v>
      </c>
      <c r="E5534" t="s">
        <v>20864</v>
      </c>
      <c r="F5534" t="s">
        <v>154</v>
      </c>
      <c r="G5534" t="s">
        <v>76</v>
      </c>
      <c r="H5534" t="s">
        <v>168</v>
      </c>
      <c r="I5534" t="s">
        <v>22</v>
      </c>
      <c r="J5534" t="s">
        <v>130</v>
      </c>
      <c r="K5534" t="s">
        <v>20929</v>
      </c>
      <c r="L5534" t="s">
        <v>20930</v>
      </c>
      <c r="M5534">
        <v>3.6944444E-2</v>
      </c>
      <c r="N5534">
        <v>7</v>
      </c>
      <c r="O5534">
        <v>1215</v>
      </c>
      <c r="P5534">
        <v>0</v>
      </c>
      <c r="Q5534">
        <v>0</v>
      </c>
      <c r="R5534">
        <v>0.25861099999999998</v>
      </c>
      <c r="S5534">
        <v>44.887498999999998</v>
      </c>
      <c r="T5534">
        <v>0</v>
      </c>
      <c r="U5534">
        <v>0</v>
      </c>
    </row>
    <row r="5535" spans="1:21" x14ac:dyDescent="0.25">
      <c r="A5535" t="s">
        <v>20931</v>
      </c>
      <c r="B5535">
        <v>1</v>
      </c>
      <c r="C5535" t="s">
        <v>78</v>
      </c>
      <c r="D5535" t="s">
        <v>83</v>
      </c>
      <c r="E5535" t="s">
        <v>20932</v>
      </c>
      <c r="F5535" t="s">
        <v>154</v>
      </c>
      <c r="G5535" t="s">
        <v>76</v>
      </c>
      <c r="H5535" t="s">
        <v>168</v>
      </c>
      <c r="I5535" t="s">
        <v>22</v>
      </c>
      <c r="J5535" t="s">
        <v>130</v>
      </c>
      <c r="K5535" t="s">
        <v>20933</v>
      </c>
      <c r="L5535" t="s">
        <v>20934</v>
      </c>
      <c r="M5535">
        <v>3.2777777000000001E-2</v>
      </c>
      <c r="N5535">
        <v>10</v>
      </c>
      <c r="O5535">
        <v>1473</v>
      </c>
      <c r="P5535">
        <v>0</v>
      </c>
      <c r="Q5535">
        <v>0</v>
      </c>
      <c r="R5535">
        <v>0.32777800000000001</v>
      </c>
      <c r="S5535">
        <v>48.281666000000001</v>
      </c>
      <c r="T5535">
        <v>0</v>
      </c>
      <c r="U5535">
        <v>0</v>
      </c>
    </row>
    <row r="5536" spans="1:21" x14ac:dyDescent="0.25">
      <c r="A5536" t="s">
        <v>20935</v>
      </c>
      <c r="B5536">
        <v>1</v>
      </c>
      <c r="C5536" t="s">
        <v>78</v>
      </c>
      <c r="D5536" t="s">
        <v>82</v>
      </c>
      <c r="E5536" t="s">
        <v>13611</v>
      </c>
      <c r="F5536" t="s">
        <v>4986</v>
      </c>
      <c r="G5536" t="s">
        <v>71</v>
      </c>
      <c r="H5536" t="s">
        <v>129</v>
      </c>
      <c r="I5536" t="s">
        <v>22</v>
      </c>
      <c r="J5536" t="s">
        <v>141</v>
      </c>
      <c r="K5536" t="s">
        <v>20936</v>
      </c>
      <c r="L5536" t="s">
        <v>20937</v>
      </c>
      <c r="M5536">
        <v>0.91361111100000003</v>
      </c>
      <c r="N5536">
        <v>0</v>
      </c>
      <c r="O5536">
        <v>19</v>
      </c>
      <c r="P5536">
        <v>0</v>
      </c>
      <c r="Q5536">
        <v>0</v>
      </c>
      <c r="R5536">
        <v>0</v>
      </c>
      <c r="S5536">
        <v>17.358611</v>
      </c>
      <c r="T5536">
        <v>0</v>
      </c>
      <c r="U5536">
        <v>0</v>
      </c>
    </row>
    <row r="5537" spans="1:21" x14ac:dyDescent="0.25">
      <c r="A5537" t="s">
        <v>20938</v>
      </c>
      <c r="B5537">
        <v>1</v>
      </c>
      <c r="C5537" t="s">
        <v>78</v>
      </c>
      <c r="D5537" t="s">
        <v>82</v>
      </c>
      <c r="E5537" t="s">
        <v>13611</v>
      </c>
      <c r="F5537" t="s">
        <v>4986</v>
      </c>
      <c r="G5537" t="s">
        <v>71</v>
      </c>
      <c r="H5537" t="s">
        <v>129</v>
      </c>
      <c r="I5537" t="s">
        <v>22</v>
      </c>
      <c r="J5537" t="s">
        <v>141</v>
      </c>
      <c r="K5537" t="s">
        <v>20939</v>
      </c>
      <c r="L5537" t="s">
        <v>20940</v>
      </c>
      <c r="M5537">
        <v>1.234444444</v>
      </c>
      <c r="N5537">
        <v>0</v>
      </c>
      <c r="O5537">
        <v>19</v>
      </c>
      <c r="P5537">
        <v>0</v>
      </c>
      <c r="Q5537">
        <v>0</v>
      </c>
      <c r="R5537">
        <v>0</v>
      </c>
      <c r="S5537">
        <v>23.454443999999999</v>
      </c>
      <c r="T5537">
        <v>0</v>
      </c>
      <c r="U5537">
        <v>0</v>
      </c>
    </row>
    <row r="5538" spans="1:21" x14ac:dyDescent="0.25">
      <c r="A5538" t="s">
        <v>20941</v>
      </c>
      <c r="B5538">
        <v>1</v>
      </c>
      <c r="C5538" t="s">
        <v>78</v>
      </c>
      <c r="D5538" t="s">
        <v>94</v>
      </c>
      <c r="E5538" t="s">
        <v>20942</v>
      </c>
      <c r="F5538" t="s">
        <v>4991</v>
      </c>
      <c r="G5538" t="s">
        <v>71</v>
      </c>
      <c r="H5538" t="s">
        <v>129</v>
      </c>
      <c r="I5538" t="s">
        <v>22</v>
      </c>
      <c r="J5538" t="s">
        <v>141</v>
      </c>
      <c r="K5538" t="s">
        <v>20943</v>
      </c>
      <c r="L5538" t="s">
        <v>20944</v>
      </c>
      <c r="M5538">
        <v>2.3933333330000002</v>
      </c>
      <c r="N5538">
        <v>0</v>
      </c>
      <c r="O5538">
        <v>2</v>
      </c>
      <c r="P5538">
        <v>0</v>
      </c>
      <c r="Q5538">
        <v>0</v>
      </c>
      <c r="R5538">
        <v>0</v>
      </c>
      <c r="S5538">
        <v>4.7866669999999996</v>
      </c>
      <c r="T5538">
        <v>0</v>
      </c>
      <c r="U5538">
        <v>0</v>
      </c>
    </row>
    <row r="5539" spans="1:21" x14ac:dyDescent="0.25">
      <c r="A5539" t="s">
        <v>20945</v>
      </c>
      <c r="B5539">
        <v>1</v>
      </c>
      <c r="C5539" t="s">
        <v>78</v>
      </c>
      <c r="D5539" t="s">
        <v>104</v>
      </c>
      <c r="E5539" t="s">
        <v>20946</v>
      </c>
      <c r="F5539" t="s">
        <v>4986</v>
      </c>
      <c r="G5539" t="s">
        <v>71</v>
      </c>
      <c r="H5539" t="s">
        <v>129</v>
      </c>
      <c r="I5539" t="s">
        <v>22</v>
      </c>
      <c r="J5539" t="s">
        <v>141</v>
      </c>
      <c r="K5539" t="s">
        <v>20947</v>
      </c>
      <c r="L5539" t="s">
        <v>20948</v>
      </c>
      <c r="M5539">
        <v>0.73388888799999996</v>
      </c>
      <c r="N5539">
        <v>0</v>
      </c>
      <c r="O5539">
        <v>79</v>
      </c>
      <c r="P5539">
        <v>0</v>
      </c>
      <c r="Q5539">
        <v>0</v>
      </c>
      <c r="R5539">
        <v>0</v>
      </c>
      <c r="S5539">
        <v>57.977221999999998</v>
      </c>
      <c r="T5539">
        <v>0</v>
      </c>
      <c r="U5539">
        <v>0</v>
      </c>
    </row>
    <row r="5540" spans="1:21" x14ac:dyDescent="0.25">
      <c r="A5540" t="s">
        <v>20949</v>
      </c>
      <c r="B5540">
        <v>1</v>
      </c>
      <c r="C5540" t="s">
        <v>78</v>
      </c>
      <c r="D5540" t="s">
        <v>104</v>
      </c>
      <c r="E5540" t="s">
        <v>20950</v>
      </c>
      <c r="F5540" t="s">
        <v>140</v>
      </c>
      <c r="G5540" t="s">
        <v>72</v>
      </c>
      <c r="H5540" t="s">
        <v>129</v>
      </c>
      <c r="I5540" t="s">
        <v>22</v>
      </c>
      <c r="J5540" t="s">
        <v>141</v>
      </c>
      <c r="K5540" t="s">
        <v>20951</v>
      </c>
      <c r="L5540" t="s">
        <v>20952</v>
      </c>
      <c r="M5540">
        <v>0.36888888800000003</v>
      </c>
      <c r="N5540">
        <v>1</v>
      </c>
      <c r="O5540">
        <v>100</v>
      </c>
      <c r="P5540">
        <v>78</v>
      </c>
      <c r="Q5540">
        <v>1780</v>
      </c>
      <c r="R5540">
        <v>0.36888900000000002</v>
      </c>
      <c r="S5540">
        <v>36.888888999999999</v>
      </c>
      <c r="T5540">
        <v>28.773333000000001</v>
      </c>
      <c r="U5540">
        <v>656.62222099999997</v>
      </c>
    </row>
    <row r="5541" spans="1:21" x14ac:dyDescent="0.25">
      <c r="A5541" t="s">
        <v>20953</v>
      </c>
      <c r="B5541">
        <v>1</v>
      </c>
      <c r="C5541" t="s">
        <v>78</v>
      </c>
      <c r="D5541" t="s">
        <v>104</v>
      </c>
      <c r="E5541" t="s">
        <v>20954</v>
      </c>
      <c r="F5541" t="s">
        <v>5748</v>
      </c>
      <c r="G5541" t="s">
        <v>71</v>
      </c>
      <c r="H5541" t="s">
        <v>129</v>
      </c>
      <c r="I5541" t="s">
        <v>22</v>
      </c>
      <c r="J5541" t="s">
        <v>141</v>
      </c>
      <c r="K5541" t="s">
        <v>20955</v>
      </c>
      <c r="L5541" t="s">
        <v>20956</v>
      </c>
      <c r="M5541">
        <v>0.53194444399999996</v>
      </c>
      <c r="N5541">
        <v>0</v>
      </c>
      <c r="O5541">
        <v>0</v>
      </c>
      <c r="P5541">
        <v>0</v>
      </c>
      <c r="Q5541">
        <v>178</v>
      </c>
      <c r="R5541">
        <v>0</v>
      </c>
      <c r="S5541">
        <v>0</v>
      </c>
      <c r="T5541">
        <v>0</v>
      </c>
      <c r="U5541">
        <v>94.686110999999997</v>
      </c>
    </row>
    <row r="5542" spans="1:21" x14ac:dyDescent="0.25">
      <c r="A5542" t="s">
        <v>20957</v>
      </c>
      <c r="B5542">
        <v>1</v>
      </c>
      <c r="C5542" t="s">
        <v>78</v>
      </c>
      <c r="D5542" t="s">
        <v>83</v>
      </c>
      <c r="E5542" t="s">
        <v>20958</v>
      </c>
      <c r="F5542" t="s">
        <v>5070</v>
      </c>
      <c r="G5542" t="s">
        <v>71</v>
      </c>
      <c r="H5542" t="s">
        <v>129</v>
      </c>
      <c r="I5542" t="s">
        <v>22</v>
      </c>
      <c r="J5542" t="s">
        <v>141</v>
      </c>
      <c r="K5542" t="s">
        <v>20959</v>
      </c>
      <c r="L5542" t="s">
        <v>20960</v>
      </c>
      <c r="M5542">
        <v>2.1863888880000002</v>
      </c>
      <c r="N5542">
        <v>0</v>
      </c>
      <c r="O5542">
        <v>3</v>
      </c>
      <c r="P5542">
        <v>0</v>
      </c>
      <c r="Q5542">
        <v>0</v>
      </c>
      <c r="R5542">
        <v>0</v>
      </c>
      <c r="S5542">
        <v>6.5591670000000004</v>
      </c>
      <c r="T5542">
        <v>0</v>
      </c>
      <c r="U5542">
        <v>0</v>
      </c>
    </row>
    <row r="5543" spans="1:21" x14ac:dyDescent="0.25">
      <c r="A5543" t="s">
        <v>20961</v>
      </c>
      <c r="B5543">
        <v>1</v>
      </c>
      <c r="C5543" t="s">
        <v>78</v>
      </c>
      <c r="D5543" t="s">
        <v>104</v>
      </c>
      <c r="E5543" t="s">
        <v>20962</v>
      </c>
      <c r="F5543" t="s">
        <v>5012</v>
      </c>
      <c r="G5543" t="s">
        <v>72</v>
      </c>
      <c r="H5543" t="s">
        <v>129</v>
      </c>
      <c r="I5543" t="s">
        <v>22</v>
      </c>
      <c r="J5543" t="s">
        <v>141</v>
      </c>
      <c r="K5543" t="s">
        <v>20963</v>
      </c>
      <c r="L5543" t="s">
        <v>20964</v>
      </c>
      <c r="M5543">
        <v>1.933888888</v>
      </c>
      <c r="N5543">
        <v>2</v>
      </c>
      <c r="O5543">
        <v>85</v>
      </c>
      <c r="P5543">
        <v>0</v>
      </c>
      <c r="Q5543">
        <v>0</v>
      </c>
      <c r="R5543">
        <v>3.8677779999999999</v>
      </c>
      <c r="S5543">
        <v>164.38055499999999</v>
      </c>
      <c r="T5543">
        <v>0</v>
      </c>
      <c r="U5543">
        <v>0</v>
      </c>
    </row>
    <row r="5544" spans="1:21" x14ac:dyDescent="0.25">
      <c r="A5544" t="s">
        <v>20965</v>
      </c>
      <c r="B5544">
        <v>1</v>
      </c>
      <c r="C5544" t="s">
        <v>78</v>
      </c>
      <c r="D5544" t="s">
        <v>104</v>
      </c>
      <c r="E5544" t="s">
        <v>20966</v>
      </c>
      <c r="F5544" t="s">
        <v>4991</v>
      </c>
      <c r="G5544" t="s">
        <v>71</v>
      </c>
      <c r="H5544" t="s">
        <v>129</v>
      </c>
      <c r="I5544" t="s">
        <v>22</v>
      </c>
      <c r="J5544" t="s">
        <v>141</v>
      </c>
      <c r="K5544" t="s">
        <v>20967</v>
      </c>
      <c r="L5544" t="s">
        <v>20968</v>
      </c>
      <c r="M5544">
        <v>1.991666666</v>
      </c>
      <c r="N5544">
        <v>0</v>
      </c>
      <c r="O5544">
        <v>0</v>
      </c>
      <c r="P5544">
        <v>0</v>
      </c>
      <c r="Q5544">
        <v>4</v>
      </c>
      <c r="R5544">
        <v>0</v>
      </c>
      <c r="S5544">
        <v>0</v>
      </c>
      <c r="T5544">
        <v>0</v>
      </c>
      <c r="U5544">
        <v>7.9666670000000002</v>
      </c>
    </row>
    <row r="5545" spans="1:21" x14ac:dyDescent="0.25">
      <c r="A5545" t="s">
        <v>20969</v>
      </c>
      <c r="B5545">
        <v>1</v>
      </c>
      <c r="C5545" t="s">
        <v>78</v>
      </c>
      <c r="D5545" t="s">
        <v>83</v>
      </c>
      <c r="E5545" t="s">
        <v>20970</v>
      </c>
      <c r="F5545" t="s">
        <v>2199</v>
      </c>
      <c r="G5545" t="s">
        <v>71</v>
      </c>
      <c r="H5545" t="s">
        <v>129</v>
      </c>
      <c r="I5545" t="s">
        <v>22</v>
      </c>
      <c r="J5545" t="s">
        <v>141</v>
      </c>
      <c r="K5545" t="s">
        <v>20971</v>
      </c>
      <c r="L5545" t="s">
        <v>20972</v>
      </c>
      <c r="M5545">
        <v>1.650833333</v>
      </c>
      <c r="N5545">
        <v>0</v>
      </c>
      <c r="O5545">
        <v>164</v>
      </c>
      <c r="P5545">
        <v>0</v>
      </c>
      <c r="Q5545">
        <v>0</v>
      </c>
      <c r="R5545">
        <v>0</v>
      </c>
      <c r="S5545">
        <v>270.73666700000001</v>
      </c>
      <c r="T5545">
        <v>0</v>
      </c>
      <c r="U5545">
        <v>0</v>
      </c>
    </row>
    <row r="5546" spans="1:21" x14ac:dyDescent="0.25">
      <c r="A5546" t="s">
        <v>20973</v>
      </c>
      <c r="B5546">
        <v>1</v>
      </c>
      <c r="C5546" t="s">
        <v>78</v>
      </c>
      <c r="D5546" t="s">
        <v>83</v>
      </c>
      <c r="E5546" t="s">
        <v>20974</v>
      </c>
      <c r="F5546" t="s">
        <v>4996</v>
      </c>
      <c r="G5546" t="s">
        <v>71</v>
      </c>
      <c r="H5546" t="s">
        <v>129</v>
      </c>
      <c r="I5546" t="s">
        <v>22</v>
      </c>
      <c r="J5546" t="s">
        <v>141</v>
      </c>
      <c r="K5546" t="s">
        <v>20975</v>
      </c>
      <c r="L5546" t="s">
        <v>20976</v>
      </c>
      <c r="M5546">
        <v>1.146111111</v>
      </c>
      <c r="N5546">
        <v>0</v>
      </c>
      <c r="O5546">
        <v>235</v>
      </c>
      <c r="P5546">
        <v>0</v>
      </c>
      <c r="Q5546">
        <v>0</v>
      </c>
      <c r="R5546">
        <v>0</v>
      </c>
      <c r="S5546">
        <v>269.33611100000002</v>
      </c>
      <c r="T5546">
        <v>0</v>
      </c>
      <c r="U5546">
        <v>0</v>
      </c>
    </row>
    <row r="5547" spans="1:21" x14ac:dyDescent="0.25">
      <c r="A5547" t="s">
        <v>20977</v>
      </c>
      <c r="B5547">
        <v>1</v>
      </c>
      <c r="C5547" t="s">
        <v>78</v>
      </c>
      <c r="D5547" t="s">
        <v>83</v>
      </c>
      <c r="E5547" t="s">
        <v>20978</v>
      </c>
      <c r="F5547" t="s">
        <v>5070</v>
      </c>
      <c r="G5547" t="s">
        <v>71</v>
      </c>
      <c r="H5547" t="s">
        <v>129</v>
      </c>
      <c r="I5547" t="s">
        <v>22</v>
      </c>
      <c r="J5547" t="s">
        <v>141</v>
      </c>
      <c r="K5547" t="s">
        <v>20979</v>
      </c>
      <c r="L5547" t="s">
        <v>20980</v>
      </c>
      <c r="M5547">
        <v>3.6305555549999999</v>
      </c>
      <c r="N5547">
        <v>0</v>
      </c>
      <c r="O5547">
        <v>9</v>
      </c>
      <c r="P5547">
        <v>0</v>
      </c>
      <c r="Q5547">
        <v>0</v>
      </c>
      <c r="R5547">
        <v>0</v>
      </c>
      <c r="S5547">
        <v>32.674999999999997</v>
      </c>
      <c r="T5547">
        <v>0</v>
      </c>
      <c r="U5547">
        <v>0</v>
      </c>
    </row>
    <row r="5548" spans="1:21" x14ac:dyDescent="0.25">
      <c r="A5548" t="s">
        <v>20981</v>
      </c>
      <c r="B5548">
        <v>1</v>
      </c>
      <c r="C5548" t="s">
        <v>78</v>
      </c>
      <c r="D5548" t="s">
        <v>83</v>
      </c>
      <c r="E5548" t="s">
        <v>11874</v>
      </c>
      <c r="F5548" t="s">
        <v>4986</v>
      </c>
      <c r="G5548" t="s">
        <v>71</v>
      </c>
      <c r="H5548" t="s">
        <v>129</v>
      </c>
      <c r="I5548" t="s">
        <v>22</v>
      </c>
      <c r="J5548" t="s">
        <v>141</v>
      </c>
      <c r="K5548" t="s">
        <v>20982</v>
      </c>
      <c r="L5548" t="s">
        <v>20983</v>
      </c>
      <c r="M5548">
        <v>3.7519444439999998</v>
      </c>
      <c r="N5548">
        <v>0</v>
      </c>
      <c r="O5548">
        <v>95</v>
      </c>
      <c r="P5548">
        <v>0</v>
      </c>
      <c r="Q5548">
        <v>0</v>
      </c>
      <c r="R5548">
        <v>0</v>
      </c>
      <c r="S5548">
        <v>356.43472200000002</v>
      </c>
      <c r="T5548">
        <v>0</v>
      </c>
      <c r="U5548">
        <v>0</v>
      </c>
    </row>
    <row r="5549" spans="1:21" x14ac:dyDescent="0.25">
      <c r="A5549" t="s">
        <v>20984</v>
      </c>
      <c r="B5549">
        <v>1</v>
      </c>
      <c r="C5549" t="s">
        <v>78</v>
      </c>
      <c r="D5549" t="s">
        <v>94</v>
      </c>
      <c r="E5549" t="s">
        <v>20985</v>
      </c>
      <c r="F5549" t="s">
        <v>4991</v>
      </c>
      <c r="G5549" t="s">
        <v>71</v>
      </c>
      <c r="H5549" t="s">
        <v>129</v>
      </c>
      <c r="I5549" t="s">
        <v>22</v>
      </c>
      <c r="J5549" t="s">
        <v>141</v>
      </c>
      <c r="K5549" t="s">
        <v>20986</v>
      </c>
      <c r="L5549" t="s">
        <v>8971</v>
      </c>
      <c r="M5549">
        <v>2.4288888879999999</v>
      </c>
      <c r="N5549">
        <v>0</v>
      </c>
      <c r="O5549">
        <v>1</v>
      </c>
      <c r="P5549">
        <v>0</v>
      </c>
      <c r="Q5549">
        <v>0</v>
      </c>
      <c r="R5549">
        <v>0</v>
      </c>
      <c r="S5549">
        <v>2.4288889999999999</v>
      </c>
      <c r="T5549">
        <v>0</v>
      </c>
      <c r="U5549">
        <v>0</v>
      </c>
    </row>
    <row r="5550" spans="1:21" x14ac:dyDescent="0.25">
      <c r="A5550" t="s">
        <v>20987</v>
      </c>
      <c r="B5550">
        <v>1</v>
      </c>
      <c r="C5550" t="s">
        <v>78</v>
      </c>
      <c r="D5550" t="s">
        <v>94</v>
      </c>
      <c r="E5550" t="s">
        <v>20988</v>
      </c>
      <c r="F5550" t="s">
        <v>5070</v>
      </c>
      <c r="G5550" t="s">
        <v>71</v>
      </c>
      <c r="H5550" t="s">
        <v>129</v>
      </c>
      <c r="I5550" t="s">
        <v>22</v>
      </c>
      <c r="J5550" t="s">
        <v>141</v>
      </c>
      <c r="K5550" t="s">
        <v>20989</v>
      </c>
      <c r="L5550" t="s">
        <v>20990</v>
      </c>
      <c r="M5550">
        <v>2.244722222</v>
      </c>
      <c r="N5550">
        <v>0</v>
      </c>
      <c r="O5550">
        <v>1</v>
      </c>
      <c r="P5550">
        <v>0</v>
      </c>
      <c r="Q5550">
        <v>0</v>
      </c>
      <c r="R5550">
        <v>0</v>
      </c>
      <c r="S5550">
        <v>2.2447219999999999</v>
      </c>
      <c r="T5550">
        <v>0</v>
      </c>
      <c r="U5550">
        <v>0</v>
      </c>
    </row>
    <row r="5551" spans="1:21" x14ac:dyDescent="0.25">
      <c r="A5551" t="s">
        <v>20991</v>
      </c>
      <c r="B5551">
        <v>1</v>
      </c>
      <c r="C5551" t="s">
        <v>78</v>
      </c>
      <c r="D5551" t="s">
        <v>94</v>
      </c>
      <c r="E5551" t="s">
        <v>20992</v>
      </c>
      <c r="F5551" t="s">
        <v>5070</v>
      </c>
      <c r="G5551" t="s">
        <v>71</v>
      </c>
      <c r="H5551" t="s">
        <v>129</v>
      </c>
      <c r="I5551" t="s">
        <v>22</v>
      </c>
      <c r="J5551" t="s">
        <v>141</v>
      </c>
      <c r="K5551" t="s">
        <v>20993</v>
      </c>
      <c r="L5551" t="s">
        <v>20994</v>
      </c>
      <c r="M5551">
        <v>2.8163888880000001</v>
      </c>
      <c r="N5551">
        <v>0</v>
      </c>
      <c r="O5551">
        <v>1</v>
      </c>
      <c r="P5551">
        <v>0</v>
      </c>
      <c r="Q5551">
        <v>0</v>
      </c>
      <c r="R5551">
        <v>0</v>
      </c>
      <c r="S5551">
        <v>2.816389</v>
      </c>
      <c r="T5551">
        <v>0</v>
      </c>
      <c r="U5551">
        <v>0</v>
      </c>
    </row>
    <row r="5552" spans="1:21" x14ac:dyDescent="0.25">
      <c r="A5552" t="s">
        <v>20995</v>
      </c>
      <c r="B5552">
        <v>1</v>
      </c>
      <c r="C5552" t="s">
        <v>78</v>
      </c>
      <c r="D5552" t="s">
        <v>83</v>
      </c>
      <c r="E5552" t="s">
        <v>4500</v>
      </c>
      <c r="F5552" t="s">
        <v>4996</v>
      </c>
      <c r="G5552" t="s">
        <v>71</v>
      </c>
      <c r="H5552" t="s">
        <v>129</v>
      </c>
      <c r="I5552" t="s">
        <v>22</v>
      </c>
      <c r="J5552" t="s">
        <v>141</v>
      </c>
      <c r="K5552" t="s">
        <v>20996</v>
      </c>
      <c r="L5552" t="s">
        <v>20997</v>
      </c>
      <c r="M5552">
        <v>1.1616666659999999</v>
      </c>
      <c r="N5552">
        <v>1</v>
      </c>
      <c r="O5552">
        <v>564</v>
      </c>
      <c r="P5552">
        <v>0</v>
      </c>
      <c r="Q5552">
        <v>0</v>
      </c>
      <c r="R5552">
        <v>1.161667</v>
      </c>
      <c r="S5552">
        <v>655.17999999999995</v>
      </c>
      <c r="T5552">
        <v>0</v>
      </c>
      <c r="U5552">
        <v>0</v>
      </c>
    </row>
    <row r="5553" spans="1:21" x14ac:dyDescent="0.25">
      <c r="A5553" t="s">
        <v>20998</v>
      </c>
      <c r="B5553">
        <v>1</v>
      </c>
      <c r="C5553" t="s">
        <v>78</v>
      </c>
      <c r="D5553" t="s">
        <v>94</v>
      </c>
      <c r="E5553" t="s">
        <v>20999</v>
      </c>
      <c r="F5553" t="s">
        <v>4991</v>
      </c>
      <c r="G5553" t="s">
        <v>71</v>
      </c>
      <c r="H5553" t="s">
        <v>129</v>
      </c>
      <c r="I5553" t="s">
        <v>22</v>
      </c>
      <c r="J5553" t="s">
        <v>141</v>
      </c>
      <c r="K5553" t="s">
        <v>21000</v>
      </c>
      <c r="L5553" t="s">
        <v>21001</v>
      </c>
      <c r="M5553">
        <v>0.85499999999999998</v>
      </c>
      <c r="N5553">
        <v>0</v>
      </c>
      <c r="O5553">
        <v>1</v>
      </c>
      <c r="P5553">
        <v>0</v>
      </c>
      <c r="Q5553">
        <v>0</v>
      </c>
      <c r="R5553">
        <v>0</v>
      </c>
      <c r="S5553">
        <v>0.85499999999999998</v>
      </c>
      <c r="T5553">
        <v>0</v>
      </c>
      <c r="U5553">
        <v>0</v>
      </c>
    </row>
    <row r="5554" spans="1:21" x14ac:dyDescent="0.25">
      <c r="A5554" t="s">
        <v>21002</v>
      </c>
      <c r="B5554">
        <v>1</v>
      </c>
      <c r="C5554" t="s">
        <v>78</v>
      </c>
      <c r="D5554" t="s">
        <v>94</v>
      </c>
      <c r="E5554" t="s">
        <v>21003</v>
      </c>
      <c r="F5554" t="s">
        <v>4991</v>
      </c>
      <c r="G5554" t="s">
        <v>71</v>
      </c>
      <c r="H5554" t="s">
        <v>129</v>
      </c>
      <c r="I5554" t="s">
        <v>22</v>
      </c>
      <c r="J5554" t="s">
        <v>141</v>
      </c>
      <c r="K5554" t="s">
        <v>21004</v>
      </c>
      <c r="L5554" t="s">
        <v>21005</v>
      </c>
      <c r="M5554">
        <v>1.299722222</v>
      </c>
      <c r="N5554">
        <v>0</v>
      </c>
      <c r="O5554">
        <v>1</v>
      </c>
      <c r="P5554">
        <v>0</v>
      </c>
      <c r="Q5554">
        <v>0</v>
      </c>
      <c r="R5554">
        <v>0</v>
      </c>
      <c r="S5554">
        <v>1.299722</v>
      </c>
      <c r="T5554">
        <v>0</v>
      </c>
      <c r="U5554">
        <v>0</v>
      </c>
    </row>
    <row r="5555" spans="1:21" x14ac:dyDescent="0.25">
      <c r="A5555" t="s">
        <v>21006</v>
      </c>
      <c r="B5555">
        <v>1</v>
      </c>
      <c r="C5555" t="s">
        <v>78</v>
      </c>
      <c r="D5555" t="s">
        <v>94</v>
      </c>
      <c r="E5555" t="s">
        <v>21007</v>
      </c>
      <c r="F5555" t="s">
        <v>4991</v>
      </c>
      <c r="G5555" t="s">
        <v>71</v>
      </c>
      <c r="H5555" t="s">
        <v>129</v>
      </c>
      <c r="I5555" t="s">
        <v>22</v>
      </c>
      <c r="J5555" t="s">
        <v>141</v>
      </c>
      <c r="K5555" t="s">
        <v>21008</v>
      </c>
      <c r="L5555" t="s">
        <v>21009</v>
      </c>
      <c r="M5555">
        <v>1.105</v>
      </c>
      <c r="N5555">
        <v>0</v>
      </c>
      <c r="O5555">
        <v>1</v>
      </c>
      <c r="P5555">
        <v>0</v>
      </c>
      <c r="Q5555">
        <v>0</v>
      </c>
      <c r="R5555">
        <v>0</v>
      </c>
      <c r="S5555">
        <v>1.105</v>
      </c>
      <c r="T5555">
        <v>0</v>
      </c>
      <c r="U5555">
        <v>0</v>
      </c>
    </row>
    <row r="5556" spans="1:21" x14ac:dyDescent="0.25">
      <c r="A5556" t="s">
        <v>21010</v>
      </c>
      <c r="B5556">
        <v>1</v>
      </c>
      <c r="C5556" t="s">
        <v>78</v>
      </c>
      <c r="D5556" t="s">
        <v>94</v>
      </c>
      <c r="E5556" t="s">
        <v>21011</v>
      </c>
      <c r="F5556" t="s">
        <v>4991</v>
      </c>
      <c r="G5556" t="s">
        <v>71</v>
      </c>
      <c r="H5556" t="s">
        <v>129</v>
      </c>
      <c r="I5556" t="s">
        <v>22</v>
      </c>
      <c r="J5556" t="s">
        <v>141</v>
      </c>
      <c r="K5556" t="s">
        <v>21012</v>
      </c>
      <c r="L5556" t="s">
        <v>21013</v>
      </c>
      <c r="M5556">
        <v>6.6494444440000002</v>
      </c>
      <c r="N5556">
        <v>0</v>
      </c>
      <c r="O5556">
        <v>1</v>
      </c>
      <c r="P5556">
        <v>0</v>
      </c>
      <c r="Q5556">
        <v>0</v>
      </c>
      <c r="R5556">
        <v>0</v>
      </c>
      <c r="S5556">
        <v>6.6494439999999999</v>
      </c>
      <c r="T5556">
        <v>0</v>
      </c>
      <c r="U5556">
        <v>0</v>
      </c>
    </row>
    <row r="5557" spans="1:21" x14ac:dyDescent="0.25">
      <c r="A5557" t="s">
        <v>21014</v>
      </c>
      <c r="B5557">
        <v>1</v>
      </c>
      <c r="C5557" t="s">
        <v>78</v>
      </c>
      <c r="D5557" t="s">
        <v>94</v>
      </c>
      <c r="E5557" t="s">
        <v>21015</v>
      </c>
      <c r="F5557" t="s">
        <v>4996</v>
      </c>
      <c r="G5557" t="s">
        <v>71</v>
      </c>
      <c r="H5557" t="s">
        <v>129</v>
      </c>
      <c r="I5557" t="s">
        <v>22</v>
      </c>
      <c r="J5557" t="s">
        <v>141</v>
      </c>
      <c r="K5557" t="s">
        <v>21016</v>
      </c>
      <c r="L5557" t="s">
        <v>21017</v>
      </c>
      <c r="M5557">
        <v>3.5975000000000001</v>
      </c>
      <c r="N5557">
        <v>0</v>
      </c>
      <c r="O5557">
        <v>75</v>
      </c>
      <c r="P5557">
        <v>0</v>
      </c>
      <c r="Q5557">
        <v>0</v>
      </c>
      <c r="R5557">
        <v>0</v>
      </c>
      <c r="S5557">
        <v>269.8125</v>
      </c>
      <c r="T5557">
        <v>0</v>
      </c>
      <c r="U5557">
        <v>0</v>
      </c>
    </row>
    <row r="5558" spans="1:21" x14ac:dyDescent="0.25">
      <c r="A5558" t="s">
        <v>21018</v>
      </c>
      <c r="B5558">
        <v>1</v>
      </c>
      <c r="C5558" t="s">
        <v>78</v>
      </c>
      <c r="D5558" t="s">
        <v>94</v>
      </c>
      <c r="E5558" t="s">
        <v>21019</v>
      </c>
      <c r="F5558" t="s">
        <v>5070</v>
      </c>
      <c r="G5558" t="s">
        <v>71</v>
      </c>
      <c r="H5558" t="s">
        <v>129</v>
      </c>
      <c r="I5558" t="s">
        <v>22</v>
      </c>
      <c r="J5558" t="s">
        <v>141</v>
      </c>
      <c r="K5558" t="s">
        <v>21020</v>
      </c>
      <c r="L5558" t="s">
        <v>21021</v>
      </c>
      <c r="M5558">
        <v>1.823055555</v>
      </c>
      <c r="N5558">
        <v>0</v>
      </c>
      <c r="O5558">
        <v>1</v>
      </c>
      <c r="P5558">
        <v>0</v>
      </c>
      <c r="Q5558">
        <v>0</v>
      </c>
      <c r="R5558">
        <v>0</v>
      </c>
      <c r="S5558">
        <v>1.823056</v>
      </c>
      <c r="T5558">
        <v>0</v>
      </c>
      <c r="U5558">
        <v>0</v>
      </c>
    </row>
    <row r="5559" spans="1:21" x14ac:dyDescent="0.25">
      <c r="A5559" t="s">
        <v>21022</v>
      </c>
      <c r="B5559">
        <v>1</v>
      </c>
      <c r="C5559" t="s">
        <v>78</v>
      </c>
      <c r="D5559" t="s">
        <v>94</v>
      </c>
      <c r="E5559" t="s">
        <v>21023</v>
      </c>
      <c r="F5559" t="s">
        <v>4991</v>
      </c>
      <c r="G5559" t="s">
        <v>71</v>
      </c>
      <c r="H5559" t="s">
        <v>129</v>
      </c>
      <c r="I5559" t="s">
        <v>22</v>
      </c>
      <c r="J5559" t="s">
        <v>141</v>
      </c>
      <c r="K5559" t="s">
        <v>21024</v>
      </c>
      <c r="L5559" t="s">
        <v>21025</v>
      </c>
      <c r="M5559">
        <v>0.41166666600000001</v>
      </c>
      <c r="N5559">
        <v>0</v>
      </c>
      <c r="O5559">
        <v>1</v>
      </c>
      <c r="P5559">
        <v>0</v>
      </c>
      <c r="Q5559">
        <v>0</v>
      </c>
      <c r="R5559">
        <v>0</v>
      </c>
      <c r="S5559">
        <v>0.41166700000000001</v>
      </c>
      <c r="T5559">
        <v>0</v>
      </c>
      <c r="U5559">
        <v>0</v>
      </c>
    </row>
    <row r="5560" spans="1:21" x14ac:dyDescent="0.25">
      <c r="A5560" t="s">
        <v>21026</v>
      </c>
      <c r="B5560">
        <v>1</v>
      </c>
      <c r="C5560" t="s">
        <v>78</v>
      </c>
      <c r="D5560" t="s">
        <v>94</v>
      </c>
      <c r="E5560" t="s">
        <v>21027</v>
      </c>
      <c r="F5560" t="s">
        <v>4996</v>
      </c>
      <c r="G5560" t="s">
        <v>71</v>
      </c>
      <c r="H5560" t="s">
        <v>129</v>
      </c>
      <c r="I5560" t="s">
        <v>22</v>
      </c>
      <c r="J5560" t="s">
        <v>141</v>
      </c>
      <c r="K5560" t="s">
        <v>21028</v>
      </c>
      <c r="L5560" t="s">
        <v>21029</v>
      </c>
      <c r="M5560">
        <v>2.7430555550000002</v>
      </c>
      <c r="N5560">
        <v>0</v>
      </c>
      <c r="O5560">
        <v>63</v>
      </c>
      <c r="P5560">
        <v>0</v>
      </c>
      <c r="Q5560">
        <v>0</v>
      </c>
      <c r="R5560">
        <v>0</v>
      </c>
      <c r="S5560">
        <v>172.8125</v>
      </c>
      <c r="T5560">
        <v>0</v>
      </c>
      <c r="U5560">
        <v>0</v>
      </c>
    </row>
    <row r="5561" spans="1:21" x14ac:dyDescent="0.25">
      <c r="A5561" t="s">
        <v>21030</v>
      </c>
      <c r="B5561">
        <v>1</v>
      </c>
      <c r="C5561" t="s">
        <v>78</v>
      </c>
      <c r="D5561" t="s">
        <v>94</v>
      </c>
      <c r="E5561" t="s">
        <v>21031</v>
      </c>
      <c r="F5561" t="s">
        <v>4991</v>
      </c>
      <c r="G5561" t="s">
        <v>71</v>
      </c>
      <c r="H5561" t="s">
        <v>129</v>
      </c>
      <c r="I5561" t="s">
        <v>22</v>
      </c>
      <c r="J5561" t="s">
        <v>141</v>
      </c>
      <c r="K5561" t="s">
        <v>21032</v>
      </c>
      <c r="L5561" t="s">
        <v>21033</v>
      </c>
      <c r="M5561">
        <v>9.2197222219999997</v>
      </c>
      <c r="N5561">
        <v>0</v>
      </c>
      <c r="O5561">
        <v>1</v>
      </c>
      <c r="P5561">
        <v>0</v>
      </c>
      <c r="Q5561">
        <v>0</v>
      </c>
      <c r="R5561">
        <v>0</v>
      </c>
      <c r="S5561">
        <v>9.2197220000000009</v>
      </c>
      <c r="T5561">
        <v>0</v>
      </c>
      <c r="U5561">
        <v>0</v>
      </c>
    </row>
    <row r="5562" spans="1:21" x14ac:dyDescent="0.25">
      <c r="A5562" t="s">
        <v>21034</v>
      </c>
      <c r="B5562">
        <v>1</v>
      </c>
      <c r="C5562" t="s">
        <v>78</v>
      </c>
      <c r="D5562" t="s">
        <v>98</v>
      </c>
      <c r="E5562" t="s">
        <v>21035</v>
      </c>
      <c r="F5562" t="s">
        <v>5070</v>
      </c>
      <c r="G5562" t="s">
        <v>71</v>
      </c>
      <c r="H5562" t="s">
        <v>129</v>
      </c>
      <c r="I5562" t="s">
        <v>22</v>
      </c>
      <c r="J5562" t="s">
        <v>141</v>
      </c>
      <c r="K5562" t="s">
        <v>21036</v>
      </c>
      <c r="L5562" t="s">
        <v>21037</v>
      </c>
      <c r="M5562">
        <v>8.9186111110000006</v>
      </c>
      <c r="N5562">
        <v>0</v>
      </c>
      <c r="O5562">
        <v>1</v>
      </c>
      <c r="P5562">
        <v>0</v>
      </c>
      <c r="Q5562">
        <v>0</v>
      </c>
      <c r="R5562">
        <v>0</v>
      </c>
      <c r="S5562">
        <v>8.9186110000000003</v>
      </c>
      <c r="T5562">
        <v>0</v>
      </c>
      <c r="U5562">
        <v>0</v>
      </c>
    </row>
    <row r="5563" spans="1:21" x14ac:dyDescent="0.25">
      <c r="A5563" t="s">
        <v>21038</v>
      </c>
      <c r="B5563">
        <v>1</v>
      </c>
      <c r="C5563" t="s">
        <v>78</v>
      </c>
      <c r="D5563" t="s">
        <v>80</v>
      </c>
      <c r="E5563" t="s">
        <v>21039</v>
      </c>
      <c r="F5563" t="s">
        <v>4991</v>
      </c>
      <c r="G5563" t="s">
        <v>71</v>
      </c>
      <c r="H5563" t="s">
        <v>129</v>
      </c>
      <c r="I5563" t="s">
        <v>22</v>
      </c>
      <c r="J5563" t="s">
        <v>141</v>
      </c>
      <c r="K5563" t="s">
        <v>21040</v>
      </c>
      <c r="L5563" t="s">
        <v>21041</v>
      </c>
      <c r="M5563">
        <v>0.68444444400000004</v>
      </c>
      <c r="N5563">
        <v>0</v>
      </c>
      <c r="O5563">
        <v>1</v>
      </c>
      <c r="P5563">
        <v>0</v>
      </c>
      <c r="Q5563">
        <v>0</v>
      </c>
      <c r="R5563">
        <v>0</v>
      </c>
      <c r="S5563">
        <v>0.68444400000000005</v>
      </c>
      <c r="T5563">
        <v>0</v>
      </c>
      <c r="U5563">
        <v>0</v>
      </c>
    </row>
    <row r="5564" spans="1:21" x14ac:dyDescent="0.25">
      <c r="A5564" t="s">
        <v>21042</v>
      </c>
      <c r="B5564">
        <v>1</v>
      </c>
      <c r="C5564" t="s">
        <v>78</v>
      </c>
      <c r="D5564" t="s">
        <v>82</v>
      </c>
      <c r="E5564" t="s">
        <v>21043</v>
      </c>
      <c r="F5564" t="s">
        <v>4986</v>
      </c>
      <c r="G5564" t="s">
        <v>71</v>
      </c>
      <c r="H5564" t="s">
        <v>129</v>
      </c>
      <c r="I5564" t="s">
        <v>22</v>
      </c>
      <c r="J5564" t="s">
        <v>141</v>
      </c>
      <c r="K5564" t="s">
        <v>21044</v>
      </c>
      <c r="L5564" t="s">
        <v>21045</v>
      </c>
      <c r="M5564">
        <v>1.175</v>
      </c>
      <c r="N5564">
        <v>0</v>
      </c>
      <c r="O5564">
        <v>155</v>
      </c>
      <c r="P5564">
        <v>0</v>
      </c>
      <c r="Q5564">
        <v>0</v>
      </c>
      <c r="R5564">
        <v>0</v>
      </c>
      <c r="S5564">
        <v>182.125</v>
      </c>
      <c r="T5564">
        <v>0</v>
      </c>
      <c r="U5564">
        <v>0</v>
      </c>
    </row>
    <row r="5565" spans="1:21" x14ac:dyDescent="0.25">
      <c r="A5565" t="s">
        <v>21046</v>
      </c>
      <c r="B5565">
        <v>1</v>
      </c>
      <c r="C5565" t="s">
        <v>79</v>
      </c>
      <c r="D5565" t="s">
        <v>115</v>
      </c>
      <c r="E5565" t="s">
        <v>9349</v>
      </c>
      <c r="F5565" t="s">
        <v>4996</v>
      </c>
      <c r="G5565" t="s">
        <v>71</v>
      </c>
      <c r="H5565" t="s">
        <v>129</v>
      </c>
      <c r="I5565" t="s">
        <v>22</v>
      </c>
      <c r="J5565" t="s">
        <v>141</v>
      </c>
      <c r="K5565" t="s">
        <v>21047</v>
      </c>
      <c r="L5565" t="s">
        <v>21048</v>
      </c>
      <c r="M5565">
        <v>1.328333333</v>
      </c>
      <c r="N5565">
        <v>0</v>
      </c>
      <c r="O5565">
        <v>207</v>
      </c>
      <c r="P5565">
        <v>0</v>
      </c>
      <c r="Q5565">
        <v>0</v>
      </c>
      <c r="R5565">
        <v>0</v>
      </c>
      <c r="S5565">
        <v>274.96499999999997</v>
      </c>
      <c r="T5565">
        <v>0</v>
      </c>
      <c r="U5565">
        <v>0</v>
      </c>
    </row>
    <row r="5566" spans="1:21" x14ac:dyDescent="0.25">
      <c r="A5566" t="s">
        <v>21049</v>
      </c>
      <c r="B5566">
        <v>1</v>
      </c>
      <c r="C5566" t="s">
        <v>78</v>
      </c>
      <c r="D5566" t="s">
        <v>82</v>
      </c>
      <c r="E5566" t="s">
        <v>21050</v>
      </c>
      <c r="F5566" t="s">
        <v>4991</v>
      </c>
      <c r="G5566" t="s">
        <v>71</v>
      </c>
      <c r="H5566" t="s">
        <v>129</v>
      </c>
      <c r="I5566" t="s">
        <v>22</v>
      </c>
      <c r="J5566" t="s">
        <v>141</v>
      </c>
      <c r="K5566" t="s">
        <v>21051</v>
      </c>
      <c r="L5566" t="s">
        <v>21052</v>
      </c>
      <c r="M5566">
        <v>2.841111111</v>
      </c>
      <c r="N5566">
        <v>0</v>
      </c>
      <c r="O5566">
        <v>2</v>
      </c>
      <c r="P5566">
        <v>0</v>
      </c>
      <c r="Q5566">
        <v>0</v>
      </c>
      <c r="R5566">
        <v>0</v>
      </c>
      <c r="S5566">
        <v>5.6822220000000003</v>
      </c>
      <c r="T5566">
        <v>0</v>
      </c>
      <c r="U5566">
        <v>0</v>
      </c>
    </row>
    <row r="5567" spans="1:21" x14ac:dyDescent="0.25">
      <c r="A5567" t="s">
        <v>21053</v>
      </c>
      <c r="B5567">
        <v>1</v>
      </c>
      <c r="C5567" t="s">
        <v>78</v>
      </c>
      <c r="D5567" t="s">
        <v>82</v>
      </c>
      <c r="E5567" t="s">
        <v>21054</v>
      </c>
      <c r="F5567" t="s">
        <v>4991</v>
      </c>
      <c r="G5567" t="s">
        <v>71</v>
      </c>
      <c r="H5567" t="s">
        <v>129</v>
      </c>
      <c r="I5567" t="s">
        <v>22</v>
      </c>
      <c r="J5567" t="s">
        <v>141</v>
      </c>
      <c r="K5567" t="s">
        <v>21055</v>
      </c>
      <c r="L5567" t="s">
        <v>21056</v>
      </c>
      <c r="M5567">
        <v>5.9027777769999998</v>
      </c>
      <c r="N5567">
        <v>0</v>
      </c>
      <c r="O5567">
        <v>5</v>
      </c>
      <c r="P5567">
        <v>0</v>
      </c>
      <c r="Q5567">
        <v>0</v>
      </c>
      <c r="R5567">
        <v>0</v>
      </c>
      <c r="S5567">
        <v>29.513888999999999</v>
      </c>
      <c r="T5567">
        <v>0</v>
      </c>
      <c r="U5567">
        <v>0</v>
      </c>
    </row>
    <row r="5568" spans="1:21" x14ac:dyDescent="0.25">
      <c r="A5568" t="s">
        <v>21057</v>
      </c>
      <c r="B5568">
        <v>1</v>
      </c>
      <c r="C5568" t="s">
        <v>78</v>
      </c>
      <c r="D5568" t="s">
        <v>82</v>
      </c>
      <c r="E5568" t="s">
        <v>21054</v>
      </c>
      <c r="F5568" t="s">
        <v>4991</v>
      </c>
      <c r="G5568" t="s">
        <v>71</v>
      </c>
      <c r="H5568" t="s">
        <v>129</v>
      </c>
      <c r="I5568" t="s">
        <v>22</v>
      </c>
      <c r="J5568" t="s">
        <v>141</v>
      </c>
      <c r="K5568" t="s">
        <v>21058</v>
      </c>
      <c r="L5568" t="s">
        <v>21059</v>
      </c>
      <c r="M5568">
        <v>1.373888888</v>
      </c>
      <c r="N5568">
        <v>0</v>
      </c>
      <c r="O5568">
        <v>5</v>
      </c>
      <c r="P5568">
        <v>0</v>
      </c>
      <c r="Q5568">
        <v>0</v>
      </c>
      <c r="R5568">
        <v>0</v>
      </c>
      <c r="S5568">
        <v>6.8694439999999997</v>
      </c>
      <c r="T5568">
        <v>0</v>
      </c>
      <c r="U5568">
        <v>0</v>
      </c>
    </row>
    <row r="5569" spans="1:21" x14ac:dyDescent="0.25">
      <c r="A5569" t="s">
        <v>21060</v>
      </c>
      <c r="B5569">
        <v>1</v>
      </c>
      <c r="C5569" t="s">
        <v>78</v>
      </c>
      <c r="D5569" t="s">
        <v>82</v>
      </c>
      <c r="E5569" t="s">
        <v>21061</v>
      </c>
      <c r="F5569" t="s">
        <v>2199</v>
      </c>
      <c r="G5569" t="s">
        <v>71</v>
      </c>
      <c r="H5569" t="s">
        <v>129</v>
      </c>
      <c r="I5569" t="s">
        <v>22</v>
      </c>
      <c r="J5569" t="s">
        <v>141</v>
      </c>
      <c r="K5569" t="s">
        <v>21062</v>
      </c>
      <c r="L5569" t="s">
        <v>21063</v>
      </c>
      <c r="M5569">
        <v>5.0641666660000002</v>
      </c>
      <c r="N5569">
        <v>0</v>
      </c>
      <c r="O5569">
        <v>6</v>
      </c>
      <c r="P5569">
        <v>0</v>
      </c>
      <c r="Q5569">
        <v>0</v>
      </c>
      <c r="R5569">
        <v>0</v>
      </c>
      <c r="S5569">
        <v>30.385000000000002</v>
      </c>
      <c r="T5569">
        <v>0</v>
      </c>
      <c r="U5569">
        <v>0</v>
      </c>
    </row>
    <row r="5570" spans="1:21" x14ac:dyDescent="0.25">
      <c r="A5570" t="s">
        <v>21064</v>
      </c>
      <c r="B5570">
        <v>1</v>
      </c>
      <c r="C5570" t="s">
        <v>78</v>
      </c>
      <c r="D5570" t="s">
        <v>94</v>
      </c>
      <c r="E5570" t="s">
        <v>21065</v>
      </c>
      <c r="F5570" t="s">
        <v>5417</v>
      </c>
      <c r="G5570" t="s">
        <v>71</v>
      </c>
      <c r="H5570" t="s">
        <v>129</v>
      </c>
      <c r="I5570" t="s">
        <v>22</v>
      </c>
      <c r="J5570" t="s">
        <v>141</v>
      </c>
      <c r="K5570" t="s">
        <v>21066</v>
      </c>
      <c r="L5570" t="s">
        <v>21067</v>
      </c>
      <c r="M5570">
        <v>2.7097222219999999</v>
      </c>
      <c r="N5570">
        <v>0</v>
      </c>
      <c r="O5570">
        <v>1</v>
      </c>
      <c r="P5570">
        <v>0</v>
      </c>
      <c r="Q5570">
        <v>0</v>
      </c>
      <c r="R5570">
        <v>0</v>
      </c>
      <c r="S5570">
        <v>2.7097220000000002</v>
      </c>
      <c r="T5570">
        <v>0</v>
      </c>
      <c r="U5570">
        <v>0</v>
      </c>
    </row>
    <row r="5571" spans="1:21" x14ac:dyDescent="0.25">
      <c r="A5571" t="s">
        <v>21068</v>
      </c>
      <c r="B5571">
        <v>1</v>
      </c>
      <c r="C5571" t="s">
        <v>78</v>
      </c>
      <c r="D5571" t="s">
        <v>94</v>
      </c>
      <c r="E5571" t="s">
        <v>21069</v>
      </c>
      <c r="F5571" t="s">
        <v>4986</v>
      </c>
      <c r="G5571" t="s">
        <v>71</v>
      </c>
      <c r="H5571" t="s">
        <v>129</v>
      </c>
      <c r="I5571" t="s">
        <v>22</v>
      </c>
      <c r="J5571" t="s">
        <v>141</v>
      </c>
      <c r="K5571" t="s">
        <v>21070</v>
      </c>
      <c r="L5571" t="s">
        <v>21071</v>
      </c>
      <c r="M5571">
        <v>6.681944444</v>
      </c>
      <c r="N5571">
        <v>0</v>
      </c>
      <c r="O5571">
        <v>7</v>
      </c>
      <c r="P5571">
        <v>0</v>
      </c>
      <c r="Q5571">
        <v>0</v>
      </c>
      <c r="R5571">
        <v>0</v>
      </c>
      <c r="S5571">
        <v>46.773611000000002</v>
      </c>
      <c r="T5571">
        <v>0</v>
      </c>
      <c r="U5571">
        <v>0</v>
      </c>
    </row>
    <row r="5572" spans="1:21" x14ac:dyDescent="0.25">
      <c r="A5572" t="s">
        <v>21072</v>
      </c>
      <c r="B5572">
        <v>1</v>
      </c>
      <c r="C5572" t="s">
        <v>78</v>
      </c>
      <c r="D5572" t="s">
        <v>94</v>
      </c>
      <c r="E5572" t="s">
        <v>21073</v>
      </c>
      <c r="F5572" t="s">
        <v>5470</v>
      </c>
      <c r="G5572" t="s">
        <v>71</v>
      </c>
      <c r="H5572" t="s">
        <v>129</v>
      </c>
      <c r="I5572" t="s">
        <v>22</v>
      </c>
      <c r="J5572" t="s">
        <v>141</v>
      </c>
      <c r="K5572" t="s">
        <v>21074</v>
      </c>
      <c r="L5572" t="s">
        <v>21075</v>
      </c>
      <c r="M5572">
        <v>1.638055555</v>
      </c>
      <c r="N5572">
        <v>1</v>
      </c>
      <c r="O5572">
        <v>67</v>
      </c>
      <c r="P5572">
        <v>0</v>
      </c>
      <c r="Q5572">
        <v>0</v>
      </c>
      <c r="R5572">
        <v>1.638056</v>
      </c>
      <c r="S5572">
        <v>109.74972200000001</v>
      </c>
      <c r="T5572">
        <v>0</v>
      </c>
      <c r="U5572">
        <v>0</v>
      </c>
    </row>
    <row r="5573" spans="1:21" x14ac:dyDescent="0.25">
      <c r="A5573" t="s">
        <v>21076</v>
      </c>
      <c r="B5573">
        <v>1</v>
      </c>
      <c r="C5573" t="s">
        <v>78</v>
      </c>
      <c r="D5573" t="s">
        <v>82</v>
      </c>
      <c r="E5573" t="s">
        <v>21077</v>
      </c>
      <c r="F5573" t="s">
        <v>4986</v>
      </c>
      <c r="G5573" t="s">
        <v>71</v>
      </c>
      <c r="H5573" t="s">
        <v>129</v>
      </c>
      <c r="I5573" t="s">
        <v>22</v>
      </c>
      <c r="J5573" t="s">
        <v>141</v>
      </c>
      <c r="K5573" t="s">
        <v>21078</v>
      </c>
      <c r="L5573" t="s">
        <v>21079</v>
      </c>
      <c r="M5573">
        <v>1.5861111109999999</v>
      </c>
      <c r="N5573">
        <v>0</v>
      </c>
      <c r="O5573">
        <v>195</v>
      </c>
      <c r="P5573">
        <v>0</v>
      </c>
      <c r="Q5573">
        <v>0</v>
      </c>
      <c r="R5573">
        <v>0</v>
      </c>
      <c r="S5573">
        <v>309.29166700000002</v>
      </c>
      <c r="T5573">
        <v>0</v>
      </c>
      <c r="U5573">
        <v>0</v>
      </c>
    </row>
    <row r="5574" spans="1:21" x14ac:dyDescent="0.25">
      <c r="A5574" t="s">
        <v>21080</v>
      </c>
      <c r="B5574">
        <v>1</v>
      </c>
      <c r="C5574" t="s">
        <v>78</v>
      </c>
      <c r="D5574" t="s">
        <v>94</v>
      </c>
      <c r="E5574" t="s">
        <v>21073</v>
      </c>
      <c r="F5574" t="s">
        <v>5748</v>
      </c>
      <c r="G5574" t="s">
        <v>71</v>
      </c>
      <c r="H5574" t="s">
        <v>129</v>
      </c>
      <c r="I5574" t="s">
        <v>22</v>
      </c>
      <c r="J5574" t="s">
        <v>141</v>
      </c>
      <c r="K5574" t="s">
        <v>21081</v>
      </c>
      <c r="L5574" t="s">
        <v>21082</v>
      </c>
      <c r="M5574">
        <v>0.52666666600000001</v>
      </c>
      <c r="N5574">
        <v>1</v>
      </c>
      <c r="O5574">
        <v>67</v>
      </c>
      <c r="P5574">
        <v>0</v>
      </c>
      <c r="Q5574">
        <v>0</v>
      </c>
      <c r="R5574">
        <v>0.526667</v>
      </c>
      <c r="S5574">
        <v>35.286667000000001</v>
      </c>
      <c r="T5574">
        <v>0</v>
      </c>
      <c r="U5574">
        <v>0</v>
      </c>
    </row>
    <row r="5575" spans="1:21" x14ac:dyDescent="0.25">
      <c r="A5575" t="s">
        <v>21083</v>
      </c>
      <c r="B5575">
        <v>1</v>
      </c>
      <c r="C5575" t="s">
        <v>78</v>
      </c>
      <c r="D5575" t="s">
        <v>94</v>
      </c>
      <c r="E5575" t="s">
        <v>21084</v>
      </c>
      <c r="F5575" t="s">
        <v>4991</v>
      </c>
      <c r="G5575" t="s">
        <v>71</v>
      </c>
      <c r="H5575" t="s">
        <v>129</v>
      </c>
      <c r="I5575" t="s">
        <v>22</v>
      </c>
      <c r="J5575" t="s">
        <v>141</v>
      </c>
      <c r="K5575" t="s">
        <v>21085</v>
      </c>
      <c r="L5575" t="s">
        <v>21086</v>
      </c>
      <c r="M5575">
        <v>6.7136111109999996</v>
      </c>
      <c r="N5575">
        <v>0</v>
      </c>
      <c r="O5575">
        <v>1</v>
      </c>
      <c r="P5575">
        <v>0</v>
      </c>
      <c r="Q5575">
        <v>0</v>
      </c>
      <c r="R5575">
        <v>0</v>
      </c>
      <c r="S5575">
        <v>6.7136110000000002</v>
      </c>
      <c r="T5575">
        <v>0</v>
      </c>
      <c r="U5575">
        <v>0</v>
      </c>
    </row>
    <row r="5576" spans="1:21" x14ac:dyDescent="0.25">
      <c r="A5576" t="s">
        <v>21087</v>
      </c>
      <c r="B5576">
        <v>1</v>
      </c>
      <c r="C5576" t="s">
        <v>78</v>
      </c>
      <c r="D5576" t="s">
        <v>94</v>
      </c>
      <c r="E5576" t="s">
        <v>21088</v>
      </c>
      <c r="F5576" t="s">
        <v>4991</v>
      </c>
      <c r="G5576" t="s">
        <v>71</v>
      </c>
      <c r="H5576" t="s">
        <v>129</v>
      </c>
      <c r="I5576" t="s">
        <v>22</v>
      </c>
      <c r="J5576" t="s">
        <v>141</v>
      </c>
      <c r="K5576" t="s">
        <v>21089</v>
      </c>
      <c r="L5576" t="s">
        <v>21090</v>
      </c>
      <c r="M5576">
        <v>3.0808333330000002</v>
      </c>
      <c r="N5576">
        <v>0</v>
      </c>
      <c r="O5576">
        <v>1</v>
      </c>
      <c r="P5576">
        <v>0</v>
      </c>
      <c r="Q5576">
        <v>0</v>
      </c>
      <c r="R5576">
        <v>0</v>
      </c>
      <c r="S5576">
        <v>3.0808330000000002</v>
      </c>
      <c r="T5576">
        <v>0</v>
      </c>
      <c r="U5576">
        <v>0</v>
      </c>
    </row>
    <row r="5577" spans="1:21" x14ac:dyDescent="0.25">
      <c r="A5577" t="s">
        <v>21091</v>
      </c>
      <c r="B5577">
        <v>1</v>
      </c>
      <c r="C5577" t="s">
        <v>78</v>
      </c>
      <c r="D5577" t="s">
        <v>102</v>
      </c>
      <c r="E5577" t="s">
        <v>21092</v>
      </c>
      <c r="F5577" t="s">
        <v>3423</v>
      </c>
      <c r="G5577" t="s">
        <v>72</v>
      </c>
      <c r="H5577" t="s">
        <v>129</v>
      </c>
      <c r="I5577" t="s">
        <v>22</v>
      </c>
      <c r="J5577" t="s">
        <v>141</v>
      </c>
      <c r="K5577" t="s">
        <v>21093</v>
      </c>
      <c r="L5577" t="s">
        <v>21094</v>
      </c>
      <c r="M5577">
        <v>1.420833333</v>
      </c>
      <c r="N5577">
        <v>0</v>
      </c>
      <c r="O5577">
        <v>0</v>
      </c>
      <c r="P5577">
        <v>1</v>
      </c>
      <c r="Q5577">
        <v>0</v>
      </c>
      <c r="R5577">
        <v>0</v>
      </c>
      <c r="S5577">
        <v>0</v>
      </c>
      <c r="T5577">
        <v>1.420833</v>
      </c>
      <c r="U5577">
        <v>0</v>
      </c>
    </row>
    <row r="5578" spans="1:21" x14ac:dyDescent="0.25">
      <c r="A5578" t="s">
        <v>21095</v>
      </c>
      <c r="B5578">
        <v>1</v>
      </c>
      <c r="C5578" t="s">
        <v>78</v>
      </c>
      <c r="D5578" t="s">
        <v>94</v>
      </c>
      <c r="E5578" t="s">
        <v>21096</v>
      </c>
      <c r="F5578" t="s">
        <v>4991</v>
      </c>
      <c r="G5578" t="s">
        <v>71</v>
      </c>
      <c r="H5578" t="s">
        <v>129</v>
      </c>
      <c r="I5578" t="s">
        <v>22</v>
      </c>
      <c r="J5578" t="s">
        <v>141</v>
      </c>
      <c r="K5578" t="s">
        <v>21097</v>
      </c>
      <c r="L5578" t="s">
        <v>21098</v>
      </c>
      <c r="M5578">
        <v>1.1997222219999999</v>
      </c>
      <c r="N5578">
        <v>0</v>
      </c>
      <c r="O5578">
        <v>4</v>
      </c>
      <c r="P5578">
        <v>0</v>
      </c>
      <c r="Q5578">
        <v>0</v>
      </c>
      <c r="R5578">
        <v>0</v>
      </c>
      <c r="S5578">
        <v>4.798889</v>
      </c>
      <c r="T5578">
        <v>0</v>
      </c>
      <c r="U5578">
        <v>0</v>
      </c>
    </row>
    <row r="5579" spans="1:21" x14ac:dyDescent="0.25">
      <c r="A5579" t="s">
        <v>21099</v>
      </c>
      <c r="B5579">
        <v>1</v>
      </c>
      <c r="C5579" t="s">
        <v>78</v>
      </c>
      <c r="D5579" t="s">
        <v>102</v>
      </c>
      <c r="E5579" t="s">
        <v>21100</v>
      </c>
      <c r="F5579" t="s">
        <v>5012</v>
      </c>
      <c r="G5579" t="s">
        <v>72</v>
      </c>
      <c r="H5579" t="s">
        <v>129</v>
      </c>
      <c r="I5579" t="s">
        <v>22</v>
      </c>
      <c r="J5579" t="s">
        <v>141</v>
      </c>
      <c r="K5579" t="s">
        <v>21101</v>
      </c>
      <c r="L5579" t="s">
        <v>21102</v>
      </c>
      <c r="M5579">
        <v>2.7838888879999999</v>
      </c>
      <c r="N5579">
        <v>0</v>
      </c>
      <c r="O5579">
        <v>0</v>
      </c>
      <c r="P5579">
        <v>0</v>
      </c>
      <c r="Q5579">
        <v>19</v>
      </c>
      <c r="R5579">
        <v>0</v>
      </c>
      <c r="S5579">
        <v>0</v>
      </c>
      <c r="T5579">
        <v>0</v>
      </c>
      <c r="U5579">
        <v>52.893889000000001</v>
      </c>
    </row>
    <row r="5580" spans="1:21" x14ac:dyDescent="0.25">
      <c r="A5580" t="s">
        <v>21103</v>
      </c>
      <c r="B5580">
        <v>1</v>
      </c>
      <c r="C5580" t="s">
        <v>78</v>
      </c>
      <c r="D5580" t="s">
        <v>94</v>
      </c>
      <c r="E5580" t="s">
        <v>21104</v>
      </c>
      <c r="F5580" t="s">
        <v>4991</v>
      </c>
      <c r="G5580" t="s">
        <v>71</v>
      </c>
      <c r="H5580" t="s">
        <v>129</v>
      </c>
      <c r="I5580" t="s">
        <v>22</v>
      </c>
      <c r="J5580" t="s">
        <v>141</v>
      </c>
      <c r="K5580" t="s">
        <v>21105</v>
      </c>
      <c r="L5580" t="s">
        <v>21106</v>
      </c>
      <c r="M5580">
        <v>1.154722222</v>
      </c>
      <c r="N5580">
        <v>0</v>
      </c>
      <c r="O5580">
        <v>1</v>
      </c>
      <c r="P5580">
        <v>0</v>
      </c>
      <c r="Q5580">
        <v>0</v>
      </c>
      <c r="R5580">
        <v>0</v>
      </c>
      <c r="S5580">
        <v>1.154722</v>
      </c>
      <c r="T5580">
        <v>0</v>
      </c>
      <c r="U5580">
        <v>0</v>
      </c>
    </row>
    <row r="5581" spans="1:21" x14ac:dyDescent="0.25">
      <c r="A5581" t="s">
        <v>21107</v>
      </c>
      <c r="B5581">
        <v>1</v>
      </c>
      <c r="C5581" t="s">
        <v>78</v>
      </c>
      <c r="D5581" t="s">
        <v>94</v>
      </c>
      <c r="E5581" t="s">
        <v>21108</v>
      </c>
      <c r="F5581" t="s">
        <v>5070</v>
      </c>
      <c r="G5581" t="s">
        <v>71</v>
      </c>
      <c r="H5581" t="s">
        <v>129</v>
      </c>
      <c r="I5581" t="s">
        <v>22</v>
      </c>
      <c r="J5581" t="s">
        <v>141</v>
      </c>
      <c r="K5581" t="s">
        <v>21109</v>
      </c>
      <c r="L5581" t="s">
        <v>21110</v>
      </c>
      <c r="M5581">
        <v>3.719166666</v>
      </c>
      <c r="N5581">
        <v>0</v>
      </c>
      <c r="O5581">
        <v>1</v>
      </c>
      <c r="P5581">
        <v>0</v>
      </c>
      <c r="Q5581">
        <v>0</v>
      </c>
      <c r="R5581">
        <v>0</v>
      </c>
      <c r="S5581">
        <v>3.7191670000000001</v>
      </c>
      <c r="T5581">
        <v>0</v>
      </c>
      <c r="U5581">
        <v>0</v>
      </c>
    </row>
    <row r="5582" spans="1:21" x14ac:dyDescent="0.25">
      <c r="A5582" t="s">
        <v>21111</v>
      </c>
      <c r="B5582">
        <v>1</v>
      </c>
      <c r="C5582" t="s">
        <v>78</v>
      </c>
      <c r="D5582" t="s">
        <v>98</v>
      </c>
      <c r="E5582" t="s">
        <v>21112</v>
      </c>
      <c r="F5582" t="s">
        <v>4991</v>
      </c>
      <c r="G5582" t="s">
        <v>71</v>
      </c>
      <c r="H5582" t="s">
        <v>129</v>
      </c>
      <c r="I5582" t="s">
        <v>22</v>
      </c>
      <c r="J5582" t="s">
        <v>141</v>
      </c>
      <c r="K5582" t="s">
        <v>21113</v>
      </c>
      <c r="L5582" t="s">
        <v>21114</v>
      </c>
      <c r="M5582">
        <v>1.505833333</v>
      </c>
      <c r="N5582">
        <v>0</v>
      </c>
      <c r="O5582">
        <v>1</v>
      </c>
      <c r="P5582">
        <v>0</v>
      </c>
      <c r="Q5582">
        <v>0</v>
      </c>
      <c r="R5582">
        <v>0</v>
      </c>
      <c r="S5582">
        <v>1.505833</v>
      </c>
      <c r="T5582">
        <v>0</v>
      </c>
      <c r="U5582">
        <v>0</v>
      </c>
    </row>
    <row r="5583" spans="1:21" x14ac:dyDescent="0.25">
      <c r="A5583" t="s">
        <v>21115</v>
      </c>
      <c r="B5583">
        <v>1</v>
      </c>
      <c r="C5583" t="s">
        <v>78</v>
      </c>
      <c r="D5583" t="s">
        <v>98</v>
      </c>
      <c r="E5583" t="s">
        <v>21116</v>
      </c>
      <c r="F5583" t="s">
        <v>5070</v>
      </c>
      <c r="G5583" t="s">
        <v>71</v>
      </c>
      <c r="H5583" t="s">
        <v>129</v>
      </c>
      <c r="I5583" t="s">
        <v>22</v>
      </c>
      <c r="J5583" t="s">
        <v>141</v>
      </c>
      <c r="K5583" t="s">
        <v>9973</v>
      </c>
      <c r="L5583" t="s">
        <v>21117</v>
      </c>
      <c r="M5583">
        <v>1.6063888879999999</v>
      </c>
      <c r="N5583">
        <v>0</v>
      </c>
      <c r="O5583">
        <v>1</v>
      </c>
      <c r="P5583">
        <v>0</v>
      </c>
      <c r="Q5583">
        <v>0</v>
      </c>
      <c r="R5583">
        <v>0</v>
      </c>
      <c r="S5583">
        <v>1.6063890000000001</v>
      </c>
      <c r="T5583">
        <v>0</v>
      </c>
      <c r="U5583">
        <v>0</v>
      </c>
    </row>
    <row r="5584" spans="1:21" x14ac:dyDescent="0.25">
      <c r="A5584" t="s">
        <v>21118</v>
      </c>
      <c r="B5584">
        <v>1</v>
      </c>
      <c r="C5584" t="s">
        <v>78</v>
      </c>
      <c r="D5584" t="s">
        <v>82</v>
      </c>
      <c r="E5584" t="s">
        <v>21119</v>
      </c>
      <c r="F5584" t="s">
        <v>4991</v>
      </c>
      <c r="G5584" t="s">
        <v>71</v>
      </c>
      <c r="H5584" t="s">
        <v>129</v>
      </c>
      <c r="I5584" t="s">
        <v>22</v>
      </c>
      <c r="J5584" t="s">
        <v>141</v>
      </c>
      <c r="K5584" t="s">
        <v>21120</v>
      </c>
      <c r="L5584" t="s">
        <v>21121</v>
      </c>
      <c r="M5584">
        <v>3.8177777769999999</v>
      </c>
      <c r="N5584">
        <v>0</v>
      </c>
      <c r="O5584">
        <v>2</v>
      </c>
      <c r="P5584">
        <v>0</v>
      </c>
      <c r="Q5584">
        <v>0</v>
      </c>
      <c r="R5584">
        <v>0</v>
      </c>
      <c r="S5584">
        <v>7.6355560000000002</v>
      </c>
      <c r="T5584">
        <v>0</v>
      </c>
      <c r="U5584">
        <v>0</v>
      </c>
    </row>
    <row r="5585" spans="1:21" x14ac:dyDescent="0.25">
      <c r="A5585" t="s">
        <v>21122</v>
      </c>
      <c r="B5585">
        <v>1</v>
      </c>
      <c r="C5585" t="s">
        <v>79</v>
      </c>
      <c r="D5585" t="s">
        <v>115</v>
      </c>
      <c r="E5585" t="s">
        <v>21123</v>
      </c>
      <c r="F5585" t="s">
        <v>140</v>
      </c>
      <c r="G5585" t="s">
        <v>72</v>
      </c>
      <c r="H5585" t="s">
        <v>129</v>
      </c>
      <c r="I5585" t="s">
        <v>22</v>
      </c>
      <c r="J5585" t="s">
        <v>141</v>
      </c>
      <c r="K5585" t="s">
        <v>21124</v>
      </c>
      <c r="L5585" t="s">
        <v>21125</v>
      </c>
      <c r="M5585">
        <v>1.622777777</v>
      </c>
      <c r="N5585">
        <v>0</v>
      </c>
      <c r="O5585">
        <v>0</v>
      </c>
      <c r="P5585">
        <v>119</v>
      </c>
      <c r="Q5585">
        <v>651</v>
      </c>
      <c r="R5585">
        <v>0</v>
      </c>
      <c r="S5585">
        <v>0</v>
      </c>
      <c r="T5585">
        <v>193.11055500000001</v>
      </c>
      <c r="U5585">
        <v>1056.4283330000001</v>
      </c>
    </row>
    <row r="5586" spans="1:21" x14ac:dyDescent="0.25">
      <c r="A5586" t="s">
        <v>21126</v>
      </c>
      <c r="B5586">
        <v>1</v>
      </c>
      <c r="C5586" t="s">
        <v>78</v>
      </c>
      <c r="D5586" t="s">
        <v>98</v>
      </c>
      <c r="E5586" t="s">
        <v>21127</v>
      </c>
      <c r="F5586" t="s">
        <v>6823</v>
      </c>
      <c r="G5586" t="s">
        <v>71</v>
      </c>
      <c r="H5586" t="s">
        <v>129</v>
      </c>
      <c r="I5586" t="s">
        <v>22</v>
      </c>
      <c r="J5586" t="s">
        <v>141</v>
      </c>
      <c r="K5586" t="s">
        <v>21128</v>
      </c>
      <c r="L5586" t="s">
        <v>21129</v>
      </c>
      <c r="M5586">
        <v>0.73444444399999997</v>
      </c>
      <c r="N5586">
        <v>0</v>
      </c>
      <c r="O5586">
        <v>9</v>
      </c>
      <c r="P5586">
        <v>0</v>
      </c>
      <c r="Q5586">
        <v>0</v>
      </c>
      <c r="R5586">
        <v>0</v>
      </c>
      <c r="S5586">
        <v>6.61</v>
      </c>
      <c r="T5586">
        <v>0</v>
      </c>
      <c r="U5586">
        <v>0</v>
      </c>
    </row>
    <row r="5587" spans="1:21" x14ac:dyDescent="0.25">
      <c r="A5587" t="s">
        <v>21130</v>
      </c>
      <c r="B5587">
        <v>1</v>
      </c>
      <c r="C5587" t="s">
        <v>78</v>
      </c>
      <c r="D5587" t="s">
        <v>94</v>
      </c>
      <c r="E5587" t="s">
        <v>21131</v>
      </c>
      <c r="F5587" t="s">
        <v>4991</v>
      </c>
      <c r="G5587" t="s">
        <v>71</v>
      </c>
      <c r="H5587" t="s">
        <v>129</v>
      </c>
      <c r="I5587" t="s">
        <v>22</v>
      </c>
      <c r="J5587" t="s">
        <v>141</v>
      </c>
      <c r="K5587" t="s">
        <v>21132</v>
      </c>
      <c r="L5587" t="s">
        <v>21133</v>
      </c>
      <c r="M5587">
        <v>0.47194444400000002</v>
      </c>
      <c r="N5587">
        <v>0</v>
      </c>
      <c r="O5587">
        <v>1</v>
      </c>
      <c r="P5587">
        <v>0</v>
      </c>
      <c r="Q5587">
        <v>0</v>
      </c>
      <c r="R5587">
        <v>0</v>
      </c>
      <c r="S5587">
        <v>0.47194399999999997</v>
      </c>
      <c r="T5587">
        <v>0</v>
      </c>
      <c r="U5587">
        <v>0</v>
      </c>
    </row>
    <row r="5588" spans="1:21" x14ac:dyDescent="0.25">
      <c r="A5588" t="s">
        <v>21134</v>
      </c>
      <c r="B5588">
        <v>1</v>
      </c>
      <c r="C5588" t="s">
        <v>78</v>
      </c>
      <c r="D5588" t="s">
        <v>94</v>
      </c>
      <c r="E5588" t="s">
        <v>21135</v>
      </c>
      <c r="F5588" t="s">
        <v>4991</v>
      </c>
      <c r="G5588" t="s">
        <v>71</v>
      </c>
      <c r="H5588" t="s">
        <v>129</v>
      </c>
      <c r="I5588" t="s">
        <v>22</v>
      </c>
      <c r="J5588" t="s">
        <v>141</v>
      </c>
      <c r="K5588" t="s">
        <v>21136</v>
      </c>
      <c r="L5588" t="s">
        <v>21137</v>
      </c>
      <c r="M5588">
        <v>9.6616666660000003</v>
      </c>
      <c r="N5588">
        <v>0</v>
      </c>
      <c r="O5588">
        <v>1</v>
      </c>
      <c r="P5588">
        <v>0</v>
      </c>
      <c r="Q5588">
        <v>0</v>
      </c>
      <c r="R5588">
        <v>0</v>
      </c>
      <c r="S5588">
        <v>9.6616669999999996</v>
      </c>
      <c r="T5588">
        <v>0</v>
      </c>
      <c r="U5588">
        <v>0</v>
      </c>
    </row>
    <row r="5589" spans="1:21" x14ac:dyDescent="0.25">
      <c r="A5589" t="s">
        <v>21138</v>
      </c>
      <c r="B5589">
        <v>1</v>
      </c>
      <c r="C5589" t="s">
        <v>78</v>
      </c>
      <c r="D5589" t="s">
        <v>94</v>
      </c>
      <c r="E5589" t="s">
        <v>20065</v>
      </c>
      <c r="F5589" t="s">
        <v>128</v>
      </c>
      <c r="G5589" t="s">
        <v>71</v>
      </c>
      <c r="H5589" t="s">
        <v>129</v>
      </c>
      <c r="I5589" t="s">
        <v>22</v>
      </c>
      <c r="J5589" t="s">
        <v>130</v>
      </c>
      <c r="K5589" t="s">
        <v>21139</v>
      </c>
      <c r="L5589" t="s">
        <v>21140</v>
      </c>
      <c r="M5589">
        <v>3.1430555550000001</v>
      </c>
      <c r="N5589">
        <v>1</v>
      </c>
      <c r="O5589">
        <v>230</v>
      </c>
      <c r="P5589">
        <v>0</v>
      </c>
      <c r="Q5589">
        <v>0</v>
      </c>
      <c r="R5589">
        <v>3.1430560000000001</v>
      </c>
      <c r="S5589">
        <v>722.90277800000001</v>
      </c>
      <c r="T5589">
        <v>0</v>
      </c>
      <c r="U5589">
        <v>0</v>
      </c>
    </row>
    <row r="5590" spans="1:21" x14ac:dyDescent="0.25">
      <c r="A5590" t="s">
        <v>21141</v>
      </c>
      <c r="B5590">
        <v>1</v>
      </c>
      <c r="C5590" t="s">
        <v>78</v>
      </c>
      <c r="D5590" t="s">
        <v>94</v>
      </c>
      <c r="E5590" t="s">
        <v>21142</v>
      </c>
      <c r="F5590" t="s">
        <v>5218</v>
      </c>
      <c r="G5590" t="s">
        <v>71</v>
      </c>
      <c r="H5590" t="s">
        <v>129</v>
      </c>
      <c r="I5590" t="s">
        <v>22</v>
      </c>
      <c r="J5590" t="s">
        <v>141</v>
      </c>
      <c r="K5590" t="s">
        <v>21143</v>
      </c>
      <c r="L5590" t="s">
        <v>21144</v>
      </c>
      <c r="M5590">
        <v>1.034166666</v>
      </c>
      <c r="N5590">
        <v>0</v>
      </c>
      <c r="O5590">
        <v>92</v>
      </c>
      <c r="P5590">
        <v>0</v>
      </c>
      <c r="Q5590">
        <v>0</v>
      </c>
      <c r="R5590">
        <v>0</v>
      </c>
      <c r="S5590">
        <v>95.143332999999998</v>
      </c>
      <c r="T5590">
        <v>0</v>
      </c>
      <c r="U5590">
        <v>0</v>
      </c>
    </row>
    <row r="5591" spans="1:21" x14ac:dyDescent="0.25">
      <c r="A5591" t="s">
        <v>21145</v>
      </c>
      <c r="B5591">
        <v>1</v>
      </c>
      <c r="C5591" t="s">
        <v>78</v>
      </c>
      <c r="D5591" t="s">
        <v>94</v>
      </c>
      <c r="E5591" t="s">
        <v>21146</v>
      </c>
      <c r="F5591" t="s">
        <v>4991</v>
      </c>
      <c r="G5591" t="s">
        <v>71</v>
      </c>
      <c r="H5591" t="s">
        <v>129</v>
      </c>
      <c r="I5591" t="s">
        <v>22</v>
      </c>
      <c r="J5591" t="s">
        <v>141</v>
      </c>
      <c r="K5591" t="s">
        <v>21147</v>
      </c>
      <c r="L5591" t="s">
        <v>21148</v>
      </c>
      <c r="M5591">
        <v>1.714444444</v>
      </c>
      <c r="N5591">
        <v>0</v>
      </c>
      <c r="O5591">
        <v>1</v>
      </c>
      <c r="P5591">
        <v>0</v>
      </c>
      <c r="Q5591">
        <v>0</v>
      </c>
      <c r="R5591">
        <v>0</v>
      </c>
      <c r="S5591">
        <v>1.7144440000000001</v>
      </c>
      <c r="T5591">
        <v>0</v>
      </c>
      <c r="U5591">
        <v>0</v>
      </c>
    </row>
    <row r="5592" spans="1:21" x14ac:dyDescent="0.25">
      <c r="A5592" t="s">
        <v>21149</v>
      </c>
      <c r="B5592">
        <v>1</v>
      </c>
      <c r="C5592" t="s">
        <v>78</v>
      </c>
      <c r="D5592" t="s">
        <v>94</v>
      </c>
      <c r="E5592" t="s">
        <v>21150</v>
      </c>
      <c r="F5592" t="s">
        <v>4991</v>
      </c>
      <c r="G5592" t="s">
        <v>71</v>
      </c>
      <c r="H5592" t="s">
        <v>129</v>
      </c>
      <c r="I5592" t="s">
        <v>22</v>
      </c>
      <c r="J5592" t="s">
        <v>141</v>
      </c>
      <c r="K5592" t="s">
        <v>21151</v>
      </c>
      <c r="L5592" t="s">
        <v>21152</v>
      </c>
      <c r="M5592">
        <v>0.67277777699999997</v>
      </c>
      <c r="N5592">
        <v>0</v>
      </c>
      <c r="O5592">
        <v>1</v>
      </c>
      <c r="P5592">
        <v>0</v>
      </c>
      <c r="Q5592">
        <v>0</v>
      </c>
      <c r="R5592">
        <v>0</v>
      </c>
      <c r="S5592">
        <v>0.67277799999999999</v>
      </c>
      <c r="T5592">
        <v>0</v>
      </c>
      <c r="U5592">
        <v>0</v>
      </c>
    </row>
    <row r="5593" spans="1:21" x14ac:dyDescent="0.25">
      <c r="A5593" t="s">
        <v>21153</v>
      </c>
      <c r="B5593">
        <v>1</v>
      </c>
      <c r="C5593" t="s">
        <v>78</v>
      </c>
      <c r="D5593" t="s">
        <v>82</v>
      </c>
      <c r="E5593" t="s">
        <v>21154</v>
      </c>
      <c r="F5593" t="s">
        <v>4991</v>
      </c>
      <c r="G5593" t="s">
        <v>71</v>
      </c>
      <c r="H5593" t="s">
        <v>129</v>
      </c>
      <c r="I5593" t="s">
        <v>22</v>
      </c>
      <c r="J5593" t="s">
        <v>141</v>
      </c>
      <c r="K5593" t="s">
        <v>21155</v>
      </c>
      <c r="L5593" t="s">
        <v>21156</v>
      </c>
      <c r="M5593">
        <v>3.0816666659999998</v>
      </c>
      <c r="N5593">
        <v>0</v>
      </c>
      <c r="O5593">
        <v>5</v>
      </c>
      <c r="P5593">
        <v>0</v>
      </c>
      <c r="Q5593">
        <v>0</v>
      </c>
      <c r="R5593">
        <v>0</v>
      </c>
      <c r="S5593">
        <v>15.408333000000001</v>
      </c>
      <c r="T5593">
        <v>0</v>
      </c>
      <c r="U5593">
        <v>0</v>
      </c>
    </row>
    <row r="5594" spans="1:21" x14ac:dyDescent="0.25">
      <c r="A5594" t="s">
        <v>21157</v>
      </c>
      <c r="B5594">
        <v>1</v>
      </c>
      <c r="C5594" t="s">
        <v>78</v>
      </c>
      <c r="D5594" t="s">
        <v>94</v>
      </c>
      <c r="E5594" t="s">
        <v>21158</v>
      </c>
      <c r="F5594" t="s">
        <v>4991</v>
      </c>
      <c r="G5594" t="s">
        <v>71</v>
      </c>
      <c r="H5594" t="s">
        <v>129</v>
      </c>
      <c r="I5594" t="s">
        <v>22</v>
      </c>
      <c r="J5594" t="s">
        <v>141</v>
      </c>
      <c r="K5594" t="s">
        <v>21159</v>
      </c>
      <c r="L5594" t="s">
        <v>21160</v>
      </c>
      <c r="M5594">
        <v>1.444722222</v>
      </c>
      <c r="N5594">
        <v>0</v>
      </c>
      <c r="O5594">
        <v>1</v>
      </c>
      <c r="P5594">
        <v>0</v>
      </c>
      <c r="Q5594">
        <v>0</v>
      </c>
      <c r="R5594">
        <v>0</v>
      </c>
      <c r="S5594">
        <v>1.4447220000000001</v>
      </c>
      <c r="T5594">
        <v>0</v>
      </c>
      <c r="U5594">
        <v>0</v>
      </c>
    </row>
    <row r="5595" spans="1:21" x14ac:dyDescent="0.25">
      <c r="A5595" t="s">
        <v>21161</v>
      </c>
      <c r="B5595">
        <v>1</v>
      </c>
      <c r="C5595" t="s">
        <v>78</v>
      </c>
      <c r="D5595" t="s">
        <v>94</v>
      </c>
      <c r="E5595" t="s">
        <v>21162</v>
      </c>
      <c r="F5595" t="s">
        <v>5070</v>
      </c>
      <c r="G5595" t="s">
        <v>71</v>
      </c>
      <c r="H5595" t="s">
        <v>129</v>
      </c>
      <c r="I5595" t="s">
        <v>22</v>
      </c>
      <c r="J5595" t="s">
        <v>141</v>
      </c>
      <c r="K5595" t="s">
        <v>21163</v>
      </c>
      <c r="L5595" t="s">
        <v>21164</v>
      </c>
      <c r="M5595">
        <v>2.5649999999999999</v>
      </c>
      <c r="N5595">
        <v>0</v>
      </c>
      <c r="O5595">
        <v>2</v>
      </c>
      <c r="P5595">
        <v>0</v>
      </c>
      <c r="Q5595">
        <v>0</v>
      </c>
      <c r="R5595">
        <v>0</v>
      </c>
      <c r="S5595">
        <v>5.13</v>
      </c>
      <c r="T5595">
        <v>0</v>
      </c>
      <c r="U5595">
        <v>0</v>
      </c>
    </row>
    <row r="5596" spans="1:21" x14ac:dyDescent="0.25">
      <c r="A5596" t="s">
        <v>21165</v>
      </c>
      <c r="B5596">
        <v>1</v>
      </c>
      <c r="C5596" t="s">
        <v>78</v>
      </c>
      <c r="D5596" t="s">
        <v>83</v>
      </c>
      <c r="E5596" t="s">
        <v>21166</v>
      </c>
      <c r="F5596" t="s">
        <v>2199</v>
      </c>
      <c r="G5596" t="s">
        <v>71</v>
      </c>
      <c r="H5596" t="s">
        <v>129</v>
      </c>
      <c r="I5596" t="s">
        <v>24</v>
      </c>
      <c r="J5596" t="s">
        <v>141</v>
      </c>
      <c r="K5596" t="s">
        <v>21167</v>
      </c>
      <c r="L5596" t="s">
        <v>21168</v>
      </c>
      <c r="M5596">
        <v>1.4608333330000001</v>
      </c>
      <c r="N5596">
        <v>0</v>
      </c>
      <c r="O5596">
        <v>95</v>
      </c>
      <c r="P5596">
        <v>0</v>
      </c>
      <c r="Q5596">
        <v>0</v>
      </c>
      <c r="R5596">
        <v>0</v>
      </c>
      <c r="S5596">
        <v>138.779167</v>
      </c>
      <c r="T5596">
        <v>0</v>
      </c>
      <c r="U5596">
        <v>0</v>
      </c>
    </row>
    <row r="5597" spans="1:21" x14ac:dyDescent="0.25">
      <c r="A5597" t="s">
        <v>21169</v>
      </c>
      <c r="B5597">
        <v>1</v>
      </c>
      <c r="C5597" t="s">
        <v>78</v>
      </c>
      <c r="D5597" t="s">
        <v>88</v>
      </c>
      <c r="E5597" t="s">
        <v>21170</v>
      </c>
      <c r="F5597" t="s">
        <v>4986</v>
      </c>
      <c r="G5597" t="s">
        <v>71</v>
      </c>
      <c r="H5597" t="s">
        <v>129</v>
      </c>
      <c r="I5597" t="s">
        <v>22</v>
      </c>
      <c r="J5597" t="s">
        <v>141</v>
      </c>
      <c r="K5597" t="s">
        <v>21171</v>
      </c>
      <c r="L5597" t="s">
        <v>21172</v>
      </c>
      <c r="M5597">
        <v>1.1541666660000001</v>
      </c>
      <c r="N5597">
        <v>0</v>
      </c>
      <c r="O5597">
        <v>427</v>
      </c>
      <c r="P5597">
        <v>0</v>
      </c>
      <c r="Q5597">
        <v>0</v>
      </c>
      <c r="R5597">
        <v>0</v>
      </c>
      <c r="S5597">
        <v>492.82916599999999</v>
      </c>
      <c r="T5597">
        <v>0</v>
      </c>
      <c r="U5597">
        <v>0</v>
      </c>
    </row>
    <row r="5598" spans="1:21" x14ac:dyDescent="0.25">
      <c r="A5598" t="s">
        <v>21173</v>
      </c>
      <c r="B5598">
        <v>1</v>
      </c>
      <c r="C5598" t="s">
        <v>78</v>
      </c>
      <c r="D5598" t="s">
        <v>85</v>
      </c>
      <c r="E5598" t="s">
        <v>21174</v>
      </c>
      <c r="F5598" t="s">
        <v>140</v>
      </c>
      <c r="G5598" t="s">
        <v>72</v>
      </c>
      <c r="H5598" t="s">
        <v>129</v>
      </c>
      <c r="I5598" t="s">
        <v>22</v>
      </c>
      <c r="J5598" t="s">
        <v>141</v>
      </c>
      <c r="K5598" t="s">
        <v>21175</v>
      </c>
      <c r="L5598" t="s">
        <v>21176</v>
      </c>
      <c r="M5598">
        <v>1.1472222219999999</v>
      </c>
      <c r="N5598">
        <v>50</v>
      </c>
      <c r="O5598">
        <v>12256</v>
      </c>
      <c r="P5598">
        <v>0</v>
      </c>
      <c r="Q5598">
        <v>0</v>
      </c>
      <c r="R5598">
        <v>57.361111000000001</v>
      </c>
      <c r="S5598">
        <v>14060.355552999999</v>
      </c>
      <c r="T5598">
        <v>0</v>
      </c>
      <c r="U5598">
        <v>0</v>
      </c>
    </row>
    <row r="5599" spans="1:21" x14ac:dyDescent="0.25">
      <c r="A5599" t="s">
        <v>21177</v>
      </c>
      <c r="B5599">
        <v>1</v>
      </c>
      <c r="C5599" t="s">
        <v>78</v>
      </c>
      <c r="D5599" t="s">
        <v>93</v>
      </c>
      <c r="E5599" t="s">
        <v>21178</v>
      </c>
      <c r="F5599" t="s">
        <v>5417</v>
      </c>
      <c r="G5599" t="s">
        <v>71</v>
      </c>
      <c r="H5599" t="s">
        <v>129</v>
      </c>
      <c r="I5599" t="s">
        <v>22</v>
      </c>
      <c r="J5599" t="s">
        <v>141</v>
      </c>
      <c r="K5599" t="s">
        <v>21179</v>
      </c>
      <c r="L5599" t="s">
        <v>21180</v>
      </c>
      <c r="M5599">
        <v>0.41444444400000002</v>
      </c>
      <c r="N5599">
        <v>0</v>
      </c>
      <c r="O5599">
        <v>1</v>
      </c>
      <c r="P5599">
        <v>0</v>
      </c>
      <c r="Q5599">
        <v>0</v>
      </c>
      <c r="R5599">
        <v>0</v>
      </c>
      <c r="S5599">
        <v>0.41444399999999998</v>
      </c>
      <c r="T5599">
        <v>0</v>
      </c>
      <c r="U5599">
        <v>0</v>
      </c>
    </row>
    <row r="5600" spans="1:21" x14ac:dyDescent="0.25">
      <c r="A5600" t="s">
        <v>21181</v>
      </c>
      <c r="B5600">
        <v>1</v>
      </c>
      <c r="C5600" t="s">
        <v>78</v>
      </c>
      <c r="D5600" t="s">
        <v>86</v>
      </c>
      <c r="E5600" t="s">
        <v>21182</v>
      </c>
      <c r="F5600" t="s">
        <v>6310</v>
      </c>
      <c r="G5600" t="s">
        <v>71</v>
      </c>
      <c r="H5600" t="s">
        <v>129</v>
      </c>
      <c r="I5600" t="s">
        <v>22</v>
      </c>
      <c r="J5600" t="s">
        <v>141</v>
      </c>
      <c r="K5600" t="s">
        <v>21183</v>
      </c>
      <c r="L5600" t="s">
        <v>21184</v>
      </c>
      <c r="M5600">
        <v>3.8291666659999999</v>
      </c>
      <c r="N5600">
        <v>0</v>
      </c>
      <c r="O5600">
        <v>76</v>
      </c>
      <c r="P5600">
        <v>0</v>
      </c>
      <c r="Q5600">
        <v>0</v>
      </c>
      <c r="R5600">
        <v>0</v>
      </c>
      <c r="S5600">
        <v>291.01666699999998</v>
      </c>
      <c r="T5600">
        <v>0</v>
      </c>
      <c r="U5600">
        <v>0</v>
      </c>
    </row>
    <row r="5601" spans="1:21" x14ac:dyDescent="0.25">
      <c r="A5601" t="s">
        <v>21185</v>
      </c>
      <c r="B5601">
        <v>1</v>
      </c>
      <c r="C5601" t="s">
        <v>78</v>
      </c>
      <c r="D5601" t="s">
        <v>82</v>
      </c>
      <c r="E5601" t="s">
        <v>21186</v>
      </c>
      <c r="F5601" t="s">
        <v>4991</v>
      </c>
      <c r="G5601" t="s">
        <v>71</v>
      </c>
      <c r="H5601" t="s">
        <v>129</v>
      </c>
      <c r="I5601" t="s">
        <v>22</v>
      </c>
      <c r="J5601" t="s">
        <v>141</v>
      </c>
      <c r="K5601" t="s">
        <v>21187</v>
      </c>
      <c r="L5601" t="s">
        <v>21188</v>
      </c>
      <c r="M5601">
        <v>3.5147222220000001</v>
      </c>
      <c r="N5601">
        <v>0</v>
      </c>
      <c r="O5601">
        <v>2</v>
      </c>
      <c r="P5601">
        <v>0</v>
      </c>
      <c r="Q5601">
        <v>0</v>
      </c>
      <c r="R5601">
        <v>0</v>
      </c>
      <c r="S5601">
        <v>7.0294439999999998</v>
      </c>
      <c r="T5601">
        <v>0</v>
      </c>
      <c r="U5601">
        <v>0</v>
      </c>
    </row>
    <row r="5602" spans="1:21" x14ac:dyDescent="0.25">
      <c r="A5602" t="s">
        <v>21189</v>
      </c>
      <c r="B5602">
        <v>1</v>
      </c>
      <c r="C5602" t="s">
        <v>78</v>
      </c>
      <c r="D5602" t="s">
        <v>82</v>
      </c>
      <c r="E5602" t="s">
        <v>21190</v>
      </c>
      <c r="F5602" t="s">
        <v>4991</v>
      </c>
      <c r="G5602" t="s">
        <v>71</v>
      </c>
      <c r="H5602" t="s">
        <v>129</v>
      </c>
      <c r="I5602" t="s">
        <v>22</v>
      </c>
      <c r="J5602" t="s">
        <v>141</v>
      </c>
      <c r="K5602" t="s">
        <v>21191</v>
      </c>
      <c r="L5602" t="s">
        <v>21192</v>
      </c>
      <c r="M5602">
        <v>1.5363888880000001</v>
      </c>
      <c r="N5602">
        <v>0</v>
      </c>
      <c r="O5602">
        <v>1</v>
      </c>
      <c r="P5602">
        <v>0</v>
      </c>
      <c r="Q5602">
        <v>0</v>
      </c>
      <c r="R5602">
        <v>0</v>
      </c>
      <c r="S5602">
        <v>1.536389</v>
      </c>
      <c r="T5602">
        <v>0</v>
      </c>
      <c r="U5602">
        <v>0</v>
      </c>
    </row>
    <row r="5603" spans="1:21" x14ac:dyDescent="0.25">
      <c r="A5603" t="s">
        <v>21193</v>
      </c>
      <c r="B5603">
        <v>1</v>
      </c>
      <c r="C5603" t="s">
        <v>78</v>
      </c>
      <c r="D5603" t="s">
        <v>103</v>
      </c>
      <c r="E5603" t="s">
        <v>21194</v>
      </c>
      <c r="F5603" t="s">
        <v>4991</v>
      </c>
      <c r="G5603" t="s">
        <v>71</v>
      </c>
      <c r="H5603" t="s">
        <v>129</v>
      </c>
      <c r="I5603" t="s">
        <v>22</v>
      </c>
      <c r="J5603" t="s">
        <v>141</v>
      </c>
      <c r="K5603" t="s">
        <v>21195</v>
      </c>
      <c r="L5603" t="s">
        <v>21196</v>
      </c>
      <c r="M5603">
        <v>3.3538888880000002</v>
      </c>
      <c r="N5603">
        <v>0</v>
      </c>
      <c r="O5603">
        <v>1</v>
      </c>
      <c r="P5603">
        <v>0</v>
      </c>
      <c r="Q5603">
        <v>0</v>
      </c>
      <c r="R5603">
        <v>0</v>
      </c>
      <c r="S5603">
        <v>3.3538890000000001</v>
      </c>
      <c r="T5603">
        <v>0</v>
      </c>
      <c r="U5603">
        <v>0</v>
      </c>
    </row>
    <row r="5604" spans="1:21" x14ac:dyDescent="0.25">
      <c r="A5604" t="s">
        <v>21197</v>
      </c>
      <c r="B5604">
        <v>1</v>
      </c>
      <c r="C5604" t="s">
        <v>78</v>
      </c>
      <c r="D5604" t="s">
        <v>83</v>
      </c>
      <c r="E5604" t="s">
        <v>21198</v>
      </c>
      <c r="F5604" t="s">
        <v>4996</v>
      </c>
      <c r="G5604" t="s">
        <v>71</v>
      </c>
      <c r="H5604" t="s">
        <v>129</v>
      </c>
      <c r="I5604" t="s">
        <v>22</v>
      </c>
      <c r="J5604" t="s">
        <v>141</v>
      </c>
      <c r="K5604" t="s">
        <v>21199</v>
      </c>
      <c r="L5604" t="s">
        <v>21200</v>
      </c>
      <c r="M5604">
        <v>1.182222222</v>
      </c>
      <c r="N5604">
        <v>0</v>
      </c>
      <c r="O5604">
        <v>115</v>
      </c>
      <c r="P5604">
        <v>0</v>
      </c>
      <c r="Q5604">
        <v>0</v>
      </c>
      <c r="R5604">
        <v>0</v>
      </c>
      <c r="S5604">
        <v>135.955556</v>
      </c>
      <c r="T5604">
        <v>0</v>
      </c>
      <c r="U5604">
        <v>0</v>
      </c>
    </row>
    <row r="5605" spans="1:21" x14ac:dyDescent="0.25">
      <c r="A5605" t="s">
        <v>21201</v>
      </c>
      <c r="B5605">
        <v>1</v>
      </c>
      <c r="C5605" t="s">
        <v>78</v>
      </c>
      <c r="D5605" t="s">
        <v>83</v>
      </c>
      <c r="E5605" t="s">
        <v>21202</v>
      </c>
      <c r="F5605" t="s">
        <v>140</v>
      </c>
      <c r="G5605" t="s">
        <v>72</v>
      </c>
      <c r="H5605" t="s">
        <v>129</v>
      </c>
      <c r="I5605" t="s">
        <v>22</v>
      </c>
      <c r="J5605" t="s">
        <v>141</v>
      </c>
      <c r="K5605" t="s">
        <v>21203</v>
      </c>
      <c r="L5605" t="s">
        <v>21204</v>
      </c>
      <c r="M5605">
        <v>1.0636111109999999</v>
      </c>
      <c r="N5605">
        <v>34</v>
      </c>
      <c r="O5605">
        <v>5980</v>
      </c>
      <c r="P5605">
        <v>0</v>
      </c>
      <c r="Q5605">
        <v>0</v>
      </c>
      <c r="R5605">
        <v>36.162778000000003</v>
      </c>
      <c r="S5605">
        <v>6360.3944439999996</v>
      </c>
      <c r="T5605">
        <v>0</v>
      </c>
      <c r="U5605">
        <v>0</v>
      </c>
    </row>
    <row r="5606" spans="1:21" x14ac:dyDescent="0.25">
      <c r="A5606" t="s">
        <v>21205</v>
      </c>
      <c r="B5606">
        <v>1</v>
      </c>
      <c r="C5606" t="s">
        <v>78</v>
      </c>
      <c r="D5606" t="s">
        <v>83</v>
      </c>
      <c r="E5606" t="s">
        <v>21206</v>
      </c>
      <c r="F5606" t="s">
        <v>140</v>
      </c>
      <c r="G5606" t="s">
        <v>72</v>
      </c>
      <c r="H5606" t="s">
        <v>129</v>
      </c>
      <c r="I5606" t="s">
        <v>24</v>
      </c>
      <c r="J5606" t="s">
        <v>141</v>
      </c>
      <c r="K5606" t="s">
        <v>21207</v>
      </c>
      <c r="L5606" t="s">
        <v>21208</v>
      </c>
      <c r="M5606">
        <v>1.506388888</v>
      </c>
      <c r="N5606">
        <v>1</v>
      </c>
      <c r="O5606">
        <v>445</v>
      </c>
      <c r="P5606">
        <v>0</v>
      </c>
      <c r="Q5606">
        <v>0</v>
      </c>
      <c r="R5606">
        <v>1.506389</v>
      </c>
      <c r="S5606">
        <v>670.34305500000005</v>
      </c>
      <c r="T5606">
        <v>0</v>
      </c>
      <c r="U5606">
        <v>0</v>
      </c>
    </row>
    <row r="5607" spans="1:21" x14ac:dyDescent="0.25">
      <c r="A5607" t="s">
        <v>21209</v>
      </c>
      <c r="B5607">
        <v>1</v>
      </c>
      <c r="C5607" t="s">
        <v>78</v>
      </c>
      <c r="D5607" t="s">
        <v>83</v>
      </c>
      <c r="E5607" t="s">
        <v>20412</v>
      </c>
      <c r="F5607" t="s">
        <v>154</v>
      </c>
      <c r="G5607" t="s">
        <v>76</v>
      </c>
      <c r="H5607" t="s">
        <v>129</v>
      </c>
      <c r="I5607" t="s">
        <v>22</v>
      </c>
      <c r="J5607" t="s">
        <v>130</v>
      </c>
      <c r="K5607" t="s">
        <v>21210</v>
      </c>
      <c r="L5607" t="s">
        <v>21211</v>
      </c>
      <c r="M5607">
        <v>6.4166665999999997E-2</v>
      </c>
      <c r="N5607">
        <v>4</v>
      </c>
      <c r="O5607">
        <v>1770</v>
      </c>
      <c r="P5607">
        <v>0</v>
      </c>
      <c r="Q5607">
        <v>0</v>
      </c>
      <c r="R5607">
        <v>0.25666699999999998</v>
      </c>
      <c r="S5607">
        <v>113.57499900000001</v>
      </c>
      <c r="T5607">
        <v>0</v>
      </c>
      <c r="U5607">
        <v>0</v>
      </c>
    </row>
    <row r="5608" spans="1:21" x14ac:dyDescent="0.25">
      <c r="A5608" t="s">
        <v>21212</v>
      </c>
      <c r="B5608">
        <v>1</v>
      </c>
      <c r="C5608" t="s">
        <v>78</v>
      </c>
      <c r="D5608" t="s">
        <v>83</v>
      </c>
      <c r="E5608" t="s">
        <v>20402</v>
      </c>
      <c r="F5608" t="s">
        <v>6612</v>
      </c>
      <c r="G5608" t="s">
        <v>72</v>
      </c>
      <c r="H5608" t="s">
        <v>129</v>
      </c>
      <c r="I5608" t="s">
        <v>22</v>
      </c>
      <c r="J5608" t="s">
        <v>141</v>
      </c>
      <c r="K5608" t="s">
        <v>21213</v>
      </c>
      <c r="L5608" t="s">
        <v>21214</v>
      </c>
      <c r="M5608">
        <v>5.3888888000000003E-2</v>
      </c>
      <c r="N5608">
        <v>0</v>
      </c>
      <c r="O5608">
        <v>362</v>
      </c>
      <c r="P5608">
        <v>0</v>
      </c>
      <c r="Q5608">
        <v>0</v>
      </c>
      <c r="R5608">
        <v>0</v>
      </c>
      <c r="S5608">
        <v>19.507777000000001</v>
      </c>
      <c r="T5608">
        <v>0</v>
      </c>
      <c r="U5608">
        <v>0</v>
      </c>
    </row>
    <row r="5609" spans="1:21" x14ac:dyDescent="0.25">
      <c r="A5609" t="s">
        <v>21215</v>
      </c>
      <c r="B5609">
        <v>1</v>
      </c>
      <c r="C5609" t="s">
        <v>78</v>
      </c>
      <c r="D5609" t="s">
        <v>83</v>
      </c>
      <c r="E5609" t="s">
        <v>21216</v>
      </c>
      <c r="F5609" t="s">
        <v>4991</v>
      </c>
      <c r="G5609" t="s">
        <v>71</v>
      </c>
      <c r="H5609" t="s">
        <v>129</v>
      </c>
      <c r="I5609" t="s">
        <v>22</v>
      </c>
      <c r="J5609" t="s">
        <v>141</v>
      </c>
      <c r="K5609" t="s">
        <v>21217</v>
      </c>
      <c r="L5609" t="s">
        <v>21218</v>
      </c>
      <c r="M5609">
        <v>1.179444444</v>
      </c>
      <c r="N5609">
        <v>0</v>
      </c>
      <c r="O5609">
        <v>1</v>
      </c>
      <c r="P5609">
        <v>0</v>
      </c>
      <c r="Q5609">
        <v>0</v>
      </c>
      <c r="R5609">
        <v>0</v>
      </c>
      <c r="S5609">
        <v>1.1794439999999999</v>
      </c>
      <c r="T5609">
        <v>0</v>
      </c>
      <c r="U5609">
        <v>0</v>
      </c>
    </row>
    <row r="5610" spans="1:21" x14ac:dyDescent="0.25">
      <c r="A5610" t="s">
        <v>21219</v>
      </c>
      <c r="B5610">
        <v>1</v>
      </c>
      <c r="C5610" t="s">
        <v>78</v>
      </c>
      <c r="D5610" t="s">
        <v>83</v>
      </c>
      <c r="E5610" t="s">
        <v>11202</v>
      </c>
      <c r="F5610" t="s">
        <v>140</v>
      </c>
      <c r="G5610" t="s">
        <v>72</v>
      </c>
      <c r="H5610" t="s">
        <v>129</v>
      </c>
      <c r="I5610" t="s">
        <v>22</v>
      </c>
      <c r="J5610" t="s">
        <v>141</v>
      </c>
      <c r="K5610" t="s">
        <v>21220</v>
      </c>
      <c r="L5610" t="s">
        <v>21221</v>
      </c>
      <c r="M5610">
        <v>0.70972222200000001</v>
      </c>
      <c r="N5610">
        <v>105</v>
      </c>
      <c r="O5610">
        <v>31174</v>
      </c>
      <c r="P5610">
        <v>0</v>
      </c>
      <c r="Q5610">
        <v>3</v>
      </c>
      <c r="R5610">
        <v>74.520832999999996</v>
      </c>
      <c r="S5610">
        <v>22124.880549000001</v>
      </c>
      <c r="T5610">
        <v>0</v>
      </c>
      <c r="U5610">
        <v>2.1291669999999998</v>
      </c>
    </row>
    <row r="5611" spans="1:21" x14ac:dyDescent="0.25">
      <c r="A5611" t="s">
        <v>21222</v>
      </c>
      <c r="B5611">
        <v>1</v>
      </c>
      <c r="C5611" t="s">
        <v>78</v>
      </c>
      <c r="D5611" t="s">
        <v>83</v>
      </c>
      <c r="E5611" t="s">
        <v>21223</v>
      </c>
      <c r="F5611" t="s">
        <v>140</v>
      </c>
      <c r="G5611" t="s">
        <v>72</v>
      </c>
      <c r="H5611" t="s">
        <v>129</v>
      </c>
      <c r="I5611" t="s">
        <v>22</v>
      </c>
      <c r="J5611" t="s">
        <v>141</v>
      </c>
      <c r="K5611" t="s">
        <v>21224</v>
      </c>
      <c r="L5611" t="s">
        <v>21225</v>
      </c>
      <c r="M5611">
        <v>0.31083333299999999</v>
      </c>
      <c r="N5611">
        <v>16</v>
      </c>
      <c r="O5611">
        <v>1975</v>
      </c>
      <c r="P5611">
        <v>0</v>
      </c>
      <c r="Q5611">
        <v>0</v>
      </c>
      <c r="R5611">
        <v>4.9733330000000002</v>
      </c>
      <c r="S5611">
        <v>613.89583300000004</v>
      </c>
      <c r="T5611">
        <v>0</v>
      </c>
      <c r="U5611">
        <v>0</v>
      </c>
    </row>
    <row r="5612" spans="1:21" x14ac:dyDescent="0.25">
      <c r="A5612" t="s">
        <v>21226</v>
      </c>
      <c r="B5612">
        <v>1</v>
      </c>
      <c r="C5612" t="s">
        <v>78</v>
      </c>
      <c r="D5612" t="s">
        <v>83</v>
      </c>
      <c r="E5612" t="s">
        <v>20402</v>
      </c>
      <c r="F5612" t="s">
        <v>140</v>
      </c>
      <c r="G5612" t="s">
        <v>72</v>
      </c>
      <c r="H5612" t="s">
        <v>129</v>
      </c>
      <c r="I5612" t="s">
        <v>22</v>
      </c>
      <c r="J5612" t="s">
        <v>141</v>
      </c>
      <c r="K5612" t="s">
        <v>21227</v>
      </c>
      <c r="L5612" t="s">
        <v>21228</v>
      </c>
      <c r="M5612">
        <v>0.27194444400000001</v>
      </c>
      <c r="N5612">
        <v>105</v>
      </c>
      <c r="O5612">
        <v>31174</v>
      </c>
      <c r="P5612">
        <v>0</v>
      </c>
      <c r="Q5612">
        <v>3</v>
      </c>
      <c r="R5612">
        <v>28.554167</v>
      </c>
      <c r="S5612">
        <v>8477.5960969999996</v>
      </c>
      <c r="T5612">
        <v>0</v>
      </c>
      <c r="U5612">
        <v>0.81583300000000003</v>
      </c>
    </row>
    <row r="5613" spans="1:21" x14ac:dyDescent="0.25">
      <c r="A5613" t="s">
        <v>21229</v>
      </c>
      <c r="B5613">
        <v>1</v>
      </c>
      <c r="C5613" t="s">
        <v>78</v>
      </c>
      <c r="D5613" t="s">
        <v>83</v>
      </c>
      <c r="E5613" t="s">
        <v>20402</v>
      </c>
      <c r="F5613" t="s">
        <v>140</v>
      </c>
      <c r="G5613" t="s">
        <v>72</v>
      </c>
      <c r="H5613" t="s">
        <v>129</v>
      </c>
      <c r="I5613" t="s">
        <v>22</v>
      </c>
      <c r="J5613" t="s">
        <v>141</v>
      </c>
      <c r="K5613" t="s">
        <v>21230</v>
      </c>
      <c r="L5613" t="s">
        <v>21231</v>
      </c>
      <c r="M5613">
        <v>0.28277777700000001</v>
      </c>
      <c r="N5613">
        <v>105</v>
      </c>
      <c r="O5613">
        <v>31174</v>
      </c>
      <c r="P5613">
        <v>0</v>
      </c>
      <c r="Q5613">
        <v>3</v>
      </c>
      <c r="R5613">
        <v>29.691666999999999</v>
      </c>
      <c r="S5613">
        <v>8815.3144200000006</v>
      </c>
      <c r="T5613">
        <v>0</v>
      </c>
      <c r="U5613">
        <v>0.848333</v>
      </c>
    </row>
    <row r="5614" spans="1:21" x14ac:dyDescent="0.25">
      <c r="A5614" t="s">
        <v>21232</v>
      </c>
      <c r="B5614">
        <v>1</v>
      </c>
      <c r="C5614" t="s">
        <v>78</v>
      </c>
      <c r="D5614" t="s">
        <v>83</v>
      </c>
      <c r="E5614" t="s">
        <v>21202</v>
      </c>
      <c r="F5614" t="s">
        <v>10371</v>
      </c>
      <c r="G5614" t="s">
        <v>72</v>
      </c>
      <c r="H5614" t="s">
        <v>129</v>
      </c>
      <c r="I5614" t="s">
        <v>22</v>
      </c>
      <c r="J5614" t="s">
        <v>141</v>
      </c>
      <c r="K5614" t="s">
        <v>21233</v>
      </c>
      <c r="L5614" t="s">
        <v>21234</v>
      </c>
      <c r="M5614">
        <v>0.75555555500000005</v>
      </c>
      <c r="N5614">
        <v>34</v>
      </c>
      <c r="O5614">
        <v>5795</v>
      </c>
      <c r="P5614">
        <v>0</v>
      </c>
      <c r="Q5614">
        <v>0</v>
      </c>
      <c r="R5614">
        <v>25.688889</v>
      </c>
      <c r="S5614">
        <v>4378.4444409999996</v>
      </c>
      <c r="T5614">
        <v>0</v>
      </c>
      <c r="U5614">
        <v>0</v>
      </c>
    </row>
    <row r="5615" spans="1:21" x14ac:dyDescent="0.25">
      <c r="A5615" t="s">
        <v>21235</v>
      </c>
      <c r="B5615">
        <v>1</v>
      </c>
      <c r="C5615" t="s">
        <v>78</v>
      </c>
      <c r="D5615" t="s">
        <v>83</v>
      </c>
      <c r="E5615" t="s">
        <v>21223</v>
      </c>
      <c r="F5615" t="s">
        <v>140</v>
      </c>
      <c r="G5615" t="s">
        <v>72</v>
      </c>
      <c r="H5615" t="s">
        <v>129</v>
      </c>
      <c r="I5615" t="s">
        <v>22</v>
      </c>
      <c r="J5615" t="s">
        <v>141</v>
      </c>
      <c r="K5615" t="s">
        <v>21236</v>
      </c>
      <c r="L5615" t="s">
        <v>21237</v>
      </c>
      <c r="M5615">
        <v>0.13305555499999999</v>
      </c>
      <c r="N5615">
        <v>1</v>
      </c>
      <c r="O5615">
        <v>116</v>
      </c>
      <c r="P5615">
        <v>0</v>
      </c>
      <c r="Q5615">
        <v>0</v>
      </c>
      <c r="R5615">
        <v>0.13305600000000001</v>
      </c>
      <c r="S5615">
        <v>15.434443999999999</v>
      </c>
      <c r="T5615">
        <v>0</v>
      </c>
      <c r="U5615">
        <v>0</v>
      </c>
    </row>
    <row r="5616" spans="1:21" x14ac:dyDescent="0.25">
      <c r="A5616" t="s">
        <v>21238</v>
      </c>
      <c r="B5616">
        <v>1</v>
      </c>
      <c r="C5616" t="s">
        <v>78</v>
      </c>
      <c r="D5616" t="s">
        <v>83</v>
      </c>
      <c r="E5616" t="s">
        <v>20402</v>
      </c>
      <c r="F5616" t="s">
        <v>140</v>
      </c>
      <c r="G5616" t="s">
        <v>72</v>
      </c>
      <c r="H5616" t="s">
        <v>129</v>
      </c>
      <c r="I5616" t="s">
        <v>22</v>
      </c>
      <c r="J5616" t="s">
        <v>141</v>
      </c>
      <c r="K5616" t="s">
        <v>21239</v>
      </c>
      <c r="L5616" t="s">
        <v>3301</v>
      </c>
      <c r="M5616">
        <v>0.15</v>
      </c>
      <c r="N5616">
        <v>2</v>
      </c>
      <c r="O5616">
        <v>458</v>
      </c>
      <c r="P5616">
        <v>0</v>
      </c>
      <c r="Q5616">
        <v>0</v>
      </c>
      <c r="R5616">
        <v>0.3</v>
      </c>
      <c r="S5616">
        <v>68.7</v>
      </c>
      <c r="T5616">
        <v>0</v>
      </c>
      <c r="U5616">
        <v>0</v>
      </c>
    </row>
    <row r="5617" spans="1:21" x14ac:dyDescent="0.25">
      <c r="A5617" t="s">
        <v>21240</v>
      </c>
      <c r="B5617">
        <v>1</v>
      </c>
      <c r="C5617" t="s">
        <v>78</v>
      </c>
      <c r="D5617" t="s">
        <v>82</v>
      </c>
      <c r="E5617" t="s">
        <v>21241</v>
      </c>
      <c r="F5617" t="s">
        <v>4991</v>
      </c>
      <c r="G5617" t="s">
        <v>71</v>
      </c>
      <c r="H5617" t="s">
        <v>129</v>
      </c>
      <c r="I5617" t="s">
        <v>22</v>
      </c>
      <c r="J5617" t="s">
        <v>141</v>
      </c>
      <c r="K5617" t="s">
        <v>21242</v>
      </c>
      <c r="L5617" t="s">
        <v>21243</v>
      </c>
      <c r="M5617">
        <v>2.7886111109999998</v>
      </c>
      <c r="N5617">
        <v>0</v>
      </c>
      <c r="O5617">
        <v>2</v>
      </c>
      <c r="P5617">
        <v>0</v>
      </c>
      <c r="Q5617">
        <v>0</v>
      </c>
      <c r="R5617">
        <v>0</v>
      </c>
      <c r="S5617">
        <v>5.5772219999999999</v>
      </c>
      <c r="T5617">
        <v>0</v>
      </c>
      <c r="U5617">
        <v>0</v>
      </c>
    </row>
    <row r="5618" spans="1:21" x14ac:dyDescent="0.25">
      <c r="A5618" t="s">
        <v>21244</v>
      </c>
      <c r="B5618">
        <v>1</v>
      </c>
      <c r="C5618" t="s">
        <v>78</v>
      </c>
      <c r="D5618" t="s">
        <v>98</v>
      </c>
      <c r="E5618" t="s">
        <v>21245</v>
      </c>
      <c r="F5618" t="s">
        <v>4986</v>
      </c>
      <c r="G5618" t="s">
        <v>71</v>
      </c>
      <c r="H5618" t="s">
        <v>129</v>
      </c>
      <c r="I5618" t="s">
        <v>22</v>
      </c>
      <c r="J5618" t="s">
        <v>141</v>
      </c>
      <c r="K5618" t="s">
        <v>21246</v>
      </c>
      <c r="L5618" t="s">
        <v>21247</v>
      </c>
      <c r="M5618">
        <v>1.8797222220000001</v>
      </c>
      <c r="N5618">
        <v>0</v>
      </c>
      <c r="O5618">
        <v>14</v>
      </c>
      <c r="P5618">
        <v>0</v>
      </c>
      <c r="Q5618">
        <v>3</v>
      </c>
      <c r="R5618">
        <v>0</v>
      </c>
      <c r="S5618">
        <v>26.316110999999999</v>
      </c>
      <c r="T5618">
        <v>0</v>
      </c>
      <c r="U5618">
        <v>5.6391669999999996</v>
      </c>
    </row>
    <row r="5619" spans="1:21" x14ac:dyDescent="0.25">
      <c r="A5619" t="s">
        <v>21248</v>
      </c>
      <c r="B5619">
        <v>1</v>
      </c>
      <c r="C5619" t="s">
        <v>78</v>
      </c>
      <c r="D5619" t="s">
        <v>82</v>
      </c>
      <c r="E5619" t="s">
        <v>21249</v>
      </c>
      <c r="F5619" t="s">
        <v>4991</v>
      </c>
      <c r="G5619" t="s">
        <v>71</v>
      </c>
      <c r="H5619" t="s">
        <v>129</v>
      </c>
      <c r="I5619" t="s">
        <v>22</v>
      </c>
      <c r="J5619" t="s">
        <v>141</v>
      </c>
      <c r="K5619" t="s">
        <v>21250</v>
      </c>
      <c r="L5619" t="s">
        <v>21251</v>
      </c>
      <c r="M5619">
        <v>2.3247222220000001</v>
      </c>
      <c r="N5619">
        <v>0</v>
      </c>
      <c r="O5619">
        <v>5</v>
      </c>
      <c r="P5619">
        <v>0</v>
      </c>
      <c r="Q5619">
        <v>0</v>
      </c>
      <c r="R5619">
        <v>0</v>
      </c>
      <c r="S5619">
        <v>11.623611</v>
      </c>
      <c r="T5619">
        <v>0</v>
      </c>
      <c r="U5619">
        <v>0</v>
      </c>
    </row>
    <row r="5620" spans="1:21" x14ac:dyDescent="0.25">
      <c r="A5620" t="s">
        <v>21252</v>
      </c>
      <c r="B5620">
        <v>1</v>
      </c>
      <c r="C5620" t="s">
        <v>78</v>
      </c>
      <c r="D5620" t="s">
        <v>82</v>
      </c>
      <c r="E5620" t="s">
        <v>21253</v>
      </c>
      <c r="F5620" t="s">
        <v>4991</v>
      </c>
      <c r="G5620" t="s">
        <v>71</v>
      </c>
      <c r="H5620" t="s">
        <v>129</v>
      </c>
      <c r="I5620" t="s">
        <v>22</v>
      </c>
      <c r="J5620" t="s">
        <v>141</v>
      </c>
      <c r="K5620" t="s">
        <v>21254</v>
      </c>
      <c r="L5620" t="s">
        <v>21255</v>
      </c>
      <c r="M5620">
        <v>0.79083333300000003</v>
      </c>
      <c r="N5620">
        <v>1</v>
      </c>
      <c r="O5620">
        <v>0</v>
      </c>
      <c r="P5620">
        <v>0</v>
      </c>
      <c r="Q5620">
        <v>0</v>
      </c>
      <c r="R5620">
        <v>0.79083300000000001</v>
      </c>
      <c r="S5620">
        <v>0</v>
      </c>
      <c r="T5620">
        <v>0</v>
      </c>
      <c r="U5620">
        <v>0</v>
      </c>
    </row>
    <row r="5621" spans="1:21" x14ac:dyDescent="0.25">
      <c r="A5621" t="s">
        <v>21256</v>
      </c>
      <c r="B5621">
        <v>1</v>
      </c>
      <c r="C5621" t="s">
        <v>78</v>
      </c>
      <c r="D5621" t="s">
        <v>82</v>
      </c>
      <c r="E5621" t="s">
        <v>21257</v>
      </c>
      <c r="F5621" t="s">
        <v>5417</v>
      </c>
      <c r="G5621" t="s">
        <v>71</v>
      </c>
      <c r="H5621" t="s">
        <v>129</v>
      </c>
      <c r="I5621" t="s">
        <v>22</v>
      </c>
      <c r="J5621" t="s">
        <v>141</v>
      </c>
      <c r="K5621" t="s">
        <v>21258</v>
      </c>
      <c r="L5621" t="s">
        <v>21259</v>
      </c>
      <c r="M5621">
        <v>2.1886111110000002</v>
      </c>
      <c r="N5621">
        <v>0</v>
      </c>
      <c r="O5621">
        <v>1</v>
      </c>
      <c r="P5621">
        <v>0</v>
      </c>
      <c r="Q5621">
        <v>0</v>
      </c>
      <c r="R5621">
        <v>0</v>
      </c>
      <c r="S5621">
        <v>2.1886109999999999</v>
      </c>
      <c r="T5621">
        <v>0</v>
      </c>
      <c r="U5621">
        <v>0</v>
      </c>
    </row>
    <row r="5622" spans="1:21" x14ac:dyDescent="0.25">
      <c r="A5622" t="s">
        <v>21260</v>
      </c>
      <c r="B5622">
        <v>1</v>
      </c>
      <c r="C5622" t="s">
        <v>78</v>
      </c>
      <c r="D5622" t="s">
        <v>102</v>
      </c>
      <c r="E5622" t="s">
        <v>21261</v>
      </c>
      <c r="F5622" t="s">
        <v>128</v>
      </c>
      <c r="G5622" t="s">
        <v>72</v>
      </c>
      <c r="H5622" t="s">
        <v>129</v>
      </c>
      <c r="I5622" t="s">
        <v>22</v>
      </c>
      <c r="J5622" t="s">
        <v>130</v>
      </c>
      <c r="K5622" t="s">
        <v>21262</v>
      </c>
      <c r="L5622" t="s">
        <v>21263</v>
      </c>
      <c r="M5622">
        <v>6.1202777770000001</v>
      </c>
      <c r="N5622">
        <v>19</v>
      </c>
      <c r="O5622">
        <v>1417</v>
      </c>
      <c r="P5622">
        <v>90</v>
      </c>
      <c r="Q5622">
        <v>1993</v>
      </c>
      <c r="R5622">
        <v>116.28527800000001</v>
      </c>
      <c r="S5622">
        <v>8672.43361</v>
      </c>
      <c r="T5622">
        <v>550.82500000000005</v>
      </c>
      <c r="U5622">
        <v>12197.713610000001</v>
      </c>
    </row>
    <row r="5623" spans="1:21" x14ac:dyDescent="0.25">
      <c r="A5623" t="s">
        <v>21264</v>
      </c>
      <c r="B5623">
        <v>1</v>
      </c>
      <c r="C5623" t="s">
        <v>78</v>
      </c>
      <c r="D5623" t="s">
        <v>102</v>
      </c>
      <c r="E5623" t="s">
        <v>21261</v>
      </c>
      <c r="F5623" t="s">
        <v>140</v>
      </c>
      <c r="G5623" t="s">
        <v>72</v>
      </c>
      <c r="H5623" t="s">
        <v>129</v>
      </c>
      <c r="I5623" t="s">
        <v>22</v>
      </c>
      <c r="J5623" t="s">
        <v>141</v>
      </c>
      <c r="K5623" t="s">
        <v>21265</v>
      </c>
      <c r="L5623" t="s">
        <v>21266</v>
      </c>
      <c r="M5623">
        <v>0.68555555499999998</v>
      </c>
      <c r="N5623">
        <v>19</v>
      </c>
      <c r="O5623">
        <v>1417</v>
      </c>
      <c r="P5623">
        <v>90</v>
      </c>
      <c r="Q5623">
        <v>1993</v>
      </c>
      <c r="R5623">
        <v>13.025556</v>
      </c>
      <c r="S5623">
        <v>971.43222100000003</v>
      </c>
      <c r="T5623">
        <v>61.7</v>
      </c>
      <c r="U5623">
        <v>1366.3122209999999</v>
      </c>
    </row>
    <row r="5624" spans="1:21" x14ac:dyDescent="0.25">
      <c r="A5624" t="s">
        <v>21267</v>
      </c>
      <c r="B5624">
        <v>1</v>
      </c>
      <c r="C5624" t="s">
        <v>78</v>
      </c>
      <c r="D5624" t="s">
        <v>102</v>
      </c>
      <c r="E5624" t="s">
        <v>21268</v>
      </c>
      <c r="F5624" t="s">
        <v>140</v>
      </c>
      <c r="G5624" t="s">
        <v>72</v>
      </c>
      <c r="H5624" t="s">
        <v>129</v>
      </c>
      <c r="I5624" t="s">
        <v>22</v>
      </c>
      <c r="J5624" t="s">
        <v>141</v>
      </c>
      <c r="K5624" t="s">
        <v>21269</v>
      </c>
      <c r="L5624" t="s">
        <v>21270</v>
      </c>
      <c r="M5624">
        <v>0.67416666599999997</v>
      </c>
      <c r="N5624">
        <v>0</v>
      </c>
      <c r="O5624">
        <v>0</v>
      </c>
      <c r="P5624">
        <v>7</v>
      </c>
      <c r="Q5624">
        <v>0</v>
      </c>
      <c r="R5624">
        <v>0</v>
      </c>
      <c r="S5624">
        <v>0</v>
      </c>
      <c r="T5624">
        <v>4.7191669999999997</v>
      </c>
      <c r="U5624">
        <v>0</v>
      </c>
    </row>
    <row r="5625" spans="1:21" x14ac:dyDescent="0.25">
      <c r="A5625" t="s">
        <v>21271</v>
      </c>
      <c r="B5625">
        <v>1</v>
      </c>
      <c r="C5625" t="s">
        <v>78</v>
      </c>
      <c r="D5625" t="s">
        <v>102</v>
      </c>
      <c r="E5625" t="s">
        <v>5723</v>
      </c>
      <c r="F5625" t="s">
        <v>140</v>
      </c>
      <c r="G5625" t="s">
        <v>72</v>
      </c>
      <c r="H5625" t="s">
        <v>129</v>
      </c>
      <c r="I5625" t="s">
        <v>22</v>
      </c>
      <c r="J5625" t="s">
        <v>141</v>
      </c>
      <c r="K5625" t="s">
        <v>21272</v>
      </c>
      <c r="L5625" t="s">
        <v>21273</v>
      </c>
      <c r="M5625">
        <v>0.48861111099999999</v>
      </c>
      <c r="N5625">
        <v>2</v>
      </c>
      <c r="O5625">
        <v>408</v>
      </c>
      <c r="P5625">
        <v>0</v>
      </c>
      <c r="Q5625">
        <v>0</v>
      </c>
      <c r="R5625">
        <v>0.97722200000000004</v>
      </c>
      <c r="S5625">
        <v>199.35333299999999</v>
      </c>
      <c r="T5625">
        <v>0</v>
      </c>
      <c r="U5625">
        <v>0</v>
      </c>
    </row>
    <row r="5626" spans="1:21" x14ac:dyDescent="0.25">
      <c r="A5626" t="s">
        <v>21274</v>
      </c>
      <c r="B5626">
        <v>1</v>
      </c>
      <c r="C5626" t="s">
        <v>78</v>
      </c>
      <c r="D5626" t="s">
        <v>102</v>
      </c>
      <c r="E5626" t="s">
        <v>5719</v>
      </c>
      <c r="F5626" t="s">
        <v>140</v>
      </c>
      <c r="G5626" t="s">
        <v>72</v>
      </c>
      <c r="H5626" t="s">
        <v>129</v>
      </c>
      <c r="I5626" t="s">
        <v>22</v>
      </c>
      <c r="J5626" t="s">
        <v>141</v>
      </c>
      <c r="K5626" t="s">
        <v>21275</v>
      </c>
      <c r="L5626" t="s">
        <v>21276</v>
      </c>
      <c r="M5626">
        <v>3.1563888879999999</v>
      </c>
      <c r="N5626">
        <v>1</v>
      </c>
      <c r="O5626">
        <v>439</v>
      </c>
      <c r="P5626">
        <v>0</v>
      </c>
      <c r="Q5626">
        <v>0</v>
      </c>
      <c r="R5626">
        <v>3.1563889999999999</v>
      </c>
      <c r="S5626">
        <v>1385.654722</v>
      </c>
      <c r="T5626">
        <v>0</v>
      </c>
      <c r="U5626">
        <v>0</v>
      </c>
    </row>
    <row r="5627" spans="1:21" x14ac:dyDescent="0.25">
      <c r="A5627" t="s">
        <v>21277</v>
      </c>
      <c r="B5627">
        <v>1</v>
      </c>
      <c r="C5627" t="s">
        <v>78</v>
      </c>
      <c r="D5627" t="s">
        <v>102</v>
      </c>
      <c r="E5627" t="s">
        <v>5719</v>
      </c>
      <c r="F5627" t="s">
        <v>140</v>
      </c>
      <c r="G5627" t="s">
        <v>72</v>
      </c>
      <c r="H5627" t="s">
        <v>129</v>
      </c>
      <c r="I5627" t="s">
        <v>22</v>
      </c>
      <c r="J5627" t="s">
        <v>141</v>
      </c>
      <c r="K5627" t="s">
        <v>21278</v>
      </c>
      <c r="L5627" t="s">
        <v>21279</v>
      </c>
      <c r="M5627">
        <v>0.193611111</v>
      </c>
      <c r="N5627">
        <v>236</v>
      </c>
      <c r="O5627">
        <v>22042</v>
      </c>
      <c r="P5627">
        <v>131</v>
      </c>
      <c r="Q5627">
        <v>3105</v>
      </c>
      <c r="R5627">
        <v>45.692222000000001</v>
      </c>
      <c r="S5627">
        <v>4267.5761089999996</v>
      </c>
      <c r="T5627">
        <v>25.363056</v>
      </c>
      <c r="U5627">
        <v>601.16250000000002</v>
      </c>
    </row>
    <row r="5628" spans="1:21" x14ac:dyDescent="0.25">
      <c r="A5628" t="s">
        <v>21280</v>
      </c>
      <c r="B5628">
        <v>1</v>
      </c>
      <c r="C5628" t="s">
        <v>78</v>
      </c>
      <c r="D5628" t="s">
        <v>102</v>
      </c>
      <c r="E5628" t="s">
        <v>13035</v>
      </c>
      <c r="F5628" t="s">
        <v>5012</v>
      </c>
      <c r="G5628" t="s">
        <v>72</v>
      </c>
      <c r="H5628" t="s">
        <v>129</v>
      </c>
      <c r="I5628" t="s">
        <v>22</v>
      </c>
      <c r="J5628" t="s">
        <v>141</v>
      </c>
      <c r="K5628" t="s">
        <v>21281</v>
      </c>
      <c r="L5628" t="s">
        <v>21282</v>
      </c>
      <c r="M5628">
        <v>0.453055555</v>
      </c>
      <c r="N5628">
        <v>0</v>
      </c>
      <c r="O5628">
        <v>0</v>
      </c>
      <c r="P5628">
        <v>19</v>
      </c>
      <c r="Q5628">
        <v>27</v>
      </c>
      <c r="R5628">
        <v>0</v>
      </c>
      <c r="S5628">
        <v>0</v>
      </c>
      <c r="T5628">
        <v>8.6080559999999995</v>
      </c>
      <c r="U5628">
        <v>12.2325</v>
      </c>
    </row>
    <row r="5629" spans="1:21" x14ac:dyDescent="0.25">
      <c r="A5629" t="s">
        <v>21283</v>
      </c>
      <c r="B5629">
        <v>1</v>
      </c>
      <c r="C5629" t="s">
        <v>78</v>
      </c>
      <c r="D5629" t="s">
        <v>83</v>
      </c>
      <c r="E5629" t="s">
        <v>21284</v>
      </c>
      <c r="F5629" t="s">
        <v>5070</v>
      </c>
      <c r="G5629" t="s">
        <v>71</v>
      </c>
      <c r="H5629" t="s">
        <v>129</v>
      </c>
      <c r="I5629" t="s">
        <v>22</v>
      </c>
      <c r="J5629" t="s">
        <v>141</v>
      </c>
      <c r="K5629" t="s">
        <v>21285</v>
      </c>
      <c r="L5629" t="s">
        <v>21286</v>
      </c>
      <c r="M5629">
        <v>1.0900000000000001</v>
      </c>
      <c r="N5629">
        <v>0</v>
      </c>
      <c r="O5629">
        <v>1</v>
      </c>
      <c r="P5629">
        <v>0</v>
      </c>
      <c r="Q5629">
        <v>0</v>
      </c>
      <c r="R5629">
        <v>0</v>
      </c>
      <c r="S5629">
        <v>1.0900000000000001</v>
      </c>
      <c r="T5629">
        <v>0</v>
      </c>
      <c r="U5629">
        <v>0</v>
      </c>
    </row>
    <row r="5630" spans="1:21" x14ac:dyDescent="0.25">
      <c r="A5630" t="s">
        <v>21287</v>
      </c>
      <c r="B5630">
        <v>1</v>
      </c>
      <c r="C5630" t="s">
        <v>78</v>
      </c>
      <c r="D5630" t="s">
        <v>83</v>
      </c>
      <c r="E5630" t="s">
        <v>21288</v>
      </c>
      <c r="F5630" t="s">
        <v>4991</v>
      </c>
      <c r="G5630" t="s">
        <v>71</v>
      </c>
      <c r="H5630" t="s">
        <v>129</v>
      </c>
      <c r="I5630" t="s">
        <v>22</v>
      </c>
      <c r="J5630" t="s">
        <v>141</v>
      </c>
      <c r="K5630" t="s">
        <v>21289</v>
      </c>
      <c r="L5630" t="s">
        <v>21290</v>
      </c>
      <c r="M5630">
        <v>1.517222222</v>
      </c>
      <c r="N5630">
        <v>0</v>
      </c>
      <c r="O5630">
        <v>1</v>
      </c>
      <c r="P5630">
        <v>0</v>
      </c>
      <c r="Q5630">
        <v>0</v>
      </c>
      <c r="R5630">
        <v>0</v>
      </c>
      <c r="S5630">
        <v>1.5172220000000001</v>
      </c>
      <c r="T5630">
        <v>0</v>
      </c>
      <c r="U5630">
        <v>0</v>
      </c>
    </row>
    <row r="5631" spans="1:21" x14ac:dyDescent="0.25">
      <c r="A5631" t="s">
        <v>21291</v>
      </c>
      <c r="B5631">
        <v>1</v>
      </c>
      <c r="C5631" t="s">
        <v>78</v>
      </c>
      <c r="D5631" t="s">
        <v>83</v>
      </c>
      <c r="E5631" t="s">
        <v>21292</v>
      </c>
      <c r="F5631" t="s">
        <v>5470</v>
      </c>
      <c r="G5631" t="s">
        <v>71</v>
      </c>
      <c r="H5631" t="s">
        <v>129</v>
      </c>
      <c r="I5631" t="s">
        <v>22</v>
      </c>
      <c r="J5631" t="s">
        <v>141</v>
      </c>
      <c r="K5631" t="s">
        <v>21293</v>
      </c>
      <c r="L5631" t="s">
        <v>21294</v>
      </c>
      <c r="M5631">
        <v>1.0752777769999999</v>
      </c>
      <c r="N5631">
        <v>0</v>
      </c>
      <c r="O5631">
        <v>11</v>
      </c>
      <c r="P5631">
        <v>0</v>
      </c>
      <c r="Q5631">
        <v>0</v>
      </c>
      <c r="R5631">
        <v>0</v>
      </c>
      <c r="S5631">
        <v>11.828056</v>
      </c>
      <c r="T5631">
        <v>0</v>
      </c>
      <c r="U5631">
        <v>0</v>
      </c>
    </row>
    <row r="5632" spans="1:21" x14ac:dyDescent="0.25">
      <c r="A5632" t="s">
        <v>21295</v>
      </c>
      <c r="B5632">
        <v>1</v>
      </c>
      <c r="C5632" t="s">
        <v>78</v>
      </c>
      <c r="D5632" t="s">
        <v>82</v>
      </c>
      <c r="E5632" t="s">
        <v>21296</v>
      </c>
      <c r="F5632" t="s">
        <v>5748</v>
      </c>
      <c r="G5632" t="s">
        <v>71</v>
      </c>
      <c r="H5632" t="s">
        <v>129</v>
      </c>
      <c r="I5632" t="s">
        <v>22</v>
      </c>
      <c r="J5632" t="s">
        <v>141</v>
      </c>
      <c r="K5632" t="s">
        <v>21297</v>
      </c>
      <c r="L5632" t="s">
        <v>21298</v>
      </c>
      <c r="M5632">
        <v>1.025833333</v>
      </c>
      <c r="N5632">
        <v>0</v>
      </c>
      <c r="O5632">
        <v>2</v>
      </c>
      <c r="P5632">
        <v>0</v>
      </c>
      <c r="Q5632">
        <v>0</v>
      </c>
      <c r="R5632">
        <v>0</v>
      </c>
      <c r="S5632">
        <v>2.0516670000000001</v>
      </c>
      <c r="T5632">
        <v>0</v>
      </c>
      <c r="U5632">
        <v>0</v>
      </c>
    </row>
    <row r="5633" spans="1:21" x14ac:dyDescent="0.25">
      <c r="A5633" t="s">
        <v>21299</v>
      </c>
      <c r="B5633">
        <v>1</v>
      </c>
      <c r="C5633" t="s">
        <v>78</v>
      </c>
      <c r="D5633" t="s">
        <v>82</v>
      </c>
      <c r="E5633" t="s">
        <v>21300</v>
      </c>
      <c r="F5633" t="s">
        <v>4991</v>
      </c>
      <c r="G5633" t="s">
        <v>71</v>
      </c>
      <c r="H5633" t="s">
        <v>129</v>
      </c>
      <c r="I5633" t="s">
        <v>22</v>
      </c>
      <c r="J5633" t="s">
        <v>141</v>
      </c>
      <c r="K5633" t="s">
        <v>21301</v>
      </c>
      <c r="L5633" t="s">
        <v>21302</v>
      </c>
      <c r="M5633">
        <v>2.383888888</v>
      </c>
      <c r="N5633">
        <v>0</v>
      </c>
      <c r="O5633">
        <v>2</v>
      </c>
      <c r="P5633">
        <v>0</v>
      </c>
      <c r="Q5633">
        <v>0</v>
      </c>
      <c r="R5633">
        <v>0</v>
      </c>
      <c r="S5633">
        <v>4.7677779999999998</v>
      </c>
      <c r="T5633">
        <v>0</v>
      </c>
      <c r="U5633">
        <v>0</v>
      </c>
    </row>
    <row r="5634" spans="1:21" x14ac:dyDescent="0.25">
      <c r="A5634" t="s">
        <v>21303</v>
      </c>
      <c r="B5634">
        <v>1</v>
      </c>
      <c r="C5634" t="s">
        <v>78</v>
      </c>
      <c r="D5634" t="s">
        <v>83</v>
      </c>
      <c r="E5634" t="s">
        <v>21304</v>
      </c>
      <c r="F5634" t="s">
        <v>4991</v>
      </c>
      <c r="G5634" t="s">
        <v>71</v>
      </c>
      <c r="H5634" t="s">
        <v>129</v>
      </c>
      <c r="I5634" t="s">
        <v>22</v>
      </c>
      <c r="J5634" t="s">
        <v>141</v>
      </c>
      <c r="K5634" t="s">
        <v>21305</v>
      </c>
      <c r="L5634" t="s">
        <v>21306</v>
      </c>
      <c r="M5634">
        <v>4.0205555549999996</v>
      </c>
      <c r="N5634">
        <v>0</v>
      </c>
      <c r="O5634">
        <v>3</v>
      </c>
      <c r="P5634">
        <v>0</v>
      </c>
      <c r="Q5634">
        <v>0</v>
      </c>
      <c r="R5634">
        <v>0</v>
      </c>
      <c r="S5634">
        <v>12.061667</v>
      </c>
      <c r="T5634">
        <v>0</v>
      </c>
      <c r="U5634">
        <v>0</v>
      </c>
    </row>
    <row r="5635" spans="1:21" x14ac:dyDescent="0.25">
      <c r="A5635" t="s">
        <v>21307</v>
      </c>
      <c r="B5635">
        <v>1</v>
      </c>
      <c r="C5635" t="s">
        <v>78</v>
      </c>
      <c r="D5635" t="s">
        <v>83</v>
      </c>
      <c r="E5635" t="s">
        <v>21308</v>
      </c>
      <c r="F5635" t="s">
        <v>4991</v>
      </c>
      <c r="G5635" t="s">
        <v>71</v>
      </c>
      <c r="H5635" t="s">
        <v>129</v>
      </c>
      <c r="I5635" t="s">
        <v>22</v>
      </c>
      <c r="J5635" t="s">
        <v>141</v>
      </c>
      <c r="K5635" t="s">
        <v>21309</v>
      </c>
      <c r="L5635" t="s">
        <v>21310</v>
      </c>
      <c r="M5635">
        <v>2.0077777769999998</v>
      </c>
      <c r="N5635">
        <v>0</v>
      </c>
      <c r="O5635">
        <v>1</v>
      </c>
      <c r="P5635">
        <v>0</v>
      </c>
      <c r="Q5635">
        <v>0</v>
      </c>
      <c r="R5635">
        <v>0</v>
      </c>
      <c r="S5635">
        <v>2.0077780000000001</v>
      </c>
      <c r="T5635">
        <v>0</v>
      </c>
      <c r="U5635">
        <v>0</v>
      </c>
    </row>
    <row r="5636" spans="1:21" x14ac:dyDescent="0.25">
      <c r="A5636" t="s">
        <v>21311</v>
      </c>
      <c r="B5636">
        <v>1</v>
      </c>
      <c r="C5636" t="s">
        <v>78</v>
      </c>
      <c r="D5636" t="s">
        <v>83</v>
      </c>
      <c r="E5636" t="s">
        <v>21312</v>
      </c>
      <c r="F5636" t="s">
        <v>5417</v>
      </c>
      <c r="G5636" t="s">
        <v>71</v>
      </c>
      <c r="H5636" t="s">
        <v>129</v>
      </c>
      <c r="I5636" t="s">
        <v>22</v>
      </c>
      <c r="J5636" t="s">
        <v>141</v>
      </c>
      <c r="K5636" t="s">
        <v>21313</v>
      </c>
      <c r="L5636" t="s">
        <v>21314</v>
      </c>
      <c r="M5636">
        <v>2.3769444439999998</v>
      </c>
      <c r="N5636">
        <v>1</v>
      </c>
      <c r="O5636">
        <v>0</v>
      </c>
      <c r="P5636">
        <v>0</v>
      </c>
      <c r="Q5636">
        <v>0</v>
      </c>
      <c r="R5636">
        <v>2.3769439999999999</v>
      </c>
      <c r="S5636">
        <v>0</v>
      </c>
      <c r="T5636">
        <v>0</v>
      </c>
      <c r="U5636">
        <v>0</v>
      </c>
    </row>
    <row r="5637" spans="1:21" x14ac:dyDescent="0.25">
      <c r="A5637" t="s">
        <v>21315</v>
      </c>
      <c r="B5637">
        <v>1</v>
      </c>
      <c r="C5637" t="s">
        <v>78</v>
      </c>
      <c r="D5637" t="s">
        <v>93</v>
      </c>
      <c r="E5637" t="s">
        <v>15247</v>
      </c>
      <c r="F5637" t="s">
        <v>140</v>
      </c>
      <c r="G5637" t="s">
        <v>72</v>
      </c>
      <c r="H5637" t="s">
        <v>129</v>
      </c>
      <c r="I5637" t="s">
        <v>22</v>
      </c>
      <c r="J5637" t="s">
        <v>141</v>
      </c>
      <c r="K5637" t="s">
        <v>21316</v>
      </c>
      <c r="L5637" t="s">
        <v>21317</v>
      </c>
      <c r="M5637">
        <v>0.256111111</v>
      </c>
      <c r="N5637">
        <v>1</v>
      </c>
      <c r="O5637">
        <v>118</v>
      </c>
      <c r="P5637">
        <v>0</v>
      </c>
      <c r="Q5637">
        <v>0</v>
      </c>
      <c r="R5637">
        <v>0.25611099999999998</v>
      </c>
      <c r="S5637">
        <v>30.221111000000001</v>
      </c>
      <c r="T5637">
        <v>0</v>
      </c>
      <c r="U5637">
        <v>0</v>
      </c>
    </row>
    <row r="5638" spans="1:21" x14ac:dyDescent="0.25">
      <c r="A5638" t="s">
        <v>21318</v>
      </c>
      <c r="B5638">
        <v>1</v>
      </c>
      <c r="C5638" t="s">
        <v>78</v>
      </c>
      <c r="D5638" t="s">
        <v>80</v>
      </c>
      <c r="E5638" t="s">
        <v>21319</v>
      </c>
      <c r="F5638" t="s">
        <v>177</v>
      </c>
      <c r="G5638" t="s">
        <v>71</v>
      </c>
      <c r="H5638" t="s">
        <v>129</v>
      </c>
      <c r="I5638" t="s">
        <v>22</v>
      </c>
      <c r="J5638" t="s">
        <v>130</v>
      </c>
      <c r="K5638" t="s">
        <v>21320</v>
      </c>
      <c r="L5638" t="s">
        <v>21321</v>
      </c>
      <c r="M5638">
        <v>6.1784397220000002</v>
      </c>
      <c r="N5638">
        <v>0</v>
      </c>
      <c r="O5638">
        <v>141</v>
      </c>
      <c r="P5638">
        <v>0</v>
      </c>
      <c r="Q5638">
        <v>0</v>
      </c>
      <c r="R5638">
        <v>0</v>
      </c>
      <c r="S5638">
        <v>871.16000099999997</v>
      </c>
      <c r="T5638">
        <v>0</v>
      </c>
      <c r="U5638">
        <v>0</v>
      </c>
    </row>
    <row r="5639" spans="1:21" x14ac:dyDescent="0.25">
      <c r="A5639" t="s">
        <v>21322</v>
      </c>
      <c r="B5639">
        <v>1</v>
      </c>
      <c r="C5639" t="s">
        <v>78</v>
      </c>
      <c r="D5639" t="s">
        <v>86</v>
      </c>
      <c r="E5639" t="s">
        <v>21323</v>
      </c>
      <c r="F5639" t="s">
        <v>4991</v>
      </c>
      <c r="G5639" t="s">
        <v>71</v>
      </c>
      <c r="H5639" t="s">
        <v>129</v>
      </c>
      <c r="I5639" t="s">
        <v>22</v>
      </c>
      <c r="J5639" t="s">
        <v>141</v>
      </c>
      <c r="K5639" t="s">
        <v>21324</v>
      </c>
      <c r="L5639" t="s">
        <v>21325</v>
      </c>
      <c r="M5639">
        <v>1.6377777769999999</v>
      </c>
      <c r="N5639">
        <v>0</v>
      </c>
      <c r="O5639">
        <v>2</v>
      </c>
      <c r="P5639">
        <v>0</v>
      </c>
      <c r="Q5639">
        <v>0</v>
      </c>
      <c r="R5639">
        <v>0</v>
      </c>
      <c r="S5639">
        <v>3.2755559999999999</v>
      </c>
      <c r="T5639">
        <v>0</v>
      </c>
      <c r="U5639">
        <v>0</v>
      </c>
    </row>
    <row r="5640" spans="1:21" x14ac:dyDescent="0.25">
      <c r="A5640" t="s">
        <v>21326</v>
      </c>
      <c r="B5640">
        <v>1</v>
      </c>
      <c r="C5640" t="s">
        <v>78</v>
      </c>
      <c r="D5640" t="s">
        <v>86</v>
      </c>
      <c r="E5640" t="s">
        <v>21327</v>
      </c>
      <c r="F5640" t="s">
        <v>4986</v>
      </c>
      <c r="G5640" t="s">
        <v>71</v>
      </c>
      <c r="H5640" t="s">
        <v>129</v>
      </c>
      <c r="I5640" t="s">
        <v>22</v>
      </c>
      <c r="J5640" t="s">
        <v>141</v>
      </c>
      <c r="K5640" t="s">
        <v>21328</v>
      </c>
      <c r="L5640" t="s">
        <v>21329</v>
      </c>
      <c r="M5640">
        <v>1.818888888</v>
      </c>
      <c r="N5640">
        <v>0</v>
      </c>
      <c r="O5640">
        <v>151</v>
      </c>
      <c r="P5640">
        <v>0</v>
      </c>
      <c r="Q5640">
        <v>0</v>
      </c>
      <c r="R5640">
        <v>0</v>
      </c>
      <c r="S5640">
        <v>274.65222199999999</v>
      </c>
      <c r="T5640">
        <v>0</v>
      </c>
      <c r="U5640">
        <v>0</v>
      </c>
    </row>
    <row r="5641" spans="1:21" x14ac:dyDescent="0.25">
      <c r="A5641" t="s">
        <v>21330</v>
      </c>
      <c r="B5641">
        <v>1</v>
      </c>
      <c r="C5641" t="s">
        <v>78</v>
      </c>
      <c r="D5641" t="s">
        <v>82</v>
      </c>
      <c r="E5641" t="s">
        <v>21331</v>
      </c>
      <c r="F5641" t="s">
        <v>4991</v>
      </c>
      <c r="G5641" t="s">
        <v>71</v>
      </c>
      <c r="H5641" t="s">
        <v>129</v>
      </c>
      <c r="I5641" t="s">
        <v>22</v>
      </c>
      <c r="J5641" t="s">
        <v>141</v>
      </c>
      <c r="K5641" t="s">
        <v>21332</v>
      </c>
      <c r="L5641" t="s">
        <v>21333</v>
      </c>
      <c r="M5641">
        <v>1.7</v>
      </c>
      <c r="N5641">
        <v>0</v>
      </c>
      <c r="O5641">
        <v>4</v>
      </c>
      <c r="P5641">
        <v>0</v>
      </c>
      <c r="Q5641">
        <v>0</v>
      </c>
      <c r="R5641">
        <v>0</v>
      </c>
      <c r="S5641">
        <v>6.8</v>
      </c>
      <c r="T5641">
        <v>0</v>
      </c>
      <c r="U5641">
        <v>0</v>
      </c>
    </row>
    <row r="5642" spans="1:21" x14ac:dyDescent="0.25">
      <c r="A5642" t="s">
        <v>21334</v>
      </c>
      <c r="B5642">
        <v>1</v>
      </c>
      <c r="C5642" t="s">
        <v>78</v>
      </c>
      <c r="D5642" t="s">
        <v>82</v>
      </c>
      <c r="E5642" t="s">
        <v>21335</v>
      </c>
      <c r="F5642" t="s">
        <v>5626</v>
      </c>
      <c r="G5642" t="s">
        <v>71</v>
      </c>
      <c r="H5642" t="s">
        <v>129</v>
      </c>
      <c r="I5642" t="s">
        <v>22</v>
      </c>
      <c r="J5642" t="s">
        <v>141</v>
      </c>
      <c r="K5642" t="s">
        <v>21336</v>
      </c>
      <c r="L5642" t="s">
        <v>21337</v>
      </c>
      <c r="M5642">
        <v>1.4516666659999999</v>
      </c>
      <c r="N5642">
        <v>0</v>
      </c>
      <c r="O5642">
        <v>109</v>
      </c>
      <c r="P5642">
        <v>0</v>
      </c>
      <c r="Q5642">
        <v>0</v>
      </c>
      <c r="R5642">
        <v>0</v>
      </c>
      <c r="S5642">
        <v>158.23166699999999</v>
      </c>
      <c r="T5642">
        <v>0</v>
      </c>
      <c r="U5642">
        <v>0</v>
      </c>
    </row>
    <row r="5643" spans="1:21" x14ac:dyDescent="0.25">
      <c r="A5643" t="s">
        <v>21338</v>
      </c>
      <c r="B5643">
        <v>1</v>
      </c>
      <c r="C5643" t="s">
        <v>78</v>
      </c>
      <c r="D5643" t="s">
        <v>82</v>
      </c>
      <c r="E5643" t="s">
        <v>21339</v>
      </c>
      <c r="F5643" t="s">
        <v>5417</v>
      </c>
      <c r="G5643" t="s">
        <v>71</v>
      </c>
      <c r="H5643" t="s">
        <v>129</v>
      </c>
      <c r="I5643" t="s">
        <v>22</v>
      </c>
      <c r="J5643" t="s">
        <v>141</v>
      </c>
      <c r="K5643" t="s">
        <v>21340</v>
      </c>
      <c r="L5643" t="s">
        <v>21341</v>
      </c>
      <c r="M5643">
        <v>1.2949999999999999</v>
      </c>
      <c r="N5643">
        <v>0</v>
      </c>
      <c r="O5643">
        <v>1</v>
      </c>
      <c r="P5643">
        <v>0</v>
      </c>
      <c r="Q5643">
        <v>0</v>
      </c>
      <c r="R5643">
        <v>0</v>
      </c>
      <c r="S5643">
        <v>1.2949999999999999</v>
      </c>
      <c r="T5643">
        <v>0</v>
      </c>
      <c r="U5643">
        <v>0</v>
      </c>
    </row>
    <row r="5644" spans="1:21" x14ac:dyDescent="0.25">
      <c r="A5644" t="s">
        <v>21342</v>
      </c>
      <c r="B5644">
        <v>1</v>
      </c>
      <c r="C5644" t="s">
        <v>78</v>
      </c>
      <c r="D5644" t="s">
        <v>82</v>
      </c>
      <c r="E5644" t="s">
        <v>21343</v>
      </c>
      <c r="F5644" t="s">
        <v>5417</v>
      </c>
      <c r="G5644" t="s">
        <v>71</v>
      </c>
      <c r="H5644" t="s">
        <v>129</v>
      </c>
      <c r="I5644" t="s">
        <v>22</v>
      </c>
      <c r="J5644" t="s">
        <v>141</v>
      </c>
      <c r="K5644" t="s">
        <v>21344</v>
      </c>
      <c r="L5644" t="s">
        <v>21345</v>
      </c>
      <c r="M5644">
        <v>2.15</v>
      </c>
      <c r="N5644">
        <v>0</v>
      </c>
      <c r="O5644">
        <v>1</v>
      </c>
      <c r="P5644">
        <v>0</v>
      </c>
      <c r="Q5644">
        <v>0</v>
      </c>
      <c r="R5644">
        <v>0</v>
      </c>
      <c r="S5644">
        <v>2.15</v>
      </c>
      <c r="T5644">
        <v>0</v>
      </c>
      <c r="U5644">
        <v>0</v>
      </c>
    </row>
    <row r="5645" spans="1:21" x14ac:dyDescent="0.25">
      <c r="A5645" t="s">
        <v>21346</v>
      </c>
      <c r="B5645">
        <v>1</v>
      </c>
      <c r="C5645" t="s">
        <v>78</v>
      </c>
      <c r="D5645" t="s">
        <v>82</v>
      </c>
      <c r="E5645" t="s">
        <v>21347</v>
      </c>
      <c r="F5645" t="s">
        <v>4986</v>
      </c>
      <c r="G5645" t="s">
        <v>71</v>
      </c>
      <c r="H5645" t="s">
        <v>129</v>
      </c>
      <c r="I5645" t="s">
        <v>22</v>
      </c>
      <c r="J5645" t="s">
        <v>141</v>
      </c>
      <c r="K5645" t="s">
        <v>21348</v>
      </c>
      <c r="L5645" t="s">
        <v>21349</v>
      </c>
      <c r="M5645">
        <v>0.62555555500000004</v>
      </c>
      <c r="N5645">
        <v>0</v>
      </c>
      <c r="O5645">
        <v>35</v>
      </c>
      <c r="P5645">
        <v>0</v>
      </c>
      <c r="Q5645">
        <v>0</v>
      </c>
      <c r="R5645">
        <v>0</v>
      </c>
      <c r="S5645">
        <v>21.894444</v>
      </c>
      <c r="T5645">
        <v>0</v>
      </c>
      <c r="U5645">
        <v>0</v>
      </c>
    </row>
    <row r="5646" spans="1:21" x14ac:dyDescent="0.25">
      <c r="A5646" t="s">
        <v>21350</v>
      </c>
      <c r="B5646">
        <v>1</v>
      </c>
      <c r="C5646" t="s">
        <v>78</v>
      </c>
      <c r="D5646" t="s">
        <v>82</v>
      </c>
      <c r="E5646" t="s">
        <v>21351</v>
      </c>
      <c r="F5646" t="s">
        <v>4991</v>
      </c>
      <c r="G5646" t="s">
        <v>71</v>
      </c>
      <c r="H5646" t="s">
        <v>129</v>
      </c>
      <c r="I5646" t="s">
        <v>22</v>
      </c>
      <c r="J5646" t="s">
        <v>141</v>
      </c>
      <c r="K5646" t="s">
        <v>21352</v>
      </c>
      <c r="L5646" t="s">
        <v>21353</v>
      </c>
      <c r="M5646">
        <v>4.6663888880000002</v>
      </c>
      <c r="N5646">
        <v>0</v>
      </c>
      <c r="O5646">
        <v>2</v>
      </c>
      <c r="P5646">
        <v>0</v>
      </c>
      <c r="Q5646">
        <v>0</v>
      </c>
      <c r="R5646">
        <v>0</v>
      </c>
      <c r="S5646">
        <v>9.3327779999999994</v>
      </c>
      <c r="T5646">
        <v>0</v>
      </c>
      <c r="U5646">
        <v>0</v>
      </c>
    </row>
    <row r="5647" spans="1:21" x14ac:dyDescent="0.25">
      <c r="A5647" t="s">
        <v>21354</v>
      </c>
      <c r="B5647">
        <v>1</v>
      </c>
      <c r="C5647" t="s">
        <v>78</v>
      </c>
      <c r="D5647" t="s">
        <v>82</v>
      </c>
      <c r="E5647" t="s">
        <v>21355</v>
      </c>
      <c r="F5647" t="s">
        <v>4991</v>
      </c>
      <c r="G5647" t="s">
        <v>71</v>
      </c>
      <c r="H5647" t="s">
        <v>129</v>
      </c>
      <c r="I5647" t="s">
        <v>22</v>
      </c>
      <c r="J5647" t="s">
        <v>141</v>
      </c>
      <c r="K5647" t="s">
        <v>21356</v>
      </c>
      <c r="L5647" t="s">
        <v>21357</v>
      </c>
      <c r="M5647">
        <v>4.971944444</v>
      </c>
      <c r="N5647">
        <v>0</v>
      </c>
      <c r="O5647">
        <v>5</v>
      </c>
      <c r="P5647">
        <v>0</v>
      </c>
      <c r="Q5647">
        <v>0</v>
      </c>
      <c r="R5647">
        <v>0</v>
      </c>
      <c r="S5647">
        <v>24.859722000000001</v>
      </c>
      <c r="T5647">
        <v>0</v>
      </c>
      <c r="U5647">
        <v>0</v>
      </c>
    </row>
    <row r="5648" spans="1:21" x14ac:dyDescent="0.25">
      <c r="A5648" t="s">
        <v>21358</v>
      </c>
      <c r="B5648">
        <v>1</v>
      </c>
      <c r="C5648" t="s">
        <v>78</v>
      </c>
      <c r="D5648" t="s">
        <v>103</v>
      </c>
      <c r="E5648" t="s">
        <v>21359</v>
      </c>
      <c r="F5648" t="s">
        <v>4991</v>
      </c>
      <c r="G5648" t="s">
        <v>71</v>
      </c>
      <c r="H5648" t="s">
        <v>129</v>
      </c>
      <c r="I5648" t="s">
        <v>22</v>
      </c>
      <c r="J5648" t="s">
        <v>141</v>
      </c>
      <c r="K5648" t="s">
        <v>21360</v>
      </c>
      <c r="L5648" t="s">
        <v>21361</v>
      </c>
      <c r="M5648">
        <v>5.6269444440000003</v>
      </c>
      <c r="N5648">
        <v>0</v>
      </c>
      <c r="O5648">
        <v>0</v>
      </c>
      <c r="P5648">
        <v>0</v>
      </c>
      <c r="Q5648">
        <v>1</v>
      </c>
      <c r="R5648">
        <v>0</v>
      </c>
      <c r="S5648">
        <v>0</v>
      </c>
      <c r="T5648">
        <v>0</v>
      </c>
      <c r="U5648">
        <v>5.6269439999999999</v>
      </c>
    </row>
    <row r="5649" spans="1:21" x14ac:dyDescent="0.25">
      <c r="A5649" t="s">
        <v>21362</v>
      </c>
      <c r="B5649">
        <v>1</v>
      </c>
      <c r="C5649" t="s">
        <v>78</v>
      </c>
      <c r="D5649" t="s">
        <v>103</v>
      </c>
      <c r="E5649" t="s">
        <v>21363</v>
      </c>
      <c r="F5649" t="s">
        <v>5470</v>
      </c>
      <c r="G5649" t="s">
        <v>71</v>
      </c>
      <c r="H5649" t="s">
        <v>129</v>
      </c>
      <c r="I5649" t="s">
        <v>22</v>
      </c>
      <c r="J5649" t="s">
        <v>141</v>
      </c>
      <c r="K5649" t="s">
        <v>21364</v>
      </c>
      <c r="L5649" t="s">
        <v>21365</v>
      </c>
      <c r="M5649">
        <v>2.025555555</v>
      </c>
      <c r="N5649">
        <v>1</v>
      </c>
      <c r="O5649">
        <v>412</v>
      </c>
      <c r="P5649">
        <v>0</v>
      </c>
      <c r="Q5649">
        <v>0</v>
      </c>
      <c r="R5649">
        <v>2.0255559999999999</v>
      </c>
      <c r="S5649">
        <v>834.52888900000005</v>
      </c>
      <c r="T5649">
        <v>0</v>
      </c>
      <c r="U5649">
        <v>0</v>
      </c>
    </row>
    <row r="5650" spans="1:21" x14ac:dyDescent="0.25">
      <c r="A5650" t="s">
        <v>21366</v>
      </c>
      <c r="B5650">
        <v>1</v>
      </c>
      <c r="C5650" t="s">
        <v>78</v>
      </c>
      <c r="D5650" t="s">
        <v>98</v>
      </c>
      <c r="E5650" t="s">
        <v>21367</v>
      </c>
      <c r="F5650" t="s">
        <v>5012</v>
      </c>
      <c r="G5650" t="s">
        <v>72</v>
      </c>
      <c r="H5650" t="s">
        <v>129</v>
      </c>
      <c r="I5650" t="s">
        <v>22</v>
      </c>
      <c r="J5650" t="s">
        <v>141</v>
      </c>
      <c r="K5650" t="s">
        <v>21368</v>
      </c>
      <c r="L5650" t="s">
        <v>21369</v>
      </c>
      <c r="M5650">
        <v>0.62166666599999998</v>
      </c>
      <c r="N5650">
        <v>0</v>
      </c>
      <c r="O5650">
        <v>143</v>
      </c>
      <c r="P5650">
        <v>2</v>
      </c>
      <c r="Q5650">
        <v>6</v>
      </c>
      <c r="R5650">
        <v>0</v>
      </c>
      <c r="S5650">
        <v>88.898332999999994</v>
      </c>
      <c r="T5650">
        <v>1.243333</v>
      </c>
      <c r="U5650">
        <v>3.73</v>
      </c>
    </row>
    <row r="5651" spans="1:21" x14ac:dyDescent="0.25">
      <c r="A5651" t="s">
        <v>21370</v>
      </c>
      <c r="B5651">
        <v>1</v>
      </c>
      <c r="C5651" t="s">
        <v>78</v>
      </c>
      <c r="D5651" t="s">
        <v>80</v>
      </c>
      <c r="E5651" t="s">
        <v>21371</v>
      </c>
      <c r="F5651" t="s">
        <v>4991</v>
      </c>
      <c r="G5651" t="s">
        <v>71</v>
      </c>
      <c r="H5651" t="s">
        <v>129</v>
      </c>
      <c r="I5651" t="s">
        <v>22</v>
      </c>
      <c r="J5651" t="s">
        <v>141</v>
      </c>
      <c r="K5651" t="s">
        <v>21372</v>
      </c>
      <c r="L5651" t="s">
        <v>21373</v>
      </c>
      <c r="M5651">
        <v>0.95111111100000001</v>
      </c>
      <c r="N5651">
        <v>0</v>
      </c>
      <c r="O5651">
        <v>3</v>
      </c>
      <c r="P5651">
        <v>0</v>
      </c>
      <c r="Q5651">
        <v>0</v>
      </c>
      <c r="R5651">
        <v>0</v>
      </c>
      <c r="S5651">
        <v>2.8533330000000001</v>
      </c>
      <c r="T5651">
        <v>0</v>
      </c>
      <c r="U5651">
        <v>0</v>
      </c>
    </row>
    <row r="5652" spans="1:21" x14ac:dyDescent="0.25">
      <c r="A5652" t="s">
        <v>21374</v>
      </c>
      <c r="B5652">
        <v>1</v>
      </c>
      <c r="C5652" t="s">
        <v>78</v>
      </c>
      <c r="D5652" t="s">
        <v>86</v>
      </c>
      <c r="E5652" t="s">
        <v>21375</v>
      </c>
      <c r="F5652" t="s">
        <v>5417</v>
      </c>
      <c r="G5652" t="s">
        <v>71</v>
      </c>
      <c r="H5652" t="s">
        <v>129</v>
      </c>
      <c r="I5652" t="s">
        <v>22</v>
      </c>
      <c r="J5652" t="s">
        <v>141</v>
      </c>
      <c r="K5652" t="s">
        <v>21376</v>
      </c>
      <c r="L5652" t="s">
        <v>21377</v>
      </c>
      <c r="M5652">
        <v>0.66638888799999996</v>
      </c>
      <c r="N5652">
        <v>0</v>
      </c>
      <c r="O5652">
        <v>1</v>
      </c>
      <c r="P5652">
        <v>0</v>
      </c>
      <c r="Q5652">
        <v>0</v>
      </c>
      <c r="R5652">
        <v>0</v>
      </c>
      <c r="S5652">
        <v>0.66638900000000001</v>
      </c>
      <c r="T5652">
        <v>0</v>
      </c>
      <c r="U5652">
        <v>0</v>
      </c>
    </row>
    <row r="5653" spans="1:21" x14ac:dyDescent="0.25">
      <c r="A5653" t="s">
        <v>21378</v>
      </c>
      <c r="B5653">
        <v>1</v>
      </c>
      <c r="C5653" t="s">
        <v>78</v>
      </c>
      <c r="D5653" t="s">
        <v>86</v>
      </c>
      <c r="E5653" t="s">
        <v>21379</v>
      </c>
      <c r="F5653" t="s">
        <v>4991</v>
      </c>
      <c r="G5653" t="s">
        <v>71</v>
      </c>
      <c r="H5653" t="s">
        <v>129</v>
      </c>
      <c r="I5653" t="s">
        <v>22</v>
      </c>
      <c r="J5653" t="s">
        <v>141</v>
      </c>
      <c r="K5653" t="s">
        <v>21380</v>
      </c>
      <c r="L5653" t="s">
        <v>21381</v>
      </c>
      <c r="M5653">
        <v>3.4175</v>
      </c>
      <c r="N5653">
        <v>0</v>
      </c>
      <c r="O5653">
        <v>1</v>
      </c>
      <c r="P5653">
        <v>0</v>
      </c>
      <c r="Q5653">
        <v>0</v>
      </c>
      <c r="R5653">
        <v>0</v>
      </c>
      <c r="S5653">
        <v>3.4175</v>
      </c>
      <c r="T5653">
        <v>0</v>
      </c>
      <c r="U5653">
        <v>0</v>
      </c>
    </row>
    <row r="5654" spans="1:21" x14ac:dyDescent="0.25">
      <c r="A5654" t="s">
        <v>21382</v>
      </c>
      <c r="B5654">
        <v>1</v>
      </c>
      <c r="C5654" t="s">
        <v>78</v>
      </c>
      <c r="D5654" t="s">
        <v>82</v>
      </c>
      <c r="E5654" t="s">
        <v>21383</v>
      </c>
      <c r="F5654" t="s">
        <v>4996</v>
      </c>
      <c r="G5654" t="s">
        <v>71</v>
      </c>
      <c r="H5654" t="s">
        <v>129</v>
      </c>
      <c r="I5654" t="s">
        <v>22</v>
      </c>
      <c r="J5654" t="s">
        <v>141</v>
      </c>
      <c r="K5654" t="s">
        <v>21384</v>
      </c>
      <c r="L5654" t="s">
        <v>21385</v>
      </c>
      <c r="M5654">
        <v>1.218611111</v>
      </c>
      <c r="N5654">
        <v>0</v>
      </c>
      <c r="O5654">
        <v>259</v>
      </c>
      <c r="P5654">
        <v>0</v>
      </c>
      <c r="Q5654">
        <v>0</v>
      </c>
      <c r="R5654">
        <v>0</v>
      </c>
      <c r="S5654">
        <v>315.62027799999998</v>
      </c>
      <c r="T5654">
        <v>0</v>
      </c>
      <c r="U5654">
        <v>0</v>
      </c>
    </row>
    <row r="5655" spans="1:21" x14ac:dyDescent="0.25">
      <c r="A5655" t="s">
        <v>21386</v>
      </c>
      <c r="B5655">
        <v>1</v>
      </c>
      <c r="C5655" t="s">
        <v>78</v>
      </c>
      <c r="D5655" t="s">
        <v>82</v>
      </c>
      <c r="E5655" t="s">
        <v>21387</v>
      </c>
      <c r="F5655" t="s">
        <v>6823</v>
      </c>
      <c r="G5655" t="s">
        <v>71</v>
      </c>
      <c r="H5655" t="s">
        <v>129</v>
      </c>
      <c r="I5655" t="s">
        <v>22</v>
      </c>
      <c r="J5655" t="s">
        <v>141</v>
      </c>
      <c r="K5655" t="s">
        <v>21388</v>
      </c>
      <c r="L5655" t="s">
        <v>21389</v>
      </c>
      <c r="M5655">
        <v>3.7972222219999998</v>
      </c>
      <c r="N5655">
        <v>0</v>
      </c>
      <c r="O5655">
        <v>221</v>
      </c>
      <c r="P5655">
        <v>0</v>
      </c>
      <c r="Q5655">
        <v>0</v>
      </c>
      <c r="R5655">
        <v>0</v>
      </c>
      <c r="S5655">
        <v>839.18611099999998</v>
      </c>
      <c r="T5655">
        <v>0</v>
      </c>
      <c r="U5655">
        <v>0</v>
      </c>
    </row>
    <row r="5656" spans="1:21" x14ac:dyDescent="0.25">
      <c r="A5656" t="s">
        <v>21390</v>
      </c>
      <c r="B5656">
        <v>1</v>
      </c>
      <c r="C5656" t="s">
        <v>78</v>
      </c>
      <c r="D5656" t="s">
        <v>82</v>
      </c>
      <c r="E5656" t="s">
        <v>21391</v>
      </c>
      <c r="F5656" t="s">
        <v>4991</v>
      </c>
      <c r="G5656" t="s">
        <v>71</v>
      </c>
      <c r="H5656" t="s">
        <v>129</v>
      </c>
      <c r="I5656" t="s">
        <v>22</v>
      </c>
      <c r="J5656" t="s">
        <v>141</v>
      </c>
      <c r="K5656" t="s">
        <v>21392</v>
      </c>
      <c r="L5656" t="s">
        <v>21393</v>
      </c>
      <c r="M5656">
        <v>3.9430555549999999</v>
      </c>
      <c r="N5656">
        <v>0</v>
      </c>
      <c r="O5656">
        <v>3</v>
      </c>
      <c r="P5656">
        <v>0</v>
      </c>
      <c r="Q5656">
        <v>0</v>
      </c>
      <c r="R5656">
        <v>0</v>
      </c>
      <c r="S5656">
        <v>11.829167</v>
      </c>
      <c r="T5656">
        <v>0</v>
      </c>
      <c r="U5656">
        <v>0</v>
      </c>
    </row>
    <row r="5657" spans="1:21" x14ac:dyDescent="0.25">
      <c r="A5657" t="s">
        <v>21394</v>
      </c>
      <c r="B5657">
        <v>1</v>
      </c>
      <c r="C5657" t="s">
        <v>78</v>
      </c>
      <c r="D5657" t="s">
        <v>82</v>
      </c>
      <c r="E5657" t="s">
        <v>21395</v>
      </c>
      <c r="F5657" t="s">
        <v>4991</v>
      </c>
      <c r="G5657" t="s">
        <v>71</v>
      </c>
      <c r="H5657" t="s">
        <v>129</v>
      </c>
      <c r="I5657" t="s">
        <v>22</v>
      </c>
      <c r="J5657" t="s">
        <v>141</v>
      </c>
      <c r="K5657" t="s">
        <v>21396</v>
      </c>
      <c r="L5657" t="s">
        <v>21397</v>
      </c>
      <c r="M5657">
        <v>1.9216666659999999</v>
      </c>
      <c r="N5657">
        <v>0</v>
      </c>
      <c r="O5657">
        <v>5</v>
      </c>
      <c r="P5657">
        <v>0</v>
      </c>
      <c r="Q5657">
        <v>0</v>
      </c>
      <c r="R5657">
        <v>0</v>
      </c>
      <c r="S5657">
        <v>9.608333</v>
      </c>
      <c r="T5657">
        <v>0</v>
      </c>
      <c r="U5657">
        <v>0</v>
      </c>
    </row>
    <row r="5658" spans="1:21" x14ac:dyDescent="0.25">
      <c r="A5658" t="s">
        <v>21398</v>
      </c>
      <c r="B5658">
        <v>1</v>
      </c>
      <c r="C5658" t="s">
        <v>78</v>
      </c>
      <c r="D5658" t="s">
        <v>82</v>
      </c>
      <c r="E5658" t="s">
        <v>21399</v>
      </c>
      <c r="F5658" t="s">
        <v>4991</v>
      </c>
      <c r="G5658" t="s">
        <v>71</v>
      </c>
      <c r="H5658" t="s">
        <v>129</v>
      </c>
      <c r="I5658" t="s">
        <v>22</v>
      </c>
      <c r="J5658" t="s">
        <v>141</v>
      </c>
      <c r="K5658" t="s">
        <v>21400</v>
      </c>
      <c r="L5658" t="s">
        <v>21401</v>
      </c>
      <c r="M5658">
        <v>2.1749999999999998</v>
      </c>
      <c r="N5658">
        <v>0</v>
      </c>
      <c r="O5658">
        <v>2</v>
      </c>
      <c r="P5658">
        <v>0</v>
      </c>
      <c r="Q5658">
        <v>0</v>
      </c>
      <c r="R5658">
        <v>0</v>
      </c>
      <c r="S5658">
        <v>4.3499999999999996</v>
      </c>
      <c r="T5658">
        <v>0</v>
      </c>
      <c r="U5658">
        <v>0</v>
      </c>
    </row>
    <row r="5659" spans="1:21" x14ac:dyDescent="0.25">
      <c r="A5659" t="s">
        <v>21402</v>
      </c>
      <c r="B5659">
        <v>1</v>
      </c>
      <c r="C5659" t="s">
        <v>78</v>
      </c>
      <c r="D5659" t="s">
        <v>102</v>
      </c>
      <c r="E5659" t="s">
        <v>5723</v>
      </c>
      <c r="F5659" t="s">
        <v>140</v>
      </c>
      <c r="G5659" t="s">
        <v>72</v>
      </c>
      <c r="H5659" t="s">
        <v>129</v>
      </c>
      <c r="I5659" t="s">
        <v>22</v>
      </c>
      <c r="J5659" t="s">
        <v>141</v>
      </c>
      <c r="K5659" t="s">
        <v>21403</v>
      </c>
      <c r="L5659" t="s">
        <v>21404</v>
      </c>
      <c r="M5659">
        <v>0.33250000000000002</v>
      </c>
      <c r="N5659">
        <v>197</v>
      </c>
      <c r="O5659">
        <v>15897</v>
      </c>
      <c r="P5659">
        <v>4</v>
      </c>
      <c r="Q5659">
        <v>83</v>
      </c>
      <c r="R5659">
        <v>65.502499999999998</v>
      </c>
      <c r="S5659">
        <v>5285.7524999999996</v>
      </c>
      <c r="T5659">
        <v>1.33</v>
      </c>
      <c r="U5659">
        <v>27.5975</v>
      </c>
    </row>
    <row r="5660" spans="1:21" x14ac:dyDescent="0.25">
      <c r="A5660" t="s">
        <v>21405</v>
      </c>
      <c r="B5660">
        <v>1</v>
      </c>
      <c r="C5660" t="s">
        <v>78</v>
      </c>
      <c r="D5660" t="s">
        <v>102</v>
      </c>
      <c r="E5660" t="s">
        <v>21406</v>
      </c>
      <c r="F5660" t="s">
        <v>140</v>
      </c>
      <c r="G5660" t="s">
        <v>72</v>
      </c>
      <c r="H5660" t="s">
        <v>129</v>
      </c>
      <c r="I5660" t="s">
        <v>22</v>
      </c>
      <c r="J5660" t="s">
        <v>141</v>
      </c>
      <c r="K5660" t="s">
        <v>21407</v>
      </c>
      <c r="L5660" t="s">
        <v>21408</v>
      </c>
      <c r="M5660">
        <v>0.85777777700000002</v>
      </c>
      <c r="N5660">
        <v>5</v>
      </c>
      <c r="O5660">
        <v>1</v>
      </c>
      <c r="P5660">
        <v>3</v>
      </c>
      <c r="Q5660">
        <v>0</v>
      </c>
      <c r="R5660">
        <v>4.2888890000000002</v>
      </c>
      <c r="S5660">
        <v>0.85777800000000004</v>
      </c>
      <c r="T5660">
        <v>2.5733329999999999</v>
      </c>
      <c r="U5660">
        <v>0</v>
      </c>
    </row>
    <row r="5661" spans="1:21" x14ac:dyDescent="0.25">
      <c r="A5661" t="s">
        <v>21409</v>
      </c>
      <c r="B5661">
        <v>1</v>
      </c>
      <c r="C5661" t="s">
        <v>78</v>
      </c>
      <c r="D5661" t="s">
        <v>102</v>
      </c>
      <c r="E5661" t="s">
        <v>13028</v>
      </c>
      <c r="F5661" t="s">
        <v>140</v>
      </c>
      <c r="G5661" t="s">
        <v>72</v>
      </c>
      <c r="H5661" t="s">
        <v>129</v>
      </c>
      <c r="I5661" t="s">
        <v>22</v>
      </c>
      <c r="J5661" t="s">
        <v>141</v>
      </c>
      <c r="K5661" t="s">
        <v>21410</v>
      </c>
      <c r="L5661" t="s">
        <v>21411</v>
      </c>
      <c r="M5661">
        <v>0.573333333</v>
      </c>
      <c r="N5661">
        <v>0</v>
      </c>
      <c r="O5661">
        <v>0</v>
      </c>
      <c r="P5661">
        <v>30</v>
      </c>
      <c r="Q5661">
        <v>624</v>
      </c>
      <c r="R5661">
        <v>0</v>
      </c>
      <c r="S5661">
        <v>0</v>
      </c>
      <c r="T5661">
        <v>17.2</v>
      </c>
      <c r="U5661">
        <v>357.76</v>
      </c>
    </row>
    <row r="5662" spans="1:21" x14ac:dyDescent="0.25">
      <c r="A5662" t="s">
        <v>21412</v>
      </c>
      <c r="B5662">
        <v>1</v>
      </c>
      <c r="C5662" t="s">
        <v>78</v>
      </c>
      <c r="D5662" t="s">
        <v>102</v>
      </c>
      <c r="E5662" t="s">
        <v>21413</v>
      </c>
      <c r="F5662" t="s">
        <v>140</v>
      </c>
      <c r="G5662" t="s">
        <v>72</v>
      </c>
      <c r="H5662" t="s">
        <v>129</v>
      </c>
      <c r="I5662" t="s">
        <v>22</v>
      </c>
      <c r="J5662" t="s">
        <v>141</v>
      </c>
      <c r="K5662" t="s">
        <v>21414</v>
      </c>
      <c r="L5662" t="s">
        <v>21415</v>
      </c>
      <c r="M5662">
        <v>1.930833333</v>
      </c>
      <c r="N5662">
        <v>10</v>
      </c>
      <c r="O5662">
        <v>5</v>
      </c>
      <c r="P5662">
        <v>10</v>
      </c>
      <c r="Q5662">
        <v>0</v>
      </c>
      <c r="R5662">
        <v>19.308333000000001</v>
      </c>
      <c r="S5662">
        <v>9.6541669999999993</v>
      </c>
      <c r="T5662">
        <v>19.308333000000001</v>
      </c>
      <c r="U5662">
        <v>0</v>
      </c>
    </row>
    <row r="5663" spans="1:21" x14ac:dyDescent="0.25">
      <c r="A5663" t="s">
        <v>21416</v>
      </c>
      <c r="B5663">
        <v>1</v>
      </c>
      <c r="C5663" t="s">
        <v>78</v>
      </c>
      <c r="D5663" t="s">
        <v>102</v>
      </c>
      <c r="E5663" t="s">
        <v>13035</v>
      </c>
      <c r="F5663" t="s">
        <v>140</v>
      </c>
      <c r="G5663" t="s">
        <v>72</v>
      </c>
      <c r="H5663" t="s">
        <v>129</v>
      </c>
      <c r="I5663" t="s">
        <v>22</v>
      </c>
      <c r="J5663" t="s">
        <v>141</v>
      </c>
      <c r="K5663" t="s">
        <v>21417</v>
      </c>
      <c r="L5663" t="s">
        <v>21418</v>
      </c>
      <c r="M5663">
        <v>1.5227777769999999</v>
      </c>
      <c r="N5663">
        <v>0</v>
      </c>
      <c r="O5663">
        <v>0</v>
      </c>
      <c r="P5663">
        <v>19</v>
      </c>
      <c r="Q5663">
        <v>27</v>
      </c>
      <c r="R5663">
        <v>0</v>
      </c>
      <c r="S5663">
        <v>0</v>
      </c>
      <c r="T5663">
        <v>28.932777999999999</v>
      </c>
      <c r="U5663">
        <v>41.115000000000002</v>
      </c>
    </row>
    <row r="5664" spans="1:21" x14ac:dyDescent="0.25">
      <c r="A5664" t="s">
        <v>21419</v>
      </c>
      <c r="B5664">
        <v>1</v>
      </c>
      <c r="C5664" t="s">
        <v>78</v>
      </c>
      <c r="D5664" t="s">
        <v>102</v>
      </c>
      <c r="E5664" t="s">
        <v>5727</v>
      </c>
      <c r="F5664" t="s">
        <v>140</v>
      </c>
      <c r="G5664" t="s">
        <v>72</v>
      </c>
      <c r="H5664" t="s">
        <v>129</v>
      </c>
      <c r="I5664" t="s">
        <v>22</v>
      </c>
      <c r="J5664" t="s">
        <v>141</v>
      </c>
      <c r="K5664" t="s">
        <v>21420</v>
      </c>
      <c r="L5664" t="s">
        <v>21421</v>
      </c>
      <c r="M5664">
        <v>0.51138888800000004</v>
      </c>
      <c r="N5664">
        <v>0</v>
      </c>
      <c r="O5664">
        <v>0</v>
      </c>
      <c r="P5664">
        <v>1</v>
      </c>
      <c r="Q5664">
        <v>0</v>
      </c>
      <c r="R5664">
        <v>0</v>
      </c>
      <c r="S5664">
        <v>0</v>
      </c>
      <c r="T5664">
        <v>0.51138899999999998</v>
      </c>
      <c r="U5664">
        <v>0</v>
      </c>
    </row>
    <row r="5665" spans="1:21" x14ac:dyDescent="0.25">
      <c r="A5665" t="s">
        <v>21422</v>
      </c>
      <c r="B5665">
        <v>1</v>
      </c>
      <c r="C5665" t="s">
        <v>78</v>
      </c>
      <c r="D5665" t="s">
        <v>82</v>
      </c>
      <c r="E5665" t="s">
        <v>21423</v>
      </c>
      <c r="F5665" t="s">
        <v>4991</v>
      </c>
      <c r="G5665" t="s">
        <v>71</v>
      </c>
      <c r="H5665" t="s">
        <v>129</v>
      </c>
      <c r="I5665" t="s">
        <v>22</v>
      </c>
      <c r="J5665" t="s">
        <v>141</v>
      </c>
      <c r="K5665" t="s">
        <v>21424</v>
      </c>
      <c r="L5665" t="s">
        <v>21425</v>
      </c>
      <c r="M5665">
        <v>1.5466666659999999</v>
      </c>
      <c r="N5665">
        <v>0</v>
      </c>
      <c r="O5665">
        <v>4</v>
      </c>
      <c r="P5665">
        <v>0</v>
      </c>
      <c r="Q5665">
        <v>0</v>
      </c>
      <c r="R5665">
        <v>0</v>
      </c>
      <c r="S5665">
        <v>6.1866669999999999</v>
      </c>
      <c r="T5665">
        <v>0</v>
      </c>
      <c r="U5665">
        <v>0</v>
      </c>
    </row>
    <row r="5666" spans="1:21" x14ac:dyDescent="0.25">
      <c r="A5666" t="s">
        <v>21426</v>
      </c>
      <c r="B5666">
        <v>1</v>
      </c>
      <c r="C5666" t="s">
        <v>78</v>
      </c>
      <c r="D5666" t="s">
        <v>82</v>
      </c>
      <c r="E5666" t="s">
        <v>21427</v>
      </c>
      <c r="F5666" t="s">
        <v>4991</v>
      </c>
      <c r="G5666" t="s">
        <v>71</v>
      </c>
      <c r="H5666" t="s">
        <v>129</v>
      </c>
      <c r="I5666" t="s">
        <v>22</v>
      </c>
      <c r="J5666" t="s">
        <v>141</v>
      </c>
      <c r="K5666" t="s">
        <v>21428</v>
      </c>
      <c r="L5666" t="s">
        <v>21429</v>
      </c>
      <c r="M5666">
        <v>5.0038888879999996</v>
      </c>
      <c r="N5666">
        <v>0</v>
      </c>
      <c r="O5666">
        <v>3</v>
      </c>
      <c r="P5666">
        <v>0</v>
      </c>
      <c r="Q5666">
        <v>0</v>
      </c>
      <c r="R5666">
        <v>0</v>
      </c>
      <c r="S5666">
        <v>15.011666999999999</v>
      </c>
      <c r="T5666">
        <v>0</v>
      </c>
      <c r="U5666">
        <v>0</v>
      </c>
    </row>
    <row r="5667" spans="1:21" x14ac:dyDescent="0.25">
      <c r="A5667" t="s">
        <v>21430</v>
      </c>
      <c r="B5667">
        <v>1</v>
      </c>
      <c r="C5667" t="s">
        <v>78</v>
      </c>
      <c r="D5667" t="s">
        <v>82</v>
      </c>
      <c r="E5667" t="s">
        <v>21431</v>
      </c>
      <c r="F5667" t="s">
        <v>4986</v>
      </c>
      <c r="G5667" t="s">
        <v>71</v>
      </c>
      <c r="H5667" t="s">
        <v>129</v>
      </c>
      <c r="I5667" t="s">
        <v>22</v>
      </c>
      <c r="J5667" t="s">
        <v>141</v>
      </c>
      <c r="K5667" t="s">
        <v>21432</v>
      </c>
      <c r="L5667" t="s">
        <v>21433</v>
      </c>
      <c r="M5667">
        <v>2.5380555550000001</v>
      </c>
      <c r="N5667">
        <v>0</v>
      </c>
      <c r="O5667">
        <v>159</v>
      </c>
      <c r="P5667">
        <v>0</v>
      </c>
      <c r="Q5667">
        <v>0</v>
      </c>
      <c r="R5667">
        <v>0</v>
      </c>
      <c r="S5667">
        <v>403.55083300000001</v>
      </c>
      <c r="T5667">
        <v>0</v>
      </c>
      <c r="U5667">
        <v>0</v>
      </c>
    </row>
    <row r="5668" spans="1:21" x14ac:dyDescent="0.25">
      <c r="A5668" t="s">
        <v>21434</v>
      </c>
      <c r="B5668">
        <v>1</v>
      </c>
      <c r="C5668" t="s">
        <v>78</v>
      </c>
      <c r="D5668" t="s">
        <v>80</v>
      </c>
      <c r="E5668" t="s">
        <v>21435</v>
      </c>
      <c r="F5668" t="s">
        <v>4991</v>
      </c>
      <c r="G5668" t="s">
        <v>71</v>
      </c>
      <c r="H5668" t="s">
        <v>129</v>
      </c>
      <c r="I5668" t="s">
        <v>22</v>
      </c>
      <c r="J5668" t="s">
        <v>141</v>
      </c>
      <c r="K5668" t="s">
        <v>21436</v>
      </c>
      <c r="L5668" t="s">
        <v>21437</v>
      </c>
      <c r="M5668">
        <v>1.2847222220000001</v>
      </c>
      <c r="N5668">
        <v>0</v>
      </c>
      <c r="O5668">
        <v>1</v>
      </c>
      <c r="P5668">
        <v>0</v>
      </c>
      <c r="Q5668">
        <v>0</v>
      </c>
      <c r="R5668">
        <v>0</v>
      </c>
      <c r="S5668">
        <v>1.2847219999999999</v>
      </c>
      <c r="T5668">
        <v>0</v>
      </c>
      <c r="U5668">
        <v>0</v>
      </c>
    </row>
    <row r="5669" spans="1:21" x14ac:dyDescent="0.25">
      <c r="A5669" t="s">
        <v>21438</v>
      </c>
      <c r="B5669">
        <v>1</v>
      </c>
      <c r="C5669" t="s">
        <v>78</v>
      </c>
      <c r="D5669" t="s">
        <v>85</v>
      </c>
      <c r="E5669" t="s">
        <v>21439</v>
      </c>
      <c r="F5669" t="s">
        <v>4991</v>
      </c>
      <c r="G5669" t="s">
        <v>71</v>
      </c>
      <c r="H5669" t="s">
        <v>129</v>
      </c>
      <c r="I5669" t="s">
        <v>22</v>
      </c>
      <c r="J5669" t="s">
        <v>141</v>
      </c>
      <c r="K5669" t="s">
        <v>21440</v>
      </c>
      <c r="L5669" t="s">
        <v>21441</v>
      </c>
      <c r="M5669">
        <v>2.298333333</v>
      </c>
      <c r="N5669">
        <v>0</v>
      </c>
      <c r="O5669">
        <v>0</v>
      </c>
      <c r="P5669">
        <v>0</v>
      </c>
      <c r="Q5669">
        <v>1</v>
      </c>
      <c r="R5669">
        <v>0</v>
      </c>
      <c r="S5669">
        <v>0</v>
      </c>
      <c r="T5669">
        <v>0</v>
      </c>
      <c r="U5669">
        <v>2.298333</v>
      </c>
    </row>
    <row r="5670" spans="1:21" x14ac:dyDescent="0.25">
      <c r="A5670" t="s">
        <v>21442</v>
      </c>
      <c r="B5670">
        <v>1</v>
      </c>
      <c r="C5670" t="s">
        <v>78</v>
      </c>
      <c r="D5670" t="s">
        <v>80</v>
      </c>
      <c r="E5670" t="s">
        <v>21443</v>
      </c>
      <c r="F5670" t="s">
        <v>4991</v>
      </c>
      <c r="G5670" t="s">
        <v>71</v>
      </c>
      <c r="H5670" t="s">
        <v>129</v>
      </c>
      <c r="I5670" t="s">
        <v>22</v>
      </c>
      <c r="J5670" t="s">
        <v>141</v>
      </c>
      <c r="K5670" t="s">
        <v>21444</v>
      </c>
      <c r="L5670" t="s">
        <v>21445</v>
      </c>
      <c r="M5670">
        <v>1.1922222220000001</v>
      </c>
      <c r="N5670">
        <v>0</v>
      </c>
      <c r="O5670">
        <v>3</v>
      </c>
      <c r="P5670">
        <v>0</v>
      </c>
      <c r="Q5670">
        <v>0</v>
      </c>
      <c r="R5670">
        <v>0</v>
      </c>
      <c r="S5670">
        <v>3.576667</v>
      </c>
      <c r="T5670">
        <v>0</v>
      </c>
      <c r="U5670">
        <v>0</v>
      </c>
    </row>
    <row r="5671" spans="1:21" x14ac:dyDescent="0.25">
      <c r="A5671" t="s">
        <v>21446</v>
      </c>
      <c r="B5671">
        <v>1</v>
      </c>
      <c r="C5671" t="s">
        <v>78</v>
      </c>
      <c r="D5671" t="s">
        <v>82</v>
      </c>
      <c r="E5671" t="s">
        <v>21447</v>
      </c>
      <c r="F5671" t="s">
        <v>4991</v>
      </c>
      <c r="G5671" t="s">
        <v>71</v>
      </c>
      <c r="H5671" t="s">
        <v>129</v>
      </c>
      <c r="I5671" t="s">
        <v>22</v>
      </c>
      <c r="J5671" t="s">
        <v>141</v>
      </c>
      <c r="K5671" t="s">
        <v>21448</v>
      </c>
      <c r="L5671" t="s">
        <v>21449</v>
      </c>
      <c r="M5671">
        <v>0.61222222199999998</v>
      </c>
      <c r="N5671">
        <v>0</v>
      </c>
      <c r="O5671">
        <v>5</v>
      </c>
      <c r="P5671">
        <v>0</v>
      </c>
      <c r="Q5671">
        <v>0</v>
      </c>
      <c r="R5671">
        <v>0</v>
      </c>
      <c r="S5671">
        <v>3.0611109999999999</v>
      </c>
      <c r="T5671">
        <v>0</v>
      </c>
      <c r="U5671">
        <v>0</v>
      </c>
    </row>
    <row r="5672" spans="1:21" x14ac:dyDescent="0.25">
      <c r="A5672" t="s">
        <v>21450</v>
      </c>
      <c r="B5672">
        <v>1</v>
      </c>
      <c r="C5672" t="s">
        <v>78</v>
      </c>
      <c r="D5672" t="s">
        <v>80</v>
      </c>
      <c r="E5672" t="s">
        <v>21451</v>
      </c>
      <c r="F5672" t="s">
        <v>4986</v>
      </c>
      <c r="G5672" t="s">
        <v>71</v>
      </c>
      <c r="H5672" t="s">
        <v>129</v>
      </c>
      <c r="I5672" t="s">
        <v>22</v>
      </c>
      <c r="J5672" t="s">
        <v>141</v>
      </c>
      <c r="K5672" t="s">
        <v>21452</v>
      </c>
      <c r="L5672" t="s">
        <v>21453</v>
      </c>
      <c r="M5672">
        <v>0.72388888799999995</v>
      </c>
      <c r="N5672">
        <v>0</v>
      </c>
      <c r="O5672">
        <v>128</v>
      </c>
      <c r="P5672">
        <v>0</v>
      </c>
      <c r="Q5672">
        <v>0</v>
      </c>
      <c r="R5672">
        <v>0</v>
      </c>
      <c r="S5672">
        <v>92.657777999999993</v>
      </c>
      <c r="T5672">
        <v>0</v>
      </c>
      <c r="U5672">
        <v>0</v>
      </c>
    </row>
    <row r="5673" spans="1:21" x14ac:dyDescent="0.25">
      <c r="A5673" t="s">
        <v>21454</v>
      </c>
      <c r="B5673">
        <v>1</v>
      </c>
      <c r="C5673" t="s">
        <v>79</v>
      </c>
      <c r="D5673" t="s">
        <v>117</v>
      </c>
      <c r="E5673" t="s">
        <v>21455</v>
      </c>
      <c r="F5673" t="s">
        <v>2199</v>
      </c>
      <c r="G5673" t="s">
        <v>71</v>
      </c>
      <c r="H5673" t="s">
        <v>129</v>
      </c>
      <c r="I5673" t="s">
        <v>22</v>
      </c>
      <c r="J5673" t="s">
        <v>141</v>
      </c>
      <c r="K5673" t="s">
        <v>21456</v>
      </c>
      <c r="L5673" t="s">
        <v>21457</v>
      </c>
      <c r="M5673">
        <v>0.765833333</v>
      </c>
      <c r="N5673">
        <v>0</v>
      </c>
      <c r="O5673">
        <v>240</v>
      </c>
      <c r="P5673">
        <v>0</v>
      </c>
      <c r="Q5673">
        <v>0</v>
      </c>
      <c r="R5673">
        <v>0</v>
      </c>
      <c r="S5673">
        <v>183.8</v>
      </c>
      <c r="T5673">
        <v>0</v>
      </c>
      <c r="U5673">
        <v>0</v>
      </c>
    </row>
    <row r="5674" spans="1:21" x14ac:dyDescent="0.25">
      <c r="A5674" t="s">
        <v>21458</v>
      </c>
      <c r="B5674">
        <v>1</v>
      </c>
      <c r="C5674" t="s">
        <v>79</v>
      </c>
      <c r="D5674" t="s">
        <v>117</v>
      </c>
      <c r="E5674" t="s">
        <v>21459</v>
      </c>
      <c r="F5674" t="s">
        <v>140</v>
      </c>
      <c r="G5674" t="s">
        <v>72</v>
      </c>
      <c r="H5674" t="s">
        <v>129</v>
      </c>
      <c r="I5674" t="s">
        <v>22</v>
      </c>
      <c r="J5674" t="s">
        <v>141</v>
      </c>
      <c r="K5674" t="s">
        <v>21460</v>
      </c>
      <c r="L5674" t="s">
        <v>21461</v>
      </c>
      <c r="M5674">
        <v>0.48138888800000001</v>
      </c>
      <c r="N5674">
        <v>3</v>
      </c>
      <c r="O5674">
        <v>0</v>
      </c>
      <c r="P5674">
        <v>33</v>
      </c>
      <c r="Q5674">
        <v>10</v>
      </c>
      <c r="R5674">
        <v>1.444167</v>
      </c>
      <c r="S5674">
        <v>0</v>
      </c>
      <c r="T5674">
        <v>15.885833</v>
      </c>
      <c r="U5674">
        <v>4.8138889999999996</v>
      </c>
    </row>
    <row r="5675" spans="1:21" x14ac:dyDescent="0.25">
      <c r="A5675" t="s">
        <v>21462</v>
      </c>
      <c r="B5675">
        <v>1</v>
      </c>
      <c r="C5675" t="s">
        <v>79</v>
      </c>
      <c r="D5675" t="s">
        <v>117</v>
      </c>
      <c r="E5675" t="s">
        <v>21463</v>
      </c>
      <c r="F5675" t="s">
        <v>4986</v>
      </c>
      <c r="G5675" t="s">
        <v>71</v>
      </c>
      <c r="H5675" t="s">
        <v>129</v>
      </c>
      <c r="I5675" t="s">
        <v>22</v>
      </c>
      <c r="J5675" t="s">
        <v>141</v>
      </c>
      <c r="K5675" t="s">
        <v>21464</v>
      </c>
      <c r="L5675" t="s">
        <v>21465</v>
      </c>
      <c r="M5675">
        <v>1.376666666</v>
      </c>
      <c r="N5675">
        <v>0</v>
      </c>
      <c r="O5675">
        <v>11</v>
      </c>
      <c r="P5675">
        <v>0</v>
      </c>
      <c r="Q5675">
        <v>4</v>
      </c>
      <c r="R5675">
        <v>0</v>
      </c>
      <c r="S5675">
        <v>15.143333</v>
      </c>
      <c r="T5675">
        <v>0</v>
      </c>
      <c r="U5675">
        <v>5.5066670000000002</v>
      </c>
    </row>
    <row r="5676" spans="1:21" x14ac:dyDescent="0.25">
      <c r="A5676" t="s">
        <v>21466</v>
      </c>
      <c r="B5676">
        <v>1</v>
      </c>
      <c r="C5676" t="s">
        <v>79</v>
      </c>
      <c r="D5676" t="s">
        <v>117</v>
      </c>
      <c r="E5676" t="s">
        <v>2149</v>
      </c>
      <c r="F5676" t="s">
        <v>140</v>
      </c>
      <c r="G5676" t="s">
        <v>72</v>
      </c>
      <c r="H5676" t="s">
        <v>168</v>
      </c>
      <c r="I5676" t="s">
        <v>22</v>
      </c>
      <c r="J5676" t="s">
        <v>141</v>
      </c>
      <c r="K5676" t="s">
        <v>21467</v>
      </c>
      <c r="L5676" t="s">
        <v>21468</v>
      </c>
      <c r="M5676">
        <v>4.6666666000000002E-2</v>
      </c>
      <c r="N5676">
        <v>23</v>
      </c>
      <c r="O5676">
        <v>2502</v>
      </c>
      <c r="P5676">
        <v>33</v>
      </c>
      <c r="Q5676">
        <v>10</v>
      </c>
      <c r="R5676">
        <v>1.0733330000000001</v>
      </c>
      <c r="S5676">
        <v>116.759998</v>
      </c>
      <c r="T5676">
        <v>1.54</v>
      </c>
      <c r="U5676">
        <v>0.466667</v>
      </c>
    </row>
    <row r="5677" spans="1:21" x14ac:dyDescent="0.25">
      <c r="A5677" t="s">
        <v>21469</v>
      </c>
      <c r="B5677">
        <v>1</v>
      </c>
      <c r="C5677" t="s">
        <v>79</v>
      </c>
      <c r="D5677" t="s">
        <v>117</v>
      </c>
      <c r="E5677" t="s">
        <v>21463</v>
      </c>
      <c r="F5677" t="s">
        <v>4986</v>
      </c>
      <c r="G5677" t="s">
        <v>71</v>
      </c>
      <c r="H5677" t="s">
        <v>129</v>
      </c>
      <c r="I5677" t="s">
        <v>22</v>
      </c>
      <c r="J5677" t="s">
        <v>141</v>
      </c>
      <c r="K5677" t="s">
        <v>21470</v>
      </c>
      <c r="L5677" t="s">
        <v>21471</v>
      </c>
      <c r="M5677">
        <v>0.21194444400000001</v>
      </c>
      <c r="N5677">
        <v>0</v>
      </c>
      <c r="O5677">
        <v>11</v>
      </c>
      <c r="P5677">
        <v>0</v>
      </c>
      <c r="Q5677">
        <v>4</v>
      </c>
      <c r="R5677">
        <v>0</v>
      </c>
      <c r="S5677">
        <v>2.3313890000000002</v>
      </c>
      <c r="T5677">
        <v>0</v>
      </c>
      <c r="U5677">
        <v>0.84777800000000003</v>
      </c>
    </row>
    <row r="5678" spans="1:21" x14ac:dyDescent="0.25">
      <c r="A5678" t="s">
        <v>21472</v>
      </c>
      <c r="B5678">
        <v>1</v>
      </c>
      <c r="C5678" t="s">
        <v>79</v>
      </c>
      <c r="D5678" t="s">
        <v>117</v>
      </c>
      <c r="E5678" t="s">
        <v>21473</v>
      </c>
      <c r="F5678" t="s">
        <v>4991</v>
      </c>
      <c r="G5678" t="s">
        <v>71</v>
      </c>
      <c r="H5678" t="s">
        <v>129</v>
      </c>
      <c r="I5678" t="s">
        <v>22</v>
      </c>
      <c r="J5678" t="s">
        <v>141</v>
      </c>
      <c r="K5678" t="s">
        <v>21474</v>
      </c>
      <c r="L5678" t="s">
        <v>21475</v>
      </c>
      <c r="M5678">
        <v>0.94083333300000005</v>
      </c>
      <c r="N5678">
        <v>0</v>
      </c>
      <c r="O5678">
        <v>1</v>
      </c>
      <c r="P5678">
        <v>0</v>
      </c>
      <c r="Q5678">
        <v>0</v>
      </c>
      <c r="R5678">
        <v>0</v>
      </c>
      <c r="S5678">
        <v>0.94083300000000003</v>
      </c>
      <c r="T5678">
        <v>0</v>
      </c>
      <c r="U5678">
        <v>0</v>
      </c>
    </row>
    <row r="5679" spans="1:21" x14ac:dyDescent="0.25">
      <c r="A5679" t="s">
        <v>21476</v>
      </c>
      <c r="B5679">
        <v>1</v>
      </c>
      <c r="C5679" t="s">
        <v>79</v>
      </c>
      <c r="D5679" t="s">
        <v>117</v>
      </c>
      <c r="E5679" t="s">
        <v>21477</v>
      </c>
      <c r="F5679" t="s">
        <v>140</v>
      </c>
      <c r="G5679" t="s">
        <v>72</v>
      </c>
      <c r="H5679" t="s">
        <v>129</v>
      </c>
      <c r="I5679" t="s">
        <v>22</v>
      </c>
      <c r="J5679" t="s">
        <v>141</v>
      </c>
      <c r="K5679" t="s">
        <v>21478</v>
      </c>
      <c r="L5679" t="s">
        <v>21479</v>
      </c>
      <c r="M5679">
        <v>0.98027777699999996</v>
      </c>
      <c r="N5679">
        <v>0</v>
      </c>
      <c r="O5679">
        <v>0</v>
      </c>
      <c r="P5679">
        <v>1</v>
      </c>
      <c r="Q5679">
        <v>5</v>
      </c>
      <c r="R5679">
        <v>0</v>
      </c>
      <c r="S5679">
        <v>0</v>
      </c>
      <c r="T5679">
        <v>0.98027799999999998</v>
      </c>
      <c r="U5679">
        <v>4.901389</v>
      </c>
    </row>
    <row r="5680" spans="1:21" x14ac:dyDescent="0.25">
      <c r="A5680" t="s">
        <v>21480</v>
      </c>
      <c r="B5680">
        <v>1</v>
      </c>
      <c r="C5680" t="s">
        <v>79</v>
      </c>
      <c r="D5680" t="s">
        <v>117</v>
      </c>
      <c r="E5680" t="s">
        <v>21459</v>
      </c>
      <c r="F5680" t="s">
        <v>140</v>
      </c>
      <c r="G5680" t="s">
        <v>72</v>
      </c>
      <c r="H5680" t="s">
        <v>129</v>
      </c>
      <c r="I5680" t="s">
        <v>22</v>
      </c>
      <c r="J5680" t="s">
        <v>141</v>
      </c>
      <c r="K5680" t="s">
        <v>21481</v>
      </c>
      <c r="L5680" t="s">
        <v>21482</v>
      </c>
      <c r="M5680">
        <v>0.41416666600000002</v>
      </c>
      <c r="N5680">
        <v>3</v>
      </c>
      <c r="O5680">
        <v>0</v>
      </c>
      <c r="P5680">
        <v>33</v>
      </c>
      <c r="Q5680">
        <v>5</v>
      </c>
      <c r="R5680">
        <v>1.2424999999999999</v>
      </c>
      <c r="S5680">
        <v>0</v>
      </c>
      <c r="T5680">
        <v>13.6675</v>
      </c>
      <c r="U5680">
        <v>2.0708329999999999</v>
      </c>
    </row>
    <row r="5681" spans="1:21" x14ac:dyDescent="0.25">
      <c r="A5681" t="s">
        <v>21483</v>
      </c>
      <c r="B5681">
        <v>1</v>
      </c>
      <c r="C5681" t="s">
        <v>79</v>
      </c>
      <c r="D5681" t="s">
        <v>117</v>
      </c>
      <c r="E5681" t="s">
        <v>21484</v>
      </c>
      <c r="F5681" t="s">
        <v>140</v>
      </c>
      <c r="G5681" t="s">
        <v>72</v>
      </c>
      <c r="H5681" t="s">
        <v>129</v>
      </c>
      <c r="I5681" t="s">
        <v>22</v>
      </c>
      <c r="J5681" t="s">
        <v>141</v>
      </c>
      <c r="K5681" t="s">
        <v>21485</v>
      </c>
      <c r="L5681" t="s">
        <v>21486</v>
      </c>
      <c r="M5681">
        <v>0.47277777700000001</v>
      </c>
      <c r="N5681">
        <v>20</v>
      </c>
      <c r="O5681">
        <v>697</v>
      </c>
      <c r="P5681">
        <v>460</v>
      </c>
      <c r="Q5681">
        <v>643</v>
      </c>
      <c r="R5681">
        <v>9.4555559999999996</v>
      </c>
      <c r="S5681">
        <v>329.52611100000001</v>
      </c>
      <c r="T5681">
        <v>217.477777</v>
      </c>
      <c r="U5681">
        <v>303.99611099999998</v>
      </c>
    </row>
    <row r="5682" spans="1:21" x14ac:dyDescent="0.25">
      <c r="A5682" t="s">
        <v>21487</v>
      </c>
      <c r="B5682">
        <v>1</v>
      </c>
      <c r="C5682" t="s">
        <v>79</v>
      </c>
      <c r="D5682" t="s">
        <v>120</v>
      </c>
      <c r="E5682" t="s">
        <v>21488</v>
      </c>
      <c r="F5682" t="s">
        <v>4986</v>
      </c>
      <c r="G5682" t="s">
        <v>71</v>
      </c>
      <c r="H5682" t="s">
        <v>129</v>
      </c>
      <c r="I5682" t="s">
        <v>22</v>
      </c>
      <c r="J5682" t="s">
        <v>141</v>
      </c>
      <c r="K5682" t="s">
        <v>21489</v>
      </c>
      <c r="L5682" t="s">
        <v>21490</v>
      </c>
      <c r="M5682">
        <v>0.41027777700000001</v>
      </c>
      <c r="N5682">
        <v>0</v>
      </c>
      <c r="O5682">
        <v>99</v>
      </c>
      <c r="P5682">
        <v>0</v>
      </c>
      <c r="Q5682">
        <v>0</v>
      </c>
      <c r="R5682">
        <v>0</v>
      </c>
      <c r="S5682">
        <v>40.6175</v>
      </c>
      <c r="T5682">
        <v>0</v>
      </c>
      <c r="U5682">
        <v>0</v>
      </c>
    </row>
    <row r="5683" spans="1:21" x14ac:dyDescent="0.25">
      <c r="A5683" t="s">
        <v>21491</v>
      </c>
      <c r="B5683">
        <v>1</v>
      </c>
      <c r="C5683" t="s">
        <v>79</v>
      </c>
      <c r="D5683" t="s">
        <v>120</v>
      </c>
      <c r="E5683" t="s">
        <v>21492</v>
      </c>
      <c r="F5683" t="s">
        <v>5626</v>
      </c>
      <c r="G5683" t="s">
        <v>71</v>
      </c>
      <c r="H5683" t="s">
        <v>129</v>
      </c>
      <c r="I5683" t="s">
        <v>22</v>
      </c>
      <c r="J5683" t="s">
        <v>141</v>
      </c>
      <c r="K5683" t="s">
        <v>21493</v>
      </c>
      <c r="L5683" t="s">
        <v>21494</v>
      </c>
      <c r="M5683">
        <v>0.643055555</v>
      </c>
      <c r="N5683">
        <v>0</v>
      </c>
      <c r="O5683">
        <v>94</v>
      </c>
      <c r="P5683">
        <v>0</v>
      </c>
      <c r="Q5683">
        <v>0</v>
      </c>
      <c r="R5683">
        <v>0</v>
      </c>
      <c r="S5683">
        <v>60.447221999999996</v>
      </c>
      <c r="T5683">
        <v>0</v>
      </c>
      <c r="U5683">
        <v>0</v>
      </c>
    </row>
    <row r="5684" spans="1:21" x14ac:dyDescent="0.25">
      <c r="A5684" t="s">
        <v>21495</v>
      </c>
      <c r="B5684">
        <v>1</v>
      </c>
      <c r="C5684" t="s">
        <v>79</v>
      </c>
      <c r="D5684" t="s">
        <v>120</v>
      </c>
      <c r="E5684" t="s">
        <v>21496</v>
      </c>
      <c r="F5684" t="s">
        <v>5829</v>
      </c>
      <c r="G5684" t="s">
        <v>72</v>
      </c>
      <c r="H5684" t="s">
        <v>129</v>
      </c>
      <c r="I5684" t="s">
        <v>22</v>
      </c>
      <c r="J5684" t="s">
        <v>141</v>
      </c>
      <c r="K5684" t="s">
        <v>21497</v>
      </c>
      <c r="L5684" t="s">
        <v>21498</v>
      </c>
      <c r="M5684">
        <v>0.39611111100000002</v>
      </c>
      <c r="N5684">
        <v>2</v>
      </c>
      <c r="O5684">
        <v>667</v>
      </c>
      <c r="P5684">
        <v>0</v>
      </c>
      <c r="Q5684">
        <v>0</v>
      </c>
      <c r="R5684">
        <v>0.79222199999999998</v>
      </c>
      <c r="S5684">
        <v>264.20611100000002</v>
      </c>
      <c r="T5684">
        <v>0</v>
      </c>
      <c r="U5684">
        <v>0</v>
      </c>
    </row>
    <row r="5685" spans="1:21" x14ac:dyDescent="0.25">
      <c r="A5685" t="s">
        <v>21499</v>
      </c>
      <c r="B5685">
        <v>1</v>
      </c>
      <c r="C5685" t="s">
        <v>79</v>
      </c>
      <c r="D5685" t="s">
        <v>120</v>
      </c>
      <c r="E5685" t="s">
        <v>21500</v>
      </c>
      <c r="F5685" t="s">
        <v>5417</v>
      </c>
      <c r="G5685" t="s">
        <v>71</v>
      </c>
      <c r="H5685" t="s">
        <v>129</v>
      </c>
      <c r="I5685" t="s">
        <v>22</v>
      </c>
      <c r="J5685" t="s">
        <v>141</v>
      </c>
      <c r="K5685" t="s">
        <v>21501</v>
      </c>
      <c r="L5685" t="s">
        <v>21502</v>
      </c>
      <c r="M5685">
        <v>0.36027777700000002</v>
      </c>
      <c r="N5685">
        <v>0</v>
      </c>
      <c r="O5685">
        <v>6</v>
      </c>
      <c r="P5685">
        <v>0</v>
      </c>
      <c r="Q5685">
        <v>0</v>
      </c>
      <c r="R5685">
        <v>0</v>
      </c>
      <c r="S5685">
        <v>2.161667</v>
      </c>
      <c r="T5685">
        <v>0</v>
      </c>
      <c r="U5685">
        <v>0</v>
      </c>
    </row>
    <row r="5686" spans="1:21" x14ac:dyDescent="0.25">
      <c r="A5686" t="s">
        <v>21503</v>
      </c>
      <c r="B5686">
        <v>1</v>
      </c>
      <c r="C5686" t="s">
        <v>79</v>
      </c>
      <c r="D5686" t="s">
        <v>120</v>
      </c>
      <c r="E5686" t="s">
        <v>21504</v>
      </c>
      <c r="F5686" t="s">
        <v>4996</v>
      </c>
      <c r="G5686" t="s">
        <v>71</v>
      </c>
      <c r="H5686" t="s">
        <v>129</v>
      </c>
      <c r="I5686" t="s">
        <v>22</v>
      </c>
      <c r="J5686" t="s">
        <v>141</v>
      </c>
      <c r="K5686" t="s">
        <v>21505</v>
      </c>
      <c r="L5686" t="s">
        <v>21506</v>
      </c>
      <c r="M5686">
        <v>1.047222222</v>
      </c>
      <c r="N5686">
        <v>0</v>
      </c>
      <c r="O5686">
        <v>22</v>
      </c>
      <c r="P5686">
        <v>0</v>
      </c>
      <c r="Q5686">
        <v>0</v>
      </c>
      <c r="R5686">
        <v>0</v>
      </c>
      <c r="S5686">
        <v>23.038889000000001</v>
      </c>
      <c r="T5686">
        <v>0</v>
      </c>
      <c r="U5686">
        <v>0</v>
      </c>
    </row>
    <row r="5687" spans="1:21" x14ac:dyDescent="0.25">
      <c r="A5687" t="s">
        <v>21507</v>
      </c>
      <c r="B5687">
        <v>1</v>
      </c>
      <c r="C5687" t="s">
        <v>79</v>
      </c>
      <c r="D5687" t="s">
        <v>120</v>
      </c>
      <c r="E5687" t="s">
        <v>21508</v>
      </c>
      <c r="F5687" t="s">
        <v>4986</v>
      </c>
      <c r="G5687" t="s">
        <v>71</v>
      </c>
      <c r="H5687" t="s">
        <v>129</v>
      </c>
      <c r="I5687" t="s">
        <v>22</v>
      </c>
      <c r="J5687" t="s">
        <v>141</v>
      </c>
      <c r="K5687" t="s">
        <v>21509</v>
      </c>
      <c r="L5687" t="s">
        <v>21510</v>
      </c>
      <c r="M5687">
        <v>0.64416666600000005</v>
      </c>
      <c r="N5687">
        <v>0</v>
      </c>
      <c r="O5687">
        <v>6</v>
      </c>
      <c r="P5687">
        <v>0</v>
      </c>
      <c r="Q5687">
        <v>0</v>
      </c>
      <c r="R5687">
        <v>0</v>
      </c>
      <c r="S5687">
        <v>3.8650000000000002</v>
      </c>
      <c r="T5687">
        <v>0</v>
      </c>
      <c r="U5687">
        <v>0</v>
      </c>
    </row>
    <row r="5688" spans="1:21" x14ac:dyDescent="0.25">
      <c r="A5688" t="s">
        <v>21511</v>
      </c>
      <c r="B5688">
        <v>1</v>
      </c>
      <c r="C5688" t="s">
        <v>79</v>
      </c>
      <c r="D5688" t="s">
        <v>120</v>
      </c>
      <c r="E5688" t="s">
        <v>21512</v>
      </c>
      <c r="F5688" t="s">
        <v>5417</v>
      </c>
      <c r="G5688" t="s">
        <v>71</v>
      </c>
      <c r="H5688" t="s">
        <v>129</v>
      </c>
      <c r="I5688" t="s">
        <v>22</v>
      </c>
      <c r="J5688" t="s">
        <v>141</v>
      </c>
      <c r="K5688" t="s">
        <v>21513</v>
      </c>
      <c r="L5688" t="s">
        <v>21514</v>
      </c>
      <c r="M5688">
        <v>1.3875</v>
      </c>
      <c r="N5688">
        <v>0</v>
      </c>
      <c r="O5688">
        <v>4</v>
      </c>
      <c r="P5688">
        <v>0</v>
      </c>
      <c r="Q5688">
        <v>0</v>
      </c>
      <c r="R5688">
        <v>0</v>
      </c>
      <c r="S5688">
        <v>5.55</v>
      </c>
      <c r="T5688">
        <v>0</v>
      </c>
      <c r="U5688">
        <v>0</v>
      </c>
    </row>
    <row r="5689" spans="1:21" x14ac:dyDescent="0.25">
      <c r="A5689" t="s">
        <v>21515</v>
      </c>
      <c r="B5689">
        <v>1</v>
      </c>
      <c r="C5689" t="s">
        <v>78</v>
      </c>
      <c r="D5689" t="s">
        <v>99</v>
      </c>
      <c r="E5689" t="s">
        <v>21516</v>
      </c>
      <c r="F5689" t="s">
        <v>2199</v>
      </c>
      <c r="G5689" t="s">
        <v>71</v>
      </c>
      <c r="H5689" t="s">
        <v>129</v>
      </c>
      <c r="I5689" t="s">
        <v>24</v>
      </c>
      <c r="J5689" t="s">
        <v>141</v>
      </c>
      <c r="K5689" t="s">
        <v>21517</v>
      </c>
      <c r="L5689" t="s">
        <v>21518</v>
      </c>
      <c r="M5689">
        <v>7.7497222219999999</v>
      </c>
      <c r="N5689">
        <v>0</v>
      </c>
      <c r="O5689">
        <v>34</v>
      </c>
      <c r="P5689">
        <v>0</v>
      </c>
      <c r="Q5689">
        <v>0</v>
      </c>
      <c r="R5689">
        <v>0</v>
      </c>
      <c r="S5689">
        <v>263.49055600000003</v>
      </c>
      <c r="T5689">
        <v>0</v>
      </c>
      <c r="U5689">
        <v>0</v>
      </c>
    </row>
    <row r="5690" spans="1:21" x14ac:dyDescent="0.25">
      <c r="A5690" t="s">
        <v>21519</v>
      </c>
      <c r="B5690">
        <v>1</v>
      </c>
      <c r="C5690" t="s">
        <v>79</v>
      </c>
      <c r="D5690" t="s">
        <v>124</v>
      </c>
      <c r="E5690" t="s">
        <v>21520</v>
      </c>
      <c r="F5690" t="s">
        <v>5012</v>
      </c>
      <c r="G5690" t="s">
        <v>72</v>
      </c>
      <c r="H5690" t="s">
        <v>129</v>
      </c>
      <c r="I5690" t="s">
        <v>22</v>
      </c>
      <c r="J5690" t="s">
        <v>141</v>
      </c>
      <c r="K5690" t="s">
        <v>21521</v>
      </c>
      <c r="L5690" t="s">
        <v>21522</v>
      </c>
      <c r="M5690">
        <v>1.138055555</v>
      </c>
      <c r="N5690">
        <v>2</v>
      </c>
      <c r="O5690">
        <v>1393</v>
      </c>
      <c r="P5690">
        <v>0</v>
      </c>
      <c r="Q5690">
        <v>0</v>
      </c>
      <c r="R5690">
        <v>2.2761110000000002</v>
      </c>
      <c r="S5690">
        <v>1585.3113880000001</v>
      </c>
      <c r="T5690">
        <v>0</v>
      </c>
      <c r="U5690">
        <v>0</v>
      </c>
    </row>
    <row r="5691" spans="1:21" x14ac:dyDescent="0.25">
      <c r="A5691" t="s">
        <v>21523</v>
      </c>
      <c r="B5691">
        <v>1</v>
      </c>
      <c r="C5691" t="s">
        <v>78</v>
      </c>
      <c r="D5691" t="s">
        <v>237</v>
      </c>
      <c r="E5691" t="s">
        <v>21524</v>
      </c>
      <c r="F5691" t="s">
        <v>4991</v>
      </c>
      <c r="G5691" t="s">
        <v>71</v>
      </c>
      <c r="H5691" t="s">
        <v>129</v>
      </c>
      <c r="I5691" t="s">
        <v>22</v>
      </c>
      <c r="J5691" t="s">
        <v>141</v>
      </c>
      <c r="K5691" t="s">
        <v>21525</v>
      </c>
      <c r="L5691" t="s">
        <v>21526</v>
      </c>
      <c r="M5691">
        <v>2.358333333</v>
      </c>
      <c r="N5691">
        <v>0</v>
      </c>
      <c r="O5691">
        <v>11</v>
      </c>
      <c r="P5691">
        <v>0</v>
      </c>
      <c r="Q5691">
        <v>0</v>
      </c>
      <c r="R5691">
        <v>0</v>
      </c>
      <c r="S5691">
        <v>25.941666999999999</v>
      </c>
      <c r="T5691">
        <v>0</v>
      </c>
      <c r="U5691">
        <v>0</v>
      </c>
    </row>
    <row r="5692" spans="1:21" x14ac:dyDescent="0.25">
      <c r="A5692" t="s">
        <v>21527</v>
      </c>
      <c r="B5692">
        <v>1</v>
      </c>
      <c r="C5692" t="s">
        <v>78</v>
      </c>
      <c r="D5692" t="s">
        <v>237</v>
      </c>
      <c r="E5692" t="s">
        <v>21528</v>
      </c>
      <c r="F5692" t="s">
        <v>5417</v>
      </c>
      <c r="G5692" t="s">
        <v>71</v>
      </c>
      <c r="H5692" t="s">
        <v>129</v>
      </c>
      <c r="I5692" t="s">
        <v>22</v>
      </c>
      <c r="J5692" t="s">
        <v>141</v>
      </c>
      <c r="K5692" t="s">
        <v>21529</v>
      </c>
      <c r="L5692" t="s">
        <v>21530</v>
      </c>
      <c r="M5692">
        <v>0.91444444400000002</v>
      </c>
      <c r="N5692">
        <v>0</v>
      </c>
      <c r="O5692">
        <v>1</v>
      </c>
      <c r="P5692">
        <v>0</v>
      </c>
      <c r="Q5692">
        <v>0</v>
      </c>
      <c r="R5692">
        <v>0</v>
      </c>
      <c r="S5692">
        <v>0.91444400000000003</v>
      </c>
      <c r="T5692">
        <v>0</v>
      </c>
      <c r="U5692">
        <v>0</v>
      </c>
    </row>
    <row r="5693" spans="1:21" x14ac:dyDescent="0.25">
      <c r="A5693" t="s">
        <v>21531</v>
      </c>
      <c r="B5693">
        <v>1</v>
      </c>
      <c r="C5693" t="s">
        <v>78</v>
      </c>
      <c r="D5693" t="s">
        <v>237</v>
      </c>
      <c r="E5693" t="s">
        <v>21532</v>
      </c>
      <c r="F5693" t="s">
        <v>5417</v>
      </c>
      <c r="G5693" t="s">
        <v>71</v>
      </c>
      <c r="H5693" t="s">
        <v>129</v>
      </c>
      <c r="I5693" t="s">
        <v>22</v>
      </c>
      <c r="J5693" t="s">
        <v>141</v>
      </c>
      <c r="K5693" t="s">
        <v>21533</v>
      </c>
      <c r="L5693" t="s">
        <v>21534</v>
      </c>
      <c r="M5693">
        <v>2.4019444440000002</v>
      </c>
      <c r="N5693">
        <v>0</v>
      </c>
      <c r="O5693">
        <v>13</v>
      </c>
      <c r="P5693">
        <v>0</v>
      </c>
      <c r="Q5693">
        <v>0</v>
      </c>
      <c r="R5693">
        <v>0</v>
      </c>
      <c r="S5693">
        <v>31.225277999999999</v>
      </c>
      <c r="T5693">
        <v>0</v>
      </c>
      <c r="U5693">
        <v>0</v>
      </c>
    </row>
    <row r="5694" spans="1:21" x14ac:dyDescent="0.25">
      <c r="A5694" t="s">
        <v>21535</v>
      </c>
      <c r="B5694">
        <v>1</v>
      </c>
      <c r="C5694" t="s">
        <v>78</v>
      </c>
      <c r="D5694" t="s">
        <v>237</v>
      </c>
      <c r="E5694" t="s">
        <v>21536</v>
      </c>
      <c r="F5694" t="s">
        <v>5070</v>
      </c>
      <c r="G5694" t="s">
        <v>71</v>
      </c>
      <c r="H5694" t="s">
        <v>129</v>
      </c>
      <c r="I5694" t="s">
        <v>22</v>
      </c>
      <c r="J5694" t="s">
        <v>141</v>
      </c>
      <c r="K5694" t="s">
        <v>21537</v>
      </c>
      <c r="L5694" t="s">
        <v>21538</v>
      </c>
      <c r="M5694">
        <v>4.7</v>
      </c>
      <c r="N5694">
        <v>0</v>
      </c>
      <c r="O5694">
        <v>1</v>
      </c>
      <c r="P5694">
        <v>0</v>
      </c>
      <c r="Q5694">
        <v>0</v>
      </c>
      <c r="R5694">
        <v>0</v>
      </c>
      <c r="S5694">
        <v>4.7</v>
      </c>
      <c r="T5694">
        <v>0</v>
      </c>
      <c r="U5694">
        <v>0</v>
      </c>
    </row>
    <row r="5695" spans="1:21" x14ac:dyDescent="0.25">
      <c r="A5695" t="s">
        <v>21539</v>
      </c>
      <c r="B5695">
        <v>1</v>
      </c>
      <c r="C5695" t="s">
        <v>78</v>
      </c>
      <c r="D5695" t="s">
        <v>94</v>
      </c>
      <c r="E5695" t="s">
        <v>21540</v>
      </c>
      <c r="F5695" t="s">
        <v>4991</v>
      </c>
      <c r="G5695" t="s">
        <v>71</v>
      </c>
      <c r="H5695" t="s">
        <v>129</v>
      </c>
      <c r="I5695" t="s">
        <v>22</v>
      </c>
      <c r="J5695" t="s">
        <v>141</v>
      </c>
      <c r="K5695" t="s">
        <v>21541</v>
      </c>
      <c r="L5695" t="s">
        <v>21542</v>
      </c>
      <c r="M5695">
        <v>3.4366666659999998</v>
      </c>
      <c r="N5695">
        <v>0</v>
      </c>
      <c r="O5695">
        <v>0</v>
      </c>
      <c r="P5695">
        <v>0</v>
      </c>
      <c r="Q5695">
        <v>1</v>
      </c>
      <c r="R5695">
        <v>0</v>
      </c>
      <c r="S5695">
        <v>0</v>
      </c>
      <c r="T5695">
        <v>0</v>
      </c>
      <c r="U5695">
        <v>3.4366669999999999</v>
      </c>
    </row>
    <row r="5696" spans="1:21" x14ac:dyDescent="0.25">
      <c r="A5696" t="s">
        <v>21543</v>
      </c>
      <c r="B5696">
        <v>1</v>
      </c>
      <c r="C5696" t="s">
        <v>78</v>
      </c>
      <c r="D5696" t="s">
        <v>94</v>
      </c>
      <c r="E5696" t="s">
        <v>21544</v>
      </c>
      <c r="F5696" t="s">
        <v>4991</v>
      </c>
      <c r="G5696" t="s">
        <v>71</v>
      </c>
      <c r="H5696" t="s">
        <v>129</v>
      </c>
      <c r="I5696" t="s">
        <v>22</v>
      </c>
      <c r="J5696" t="s">
        <v>141</v>
      </c>
      <c r="K5696" t="s">
        <v>21545</v>
      </c>
      <c r="L5696" t="s">
        <v>21546</v>
      </c>
      <c r="M5696">
        <v>0.98750000000000004</v>
      </c>
      <c r="N5696">
        <v>0</v>
      </c>
      <c r="O5696">
        <v>1</v>
      </c>
      <c r="P5696">
        <v>0</v>
      </c>
      <c r="Q5696">
        <v>0</v>
      </c>
      <c r="R5696">
        <v>0</v>
      </c>
      <c r="S5696">
        <v>0.98750000000000004</v>
      </c>
      <c r="T5696">
        <v>0</v>
      </c>
      <c r="U5696">
        <v>0</v>
      </c>
    </row>
    <row r="5697" spans="1:21" x14ac:dyDescent="0.25">
      <c r="A5697" t="s">
        <v>21547</v>
      </c>
      <c r="B5697">
        <v>1</v>
      </c>
      <c r="C5697" t="s">
        <v>78</v>
      </c>
      <c r="D5697" t="s">
        <v>94</v>
      </c>
      <c r="E5697" t="s">
        <v>21548</v>
      </c>
      <c r="F5697" t="s">
        <v>5417</v>
      </c>
      <c r="G5697" t="s">
        <v>71</v>
      </c>
      <c r="H5697" t="s">
        <v>129</v>
      </c>
      <c r="I5697" t="s">
        <v>22</v>
      </c>
      <c r="J5697" t="s">
        <v>141</v>
      </c>
      <c r="K5697" t="s">
        <v>21549</v>
      </c>
      <c r="L5697" t="s">
        <v>21550</v>
      </c>
      <c r="M5697">
        <v>1.635277777</v>
      </c>
      <c r="N5697">
        <v>0</v>
      </c>
      <c r="O5697">
        <v>2</v>
      </c>
      <c r="P5697">
        <v>0</v>
      </c>
      <c r="Q5697">
        <v>0</v>
      </c>
      <c r="R5697">
        <v>0</v>
      </c>
      <c r="S5697">
        <v>3.270556</v>
      </c>
      <c r="T5697">
        <v>0</v>
      </c>
      <c r="U5697">
        <v>0</v>
      </c>
    </row>
    <row r="5698" spans="1:21" x14ac:dyDescent="0.25">
      <c r="A5698" t="s">
        <v>21551</v>
      </c>
      <c r="B5698">
        <v>1</v>
      </c>
      <c r="C5698" t="s">
        <v>78</v>
      </c>
      <c r="D5698" t="s">
        <v>237</v>
      </c>
      <c r="E5698" t="s">
        <v>21552</v>
      </c>
      <c r="F5698" t="s">
        <v>4991</v>
      </c>
      <c r="G5698" t="s">
        <v>71</v>
      </c>
      <c r="H5698" t="s">
        <v>129</v>
      </c>
      <c r="I5698" t="s">
        <v>22</v>
      </c>
      <c r="J5698" t="s">
        <v>141</v>
      </c>
      <c r="K5698" t="s">
        <v>21553</v>
      </c>
      <c r="L5698" t="s">
        <v>21554</v>
      </c>
      <c r="M5698">
        <v>1.008611111</v>
      </c>
      <c r="N5698">
        <v>0</v>
      </c>
      <c r="O5698">
        <v>1</v>
      </c>
      <c r="P5698">
        <v>0</v>
      </c>
      <c r="Q5698">
        <v>0</v>
      </c>
      <c r="R5698">
        <v>0</v>
      </c>
      <c r="S5698">
        <v>1.0086109999999999</v>
      </c>
      <c r="T5698">
        <v>0</v>
      </c>
      <c r="U5698">
        <v>0</v>
      </c>
    </row>
    <row r="5699" spans="1:21" x14ac:dyDescent="0.25">
      <c r="A5699" t="s">
        <v>21555</v>
      </c>
      <c r="B5699">
        <v>1</v>
      </c>
      <c r="C5699" t="s">
        <v>78</v>
      </c>
      <c r="D5699" t="s">
        <v>237</v>
      </c>
      <c r="E5699" t="s">
        <v>21556</v>
      </c>
      <c r="F5699" t="s">
        <v>5070</v>
      </c>
      <c r="G5699" t="s">
        <v>71</v>
      </c>
      <c r="H5699" t="s">
        <v>129</v>
      </c>
      <c r="I5699" t="s">
        <v>22</v>
      </c>
      <c r="J5699" t="s">
        <v>141</v>
      </c>
      <c r="K5699" t="s">
        <v>21557</v>
      </c>
      <c r="L5699" t="s">
        <v>21558</v>
      </c>
      <c r="M5699">
        <v>3.591388888</v>
      </c>
      <c r="N5699">
        <v>0</v>
      </c>
      <c r="O5699">
        <v>1</v>
      </c>
      <c r="P5699">
        <v>0</v>
      </c>
      <c r="Q5699">
        <v>0</v>
      </c>
      <c r="R5699">
        <v>0</v>
      </c>
      <c r="S5699">
        <v>3.5913889999999999</v>
      </c>
      <c r="T5699">
        <v>0</v>
      </c>
      <c r="U5699">
        <v>0</v>
      </c>
    </row>
    <row r="5700" spans="1:21" x14ac:dyDescent="0.25">
      <c r="A5700" t="s">
        <v>21559</v>
      </c>
      <c r="B5700">
        <v>1</v>
      </c>
      <c r="C5700" t="s">
        <v>78</v>
      </c>
      <c r="D5700" t="s">
        <v>237</v>
      </c>
      <c r="E5700" t="s">
        <v>21560</v>
      </c>
      <c r="F5700" t="s">
        <v>5070</v>
      </c>
      <c r="G5700" t="s">
        <v>71</v>
      </c>
      <c r="H5700" t="s">
        <v>129</v>
      </c>
      <c r="I5700" t="s">
        <v>22</v>
      </c>
      <c r="J5700" t="s">
        <v>141</v>
      </c>
      <c r="K5700" t="s">
        <v>21561</v>
      </c>
      <c r="L5700" t="s">
        <v>21562</v>
      </c>
      <c r="M5700">
        <v>2.2102777769999999</v>
      </c>
      <c r="N5700">
        <v>0</v>
      </c>
      <c r="O5700">
        <v>1</v>
      </c>
      <c r="P5700">
        <v>0</v>
      </c>
      <c r="Q5700">
        <v>0</v>
      </c>
      <c r="R5700">
        <v>0</v>
      </c>
      <c r="S5700">
        <v>2.2102780000000002</v>
      </c>
      <c r="T5700">
        <v>0</v>
      </c>
      <c r="U5700">
        <v>0</v>
      </c>
    </row>
    <row r="5701" spans="1:21" x14ac:dyDescent="0.25">
      <c r="A5701" t="s">
        <v>21563</v>
      </c>
      <c r="B5701">
        <v>1</v>
      </c>
      <c r="C5701" t="s">
        <v>78</v>
      </c>
      <c r="D5701" t="s">
        <v>237</v>
      </c>
      <c r="E5701" t="s">
        <v>21564</v>
      </c>
      <c r="F5701" t="s">
        <v>5417</v>
      </c>
      <c r="G5701" t="s">
        <v>71</v>
      </c>
      <c r="H5701" t="s">
        <v>129</v>
      </c>
      <c r="I5701" t="s">
        <v>22</v>
      </c>
      <c r="J5701" t="s">
        <v>141</v>
      </c>
      <c r="K5701" t="s">
        <v>21565</v>
      </c>
      <c r="L5701" t="s">
        <v>21566</v>
      </c>
      <c r="M5701">
        <v>1.025555555</v>
      </c>
      <c r="N5701">
        <v>0</v>
      </c>
      <c r="O5701">
        <v>8</v>
      </c>
      <c r="P5701">
        <v>0</v>
      </c>
      <c r="Q5701">
        <v>0</v>
      </c>
      <c r="R5701">
        <v>0</v>
      </c>
      <c r="S5701">
        <v>8.2044440000000005</v>
      </c>
      <c r="T5701">
        <v>0</v>
      </c>
      <c r="U5701">
        <v>0</v>
      </c>
    </row>
    <row r="5702" spans="1:21" x14ac:dyDescent="0.25">
      <c r="A5702" t="s">
        <v>21567</v>
      </c>
      <c r="B5702">
        <v>1</v>
      </c>
      <c r="C5702" t="s">
        <v>78</v>
      </c>
      <c r="D5702" t="s">
        <v>237</v>
      </c>
      <c r="E5702" t="s">
        <v>21568</v>
      </c>
      <c r="F5702" t="s">
        <v>4991</v>
      </c>
      <c r="G5702" t="s">
        <v>71</v>
      </c>
      <c r="H5702" t="s">
        <v>129</v>
      </c>
      <c r="I5702" t="s">
        <v>22</v>
      </c>
      <c r="J5702" t="s">
        <v>141</v>
      </c>
      <c r="K5702" t="s">
        <v>21569</v>
      </c>
      <c r="L5702" t="s">
        <v>21570</v>
      </c>
      <c r="M5702">
        <v>2.4775</v>
      </c>
      <c r="N5702">
        <v>0</v>
      </c>
      <c r="O5702">
        <v>1</v>
      </c>
      <c r="P5702">
        <v>0</v>
      </c>
      <c r="Q5702">
        <v>0</v>
      </c>
      <c r="R5702">
        <v>0</v>
      </c>
      <c r="S5702">
        <v>2.4775</v>
      </c>
      <c r="T5702">
        <v>0</v>
      </c>
      <c r="U5702">
        <v>0</v>
      </c>
    </row>
    <row r="5703" spans="1:21" x14ac:dyDescent="0.25">
      <c r="A5703" t="s">
        <v>21571</v>
      </c>
      <c r="B5703">
        <v>1</v>
      </c>
      <c r="C5703" t="s">
        <v>78</v>
      </c>
      <c r="D5703" t="s">
        <v>95</v>
      </c>
      <c r="E5703" t="s">
        <v>21572</v>
      </c>
      <c r="F5703" t="s">
        <v>4991</v>
      </c>
      <c r="G5703" t="s">
        <v>71</v>
      </c>
      <c r="H5703" t="s">
        <v>129</v>
      </c>
      <c r="I5703" t="s">
        <v>22</v>
      </c>
      <c r="J5703" t="s">
        <v>141</v>
      </c>
      <c r="K5703" t="s">
        <v>21573</v>
      </c>
      <c r="L5703" t="s">
        <v>21574</v>
      </c>
      <c r="M5703">
        <v>2.8402777769999998</v>
      </c>
      <c r="N5703">
        <v>0</v>
      </c>
      <c r="O5703">
        <v>0</v>
      </c>
      <c r="P5703">
        <v>0</v>
      </c>
      <c r="Q5703">
        <v>1</v>
      </c>
      <c r="R5703">
        <v>0</v>
      </c>
      <c r="S5703">
        <v>0</v>
      </c>
      <c r="T5703">
        <v>0</v>
      </c>
      <c r="U5703">
        <v>2.8402780000000001</v>
      </c>
    </row>
    <row r="5704" spans="1:21" x14ac:dyDescent="0.25">
      <c r="A5704" t="s">
        <v>21575</v>
      </c>
      <c r="B5704">
        <v>1</v>
      </c>
      <c r="C5704" t="s">
        <v>78</v>
      </c>
      <c r="D5704" t="s">
        <v>98</v>
      </c>
      <c r="E5704" t="s">
        <v>21576</v>
      </c>
      <c r="F5704" t="s">
        <v>4986</v>
      </c>
      <c r="G5704" t="s">
        <v>71</v>
      </c>
      <c r="H5704" t="s">
        <v>129</v>
      </c>
      <c r="I5704" t="s">
        <v>22</v>
      </c>
      <c r="J5704" t="s">
        <v>141</v>
      </c>
      <c r="K5704" t="s">
        <v>21577</v>
      </c>
      <c r="L5704" t="s">
        <v>21578</v>
      </c>
      <c r="M5704">
        <v>2.5830555550000001</v>
      </c>
      <c r="N5704">
        <v>0</v>
      </c>
      <c r="O5704">
        <v>60</v>
      </c>
      <c r="P5704">
        <v>0</v>
      </c>
      <c r="Q5704">
        <v>0</v>
      </c>
      <c r="R5704">
        <v>0</v>
      </c>
      <c r="S5704">
        <v>154.98333299999999</v>
      </c>
      <c r="T5704">
        <v>0</v>
      </c>
      <c r="U5704">
        <v>0</v>
      </c>
    </row>
    <row r="5705" spans="1:21" x14ac:dyDescent="0.25">
      <c r="A5705" t="s">
        <v>21579</v>
      </c>
      <c r="B5705">
        <v>1</v>
      </c>
      <c r="C5705" t="s">
        <v>78</v>
      </c>
      <c r="D5705" t="s">
        <v>98</v>
      </c>
      <c r="E5705" t="s">
        <v>5715</v>
      </c>
      <c r="F5705" t="s">
        <v>140</v>
      </c>
      <c r="G5705" t="s">
        <v>72</v>
      </c>
      <c r="H5705" t="s">
        <v>129</v>
      </c>
      <c r="I5705" t="s">
        <v>22</v>
      </c>
      <c r="J5705" t="s">
        <v>141</v>
      </c>
      <c r="K5705" t="s">
        <v>21580</v>
      </c>
      <c r="L5705" t="s">
        <v>21581</v>
      </c>
      <c r="M5705">
        <v>0.98055555500000002</v>
      </c>
      <c r="N5705">
        <v>17</v>
      </c>
      <c r="O5705">
        <v>1417</v>
      </c>
      <c r="P5705">
        <v>19</v>
      </c>
      <c r="Q5705">
        <v>84</v>
      </c>
      <c r="R5705">
        <v>16.669443999999999</v>
      </c>
      <c r="S5705">
        <v>1389.4472209999999</v>
      </c>
      <c r="T5705">
        <v>18.630555999999999</v>
      </c>
      <c r="U5705">
        <v>82.366667000000007</v>
      </c>
    </row>
    <row r="5706" spans="1:21" x14ac:dyDescent="0.25">
      <c r="A5706" t="s">
        <v>21582</v>
      </c>
      <c r="B5706">
        <v>1</v>
      </c>
      <c r="C5706" t="s">
        <v>78</v>
      </c>
      <c r="D5706" t="s">
        <v>98</v>
      </c>
      <c r="E5706" t="s">
        <v>9035</v>
      </c>
      <c r="F5706" t="s">
        <v>140</v>
      </c>
      <c r="G5706" t="s">
        <v>72</v>
      </c>
      <c r="H5706" t="s">
        <v>129</v>
      </c>
      <c r="I5706" t="s">
        <v>22</v>
      </c>
      <c r="J5706" t="s">
        <v>141</v>
      </c>
      <c r="K5706" t="s">
        <v>21583</v>
      </c>
      <c r="L5706" t="s">
        <v>21584</v>
      </c>
      <c r="M5706">
        <v>0.53722222200000003</v>
      </c>
      <c r="N5706">
        <v>7</v>
      </c>
      <c r="O5706">
        <v>1585</v>
      </c>
      <c r="P5706">
        <v>0</v>
      </c>
      <c r="Q5706">
        <v>9</v>
      </c>
      <c r="R5706">
        <v>3.7605559999999998</v>
      </c>
      <c r="S5706">
        <v>851.49722199999997</v>
      </c>
      <c r="T5706">
        <v>0</v>
      </c>
      <c r="U5706">
        <v>4.835</v>
      </c>
    </row>
    <row r="5707" spans="1:21" x14ac:dyDescent="0.25">
      <c r="A5707" t="s">
        <v>21585</v>
      </c>
      <c r="B5707">
        <v>1</v>
      </c>
      <c r="C5707" t="s">
        <v>78</v>
      </c>
      <c r="D5707" t="s">
        <v>98</v>
      </c>
      <c r="E5707" t="s">
        <v>21586</v>
      </c>
      <c r="F5707" t="s">
        <v>154</v>
      </c>
      <c r="G5707" t="s">
        <v>72</v>
      </c>
      <c r="H5707" t="s">
        <v>168</v>
      </c>
      <c r="I5707" t="s">
        <v>22</v>
      </c>
      <c r="J5707" t="s">
        <v>141</v>
      </c>
      <c r="K5707" t="s">
        <v>21587</v>
      </c>
      <c r="L5707" t="s">
        <v>21588</v>
      </c>
      <c r="M5707">
        <v>4.4722221999999999E-2</v>
      </c>
      <c r="N5707">
        <v>19</v>
      </c>
      <c r="O5707">
        <v>1630</v>
      </c>
      <c r="P5707">
        <v>159</v>
      </c>
      <c r="Q5707">
        <v>177</v>
      </c>
      <c r="R5707">
        <v>0.84972199999999998</v>
      </c>
      <c r="S5707">
        <v>72.897221999999999</v>
      </c>
      <c r="T5707">
        <v>7.1108330000000004</v>
      </c>
      <c r="U5707">
        <v>7.9158330000000001</v>
      </c>
    </row>
    <row r="5708" spans="1:21" x14ac:dyDescent="0.25">
      <c r="A5708" t="s">
        <v>21589</v>
      </c>
      <c r="B5708">
        <v>1</v>
      </c>
      <c r="C5708" t="s">
        <v>78</v>
      </c>
      <c r="D5708" t="s">
        <v>98</v>
      </c>
      <c r="E5708" t="s">
        <v>21586</v>
      </c>
      <c r="F5708" t="s">
        <v>154</v>
      </c>
      <c r="G5708" t="s">
        <v>72</v>
      </c>
      <c r="H5708" t="s">
        <v>168</v>
      </c>
      <c r="I5708" t="s">
        <v>22</v>
      </c>
      <c r="J5708" t="s">
        <v>141</v>
      </c>
      <c r="K5708" t="s">
        <v>21590</v>
      </c>
      <c r="L5708" t="s">
        <v>21591</v>
      </c>
      <c r="M5708">
        <v>8.3333330000000001E-3</v>
      </c>
      <c r="N5708">
        <v>19</v>
      </c>
      <c r="O5708">
        <v>1630</v>
      </c>
      <c r="P5708">
        <v>159</v>
      </c>
      <c r="Q5708">
        <v>177</v>
      </c>
      <c r="R5708">
        <v>0.158333</v>
      </c>
      <c r="S5708">
        <v>13.583333</v>
      </c>
      <c r="T5708">
        <v>1.325</v>
      </c>
      <c r="U5708">
        <v>1.4750000000000001</v>
      </c>
    </row>
    <row r="5709" spans="1:21" x14ac:dyDescent="0.25">
      <c r="A5709" t="s">
        <v>21592</v>
      </c>
      <c r="B5709">
        <v>1</v>
      </c>
      <c r="C5709" t="s">
        <v>78</v>
      </c>
      <c r="D5709" t="s">
        <v>98</v>
      </c>
      <c r="E5709" t="s">
        <v>15441</v>
      </c>
      <c r="F5709" t="s">
        <v>154</v>
      </c>
      <c r="G5709" t="s">
        <v>72</v>
      </c>
      <c r="H5709" t="s">
        <v>129</v>
      </c>
      <c r="I5709" t="s">
        <v>22</v>
      </c>
      <c r="J5709" t="s">
        <v>141</v>
      </c>
      <c r="K5709" t="s">
        <v>21593</v>
      </c>
      <c r="L5709" t="s">
        <v>21594</v>
      </c>
      <c r="M5709">
        <v>0.10972222199999999</v>
      </c>
      <c r="N5709">
        <v>6</v>
      </c>
      <c r="O5709">
        <v>181</v>
      </c>
      <c r="P5709">
        <v>41</v>
      </c>
      <c r="Q5709">
        <v>101</v>
      </c>
      <c r="R5709">
        <v>0.65833299999999995</v>
      </c>
      <c r="S5709">
        <v>19.859722000000001</v>
      </c>
      <c r="T5709">
        <v>4.4986110000000004</v>
      </c>
      <c r="U5709">
        <v>11.081944</v>
      </c>
    </row>
    <row r="5710" spans="1:21" x14ac:dyDescent="0.25">
      <c r="A5710" t="s">
        <v>21595</v>
      </c>
      <c r="B5710">
        <v>1</v>
      </c>
      <c r="C5710" t="s">
        <v>78</v>
      </c>
      <c r="D5710" t="s">
        <v>98</v>
      </c>
      <c r="E5710" t="s">
        <v>5397</v>
      </c>
      <c r="F5710" t="s">
        <v>140</v>
      </c>
      <c r="G5710" t="s">
        <v>72</v>
      </c>
      <c r="H5710" t="s">
        <v>129</v>
      </c>
      <c r="I5710" t="s">
        <v>22</v>
      </c>
      <c r="J5710" t="s">
        <v>141</v>
      </c>
      <c r="K5710" t="s">
        <v>21596</v>
      </c>
      <c r="L5710" t="s">
        <v>21597</v>
      </c>
      <c r="M5710">
        <v>1.4980555550000001</v>
      </c>
      <c r="N5710">
        <v>1</v>
      </c>
      <c r="O5710">
        <v>1</v>
      </c>
      <c r="P5710">
        <v>27</v>
      </c>
      <c r="Q5710">
        <v>38</v>
      </c>
      <c r="R5710">
        <v>1.4980560000000001</v>
      </c>
      <c r="S5710">
        <v>1.4980560000000001</v>
      </c>
      <c r="T5710">
        <v>40.447499999999998</v>
      </c>
      <c r="U5710">
        <v>56.926110999999999</v>
      </c>
    </row>
    <row r="5711" spans="1:21" x14ac:dyDescent="0.25">
      <c r="A5711" t="s">
        <v>21598</v>
      </c>
      <c r="B5711">
        <v>1</v>
      </c>
      <c r="C5711" t="s">
        <v>78</v>
      </c>
      <c r="D5711" t="s">
        <v>98</v>
      </c>
      <c r="E5711" t="s">
        <v>3288</v>
      </c>
      <c r="F5711" t="s">
        <v>140</v>
      </c>
      <c r="G5711" t="s">
        <v>72</v>
      </c>
      <c r="H5711" t="s">
        <v>129</v>
      </c>
      <c r="I5711" t="s">
        <v>22</v>
      </c>
      <c r="J5711" t="s">
        <v>141</v>
      </c>
      <c r="K5711" t="s">
        <v>21599</v>
      </c>
      <c r="L5711" t="s">
        <v>21600</v>
      </c>
      <c r="M5711">
        <v>0.19861111100000001</v>
      </c>
      <c r="N5711">
        <v>6</v>
      </c>
      <c r="O5711">
        <v>954</v>
      </c>
      <c r="P5711">
        <v>88</v>
      </c>
      <c r="Q5711">
        <v>103</v>
      </c>
      <c r="R5711">
        <v>1.191667</v>
      </c>
      <c r="S5711">
        <v>189.47499999999999</v>
      </c>
      <c r="T5711">
        <v>17.477778000000001</v>
      </c>
      <c r="U5711">
        <v>20.456944</v>
      </c>
    </row>
    <row r="5712" spans="1:21" x14ac:dyDescent="0.25">
      <c r="A5712" t="s">
        <v>21601</v>
      </c>
      <c r="B5712">
        <v>1</v>
      </c>
      <c r="C5712" t="s">
        <v>78</v>
      </c>
      <c r="D5712" t="s">
        <v>237</v>
      </c>
      <c r="E5712" t="s">
        <v>21602</v>
      </c>
      <c r="F5712" t="s">
        <v>5070</v>
      </c>
      <c r="G5712" t="s">
        <v>71</v>
      </c>
      <c r="H5712" t="s">
        <v>129</v>
      </c>
      <c r="I5712" t="s">
        <v>22</v>
      </c>
      <c r="J5712" t="s">
        <v>141</v>
      </c>
      <c r="K5712" t="s">
        <v>21603</v>
      </c>
      <c r="L5712" t="s">
        <v>21604</v>
      </c>
      <c r="M5712">
        <v>11.841944443999999</v>
      </c>
      <c r="N5712">
        <v>0</v>
      </c>
      <c r="O5712">
        <v>11</v>
      </c>
      <c r="P5712">
        <v>0</v>
      </c>
      <c r="Q5712">
        <v>0</v>
      </c>
      <c r="R5712">
        <v>0</v>
      </c>
      <c r="S5712">
        <v>130.26138900000001</v>
      </c>
      <c r="T5712">
        <v>0</v>
      </c>
      <c r="U5712">
        <v>0</v>
      </c>
    </row>
    <row r="5713" spans="1:21" x14ac:dyDescent="0.25">
      <c r="A5713" t="s">
        <v>21605</v>
      </c>
      <c r="B5713">
        <v>1</v>
      </c>
      <c r="C5713" t="s">
        <v>78</v>
      </c>
      <c r="D5713" t="s">
        <v>237</v>
      </c>
      <c r="E5713" t="s">
        <v>21602</v>
      </c>
      <c r="F5713" t="s">
        <v>5070</v>
      </c>
      <c r="G5713" t="s">
        <v>71</v>
      </c>
      <c r="H5713" t="s">
        <v>129</v>
      </c>
      <c r="I5713" t="s">
        <v>22</v>
      </c>
      <c r="J5713" t="s">
        <v>141</v>
      </c>
      <c r="K5713" t="s">
        <v>21606</v>
      </c>
      <c r="L5713" t="s">
        <v>21607</v>
      </c>
      <c r="M5713">
        <v>0.64833333299999996</v>
      </c>
      <c r="N5713">
        <v>0</v>
      </c>
      <c r="O5713">
        <v>11</v>
      </c>
      <c r="P5713">
        <v>0</v>
      </c>
      <c r="Q5713">
        <v>0</v>
      </c>
      <c r="R5713">
        <v>0</v>
      </c>
      <c r="S5713">
        <v>7.1316670000000002</v>
      </c>
      <c r="T5713">
        <v>0</v>
      </c>
      <c r="U5713">
        <v>0</v>
      </c>
    </row>
    <row r="5714" spans="1:21" x14ac:dyDescent="0.25">
      <c r="A5714" t="s">
        <v>21608</v>
      </c>
      <c r="B5714">
        <v>1</v>
      </c>
      <c r="C5714" t="s">
        <v>78</v>
      </c>
      <c r="D5714" t="s">
        <v>237</v>
      </c>
      <c r="E5714" t="s">
        <v>21602</v>
      </c>
      <c r="F5714" t="s">
        <v>5417</v>
      </c>
      <c r="G5714" t="s">
        <v>71</v>
      </c>
      <c r="H5714" t="s">
        <v>129</v>
      </c>
      <c r="I5714" t="s">
        <v>22</v>
      </c>
      <c r="J5714" t="s">
        <v>141</v>
      </c>
      <c r="K5714" t="s">
        <v>21609</v>
      </c>
      <c r="L5714" t="s">
        <v>21610</v>
      </c>
      <c r="M5714">
        <v>0.77666666600000001</v>
      </c>
      <c r="N5714">
        <v>0</v>
      </c>
      <c r="O5714">
        <v>11</v>
      </c>
      <c r="P5714">
        <v>0</v>
      </c>
      <c r="Q5714">
        <v>0</v>
      </c>
      <c r="R5714">
        <v>0</v>
      </c>
      <c r="S5714">
        <v>8.5433330000000005</v>
      </c>
      <c r="T5714">
        <v>0</v>
      </c>
      <c r="U5714">
        <v>0</v>
      </c>
    </row>
    <row r="5715" spans="1:21" x14ac:dyDescent="0.25">
      <c r="A5715" t="s">
        <v>21611</v>
      </c>
      <c r="B5715">
        <v>1</v>
      </c>
      <c r="C5715" t="s">
        <v>78</v>
      </c>
      <c r="D5715" t="s">
        <v>237</v>
      </c>
      <c r="E5715" t="s">
        <v>21612</v>
      </c>
      <c r="F5715" t="s">
        <v>5417</v>
      </c>
      <c r="G5715" t="s">
        <v>71</v>
      </c>
      <c r="H5715" t="s">
        <v>129</v>
      </c>
      <c r="I5715" t="s">
        <v>22</v>
      </c>
      <c r="J5715" t="s">
        <v>141</v>
      </c>
      <c r="K5715" t="s">
        <v>21613</v>
      </c>
      <c r="L5715" t="s">
        <v>21614</v>
      </c>
      <c r="M5715">
        <v>1.5930555550000001</v>
      </c>
      <c r="N5715">
        <v>0</v>
      </c>
      <c r="O5715">
        <v>10</v>
      </c>
      <c r="P5715">
        <v>0</v>
      </c>
      <c r="Q5715">
        <v>0</v>
      </c>
      <c r="R5715">
        <v>0</v>
      </c>
      <c r="S5715">
        <v>15.930555999999999</v>
      </c>
      <c r="T5715">
        <v>0</v>
      </c>
      <c r="U5715">
        <v>0</v>
      </c>
    </row>
    <row r="5716" spans="1:21" x14ac:dyDescent="0.25">
      <c r="A5716" t="s">
        <v>21615</v>
      </c>
      <c r="B5716">
        <v>1</v>
      </c>
      <c r="C5716" t="s">
        <v>78</v>
      </c>
      <c r="D5716" t="s">
        <v>237</v>
      </c>
      <c r="E5716" t="s">
        <v>21616</v>
      </c>
      <c r="F5716" t="s">
        <v>5842</v>
      </c>
      <c r="G5716" t="s">
        <v>71</v>
      </c>
      <c r="H5716" t="s">
        <v>129</v>
      </c>
      <c r="I5716" t="s">
        <v>22</v>
      </c>
      <c r="J5716" t="s">
        <v>141</v>
      </c>
      <c r="K5716" t="s">
        <v>21617</v>
      </c>
      <c r="L5716" t="s">
        <v>21618</v>
      </c>
      <c r="M5716">
        <v>1.0888888880000001</v>
      </c>
      <c r="N5716">
        <v>0</v>
      </c>
      <c r="O5716">
        <v>122</v>
      </c>
      <c r="P5716">
        <v>0</v>
      </c>
      <c r="Q5716">
        <v>0</v>
      </c>
      <c r="R5716">
        <v>0</v>
      </c>
      <c r="S5716">
        <v>132.84444400000001</v>
      </c>
      <c r="T5716">
        <v>0</v>
      </c>
      <c r="U5716">
        <v>0</v>
      </c>
    </row>
    <row r="5717" spans="1:21" x14ac:dyDescent="0.25">
      <c r="A5717" t="s">
        <v>21619</v>
      </c>
      <c r="B5717">
        <v>1</v>
      </c>
      <c r="C5717" t="s">
        <v>78</v>
      </c>
      <c r="D5717" t="s">
        <v>237</v>
      </c>
      <c r="E5717" t="s">
        <v>21602</v>
      </c>
      <c r="F5717" t="s">
        <v>4991</v>
      </c>
      <c r="G5717" t="s">
        <v>71</v>
      </c>
      <c r="H5717" t="s">
        <v>129</v>
      </c>
      <c r="I5717" t="s">
        <v>22</v>
      </c>
      <c r="J5717" t="s">
        <v>141</v>
      </c>
      <c r="K5717" t="s">
        <v>21620</v>
      </c>
      <c r="L5717" t="s">
        <v>21621</v>
      </c>
      <c r="M5717">
        <v>0.73583333299999998</v>
      </c>
      <c r="N5717">
        <v>0</v>
      </c>
      <c r="O5717">
        <v>11</v>
      </c>
      <c r="P5717">
        <v>0</v>
      </c>
      <c r="Q5717">
        <v>0</v>
      </c>
      <c r="R5717">
        <v>0</v>
      </c>
      <c r="S5717">
        <v>8.0941670000000006</v>
      </c>
      <c r="T5717">
        <v>0</v>
      </c>
      <c r="U5717">
        <v>0</v>
      </c>
    </row>
    <row r="5718" spans="1:21" x14ac:dyDescent="0.25">
      <c r="A5718" t="s">
        <v>21622</v>
      </c>
      <c r="B5718">
        <v>1</v>
      </c>
      <c r="C5718" t="s">
        <v>78</v>
      </c>
      <c r="D5718" t="s">
        <v>98</v>
      </c>
      <c r="E5718" t="s">
        <v>5409</v>
      </c>
      <c r="F5718" t="s">
        <v>154</v>
      </c>
      <c r="G5718" t="s">
        <v>72</v>
      </c>
      <c r="H5718" t="s">
        <v>129</v>
      </c>
      <c r="I5718" t="s">
        <v>22</v>
      </c>
      <c r="J5718" t="s">
        <v>141</v>
      </c>
      <c r="K5718" t="s">
        <v>21623</v>
      </c>
      <c r="L5718" t="s">
        <v>21624</v>
      </c>
      <c r="M5718">
        <v>0.18916666600000001</v>
      </c>
      <c r="N5718">
        <v>1</v>
      </c>
      <c r="O5718">
        <v>1</v>
      </c>
      <c r="P5718">
        <v>27</v>
      </c>
      <c r="Q5718">
        <v>38</v>
      </c>
      <c r="R5718">
        <v>0.189167</v>
      </c>
      <c r="S5718">
        <v>0.189167</v>
      </c>
      <c r="T5718">
        <v>5.1074999999999999</v>
      </c>
      <c r="U5718">
        <v>7.1883330000000001</v>
      </c>
    </row>
    <row r="5719" spans="1:21" x14ac:dyDescent="0.25">
      <c r="A5719" t="s">
        <v>21625</v>
      </c>
      <c r="B5719">
        <v>1</v>
      </c>
      <c r="C5719" t="s">
        <v>78</v>
      </c>
      <c r="D5719" t="s">
        <v>98</v>
      </c>
      <c r="E5719" t="s">
        <v>16856</v>
      </c>
      <c r="F5719" t="s">
        <v>140</v>
      </c>
      <c r="G5719" t="s">
        <v>72</v>
      </c>
      <c r="H5719" t="s">
        <v>129</v>
      </c>
      <c r="I5719" t="s">
        <v>22</v>
      </c>
      <c r="J5719" t="s">
        <v>141</v>
      </c>
      <c r="K5719" t="s">
        <v>21626</v>
      </c>
      <c r="L5719" t="s">
        <v>21627</v>
      </c>
      <c r="M5719">
        <v>0.47027777700000001</v>
      </c>
      <c r="N5719">
        <v>0</v>
      </c>
      <c r="O5719">
        <v>208</v>
      </c>
      <c r="P5719">
        <v>7</v>
      </c>
      <c r="Q5719">
        <v>53</v>
      </c>
      <c r="R5719">
        <v>0</v>
      </c>
      <c r="S5719">
        <v>97.817778000000004</v>
      </c>
      <c r="T5719">
        <v>3.291944</v>
      </c>
      <c r="U5719">
        <v>24.924721999999999</v>
      </c>
    </row>
    <row r="5720" spans="1:21" x14ac:dyDescent="0.25">
      <c r="A5720" t="s">
        <v>21628</v>
      </c>
      <c r="B5720">
        <v>1</v>
      </c>
      <c r="C5720" t="s">
        <v>78</v>
      </c>
      <c r="D5720" t="s">
        <v>98</v>
      </c>
      <c r="E5720" t="s">
        <v>21629</v>
      </c>
      <c r="F5720" t="s">
        <v>140</v>
      </c>
      <c r="G5720" t="s">
        <v>72</v>
      </c>
      <c r="H5720" t="s">
        <v>129</v>
      </c>
      <c r="I5720" t="s">
        <v>22</v>
      </c>
      <c r="J5720" t="s">
        <v>141</v>
      </c>
      <c r="K5720" t="s">
        <v>21630</v>
      </c>
      <c r="L5720" t="s">
        <v>21631</v>
      </c>
      <c r="M5720">
        <v>0.324722222</v>
      </c>
      <c r="N5720">
        <v>0</v>
      </c>
      <c r="O5720">
        <v>30</v>
      </c>
      <c r="P5720">
        <v>1</v>
      </c>
      <c r="Q5720">
        <v>28</v>
      </c>
      <c r="R5720">
        <v>0</v>
      </c>
      <c r="S5720">
        <v>9.7416669999999996</v>
      </c>
      <c r="T5720">
        <v>0.32472200000000001</v>
      </c>
      <c r="U5720">
        <v>9.0922219999999996</v>
      </c>
    </row>
    <row r="5721" spans="1:21" x14ac:dyDescent="0.25">
      <c r="A5721" t="s">
        <v>21632</v>
      </c>
      <c r="B5721">
        <v>1</v>
      </c>
      <c r="C5721" t="s">
        <v>78</v>
      </c>
      <c r="D5721" t="s">
        <v>95</v>
      </c>
      <c r="E5721" t="s">
        <v>21633</v>
      </c>
      <c r="F5721" t="s">
        <v>5513</v>
      </c>
      <c r="G5721" t="s">
        <v>71</v>
      </c>
      <c r="H5721" t="s">
        <v>129</v>
      </c>
      <c r="I5721" t="s">
        <v>22</v>
      </c>
      <c r="J5721" t="s">
        <v>141</v>
      </c>
      <c r="K5721" t="s">
        <v>21634</v>
      </c>
      <c r="L5721" t="s">
        <v>21635</v>
      </c>
      <c r="M5721">
        <v>1.549722222</v>
      </c>
      <c r="N5721">
        <v>0</v>
      </c>
      <c r="O5721">
        <v>0</v>
      </c>
      <c r="P5721">
        <v>0</v>
      </c>
      <c r="Q5721">
        <v>28</v>
      </c>
      <c r="R5721">
        <v>0</v>
      </c>
      <c r="S5721">
        <v>0</v>
      </c>
      <c r="T5721">
        <v>0</v>
      </c>
      <c r="U5721">
        <v>43.392221999999997</v>
      </c>
    </row>
    <row r="5722" spans="1:21" x14ac:dyDescent="0.25">
      <c r="A5722" t="s">
        <v>21636</v>
      </c>
      <c r="B5722">
        <v>1</v>
      </c>
      <c r="C5722" t="s">
        <v>78</v>
      </c>
      <c r="D5722" t="s">
        <v>237</v>
      </c>
      <c r="E5722" t="s">
        <v>11737</v>
      </c>
      <c r="F5722" t="s">
        <v>5626</v>
      </c>
      <c r="G5722" t="s">
        <v>71</v>
      </c>
      <c r="H5722" t="s">
        <v>129</v>
      </c>
      <c r="I5722" t="s">
        <v>22</v>
      </c>
      <c r="J5722" t="s">
        <v>141</v>
      </c>
      <c r="K5722" t="s">
        <v>21637</v>
      </c>
      <c r="L5722" t="s">
        <v>21638</v>
      </c>
      <c r="M5722">
        <v>1.180555555</v>
      </c>
      <c r="N5722">
        <v>0</v>
      </c>
      <c r="O5722">
        <v>81</v>
      </c>
      <c r="P5722">
        <v>0</v>
      </c>
      <c r="Q5722">
        <v>0</v>
      </c>
      <c r="R5722">
        <v>0</v>
      </c>
      <c r="S5722">
        <v>95.625</v>
      </c>
      <c r="T5722">
        <v>0</v>
      </c>
      <c r="U5722">
        <v>0</v>
      </c>
    </row>
    <row r="5723" spans="1:21" x14ac:dyDescent="0.25">
      <c r="A5723" t="s">
        <v>21639</v>
      </c>
      <c r="B5723">
        <v>1</v>
      </c>
      <c r="C5723" t="s">
        <v>78</v>
      </c>
      <c r="D5723" t="s">
        <v>81</v>
      </c>
      <c r="E5723" t="s">
        <v>21640</v>
      </c>
      <c r="F5723" t="s">
        <v>4991</v>
      </c>
      <c r="G5723" t="s">
        <v>71</v>
      </c>
      <c r="H5723" t="s">
        <v>129</v>
      </c>
      <c r="I5723" t="s">
        <v>22</v>
      </c>
      <c r="J5723" t="s">
        <v>141</v>
      </c>
      <c r="K5723" t="s">
        <v>21641</v>
      </c>
      <c r="L5723" t="s">
        <v>21642</v>
      </c>
      <c r="M5723">
        <v>1.757777777</v>
      </c>
      <c r="N5723">
        <v>0</v>
      </c>
      <c r="O5723">
        <v>27</v>
      </c>
      <c r="P5723">
        <v>0</v>
      </c>
      <c r="Q5723">
        <v>0</v>
      </c>
      <c r="R5723">
        <v>0</v>
      </c>
      <c r="S5723">
        <v>47.46</v>
      </c>
      <c r="T5723">
        <v>0</v>
      </c>
      <c r="U5723">
        <v>0</v>
      </c>
    </row>
    <row r="5724" spans="1:21" x14ac:dyDescent="0.25">
      <c r="A5724" t="s">
        <v>21643</v>
      </c>
      <c r="B5724">
        <v>1</v>
      </c>
      <c r="C5724" t="s">
        <v>78</v>
      </c>
      <c r="D5724" t="s">
        <v>237</v>
      </c>
      <c r="E5724" t="s">
        <v>21644</v>
      </c>
      <c r="F5724" t="s">
        <v>4996</v>
      </c>
      <c r="G5724" t="s">
        <v>71</v>
      </c>
      <c r="H5724" t="s">
        <v>129</v>
      </c>
      <c r="I5724" t="s">
        <v>22</v>
      </c>
      <c r="J5724" t="s">
        <v>141</v>
      </c>
      <c r="K5724" t="s">
        <v>21645</v>
      </c>
      <c r="L5724" t="s">
        <v>21646</v>
      </c>
      <c r="M5724">
        <v>1.5361111110000001</v>
      </c>
      <c r="N5724">
        <v>1</v>
      </c>
      <c r="O5724">
        <v>273</v>
      </c>
      <c r="P5724">
        <v>0</v>
      </c>
      <c r="Q5724">
        <v>0</v>
      </c>
      <c r="R5724">
        <v>1.536111</v>
      </c>
      <c r="S5724">
        <v>419.35833300000002</v>
      </c>
      <c r="T5724">
        <v>0</v>
      </c>
      <c r="U5724">
        <v>0</v>
      </c>
    </row>
    <row r="5725" spans="1:21" x14ac:dyDescent="0.25">
      <c r="A5725" t="s">
        <v>21647</v>
      </c>
      <c r="B5725">
        <v>1</v>
      </c>
      <c r="C5725" t="s">
        <v>78</v>
      </c>
      <c r="D5725" t="s">
        <v>237</v>
      </c>
      <c r="E5725" t="s">
        <v>21648</v>
      </c>
      <c r="F5725" t="s">
        <v>140</v>
      </c>
      <c r="G5725" t="s">
        <v>72</v>
      </c>
      <c r="H5725" t="s">
        <v>129</v>
      </c>
      <c r="I5725" t="s">
        <v>22</v>
      </c>
      <c r="J5725" t="s">
        <v>141</v>
      </c>
      <c r="K5725" t="s">
        <v>21649</v>
      </c>
      <c r="L5725" t="s">
        <v>21650</v>
      </c>
      <c r="M5725">
        <v>0.16500000000000001</v>
      </c>
      <c r="N5725">
        <v>27</v>
      </c>
      <c r="O5725">
        <v>8928</v>
      </c>
      <c r="P5725">
        <v>0</v>
      </c>
      <c r="Q5725">
        <v>0</v>
      </c>
      <c r="R5725">
        <v>4.4550000000000001</v>
      </c>
      <c r="S5725">
        <v>1473.12</v>
      </c>
      <c r="T5725">
        <v>0</v>
      </c>
      <c r="U5725">
        <v>0</v>
      </c>
    </row>
    <row r="5726" spans="1:21" x14ac:dyDescent="0.25">
      <c r="A5726" t="s">
        <v>21651</v>
      </c>
      <c r="B5726">
        <v>1</v>
      </c>
      <c r="C5726" t="s">
        <v>78</v>
      </c>
      <c r="D5726" t="s">
        <v>237</v>
      </c>
      <c r="E5726" t="s">
        <v>21652</v>
      </c>
      <c r="F5726" t="s">
        <v>154</v>
      </c>
      <c r="G5726" t="s">
        <v>72</v>
      </c>
      <c r="H5726" t="s">
        <v>129</v>
      </c>
      <c r="I5726" t="s">
        <v>22</v>
      </c>
      <c r="J5726" t="s">
        <v>130</v>
      </c>
      <c r="K5726" t="s">
        <v>21653</v>
      </c>
      <c r="L5726" t="s">
        <v>21654</v>
      </c>
      <c r="M5726">
        <v>0.126388888</v>
      </c>
      <c r="N5726">
        <v>8</v>
      </c>
      <c r="O5726">
        <v>4914</v>
      </c>
      <c r="P5726">
        <v>0</v>
      </c>
      <c r="Q5726">
        <v>0</v>
      </c>
      <c r="R5726">
        <v>1.0111110000000001</v>
      </c>
      <c r="S5726">
        <v>621.07499600000006</v>
      </c>
      <c r="T5726">
        <v>0</v>
      </c>
      <c r="U5726">
        <v>0</v>
      </c>
    </row>
    <row r="5727" spans="1:21" x14ac:dyDescent="0.25">
      <c r="A5727" t="s">
        <v>21655</v>
      </c>
      <c r="B5727">
        <v>1</v>
      </c>
      <c r="C5727" t="s">
        <v>78</v>
      </c>
      <c r="D5727" t="s">
        <v>237</v>
      </c>
      <c r="E5727" t="s">
        <v>21656</v>
      </c>
      <c r="F5727" t="s">
        <v>154</v>
      </c>
      <c r="G5727" t="s">
        <v>72</v>
      </c>
      <c r="H5727" t="s">
        <v>129</v>
      </c>
      <c r="I5727" t="s">
        <v>22</v>
      </c>
      <c r="J5727" t="s">
        <v>130</v>
      </c>
      <c r="K5727" t="s">
        <v>21657</v>
      </c>
      <c r="L5727" t="s">
        <v>21658</v>
      </c>
      <c r="M5727">
        <v>9.4444444000000002E-2</v>
      </c>
      <c r="N5727">
        <v>12</v>
      </c>
      <c r="O5727">
        <v>4571</v>
      </c>
      <c r="P5727">
        <v>0</v>
      </c>
      <c r="Q5727">
        <v>0</v>
      </c>
      <c r="R5727">
        <v>1.1333329999999999</v>
      </c>
      <c r="S5727">
        <v>431.70555400000001</v>
      </c>
      <c r="T5727">
        <v>0</v>
      </c>
      <c r="U5727">
        <v>0</v>
      </c>
    </row>
    <row r="5728" spans="1:21" x14ac:dyDescent="0.25">
      <c r="A5728" t="s">
        <v>21659</v>
      </c>
      <c r="B5728">
        <v>1</v>
      </c>
      <c r="C5728" t="s">
        <v>78</v>
      </c>
      <c r="D5728" t="s">
        <v>237</v>
      </c>
      <c r="E5728" t="s">
        <v>21660</v>
      </c>
      <c r="F5728" t="s">
        <v>4991</v>
      </c>
      <c r="G5728" t="s">
        <v>71</v>
      </c>
      <c r="H5728" t="s">
        <v>129</v>
      </c>
      <c r="I5728" t="s">
        <v>22</v>
      </c>
      <c r="J5728" t="s">
        <v>141</v>
      </c>
      <c r="K5728" t="s">
        <v>21661</v>
      </c>
      <c r="L5728" t="s">
        <v>21662</v>
      </c>
      <c r="M5728">
        <v>2.255833333</v>
      </c>
      <c r="N5728">
        <v>0</v>
      </c>
      <c r="O5728">
        <v>2</v>
      </c>
      <c r="P5728">
        <v>0</v>
      </c>
      <c r="Q5728">
        <v>0</v>
      </c>
      <c r="R5728">
        <v>0</v>
      </c>
      <c r="S5728">
        <v>4.5116670000000001</v>
      </c>
      <c r="T5728">
        <v>0</v>
      </c>
      <c r="U5728">
        <v>0</v>
      </c>
    </row>
    <row r="5729" spans="1:21" x14ac:dyDescent="0.25">
      <c r="A5729" t="s">
        <v>21663</v>
      </c>
      <c r="B5729">
        <v>1</v>
      </c>
      <c r="C5729" t="s">
        <v>78</v>
      </c>
      <c r="D5729" t="s">
        <v>237</v>
      </c>
      <c r="E5729" t="s">
        <v>21664</v>
      </c>
      <c r="F5729" t="s">
        <v>6570</v>
      </c>
      <c r="G5729" t="s">
        <v>72</v>
      </c>
      <c r="H5729" t="s">
        <v>129</v>
      </c>
      <c r="I5729" t="s">
        <v>22</v>
      </c>
      <c r="J5729" t="s">
        <v>141</v>
      </c>
      <c r="K5729" t="s">
        <v>21665</v>
      </c>
      <c r="L5729" t="s">
        <v>21666</v>
      </c>
      <c r="M5729">
        <v>0.944722222</v>
      </c>
      <c r="N5729">
        <v>6</v>
      </c>
      <c r="O5729">
        <v>988</v>
      </c>
      <c r="P5729">
        <v>0</v>
      </c>
      <c r="Q5729">
        <v>3</v>
      </c>
      <c r="R5729">
        <v>5.6683329999999996</v>
      </c>
      <c r="S5729">
        <v>933.38555499999995</v>
      </c>
      <c r="T5729">
        <v>0</v>
      </c>
      <c r="U5729">
        <v>2.8341669999999999</v>
      </c>
    </row>
    <row r="5730" spans="1:21" x14ac:dyDescent="0.25">
      <c r="A5730" t="s">
        <v>21667</v>
      </c>
      <c r="B5730">
        <v>1</v>
      </c>
      <c r="C5730" t="s">
        <v>78</v>
      </c>
      <c r="D5730" t="s">
        <v>237</v>
      </c>
      <c r="E5730" t="s">
        <v>21668</v>
      </c>
      <c r="F5730" t="s">
        <v>140</v>
      </c>
      <c r="G5730" t="s">
        <v>72</v>
      </c>
      <c r="H5730" t="s">
        <v>129</v>
      </c>
      <c r="I5730" t="s">
        <v>22</v>
      </c>
      <c r="J5730" t="s">
        <v>141</v>
      </c>
      <c r="K5730" t="s">
        <v>21669</v>
      </c>
      <c r="L5730" t="s">
        <v>21670</v>
      </c>
      <c r="M5730">
        <v>1.194722222</v>
      </c>
      <c r="N5730">
        <v>46</v>
      </c>
      <c r="O5730">
        <v>5540</v>
      </c>
      <c r="P5730">
        <v>1</v>
      </c>
      <c r="Q5730">
        <v>0</v>
      </c>
      <c r="R5730">
        <v>54.957222000000002</v>
      </c>
      <c r="S5730">
        <v>6618.7611100000004</v>
      </c>
      <c r="T5730">
        <v>1.1947220000000001</v>
      </c>
      <c r="U5730">
        <v>0</v>
      </c>
    </row>
    <row r="5731" spans="1:21" x14ac:dyDescent="0.25">
      <c r="A5731" t="s">
        <v>21671</v>
      </c>
      <c r="B5731">
        <v>1</v>
      </c>
      <c r="C5731" t="s">
        <v>78</v>
      </c>
      <c r="D5731" t="s">
        <v>237</v>
      </c>
      <c r="E5731" t="s">
        <v>21672</v>
      </c>
      <c r="F5731" t="s">
        <v>154</v>
      </c>
      <c r="G5731" t="s">
        <v>72</v>
      </c>
      <c r="H5731" t="s">
        <v>129</v>
      </c>
      <c r="I5731" t="s">
        <v>22</v>
      </c>
      <c r="J5731" t="s">
        <v>130</v>
      </c>
      <c r="K5731" t="s">
        <v>21673</v>
      </c>
      <c r="L5731" t="s">
        <v>21674</v>
      </c>
      <c r="M5731">
        <v>8.6666666000000003E-2</v>
      </c>
      <c r="N5731">
        <v>8</v>
      </c>
      <c r="O5731">
        <v>4933</v>
      </c>
      <c r="P5731">
        <v>0</v>
      </c>
      <c r="Q5731">
        <v>0</v>
      </c>
      <c r="R5731">
        <v>0.69333299999999998</v>
      </c>
      <c r="S5731">
        <v>427.52666299999999</v>
      </c>
      <c r="T5731">
        <v>0</v>
      </c>
      <c r="U5731">
        <v>0</v>
      </c>
    </row>
    <row r="5732" spans="1:21" x14ac:dyDescent="0.25">
      <c r="A5732" t="s">
        <v>21675</v>
      </c>
      <c r="B5732">
        <v>1</v>
      </c>
      <c r="C5732" t="s">
        <v>78</v>
      </c>
      <c r="D5732" t="s">
        <v>237</v>
      </c>
      <c r="E5732" t="s">
        <v>21664</v>
      </c>
      <c r="F5732" t="s">
        <v>140</v>
      </c>
      <c r="G5732" t="s">
        <v>72</v>
      </c>
      <c r="H5732" t="s">
        <v>129</v>
      </c>
      <c r="I5732" t="s">
        <v>22</v>
      </c>
      <c r="J5732" t="s">
        <v>141</v>
      </c>
      <c r="K5732" t="s">
        <v>21676</v>
      </c>
      <c r="L5732" t="s">
        <v>21677</v>
      </c>
      <c r="M5732">
        <v>0.37138888799999997</v>
      </c>
      <c r="N5732">
        <v>6</v>
      </c>
      <c r="O5732">
        <v>988</v>
      </c>
      <c r="P5732">
        <v>0</v>
      </c>
      <c r="Q5732">
        <v>3</v>
      </c>
      <c r="R5732">
        <v>2.2283330000000001</v>
      </c>
      <c r="S5732">
        <v>366.93222100000003</v>
      </c>
      <c r="T5732">
        <v>0</v>
      </c>
      <c r="U5732">
        <v>1.1141669999999999</v>
      </c>
    </row>
    <row r="5733" spans="1:21" x14ac:dyDescent="0.25">
      <c r="A5733" t="s">
        <v>21678</v>
      </c>
      <c r="B5733">
        <v>1</v>
      </c>
      <c r="C5733" t="s">
        <v>78</v>
      </c>
      <c r="D5733" t="s">
        <v>237</v>
      </c>
      <c r="E5733" t="s">
        <v>21679</v>
      </c>
      <c r="F5733" t="s">
        <v>5070</v>
      </c>
      <c r="G5733" t="s">
        <v>71</v>
      </c>
      <c r="H5733" t="s">
        <v>129</v>
      </c>
      <c r="I5733" t="s">
        <v>22</v>
      </c>
      <c r="J5733" t="s">
        <v>141</v>
      </c>
      <c r="K5733" t="s">
        <v>21680</v>
      </c>
      <c r="L5733" t="s">
        <v>21681</v>
      </c>
      <c r="M5733">
        <v>2.625</v>
      </c>
      <c r="N5733">
        <v>0</v>
      </c>
      <c r="O5733">
        <v>1</v>
      </c>
      <c r="P5733">
        <v>0</v>
      </c>
      <c r="Q5733">
        <v>0</v>
      </c>
      <c r="R5733">
        <v>0</v>
      </c>
      <c r="S5733">
        <v>2.625</v>
      </c>
      <c r="T5733">
        <v>0</v>
      </c>
      <c r="U5733">
        <v>0</v>
      </c>
    </row>
    <row r="5734" spans="1:21" x14ac:dyDescent="0.25">
      <c r="A5734" t="s">
        <v>21682</v>
      </c>
      <c r="B5734">
        <v>1</v>
      </c>
      <c r="C5734" t="s">
        <v>78</v>
      </c>
      <c r="D5734" t="s">
        <v>95</v>
      </c>
      <c r="E5734" t="s">
        <v>21683</v>
      </c>
      <c r="F5734" t="s">
        <v>4991</v>
      </c>
      <c r="G5734" t="s">
        <v>71</v>
      </c>
      <c r="H5734" t="s">
        <v>129</v>
      </c>
      <c r="I5734" t="s">
        <v>22</v>
      </c>
      <c r="J5734" t="s">
        <v>141</v>
      </c>
      <c r="K5734" t="s">
        <v>21684</v>
      </c>
      <c r="L5734" t="s">
        <v>21685</v>
      </c>
      <c r="M5734">
        <v>1.8149999999999999</v>
      </c>
      <c r="N5734">
        <v>0</v>
      </c>
      <c r="O5734">
        <v>0</v>
      </c>
      <c r="P5734">
        <v>0</v>
      </c>
      <c r="Q5734">
        <v>2</v>
      </c>
      <c r="R5734">
        <v>0</v>
      </c>
      <c r="S5734">
        <v>0</v>
      </c>
      <c r="T5734">
        <v>0</v>
      </c>
      <c r="U5734">
        <v>3.63</v>
      </c>
    </row>
    <row r="5735" spans="1:21" x14ac:dyDescent="0.25">
      <c r="A5735" t="s">
        <v>21686</v>
      </c>
      <c r="B5735">
        <v>1</v>
      </c>
      <c r="C5735" t="s">
        <v>78</v>
      </c>
      <c r="D5735" t="s">
        <v>95</v>
      </c>
      <c r="E5735" t="s">
        <v>21687</v>
      </c>
      <c r="F5735" t="s">
        <v>4991</v>
      </c>
      <c r="G5735" t="s">
        <v>71</v>
      </c>
      <c r="H5735" t="s">
        <v>129</v>
      </c>
      <c r="I5735" t="s">
        <v>22</v>
      </c>
      <c r="J5735" t="s">
        <v>141</v>
      </c>
      <c r="K5735" t="s">
        <v>21688</v>
      </c>
      <c r="L5735" t="s">
        <v>21689</v>
      </c>
      <c r="M5735">
        <v>4.7627777770000002</v>
      </c>
      <c r="N5735">
        <v>0</v>
      </c>
      <c r="O5735">
        <v>0</v>
      </c>
      <c r="P5735">
        <v>0</v>
      </c>
      <c r="Q5735">
        <v>1</v>
      </c>
      <c r="R5735">
        <v>0</v>
      </c>
      <c r="S5735">
        <v>0</v>
      </c>
      <c r="T5735">
        <v>0</v>
      </c>
      <c r="U5735">
        <v>4.762778</v>
      </c>
    </row>
    <row r="5736" spans="1:21" x14ac:dyDescent="0.25">
      <c r="A5736" t="s">
        <v>21690</v>
      </c>
      <c r="B5736">
        <v>1</v>
      </c>
      <c r="C5736" t="s">
        <v>78</v>
      </c>
      <c r="D5736" t="s">
        <v>104</v>
      </c>
      <c r="E5736" t="s">
        <v>21691</v>
      </c>
      <c r="F5736" t="s">
        <v>5748</v>
      </c>
      <c r="G5736" t="s">
        <v>71</v>
      </c>
      <c r="H5736" t="s">
        <v>129</v>
      </c>
      <c r="I5736" t="s">
        <v>22</v>
      </c>
      <c r="J5736" t="s">
        <v>141</v>
      </c>
      <c r="K5736" t="s">
        <v>21692</v>
      </c>
      <c r="L5736" t="s">
        <v>21693</v>
      </c>
      <c r="M5736">
        <v>0.38638888799999999</v>
      </c>
      <c r="N5736">
        <v>0</v>
      </c>
      <c r="O5736">
        <v>0</v>
      </c>
      <c r="P5736">
        <v>0</v>
      </c>
      <c r="Q5736">
        <v>20</v>
      </c>
      <c r="R5736">
        <v>0</v>
      </c>
      <c r="S5736">
        <v>0</v>
      </c>
      <c r="T5736">
        <v>0</v>
      </c>
      <c r="U5736">
        <v>7.7277779999999998</v>
      </c>
    </row>
    <row r="5737" spans="1:21" x14ac:dyDescent="0.25">
      <c r="A5737" t="s">
        <v>21694</v>
      </c>
      <c r="B5737">
        <v>1</v>
      </c>
      <c r="C5737" t="s">
        <v>78</v>
      </c>
      <c r="D5737" t="s">
        <v>237</v>
      </c>
      <c r="E5737" t="s">
        <v>21695</v>
      </c>
      <c r="F5737" t="s">
        <v>4986</v>
      </c>
      <c r="G5737" t="s">
        <v>71</v>
      </c>
      <c r="H5737" t="s">
        <v>129</v>
      </c>
      <c r="I5737" t="s">
        <v>22</v>
      </c>
      <c r="J5737" t="s">
        <v>141</v>
      </c>
      <c r="K5737" t="s">
        <v>21696</v>
      </c>
      <c r="L5737" t="s">
        <v>21697</v>
      </c>
      <c r="M5737">
        <v>2.4222222219999998</v>
      </c>
      <c r="N5737">
        <v>0</v>
      </c>
      <c r="O5737">
        <v>93</v>
      </c>
      <c r="P5737">
        <v>0</v>
      </c>
      <c r="Q5737">
        <v>0</v>
      </c>
      <c r="R5737">
        <v>0</v>
      </c>
      <c r="S5737">
        <v>225.26666700000001</v>
      </c>
      <c r="T5737">
        <v>0</v>
      </c>
      <c r="U5737">
        <v>0</v>
      </c>
    </row>
    <row r="5738" spans="1:21" x14ac:dyDescent="0.25">
      <c r="A5738" t="s">
        <v>21698</v>
      </c>
      <c r="B5738">
        <v>1</v>
      </c>
      <c r="C5738" t="s">
        <v>78</v>
      </c>
      <c r="D5738" t="s">
        <v>98</v>
      </c>
      <c r="E5738" t="s">
        <v>5409</v>
      </c>
      <c r="F5738" t="s">
        <v>140</v>
      </c>
      <c r="G5738" t="s">
        <v>72</v>
      </c>
      <c r="H5738" t="s">
        <v>129</v>
      </c>
      <c r="I5738" t="s">
        <v>22</v>
      </c>
      <c r="J5738" t="s">
        <v>141</v>
      </c>
      <c r="K5738" t="s">
        <v>21699</v>
      </c>
      <c r="L5738" t="s">
        <v>21700</v>
      </c>
      <c r="M5738">
        <v>1.25</v>
      </c>
      <c r="N5738">
        <v>1</v>
      </c>
      <c r="O5738">
        <v>1</v>
      </c>
      <c r="P5738">
        <v>27</v>
      </c>
      <c r="Q5738">
        <v>38</v>
      </c>
      <c r="R5738">
        <v>1.25</v>
      </c>
      <c r="S5738">
        <v>1.25</v>
      </c>
      <c r="T5738">
        <v>33.75</v>
      </c>
      <c r="U5738">
        <v>47.5</v>
      </c>
    </row>
    <row r="5739" spans="1:21" x14ac:dyDescent="0.25">
      <c r="A5739" t="s">
        <v>21701</v>
      </c>
      <c r="B5739">
        <v>1</v>
      </c>
      <c r="C5739" t="s">
        <v>78</v>
      </c>
      <c r="D5739" t="s">
        <v>98</v>
      </c>
      <c r="E5739" t="s">
        <v>5409</v>
      </c>
      <c r="F5739" t="s">
        <v>140</v>
      </c>
      <c r="G5739" t="s">
        <v>72</v>
      </c>
      <c r="H5739" t="s">
        <v>129</v>
      </c>
      <c r="I5739" t="s">
        <v>22</v>
      </c>
      <c r="J5739" t="s">
        <v>141</v>
      </c>
      <c r="K5739" t="s">
        <v>21702</v>
      </c>
      <c r="L5739" t="s">
        <v>21703</v>
      </c>
      <c r="M5739">
        <v>2.0052777769999999</v>
      </c>
      <c r="N5739">
        <v>1</v>
      </c>
      <c r="O5739">
        <v>1</v>
      </c>
      <c r="P5739">
        <v>27</v>
      </c>
      <c r="Q5739">
        <v>38</v>
      </c>
      <c r="R5739">
        <v>2.0052780000000001</v>
      </c>
      <c r="S5739">
        <v>2.0052780000000001</v>
      </c>
      <c r="T5739">
        <v>54.142499999999998</v>
      </c>
      <c r="U5739">
        <v>76.200556000000006</v>
      </c>
    </row>
    <row r="5740" spans="1:21" x14ac:dyDescent="0.25">
      <c r="A5740" t="s">
        <v>21704</v>
      </c>
      <c r="B5740">
        <v>1</v>
      </c>
      <c r="C5740" t="s">
        <v>78</v>
      </c>
      <c r="D5740" t="s">
        <v>81</v>
      </c>
      <c r="E5740" t="s">
        <v>21705</v>
      </c>
      <c r="F5740" t="s">
        <v>4991</v>
      </c>
      <c r="G5740" t="s">
        <v>71</v>
      </c>
      <c r="H5740" t="s">
        <v>129</v>
      </c>
      <c r="I5740" t="s">
        <v>22</v>
      </c>
      <c r="J5740" t="s">
        <v>141</v>
      </c>
      <c r="K5740" t="s">
        <v>21706</v>
      </c>
      <c r="L5740" t="s">
        <v>21707</v>
      </c>
      <c r="M5740">
        <v>9.3916666660000008</v>
      </c>
      <c r="N5740">
        <v>0</v>
      </c>
      <c r="O5740">
        <v>2</v>
      </c>
      <c r="P5740">
        <v>0</v>
      </c>
      <c r="Q5740">
        <v>0</v>
      </c>
      <c r="R5740">
        <v>0</v>
      </c>
      <c r="S5740">
        <v>18.783332999999999</v>
      </c>
      <c r="T5740">
        <v>0</v>
      </c>
      <c r="U5740">
        <v>0</v>
      </c>
    </row>
    <row r="5741" spans="1:21" x14ac:dyDescent="0.25">
      <c r="A5741" t="s">
        <v>21708</v>
      </c>
      <c r="B5741">
        <v>1</v>
      </c>
      <c r="C5741" t="s">
        <v>78</v>
      </c>
      <c r="D5741" t="s">
        <v>98</v>
      </c>
      <c r="E5741" t="s">
        <v>16856</v>
      </c>
      <c r="F5741" t="s">
        <v>140</v>
      </c>
      <c r="G5741" t="s">
        <v>72</v>
      </c>
      <c r="H5741" t="s">
        <v>129</v>
      </c>
      <c r="I5741" t="s">
        <v>22</v>
      </c>
      <c r="J5741" t="s">
        <v>141</v>
      </c>
      <c r="K5741" t="s">
        <v>21709</v>
      </c>
      <c r="L5741" t="s">
        <v>21710</v>
      </c>
      <c r="M5741">
        <v>1.7655555549999999</v>
      </c>
      <c r="N5741">
        <v>0</v>
      </c>
      <c r="O5741">
        <v>208</v>
      </c>
      <c r="P5741">
        <v>7</v>
      </c>
      <c r="Q5741">
        <v>53</v>
      </c>
      <c r="R5741">
        <v>0</v>
      </c>
      <c r="S5741">
        <v>367.23555499999998</v>
      </c>
      <c r="T5741">
        <v>12.358889</v>
      </c>
      <c r="U5741">
        <v>93.574444</v>
      </c>
    </row>
    <row r="5742" spans="1:21" x14ac:dyDescent="0.25">
      <c r="A5742" t="s">
        <v>21711</v>
      </c>
      <c r="B5742">
        <v>1</v>
      </c>
      <c r="C5742" t="s">
        <v>78</v>
      </c>
      <c r="D5742" t="s">
        <v>98</v>
      </c>
      <c r="E5742" t="s">
        <v>15441</v>
      </c>
      <c r="F5742" t="s">
        <v>140</v>
      </c>
      <c r="G5742" t="s">
        <v>72</v>
      </c>
      <c r="H5742" t="s">
        <v>129</v>
      </c>
      <c r="I5742" t="s">
        <v>22</v>
      </c>
      <c r="J5742" t="s">
        <v>141</v>
      </c>
      <c r="K5742" t="s">
        <v>21712</v>
      </c>
      <c r="L5742" t="s">
        <v>21713</v>
      </c>
      <c r="M5742">
        <v>1.6883333330000001</v>
      </c>
      <c r="N5742">
        <v>6</v>
      </c>
      <c r="O5742">
        <v>181</v>
      </c>
      <c r="P5742">
        <v>41</v>
      </c>
      <c r="Q5742">
        <v>101</v>
      </c>
      <c r="R5742">
        <v>10.130000000000001</v>
      </c>
      <c r="S5742">
        <v>305.58833299999998</v>
      </c>
      <c r="T5742">
        <v>69.221666999999997</v>
      </c>
      <c r="U5742">
        <v>170.52166700000001</v>
      </c>
    </row>
    <row r="5743" spans="1:21" x14ac:dyDescent="0.25">
      <c r="A5743" t="s">
        <v>21714</v>
      </c>
      <c r="B5743">
        <v>1</v>
      </c>
      <c r="C5743" t="s">
        <v>78</v>
      </c>
      <c r="D5743" t="s">
        <v>98</v>
      </c>
      <c r="E5743" t="s">
        <v>21715</v>
      </c>
      <c r="F5743" t="s">
        <v>4991</v>
      </c>
      <c r="G5743" t="s">
        <v>71</v>
      </c>
      <c r="H5743" t="s">
        <v>129</v>
      </c>
      <c r="I5743" t="s">
        <v>22</v>
      </c>
      <c r="J5743" t="s">
        <v>141</v>
      </c>
      <c r="K5743" t="s">
        <v>21716</v>
      </c>
      <c r="L5743" t="s">
        <v>21717</v>
      </c>
      <c r="M5743">
        <v>1.177777777</v>
      </c>
      <c r="N5743">
        <v>0</v>
      </c>
      <c r="O5743">
        <v>3</v>
      </c>
      <c r="P5743">
        <v>0</v>
      </c>
      <c r="Q5743">
        <v>0</v>
      </c>
      <c r="R5743">
        <v>0</v>
      </c>
      <c r="S5743">
        <v>3.5333329999999998</v>
      </c>
      <c r="T5743">
        <v>0</v>
      </c>
      <c r="U5743">
        <v>0</v>
      </c>
    </row>
    <row r="5744" spans="1:21" x14ac:dyDescent="0.25">
      <c r="A5744" t="s">
        <v>21718</v>
      </c>
      <c r="B5744">
        <v>1</v>
      </c>
      <c r="C5744" t="s">
        <v>78</v>
      </c>
      <c r="D5744" t="s">
        <v>81</v>
      </c>
      <c r="E5744" t="s">
        <v>21719</v>
      </c>
      <c r="F5744" t="s">
        <v>4991</v>
      </c>
      <c r="G5744" t="s">
        <v>71</v>
      </c>
      <c r="H5744" t="s">
        <v>129</v>
      </c>
      <c r="I5744" t="s">
        <v>22</v>
      </c>
      <c r="J5744" t="s">
        <v>141</v>
      </c>
      <c r="K5744" t="s">
        <v>21720</v>
      </c>
      <c r="L5744" t="s">
        <v>21721</v>
      </c>
      <c r="M5744">
        <v>1.231666666</v>
      </c>
      <c r="N5744">
        <v>0</v>
      </c>
      <c r="O5744">
        <v>5</v>
      </c>
      <c r="P5744">
        <v>0</v>
      </c>
      <c r="Q5744">
        <v>0</v>
      </c>
      <c r="R5744">
        <v>0</v>
      </c>
      <c r="S5744">
        <v>6.1583329999999998</v>
      </c>
      <c r="T5744">
        <v>0</v>
      </c>
      <c r="U5744">
        <v>0</v>
      </c>
    </row>
    <row r="5745" spans="1:21" x14ac:dyDescent="0.25">
      <c r="A5745" t="s">
        <v>21722</v>
      </c>
      <c r="B5745">
        <v>1</v>
      </c>
      <c r="C5745" t="s">
        <v>78</v>
      </c>
      <c r="D5745" t="s">
        <v>237</v>
      </c>
      <c r="E5745" t="s">
        <v>21723</v>
      </c>
      <c r="F5745" t="s">
        <v>4991</v>
      </c>
      <c r="G5745" t="s">
        <v>71</v>
      </c>
      <c r="H5745" t="s">
        <v>129</v>
      </c>
      <c r="I5745" t="s">
        <v>22</v>
      </c>
      <c r="J5745" t="s">
        <v>141</v>
      </c>
      <c r="K5745" t="s">
        <v>21724</v>
      </c>
      <c r="L5745" t="s">
        <v>21725</v>
      </c>
      <c r="M5745">
        <v>4.818333333</v>
      </c>
      <c r="N5745">
        <v>0</v>
      </c>
      <c r="O5745">
        <v>7</v>
      </c>
      <c r="P5745">
        <v>0</v>
      </c>
      <c r="Q5745">
        <v>0</v>
      </c>
      <c r="R5745">
        <v>0</v>
      </c>
      <c r="S5745">
        <v>33.728332999999999</v>
      </c>
      <c r="T5745">
        <v>0</v>
      </c>
      <c r="U5745">
        <v>0</v>
      </c>
    </row>
    <row r="5746" spans="1:21" x14ac:dyDescent="0.25">
      <c r="A5746" t="s">
        <v>21726</v>
      </c>
      <c r="B5746">
        <v>1</v>
      </c>
      <c r="C5746" t="s">
        <v>78</v>
      </c>
      <c r="D5746" t="s">
        <v>81</v>
      </c>
      <c r="E5746" t="s">
        <v>20644</v>
      </c>
      <c r="F5746" t="s">
        <v>5012</v>
      </c>
      <c r="G5746" t="s">
        <v>72</v>
      </c>
      <c r="H5746" t="s">
        <v>129</v>
      </c>
      <c r="I5746" t="s">
        <v>22</v>
      </c>
      <c r="J5746" t="s">
        <v>141</v>
      </c>
      <c r="K5746" t="s">
        <v>21727</v>
      </c>
      <c r="L5746" t="s">
        <v>21728</v>
      </c>
      <c r="M5746">
        <v>3.1461111110000002</v>
      </c>
      <c r="N5746">
        <v>1</v>
      </c>
      <c r="O5746">
        <v>0</v>
      </c>
      <c r="P5746">
        <v>0</v>
      </c>
      <c r="Q5746">
        <v>0</v>
      </c>
      <c r="R5746">
        <v>3.1461109999999999</v>
      </c>
      <c r="S5746">
        <v>0</v>
      </c>
      <c r="T5746">
        <v>0</v>
      </c>
      <c r="U5746">
        <v>0</v>
      </c>
    </row>
    <row r="5747" spans="1:21" x14ac:dyDescent="0.25">
      <c r="A5747" t="s">
        <v>21729</v>
      </c>
      <c r="B5747">
        <v>1</v>
      </c>
      <c r="C5747" t="s">
        <v>78</v>
      </c>
      <c r="D5747" t="s">
        <v>81</v>
      </c>
      <c r="E5747" t="s">
        <v>20644</v>
      </c>
      <c r="F5747" t="s">
        <v>6570</v>
      </c>
      <c r="G5747" t="s">
        <v>72</v>
      </c>
      <c r="H5747" t="s">
        <v>129</v>
      </c>
      <c r="I5747" t="s">
        <v>22</v>
      </c>
      <c r="J5747" t="s">
        <v>141</v>
      </c>
      <c r="K5747" t="s">
        <v>21730</v>
      </c>
      <c r="L5747" t="s">
        <v>21731</v>
      </c>
      <c r="M5747">
        <v>1.66</v>
      </c>
      <c r="N5747">
        <v>1</v>
      </c>
      <c r="O5747">
        <v>0</v>
      </c>
      <c r="P5747">
        <v>0</v>
      </c>
      <c r="Q5747">
        <v>0</v>
      </c>
      <c r="R5747">
        <v>1.66</v>
      </c>
      <c r="S5747">
        <v>0</v>
      </c>
      <c r="T5747">
        <v>0</v>
      </c>
      <c r="U5747">
        <v>0</v>
      </c>
    </row>
    <row r="5748" spans="1:21" x14ac:dyDescent="0.25">
      <c r="A5748" t="s">
        <v>21732</v>
      </c>
      <c r="B5748">
        <v>1</v>
      </c>
      <c r="C5748" t="s">
        <v>78</v>
      </c>
      <c r="D5748" t="s">
        <v>237</v>
      </c>
      <c r="E5748" t="s">
        <v>11737</v>
      </c>
      <c r="F5748" t="s">
        <v>4986</v>
      </c>
      <c r="G5748" t="s">
        <v>71</v>
      </c>
      <c r="H5748" t="s">
        <v>129</v>
      </c>
      <c r="I5748" t="s">
        <v>22</v>
      </c>
      <c r="J5748" t="s">
        <v>141</v>
      </c>
      <c r="K5748" t="s">
        <v>21733</v>
      </c>
      <c r="L5748" t="s">
        <v>21734</v>
      </c>
      <c r="M5748">
        <v>1.6841666660000001</v>
      </c>
      <c r="N5748">
        <v>0</v>
      </c>
      <c r="O5748">
        <v>81</v>
      </c>
      <c r="P5748">
        <v>0</v>
      </c>
      <c r="Q5748">
        <v>0</v>
      </c>
      <c r="R5748">
        <v>0</v>
      </c>
      <c r="S5748">
        <v>136.41749999999999</v>
      </c>
      <c r="T5748">
        <v>0</v>
      </c>
      <c r="U5748">
        <v>0</v>
      </c>
    </row>
    <row r="5749" spans="1:21" x14ac:dyDescent="0.25">
      <c r="A5749" t="s">
        <v>21735</v>
      </c>
      <c r="B5749">
        <v>1</v>
      </c>
      <c r="C5749" t="s">
        <v>78</v>
      </c>
      <c r="D5749" t="s">
        <v>87</v>
      </c>
      <c r="E5749" t="s">
        <v>21736</v>
      </c>
      <c r="F5749" t="s">
        <v>5417</v>
      </c>
      <c r="G5749" t="s">
        <v>71</v>
      </c>
      <c r="H5749" t="s">
        <v>129</v>
      </c>
      <c r="I5749" t="s">
        <v>22</v>
      </c>
      <c r="J5749" t="s">
        <v>141</v>
      </c>
      <c r="K5749" t="s">
        <v>21737</v>
      </c>
      <c r="L5749" t="s">
        <v>21738</v>
      </c>
      <c r="M5749">
        <v>1.051111111</v>
      </c>
      <c r="N5749">
        <v>0</v>
      </c>
      <c r="O5749">
        <v>1</v>
      </c>
      <c r="P5749">
        <v>0</v>
      </c>
      <c r="Q5749">
        <v>0</v>
      </c>
      <c r="R5749">
        <v>0</v>
      </c>
      <c r="S5749">
        <v>1.0511109999999999</v>
      </c>
      <c r="T5749">
        <v>0</v>
      </c>
      <c r="U5749">
        <v>0</v>
      </c>
    </row>
    <row r="5750" spans="1:21" x14ac:dyDescent="0.25">
      <c r="A5750" t="s">
        <v>21739</v>
      </c>
      <c r="B5750">
        <v>1</v>
      </c>
      <c r="C5750" t="s">
        <v>78</v>
      </c>
      <c r="D5750" t="s">
        <v>237</v>
      </c>
      <c r="E5750" t="s">
        <v>21740</v>
      </c>
      <c r="F5750" t="s">
        <v>4991</v>
      </c>
      <c r="G5750" t="s">
        <v>71</v>
      </c>
      <c r="H5750" t="s">
        <v>129</v>
      </c>
      <c r="I5750" t="s">
        <v>22</v>
      </c>
      <c r="J5750" t="s">
        <v>141</v>
      </c>
      <c r="K5750" t="s">
        <v>21741</v>
      </c>
      <c r="L5750" t="s">
        <v>21742</v>
      </c>
      <c r="M5750">
        <v>1.7111111109999999</v>
      </c>
      <c r="N5750">
        <v>0</v>
      </c>
      <c r="O5750">
        <v>2</v>
      </c>
      <c r="P5750">
        <v>0</v>
      </c>
      <c r="Q5750">
        <v>0</v>
      </c>
      <c r="R5750">
        <v>0</v>
      </c>
      <c r="S5750">
        <v>3.4222220000000001</v>
      </c>
      <c r="T5750">
        <v>0</v>
      </c>
      <c r="U5750">
        <v>0</v>
      </c>
    </row>
    <row r="5751" spans="1:21" x14ac:dyDescent="0.25">
      <c r="A5751" t="s">
        <v>21743</v>
      </c>
      <c r="B5751">
        <v>1</v>
      </c>
      <c r="C5751" t="s">
        <v>78</v>
      </c>
      <c r="D5751" t="s">
        <v>102</v>
      </c>
      <c r="E5751" t="s">
        <v>21744</v>
      </c>
      <c r="F5751" t="s">
        <v>4986</v>
      </c>
      <c r="G5751" t="s">
        <v>71</v>
      </c>
      <c r="H5751" t="s">
        <v>129</v>
      </c>
      <c r="I5751" t="s">
        <v>22</v>
      </c>
      <c r="J5751" t="s">
        <v>141</v>
      </c>
      <c r="K5751" t="s">
        <v>21745</v>
      </c>
      <c r="L5751" t="s">
        <v>21746</v>
      </c>
      <c r="M5751">
        <v>0.85388888799999996</v>
      </c>
      <c r="N5751">
        <v>0</v>
      </c>
      <c r="O5751">
        <v>24</v>
      </c>
      <c r="P5751">
        <v>0</v>
      </c>
      <c r="Q5751">
        <v>0</v>
      </c>
      <c r="R5751">
        <v>0</v>
      </c>
      <c r="S5751">
        <v>20.493333</v>
      </c>
      <c r="T5751">
        <v>0</v>
      </c>
      <c r="U5751">
        <v>0</v>
      </c>
    </row>
    <row r="5752" spans="1:21" x14ac:dyDescent="0.25">
      <c r="A5752" t="s">
        <v>21747</v>
      </c>
      <c r="B5752">
        <v>1</v>
      </c>
      <c r="C5752" t="s">
        <v>78</v>
      </c>
      <c r="D5752" t="s">
        <v>104</v>
      </c>
      <c r="E5752" t="s">
        <v>21748</v>
      </c>
      <c r="F5752" t="s">
        <v>5070</v>
      </c>
      <c r="G5752" t="s">
        <v>71</v>
      </c>
      <c r="H5752" t="s">
        <v>129</v>
      </c>
      <c r="I5752" t="s">
        <v>22</v>
      </c>
      <c r="J5752" t="s">
        <v>141</v>
      </c>
      <c r="K5752" t="s">
        <v>14371</v>
      </c>
      <c r="L5752" t="s">
        <v>21749</v>
      </c>
      <c r="M5752">
        <v>4.9461111109999996</v>
      </c>
      <c r="N5752">
        <v>0</v>
      </c>
      <c r="O5752">
        <v>15</v>
      </c>
      <c r="P5752">
        <v>0</v>
      </c>
      <c r="Q5752">
        <v>0</v>
      </c>
      <c r="R5752">
        <v>0</v>
      </c>
      <c r="S5752">
        <v>74.191666999999995</v>
      </c>
      <c r="T5752">
        <v>0</v>
      </c>
      <c r="U5752">
        <v>0</v>
      </c>
    </row>
    <row r="5753" spans="1:21" x14ac:dyDescent="0.25">
      <c r="A5753" t="s">
        <v>21750</v>
      </c>
      <c r="B5753">
        <v>1</v>
      </c>
      <c r="C5753" t="s">
        <v>78</v>
      </c>
      <c r="D5753" t="s">
        <v>104</v>
      </c>
      <c r="E5753" t="s">
        <v>21751</v>
      </c>
      <c r="F5753" t="s">
        <v>5417</v>
      </c>
      <c r="G5753" t="s">
        <v>71</v>
      </c>
      <c r="H5753" t="s">
        <v>129</v>
      </c>
      <c r="I5753" t="s">
        <v>22</v>
      </c>
      <c r="J5753" t="s">
        <v>141</v>
      </c>
      <c r="K5753" t="s">
        <v>21752</v>
      </c>
      <c r="L5753" t="s">
        <v>21753</v>
      </c>
      <c r="M5753">
        <v>2.2980555549999999</v>
      </c>
      <c r="N5753">
        <v>0</v>
      </c>
      <c r="O5753">
        <v>28</v>
      </c>
      <c r="P5753">
        <v>0</v>
      </c>
      <c r="Q5753">
        <v>0</v>
      </c>
      <c r="R5753">
        <v>0</v>
      </c>
      <c r="S5753">
        <v>64.345556000000002</v>
      </c>
      <c r="T5753">
        <v>0</v>
      </c>
      <c r="U5753">
        <v>0</v>
      </c>
    </row>
    <row r="5754" spans="1:21" x14ac:dyDescent="0.25">
      <c r="A5754" t="s">
        <v>21754</v>
      </c>
      <c r="B5754">
        <v>1</v>
      </c>
      <c r="C5754" t="s">
        <v>78</v>
      </c>
      <c r="D5754" t="s">
        <v>81</v>
      </c>
      <c r="E5754" t="s">
        <v>21755</v>
      </c>
      <c r="F5754" t="s">
        <v>4996</v>
      </c>
      <c r="G5754" t="s">
        <v>71</v>
      </c>
      <c r="H5754" t="s">
        <v>129</v>
      </c>
      <c r="I5754" t="s">
        <v>22</v>
      </c>
      <c r="J5754" t="s">
        <v>141</v>
      </c>
      <c r="K5754" t="s">
        <v>21756</v>
      </c>
      <c r="L5754" t="s">
        <v>21757</v>
      </c>
      <c r="M5754">
        <v>5.1386111110000003</v>
      </c>
      <c r="N5754">
        <v>0</v>
      </c>
      <c r="O5754">
        <v>5</v>
      </c>
      <c r="P5754">
        <v>0</v>
      </c>
      <c r="Q5754">
        <v>0</v>
      </c>
      <c r="R5754">
        <v>0</v>
      </c>
      <c r="S5754">
        <v>25.693055999999999</v>
      </c>
      <c r="T5754">
        <v>0</v>
      </c>
      <c r="U5754">
        <v>0</v>
      </c>
    </row>
    <row r="5755" spans="1:21" x14ac:dyDescent="0.25">
      <c r="A5755" t="s">
        <v>21758</v>
      </c>
      <c r="B5755">
        <v>1</v>
      </c>
      <c r="C5755" t="s">
        <v>78</v>
      </c>
      <c r="D5755" t="s">
        <v>81</v>
      </c>
      <c r="E5755" t="s">
        <v>21759</v>
      </c>
      <c r="F5755" t="s">
        <v>4996</v>
      </c>
      <c r="G5755" t="s">
        <v>71</v>
      </c>
      <c r="H5755" t="s">
        <v>129</v>
      </c>
      <c r="I5755" t="s">
        <v>22</v>
      </c>
      <c r="J5755" t="s">
        <v>141</v>
      </c>
      <c r="K5755" t="s">
        <v>21760</v>
      </c>
      <c r="L5755" t="s">
        <v>21761</v>
      </c>
      <c r="M5755">
        <v>5.0977777770000001</v>
      </c>
      <c r="N5755">
        <v>1</v>
      </c>
      <c r="O5755">
        <v>80</v>
      </c>
      <c r="P5755">
        <v>0</v>
      </c>
      <c r="Q5755">
        <v>0</v>
      </c>
      <c r="R5755">
        <v>5.0977779999999999</v>
      </c>
      <c r="S5755">
        <v>407.82222200000001</v>
      </c>
      <c r="T5755">
        <v>0</v>
      </c>
      <c r="U5755">
        <v>0</v>
      </c>
    </row>
    <row r="5756" spans="1:21" x14ac:dyDescent="0.25">
      <c r="A5756" t="s">
        <v>21762</v>
      </c>
      <c r="B5756">
        <v>1</v>
      </c>
      <c r="C5756" t="s">
        <v>78</v>
      </c>
      <c r="D5756" t="s">
        <v>82</v>
      </c>
      <c r="E5756" t="s">
        <v>21763</v>
      </c>
      <c r="F5756" t="s">
        <v>4991</v>
      </c>
      <c r="G5756" t="s">
        <v>71</v>
      </c>
      <c r="H5756" t="s">
        <v>129</v>
      </c>
      <c r="I5756" t="s">
        <v>22</v>
      </c>
      <c r="J5756" t="s">
        <v>141</v>
      </c>
      <c r="K5756" t="s">
        <v>21764</v>
      </c>
      <c r="L5756" t="s">
        <v>21765</v>
      </c>
      <c r="M5756">
        <v>3.4358333330000002</v>
      </c>
      <c r="N5756">
        <v>0</v>
      </c>
      <c r="O5756">
        <v>2</v>
      </c>
      <c r="P5756">
        <v>0</v>
      </c>
      <c r="Q5756">
        <v>0</v>
      </c>
      <c r="R5756">
        <v>0</v>
      </c>
      <c r="S5756">
        <v>6.8716670000000004</v>
      </c>
      <c r="T5756">
        <v>0</v>
      </c>
      <c r="U5756">
        <v>0</v>
      </c>
    </row>
    <row r="5757" spans="1:21" x14ac:dyDescent="0.25">
      <c r="A5757" t="s">
        <v>21766</v>
      </c>
      <c r="B5757">
        <v>1</v>
      </c>
      <c r="C5757" t="s">
        <v>78</v>
      </c>
      <c r="D5757" t="s">
        <v>80</v>
      </c>
      <c r="E5757" t="s">
        <v>21767</v>
      </c>
      <c r="F5757" t="s">
        <v>5012</v>
      </c>
      <c r="G5757" t="s">
        <v>72</v>
      </c>
      <c r="H5757" t="s">
        <v>129</v>
      </c>
      <c r="I5757" t="s">
        <v>22</v>
      </c>
      <c r="J5757" t="s">
        <v>141</v>
      </c>
      <c r="K5757" t="s">
        <v>21768</v>
      </c>
      <c r="L5757" t="s">
        <v>21769</v>
      </c>
      <c r="M5757">
        <v>2.3244444440000001</v>
      </c>
      <c r="N5757">
        <v>1</v>
      </c>
      <c r="O5757">
        <v>272</v>
      </c>
      <c r="P5757">
        <v>0</v>
      </c>
      <c r="Q5757">
        <v>0</v>
      </c>
      <c r="R5757">
        <v>2.3244440000000002</v>
      </c>
      <c r="S5757">
        <v>632.24888899999996</v>
      </c>
      <c r="T5757">
        <v>0</v>
      </c>
      <c r="U5757">
        <v>0</v>
      </c>
    </row>
    <row r="5758" spans="1:21" x14ac:dyDescent="0.25">
      <c r="A5758" t="s">
        <v>21770</v>
      </c>
      <c r="B5758">
        <v>1</v>
      </c>
      <c r="C5758" t="s">
        <v>78</v>
      </c>
      <c r="D5758" t="s">
        <v>237</v>
      </c>
      <c r="E5758" t="s">
        <v>21771</v>
      </c>
      <c r="F5758" t="s">
        <v>4991</v>
      </c>
      <c r="G5758" t="s">
        <v>71</v>
      </c>
      <c r="H5758" t="s">
        <v>129</v>
      </c>
      <c r="I5758" t="s">
        <v>22</v>
      </c>
      <c r="J5758" t="s">
        <v>141</v>
      </c>
      <c r="K5758" t="s">
        <v>21772</v>
      </c>
      <c r="L5758" t="s">
        <v>21773</v>
      </c>
      <c r="M5758">
        <v>1.4755555549999999</v>
      </c>
      <c r="N5758">
        <v>0</v>
      </c>
      <c r="O5758">
        <v>1</v>
      </c>
      <c r="P5758">
        <v>0</v>
      </c>
      <c r="Q5758">
        <v>0</v>
      </c>
      <c r="R5758">
        <v>0</v>
      </c>
      <c r="S5758">
        <v>1.4755560000000001</v>
      </c>
      <c r="T5758">
        <v>0</v>
      </c>
      <c r="U5758">
        <v>0</v>
      </c>
    </row>
    <row r="5759" spans="1:21" x14ac:dyDescent="0.25">
      <c r="A5759" t="s">
        <v>21774</v>
      </c>
      <c r="B5759">
        <v>1</v>
      </c>
      <c r="C5759" t="s">
        <v>78</v>
      </c>
      <c r="D5759" t="s">
        <v>237</v>
      </c>
      <c r="E5759" t="s">
        <v>21775</v>
      </c>
      <c r="F5759" t="s">
        <v>5748</v>
      </c>
      <c r="G5759" t="s">
        <v>71</v>
      </c>
      <c r="H5759" t="s">
        <v>129</v>
      </c>
      <c r="I5759" t="s">
        <v>22</v>
      </c>
      <c r="J5759" t="s">
        <v>141</v>
      </c>
      <c r="K5759" t="s">
        <v>21776</v>
      </c>
      <c r="L5759" t="s">
        <v>21777</v>
      </c>
      <c r="M5759">
        <v>0.768055555</v>
      </c>
      <c r="N5759">
        <v>1</v>
      </c>
      <c r="O5759">
        <v>506</v>
      </c>
      <c r="P5759">
        <v>0</v>
      </c>
      <c r="Q5759">
        <v>0</v>
      </c>
      <c r="R5759">
        <v>0.76805599999999996</v>
      </c>
      <c r="S5759">
        <v>388.63611100000003</v>
      </c>
      <c r="T5759">
        <v>0</v>
      </c>
      <c r="U5759">
        <v>0</v>
      </c>
    </row>
    <row r="5760" spans="1:21" x14ac:dyDescent="0.25">
      <c r="A5760" t="s">
        <v>21778</v>
      </c>
      <c r="B5760">
        <v>1</v>
      </c>
      <c r="C5760" t="s">
        <v>78</v>
      </c>
      <c r="D5760" t="s">
        <v>237</v>
      </c>
      <c r="E5760" t="s">
        <v>21779</v>
      </c>
      <c r="F5760" t="s">
        <v>4991</v>
      </c>
      <c r="G5760" t="s">
        <v>71</v>
      </c>
      <c r="H5760" t="s">
        <v>129</v>
      </c>
      <c r="I5760" t="s">
        <v>22</v>
      </c>
      <c r="J5760" t="s">
        <v>141</v>
      </c>
      <c r="K5760" t="s">
        <v>21780</v>
      </c>
      <c r="L5760" t="s">
        <v>21781</v>
      </c>
      <c r="M5760">
        <v>3.3149999999999999</v>
      </c>
      <c r="N5760">
        <v>1</v>
      </c>
      <c r="O5760">
        <v>0</v>
      </c>
      <c r="P5760">
        <v>0</v>
      </c>
      <c r="Q5760">
        <v>0</v>
      </c>
      <c r="R5760">
        <v>3.3149999999999999</v>
      </c>
      <c r="S5760">
        <v>0</v>
      </c>
      <c r="T5760">
        <v>0</v>
      </c>
      <c r="U5760">
        <v>0</v>
      </c>
    </row>
    <row r="5761" spans="1:21" x14ac:dyDescent="0.25">
      <c r="A5761" t="s">
        <v>21782</v>
      </c>
      <c r="B5761">
        <v>1</v>
      </c>
      <c r="C5761" t="s">
        <v>78</v>
      </c>
      <c r="D5761" t="s">
        <v>237</v>
      </c>
      <c r="E5761" t="s">
        <v>21783</v>
      </c>
      <c r="F5761" t="s">
        <v>5070</v>
      </c>
      <c r="G5761" t="s">
        <v>71</v>
      </c>
      <c r="H5761" t="s">
        <v>129</v>
      </c>
      <c r="I5761" t="s">
        <v>22</v>
      </c>
      <c r="J5761" t="s">
        <v>141</v>
      </c>
      <c r="K5761" t="s">
        <v>21784</v>
      </c>
      <c r="L5761" t="s">
        <v>21785</v>
      </c>
      <c r="M5761">
        <v>3.8566666660000002</v>
      </c>
      <c r="N5761">
        <v>0</v>
      </c>
      <c r="O5761">
        <v>2</v>
      </c>
      <c r="P5761">
        <v>0</v>
      </c>
      <c r="Q5761">
        <v>0</v>
      </c>
      <c r="R5761">
        <v>0</v>
      </c>
      <c r="S5761">
        <v>7.7133330000000004</v>
      </c>
      <c r="T5761">
        <v>0</v>
      </c>
      <c r="U5761">
        <v>0</v>
      </c>
    </row>
    <row r="5762" spans="1:21" x14ac:dyDescent="0.25">
      <c r="A5762" t="s">
        <v>21786</v>
      </c>
      <c r="B5762">
        <v>1</v>
      </c>
      <c r="C5762" t="s">
        <v>78</v>
      </c>
      <c r="D5762" t="s">
        <v>237</v>
      </c>
      <c r="E5762" t="s">
        <v>21787</v>
      </c>
      <c r="F5762" t="s">
        <v>5012</v>
      </c>
      <c r="G5762" t="s">
        <v>72</v>
      </c>
      <c r="H5762" t="s">
        <v>129</v>
      </c>
      <c r="I5762" t="s">
        <v>22</v>
      </c>
      <c r="J5762" t="s">
        <v>141</v>
      </c>
      <c r="K5762" t="s">
        <v>21788</v>
      </c>
      <c r="L5762" t="s">
        <v>21789</v>
      </c>
      <c r="M5762">
        <v>1.973333333</v>
      </c>
      <c r="N5762">
        <v>3</v>
      </c>
      <c r="O5762">
        <v>351</v>
      </c>
      <c r="P5762">
        <v>0</v>
      </c>
      <c r="Q5762">
        <v>0</v>
      </c>
      <c r="R5762">
        <v>5.92</v>
      </c>
      <c r="S5762">
        <v>692.64</v>
      </c>
      <c r="T5762">
        <v>0</v>
      </c>
      <c r="U5762">
        <v>0</v>
      </c>
    </row>
    <row r="5763" spans="1:21" x14ac:dyDescent="0.25">
      <c r="A5763" t="s">
        <v>21790</v>
      </c>
      <c r="B5763">
        <v>1</v>
      </c>
      <c r="C5763" t="s">
        <v>78</v>
      </c>
      <c r="D5763" t="s">
        <v>80</v>
      </c>
      <c r="E5763" t="s">
        <v>21791</v>
      </c>
      <c r="F5763" t="s">
        <v>4991</v>
      </c>
      <c r="G5763" t="s">
        <v>71</v>
      </c>
      <c r="H5763" t="s">
        <v>129</v>
      </c>
      <c r="I5763" t="s">
        <v>22</v>
      </c>
      <c r="J5763" t="s">
        <v>141</v>
      </c>
      <c r="K5763" t="s">
        <v>21792</v>
      </c>
      <c r="L5763" t="s">
        <v>21793</v>
      </c>
      <c r="M5763">
        <v>4.1266666660000002</v>
      </c>
      <c r="N5763">
        <v>0</v>
      </c>
      <c r="O5763">
        <v>1</v>
      </c>
      <c r="P5763">
        <v>0</v>
      </c>
      <c r="Q5763">
        <v>0</v>
      </c>
      <c r="R5763">
        <v>0</v>
      </c>
      <c r="S5763">
        <v>4.1266670000000003</v>
      </c>
      <c r="T5763">
        <v>0</v>
      </c>
      <c r="U5763">
        <v>0</v>
      </c>
    </row>
    <row r="5764" spans="1:21" x14ac:dyDescent="0.25">
      <c r="A5764" t="s">
        <v>21794</v>
      </c>
      <c r="B5764">
        <v>1</v>
      </c>
      <c r="C5764" t="s">
        <v>78</v>
      </c>
      <c r="D5764" t="s">
        <v>82</v>
      </c>
      <c r="E5764" t="s">
        <v>21795</v>
      </c>
      <c r="F5764" t="s">
        <v>4986</v>
      </c>
      <c r="G5764" t="s">
        <v>71</v>
      </c>
      <c r="H5764" t="s">
        <v>129</v>
      </c>
      <c r="I5764" t="s">
        <v>22</v>
      </c>
      <c r="J5764" t="s">
        <v>141</v>
      </c>
      <c r="K5764" t="s">
        <v>21796</v>
      </c>
      <c r="L5764" t="s">
        <v>21797</v>
      </c>
      <c r="M5764">
        <v>8.2524999999999995</v>
      </c>
      <c r="N5764">
        <v>0</v>
      </c>
      <c r="O5764">
        <v>46</v>
      </c>
      <c r="P5764">
        <v>0</v>
      </c>
      <c r="Q5764">
        <v>0</v>
      </c>
      <c r="R5764">
        <v>0</v>
      </c>
      <c r="S5764">
        <v>379.61500000000001</v>
      </c>
      <c r="T5764">
        <v>0</v>
      </c>
      <c r="U5764">
        <v>0</v>
      </c>
    </row>
    <row r="5765" spans="1:21" x14ac:dyDescent="0.25">
      <c r="A5765" t="s">
        <v>21798</v>
      </c>
      <c r="B5765">
        <v>1</v>
      </c>
      <c r="C5765" t="s">
        <v>78</v>
      </c>
      <c r="D5765" t="s">
        <v>98</v>
      </c>
      <c r="E5765" t="s">
        <v>7512</v>
      </c>
      <c r="F5765" t="s">
        <v>5012</v>
      </c>
      <c r="G5765" t="s">
        <v>72</v>
      </c>
      <c r="H5765" t="s">
        <v>129</v>
      </c>
      <c r="I5765" t="s">
        <v>22</v>
      </c>
      <c r="J5765" t="s">
        <v>141</v>
      </c>
      <c r="K5765" t="s">
        <v>21799</v>
      </c>
      <c r="L5765" t="s">
        <v>21800</v>
      </c>
      <c r="M5765">
        <v>2.5833333330000001</v>
      </c>
      <c r="N5765">
        <v>1</v>
      </c>
      <c r="O5765">
        <v>78</v>
      </c>
      <c r="P5765">
        <v>0</v>
      </c>
      <c r="Q5765">
        <v>1</v>
      </c>
      <c r="R5765">
        <v>2.5833330000000001</v>
      </c>
      <c r="S5765">
        <v>201.5</v>
      </c>
      <c r="T5765">
        <v>0</v>
      </c>
      <c r="U5765">
        <v>2.5833330000000001</v>
      </c>
    </row>
    <row r="5766" spans="1:21" x14ac:dyDescent="0.25">
      <c r="A5766" t="s">
        <v>21801</v>
      </c>
      <c r="B5766">
        <v>1</v>
      </c>
      <c r="C5766" t="s">
        <v>78</v>
      </c>
      <c r="D5766" t="s">
        <v>81</v>
      </c>
      <c r="E5766" t="s">
        <v>21802</v>
      </c>
      <c r="F5766" t="s">
        <v>4986</v>
      </c>
      <c r="G5766" t="s">
        <v>71</v>
      </c>
      <c r="H5766" t="s">
        <v>129</v>
      </c>
      <c r="I5766" t="s">
        <v>22</v>
      </c>
      <c r="J5766" t="s">
        <v>141</v>
      </c>
      <c r="K5766" t="s">
        <v>21803</v>
      </c>
      <c r="L5766" t="s">
        <v>21804</v>
      </c>
      <c r="M5766">
        <v>1.0652777769999999</v>
      </c>
      <c r="N5766">
        <v>0</v>
      </c>
      <c r="O5766">
        <v>165</v>
      </c>
      <c r="P5766">
        <v>0</v>
      </c>
      <c r="Q5766">
        <v>0</v>
      </c>
      <c r="R5766">
        <v>0</v>
      </c>
      <c r="S5766">
        <v>175.77083300000001</v>
      </c>
      <c r="T5766">
        <v>0</v>
      </c>
      <c r="U5766">
        <v>0</v>
      </c>
    </row>
    <row r="5767" spans="1:21" x14ac:dyDescent="0.25">
      <c r="A5767" t="s">
        <v>21805</v>
      </c>
      <c r="B5767">
        <v>1</v>
      </c>
      <c r="C5767" t="s">
        <v>78</v>
      </c>
      <c r="D5767" t="s">
        <v>93</v>
      </c>
      <c r="E5767" t="s">
        <v>21806</v>
      </c>
      <c r="F5767" t="s">
        <v>140</v>
      </c>
      <c r="G5767" t="s">
        <v>72</v>
      </c>
      <c r="H5767" t="s">
        <v>129</v>
      </c>
      <c r="I5767" t="s">
        <v>22</v>
      </c>
      <c r="J5767" t="s">
        <v>141</v>
      </c>
      <c r="K5767" t="s">
        <v>21807</v>
      </c>
      <c r="L5767" t="s">
        <v>21808</v>
      </c>
      <c r="M5767">
        <v>0.26750000000000002</v>
      </c>
      <c r="N5767">
        <v>3</v>
      </c>
      <c r="O5767">
        <v>171</v>
      </c>
      <c r="P5767">
        <v>0</v>
      </c>
      <c r="Q5767">
        <v>1</v>
      </c>
      <c r="R5767">
        <v>0.80249999999999999</v>
      </c>
      <c r="S5767">
        <v>45.7425</v>
      </c>
      <c r="T5767">
        <v>0</v>
      </c>
      <c r="U5767">
        <v>0.26750000000000002</v>
      </c>
    </row>
    <row r="5768" spans="1:21" x14ac:dyDescent="0.25">
      <c r="A5768" t="s">
        <v>21809</v>
      </c>
      <c r="B5768">
        <v>1</v>
      </c>
      <c r="C5768" t="s">
        <v>78</v>
      </c>
      <c r="D5768" t="s">
        <v>94</v>
      </c>
      <c r="E5768" t="s">
        <v>21810</v>
      </c>
      <c r="F5768" t="s">
        <v>4991</v>
      </c>
      <c r="G5768" t="s">
        <v>71</v>
      </c>
      <c r="H5768" t="s">
        <v>129</v>
      </c>
      <c r="I5768" t="s">
        <v>22</v>
      </c>
      <c r="J5768" t="s">
        <v>141</v>
      </c>
      <c r="K5768" t="s">
        <v>21811</v>
      </c>
      <c r="L5768" t="s">
        <v>21812</v>
      </c>
      <c r="M5768">
        <v>1.295555555</v>
      </c>
      <c r="N5768">
        <v>0</v>
      </c>
      <c r="O5768">
        <v>1</v>
      </c>
      <c r="P5768">
        <v>0</v>
      </c>
      <c r="Q5768">
        <v>0</v>
      </c>
      <c r="R5768">
        <v>0</v>
      </c>
      <c r="S5768">
        <v>1.2955559999999999</v>
      </c>
      <c r="T5768">
        <v>0</v>
      </c>
      <c r="U5768">
        <v>0</v>
      </c>
    </row>
    <row r="5769" spans="1:21" x14ac:dyDescent="0.25">
      <c r="A5769" t="s">
        <v>21813</v>
      </c>
      <c r="B5769">
        <v>1</v>
      </c>
      <c r="C5769" t="s">
        <v>78</v>
      </c>
      <c r="D5769" t="s">
        <v>104</v>
      </c>
      <c r="E5769" t="s">
        <v>21814</v>
      </c>
      <c r="F5769" t="s">
        <v>5842</v>
      </c>
      <c r="G5769" t="s">
        <v>71</v>
      </c>
      <c r="H5769" t="s">
        <v>129</v>
      </c>
      <c r="I5769" t="s">
        <v>22</v>
      </c>
      <c r="J5769" t="s">
        <v>141</v>
      </c>
      <c r="K5769" t="s">
        <v>21815</v>
      </c>
      <c r="L5769" t="s">
        <v>21816</v>
      </c>
      <c r="M5769">
        <v>0.98638888800000002</v>
      </c>
      <c r="N5769">
        <v>0</v>
      </c>
      <c r="O5769">
        <v>112</v>
      </c>
      <c r="P5769">
        <v>0</v>
      </c>
      <c r="Q5769">
        <v>0</v>
      </c>
      <c r="R5769">
        <v>0</v>
      </c>
      <c r="S5769">
        <v>110.475555</v>
      </c>
      <c r="T5769">
        <v>0</v>
      </c>
      <c r="U5769">
        <v>0</v>
      </c>
    </row>
    <row r="5770" spans="1:21" x14ac:dyDescent="0.25">
      <c r="A5770" t="s">
        <v>21817</v>
      </c>
      <c r="B5770">
        <v>1</v>
      </c>
      <c r="C5770" t="s">
        <v>78</v>
      </c>
      <c r="D5770" t="s">
        <v>104</v>
      </c>
      <c r="E5770" t="s">
        <v>21814</v>
      </c>
      <c r="F5770" t="s">
        <v>6310</v>
      </c>
      <c r="G5770" t="s">
        <v>71</v>
      </c>
      <c r="H5770" t="s">
        <v>129</v>
      </c>
      <c r="I5770" t="s">
        <v>22</v>
      </c>
      <c r="J5770" t="s">
        <v>141</v>
      </c>
      <c r="K5770" t="s">
        <v>21818</v>
      </c>
      <c r="L5770" t="s">
        <v>21819</v>
      </c>
      <c r="M5770">
        <v>12.344444444000001</v>
      </c>
      <c r="N5770">
        <v>0</v>
      </c>
      <c r="O5770">
        <v>112</v>
      </c>
      <c r="P5770">
        <v>0</v>
      </c>
      <c r="Q5770">
        <v>0</v>
      </c>
      <c r="R5770">
        <v>0</v>
      </c>
      <c r="S5770">
        <v>1382.5777780000001</v>
      </c>
      <c r="T5770">
        <v>0</v>
      </c>
      <c r="U5770">
        <v>0</v>
      </c>
    </row>
    <row r="5771" spans="1:21" x14ac:dyDescent="0.25">
      <c r="A5771" t="s">
        <v>21820</v>
      </c>
      <c r="B5771">
        <v>1</v>
      </c>
      <c r="C5771" t="s">
        <v>78</v>
      </c>
      <c r="D5771" t="s">
        <v>104</v>
      </c>
      <c r="E5771" t="s">
        <v>21821</v>
      </c>
      <c r="F5771" t="s">
        <v>5417</v>
      </c>
      <c r="G5771" t="s">
        <v>71</v>
      </c>
      <c r="H5771" t="s">
        <v>129</v>
      </c>
      <c r="I5771" t="s">
        <v>22</v>
      </c>
      <c r="J5771" t="s">
        <v>141</v>
      </c>
      <c r="K5771" t="s">
        <v>21822</v>
      </c>
      <c r="L5771" t="s">
        <v>21823</v>
      </c>
      <c r="M5771">
        <v>1.0425</v>
      </c>
      <c r="N5771">
        <v>0</v>
      </c>
      <c r="O5771">
        <v>1</v>
      </c>
      <c r="P5771">
        <v>0</v>
      </c>
      <c r="Q5771">
        <v>0</v>
      </c>
      <c r="R5771">
        <v>0</v>
      </c>
      <c r="S5771">
        <v>1.0425</v>
      </c>
      <c r="T5771">
        <v>0</v>
      </c>
      <c r="U5771">
        <v>0</v>
      </c>
    </row>
    <row r="5772" spans="1:21" x14ac:dyDescent="0.25">
      <c r="A5772" t="s">
        <v>21824</v>
      </c>
      <c r="B5772">
        <v>1</v>
      </c>
      <c r="C5772" t="s">
        <v>78</v>
      </c>
      <c r="D5772" t="s">
        <v>82</v>
      </c>
      <c r="E5772" t="s">
        <v>21825</v>
      </c>
      <c r="F5772" t="s">
        <v>4991</v>
      </c>
      <c r="G5772" t="s">
        <v>71</v>
      </c>
      <c r="H5772" t="s">
        <v>129</v>
      </c>
      <c r="I5772" t="s">
        <v>22</v>
      </c>
      <c r="J5772" t="s">
        <v>141</v>
      </c>
      <c r="K5772" t="s">
        <v>21826</v>
      </c>
      <c r="L5772" t="s">
        <v>21827</v>
      </c>
      <c r="M5772">
        <v>6.3747222219999999</v>
      </c>
      <c r="N5772">
        <v>0</v>
      </c>
      <c r="O5772">
        <v>1</v>
      </c>
      <c r="P5772">
        <v>0</v>
      </c>
      <c r="Q5772">
        <v>0</v>
      </c>
      <c r="R5772">
        <v>0</v>
      </c>
      <c r="S5772">
        <v>6.3747220000000002</v>
      </c>
      <c r="T5772">
        <v>0</v>
      </c>
      <c r="U5772">
        <v>0</v>
      </c>
    </row>
    <row r="5773" spans="1:21" x14ac:dyDescent="0.25">
      <c r="A5773" t="s">
        <v>21828</v>
      </c>
      <c r="B5773">
        <v>1</v>
      </c>
      <c r="C5773" t="s">
        <v>78</v>
      </c>
      <c r="D5773" t="s">
        <v>237</v>
      </c>
      <c r="E5773" t="s">
        <v>21829</v>
      </c>
      <c r="F5773" t="s">
        <v>4991</v>
      </c>
      <c r="G5773" t="s">
        <v>71</v>
      </c>
      <c r="H5773" t="s">
        <v>129</v>
      </c>
      <c r="I5773" t="s">
        <v>22</v>
      </c>
      <c r="J5773" t="s">
        <v>141</v>
      </c>
      <c r="K5773" t="s">
        <v>21830</v>
      </c>
      <c r="L5773" t="s">
        <v>21831</v>
      </c>
      <c r="M5773">
        <v>1.4375</v>
      </c>
      <c r="N5773">
        <v>0</v>
      </c>
      <c r="O5773">
        <v>33</v>
      </c>
      <c r="P5773">
        <v>0</v>
      </c>
      <c r="Q5773">
        <v>0</v>
      </c>
      <c r="R5773">
        <v>0</v>
      </c>
      <c r="S5773">
        <v>47.4375</v>
      </c>
      <c r="T5773">
        <v>0</v>
      </c>
      <c r="U5773">
        <v>0</v>
      </c>
    </row>
    <row r="5774" spans="1:21" x14ac:dyDescent="0.25">
      <c r="A5774" t="s">
        <v>21832</v>
      </c>
      <c r="B5774">
        <v>1</v>
      </c>
      <c r="C5774" t="s">
        <v>78</v>
      </c>
      <c r="D5774" t="s">
        <v>86</v>
      </c>
      <c r="E5774" t="s">
        <v>21833</v>
      </c>
      <c r="F5774" t="s">
        <v>140</v>
      </c>
      <c r="G5774" t="s">
        <v>72</v>
      </c>
      <c r="H5774" t="s">
        <v>129</v>
      </c>
      <c r="I5774" t="s">
        <v>22</v>
      </c>
      <c r="J5774" t="s">
        <v>141</v>
      </c>
      <c r="K5774" t="s">
        <v>21834</v>
      </c>
      <c r="L5774" t="s">
        <v>21835</v>
      </c>
      <c r="M5774">
        <v>0.334166666</v>
      </c>
      <c r="N5774">
        <v>22</v>
      </c>
      <c r="O5774">
        <v>3632</v>
      </c>
      <c r="P5774">
        <v>0</v>
      </c>
      <c r="Q5774">
        <v>0</v>
      </c>
      <c r="R5774">
        <v>7.351667</v>
      </c>
      <c r="S5774">
        <v>1213.6933309999999</v>
      </c>
      <c r="T5774">
        <v>0</v>
      </c>
      <c r="U5774">
        <v>0</v>
      </c>
    </row>
    <row r="5775" spans="1:21" x14ac:dyDescent="0.25">
      <c r="A5775" t="s">
        <v>21836</v>
      </c>
      <c r="B5775">
        <v>1</v>
      </c>
      <c r="C5775" t="s">
        <v>78</v>
      </c>
      <c r="D5775" t="s">
        <v>86</v>
      </c>
      <c r="E5775" t="s">
        <v>21837</v>
      </c>
      <c r="F5775" t="s">
        <v>4991</v>
      </c>
      <c r="G5775" t="s">
        <v>71</v>
      </c>
      <c r="H5775" t="s">
        <v>129</v>
      </c>
      <c r="I5775" t="s">
        <v>22</v>
      </c>
      <c r="J5775" t="s">
        <v>141</v>
      </c>
      <c r="K5775" t="s">
        <v>21838</v>
      </c>
      <c r="L5775" t="s">
        <v>21839</v>
      </c>
      <c r="M5775">
        <v>3.3116666659999998</v>
      </c>
      <c r="N5775">
        <v>0</v>
      </c>
      <c r="O5775">
        <v>6</v>
      </c>
      <c r="P5775">
        <v>0</v>
      </c>
      <c r="Q5775">
        <v>0</v>
      </c>
      <c r="R5775">
        <v>0</v>
      </c>
      <c r="S5775">
        <v>19.87</v>
      </c>
      <c r="T5775">
        <v>0</v>
      </c>
      <c r="U5775">
        <v>0</v>
      </c>
    </row>
    <row r="5776" spans="1:21" x14ac:dyDescent="0.25">
      <c r="A5776" t="s">
        <v>21840</v>
      </c>
      <c r="B5776">
        <v>1</v>
      </c>
      <c r="C5776" t="s">
        <v>78</v>
      </c>
      <c r="D5776" t="s">
        <v>80</v>
      </c>
      <c r="E5776" t="s">
        <v>21841</v>
      </c>
      <c r="F5776" t="s">
        <v>4991</v>
      </c>
      <c r="G5776" t="s">
        <v>71</v>
      </c>
      <c r="H5776" t="s">
        <v>129</v>
      </c>
      <c r="I5776" t="s">
        <v>22</v>
      </c>
      <c r="J5776" t="s">
        <v>141</v>
      </c>
      <c r="K5776" t="s">
        <v>21842</v>
      </c>
      <c r="L5776" t="s">
        <v>21843</v>
      </c>
      <c r="M5776">
        <v>1.2222222220000001</v>
      </c>
      <c r="N5776">
        <v>0</v>
      </c>
      <c r="O5776">
        <v>1</v>
      </c>
      <c r="P5776">
        <v>0</v>
      </c>
      <c r="Q5776">
        <v>0</v>
      </c>
      <c r="R5776">
        <v>0</v>
      </c>
      <c r="S5776">
        <v>1.2222219999999999</v>
      </c>
      <c r="T5776">
        <v>0</v>
      </c>
      <c r="U5776">
        <v>0</v>
      </c>
    </row>
    <row r="5777" spans="1:21" x14ac:dyDescent="0.25">
      <c r="A5777" t="s">
        <v>21844</v>
      </c>
      <c r="B5777">
        <v>1</v>
      </c>
      <c r="C5777" t="s">
        <v>78</v>
      </c>
      <c r="D5777" t="s">
        <v>237</v>
      </c>
      <c r="E5777" t="s">
        <v>3296</v>
      </c>
      <c r="F5777" t="s">
        <v>128</v>
      </c>
      <c r="G5777" t="s">
        <v>71</v>
      </c>
      <c r="H5777" t="s">
        <v>129</v>
      </c>
      <c r="I5777" t="s">
        <v>22</v>
      </c>
      <c r="J5777" t="s">
        <v>130</v>
      </c>
      <c r="K5777" t="s">
        <v>21845</v>
      </c>
      <c r="L5777" t="s">
        <v>21846</v>
      </c>
      <c r="M5777">
        <v>2.866666666</v>
      </c>
      <c r="N5777">
        <v>1</v>
      </c>
      <c r="O5777">
        <v>493</v>
      </c>
      <c r="P5777">
        <v>0</v>
      </c>
      <c r="Q5777">
        <v>0</v>
      </c>
      <c r="R5777">
        <v>2.8666670000000001</v>
      </c>
      <c r="S5777">
        <v>1413.266666</v>
      </c>
      <c r="T5777">
        <v>0</v>
      </c>
      <c r="U5777">
        <v>0</v>
      </c>
    </row>
    <row r="5778" spans="1:21" x14ac:dyDescent="0.25">
      <c r="A5778" t="s">
        <v>21847</v>
      </c>
      <c r="B5778">
        <v>1</v>
      </c>
      <c r="C5778" t="s">
        <v>78</v>
      </c>
      <c r="D5778" t="s">
        <v>237</v>
      </c>
      <c r="E5778" t="s">
        <v>21848</v>
      </c>
      <c r="F5778" t="s">
        <v>4991</v>
      </c>
      <c r="G5778" t="s">
        <v>71</v>
      </c>
      <c r="H5778" t="s">
        <v>129</v>
      </c>
      <c r="I5778" t="s">
        <v>22</v>
      </c>
      <c r="J5778" t="s">
        <v>141</v>
      </c>
      <c r="K5778" t="s">
        <v>21849</v>
      </c>
      <c r="L5778" t="s">
        <v>21850</v>
      </c>
      <c r="M5778">
        <v>1.8047222220000001</v>
      </c>
      <c r="N5778">
        <v>1</v>
      </c>
      <c r="O5778">
        <v>0</v>
      </c>
      <c r="P5778">
        <v>0</v>
      </c>
      <c r="Q5778">
        <v>0</v>
      </c>
      <c r="R5778">
        <v>1.8047219999999999</v>
      </c>
      <c r="S5778">
        <v>0</v>
      </c>
      <c r="T5778">
        <v>0</v>
      </c>
      <c r="U5778">
        <v>0</v>
      </c>
    </row>
    <row r="5779" spans="1:21" x14ac:dyDescent="0.25">
      <c r="A5779" t="s">
        <v>21851</v>
      </c>
      <c r="B5779">
        <v>1</v>
      </c>
      <c r="C5779" t="s">
        <v>78</v>
      </c>
      <c r="D5779" t="s">
        <v>237</v>
      </c>
      <c r="E5779" t="s">
        <v>21848</v>
      </c>
      <c r="F5779" t="s">
        <v>2199</v>
      </c>
      <c r="G5779" t="s">
        <v>71</v>
      </c>
      <c r="H5779" t="s">
        <v>129</v>
      </c>
      <c r="I5779" t="s">
        <v>24</v>
      </c>
      <c r="J5779" t="s">
        <v>141</v>
      </c>
      <c r="K5779" t="s">
        <v>21852</v>
      </c>
      <c r="L5779" t="s">
        <v>21853</v>
      </c>
      <c r="M5779">
        <v>1.0161111110000001</v>
      </c>
      <c r="N5779">
        <v>1</v>
      </c>
      <c r="O5779">
        <v>0</v>
      </c>
      <c r="P5779">
        <v>0</v>
      </c>
      <c r="Q5779">
        <v>0</v>
      </c>
      <c r="R5779">
        <v>1.016111</v>
      </c>
      <c r="S5779">
        <v>0</v>
      </c>
      <c r="T5779">
        <v>0</v>
      </c>
      <c r="U5779">
        <v>0</v>
      </c>
    </row>
    <row r="5780" spans="1:21" x14ac:dyDescent="0.25">
      <c r="A5780" t="s">
        <v>21854</v>
      </c>
      <c r="B5780">
        <v>1</v>
      </c>
      <c r="C5780" t="s">
        <v>78</v>
      </c>
      <c r="D5780" t="s">
        <v>102</v>
      </c>
      <c r="E5780" t="s">
        <v>21855</v>
      </c>
      <c r="F5780" t="s">
        <v>4991</v>
      </c>
      <c r="G5780" t="s">
        <v>71</v>
      </c>
      <c r="H5780" t="s">
        <v>129</v>
      </c>
      <c r="I5780" t="s">
        <v>22</v>
      </c>
      <c r="J5780" t="s">
        <v>141</v>
      </c>
      <c r="K5780" t="s">
        <v>21856</v>
      </c>
      <c r="L5780" t="s">
        <v>21857</v>
      </c>
      <c r="M5780">
        <v>6.1074999999999999</v>
      </c>
      <c r="N5780">
        <v>0</v>
      </c>
      <c r="O5780">
        <v>1</v>
      </c>
      <c r="P5780">
        <v>0</v>
      </c>
      <c r="Q5780">
        <v>0</v>
      </c>
      <c r="R5780">
        <v>0</v>
      </c>
      <c r="S5780">
        <v>6.1074999999999999</v>
      </c>
      <c r="T5780">
        <v>0</v>
      </c>
      <c r="U5780">
        <v>0</v>
      </c>
    </row>
    <row r="5781" spans="1:21" x14ac:dyDescent="0.25">
      <c r="A5781" t="s">
        <v>21858</v>
      </c>
      <c r="B5781">
        <v>1</v>
      </c>
      <c r="C5781" t="s">
        <v>78</v>
      </c>
      <c r="D5781" t="s">
        <v>237</v>
      </c>
      <c r="E5781" t="s">
        <v>21859</v>
      </c>
      <c r="F5781" t="s">
        <v>6823</v>
      </c>
      <c r="G5781" t="s">
        <v>71</v>
      </c>
      <c r="H5781" t="s">
        <v>129</v>
      </c>
      <c r="I5781" t="s">
        <v>22</v>
      </c>
      <c r="J5781" t="s">
        <v>141</v>
      </c>
      <c r="K5781" t="s">
        <v>21860</v>
      </c>
      <c r="L5781" t="s">
        <v>21861</v>
      </c>
      <c r="M5781">
        <v>5.8888888880000003</v>
      </c>
      <c r="N5781">
        <v>0</v>
      </c>
      <c r="O5781">
        <v>110</v>
      </c>
      <c r="P5781">
        <v>0</v>
      </c>
      <c r="Q5781">
        <v>0</v>
      </c>
      <c r="R5781">
        <v>0</v>
      </c>
      <c r="S5781">
        <v>647.77777800000001</v>
      </c>
      <c r="T5781">
        <v>0</v>
      </c>
      <c r="U5781">
        <v>0</v>
      </c>
    </row>
    <row r="5782" spans="1:21" x14ac:dyDescent="0.25">
      <c r="A5782" t="s">
        <v>21862</v>
      </c>
      <c r="B5782">
        <v>1</v>
      </c>
      <c r="C5782" t="s">
        <v>78</v>
      </c>
      <c r="D5782" t="s">
        <v>237</v>
      </c>
      <c r="E5782" t="s">
        <v>21863</v>
      </c>
      <c r="F5782" t="s">
        <v>4991</v>
      </c>
      <c r="G5782" t="s">
        <v>71</v>
      </c>
      <c r="H5782" t="s">
        <v>129</v>
      </c>
      <c r="I5782" t="s">
        <v>22</v>
      </c>
      <c r="J5782" t="s">
        <v>141</v>
      </c>
      <c r="K5782" t="s">
        <v>21864</v>
      </c>
      <c r="L5782" t="s">
        <v>21865</v>
      </c>
      <c r="M5782">
        <v>1.0677777770000001</v>
      </c>
      <c r="N5782">
        <v>0</v>
      </c>
      <c r="O5782">
        <v>4</v>
      </c>
      <c r="P5782">
        <v>0</v>
      </c>
      <c r="Q5782">
        <v>0</v>
      </c>
      <c r="R5782">
        <v>0</v>
      </c>
      <c r="S5782">
        <v>4.2711110000000003</v>
      </c>
      <c r="T5782">
        <v>0</v>
      </c>
      <c r="U5782">
        <v>0</v>
      </c>
    </row>
    <row r="5783" spans="1:21" x14ac:dyDescent="0.25">
      <c r="A5783" t="s">
        <v>21866</v>
      </c>
      <c r="B5783">
        <v>1</v>
      </c>
      <c r="C5783" t="s">
        <v>78</v>
      </c>
      <c r="D5783" t="s">
        <v>86</v>
      </c>
      <c r="E5783" t="s">
        <v>21867</v>
      </c>
      <c r="F5783" t="s">
        <v>5070</v>
      </c>
      <c r="G5783" t="s">
        <v>71</v>
      </c>
      <c r="H5783" t="s">
        <v>129</v>
      </c>
      <c r="I5783" t="s">
        <v>22</v>
      </c>
      <c r="J5783" t="s">
        <v>141</v>
      </c>
      <c r="K5783" t="s">
        <v>21868</v>
      </c>
      <c r="L5783" t="s">
        <v>21869</v>
      </c>
      <c r="M5783">
        <v>0.80277777699999997</v>
      </c>
      <c r="N5783">
        <v>0</v>
      </c>
      <c r="O5783">
        <v>5</v>
      </c>
      <c r="P5783">
        <v>0</v>
      </c>
      <c r="Q5783">
        <v>0</v>
      </c>
      <c r="R5783">
        <v>0</v>
      </c>
      <c r="S5783">
        <v>4.0138889999999998</v>
      </c>
      <c r="T5783">
        <v>0</v>
      </c>
      <c r="U5783">
        <v>0</v>
      </c>
    </row>
    <row r="5784" spans="1:21" x14ac:dyDescent="0.25">
      <c r="A5784" t="s">
        <v>21870</v>
      </c>
      <c r="B5784">
        <v>1</v>
      </c>
      <c r="C5784" t="s">
        <v>78</v>
      </c>
      <c r="D5784" t="s">
        <v>237</v>
      </c>
      <c r="E5784" t="s">
        <v>21871</v>
      </c>
      <c r="F5784" t="s">
        <v>128</v>
      </c>
      <c r="G5784" t="s">
        <v>71</v>
      </c>
      <c r="H5784" t="s">
        <v>129</v>
      </c>
      <c r="I5784" t="s">
        <v>22</v>
      </c>
      <c r="J5784" t="s">
        <v>130</v>
      </c>
      <c r="K5784" t="s">
        <v>21872</v>
      </c>
      <c r="L5784" t="s">
        <v>21873</v>
      </c>
      <c r="M5784">
        <v>0.27759805500000001</v>
      </c>
      <c r="N5784">
        <v>0</v>
      </c>
      <c r="O5784">
        <v>19</v>
      </c>
      <c r="P5784">
        <v>0</v>
      </c>
      <c r="Q5784">
        <v>0</v>
      </c>
      <c r="R5784">
        <v>0</v>
      </c>
      <c r="S5784">
        <v>5.2743630000000001</v>
      </c>
      <c r="T5784">
        <v>0</v>
      </c>
      <c r="U5784">
        <v>0</v>
      </c>
    </row>
    <row r="5785" spans="1:21" x14ac:dyDescent="0.25">
      <c r="A5785" t="s">
        <v>21874</v>
      </c>
      <c r="B5785">
        <v>1</v>
      </c>
      <c r="C5785" t="s">
        <v>78</v>
      </c>
      <c r="D5785" t="s">
        <v>237</v>
      </c>
      <c r="E5785" t="s">
        <v>21875</v>
      </c>
      <c r="F5785" t="s">
        <v>5470</v>
      </c>
      <c r="G5785" t="s">
        <v>71</v>
      </c>
      <c r="H5785" t="s">
        <v>129</v>
      </c>
      <c r="I5785" t="s">
        <v>22</v>
      </c>
      <c r="J5785" t="s">
        <v>141</v>
      </c>
      <c r="K5785" t="s">
        <v>21876</v>
      </c>
      <c r="L5785" t="s">
        <v>21877</v>
      </c>
      <c r="M5785">
        <v>0.90916666599999996</v>
      </c>
      <c r="N5785">
        <v>1</v>
      </c>
      <c r="O5785">
        <v>442</v>
      </c>
      <c r="P5785">
        <v>0</v>
      </c>
      <c r="Q5785">
        <v>0</v>
      </c>
      <c r="R5785">
        <v>0.90916699999999995</v>
      </c>
      <c r="S5785">
        <v>401.85166600000002</v>
      </c>
      <c r="T5785">
        <v>0</v>
      </c>
      <c r="U5785">
        <v>0</v>
      </c>
    </row>
    <row r="5786" spans="1:21" x14ac:dyDescent="0.25">
      <c r="A5786" t="s">
        <v>21878</v>
      </c>
      <c r="B5786">
        <v>1</v>
      </c>
      <c r="C5786" t="s">
        <v>78</v>
      </c>
      <c r="D5786" t="s">
        <v>237</v>
      </c>
      <c r="E5786" t="s">
        <v>21879</v>
      </c>
      <c r="F5786" t="s">
        <v>4991</v>
      </c>
      <c r="G5786" t="s">
        <v>71</v>
      </c>
      <c r="H5786" t="s">
        <v>129</v>
      </c>
      <c r="I5786" t="s">
        <v>22</v>
      </c>
      <c r="J5786" t="s">
        <v>141</v>
      </c>
      <c r="K5786" t="s">
        <v>21880</v>
      </c>
      <c r="L5786" t="s">
        <v>21881</v>
      </c>
      <c r="M5786">
        <v>3.3708333330000002</v>
      </c>
      <c r="N5786">
        <v>0</v>
      </c>
      <c r="O5786">
        <v>3</v>
      </c>
      <c r="P5786">
        <v>0</v>
      </c>
      <c r="Q5786">
        <v>0</v>
      </c>
      <c r="R5786">
        <v>0</v>
      </c>
      <c r="S5786">
        <v>10.112500000000001</v>
      </c>
      <c r="T5786">
        <v>0</v>
      </c>
      <c r="U5786">
        <v>0</v>
      </c>
    </row>
    <row r="5787" spans="1:21" x14ac:dyDescent="0.25">
      <c r="A5787" t="s">
        <v>21882</v>
      </c>
      <c r="B5787">
        <v>1</v>
      </c>
      <c r="C5787" t="s">
        <v>78</v>
      </c>
      <c r="D5787" t="s">
        <v>237</v>
      </c>
      <c r="E5787" t="s">
        <v>21883</v>
      </c>
      <c r="F5787" t="s">
        <v>128</v>
      </c>
      <c r="G5787" t="s">
        <v>71</v>
      </c>
      <c r="H5787" t="s">
        <v>129</v>
      </c>
      <c r="I5787" t="s">
        <v>22</v>
      </c>
      <c r="J5787" t="s">
        <v>130</v>
      </c>
      <c r="K5787" t="s">
        <v>21884</v>
      </c>
      <c r="L5787" t="s">
        <v>21885</v>
      </c>
      <c r="M5787">
        <v>1.407108333</v>
      </c>
      <c r="N5787">
        <v>0</v>
      </c>
      <c r="O5787">
        <v>45</v>
      </c>
      <c r="P5787">
        <v>0</v>
      </c>
      <c r="Q5787">
        <v>0</v>
      </c>
      <c r="R5787">
        <v>0</v>
      </c>
      <c r="S5787">
        <v>63.319875000000003</v>
      </c>
      <c r="T5787">
        <v>0</v>
      </c>
      <c r="U5787">
        <v>0</v>
      </c>
    </row>
    <row r="5788" spans="1:21" x14ac:dyDescent="0.25">
      <c r="A5788" t="s">
        <v>21886</v>
      </c>
      <c r="B5788">
        <v>1</v>
      </c>
      <c r="C5788" t="s">
        <v>78</v>
      </c>
      <c r="D5788" t="s">
        <v>237</v>
      </c>
      <c r="E5788" t="s">
        <v>21887</v>
      </c>
      <c r="F5788" t="s">
        <v>135</v>
      </c>
      <c r="G5788" t="s">
        <v>71</v>
      </c>
      <c r="H5788" t="s">
        <v>129</v>
      </c>
      <c r="I5788" t="s">
        <v>22</v>
      </c>
      <c r="J5788" t="s">
        <v>141</v>
      </c>
      <c r="K5788" t="s">
        <v>21888</v>
      </c>
      <c r="L5788" t="s">
        <v>21889</v>
      </c>
      <c r="M5788">
        <v>2.1063888880000001</v>
      </c>
      <c r="N5788">
        <v>1</v>
      </c>
      <c r="O5788">
        <v>282</v>
      </c>
      <c r="P5788">
        <v>0</v>
      </c>
      <c r="Q5788">
        <v>0</v>
      </c>
      <c r="R5788">
        <v>2.1063890000000001</v>
      </c>
      <c r="S5788">
        <v>594.001666</v>
      </c>
      <c r="T5788">
        <v>0</v>
      </c>
      <c r="U5788">
        <v>0</v>
      </c>
    </row>
    <row r="5789" spans="1:21" x14ac:dyDescent="0.25">
      <c r="A5789" t="s">
        <v>21890</v>
      </c>
      <c r="B5789">
        <v>1</v>
      </c>
      <c r="C5789" t="s">
        <v>78</v>
      </c>
      <c r="D5789" t="s">
        <v>237</v>
      </c>
      <c r="E5789" t="s">
        <v>21891</v>
      </c>
      <c r="F5789" t="s">
        <v>4991</v>
      </c>
      <c r="G5789" t="s">
        <v>71</v>
      </c>
      <c r="H5789" t="s">
        <v>129</v>
      </c>
      <c r="I5789" t="s">
        <v>22</v>
      </c>
      <c r="J5789" t="s">
        <v>141</v>
      </c>
      <c r="K5789" t="s">
        <v>21892</v>
      </c>
      <c r="L5789" t="s">
        <v>21893</v>
      </c>
      <c r="M5789">
        <v>1.068333333</v>
      </c>
      <c r="N5789">
        <v>0</v>
      </c>
      <c r="O5789">
        <v>1</v>
      </c>
      <c r="P5789">
        <v>0</v>
      </c>
      <c r="Q5789">
        <v>0</v>
      </c>
      <c r="R5789">
        <v>0</v>
      </c>
      <c r="S5789">
        <v>1.068333</v>
      </c>
      <c r="T5789">
        <v>0</v>
      </c>
      <c r="U5789">
        <v>0</v>
      </c>
    </row>
    <row r="5790" spans="1:21" x14ac:dyDescent="0.25">
      <c r="A5790" t="s">
        <v>21894</v>
      </c>
      <c r="B5790">
        <v>1</v>
      </c>
      <c r="C5790" t="s">
        <v>78</v>
      </c>
      <c r="D5790" t="s">
        <v>237</v>
      </c>
      <c r="E5790" t="s">
        <v>21895</v>
      </c>
      <c r="F5790" t="s">
        <v>4991</v>
      </c>
      <c r="G5790" t="s">
        <v>71</v>
      </c>
      <c r="H5790" t="s">
        <v>129</v>
      </c>
      <c r="I5790" t="s">
        <v>22</v>
      </c>
      <c r="J5790" t="s">
        <v>141</v>
      </c>
      <c r="K5790" t="s">
        <v>21896</v>
      </c>
      <c r="L5790" t="s">
        <v>21897</v>
      </c>
      <c r="M5790">
        <v>4.55</v>
      </c>
      <c r="N5790">
        <v>0</v>
      </c>
      <c r="O5790">
        <v>2</v>
      </c>
      <c r="P5790">
        <v>0</v>
      </c>
      <c r="Q5790">
        <v>0</v>
      </c>
      <c r="R5790">
        <v>0</v>
      </c>
      <c r="S5790">
        <v>9.1</v>
      </c>
      <c r="T5790">
        <v>0</v>
      </c>
      <c r="U5790">
        <v>0</v>
      </c>
    </row>
    <row r="5791" spans="1:21" x14ac:dyDescent="0.25">
      <c r="A5791" t="s">
        <v>21898</v>
      </c>
      <c r="B5791">
        <v>1</v>
      </c>
      <c r="C5791" t="s">
        <v>78</v>
      </c>
      <c r="D5791" t="s">
        <v>237</v>
      </c>
      <c r="E5791" t="s">
        <v>21899</v>
      </c>
      <c r="F5791" t="s">
        <v>4991</v>
      </c>
      <c r="G5791" t="s">
        <v>71</v>
      </c>
      <c r="H5791" t="s">
        <v>129</v>
      </c>
      <c r="I5791" t="s">
        <v>22</v>
      </c>
      <c r="J5791" t="s">
        <v>141</v>
      </c>
      <c r="K5791" t="s">
        <v>21900</v>
      </c>
      <c r="L5791" t="s">
        <v>21901</v>
      </c>
      <c r="M5791">
        <v>2.8177777769999999</v>
      </c>
      <c r="N5791">
        <v>0</v>
      </c>
      <c r="O5791">
        <v>2</v>
      </c>
      <c r="P5791">
        <v>0</v>
      </c>
      <c r="Q5791">
        <v>0</v>
      </c>
      <c r="R5791">
        <v>0</v>
      </c>
      <c r="S5791">
        <v>5.6355560000000002</v>
      </c>
      <c r="T5791">
        <v>0</v>
      </c>
      <c r="U5791">
        <v>0</v>
      </c>
    </row>
    <row r="5792" spans="1:21" x14ac:dyDescent="0.25">
      <c r="A5792" t="s">
        <v>21902</v>
      </c>
      <c r="B5792">
        <v>1</v>
      </c>
      <c r="C5792" t="s">
        <v>78</v>
      </c>
      <c r="D5792" t="s">
        <v>81</v>
      </c>
      <c r="E5792" t="s">
        <v>21903</v>
      </c>
      <c r="F5792" t="s">
        <v>140</v>
      </c>
      <c r="G5792" t="s">
        <v>72</v>
      </c>
      <c r="H5792" t="s">
        <v>129</v>
      </c>
      <c r="I5792" t="s">
        <v>22</v>
      </c>
      <c r="J5792" t="s">
        <v>141</v>
      </c>
      <c r="K5792" t="s">
        <v>21904</v>
      </c>
      <c r="L5792" t="s">
        <v>21905</v>
      </c>
      <c r="M5792">
        <v>0.96333333300000001</v>
      </c>
      <c r="N5792">
        <v>21</v>
      </c>
      <c r="O5792">
        <v>450</v>
      </c>
      <c r="P5792">
        <v>0</v>
      </c>
      <c r="Q5792">
        <v>1</v>
      </c>
      <c r="R5792">
        <v>20.23</v>
      </c>
      <c r="S5792">
        <v>433.5</v>
      </c>
      <c r="T5792">
        <v>0</v>
      </c>
      <c r="U5792">
        <v>0.96333299999999999</v>
      </c>
    </row>
    <row r="5793" spans="1:21" x14ac:dyDescent="0.25">
      <c r="A5793" t="s">
        <v>21906</v>
      </c>
      <c r="B5793">
        <v>1</v>
      </c>
      <c r="C5793" t="s">
        <v>78</v>
      </c>
      <c r="D5793" t="s">
        <v>81</v>
      </c>
      <c r="E5793" t="s">
        <v>21907</v>
      </c>
      <c r="F5793" t="s">
        <v>140</v>
      </c>
      <c r="G5793" t="s">
        <v>72</v>
      </c>
      <c r="H5793" t="s">
        <v>129</v>
      </c>
      <c r="I5793" t="s">
        <v>22</v>
      </c>
      <c r="J5793" t="s">
        <v>141</v>
      </c>
      <c r="K5793" t="s">
        <v>21908</v>
      </c>
      <c r="L5793" t="s">
        <v>21909</v>
      </c>
      <c r="M5793">
        <v>0.32388888799999999</v>
      </c>
      <c r="N5793">
        <v>1</v>
      </c>
      <c r="O5793">
        <v>185</v>
      </c>
      <c r="P5793">
        <v>0</v>
      </c>
      <c r="Q5793">
        <v>0</v>
      </c>
      <c r="R5793">
        <v>0.32388899999999998</v>
      </c>
      <c r="S5793">
        <v>59.919443999999999</v>
      </c>
      <c r="T5793">
        <v>0</v>
      </c>
      <c r="U5793">
        <v>0</v>
      </c>
    </row>
    <row r="5794" spans="1:21" x14ac:dyDescent="0.25">
      <c r="A5794" t="s">
        <v>21910</v>
      </c>
      <c r="B5794">
        <v>1</v>
      </c>
      <c r="C5794" t="s">
        <v>78</v>
      </c>
      <c r="D5794" t="s">
        <v>81</v>
      </c>
      <c r="E5794" t="s">
        <v>21911</v>
      </c>
      <c r="F5794" t="s">
        <v>140</v>
      </c>
      <c r="G5794" t="s">
        <v>72</v>
      </c>
      <c r="H5794" t="s">
        <v>129</v>
      </c>
      <c r="I5794" t="s">
        <v>22</v>
      </c>
      <c r="J5794" t="s">
        <v>141</v>
      </c>
      <c r="K5794" t="s">
        <v>21912</v>
      </c>
      <c r="L5794" t="s">
        <v>21913</v>
      </c>
      <c r="M5794">
        <v>0.388333333</v>
      </c>
      <c r="N5794">
        <v>0</v>
      </c>
      <c r="O5794">
        <v>210</v>
      </c>
      <c r="P5794">
        <v>0</v>
      </c>
      <c r="Q5794">
        <v>0</v>
      </c>
      <c r="R5794">
        <v>0</v>
      </c>
      <c r="S5794">
        <v>81.55</v>
      </c>
      <c r="T5794">
        <v>0</v>
      </c>
      <c r="U5794">
        <v>0</v>
      </c>
    </row>
    <row r="5795" spans="1:21" x14ac:dyDescent="0.25">
      <c r="A5795" t="s">
        <v>21914</v>
      </c>
      <c r="B5795">
        <v>1</v>
      </c>
      <c r="C5795" t="s">
        <v>78</v>
      </c>
      <c r="D5795" t="s">
        <v>81</v>
      </c>
      <c r="E5795" t="s">
        <v>10573</v>
      </c>
      <c r="F5795" t="s">
        <v>5012</v>
      </c>
      <c r="G5795" t="s">
        <v>72</v>
      </c>
      <c r="H5795" t="s">
        <v>129</v>
      </c>
      <c r="I5795" t="s">
        <v>22</v>
      </c>
      <c r="J5795" t="s">
        <v>141</v>
      </c>
      <c r="K5795" t="s">
        <v>21915</v>
      </c>
      <c r="L5795" t="s">
        <v>21916</v>
      </c>
      <c r="M5795">
        <v>0.97722222199999997</v>
      </c>
      <c r="N5795">
        <v>1</v>
      </c>
      <c r="O5795">
        <v>496</v>
      </c>
      <c r="P5795">
        <v>0</v>
      </c>
      <c r="Q5795">
        <v>0</v>
      </c>
      <c r="R5795">
        <v>0.97722200000000004</v>
      </c>
      <c r="S5795">
        <v>484.70222200000001</v>
      </c>
      <c r="T5795">
        <v>0</v>
      </c>
      <c r="U5795">
        <v>0</v>
      </c>
    </row>
    <row r="5796" spans="1:21" x14ac:dyDescent="0.25">
      <c r="A5796" t="s">
        <v>21917</v>
      </c>
      <c r="B5796">
        <v>1</v>
      </c>
      <c r="C5796" t="s">
        <v>78</v>
      </c>
      <c r="D5796" t="s">
        <v>102</v>
      </c>
      <c r="E5796" t="s">
        <v>21918</v>
      </c>
      <c r="F5796" t="s">
        <v>5012</v>
      </c>
      <c r="G5796" t="s">
        <v>72</v>
      </c>
      <c r="H5796" t="s">
        <v>129</v>
      </c>
      <c r="I5796" t="s">
        <v>22</v>
      </c>
      <c r="J5796" t="s">
        <v>141</v>
      </c>
      <c r="K5796" t="s">
        <v>21919</v>
      </c>
      <c r="L5796" t="s">
        <v>21920</v>
      </c>
      <c r="M5796">
        <v>3.4525000000000001</v>
      </c>
      <c r="N5796">
        <v>0</v>
      </c>
      <c r="O5796">
        <v>0</v>
      </c>
      <c r="P5796">
        <v>0</v>
      </c>
      <c r="Q5796">
        <v>19</v>
      </c>
      <c r="R5796">
        <v>0</v>
      </c>
      <c r="S5796">
        <v>0</v>
      </c>
      <c r="T5796">
        <v>0</v>
      </c>
      <c r="U5796">
        <v>65.597499999999997</v>
      </c>
    </row>
    <row r="5797" spans="1:21" x14ac:dyDescent="0.25">
      <c r="A5797" t="s">
        <v>21921</v>
      </c>
      <c r="B5797">
        <v>1</v>
      </c>
      <c r="C5797" t="s">
        <v>78</v>
      </c>
      <c r="D5797" t="s">
        <v>81</v>
      </c>
      <c r="E5797" t="s">
        <v>21922</v>
      </c>
      <c r="F5797" t="s">
        <v>5417</v>
      </c>
      <c r="G5797" t="s">
        <v>71</v>
      </c>
      <c r="H5797" t="s">
        <v>129</v>
      </c>
      <c r="I5797" t="s">
        <v>22</v>
      </c>
      <c r="J5797" t="s">
        <v>141</v>
      </c>
      <c r="K5797" t="s">
        <v>21923</v>
      </c>
      <c r="L5797" t="s">
        <v>21924</v>
      </c>
      <c r="M5797">
        <v>1.2255555549999999</v>
      </c>
      <c r="N5797">
        <v>0</v>
      </c>
      <c r="O5797">
        <v>28</v>
      </c>
      <c r="P5797">
        <v>0</v>
      </c>
      <c r="Q5797">
        <v>0</v>
      </c>
      <c r="R5797">
        <v>0</v>
      </c>
      <c r="S5797">
        <v>34.315556000000001</v>
      </c>
      <c r="T5797">
        <v>0</v>
      </c>
      <c r="U5797">
        <v>0</v>
      </c>
    </row>
    <row r="5798" spans="1:21" x14ac:dyDescent="0.25">
      <c r="A5798" t="s">
        <v>21925</v>
      </c>
      <c r="B5798">
        <v>1</v>
      </c>
      <c r="C5798" t="s">
        <v>78</v>
      </c>
      <c r="D5798" t="s">
        <v>102</v>
      </c>
      <c r="E5798" t="s">
        <v>21926</v>
      </c>
      <c r="F5798" t="s">
        <v>5470</v>
      </c>
      <c r="G5798" t="s">
        <v>71</v>
      </c>
      <c r="H5798" t="s">
        <v>129</v>
      </c>
      <c r="I5798" t="s">
        <v>22</v>
      </c>
      <c r="J5798" t="s">
        <v>141</v>
      </c>
      <c r="K5798" t="s">
        <v>21927</v>
      </c>
      <c r="L5798" t="s">
        <v>21928</v>
      </c>
      <c r="M5798">
        <v>0.95666666600000005</v>
      </c>
      <c r="N5798">
        <v>0</v>
      </c>
      <c r="O5798">
        <v>0</v>
      </c>
      <c r="P5798">
        <v>1</v>
      </c>
      <c r="Q5798">
        <v>31</v>
      </c>
      <c r="R5798">
        <v>0</v>
      </c>
      <c r="S5798">
        <v>0</v>
      </c>
      <c r="T5798">
        <v>0.95666700000000005</v>
      </c>
      <c r="U5798">
        <v>29.656666999999999</v>
      </c>
    </row>
    <row r="5799" spans="1:21" x14ac:dyDescent="0.25">
      <c r="A5799" t="s">
        <v>21929</v>
      </c>
      <c r="B5799">
        <v>1</v>
      </c>
      <c r="C5799" t="s">
        <v>78</v>
      </c>
      <c r="D5799" t="s">
        <v>83</v>
      </c>
      <c r="E5799" t="s">
        <v>21930</v>
      </c>
      <c r="F5799" t="s">
        <v>4986</v>
      </c>
      <c r="G5799" t="s">
        <v>71</v>
      </c>
      <c r="H5799" t="s">
        <v>129</v>
      </c>
      <c r="I5799" t="s">
        <v>22</v>
      </c>
      <c r="J5799" t="s">
        <v>141</v>
      </c>
      <c r="K5799" t="s">
        <v>21931</v>
      </c>
      <c r="L5799" t="s">
        <v>21932</v>
      </c>
      <c r="M5799">
        <v>2.8050000000000002</v>
      </c>
      <c r="N5799">
        <v>0</v>
      </c>
      <c r="O5799">
        <v>129</v>
      </c>
      <c r="P5799">
        <v>0</v>
      </c>
      <c r="Q5799">
        <v>0</v>
      </c>
      <c r="R5799">
        <v>0</v>
      </c>
      <c r="S5799">
        <v>361.84500000000003</v>
      </c>
      <c r="T5799">
        <v>0</v>
      </c>
      <c r="U5799">
        <v>0</v>
      </c>
    </row>
    <row r="5800" spans="1:21" x14ac:dyDescent="0.25">
      <c r="A5800" t="s">
        <v>21933</v>
      </c>
      <c r="B5800">
        <v>1</v>
      </c>
      <c r="C5800" t="s">
        <v>78</v>
      </c>
      <c r="D5800" t="s">
        <v>102</v>
      </c>
      <c r="E5800" t="s">
        <v>21934</v>
      </c>
      <c r="F5800" t="s">
        <v>4986</v>
      </c>
      <c r="G5800" t="s">
        <v>71</v>
      </c>
      <c r="H5800" t="s">
        <v>129</v>
      </c>
      <c r="I5800" t="s">
        <v>22</v>
      </c>
      <c r="J5800" t="s">
        <v>141</v>
      </c>
      <c r="K5800" t="s">
        <v>4537</v>
      </c>
      <c r="L5800" t="s">
        <v>21935</v>
      </c>
      <c r="M5800">
        <v>1.4511111109999999</v>
      </c>
      <c r="N5800">
        <v>0</v>
      </c>
      <c r="O5800">
        <v>0</v>
      </c>
      <c r="P5800">
        <v>0</v>
      </c>
      <c r="Q5800">
        <v>19</v>
      </c>
      <c r="R5800">
        <v>0</v>
      </c>
      <c r="S5800">
        <v>0</v>
      </c>
      <c r="T5800">
        <v>0</v>
      </c>
      <c r="U5800">
        <v>27.571110999999998</v>
      </c>
    </row>
    <row r="5801" spans="1:21" x14ac:dyDescent="0.25">
      <c r="A5801" t="s">
        <v>21936</v>
      </c>
      <c r="B5801">
        <v>1</v>
      </c>
      <c r="C5801" t="s">
        <v>78</v>
      </c>
      <c r="D5801" t="s">
        <v>102</v>
      </c>
      <c r="E5801" t="s">
        <v>21918</v>
      </c>
      <c r="F5801" t="s">
        <v>5012</v>
      </c>
      <c r="G5801" t="s">
        <v>72</v>
      </c>
      <c r="H5801" t="s">
        <v>129</v>
      </c>
      <c r="I5801" t="s">
        <v>22</v>
      </c>
      <c r="J5801" t="s">
        <v>141</v>
      </c>
      <c r="K5801" t="s">
        <v>21937</v>
      </c>
      <c r="L5801" t="s">
        <v>21938</v>
      </c>
      <c r="M5801">
        <v>3.0416666659999998</v>
      </c>
      <c r="N5801">
        <v>0</v>
      </c>
      <c r="O5801">
        <v>0</v>
      </c>
      <c r="P5801">
        <v>0</v>
      </c>
      <c r="Q5801">
        <v>19</v>
      </c>
      <c r="R5801">
        <v>0</v>
      </c>
      <c r="S5801">
        <v>0</v>
      </c>
      <c r="T5801">
        <v>0</v>
      </c>
      <c r="U5801">
        <v>57.791666999999997</v>
      </c>
    </row>
    <row r="5802" spans="1:21" x14ac:dyDescent="0.25">
      <c r="A5802" t="s">
        <v>21939</v>
      </c>
      <c r="B5802">
        <v>1</v>
      </c>
      <c r="C5802" t="s">
        <v>78</v>
      </c>
      <c r="D5802" t="s">
        <v>237</v>
      </c>
      <c r="E5802" t="s">
        <v>21940</v>
      </c>
      <c r="F5802" t="s">
        <v>2199</v>
      </c>
      <c r="G5802" t="s">
        <v>71</v>
      </c>
      <c r="H5802" t="s">
        <v>129</v>
      </c>
      <c r="I5802" t="s">
        <v>24</v>
      </c>
      <c r="J5802" t="s">
        <v>141</v>
      </c>
      <c r="K5802" t="s">
        <v>21941</v>
      </c>
      <c r="L5802" t="s">
        <v>21942</v>
      </c>
      <c r="M5802">
        <v>3.3602777769999999</v>
      </c>
      <c r="N5802">
        <v>0</v>
      </c>
      <c r="O5802">
        <v>32</v>
      </c>
      <c r="P5802">
        <v>0</v>
      </c>
      <c r="Q5802">
        <v>0</v>
      </c>
      <c r="R5802">
        <v>0</v>
      </c>
      <c r="S5802">
        <v>107.52888900000001</v>
      </c>
      <c r="T5802">
        <v>0</v>
      </c>
      <c r="U5802">
        <v>0</v>
      </c>
    </row>
    <row r="5803" spans="1:21" x14ac:dyDescent="0.25">
      <c r="A5803" t="s">
        <v>21943</v>
      </c>
      <c r="B5803">
        <v>1</v>
      </c>
      <c r="C5803" t="s">
        <v>78</v>
      </c>
      <c r="D5803" t="s">
        <v>83</v>
      </c>
      <c r="E5803" t="s">
        <v>21944</v>
      </c>
      <c r="F5803" t="s">
        <v>5417</v>
      </c>
      <c r="G5803" t="s">
        <v>71</v>
      </c>
      <c r="H5803" t="s">
        <v>129</v>
      </c>
      <c r="I5803" t="s">
        <v>22</v>
      </c>
      <c r="J5803" t="s">
        <v>141</v>
      </c>
      <c r="K5803" t="s">
        <v>21945</v>
      </c>
      <c r="L5803" t="s">
        <v>21946</v>
      </c>
      <c r="M5803">
        <v>1.3149999999999999</v>
      </c>
      <c r="N5803">
        <v>1</v>
      </c>
      <c r="O5803">
        <v>143</v>
      </c>
      <c r="P5803">
        <v>0</v>
      </c>
      <c r="Q5803">
        <v>0</v>
      </c>
      <c r="R5803">
        <v>1.3149999999999999</v>
      </c>
      <c r="S5803">
        <v>188.04499999999999</v>
      </c>
      <c r="T5803">
        <v>0</v>
      </c>
      <c r="U5803">
        <v>0</v>
      </c>
    </row>
    <row r="5804" spans="1:21" x14ac:dyDescent="0.25">
      <c r="A5804" t="s">
        <v>21947</v>
      </c>
      <c r="B5804">
        <v>1</v>
      </c>
      <c r="C5804" t="s">
        <v>78</v>
      </c>
      <c r="D5804" t="s">
        <v>83</v>
      </c>
      <c r="E5804" t="s">
        <v>21948</v>
      </c>
      <c r="F5804" t="s">
        <v>2199</v>
      </c>
      <c r="G5804" t="s">
        <v>71</v>
      </c>
      <c r="H5804" t="s">
        <v>129</v>
      </c>
      <c r="I5804" t="s">
        <v>22</v>
      </c>
      <c r="J5804" t="s">
        <v>141</v>
      </c>
      <c r="K5804" t="s">
        <v>21949</v>
      </c>
      <c r="L5804" t="s">
        <v>21950</v>
      </c>
      <c r="M5804">
        <v>1.3972222219999999</v>
      </c>
      <c r="N5804">
        <v>0</v>
      </c>
      <c r="O5804">
        <v>2</v>
      </c>
      <c r="P5804">
        <v>0</v>
      </c>
      <c r="Q5804">
        <v>0</v>
      </c>
      <c r="R5804">
        <v>0</v>
      </c>
      <c r="S5804">
        <v>2.7944439999999999</v>
      </c>
      <c r="T5804">
        <v>0</v>
      </c>
      <c r="U5804">
        <v>0</v>
      </c>
    </row>
    <row r="5805" spans="1:21" x14ac:dyDescent="0.25">
      <c r="A5805" t="s">
        <v>21951</v>
      </c>
      <c r="B5805">
        <v>1</v>
      </c>
      <c r="C5805" t="s">
        <v>78</v>
      </c>
      <c r="D5805" t="s">
        <v>237</v>
      </c>
      <c r="E5805" t="s">
        <v>21952</v>
      </c>
      <c r="F5805" t="s">
        <v>4991</v>
      </c>
      <c r="G5805" t="s">
        <v>71</v>
      </c>
      <c r="H5805" t="s">
        <v>129</v>
      </c>
      <c r="I5805" t="s">
        <v>22</v>
      </c>
      <c r="J5805" t="s">
        <v>141</v>
      </c>
      <c r="K5805" t="s">
        <v>21953</v>
      </c>
      <c r="L5805" t="s">
        <v>21954</v>
      </c>
      <c r="M5805">
        <v>1.0249999999999999</v>
      </c>
      <c r="N5805">
        <v>0</v>
      </c>
      <c r="O5805">
        <v>4</v>
      </c>
      <c r="P5805">
        <v>0</v>
      </c>
      <c r="Q5805">
        <v>0</v>
      </c>
      <c r="R5805">
        <v>0</v>
      </c>
      <c r="S5805">
        <v>4.0999999999999996</v>
      </c>
      <c r="T5805">
        <v>0</v>
      </c>
      <c r="U5805">
        <v>0</v>
      </c>
    </row>
    <row r="5806" spans="1:21" x14ac:dyDescent="0.25">
      <c r="A5806" t="s">
        <v>21955</v>
      </c>
      <c r="B5806">
        <v>1</v>
      </c>
      <c r="C5806" t="s">
        <v>78</v>
      </c>
      <c r="D5806" t="s">
        <v>108</v>
      </c>
      <c r="E5806" t="s">
        <v>21956</v>
      </c>
      <c r="F5806" t="s">
        <v>5070</v>
      </c>
      <c r="G5806" t="s">
        <v>71</v>
      </c>
      <c r="H5806" t="s">
        <v>129</v>
      </c>
      <c r="I5806" t="s">
        <v>22</v>
      </c>
      <c r="J5806" t="s">
        <v>141</v>
      </c>
      <c r="K5806" t="s">
        <v>21957</v>
      </c>
      <c r="L5806" t="s">
        <v>21958</v>
      </c>
      <c r="M5806">
        <v>1.374166666</v>
      </c>
      <c r="N5806">
        <v>0</v>
      </c>
      <c r="O5806">
        <v>1</v>
      </c>
      <c r="P5806">
        <v>0</v>
      </c>
      <c r="Q5806">
        <v>0</v>
      </c>
      <c r="R5806">
        <v>0</v>
      </c>
      <c r="S5806">
        <v>1.3741669999999999</v>
      </c>
      <c r="T5806">
        <v>0</v>
      </c>
      <c r="U5806">
        <v>0</v>
      </c>
    </row>
    <row r="5807" spans="1:21" x14ac:dyDescent="0.25">
      <c r="A5807" t="s">
        <v>21959</v>
      </c>
      <c r="B5807">
        <v>1</v>
      </c>
      <c r="C5807" t="s">
        <v>78</v>
      </c>
      <c r="D5807" t="s">
        <v>104</v>
      </c>
      <c r="E5807" t="s">
        <v>21960</v>
      </c>
      <c r="F5807" t="s">
        <v>5748</v>
      </c>
      <c r="G5807" t="s">
        <v>71</v>
      </c>
      <c r="H5807" t="s">
        <v>129</v>
      </c>
      <c r="I5807" t="s">
        <v>22</v>
      </c>
      <c r="J5807" t="s">
        <v>141</v>
      </c>
      <c r="K5807" t="s">
        <v>21961</v>
      </c>
      <c r="L5807" t="s">
        <v>21962</v>
      </c>
      <c r="M5807">
        <v>0.48305555500000003</v>
      </c>
      <c r="N5807">
        <v>0</v>
      </c>
      <c r="O5807">
        <v>101</v>
      </c>
      <c r="P5807">
        <v>0</v>
      </c>
      <c r="Q5807">
        <v>0</v>
      </c>
      <c r="R5807">
        <v>0</v>
      </c>
      <c r="S5807">
        <v>48.788611000000003</v>
      </c>
      <c r="T5807">
        <v>0</v>
      </c>
      <c r="U5807">
        <v>0</v>
      </c>
    </row>
    <row r="5808" spans="1:21" x14ac:dyDescent="0.25">
      <c r="A5808" t="s">
        <v>21963</v>
      </c>
      <c r="B5808">
        <v>1</v>
      </c>
      <c r="C5808" t="s">
        <v>78</v>
      </c>
      <c r="D5808" t="s">
        <v>102</v>
      </c>
      <c r="E5808" t="s">
        <v>20569</v>
      </c>
      <c r="F5808" t="s">
        <v>140</v>
      </c>
      <c r="G5808" t="s">
        <v>72</v>
      </c>
      <c r="H5808" t="s">
        <v>129</v>
      </c>
      <c r="I5808" t="s">
        <v>22</v>
      </c>
      <c r="J5808" t="s">
        <v>141</v>
      </c>
      <c r="K5808" t="s">
        <v>21964</v>
      </c>
      <c r="L5808" t="s">
        <v>21965</v>
      </c>
      <c r="M5808">
        <v>0.23027777699999999</v>
      </c>
      <c r="N5808">
        <v>83</v>
      </c>
      <c r="O5808">
        <v>2247</v>
      </c>
      <c r="P5808">
        <v>37</v>
      </c>
      <c r="Q5808">
        <v>13</v>
      </c>
      <c r="R5808">
        <v>19.113054999999999</v>
      </c>
      <c r="S5808">
        <v>517.43416500000001</v>
      </c>
      <c r="T5808">
        <v>8.5202779999999994</v>
      </c>
      <c r="U5808">
        <v>2.993611</v>
      </c>
    </row>
    <row r="5809" spans="1:21" x14ac:dyDescent="0.25">
      <c r="A5809" t="s">
        <v>21966</v>
      </c>
      <c r="B5809">
        <v>1</v>
      </c>
      <c r="C5809" t="s">
        <v>79</v>
      </c>
      <c r="D5809" t="s">
        <v>115</v>
      </c>
      <c r="E5809" t="s">
        <v>21967</v>
      </c>
      <c r="F5809" t="s">
        <v>5842</v>
      </c>
      <c r="G5809" t="s">
        <v>71</v>
      </c>
      <c r="H5809" t="s">
        <v>129</v>
      </c>
      <c r="I5809" t="s">
        <v>22</v>
      </c>
      <c r="J5809" t="s">
        <v>141</v>
      </c>
      <c r="K5809" t="s">
        <v>21968</v>
      </c>
      <c r="L5809" t="s">
        <v>21969</v>
      </c>
      <c r="M5809">
        <v>0.443333333</v>
      </c>
      <c r="N5809">
        <v>0</v>
      </c>
      <c r="O5809">
        <v>78</v>
      </c>
      <c r="P5809">
        <v>0</v>
      </c>
      <c r="Q5809">
        <v>0</v>
      </c>
      <c r="R5809">
        <v>0</v>
      </c>
      <c r="S5809">
        <v>34.58</v>
      </c>
      <c r="T5809">
        <v>0</v>
      </c>
      <c r="U5809">
        <v>0</v>
      </c>
    </row>
    <row r="5810" spans="1:21" x14ac:dyDescent="0.25">
      <c r="A5810" t="s">
        <v>21970</v>
      </c>
      <c r="B5810">
        <v>1</v>
      </c>
      <c r="C5810" t="s">
        <v>78</v>
      </c>
      <c r="D5810" t="s">
        <v>104</v>
      </c>
      <c r="E5810" t="s">
        <v>14788</v>
      </c>
      <c r="F5810" t="s">
        <v>5417</v>
      </c>
      <c r="G5810" t="s">
        <v>71</v>
      </c>
      <c r="H5810" t="s">
        <v>129</v>
      </c>
      <c r="I5810" t="s">
        <v>22</v>
      </c>
      <c r="J5810" t="s">
        <v>141</v>
      </c>
      <c r="K5810" t="s">
        <v>21971</v>
      </c>
      <c r="L5810" t="s">
        <v>21972</v>
      </c>
      <c r="M5810">
        <v>1.445277777</v>
      </c>
      <c r="N5810">
        <v>0</v>
      </c>
      <c r="O5810">
        <v>1</v>
      </c>
      <c r="P5810">
        <v>0</v>
      </c>
      <c r="Q5810">
        <v>0</v>
      </c>
      <c r="R5810">
        <v>0</v>
      </c>
      <c r="S5810">
        <v>1.4452780000000001</v>
      </c>
      <c r="T5810">
        <v>0</v>
      </c>
      <c r="U5810">
        <v>0</v>
      </c>
    </row>
    <row r="5811" spans="1:21" x14ac:dyDescent="0.25">
      <c r="A5811" t="s">
        <v>21973</v>
      </c>
      <c r="B5811">
        <v>1</v>
      </c>
      <c r="C5811" t="s">
        <v>78</v>
      </c>
      <c r="D5811" t="s">
        <v>237</v>
      </c>
      <c r="E5811" t="s">
        <v>21974</v>
      </c>
      <c r="F5811" t="s">
        <v>4991</v>
      </c>
      <c r="G5811" t="s">
        <v>71</v>
      </c>
      <c r="H5811" t="s">
        <v>129</v>
      </c>
      <c r="I5811" t="s">
        <v>22</v>
      </c>
      <c r="J5811" t="s">
        <v>141</v>
      </c>
      <c r="K5811" t="s">
        <v>21975</v>
      </c>
      <c r="L5811" t="s">
        <v>21976</v>
      </c>
      <c r="M5811">
        <v>1.0872222220000001</v>
      </c>
      <c r="N5811">
        <v>0</v>
      </c>
      <c r="O5811">
        <v>3</v>
      </c>
      <c r="P5811">
        <v>0</v>
      </c>
      <c r="Q5811">
        <v>0</v>
      </c>
      <c r="R5811">
        <v>0</v>
      </c>
      <c r="S5811">
        <v>3.2616670000000001</v>
      </c>
      <c r="T5811">
        <v>0</v>
      </c>
      <c r="U5811">
        <v>0</v>
      </c>
    </row>
    <row r="5812" spans="1:21" x14ac:dyDescent="0.25">
      <c r="A5812" t="s">
        <v>21977</v>
      </c>
      <c r="B5812">
        <v>1</v>
      </c>
      <c r="C5812" t="s">
        <v>78</v>
      </c>
      <c r="D5812" t="s">
        <v>237</v>
      </c>
      <c r="E5812" t="s">
        <v>21978</v>
      </c>
      <c r="F5812" t="s">
        <v>2199</v>
      </c>
      <c r="G5812" t="s">
        <v>71</v>
      </c>
      <c r="H5812" t="s">
        <v>129</v>
      </c>
      <c r="I5812" t="s">
        <v>22</v>
      </c>
      <c r="J5812" t="s">
        <v>141</v>
      </c>
      <c r="K5812" t="s">
        <v>21979</v>
      </c>
      <c r="L5812" t="s">
        <v>21980</v>
      </c>
      <c r="M5812">
        <v>9.2541666659999997</v>
      </c>
      <c r="N5812">
        <v>0</v>
      </c>
      <c r="O5812">
        <v>3</v>
      </c>
      <c r="P5812">
        <v>0</v>
      </c>
      <c r="Q5812">
        <v>0</v>
      </c>
      <c r="R5812">
        <v>0</v>
      </c>
      <c r="S5812">
        <v>27.762499999999999</v>
      </c>
      <c r="T5812">
        <v>0</v>
      </c>
      <c r="U5812">
        <v>0</v>
      </c>
    </row>
    <row r="5813" spans="1:21" x14ac:dyDescent="0.25">
      <c r="A5813" t="s">
        <v>21981</v>
      </c>
      <c r="B5813">
        <v>1</v>
      </c>
      <c r="C5813" t="s">
        <v>79</v>
      </c>
      <c r="D5813" t="s">
        <v>115</v>
      </c>
      <c r="E5813" t="s">
        <v>21982</v>
      </c>
      <c r="F5813" t="s">
        <v>4991</v>
      </c>
      <c r="G5813" t="s">
        <v>71</v>
      </c>
      <c r="H5813" t="s">
        <v>129</v>
      </c>
      <c r="I5813" t="s">
        <v>22</v>
      </c>
      <c r="J5813" t="s">
        <v>141</v>
      </c>
      <c r="K5813" t="s">
        <v>9457</v>
      </c>
      <c r="L5813" t="s">
        <v>21983</v>
      </c>
      <c r="M5813">
        <v>9.5066666659999992</v>
      </c>
      <c r="N5813">
        <v>0</v>
      </c>
      <c r="O5813">
        <v>0</v>
      </c>
      <c r="P5813">
        <v>0</v>
      </c>
      <c r="Q5813">
        <v>1</v>
      </c>
      <c r="R5813">
        <v>0</v>
      </c>
      <c r="S5813">
        <v>0</v>
      </c>
      <c r="T5813">
        <v>0</v>
      </c>
      <c r="U5813">
        <v>9.5066670000000002</v>
      </c>
    </row>
    <row r="5814" spans="1:21" x14ac:dyDescent="0.25">
      <c r="A5814" t="s">
        <v>21984</v>
      </c>
      <c r="B5814">
        <v>1</v>
      </c>
      <c r="C5814" t="s">
        <v>79</v>
      </c>
      <c r="D5814" t="s">
        <v>115</v>
      </c>
      <c r="E5814" t="s">
        <v>21985</v>
      </c>
      <c r="F5814" t="s">
        <v>4991</v>
      </c>
      <c r="G5814" t="s">
        <v>71</v>
      </c>
      <c r="H5814" t="s">
        <v>129</v>
      </c>
      <c r="I5814" t="s">
        <v>22</v>
      </c>
      <c r="J5814" t="s">
        <v>141</v>
      </c>
      <c r="K5814" t="s">
        <v>21986</v>
      </c>
      <c r="L5814" t="s">
        <v>21987</v>
      </c>
      <c r="M5814">
        <v>0.53749999999999998</v>
      </c>
      <c r="N5814">
        <v>0</v>
      </c>
      <c r="O5814">
        <v>1</v>
      </c>
      <c r="P5814">
        <v>0</v>
      </c>
      <c r="Q5814">
        <v>0</v>
      </c>
      <c r="R5814">
        <v>0</v>
      </c>
      <c r="S5814">
        <v>0.53749999999999998</v>
      </c>
      <c r="T5814">
        <v>0</v>
      </c>
      <c r="U5814">
        <v>0</v>
      </c>
    </row>
    <row r="5815" spans="1:21" x14ac:dyDescent="0.25">
      <c r="A5815" t="s">
        <v>21988</v>
      </c>
      <c r="B5815">
        <v>1</v>
      </c>
      <c r="C5815" t="s">
        <v>78</v>
      </c>
      <c r="D5815" t="s">
        <v>90</v>
      </c>
      <c r="E5815" t="s">
        <v>21989</v>
      </c>
      <c r="F5815" t="s">
        <v>4986</v>
      </c>
      <c r="G5815" t="s">
        <v>71</v>
      </c>
      <c r="H5815" t="s">
        <v>129</v>
      </c>
      <c r="I5815" t="s">
        <v>22</v>
      </c>
      <c r="J5815" t="s">
        <v>141</v>
      </c>
      <c r="K5815" t="s">
        <v>21990</v>
      </c>
      <c r="L5815" t="s">
        <v>21991</v>
      </c>
      <c r="M5815">
        <v>0.60277777700000001</v>
      </c>
      <c r="N5815">
        <v>0</v>
      </c>
      <c r="O5815">
        <v>62</v>
      </c>
      <c r="P5815">
        <v>0</v>
      </c>
      <c r="Q5815">
        <v>0</v>
      </c>
      <c r="R5815">
        <v>0</v>
      </c>
      <c r="S5815">
        <v>37.372222000000001</v>
      </c>
      <c r="T5815">
        <v>0</v>
      </c>
      <c r="U5815">
        <v>0</v>
      </c>
    </row>
    <row r="5816" spans="1:21" x14ac:dyDescent="0.25">
      <c r="A5816" t="s">
        <v>21992</v>
      </c>
      <c r="B5816">
        <v>1</v>
      </c>
      <c r="C5816" t="s">
        <v>79</v>
      </c>
      <c r="D5816" t="s">
        <v>125</v>
      </c>
      <c r="E5816" t="s">
        <v>21993</v>
      </c>
      <c r="F5816" t="s">
        <v>5884</v>
      </c>
      <c r="G5816" t="s">
        <v>71</v>
      </c>
      <c r="H5816" t="s">
        <v>129</v>
      </c>
      <c r="I5816" t="s">
        <v>22</v>
      </c>
      <c r="J5816" t="s">
        <v>141</v>
      </c>
      <c r="K5816" t="s">
        <v>21994</v>
      </c>
      <c r="L5816" t="s">
        <v>21995</v>
      </c>
      <c r="M5816">
        <v>1.6486111109999999</v>
      </c>
      <c r="N5816">
        <v>0</v>
      </c>
      <c r="O5816">
        <v>12</v>
      </c>
      <c r="P5816">
        <v>0</v>
      </c>
      <c r="Q5816">
        <v>0</v>
      </c>
      <c r="R5816">
        <v>0</v>
      </c>
      <c r="S5816">
        <v>19.783332999999999</v>
      </c>
      <c r="T5816">
        <v>0</v>
      </c>
      <c r="U5816">
        <v>0</v>
      </c>
    </row>
    <row r="5817" spans="1:21" x14ac:dyDescent="0.25">
      <c r="A5817" t="s">
        <v>21996</v>
      </c>
      <c r="B5817">
        <v>1</v>
      </c>
      <c r="C5817" t="s">
        <v>78</v>
      </c>
      <c r="D5817" t="s">
        <v>98</v>
      </c>
      <c r="E5817" t="s">
        <v>21997</v>
      </c>
      <c r="F5817" t="s">
        <v>4986</v>
      </c>
      <c r="G5817" t="s">
        <v>71</v>
      </c>
      <c r="H5817" t="s">
        <v>129</v>
      </c>
      <c r="I5817" t="s">
        <v>22</v>
      </c>
      <c r="J5817" t="s">
        <v>141</v>
      </c>
      <c r="K5817" t="s">
        <v>21998</v>
      </c>
      <c r="L5817" t="s">
        <v>21999</v>
      </c>
      <c r="M5817">
        <v>1.209166666</v>
      </c>
      <c r="N5817">
        <v>0</v>
      </c>
      <c r="O5817">
        <v>50</v>
      </c>
      <c r="P5817">
        <v>0</v>
      </c>
      <c r="Q5817">
        <v>11</v>
      </c>
      <c r="R5817">
        <v>0</v>
      </c>
      <c r="S5817">
        <v>60.458333000000003</v>
      </c>
      <c r="T5817">
        <v>0</v>
      </c>
      <c r="U5817">
        <v>13.300833000000001</v>
      </c>
    </row>
    <row r="5818" spans="1:21" x14ac:dyDescent="0.25">
      <c r="A5818" t="s">
        <v>22000</v>
      </c>
      <c r="B5818">
        <v>1</v>
      </c>
      <c r="C5818" t="s">
        <v>78</v>
      </c>
      <c r="D5818" t="s">
        <v>98</v>
      </c>
      <c r="E5818" t="s">
        <v>22001</v>
      </c>
      <c r="F5818" t="s">
        <v>5470</v>
      </c>
      <c r="G5818" t="s">
        <v>71</v>
      </c>
      <c r="H5818" t="s">
        <v>129</v>
      </c>
      <c r="I5818" t="s">
        <v>22</v>
      </c>
      <c r="J5818" t="s">
        <v>141</v>
      </c>
      <c r="K5818" t="s">
        <v>22002</v>
      </c>
      <c r="L5818" t="s">
        <v>22003</v>
      </c>
      <c r="M5818">
        <v>2.2830555549999998</v>
      </c>
      <c r="N5818">
        <v>0</v>
      </c>
      <c r="O5818">
        <v>12</v>
      </c>
      <c r="P5818">
        <v>1</v>
      </c>
      <c r="Q5818">
        <v>5</v>
      </c>
      <c r="R5818">
        <v>0</v>
      </c>
      <c r="S5818">
        <v>27.396667000000001</v>
      </c>
      <c r="T5818">
        <v>2.2830560000000002</v>
      </c>
      <c r="U5818">
        <v>11.415278000000001</v>
      </c>
    </row>
    <row r="5819" spans="1:21" x14ac:dyDescent="0.25">
      <c r="A5819" t="s">
        <v>22004</v>
      </c>
      <c r="B5819">
        <v>1</v>
      </c>
      <c r="C5819" t="s">
        <v>78</v>
      </c>
      <c r="D5819" t="s">
        <v>98</v>
      </c>
      <c r="E5819" t="s">
        <v>22005</v>
      </c>
      <c r="F5819" t="s">
        <v>4991</v>
      </c>
      <c r="G5819" t="s">
        <v>71</v>
      </c>
      <c r="H5819" t="s">
        <v>129</v>
      </c>
      <c r="I5819" t="s">
        <v>22</v>
      </c>
      <c r="J5819" t="s">
        <v>141</v>
      </c>
      <c r="K5819" t="s">
        <v>22006</v>
      </c>
      <c r="L5819" t="s">
        <v>22007</v>
      </c>
      <c r="M5819">
        <v>1.484722222</v>
      </c>
      <c r="N5819">
        <v>0</v>
      </c>
      <c r="O5819">
        <v>1</v>
      </c>
      <c r="P5819">
        <v>0</v>
      </c>
      <c r="Q5819">
        <v>0</v>
      </c>
      <c r="R5819">
        <v>0</v>
      </c>
      <c r="S5819">
        <v>1.4847220000000001</v>
      </c>
      <c r="T5819">
        <v>0</v>
      </c>
      <c r="U5819">
        <v>0</v>
      </c>
    </row>
    <row r="5820" spans="1:21" x14ac:dyDescent="0.25">
      <c r="A5820" t="s">
        <v>22008</v>
      </c>
      <c r="B5820">
        <v>1</v>
      </c>
      <c r="C5820" t="s">
        <v>78</v>
      </c>
      <c r="D5820" t="s">
        <v>80</v>
      </c>
      <c r="E5820" t="s">
        <v>22009</v>
      </c>
      <c r="F5820" t="s">
        <v>2199</v>
      </c>
      <c r="G5820" t="s">
        <v>71</v>
      </c>
      <c r="H5820" t="s">
        <v>129</v>
      </c>
      <c r="I5820" t="s">
        <v>22</v>
      </c>
      <c r="J5820" t="s">
        <v>141</v>
      </c>
      <c r="K5820" t="s">
        <v>22010</v>
      </c>
      <c r="L5820" t="s">
        <v>22011</v>
      </c>
      <c r="M5820">
        <v>2.0577777770000001</v>
      </c>
      <c r="N5820">
        <v>0</v>
      </c>
      <c r="O5820">
        <v>123</v>
      </c>
      <c r="P5820">
        <v>0</v>
      </c>
      <c r="Q5820">
        <v>0</v>
      </c>
      <c r="R5820">
        <v>0</v>
      </c>
      <c r="S5820">
        <v>253.10666699999999</v>
      </c>
      <c r="T5820">
        <v>0</v>
      </c>
      <c r="U5820">
        <v>0</v>
      </c>
    </row>
    <row r="5821" spans="1:21" x14ac:dyDescent="0.25">
      <c r="A5821" t="s">
        <v>22012</v>
      </c>
      <c r="B5821">
        <v>1</v>
      </c>
      <c r="C5821" t="s">
        <v>78</v>
      </c>
      <c r="D5821" t="s">
        <v>104</v>
      </c>
      <c r="E5821" t="s">
        <v>22013</v>
      </c>
      <c r="F5821" t="s">
        <v>4991</v>
      </c>
      <c r="G5821" t="s">
        <v>71</v>
      </c>
      <c r="H5821" t="s">
        <v>129</v>
      </c>
      <c r="I5821" t="s">
        <v>22</v>
      </c>
      <c r="J5821" t="s">
        <v>141</v>
      </c>
      <c r="K5821" t="s">
        <v>22014</v>
      </c>
      <c r="L5821" t="s">
        <v>22015</v>
      </c>
      <c r="M5821">
        <v>7.2091666659999998</v>
      </c>
      <c r="N5821">
        <v>0</v>
      </c>
      <c r="O5821">
        <v>3</v>
      </c>
      <c r="P5821">
        <v>0</v>
      </c>
      <c r="Q5821">
        <v>0</v>
      </c>
      <c r="R5821">
        <v>0</v>
      </c>
      <c r="S5821">
        <v>21.627500000000001</v>
      </c>
      <c r="T5821">
        <v>0</v>
      </c>
      <c r="U5821">
        <v>0</v>
      </c>
    </row>
    <row r="5822" spans="1:21" x14ac:dyDescent="0.25">
      <c r="A5822" t="s">
        <v>22016</v>
      </c>
      <c r="B5822">
        <v>1</v>
      </c>
      <c r="C5822" t="s">
        <v>79</v>
      </c>
      <c r="D5822" t="s">
        <v>125</v>
      </c>
      <c r="E5822" t="s">
        <v>22017</v>
      </c>
      <c r="F5822" t="s">
        <v>5417</v>
      </c>
      <c r="G5822" t="s">
        <v>71</v>
      </c>
      <c r="H5822" t="s">
        <v>129</v>
      </c>
      <c r="I5822" t="s">
        <v>22</v>
      </c>
      <c r="J5822" t="s">
        <v>141</v>
      </c>
      <c r="K5822" t="s">
        <v>22018</v>
      </c>
      <c r="L5822" t="s">
        <v>22019</v>
      </c>
      <c r="M5822">
        <v>0.69944444400000005</v>
      </c>
      <c r="N5822">
        <v>0</v>
      </c>
      <c r="O5822">
        <v>1</v>
      </c>
      <c r="P5822">
        <v>0</v>
      </c>
      <c r="Q5822">
        <v>0</v>
      </c>
      <c r="R5822">
        <v>0</v>
      </c>
      <c r="S5822">
        <v>0.69944399999999995</v>
      </c>
      <c r="T5822">
        <v>0</v>
      </c>
      <c r="U5822">
        <v>0</v>
      </c>
    </row>
    <row r="5823" spans="1:21" x14ac:dyDescent="0.25">
      <c r="A5823" t="s">
        <v>22020</v>
      </c>
      <c r="B5823">
        <v>1</v>
      </c>
      <c r="C5823" t="s">
        <v>78</v>
      </c>
      <c r="D5823" t="s">
        <v>98</v>
      </c>
      <c r="E5823" t="s">
        <v>22021</v>
      </c>
      <c r="F5823" t="s">
        <v>5417</v>
      </c>
      <c r="G5823" t="s">
        <v>71</v>
      </c>
      <c r="H5823" t="s">
        <v>129</v>
      </c>
      <c r="I5823" t="s">
        <v>22</v>
      </c>
      <c r="J5823" t="s">
        <v>141</v>
      </c>
      <c r="K5823" t="s">
        <v>22022</v>
      </c>
      <c r="L5823" t="s">
        <v>22023</v>
      </c>
      <c r="M5823">
        <v>1.0925</v>
      </c>
      <c r="N5823">
        <v>0</v>
      </c>
      <c r="O5823">
        <v>1</v>
      </c>
      <c r="P5823">
        <v>0</v>
      </c>
      <c r="Q5823">
        <v>0</v>
      </c>
      <c r="R5823">
        <v>0</v>
      </c>
      <c r="S5823">
        <v>1.0925</v>
      </c>
      <c r="T5823">
        <v>0</v>
      </c>
      <c r="U5823">
        <v>0</v>
      </c>
    </row>
    <row r="5824" spans="1:21" x14ac:dyDescent="0.25">
      <c r="A5824" t="s">
        <v>22024</v>
      </c>
      <c r="B5824">
        <v>1</v>
      </c>
      <c r="C5824" t="s">
        <v>78</v>
      </c>
      <c r="D5824" t="s">
        <v>98</v>
      </c>
      <c r="E5824" t="s">
        <v>22025</v>
      </c>
      <c r="F5824" t="s">
        <v>4986</v>
      </c>
      <c r="G5824" t="s">
        <v>71</v>
      </c>
      <c r="H5824" t="s">
        <v>129</v>
      </c>
      <c r="I5824" t="s">
        <v>22</v>
      </c>
      <c r="J5824" t="s">
        <v>141</v>
      </c>
      <c r="K5824" t="s">
        <v>22026</v>
      </c>
      <c r="L5824" t="s">
        <v>22027</v>
      </c>
      <c r="M5824">
        <v>1.641388888</v>
      </c>
      <c r="N5824">
        <v>0</v>
      </c>
      <c r="O5824">
        <v>74</v>
      </c>
      <c r="P5824">
        <v>0</v>
      </c>
      <c r="Q5824">
        <v>0</v>
      </c>
      <c r="R5824">
        <v>0</v>
      </c>
      <c r="S5824">
        <v>121.462778</v>
      </c>
      <c r="T5824">
        <v>0</v>
      </c>
      <c r="U5824">
        <v>0</v>
      </c>
    </row>
    <row r="5825" spans="1:21" x14ac:dyDescent="0.25">
      <c r="A5825" t="s">
        <v>22028</v>
      </c>
      <c r="B5825">
        <v>1</v>
      </c>
      <c r="C5825" t="s">
        <v>78</v>
      </c>
      <c r="D5825" t="s">
        <v>98</v>
      </c>
      <c r="E5825" t="s">
        <v>7534</v>
      </c>
      <c r="F5825" t="s">
        <v>5012</v>
      </c>
      <c r="G5825" t="s">
        <v>72</v>
      </c>
      <c r="H5825" t="s">
        <v>129</v>
      </c>
      <c r="I5825" t="s">
        <v>22</v>
      </c>
      <c r="J5825" t="s">
        <v>141</v>
      </c>
      <c r="K5825" t="s">
        <v>22029</v>
      </c>
      <c r="L5825" t="s">
        <v>22030</v>
      </c>
      <c r="M5825">
        <v>0.65777777699999995</v>
      </c>
      <c r="N5825">
        <v>13</v>
      </c>
      <c r="O5825">
        <v>875</v>
      </c>
      <c r="P5825">
        <v>16</v>
      </c>
      <c r="Q5825">
        <v>36</v>
      </c>
      <c r="R5825">
        <v>8.5511110000000006</v>
      </c>
      <c r="S5825">
        <v>575.55555500000003</v>
      </c>
      <c r="T5825">
        <v>10.524444000000001</v>
      </c>
      <c r="U5825">
        <v>23.68</v>
      </c>
    </row>
    <row r="5826" spans="1:21" x14ac:dyDescent="0.25">
      <c r="A5826" t="s">
        <v>22031</v>
      </c>
      <c r="B5826">
        <v>1</v>
      </c>
      <c r="C5826" t="s">
        <v>78</v>
      </c>
      <c r="D5826" t="s">
        <v>103</v>
      </c>
      <c r="E5826" t="s">
        <v>4594</v>
      </c>
      <c r="F5826" t="s">
        <v>5012</v>
      </c>
      <c r="G5826" t="s">
        <v>72</v>
      </c>
      <c r="H5826" t="s">
        <v>129</v>
      </c>
      <c r="I5826" t="s">
        <v>22</v>
      </c>
      <c r="J5826" t="s">
        <v>141</v>
      </c>
      <c r="K5826" t="s">
        <v>22032</v>
      </c>
      <c r="L5826" t="s">
        <v>22033</v>
      </c>
      <c r="M5826">
        <v>3.5191666659999998</v>
      </c>
      <c r="N5826">
        <v>0</v>
      </c>
      <c r="O5826">
        <v>0</v>
      </c>
      <c r="P5826">
        <v>0</v>
      </c>
      <c r="Q5826">
        <v>20</v>
      </c>
      <c r="R5826">
        <v>0</v>
      </c>
      <c r="S5826">
        <v>0</v>
      </c>
      <c r="T5826">
        <v>0</v>
      </c>
      <c r="U5826">
        <v>70.383332999999993</v>
      </c>
    </row>
    <row r="5827" spans="1:21" x14ac:dyDescent="0.25">
      <c r="A5827" t="s">
        <v>22034</v>
      </c>
      <c r="B5827">
        <v>1</v>
      </c>
      <c r="C5827" t="s">
        <v>78</v>
      </c>
      <c r="D5827" t="s">
        <v>103</v>
      </c>
      <c r="E5827" t="s">
        <v>22035</v>
      </c>
      <c r="F5827" t="s">
        <v>5012</v>
      </c>
      <c r="G5827" t="s">
        <v>72</v>
      </c>
      <c r="H5827" t="s">
        <v>129</v>
      </c>
      <c r="I5827" t="s">
        <v>22</v>
      </c>
      <c r="J5827" t="s">
        <v>141</v>
      </c>
      <c r="K5827" t="s">
        <v>22036</v>
      </c>
      <c r="L5827" t="s">
        <v>22037</v>
      </c>
      <c r="M5827">
        <v>2.340833333</v>
      </c>
      <c r="N5827">
        <v>0</v>
      </c>
      <c r="O5827">
        <v>0</v>
      </c>
      <c r="P5827">
        <v>0</v>
      </c>
      <c r="Q5827">
        <v>17</v>
      </c>
      <c r="R5827">
        <v>0</v>
      </c>
      <c r="S5827">
        <v>0</v>
      </c>
      <c r="T5827">
        <v>0</v>
      </c>
      <c r="U5827">
        <v>39.794167000000002</v>
      </c>
    </row>
    <row r="5828" spans="1:21" x14ac:dyDescent="0.25">
      <c r="A5828" t="s">
        <v>22038</v>
      </c>
      <c r="B5828">
        <v>1</v>
      </c>
      <c r="C5828" t="s">
        <v>78</v>
      </c>
      <c r="D5828" t="s">
        <v>103</v>
      </c>
      <c r="E5828" t="s">
        <v>22039</v>
      </c>
      <c r="F5828" t="s">
        <v>5538</v>
      </c>
      <c r="G5828" t="s">
        <v>72</v>
      </c>
      <c r="H5828" t="s">
        <v>129</v>
      </c>
      <c r="I5828" t="s">
        <v>22</v>
      </c>
      <c r="J5828" t="s">
        <v>141</v>
      </c>
      <c r="K5828" t="s">
        <v>22040</v>
      </c>
      <c r="L5828" t="s">
        <v>22041</v>
      </c>
      <c r="M5828">
        <v>1.3133333330000001</v>
      </c>
      <c r="N5828">
        <v>0</v>
      </c>
      <c r="O5828">
        <v>0</v>
      </c>
      <c r="P5828">
        <v>1</v>
      </c>
      <c r="Q5828">
        <v>0</v>
      </c>
      <c r="R5828">
        <v>0</v>
      </c>
      <c r="S5828">
        <v>0</v>
      </c>
      <c r="T5828">
        <v>1.3133330000000001</v>
      </c>
      <c r="U5828">
        <v>0</v>
      </c>
    </row>
    <row r="5829" spans="1:21" x14ac:dyDescent="0.25">
      <c r="A5829" t="s">
        <v>22042</v>
      </c>
      <c r="B5829">
        <v>1</v>
      </c>
      <c r="C5829" t="s">
        <v>78</v>
      </c>
      <c r="D5829" t="s">
        <v>103</v>
      </c>
      <c r="E5829" t="s">
        <v>172</v>
      </c>
      <c r="F5829" t="s">
        <v>6570</v>
      </c>
      <c r="G5829" t="s">
        <v>72</v>
      </c>
      <c r="H5829" t="s">
        <v>129</v>
      </c>
      <c r="I5829" t="s">
        <v>22</v>
      </c>
      <c r="J5829" t="s">
        <v>141</v>
      </c>
      <c r="K5829" t="s">
        <v>22043</v>
      </c>
      <c r="L5829" t="s">
        <v>22044</v>
      </c>
      <c r="M5829">
        <v>2.3247222220000001</v>
      </c>
      <c r="N5829">
        <v>0</v>
      </c>
      <c r="O5829">
        <v>0</v>
      </c>
      <c r="P5829">
        <v>56</v>
      </c>
      <c r="Q5829">
        <v>796</v>
      </c>
      <c r="R5829">
        <v>0</v>
      </c>
      <c r="S5829">
        <v>0</v>
      </c>
      <c r="T5829">
        <v>130.18444400000001</v>
      </c>
      <c r="U5829">
        <v>1850.478889</v>
      </c>
    </row>
    <row r="5830" spans="1:21" x14ac:dyDescent="0.25">
      <c r="A5830" t="s">
        <v>22045</v>
      </c>
      <c r="B5830">
        <v>1</v>
      </c>
      <c r="C5830" t="s">
        <v>78</v>
      </c>
      <c r="D5830" t="s">
        <v>103</v>
      </c>
      <c r="E5830" t="s">
        <v>22046</v>
      </c>
      <c r="F5830" t="s">
        <v>150</v>
      </c>
      <c r="G5830" t="s">
        <v>72</v>
      </c>
      <c r="H5830" t="s">
        <v>129</v>
      </c>
      <c r="I5830" t="s">
        <v>22</v>
      </c>
      <c r="J5830" t="s">
        <v>141</v>
      </c>
      <c r="K5830" t="s">
        <v>22047</v>
      </c>
      <c r="L5830" t="s">
        <v>22048</v>
      </c>
      <c r="M5830">
        <v>2.9477777770000002</v>
      </c>
      <c r="N5830">
        <v>0</v>
      </c>
      <c r="O5830">
        <v>0</v>
      </c>
      <c r="P5830">
        <v>1</v>
      </c>
      <c r="Q5830">
        <v>0</v>
      </c>
      <c r="R5830">
        <v>0</v>
      </c>
      <c r="S5830">
        <v>0</v>
      </c>
      <c r="T5830">
        <v>2.947778</v>
      </c>
      <c r="U5830">
        <v>0</v>
      </c>
    </row>
    <row r="5831" spans="1:21" x14ac:dyDescent="0.25">
      <c r="A5831" t="s">
        <v>22049</v>
      </c>
      <c r="B5831">
        <v>1</v>
      </c>
      <c r="C5831" t="s">
        <v>78</v>
      </c>
      <c r="D5831" t="s">
        <v>103</v>
      </c>
      <c r="E5831" t="s">
        <v>22050</v>
      </c>
      <c r="F5831" t="s">
        <v>5538</v>
      </c>
      <c r="G5831" t="s">
        <v>72</v>
      </c>
      <c r="H5831" t="s">
        <v>129</v>
      </c>
      <c r="I5831" t="s">
        <v>22</v>
      </c>
      <c r="J5831" t="s">
        <v>141</v>
      </c>
      <c r="K5831" t="s">
        <v>22051</v>
      </c>
      <c r="L5831" t="s">
        <v>22052</v>
      </c>
      <c r="M5831">
        <v>1.8091666660000001</v>
      </c>
      <c r="N5831">
        <v>0</v>
      </c>
      <c r="O5831">
        <v>0</v>
      </c>
      <c r="P5831">
        <v>1</v>
      </c>
      <c r="Q5831">
        <v>0</v>
      </c>
      <c r="R5831">
        <v>0</v>
      </c>
      <c r="S5831">
        <v>0</v>
      </c>
      <c r="T5831">
        <v>1.809167</v>
      </c>
      <c r="U5831">
        <v>0</v>
      </c>
    </row>
    <row r="5832" spans="1:21" x14ac:dyDescent="0.25">
      <c r="A5832" t="s">
        <v>22053</v>
      </c>
      <c r="B5832">
        <v>1</v>
      </c>
      <c r="C5832" t="s">
        <v>78</v>
      </c>
      <c r="D5832" t="s">
        <v>103</v>
      </c>
      <c r="E5832" t="s">
        <v>191</v>
      </c>
      <c r="F5832" t="s">
        <v>154</v>
      </c>
      <c r="G5832" t="s">
        <v>72</v>
      </c>
      <c r="H5832" t="s">
        <v>129</v>
      </c>
      <c r="I5832" t="s">
        <v>22</v>
      </c>
      <c r="J5832" t="s">
        <v>130</v>
      </c>
      <c r="K5832" t="s">
        <v>22054</v>
      </c>
      <c r="L5832" t="s">
        <v>22055</v>
      </c>
      <c r="M5832">
        <v>0.233333333</v>
      </c>
      <c r="N5832">
        <v>3</v>
      </c>
      <c r="O5832">
        <v>1</v>
      </c>
      <c r="P5832">
        <v>87</v>
      </c>
      <c r="Q5832">
        <v>237</v>
      </c>
      <c r="R5832">
        <v>0.7</v>
      </c>
      <c r="S5832">
        <v>0.23333300000000001</v>
      </c>
      <c r="T5832">
        <v>20.3</v>
      </c>
      <c r="U5832">
        <v>55.3</v>
      </c>
    </row>
    <row r="5833" spans="1:21" x14ac:dyDescent="0.25">
      <c r="A5833" t="s">
        <v>22056</v>
      </c>
      <c r="B5833">
        <v>1</v>
      </c>
      <c r="C5833" t="s">
        <v>78</v>
      </c>
      <c r="D5833" t="s">
        <v>103</v>
      </c>
      <c r="E5833" t="s">
        <v>22057</v>
      </c>
      <c r="F5833" t="s">
        <v>5012</v>
      </c>
      <c r="G5833" t="s">
        <v>72</v>
      </c>
      <c r="H5833" t="s">
        <v>129</v>
      </c>
      <c r="I5833" t="s">
        <v>22</v>
      </c>
      <c r="J5833" t="s">
        <v>141</v>
      </c>
      <c r="K5833" t="s">
        <v>22058</v>
      </c>
      <c r="L5833" t="s">
        <v>22059</v>
      </c>
      <c r="M5833">
        <v>4.9097222220000001</v>
      </c>
      <c r="N5833">
        <v>0</v>
      </c>
      <c r="O5833">
        <v>0</v>
      </c>
      <c r="P5833">
        <v>0</v>
      </c>
      <c r="Q5833">
        <v>16</v>
      </c>
      <c r="R5833">
        <v>0</v>
      </c>
      <c r="S5833">
        <v>0</v>
      </c>
      <c r="T5833">
        <v>0</v>
      </c>
      <c r="U5833">
        <v>78.555555999999996</v>
      </c>
    </row>
    <row r="5834" spans="1:21" x14ac:dyDescent="0.25">
      <c r="A5834" t="s">
        <v>22060</v>
      </c>
      <c r="B5834">
        <v>1</v>
      </c>
      <c r="C5834" t="s">
        <v>78</v>
      </c>
      <c r="D5834" t="s">
        <v>103</v>
      </c>
      <c r="E5834" t="s">
        <v>22061</v>
      </c>
      <c r="F5834" t="s">
        <v>4991</v>
      </c>
      <c r="G5834" t="s">
        <v>71</v>
      </c>
      <c r="H5834" t="s">
        <v>129</v>
      </c>
      <c r="I5834" t="s">
        <v>22</v>
      </c>
      <c r="J5834" t="s">
        <v>141</v>
      </c>
      <c r="K5834" t="s">
        <v>22062</v>
      </c>
      <c r="L5834" t="s">
        <v>22063</v>
      </c>
      <c r="M5834">
        <v>4.7069444440000003</v>
      </c>
      <c r="N5834">
        <v>0</v>
      </c>
      <c r="O5834">
        <v>0</v>
      </c>
      <c r="P5834">
        <v>0</v>
      </c>
      <c r="Q5834">
        <v>1</v>
      </c>
      <c r="R5834">
        <v>0</v>
      </c>
      <c r="S5834">
        <v>0</v>
      </c>
      <c r="T5834">
        <v>0</v>
      </c>
      <c r="U5834">
        <v>4.706944</v>
      </c>
    </row>
    <row r="5835" spans="1:21" x14ac:dyDescent="0.25">
      <c r="A5835" t="s">
        <v>22064</v>
      </c>
      <c r="B5835">
        <v>1</v>
      </c>
      <c r="C5835" t="s">
        <v>78</v>
      </c>
      <c r="D5835" t="s">
        <v>103</v>
      </c>
      <c r="E5835" t="s">
        <v>22065</v>
      </c>
      <c r="F5835" t="s">
        <v>128</v>
      </c>
      <c r="G5835" t="s">
        <v>72</v>
      </c>
      <c r="H5835" t="s">
        <v>129</v>
      </c>
      <c r="I5835" t="s">
        <v>22</v>
      </c>
      <c r="J5835" t="s">
        <v>130</v>
      </c>
      <c r="K5835" t="s">
        <v>22066</v>
      </c>
      <c r="L5835" t="s">
        <v>22067</v>
      </c>
      <c r="M5835">
        <v>3.9480555549999998</v>
      </c>
      <c r="N5835">
        <v>6</v>
      </c>
      <c r="O5835">
        <v>0</v>
      </c>
      <c r="P5835">
        <v>0</v>
      </c>
      <c r="Q5835">
        <v>35</v>
      </c>
      <c r="R5835">
        <v>23.688333</v>
      </c>
      <c r="S5835">
        <v>0</v>
      </c>
      <c r="T5835">
        <v>0</v>
      </c>
      <c r="U5835">
        <v>138.18194399999999</v>
      </c>
    </row>
    <row r="5836" spans="1:21" x14ac:dyDescent="0.25">
      <c r="A5836" t="s">
        <v>22068</v>
      </c>
      <c r="B5836">
        <v>1</v>
      </c>
      <c r="C5836" t="s">
        <v>78</v>
      </c>
      <c r="D5836" t="s">
        <v>103</v>
      </c>
      <c r="E5836" t="s">
        <v>22069</v>
      </c>
      <c r="F5836" t="s">
        <v>177</v>
      </c>
      <c r="G5836" t="s">
        <v>71</v>
      </c>
      <c r="H5836" t="s">
        <v>129</v>
      </c>
      <c r="I5836" t="s">
        <v>22</v>
      </c>
      <c r="J5836" t="s">
        <v>130</v>
      </c>
      <c r="K5836" t="s">
        <v>22070</v>
      </c>
      <c r="L5836" t="s">
        <v>22071</v>
      </c>
      <c r="M5836">
        <v>8.9666666660000001</v>
      </c>
      <c r="N5836">
        <v>0</v>
      </c>
      <c r="O5836">
        <v>1</v>
      </c>
      <c r="P5836">
        <v>0</v>
      </c>
      <c r="Q5836">
        <v>66</v>
      </c>
      <c r="R5836">
        <v>0</v>
      </c>
      <c r="S5836">
        <v>8.9666669999999993</v>
      </c>
      <c r="T5836">
        <v>0</v>
      </c>
      <c r="U5836">
        <v>591.79999999999995</v>
      </c>
    </row>
    <row r="5837" spans="1:21" x14ac:dyDescent="0.25">
      <c r="A5837" t="s">
        <v>22072</v>
      </c>
      <c r="B5837">
        <v>1</v>
      </c>
      <c r="C5837" t="s">
        <v>78</v>
      </c>
      <c r="D5837" t="s">
        <v>103</v>
      </c>
      <c r="E5837" t="s">
        <v>22073</v>
      </c>
      <c r="F5837" t="s">
        <v>177</v>
      </c>
      <c r="G5837" t="s">
        <v>72</v>
      </c>
      <c r="H5837" t="s">
        <v>129</v>
      </c>
      <c r="I5837" t="s">
        <v>22</v>
      </c>
      <c r="J5837" t="s">
        <v>130</v>
      </c>
      <c r="K5837" t="s">
        <v>22074</v>
      </c>
      <c r="L5837" t="s">
        <v>22075</v>
      </c>
      <c r="M5837">
        <v>6.5150166660000002</v>
      </c>
      <c r="N5837">
        <v>10</v>
      </c>
      <c r="O5837">
        <v>0</v>
      </c>
      <c r="P5837">
        <v>5</v>
      </c>
      <c r="Q5837">
        <v>0</v>
      </c>
      <c r="R5837">
        <v>65.150166999999996</v>
      </c>
      <c r="S5837">
        <v>0</v>
      </c>
      <c r="T5837">
        <v>32.575082999999999</v>
      </c>
      <c r="U5837">
        <v>0</v>
      </c>
    </row>
    <row r="5838" spans="1:21" x14ac:dyDescent="0.25">
      <c r="A5838" t="s">
        <v>22076</v>
      </c>
      <c r="B5838">
        <v>1</v>
      </c>
      <c r="C5838" t="s">
        <v>78</v>
      </c>
      <c r="D5838" t="s">
        <v>103</v>
      </c>
      <c r="E5838" t="s">
        <v>181</v>
      </c>
      <c r="F5838" t="s">
        <v>154</v>
      </c>
      <c r="G5838" t="s">
        <v>72</v>
      </c>
      <c r="H5838" t="s">
        <v>168</v>
      </c>
      <c r="I5838" t="s">
        <v>22</v>
      </c>
      <c r="J5838" t="s">
        <v>130</v>
      </c>
      <c r="K5838" t="s">
        <v>22077</v>
      </c>
      <c r="L5838" t="s">
        <v>22078</v>
      </c>
      <c r="M5838">
        <v>1.6666666E-2</v>
      </c>
      <c r="N5838">
        <v>3</v>
      </c>
      <c r="O5838">
        <v>1</v>
      </c>
      <c r="P5838">
        <v>87</v>
      </c>
      <c r="Q5838">
        <v>237</v>
      </c>
      <c r="R5838">
        <v>0.05</v>
      </c>
      <c r="S5838">
        <v>1.6667000000000001E-2</v>
      </c>
      <c r="T5838">
        <v>1.45</v>
      </c>
      <c r="U5838">
        <v>3.95</v>
      </c>
    </row>
    <row r="5839" spans="1:21" x14ac:dyDescent="0.25">
      <c r="A5839" t="s">
        <v>22079</v>
      </c>
      <c r="B5839">
        <v>1</v>
      </c>
      <c r="C5839" t="s">
        <v>78</v>
      </c>
      <c r="D5839" t="s">
        <v>103</v>
      </c>
      <c r="E5839" t="s">
        <v>22080</v>
      </c>
      <c r="F5839" t="s">
        <v>140</v>
      </c>
      <c r="G5839" t="s">
        <v>72</v>
      </c>
      <c r="H5839" t="s">
        <v>129</v>
      </c>
      <c r="I5839" t="s">
        <v>22</v>
      </c>
      <c r="J5839" t="s">
        <v>141</v>
      </c>
      <c r="K5839" t="s">
        <v>22081</v>
      </c>
      <c r="L5839" t="s">
        <v>22082</v>
      </c>
      <c r="M5839">
        <v>1.1086111110000001</v>
      </c>
      <c r="N5839">
        <v>3</v>
      </c>
      <c r="O5839">
        <v>0</v>
      </c>
      <c r="P5839">
        <v>0</v>
      </c>
      <c r="Q5839">
        <v>0</v>
      </c>
      <c r="R5839">
        <v>3.3258329999999998</v>
      </c>
      <c r="S5839">
        <v>0</v>
      </c>
      <c r="T5839">
        <v>0</v>
      </c>
      <c r="U5839">
        <v>0</v>
      </c>
    </row>
    <row r="5840" spans="1:21" x14ac:dyDescent="0.25">
      <c r="A5840" t="s">
        <v>22083</v>
      </c>
      <c r="B5840">
        <v>1</v>
      </c>
      <c r="C5840" t="s">
        <v>78</v>
      </c>
      <c r="D5840" t="s">
        <v>106</v>
      </c>
      <c r="E5840" t="s">
        <v>8911</v>
      </c>
      <c r="F5840" t="s">
        <v>4986</v>
      </c>
      <c r="G5840" t="s">
        <v>71</v>
      </c>
      <c r="H5840" t="s">
        <v>129</v>
      </c>
      <c r="I5840" t="s">
        <v>22</v>
      </c>
      <c r="J5840" t="s">
        <v>141</v>
      </c>
      <c r="K5840" t="s">
        <v>22084</v>
      </c>
      <c r="L5840" t="s">
        <v>22085</v>
      </c>
      <c r="M5840">
        <v>0.85472222200000003</v>
      </c>
      <c r="N5840">
        <v>0</v>
      </c>
      <c r="O5840">
        <v>74</v>
      </c>
      <c r="P5840">
        <v>0</v>
      </c>
      <c r="Q5840">
        <v>0</v>
      </c>
      <c r="R5840">
        <v>0</v>
      </c>
      <c r="S5840">
        <v>63.249443999999997</v>
      </c>
      <c r="T5840">
        <v>0</v>
      </c>
      <c r="U5840">
        <v>0</v>
      </c>
    </row>
    <row r="5841" spans="1:21" x14ac:dyDescent="0.25">
      <c r="A5841" t="s">
        <v>22086</v>
      </c>
      <c r="B5841">
        <v>1</v>
      </c>
      <c r="C5841" t="s">
        <v>78</v>
      </c>
      <c r="D5841" t="s">
        <v>106</v>
      </c>
      <c r="E5841" t="s">
        <v>22087</v>
      </c>
      <c r="F5841" t="s">
        <v>4986</v>
      </c>
      <c r="G5841" t="s">
        <v>71</v>
      </c>
      <c r="H5841" t="s">
        <v>129</v>
      </c>
      <c r="I5841" t="s">
        <v>22</v>
      </c>
      <c r="J5841" t="s">
        <v>141</v>
      </c>
      <c r="K5841" t="s">
        <v>22088</v>
      </c>
      <c r="L5841" t="s">
        <v>22089</v>
      </c>
      <c r="M5841">
        <v>0.73916666600000003</v>
      </c>
      <c r="N5841">
        <v>0</v>
      </c>
      <c r="O5841">
        <v>89</v>
      </c>
      <c r="P5841">
        <v>0</v>
      </c>
      <c r="Q5841">
        <v>0</v>
      </c>
      <c r="R5841">
        <v>0</v>
      </c>
      <c r="S5841">
        <v>65.785832999999997</v>
      </c>
      <c r="T5841">
        <v>0</v>
      </c>
      <c r="U5841">
        <v>0</v>
      </c>
    </row>
    <row r="5842" spans="1:21" x14ac:dyDescent="0.25">
      <c r="A5842" t="s">
        <v>22090</v>
      </c>
      <c r="B5842">
        <v>1</v>
      </c>
      <c r="C5842" t="s">
        <v>78</v>
      </c>
      <c r="D5842" t="s">
        <v>106</v>
      </c>
      <c r="E5842" t="s">
        <v>8911</v>
      </c>
      <c r="F5842" t="s">
        <v>4986</v>
      </c>
      <c r="G5842" t="s">
        <v>71</v>
      </c>
      <c r="H5842" t="s">
        <v>129</v>
      </c>
      <c r="I5842" t="s">
        <v>22</v>
      </c>
      <c r="J5842" t="s">
        <v>141</v>
      </c>
      <c r="K5842" t="s">
        <v>22091</v>
      </c>
      <c r="L5842" t="s">
        <v>22092</v>
      </c>
      <c r="M5842">
        <v>1.5066666660000001</v>
      </c>
      <c r="N5842">
        <v>0</v>
      </c>
      <c r="O5842">
        <v>74</v>
      </c>
      <c r="P5842">
        <v>0</v>
      </c>
      <c r="Q5842">
        <v>0</v>
      </c>
      <c r="R5842">
        <v>0</v>
      </c>
      <c r="S5842">
        <v>111.49333300000001</v>
      </c>
      <c r="T5842">
        <v>0</v>
      </c>
      <c r="U5842">
        <v>0</v>
      </c>
    </row>
    <row r="5843" spans="1:21" x14ac:dyDescent="0.25">
      <c r="A5843" t="s">
        <v>22093</v>
      </c>
      <c r="B5843">
        <v>1</v>
      </c>
      <c r="C5843" t="s">
        <v>78</v>
      </c>
      <c r="D5843" t="s">
        <v>106</v>
      </c>
      <c r="E5843" t="s">
        <v>22094</v>
      </c>
      <c r="F5843" t="s">
        <v>5417</v>
      </c>
      <c r="G5843" t="s">
        <v>71</v>
      </c>
      <c r="H5843" t="s">
        <v>129</v>
      </c>
      <c r="I5843" t="s">
        <v>22</v>
      </c>
      <c r="J5843" t="s">
        <v>141</v>
      </c>
      <c r="K5843" t="s">
        <v>22095</v>
      </c>
      <c r="L5843" t="s">
        <v>22096</v>
      </c>
      <c r="M5843">
        <v>0.90666666600000001</v>
      </c>
      <c r="N5843">
        <v>0</v>
      </c>
      <c r="O5843">
        <v>7</v>
      </c>
      <c r="P5843">
        <v>0</v>
      </c>
      <c r="Q5843">
        <v>0</v>
      </c>
      <c r="R5843">
        <v>0</v>
      </c>
      <c r="S5843">
        <v>6.3466670000000001</v>
      </c>
      <c r="T5843">
        <v>0</v>
      </c>
      <c r="U5843">
        <v>0</v>
      </c>
    </row>
    <row r="5844" spans="1:21" x14ac:dyDescent="0.25">
      <c r="A5844" t="s">
        <v>22097</v>
      </c>
      <c r="B5844">
        <v>1</v>
      </c>
      <c r="C5844" t="s">
        <v>78</v>
      </c>
      <c r="D5844" t="s">
        <v>106</v>
      </c>
      <c r="E5844" t="s">
        <v>22098</v>
      </c>
      <c r="F5844" t="s">
        <v>5417</v>
      </c>
      <c r="G5844" t="s">
        <v>71</v>
      </c>
      <c r="H5844" t="s">
        <v>129</v>
      </c>
      <c r="I5844" t="s">
        <v>22</v>
      </c>
      <c r="J5844" t="s">
        <v>141</v>
      </c>
      <c r="K5844" t="s">
        <v>22099</v>
      </c>
      <c r="L5844" t="s">
        <v>22100</v>
      </c>
      <c r="M5844">
        <v>0.75694444400000005</v>
      </c>
      <c r="N5844">
        <v>0</v>
      </c>
      <c r="O5844">
        <v>7</v>
      </c>
      <c r="P5844">
        <v>0</v>
      </c>
      <c r="Q5844">
        <v>0</v>
      </c>
      <c r="R5844">
        <v>0</v>
      </c>
      <c r="S5844">
        <v>5.2986110000000002</v>
      </c>
      <c r="T5844">
        <v>0</v>
      </c>
      <c r="U5844">
        <v>0</v>
      </c>
    </row>
    <row r="5845" spans="1:21" x14ac:dyDescent="0.25">
      <c r="A5845" t="s">
        <v>22101</v>
      </c>
      <c r="B5845">
        <v>1</v>
      </c>
      <c r="C5845" t="s">
        <v>78</v>
      </c>
      <c r="D5845" t="s">
        <v>90</v>
      </c>
      <c r="E5845" t="s">
        <v>22102</v>
      </c>
      <c r="F5845" t="s">
        <v>4991</v>
      </c>
      <c r="G5845" t="s">
        <v>71</v>
      </c>
      <c r="H5845" t="s">
        <v>129</v>
      </c>
      <c r="I5845" t="s">
        <v>22</v>
      </c>
      <c r="J5845" t="s">
        <v>141</v>
      </c>
      <c r="K5845" t="s">
        <v>22103</v>
      </c>
      <c r="L5845" t="s">
        <v>22104</v>
      </c>
      <c r="M5845">
        <v>1.073611111</v>
      </c>
      <c r="N5845">
        <v>1</v>
      </c>
      <c r="O5845">
        <v>0</v>
      </c>
      <c r="P5845">
        <v>0</v>
      </c>
      <c r="Q5845">
        <v>0</v>
      </c>
      <c r="R5845">
        <v>1.0736110000000001</v>
      </c>
      <c r="S5845">
        <v>0</v>
      </c>
      <c r="T5845">
        <v>0</v>
      </c>
      <c r="U5845">
        <v>0</v>
      </c>
    </row>
    <row r="5846" spans="1:21" x14ac:dyDescent="0.25">
      <c r="A5846" t="s">
        <v>22105</v>
      </c>
      <c r="B5846">
        <v>1</v>
      </c>
      <c r="C5846" t="s">
        <v>78</v>
      </c>
      <c r="D5846" t="s">
        <v>98</v>
      </c>
      <c r="E5846" t="s">
        <v>22106</v>
      </c>
      <c r="F5846" t="s">
        <v>7394</v>
      </c>
      <c r="G5846" t="s">
        <v>71</v>
      </c>
      <c r="H5846" t="s">
        <v>129</v>
      </c>
      <c r="I5846" t="s">
        <v>22</v>
      </c>
      <c r="J5846" t="s">
        <v>141</v>
      </c>
      <c r="K5846" t="s">
        <v>22107</v>
      </c>
      <c r="L5846" t="s">
        <v>22108</v>
      </c>
      <c r="M5846">
        <v>0.78805555500000002</v>
      </c>
      <c r="N5846">
        <v>0</v>
      </c>
      <c r="O5846">
        <v>105</v>
      </c>
      <c r="P5846">
        <v>1</v>
      </c>
      <c r="Q5846">
        <v>7</v>
      </c>
      <c r="R5846">
        <v>0</v>
      </c>
      <c r="S5846">
        <v>82.745833000000005</v>
      </c>
      <c r="T5846">
        <v>0.78805599999999998</v>
      </c>
      <c r="U5846">
        <v>5.5163890000000002</v>
      </c>
    </row>
    <row r="5847" spans="1:21" x14ac:dyDescent="0.25">
      <c r="A5847" t="s">
        <v>22109</v>
      </c>
      <c r="B5847">
        <v>1</v>
      </c>
      <c r="C5847" t="s">
        <v>78</v>
      </c>
      <c r="D5847" t="s">
        <v>98</v>
      </c>
      <c r="E5847" t="s">
        <v>22110</v>
      </c>
      <c r="F5847" t="s">
        <v>4991</v>
      </c>
      <c r="G5847" t="s">
        <v>71</v>
      </c>
      <c r="H5847" t="s">
        <v>129</v>
      </c>
      <c r="I5847" t="s">
        <v>22</v>
      </c>
      <c r="J5847" t="s">
        <v>141</v>
      </c>
      <c r="K5847" t="s">
        <v>22111</v>
      </c>
      <c r="L5847" t="s">
        <v>22112</v>
      </c>
      <c r="M5847">
        <v>1.0422222219999999</v>
      </c>
      <c r="N5847">
        <v>0</v>
      </c>
      <c r="O5847">
        <v>0</v>
      </c>
      <c r="P5847">
        <v>0</v>
      </c>
      <c r="Q5847">
        <v>1</v>
      </c>
      <c r="R5847">
        <v>0</v>
      </c>
      <c r="S5847">
        <v>0</v>
      </c>
      <c r="T5847">
        <v>0</v>
      </c>
      <c r="U5847">
        <v>1.042222</v>
      </c>
    </row>
    <row r="5848" spans="1:21" x14ac:dyDescent="0.25">
      <c r="A5848" t="s">
        <v>22113</v>
      </c>
      <c r="B5848">
        <v>1</v>
      </c>
      <c r="C5848" t="s">
        <v>78</v>
      </c>
      <c r="D5848" t="s">
        <v>104</v>
      </c>
      <c r="E5848" t="s">
        <v>22114</v>
      </c>
      <c r="F5848" t="s">
        <v>4991</v>
      </c>
      <c r="G5848" t="s">
        <v>71</v>
      </c>
      <c r="H5848" t="s">
        <v>129</v>
      </c>
      <c r="I5848" t="s">
        <v>22</v>
      </c>
      <c r="J5848" t="s">
        <v>141</v>
      </c>
      <c r="K5848" t="s">
        <v>22115</v>
      </c>
      <c r="L5848" t="s">
        <v>22116</v>
      </c>
      <c r="M5848">
        <v>15.023611110999999</v>
      </c>
      <c r="N5848">
        <v>0</v>
      </c>
      <c r="O5848">
        <v>0</v>
      </c>
      <c r="P5848">
        <v>0</v>
      </c>
      <c r="Q5848">
        <v>1</v>
      </c>
      <c r="R5848">
        <v>0</v>
      </c>
      <c r="S5848">
        <v>0</v>
      </c>
      <c r="T5848">
        <v>0</v>
      </c>
      <c r="U5848">
        <v>15.023611000000001</v>
      </c>
    </row>
    <row r="5849" spans="1:21" x14ac:dyDescent="0.25">
      <c r="A5849" t="s">
        <v>22117</v>
      </c>
      <c r="B5849">
        <v>1</v>
      </c>
      <c r="C5849" t="s">
        <v>78</v>
      </c>
      <c r="D5849" t="s">
        <v>85</v>
      </c>
      <c r="E5849" t="s">
        <v>22118</v>
      </c>
      <c r="F5849" t="s">
        <v>140</v>
      </c>
      <c r="G5849" t="s">
        <v>72</v>
      </c>
      <c r="H5849" t="s">
        <v>129</v>
      </c>
      <c r="I5849" t="s">
        <v>22</v>
      </c>
      <c r="J5849" t="s">
        <v>141</v>
      </c>
      <c r="K5849" t="s">
        <v>22119</v>
      </c>
      <c r="L5849" t="s">
        <v>22120</v>
      </c>
      <c r="M5849">
        <v>0.63833333299999995</v>
      </c>
      <c r="N5849">
        <v>3</v>
      </c>
      <c r="O5849">
        <v>182</v>
      </c>
      <c r="P5849">
        <v>0</v>
      </c>
      <c r="Q5849">
        <v>0</v>
      </c>
      <c r="R5849">
        <v>1.915</v>
      </c>
      <c r="S5849">
        <v>116.17666699999999</v>
      </c>
      <c r="T5849">
        <v>0</v>
      </c>
      <c r="U5849">
        <v>0</v>
      </c>
    </row>
    <row r="5850" spans="1:21" x14ac:dyDescent="0.25">
      <c r="A5850" t="s">
        <v>22121</v>
      </c>
      <c r="B5850">
        <v>1</v>
      </c>
      <c r="C5850" t="s">
        <v>78</v>
      </c>
      <c r="D5850" t="s">
        <v>95</v>
      </c>
      <c r="E5850" t="s">
        <v>22122</v>
      </c>
      <c r="F5850" t="s">
        <v>4991</v>
      </c>
      <c r="G5850" t="s">
        <v>71</v>
      </c>
      <c r="H5850" t="s">
        <v>129</v>
      </c>
      <c r="I5850" t="s">
        <v>22</v>
      </c>
      <c r="J5850" t="s">
        <v>141</v>
      </c>
      <c r="K5850" t="s">
        <v>22123</v>
      </c>
      <c r="L5850" t="s">
        <v>22124</v>
      </c>
      <c r="M5850">
        <v>1.0888888880000001</v>
      </c>
      <c r="N5850">
        <v>0</v>
      </c>
      <c r="O5850">
        <v>0</v>
      </c>
      <c r="P5850">
        <v>0</v>
      </c>
      <c r="Q5850">
        <v>1</v>
      </c>
      <c r="R5850">
        <v>0</v>
      </c>
      <c r="S5850">
        <v>0</v>
      </c>
      <c r="T5850">
        <v>0</v>
      </c>
      <c r="U5850">
        <v>1.088889</v>
      </c>
    </row>
    <row r="5851" spans="1:21" x14ac:dyDescent="0.25">
      <c r="A5851" t="s">
        <v>22125</v>
      </c>
      <c r="B5851">
        <v>1</v>
      </c>
      <c r="C5851" t="s">
        <v>78</v>
      </c>
      <c r="D5851" t="s">
        <v>95</v>
      </c>
      <c r="E5851" t="s">
        <v>22126</v>
      </c>
      <c r="F5851" t="s">
        <v>140</v>
      </c>
      <c r="G5851" t="s">
        <v>72</v>
      </c>
      <c r="H5851" t="s">
        <v>129</v>
      </c>
      <c r="I5851" t="s">
        <v>22</v>
      </c>
      <c r="J5851" t="s">
        <v>141</v>
      </c>
      <c r="K5851" t="s">
        <v>22127</v>
      </c>
      <c r="L5851" t="s">
        <v>22128</v>
      </c>
      <c r="M5851">
        <v>0.275277777</v>
      </c>
      <c r="N5851">
        <v>20</v>
      </c>
      <c r="O5851">
        <v>3290</v>
      </c>
      <c r="P5851">
        <v>106</v>
      </c>
      <c r="Q5851">
        <v>2660</v>
      </c>
      <c r="R5851">
        <v>5.5055560000000003</v>
      </c>
      <c r="S5851">
        <v>905.66388600000005</v>
      </c>
      <c r="T5851">
        <v>29.179444</v>
      </c>
      <c r="U5851">
        <v>732.23888699999998</v>
      </c>
    </row>
    <row r="5852" spans="1:21" x14ac:dyDescent="0.25">
      <c r="A5852" t="s">
        <v>22129</v>
      </c>
      <c r="B5852">
        <v>1</v>
      </c>
      <c r="C5852" t="s">
        <v>78</v>
      </c>
      <c r="D5852" t="s">
        <v>95</v>
      </c>
      <c r="E5852" t="s">
        <v>22130</v>
      </c>
      <c r="F5852" t="s">
        <v>5012</v>
      </c>
      <c r="G5852" t="s">
        <v>72</v>
      </c>
      <c r="H5852" t="s">
        <v>129</v>
      </c>
      <c r="I5852" t="s">
        <v>22</v>
      </c>
      <c r="J5852" t="s">
        <v>141</v>
      </c>
      <c r="K5852" t="s">
        <v>22131</v>
      </c>
      <c r="L5852" t="s">
        <v>22132</v>
      </c>
      <c r="M5852">
        <v>0.43111111099999999</v>
      </c>
      <c r="N5852">
        <v>0</v>
      </c>
      <c r="O5852">
        <v>0</v>
      </c>
      <c r="P5852">
        <v>2</v>
      </c>
      <c r="Q5852">
        <v>231</v>
      </c>
      <c r="R5852">
        <v>0</v>
      </c>
      <c r="S5852">
        <v>0</v>
      </c>
      <c r="T5852">
        <v>0.86222200000000004</v>
      </c>
      <c r="U5852">
        <v>99.586667000000006</v>
      </c>
    </row>
    <row r="5853" spans="1:21" x14ac:dyDescent="0.25">
      <c r="A5853" t="s">
        <v>22133</v>
      </c>
      <c r="B5853">
        <v>1</v>
      </c>
      <c r="C5853" t="s">
        <v>78</v>
      </c>
      <c r="D5853" t="s">
        <v>95</v>
      </c>
      <c r="E5853" t="s">
        <v>22134</v>
      </c>
      <c r="F5853" t="s">
        <v>5012</v>
      </c>
      <c r="G5853" t="s">
        <v>72</v>
      </c>
      <c r="H5853" t="s">
        <v>129</v>
      </c>
      <c r="I5853" t="s">
        <v>22</v>
      </c>
      <c r="J5853" t="s">
        <v>141</v>
      </c>
      <c r="K5853" t="s">
        <v>22135</v>
      </c>
      <c r="L5853" t="s">
        <v>22136</v>
      </c>
      <c r="M5853">
        <v>2.4052777769999998</v>
      </c>
      <c r="N5853">
        <v>0</v>
      </c>
      <c r="O5853">
        <v>53</v>
      </c>
      <c r="P5853">
        <v>2</v>
      </c>
      <c r="Q5853">
        <v>24</v>
      </c>
      <c r="R5853">
        <v>0</v>
      </c>
      <c r="S5853">
        <v>127.479722</v>
      </c>
      <c r="T5853">
        <v>4.8105560000000001</v>
      </c>
      <c r="U5853">
        <v>57.726666999999999</v>
      </c>
    </row>
    <row r="5854" spans="1:21" x14ac:dyDescent="0.25">
      <c r="A5854" t="s">
        <v>22137</v>
      </c>
      <c r="B5854">
        <v>1</v>
      </c>
      <c r="C5854" t="s">
        <v>78</v>
      </c>
      <c r="D5854" t="s">
        <v>86</v>
      </c>
      <c r="E5854" t="s">
        <v>22138</v>
      </c>
      <c r="F5854" t="s">
        <v>128</v>
      </c>
      <c r="G5854" t="s">
        <v>71</v>
      </c>
      <c r="H5854" t="s">
        <v>129</v>
      </c>
      <c r="I5854" t="s">
        <v>22</v>
      </c>
      <c r="J5854" t="s">
        <v>130</v>
      </c>
      <c r="K5854" t="s">
        <v>22139</v>
      </c>
      <c r="L5854" t="s">
        <v>22140</v>
      </c>
      <c r="M5854">
        <v>1.551666666</v>
      </c>
      <c r="N5854">
        <v>1</v>
      </c>
      <c r="O5854">
        <v>670</v>
      </c>
      <c r="P5854">
        <v>0</v>
      </c>
      <c r="Q5854">
        <v>0</v>
      </c>
      <c r="R5854">
        <v>1.5516669999999999</v>
      </c>
      <c r="S5854">
        <v>1039.6166659999999</v>
      </c>
      <c r="T5854">
        <v>0</v>
      </c>
      <c r="U5854">
        <v>0</v>
      </c>
    </row>
    <row r="5855" spans="1:21" x14ac:dyDescent="0.25">
      <c r="A5855" t="s">
        <v>22141</v>
      </c>
      <c r="B5855">
        <v>1</v>
      </c>
      <c r="C5855" t="s">
        <v>78</v>
      </c>
      <c r="D5855" t="s">
        <v>86</v>
      </c>
      <c r="E5855" t="s">
        <v>22142</v>
      </c>
      <c r="F5855" t="s">
        <v>5842</v>
      </c>
      <c r="G5855" t="s">
        <v>71</v>
      </c>
      <c r="H5855" t="s">
        <v>129</v>
      </c>
      <c r="I5855" t="s">
        <v>22</v>
      </c>
      <c r="J5855" t="s">
        <v>141</v>
      </c>
      <c r="K5855" t="s">
        <v>22143</v>
      </c>
      <c r="L5855" t="s">
        <v>22144</v>
      </c>
      <c r="M5855">
        <v>11.079722221999999</v>
      </c>
      <c r="N5855">
        <v>0</v>
      </c>
      <c r="O5855">
        <v>49</v>
      </c>
      <c r="P5855">
        <v>0</v>
      </c>
      <c r="Q5855">
        <v>0</v>
      </c>
      <c r="R5855">
        <v>0</v>
      </c>
      <c r="S5855">
        <v>542.90638899999999</v>
      </c>
      <c r="T5855">
        <v>0</v>
      </c>
      <c r="U5855">
        <v>0</v>
      </c>
    </row>
    <row r="5856" spans="1:21" x14ac:dyDescent="0.25">
      <c r="A5856" t="s">
        <v>22145</v>
      </c>
      <c r="B5856">
        <v>1</v>
      </c>
      <c r="C5856" t="s">
        <v>79</v>
      </c>
      <c r="D5856" t="s">
        <v>115</v>
      </c>
      <c r="E5856" t="s">
        <v>4778</v>
      </c>
      <c r="F5856" t="s">
        <v>140</v>
      </c>
      <c r="G5856" t="s">
        <v>72</v>
      </c>
      <c r="H5856" t="s">
        <v>129</v>
      </c>
      <c r="I5856" t="s">
        <v>22</v>
      </c>
      <c r="J5856" t="s">
        <v>141</v>
      </c>
      <c r="K5856" t="s">
        <v>22146</v>
      </c>
      <c r="L5856" t="s">
        <v>22147</v>
      </c>
      <c r="M5856">
        <v>0.25777777699999999</v>
      </c>
      <c r="N5856">
        <v>25</v>
      </c>
      <c r="O5856">
        <v>482</v>
      </c>
      <c r="P5856">
        <v>0</v>
      </c>
      <c r="Q5856">
        <v>0</v>
      </c>
      <c r="R5856">
        <v>6.4444439999999998</v>
      </c>
      <c r="S5856">
        <v>124.24888900000001</v>
      </c>
      <c r="T5856">
        <v>0</v>
      </c>
      <c r="U5856">
        <v>0</v>
      </c>
    </row>
    <row r="5857" spans="1:21" x14ac:dyDescent="0.25">
      <c r="A5857" t="s">
        <v>22148</v>
      </c>
      <c r="B5857">
        <v>1</v>
      </c>
      <c r="C5857" t="s">
        <v>78</v>
      </c>
      <c r="D5857" t="s">
        <v>86</v>
      </c>
      <c r="E5857" t="s">
        <v>22149</v>
      </c>
      <c r="F5857" t="s">
        <v>4991</v>
      </c>
      <c r="G5857" t="s">
        <v>71</v>
      </c>
      <c r="H5857" t="s">
        <v>129</v>
      </c>
      <c r="I5857" t="s">
        <v>22</v>
      </c>
      <c r="J5857" t="s">
        <v>141</v>
      </c>
      <c r="K5857" t="s">
        <v>22150</v>
      </c>
      <c r="L5857" t="s">
        <v>22151</v>
      </c>
      <c r="M5857">
        <v>2.2411111109999999</v>
      </c>
      <c r="N5857">
        <v>0</v>
      </c>
      <c r="O5857">
        <v>1</v>
      </c>
      <c r="P5857">
        <v>0</v>
      </c>
      <c r="Q5857">
        <v>0</v>
      </c>
      <c r="R5857">
        <v>0</v>
      </c>
      <c r="S5857">
        <v>2.2411110000000001</v>
      </c>
      <c r="T5857">
        <v>0</v>
      </c>
      <c r="U5857">
        <v>0</v>
      </c>
    </row>
    <row r="5858" spans="1:21" x14ac:dyDescent="0.25">
      <c r="A5858" t="s">
        <v>22152</v>
      </c>
      <c r="B5858">
        <v>1</v>
      </c>
      <c r="C5858" t="s">
        <v>78</v>
      </c>
      <c r="D5858" t="s">
        <v>95</v>
      </c>
      <c r="E5858" t="s">
        <v>22153</v>
      </c>
      <c r="F5858" t="s">
        <v>4991</v>
      </c>
      <c r="G5858" t="s">
        <v>71</v>
      </c>
      <c r="H5858" t="s">
        <v>129</v>
      </c>
      <c r="I5858" t="s">
        <v>22</v>
      </c>
      <c r="J5858" t="s">
        <v>141</v>
      </c>
      <c r="K5858" t="s">
        <v>22154</v>
      </c>
      <c r="L5858" t="s">
        <v>22155</v>
      </c>
      <c r="M5858">
        <v>1.3830555550000001</v>
      </c>
      <c r="N5858">
        <v>0</v>
      </c>
      <c r="O5858">
        <v>0</v>
      </c>
      <c r="P5858">
        <v>0</v>
      </c>
      <c r="Q5858">
        <v>6</v>
      </c>
      <c r="R5858">
        <v>0</v>
      </c>
      <c r="S5858">
        <v>0</v>
      </c>
      <c r="T5858">
        <v>0</v>
      </c>
      <c r="U5858">
        <v>8.2983329999999995</v>
      </c>
    </row>
    <row r="5859" spans="1:21" x14ac:dyDescent="0.25">
      <c r="A5859" t="s">
        <v>22156</v>
      </c>
      <c r="B5859">
        <v>1</v>
      </c>
      <c r="C5859" t="s">
        <v>78</v>
      </c>
      <c r="D5859" t="s">
        <v>95</v>
      </c>
      <c r="E5859" t="s">
        <v>22157</v>
      </c>
      <c r="F5859" t="s">
        <v>4996</v>
      </c>
      <c r="G5859" t="s">
        <v>71</v>
      </c>
      <c r="H5859" t="s">
        <v>129</v>
      </c>
      <c r="I5859" t="s">
        <v>22</v>
      </c>
      <c r="J5859" t="s">
        <v>141</v>
      </c>
      <c r="K5859" t="s">
        <v>22158</v>
      </c>
      <c r="L5859" t="s">
        <v>22159</v>
      </c>
      <c r="M5859">
        <v>0.73388888799999996</v>
      </c>
      <c r="N5859">
        <v>0</v>
      </c>
      <c r="O5859">
        <v>0</v>
      </c>
      <c r="P5859">
        <v>0</v>
      </c>
      <c r="Q5859">
        <v>49</v>
      </c>
      <c r="R5859">
        <v>0</v>
      </c>
      <c r="S5859">
        <v>0</v>
      </c>
      <c r="T5859">
        <v>0</v>
      </c>
      <c r="U5859">
        <v>35.960555999999997</v>
      </c>
    </row>
    <row r="5860" spans="1:21" x14ac:dyDescent="0.25">
      <c r="A5860" t="s">
        <v>22160</v>
      </c>
      <c r="B5860">
        <v>1</v>
      </c>
      <c r="C5860" t="s">
        <v>78</v>
      </c>
      <c r="D5860" t="s">
        <v>86</v>
      </c>
      <c r="E5860" t="s">
        <v>22161</v>
      </c>
      <c r="F5860" t="s">
        <v>5417</v>
      </c>
      <c r="G5860" t="s">
        <v>71</v>
      </c>
      <c r="H5860" t="s">
        <v>129</v>
      </c>
      <c r="I5860" t="s">
        <v>22</v>
      </c>
      <c r="J5860" t="s">
        <v>141</v>
      </c>
      <c r="K5860" t="s">
        <v>22162</v>
      </c>
      <c r="L5860" t="s">
        <v>22163</v>
      </c>
      <c r="M5860">
        <v>3.6088888880000001</v>
      </c>
      <c r="N5860">
        <v>0</v>
      </c>
      <c r="O5860">
        <v>19</v>
      </c>
      <c r="P5860">
        <v>0</v>
      </c>
      <c r="Q5860">
        <v>0</v>
      </c>
      <c r="R5860">
        <v>0</v>
      </c>
      <c r="S5860">
        <v>68.568888999999999</v>
      </c>
      <c r="T5860">
        <v>0</v>
      </c>
      <c r="U5860">
        <v>0</v>
      </c>
    </row>
    <row r="5861" spans="1:21" x14ac:dyDescent="0.25">
      <c r="A5861" t="s">
        <v>22164</v>
      </c>
      <c r="B5861">
        <v>1</v>
      </c>
      <c r="C5861" t="s">
        <v>79</v>
      </c>
      <c r="D5861" t="s">
        <v>124</v>
      </c>
      <c r="E5861" t="s">
        <v>22165</v>
      </c>
      <c r="F5861" t="s">
        <v>140</v>
      </c>
      <c r="G5861" t="s">
        <v>72</v>
      </c>
      <c r="H5861" t="s">
        <v>129</v>
      </c>
      <c r="I5861" t="s">
        <v>22</v>
      </c>
      <c r="J5861" t="s">
        <v>141</v>
      </c>
      <c r="K5861" t="s">
        <v>22166</v>
      </c>
      <c r="L5861" t="s">
        <v>22167</v>
      </c>
      <c r="M5861">
        <v>0.41638888800000001</v>
      </c>
      <c r="N5861">
        <v>6</v>
      </c>
      <c r="O5861">
        <v>1251</v>
      </c>
      <c r="P5861">
        <v>0</v>
      </c>
      <c r="Q5861">
        <v>0</v>
      </c>
      <c r="R5861">
        <v>2.4983330000000001</v>
      </c>
      <c r="S5861">
        <v>520.90249900000003</v>
      </c>
      <c r="T5861">
        <v>0</v>
      </c>
      <c r="U5861">
        <v>0</v>
      </c>
    </row>
    <row r="5862" spans="1:21" x14ac:dyDescent="0.25">
      <c r="A5862" t="s">
        <v>22168</v>
      </c>
      <c r="B5862">
        <v>1</v>
      </c>
      <c r="C5862" t="s">
        <v>78</v>
      </c>
      <c r="D5862" t="s">
        <v>85</v>
      </c>
      <c r="E5862" t="s">
        <v>22118</v>
      </c>
      <c r="F5862" t="s">
        <v>10371</v>
      </c>
      <c r="G5862" t="s">
        <v>72</v>
      </c>
      <c r="H5862" t="s">
        <v>129</v>
      </c>
      <c r="I5862" t="s">
        <v>22</v>
      </c>
      <c r="J5862" t="s">
        <v>141</v>
      </c>
      <c r="K5862" t="s">
        <v>22169</v>
      </c>
      <c r="L5862" t="s">
        <v>6790</v>
      </c>
      <c r="M5862">
        <v>1.2666666660000001</v>
      </c>
      <c r="N5862">
        <v>8</v>
      </c>
      <c r="O5862">
        <v>182</v>
      </c>
      <c r="P5862">
        <v>0</v>
      </c>
      <c r="Q5862">
        <v>0</v>
      </c>
      <c r="R5862">
        <v>10.133333</v>
      </c>
      <c r="S5862">
        <v>230.533333</v>
      </c>
      <c r="T5862">
        <v>0</v>
      </c>
      <c r="U5862">
        <v>0</v>
      </c>
    </row>
    <row r="5863" spans="1:21" x14ac:dyDescent="0.25">
      <c r="A5863" t="s">
        <v>22170</v>
      </c>
      <c r="B5863">
        <v>1</v>
      </c>
      <c r="C5863" t="s">
        <v>78</v>
      </c>
      <c r="D5863" t="s">
        <v>86</v>
      </c>
      <c r="E5863" t="s">
        <v>22171</v>
      </c>
      <c r="F5863" t="s">
        <v>4991</v>
      </c>
      <c r="G5863" t="s">
        <v>71</v>
      </c>
      <c r="H5863" t="s">
        <v>129</v>
      </c>
      <c r="I5863" t="s">
        <v>22</v>
      </c>
      <c r="J5863" t="s">
        <v>141</v>
      </c>
      <c r="K5863" t="s">
        <v>22172</v>
      </c>
      <c r="L5863" t="s">
        <v>22173</v>
      </c>
      <c r="M5863">
        <v>2.8397222219999998</v>
      </c>
      <c r="N5863">
        <v>0</v>
      </c>
      <c r="O5863">
        <v>2</v>
      </c>
      <c r="P5863">
        <v>0</v>
      </c>
      <c r="Q5863">
        <v>0</v>
      </c>
      <c r="R5863">
        <v>0</v>
      </c>
      <c r="S5863">
        <v>5.6794440000000002</v>
      </c>
      <c r="T5863">
        <v>0</v>
      </c>
      <c r="U5863">
        <v>0</v>
      </c>
    </row>
    <row r="5864" spans="1:21" x14ac:dyDescent="0.25">
      <c r="A5864" t="s">
        <v>22174</v>
      </c>
      <c r="B5864">
        <v>1</v>
      </c>
      <c r="C5864" t="s">
        <v>78</v>
      </c>
      <c r="D5864" t="s">
        <v>86</v>
      </c>
      <c r="E5864" t="s">
        <v>22175</v>
      </c>
      <c r="F5864" t="s">
        <v>4991</v>
      </c>
      <c r="G5864" t="s">
        <v>71</v>
      </c>
      <c r="H5864" t="s">
        <v>129</v>
      </c>
      <c r="I5864" t="s">
        <v>22</v>
      </c>
      <c r="J5864" t="s">
        <v>141</v>
      </c>
      <c r="K5864" t="s">
        <v>22176</v>
      </c>
      <c r="L5864" t="s">
        <v>22177</v>
      </c>
      <c r="M5864">
        <v>4.3619444439999997</v>
      </c>
      <c r="N5864">
        <v>0</v>
      </c>
      <c r="O5864">
        <v>1</v>
      </c>
      <c r="P5864">
        <v>0</v>
      </c>
      <c r="Q5864">
        <v>0</v>
      </c>
      <c r="R5864">
        <v>0</v>
      </c>
      <c r="S5864">
        <v>4.3619440000000003</v>
      </c>
      <c r="T5864">
        <v>0</v>
      </c>
      <c r="U5864">
        <v>0</v>
      </c>
    </row>
    <row r="5865" spans="1:21" x14ac:dyDescent="0.25">
      <c r="A5865" t="s">
        <v>22178</v>
      </c>
      <c r="B5865">
        <v>1</v>
      </c>
      <c r="C5865" t="s">
        <v>78</v>
      </c>
      <c r="D5865" t="s">
        <v>98</v>
      </c>
      <c r="E5865" t="s">
        <v>22179</v>
      </c>
      <c r="F5865" t="s">
        <v>6823</v>
      </c>
      <c r="G5865" t="s">
        <v>71</v>
      </c>
      <c r="H5865" t="s">
        <v>129</v>
      </c>
      <c r="I5865" t="s">
        <v>22</v>
      </c>
      <c r="J5865" t="s">
        <v>141</v>
      </c>
      <c r="K5865" t="s">
        <v>22180</v>
      </c>
      <c r="L5865" t="s">
        <v>22181</v>
      </c>
      <c r="M5865">
        <v>1.870833333</v>
      </c>
      <c r="N5865">
        <v>0</v>
      </c>
      <c r="O5865">
        <v>8</v>
      </c>
      <c r="P5865">
        <v>0</v>
      </c>
      <c r="Q5865">
        <v>1</v>
      </c>
      <c r="R5865">
        <v>0</v>
      </c>
      <c r="S5865">
        <v>14.966666999999999</v>
      </c>
      <c r="T5865">
        <v>0</v>
      </c>
      <c r="U5865">
        <v>1.870833</v>
      </c>
    </row>
    <row r="5866" spans="1:21" x14ac:dyDescent="0.25">
      <c r="A5866" t="s">
        <v>22182</v>
      </c>
      <c r="B5866">
        <v>1</v>
      </c>
      <c r="C5866" t="s">
        <v>78</v>
      </c>
      <c r="D5866" t="s">
        <v>98</v>
      </c>
      <c r="E5866" t="s">
        <v>22183</v>
      </c>
      <c r="F5866" t="s">
        <v>4991</v>
      </c>
      <c r="G5866" t="s">
        <v>71</v>
      </c>
      <c r="H5866" t="s">
        <v>129</v>
      </c>
      <c r="I5866" t="s">
        <v>22</v>
      </c>
      <c r="J5866" t="s">
        <v>141</v>
      </c>
      <c r="K5866" t="s">
        <v>22184</v>
      </c>
      <c r="L5866" t="s">
        <v>22185</v>
      </c>
      <c r="M5866">
        <v>2.895277777</v>
      </c>
      <c r="N5866">
        <v>0</v>
      </c>
      <c r="O5866">
        <v>1</v>
      </c>
      <c r="P5866">
        <v>0</v>
      </c>
      <c r="Q5866">
        <v>0</v>
      </c>
      <c r="R5866">
        <v>0</v>
      </c>
      <c r="S5866">
        <v>2.8952779999999998</v>
      </c>
      <c r="T5866">
        <v>0</v>
      </c>
      <c r="U5866">
        <v>0</v>
      </c>
    </row>
    <row r="5867" spans="1:21" x14ac:dyDescent="0.25">
      <c r="A5867" t="s">
        <v>22186</v>
      </c>
      <c r="B5867">
        <v>1</v>
      </c>
      <c r="C5867" t="s">
        <v>78</v>
      </c>
      <c r="D5867" t="s">
        <v>85</v>
      </c>
      <c r="E5867" t="s">
        <v>22187</v>
      </c>
      <c r="F5867" t="s">
        <v>140</v>
      </c>
      <c r="G5867" t="s">
        <v>72</v>
      </c>
      <c r="H5867" t="s">
        <v>129</v>
      </c>
      <c r="I5867" t="s">
        <v>22</v>
      </c>
      <c r="J5867" t="s">
        <v>141</v>
      </c>
      <c r="K5867" t="s">
        <v>22188</v>
      </c>
      <c r="L5867" t="s">
        <v>22189</v>
      </c>
      <c r="M5867">
        <v>0.79749999999999999</v>
      </c>
      <c r="N5867">
        <v>10</v>
      </c>
      <c r="O5867">
        <v>2009</v>
      </c>
      <c r="P5867">
        <v>6</v>
      </c>
      <c r="Q5867">
        <v>59</v>
      </c>
      <c r="R5867">
        <v>7.9749999999999996</v>
      </c>
      <c r="S5867">
        <v>1602.1775</v>
      </c>
      <c r="T5867">
        <v>4.7850000000000001</v>
      </c>
      <c r="U5867">
        <v>47.052500000000002</v>
      </c>
    </row>
    <row r="5868" spans="1:21" x14ac:dyDescent="0.25">
      <c r="A5868" t="s">
        <v>22190</v>
      </c>
      <c r="B5868">
        <v>1</v>
      </c>
      <c r="C5868" t="s">
        <v>78</v>
      </c>
      <c r="D5868" t="s">
        <v>86</v>
      </c>
      <c r="E5868" t="s">
        <v>22191</v>
      </c>
      <c r="F5868" t="s">
        <v>5417</v>
      </c>
      <c r="G5868" t="s">
        <v>71</v>
      </c>
      <c r="H5868" t="s">
        <v>129</v>
      </c>
      <c r="I5868" t="s">
        <v>22</v>
      </c>
      <c r="J5868" t="s">
        <v>141</v>
      </c>
      <c r="K5868" t="s">
        <v>22192</v>
      </c>
      <c r="L5868" t="s">
        <v>22193</v>
      </c>
      <c r="M5868">
        <v>1.848333333</v>
      </c>
      <c r="N5868">
        <v>0</v>
      </c>
      <c r="O5868">
        <v>2</v>
      </c>
      <c r="P5868">
        <v>0</v>
      </c>
      <c r="Q5868">
        <v>0</v>
      </c>
      <c r="R5868">
        <v>0</v>
      </c>
      <c r="S5868">
        <v>3.6966670000000001</v>
      </c>
      <c r="T5868">
        <v>0</v>
      </c>
      <c r="U5868">
        <v>0</v>
      </c>
    </row>
    <row r="5869" spans="1:21" x14ac:dyDescent="0.25">
      <c r="A5869" t="s">
        <v>22194</v>
      </c>
      <c r="B5869">
        <v>1</v>
      </c>
      <c r="C5869" t="s">
        <v>78</v>
      </c>
      <c r="D5869" t="s">
        <v>87</v>
      </c>
      <c r="E5869" t="s">
        <v>22195</v>
      </c>
      <c r="F5869" t="s">
        <v>5417</v>
      </c>
      <c r="G5869" t="s">
        <v>71</v>
      </c>
      <c r="H5869" t="s">
        <v>129</v>
      </c>
      <c r="I5869" t="s">
        <v>22</v>
      </c>
      <c r="J5869" t="s">
        <v>141</v>
      </c>
      <c r="K5869" t="s">
        <v>22196</v>
      </c>
      <c r="L5869" t="s">
        <v>22197</v>
      </c>
      <c r="M5869">
        <v>0.59555555500000001</v>
      </c>
      <c r="N5869">
        <v>0</v>
      </c>
      <c r="O5869">
        <v>5</v>
      </c>
      <c r="P5869">
        <v>0</v>
      </c>
      <c r="Q5869">
        <v>0</v>
      </c>
      <c r="R5869">
        <v>0</v>
      </c>
      <c r="S5869">
        <v>2.9777779999999998</v>
      </c>
      <c r="T5869">
        <v>0</v>
      </c>
      <c r="U5869">
        <v>0</v>
      </c>
    </row>
    <row r="5870" spans="1:21" x14ac:dyDescent="0.25">
      <c r="A5870" t="s">
        <v>22198</v>
      </c>
      <c r="B5870">
        <v>1</v>
      </c>
      <c r="C5870" t="s">
        <v>78</v>
      </c>
      <c r="D5870" t="s">
        <v>87</v>
      </c>
      <c r="E5870" t="s">
        <v>22199</v>
      </c>
      <c r="F5870" t="s">
        <v>5417</v>
      </c>
      <c r="G5870" t="s">
        <v>71</v>
      </c>
      <c r="H5870" t="s">
        <v>129</v>
      </c>
      <c r="I5870" t="s">
        <v>22</v>
      </c>
      <c r="J5870" t="s">
        <v>141</v>
      </c>
      <c r="K5870" t="s">
        <v>22200</v>
      </c>
      <c r="L5870" t="s">
        <v>22201</v>
      </c>
      <c r="M5870">
        <v>1.999166666</v>
      </c>
      <c r="N5870">
        <v>0</v>
      </c>
      <c r="O5870">
        <v>1</v>
      </c>
      <c r="P5870">
        <v>0</v>
      </c>
      <c r="Q5870">
        <v>0</v>
      </c>
      <c r="R5870">
        <v>0</v>
      </c>
      <c r="S5870">
        <v>1.9991669999999999</v>
      </c>
      <c r="T5870">
        <v>0</v>
      </c>
      <c r="U5870">
        <v>0</v>
      </c>
    </row>
    <row r="5871" spans="1:21" x14ac:dyDescent="0.25">
      <c r="A5871" t="s">
        <v>22202</v>
      </c>
      <c r="B5871">
        <v>1</v>
      </c>
      <c r="C5871" t="s">
        <v>78</v>
      </c>
      <c r="D5871" t="s">
        <v>80</v>
      </c>
      <c r="E5871" t="s">
        <v>22203</v>
      </c>
      <c r="F5871" t="s">
        <v>4991</v>
      </c>
      <c r="G5871" t="s">
        <v>71</v>
      </c>
      <c r="H5871" t="s">
        <v>129</v>
      </c>
      <c r="I5871" t="s">
        <v>22</v>
      </c>
      <c r="J5871" t="s">
        <v>141</v>
      </c>
      <c r="K5871" t="s">
        <v>22204</v>
      </c>
      <c r="L5871" t="s">
        <v>22205</v>
      </c>
      <c r="M5871">
        <v>0.60777777700000002</v>
      </c>
      <c r="N5871">
        <v>0</v>
      </c>
      <c r="O5871">
        <v>1</v>
      </c>
      <c r="P5871">
        <v>0</v>
      </c>
      <c r="Q5871">
        <v>0</v>
      </c>
      <c r="R5871">
        <v>0</v>
      </c>
      <c r="S5871">
        <v>0.60777800000000004</v>
      </c>
      <c r="T5871">
        <v>0</v>
      </c>
      <c r="U5871">
        <v>0</v>
      </c>
    </row>
    <row r="5872" spans="1:21" x14ac:dyDescent="0.25">
      <c r="A5872" t="s">
        <v>22206</v>
      </c>
      <c r="B5872">
        <v>1</v>
      </c>
      <c r="C5872" t="s">
        <v>79</v>
      </c>
      <c r="D5872" t="s">
        <v>115</v>
      </c>
      <c r="E5872" t="s">
        <v>8331</v>
      </c>
      <c r="F5872" t="s">
        <v>177</v>
      </c>
      <c r="G5872" t="s">
        <v>72</v>
      </c>
      <c r="H5872" t="s">
        <v>129</v>
      </c>
      <c r="I5872" t="s">
        <v>22</v>
      </c>
      <c r="J5872" t="s">
        <v>130</v>
      </c>
      <c r="K5872" t="s">
        <v>22207</v>
      </c>
      <c r="L5872" t="s">
        <v>22208</v>
      </c>
      <c r="M5872">
        <v>4.6363888879999999</v>
      </c>
      <c r="N5872">
        <v>25</v>
      </c>
      <c r="O5872">
        <v>482</v>
      </c>
      <c r="P5872">
        <v>0</v>
      </c>
      <c r="Q5872">
        <v>0</v>
      </c>
      <c r="R5872">
        <v>115.909722</v>
      </c>
      <c r="S5872">
        <v>2234.7394439999998</v>
      </c>
      <c r="T5872">
        <v>0</v>
      </c>
      <c r="U5872">
        <v>0</v>
      </c>
    </row>
    <row r="5873" spans="1:21" x14ac:dyDescent="0.25">
      <c r="A5873" t="s">
        <v>22209</v>
      </c>
      <c r="B5873">
        <v>1</v>
      </c>
      <c r="C5873" t="s">
        <v>79</v>
      </c>
      <c r="D5873" t="s">
        <v>115</v>
      </c>
      <c r="E5873" t="s">
        <v>22210</v>
      </c>
      <c r="F5873" t="s">
        <v>4991</v>
      </c>
      <c r="G5873" t="s">
        <v>71</v>
      </c>
      <c r="H5873" t="s">
        <v>129</v>
      </c>
      <c r="I5873" t="s">
        <v>22</v>
      </c>
      <c r="J5873" t="s">
        <v>141</v>
      </c>
      <c r="K5873" t="s">
        <v>22211</v>
      </c>
      <c r="L5873" t="s">
        <v>22212</v>
      </c>
      <c r="M5873">
        <v>1.4675</v>
      </c>
      <c r="N5873">
        <v>0</v>
      </c>
      <c r="O5873">
        <v>1</v>
      </c>
      <c r="P5873">
        <v>0</v>
      </c>
      <c r="Q5873">
        <v>0</v>
      </c>
      <c r="R5873">
        <v>0</v>
      </c>
      <c r="S5873">
        <v>1.4675</v>
      </c>
      <c r="T5873">
        <v>0</v>
      </c>
      <c r="U5873">
        <v>0</v>
      </c>
    </row>
    <row r="5874" spans="1:21" x14ac:dyDescent="0.25">
      <c r="A5874" t="s">
        <v>22213</v>
      </c>
      <c r="B5874">
        <v>1</v>
      </c>
      <c r="C5874" t="s">
        <v>79</v>
      </c>
      <c r="D5874" t="s">
        <v>115</v>
      </c>
      <c r="E5874" t="s">
        <v>8331</v>
      </c>
      <c r="F5874" t="s">
        <v>5110</v>
      </c>
      <c r="G5874" t="s">
        <v>72</v>
      </c>
      <c r="H5874" t="s">
        <v>129</v>
      </c>
      <c r="I5874" t="s">
        <v>24</v>
      </c>
      <c r="J5874" t="s">
        <v>141</v>
      </c>
      <c r="K5874" t="s">
        <v>22214</v>
      </c>
      <c r="L5874" t="s">
        <v>22215</v>
      </c>
      <c r="M5874">
        <v>0.93055555499999998</v>
      </c>
      <c r="N5874">
        <v>25</v>
      </c>
      <c r="O5874">
        <v>482</v>
      </c>
      <c r="P5874">
        <v>0</v>
      </c>
      <c r="Q5874">
        <v>0</v>
      </c>
      <c r="R5874">
        <v>23.263888999999999</v>
      </c>
      <c r="S5874">
        <v>448.52777800000001</v>
      </c>
      <c r="T5874">
        <v>0</v>
      </c>
      <c r="U5874">
        <v>0</v>
      </c>
    </row>
    <row r="5875" spans="1:21" x14ac:dyDescent="0.25">
      <c r="A5875" t="s">
        <v>22216</v>
      </c>
      <c r="B5875">
        <v>1</v>
      </c>
      <c r="C5875" t="s">
        <v>78</v>
      </c>
      <c r="D5875" t="s">
        <v>86</v>
      </c>
      <c r="E5875" t="s">
        <v>22217</v>
      </c>
      <c r="F5875" t="s">
        <v>5626</v>
      </c>
      <c r="G5875" t="s">
        <v>71</v>
      </c>
      <c r="H5875" t="s">
        <v>129</v>
      </c>
      <c r="I5875" t="s">
        <v>22</v>
      </c>
      <c r="J5875" t="s">
        <v>141</v>
      </c>
      <c r="K5875" t="s">
        <v>22218</v>
      </c>
      <c r="L5875" t="s">
        <v>22219</v>
      </c>
      <c r="M5875">
        <v>1.0747222219999999</v>
      </c>
      <c r="N5875">
        <v>1</v>
      </c>
      <c r="O5875">
        <v>568</v>
      </c>
      <c r="P5875">
        <v>0</v>
      </c>
      <c r="Q5875">
        <v>0</v>
      </c>
      <c r="R5875">
        <v>1.074722</v>
      </c>
      <c r="S5875">
        <v>610.44222200000002</v>
      </c>
      <c r="T5875">
        <v>0</v>
      </c>
      <c r="U5875">
        <v>0</v>
      </c>
    </row>
    <row r="5876" spans="1:21" x14ac:dyDescent="0.25">
      <c r="A5876" t="s">
        <v>22220</v>
      </c>
      <c r="B5876">
        <v>1</v>
      </c>
      <c r="C5876" t="s">
        <v>78</v>
      </c>
      <c r="D5876" t="s">
        <v>102</v>
      </c>
      <c r="E5876" t="s">
        <v>22221</v>
      </c>
      <c r="F5876" t="s">
        <v>5012</v>
      </c>
      <c r="G5876" t="s">
        <v>72</v>
      </c>
      <c r="H5876" t="s">
        <v>129</v>
      </c>
      <c r="I5876" t="s">
        <v>22</v>
      </c>
      <c r="J5876" t="s">
        <v>141</v>
      </c>
      <c r="K5876" t="s">
        <v>22222</v>
      </c>
      <c r="L5876" t="s">
        <v>22223</v>
      </c>
      <c r="M5876">
        <v>3.5647222219999999</v>
      </c>
      <c r="N5876">
        <v>0</v>
      </c>
      <c r="O5876">
        <v>0</v>
      </c>
      <c r="P5876">
        <v>0</v>
      </c>
      <c r="Q5876">
        <v>14</v>
      </c>
      <c r="R5876">
        <v>0</v>
      </c>
      <c r="S5876">
        <v>0</v>
      </c>
      <c r="T5876">
        <v>0</v>
      </c>
      <c r="U5876">
        <v>49.906111000000003</v>
      </c>
    </row>
    <row r="5877" spans="1:21" x14ac:dyDescent="0.25">
      <c r="A5877" t="s">
        <v>22224</v>
      </c>
      <c r="B5877">
        <v>1</v>
      </c>
      <c r="C5877" t="s">
        <v>78</v>
      </c>
      <c r="D5877" t="s">
        <v>98</v>
      </c>
      <c r="E5877" t="s">
        <v>22225</v>
      </c>
      <c r="F5877" t="s">
        <v>4986</v>
      </c>
      <c r="G5877" t="s">
        <v>71</v>
      </c>
      <c r="H5877" t="s">
        <v>129</v>
      </c>
      <c r="I5877" t="s">
        <v>22</v>
      </c>
      <c r="J5877" t="s">
        <v>141</v>
      </c>
      <c r="K5877" t="s">
        <v>22226</v>
      </c>
      <c r="L5877" t="s">
        <v>22227</v>
      </c>
      <c r="M5877">
        <v>0.62611111100000005</v>
      </c>
      <c r="N5877">
        <v>0</v>
      </c>
      <c r="O5877">
        <v>0</v>
      </c>
      <c r="P5877">
        <v>0</v>
      </c>
      <c r="Q5877">
        <v>16</v>
      </c>
      <c r="R5877">
        <v>0</v>
      </c>
      <c r="S5877">
        <v>0</v>
      </c>
      <c r="T5877">
        <v>0</v>
      </c>
      <c r="U5877">
        <v>10.017778</v>
      </c>
    </row>
    <row r="5878" spans="1:21" x14ac:dyDescent="0.25">
      <c r="A5878" t="s">
        <v>22228</v>
      </c>
      <c r="B5878">
        <v>1</v>
      </c>
      <c r="C5878" t="s">
        <v>78</v>
      </c>
      <c r="D5878" t="s">
        <v>86</v>
      </c>
      <c r="E5878" t="s">
        <v>22229</v>
      </c>
      <c r="F5878" t="s">
        <v>4991</v>
      </c>
      <c r="G5878" t="s">
        <v>71</v>
      </c>
      <c r="H5878" t="s">
        <v>129</v>
      </c>
      <c r="I5878" t="s">
        <v>22</v>
      </c>
      <c r="J5878" t="s">
        <v>141</v>
      </c>
      <c r="K5878" t="s">
        <v>22230</v>
      </c>
      <c r="L5878" t="s">
        <v>22231</v>
      </c>
      <c r="M5878">
        <v>1.102777777</v>
      </c>
      <c r="N5878">
        <v>0</v>
      </c>
      <c r="O5878">
        <v>1</v>
      </c>
      <c r="P5878">
        <v>0</v>
      </c>
      <c r="Q5878">
        <v>0</v>
      </c>
      <c r="R5878">
        <v>0</v>
      </c>
      <c r="S5878">
        <v>1.102778</v>
      </c>
      <c r="T5878">
        <v>0</v>
      </c>
      <c r="U5878">
        <v>0</v>
      </c>
    </row>
    <row r="5879" spans="1:21" x14ac:dyDescent="0.25">
      <c r="A5879" t="s">
        <v>22232</v>
      </c>
      <c r="B5879">
        <v>1</v>
      </c>
      <c r="C5879" t="s">
        <v>78</v>
      </c>
      <c r="D5879" t="s">
        <v>86</v>
      </c>
      <c r="E5879" t="s">
        <v>22233</v>
      </c>
      <c r="F5879" t="s">
        <v>4991</v>
      </c>
      <c r="G5879" t="s">
        <v>71</v>
      </c>
      <c r="H5879" t="s">
        <v>129</v>
      </c>
      <c r="I5879" t="s">
        <v>22</v>
      </c>
      <c r="J5879" t="s">
        <v>141</v>
      </c>
      <c r="K5879" t="s">
        <v>22234</v>
      </c>
      <c r="L5879" t="s">
        <v>22235</v>
      </c>
      <c r="M5879">
        <v>1.7497222219999999</v>
      </c>
      <c r="N5879">
        <v>0</v>
      </c>
      <c r="O5879">
        <v>3</v>
      </c>
      <c r="P5879">
        <v>0</v>
      </c>
      <c r="Q5879">
        <v>0</v>
      </c>
      <c r="R5879">
        <v>0</v>
      </c>
      <c r="S5879">
        <v>5.2491669999999999</v>
      </c>
      <c r="T5879">
        <v>0</v>
      </c>
      <c r="U5879">
        <v>0</v>
      </c>
    </row>
    <row r="5880" spans="1:21" x14ac:dyDescent="0.25">
      <c r="A5880" t="s">
        <v>22236</v>
      </c>
      <c r="B5880">
        <v>1</v>
      </c>
      <c r="C5880" t="s">
        <v>78</v>
      </c>
      <c r="D5880" t="s">
        <v>86</v>
      </c>
      <c r="E5880" t="s">
        <v>22237</v>
      </c>
      <c r="F5880" t="s">
        <v>4991</v>
      </c>
      <c r="G5880" t="s">
        <v>71</v>
      </c>
      <c r="H5880" t="s">
        <v>129</v>
      </c>
      <c r="I5880" t="s">
        <v>22</v>
      </c>
      <c r="J5880" t="s">
        <v>141</v>
      </c>
      <c r="K5880" t="s">
        <v>22238</v>
      </c>
      <c r="L5880" t="s">
        <v>22239</v>
      </c>
      <c r="M5880">
        <v>1.5122222219999999</v>
      </c>
      <c r="N5880">
        <v>0</v>
      </c>
      <c r="O5880">
        <v>1</v>
      </c>
      <c r="P5880">
        <v>0</v>
      </c>
      <c r="Q5880">
        <v>0</v>
      </c>
      <c r="R5880">
        <v>0</v>
      </c>
      <c r="S5880">
        <v>1.512222</v>
      </c>
      <c r="T5880">
        <v>0</v>
      </c>
      <c r="U5880">
        <v>0</v>
      </c>
    </row>
    <row r="5881" spans="1:21" x14ac:dyDescent="0.25">
      <c r="A5881" t="s">
        <v>22240</v>
      </c>
      <c r="B5881">
        <v>1</v>
      </c>
      <c r="C5881" t="s">
        <v>78</v>
      </c>
      <c r="D5881" t="s">
        <v>86</v>
      </c>
      <c r="E5881" t="s">
        <v>22241</v>
      </c>
      <c r="F5881" t="s">
        <v>4986</v>
      </c>
      <c r="G5881" t="s">
        <v>71</v>
      </c>
      <c r="H5881" t="s">
        <v>129</v>
      </c>
      <c r="I5881" t="s">
        <v>22</v>
      </c>
      <c r="J5881" t="s">
        <v>141</v>
      </c>
      <c r="K5881" t="s">
        <v>22242</v>
      </c>
      <c r="L5881" t="s">
        <v>22243</v>
      </c>
      <c r="M5881">
        <v>1.5236111109999999</v>
      </c>
      <c r="N5881">
        <v>0</v>
      </c>
      <c r="O5881">
        <v>164</v>
      </c>
      <c r="P5881">
        <v>0</v>
      </c>
      <c r="Q5881">
        <v>0</v>
      </c>
      <c r="R5881">
        <v>0</v>
      </c>
      <c r="S5881">
        <v>249.87222199999999</v>
      </c>
      <c r="T5881">
        <v>0</v>
      </c>
      <c r="U5881">
        <v>0</v>
      </c>
    </row>
    <row r="5882" spans="1:21" x14ac:dyDescent="0.25">
      <c r="A5882" t="s">
        <v>22244</v>
      </c>
      <c r="B5882">
        <v>1</v>
      </c>
      <c r="C5882" t="s">
        <v>78</v>
      </c>
      <c r="D5882" t="s">
        <v>86</v>
      </c>
      <c r="E5882" t="s">
        <v>22245</v>
      </c>
      <c r="F5882" t="s">
        <v>4991</v>
      </c>
      <c r="G5882" t="s">
        <v>71</v>
      </c>
      <c r="H5882" t="s">
        <v>129</v>
      </c>
      <c r="I5882" t="s">
        <v>22</v>
      </c>
      <c r="J5882" t="s">
        <v>141</v>
      </c>
      <c r="K5882" t="s">
        <v>22246</v>
      </c>
      <c r="L5882" t="s">
        <v>22247</v>
      </c>
      <c r="M5882">
        <v>0.99111111100000004</v>
      </c>
      <c r="N5882">
        <v>0</v>
      </c>
      <c r="O5882">
        <v>1</v>
      </c>
      <c r="P5882">
        <v>0</v>
      </c>
      <c r="Q5882">
        <v>0</v>
      </c>
      <c r="R5882">
        <v>0</v>
      </c>
      <c r="S5882">
        <v>0.99111099999999996</v>
      </c>
      <c r="T5882">
        <v>0</v>
      </c>
      <c r="U5882">
        <v>0</v>
      </c>
    </row>
    <row r="5883" spans="1:21" x14ac:dyDescent="0.25">
      <c r="A5883" t="s">
        <v>22248</v>
      </c>
      <c r="B5883">
        <v>1</v>
      </c>
      <c r="C5883" t="s">
        <v>78</v>
      </c>
      <c r="D5883" t="s">
        <v>80</v>
      </c>
      <c r="E5883" t="s">
        <v>22249</v>
      </c>
      <c r="F5883" t="s">
        <v>6379</v>
      </c>
      <c r="G5883" t="s">
        <v>71</v>
      </c>
      <c r="H5883" t="s">
        <v>129</v>
      </c>
      <c r="I5883" t="s">
        <v>22</v>
      </c>
      <c r="J5883" t="s">
        <v>141</v>
      </c>
      <c r="K5883" t="s">
        <v>22250</v>
      </c>
      <c r="L5883" t="s">
        <v>22251</v>
      </c>
      <c r="M5883">
        <v>1.4422222220000001</v>
      </c>
      <c r="N5883">
        <v>0</v>
      </c>
      <c r="O5883">
        <v>45</v>
      </c>
      <c r="P5883">
        <v>0</v>
      </c>
      <c r="Q5883">
        <v>0</v>
      </c>
      <c r="R5883">
        <v>0</v>
      </c>
      <c r="S5883">
        <v>64.900000000000006</v>
      </c>
      <c r="T5883">
        <v>0</v>
      </c>
      <c r="U5883">
        <v>0</v>
      </c>
    </row>
    <row r="5884" spans="1:21" x14ac:dyDescent="0.25">
      <c r="A5884" t="s">
        <v>22252</v>
      </c>
      <c r="B5884">
        <v>1</v>
      </c>
      <c r="C5884" t="s">
        <v>78</v>
      </c>
      <c r="D5884" t="s">
        <v>80</v>
      </c>
      <c r="E5884" t="s">
        <v>22253</v>
      </c>
      <c r="F5884" t="s">
        <v>5884</v>
      </c>
      <c r="G5884" t="s">
        <v>71</v>
      </c>
      <c r="H5884" t="s">
        <v>129</v>
      </c>
      <c r="I5884" t="s">
        <v>22</v>
      </c>
      <c r="J5884" t="s">
        <v>141</v>
      </c>
      <c r="K5884" t="s">
        <v>22254</v>
      </c>
      <c r="L5884" t="s">
        <v>22255</v>
      </c>
      <c r="M5884">
        <v>2.719166666</v>
      </c>
      <c r="N5884">
        <v>0</v>
      </c>
      <c r="O5884">
        <v>2</v>
      </c>
      <c r="P5884">
        <v>0</v>
      </c>
      <c r="Q5884">
        <v>0</v>
      </c>
      <c r="R5884">
        <v>0</v>
      </c>
      <c r="S5884">
        <v>5.4383330000000001</v>
      </c>
      <c r="T5884">
        <v>0</v>
      </c>
      <c r="U5884">
        <v>0</v>
      </c>
    </row>
    <row r="5885" spans="1:21" x14ac:dyDescent="0.25">
      <c r="A5885" t="s">
        <v>22256</v>
      </c>
      <c r="B5885">
        <v>1</v>
      </c>
      <c r="C5885" t="s">
        <v>78</v>
      </c>
      <c r="D5885" t="s">
        <v>86</v>
      </c>
      <c r="E5885" t="s">
        <v>22257</v>
      </c>
      <c r="F5885" t="s">
        <v>177</v>
      </c>
      <c r="G5885" t="s">
        <v>72</v>
      </c>
      <c r="H5885" t="s">
        <v>129</v>
      </c>
      <c r="I5885" t="s">
        <v>22</v>
      </c>
      <c r="J5885" t="s">
        <v>130</v>
      </c>
      <c r="K5885" t="s">
        <v>22258</v>
      </c>
      <c r="L5885" t="s">
        <v>22259</v>
      </c>
      <c r="M5885">
        <v>8.5316666659999996</v>
      </c>
      <c r="N5885">
        <v>1</v>
      </c>
      <c r="O5885">
        <v>821</v>
      </c>
      <c r="P5885">
        <v>0</v>
      </c>
      <c r="Q5885">
        <v>0</v>
      </c>
      <c r="R5885">
        <v>8.5316670000000006</v>
      </c>
      <c r="S5885">
        <v>7004.4983329999995</v>
      </c>
      <c r="T5885">
        <v>0</v>
      </c>
      <c r="U5885">
        <v>0</v>
      </c>
    </row>
    <row r="5886" spans="1:21" x14ac:dyDescent="0.25">
      <c r="A5886" t="s">
        <v>22260</v>
      </c>
      <c r="B5886">
        <v>1</v>
      </c>
      <c r="C5886" t="s">
        <v>79</v>
      </c>
      <c r="D5886" t="s">
        <v>115</v>
      </c>
      <c r="E5886" t="s">
        <v>22261</v>
      </c>
      <c r="F5886" t="s">
        <v>4991</v>
      </c>
      <c r="G5886" t="s">
        <v>71</v>
      </c>
      <c r="H5886" t="s">
        <v>129</v>
      </c>
      <c r="I5886" t="s">
        <v>22</v>
      </c>
      <c r="J5886" t="s">
        <v>141</v>
      </c>
      <c r="K5886" t="s">
        <v>22262</v>
      </c>
      <c r="L5886" t="s">
        <v>22263</v>
      </c>
      <c r="M5886">
        <v>4.0041666659999997</v>
      </c>
      <c r="N5886">
        <v>0</v>
      </c>
      <c r="O5886">
        <v>0</v>
      </c>
      <c r="P5886">
        <v>0</v>
      </c>
      <c r="Q5886">
        <v>1</v>
      </c>
      <c r="R5886">
        <v>0</v>
      </c>
      <c r="S5886">
        <v>0</v>
      </c>
      <c r="T5886">
        <v>0</v>
      </c>
      <c r="U5886">
        <v>4.0041669999999998</v>
      </c>
    </row>
    <row r="5887" spans="1:21" x14ac:dyDescent="0.25">
      <c r="A5887" t="s">
        <v>22264</v>
      </c>
      <c r="B5887">
        <v>1</v>
      </c>
      <c r="C5887" t="s">
        <v>78</v>
      </c>
      <c r="D5887" t="s">
        <v>98</v>
      </c>
      <c r="E5887" t="s">
        <v>22265</v>
      </c>
      <c r="F5887" t="s">
        <v>5626</v>
      </c>
      <c r="G5887" t="s">
        <v>71</v>
      </c>
      <c r="H5887" t="s">
        <v>129</v>
      </c>
      <c r="I5887" t="s">
        <v>22</v>
      </c>
      <c r="J5887" t="s">
        <v>141</v>
      </c>
      <c r="K5887" t="s">
        <v>22266</v>
      </c>
      <c r="L5887" t="s">
        <v>22267</v>
      </c>
      <c r="M5887">
        <v>1.082777777</v>
      </c>
      <c r="N5887">
        <v>0</v>
      </c>
      <c r="O5887">
        <v>13</v>
      </c>
      <c r="P5887">
        <v>0</v>
      </c>
      <c r="Q5887">
        <v>1</v>
      </c>
      <c r="R5887">
        <v>0</v>
      </c>
      <c r="S5887">
        <v>14.076110999999999</v>
      </c>
      <c r="T5887">
        <v>0</v>
      </c>
      <c r="U5887">
        <v>1.082778</v>
      </c>
    </row>
    <row r="5888" spans="1:21" x14ac:dyDescent="0.25">
      <c r="A5888" t="s">
        <v>22268</v>
      </c>
      <c r="B5888">
        <v>1</v>
      </c>
      <c r="C5888" t="s">
        <v>78</v>
      </c>
      <c r="D5888" t="s">
        <v>98</v>
      </c>
      <c r="E5888" t="s">
        <v>22269</v>
      </c>
      <c r="F5888" t="s">
        <v>4991</v>
      </c>
      <c r="G5888" t="s">
        <v>71</v>
      </c>
      <c r="H5888" t="s">
        <v>129</v>
      </c>
      <c r="I5888" t="s">
        <v>22</v>
      </c>
      <c r="J5888" t="s">
        <v>141</v>
      </c>
      <c r="K5888" t="s">
        <v>22270</v>
      </c>
      <c r="L5888" t="s">
        <v>22271</v>
      </c>
      <c r="M5888">
        <v>2.0499999999999998</v>
      </c>
      <c r="N5888">
        <v>0</v>
      </c>
      <c r="O5888">
        <v>1</v>
      </c>
      <c r="P5888">
        <v>0</v>
      </c>
      <c r="Q5888">
        <v>0</v>
      </c>
      <c r="R5888">
        <v>0</v>
      </c>
      <c r="S5888">
        <v>2.0499999999999998</v>
      </c>
      <c r="T5888">
        <v>0</v>
      </c>
      <c r="U5888">
        <v>0</v>
      </c>
    </row>
    <row r="5889" spans="1:21" x14ac:dyDescent="0.25">
      <c r="A5889" t="s">
        <v>22272</v>
      </c>
      <c r="B5889">
        <v>1</v>
      </c>
      <c r="C5889" t="s">
        <v>78</v>
      </c>
      <c r="D5889" t="s">
        <v>98</v>
      </c>
      <c r="E5889" t="s">
        <v>22273</v>
      </c>
      <c r="F5889" t="s">
        <v>4986</v>
      </c>
      <c r="G5889" t="s">
        <v>71</v>
      </c>
      <c r="H5889" t="s">
        <v>129</v>
      </c>
      <c r="I5889" t="s">
        <v>22</v>
      </c>
      <c r="J5889" t="s">
        <v>141</v>
      </c>
      <c r="K5889" t="s">
        <v>22274</v>
      </c>
      <c r="L5889" t="s">
        <v>22275</v>
      </c>
      <c r="M5889">
        <v>0.896666666</v>
      </c>
      <c r="N5889">
        <v>0</v>
      </c>
      <c r="O5889">
        <v>22</v>
      </c>
      <c r="P5889">
        <v>0</v>
      </c>
      <c r="Q5889">
        <v>0</v>
      </c>
      <c r="R5889">
        <v>0</v>
      </c>
      <c r="S5889">
        <v>19.726666999999999</v>
      </c>
      <c r="T5889">
        <v>0</v>
      </c>
      <c r="U5889">
        <v>0</v>
      </c>
    </row>
    <row r="5890" spans="1:21" x14ac:dyDescent="0.25">
      <c r="A5890" t="s">
        <v>22276</v>
      </c>
      <c r="B5890">
        <v>1</v>
      </c>
      <c r="C5890" t="s">
        <v>78</v>
      </c>
      <c r="D5890" t="s">
        <v>98</v>
      </c>
      <c r="E5890" t="s">
        <v>22277</v>
      </c>
      <c r="F5890" t="s">
        <v>10278</v>
      </c>
      <c r="G5890" t="s">
        <v>71</v>
      </c>
      <c r="H5890" t="s">
        <v>129</v>
      </c>
      <c r="I5890" t="s">
        <v>22</v>
      </c>
      <c r="J5890" t="s">
        <v>141</v>
      </c>
      <c r="K5890" t="s">
        <v>22278</v>
      </c>
      <c r="L5890" t="s">
        <v>22279</v>
      </c>
      <c r="M5890">
        <v>0.40722222200000002</v>
      </c>
      <c r="N5890">
        <v>0</v>
      </c>
      <c r="O5890">
        <v>52</v>
      </c>
      <c r="P5890">
        <v>1</v>
      </c>
      <c r="Q5890">
        <v>26</v>
      </c>
      <c r="R5890">
        <v>0</v>
      </c>
      <c r="S5890">
        <v>21.175556</v>
      </c>
      <c r="T5890">
        <v>0.40722199999999997</v>
      </c>
      <c r="U5890">
        <v>10.587778</v>
      </c>
    </row>
    <row r="5891" spans="1:21" x14ac:dyDescent="0.25">
      <c r="A5891" t="s">
        <v>22280</v>
      </c>
      <c r="B5891">
        <v>1</v>
      </c>
      <c r="C5891" t="s">
        <v>78</v>
      </c>
      <c r="D5891" t="s">
        <v>98</v>
      </c>
      <c r="E5891" t="s">
        <v>22281</v>
      </c>
      <c r="F5891" t="s">
        <v>5012</v>
      </c>
      <c r="G5891" t="s">
        <v>72</v>
      </c>
      <c r="H5891" t="s">
        <v>129</v>
      </c>
      <c r="I5891" t="s">
        <v>22</v>
      </c>
      <c r="J5891" t="s">
        <v>141</v>
      </c>
      <c r="K5891" t="s">
        <v>22282</v>
      </c>
      <c r="L5891" t="s">
        <v>22283</v>
      </c>
      <c r="M5891">
        <v>1.065555555</v>
      </c>
      <c r="N5891">
        <v>0</v>
      </c>
      <c r="O5891">
        <v>101</v>
      </c>
      <c r="P5891">
        <v>1</v>
      </c>
      <c r="Q5891">
        <v>12</v>
      </c>
      <c r="R5891">
        <v>0</v>
      </c>
      <c r="S5891">
        <v>107.621111</v>
      </c>
      <c r="T5891">
        <v>1.0655559999999999</v>
      </c>
      <c r="U5891">
        <v>12.786667</v>
      </c>
    </row>
    <row r="5892" spans="1:21" x14ac:dyDescent="0.25">
      <c r="A5892" t="s">
        <v>22284</v>
      </c>
      <c r="B5892">
        <v>1</v>
      </c>
      <c r="C5892" t="s">
        <v>78</v>
      </c>
      <c r="D5892" t="s">
        <v>98</v>
      </c>
      <c r="E5892" t="s">
        <v>22285</v>
      </c>
      <c r="F5892" t="s">
        <v>4991</v>
      </c>
      <c r="G5892" t="s">
        <v>71</v>
      </c>
      <c r="H5892" t="s">
        <v>129</v>
      </c>
      <c r="I5892" t="s">
        <v>22</v>
      </c>
      <c r="J5892" t="s">
        <v>141</v>
      </c>
      <c r="K5892" t="s">
        <v>22286</v>
      </c>
      <c r="L5892" t="s">
        <v>22287</v>
      </c>
      <c r="M5892">
        <v>3.1408333329999998</v>
      </c>
      <c r="N5892">
        <v>0</v>
      </c>
      <c r="O5892">
        <v>0</v>
      </c>
      <c r="P5892">
        <v>0</v>
      </c>
      <c r="Q5892">
        <v>2</v>
      </c>
      <c r="R5892">
        <v>0</v>
      </c>
      <c r="S5892">
        <v>0</v>
      </c>
      <c r="T5892">
        <v>0</v>
      </c>
      <c r="U5892">
        <v>6.2816669999999997</v>
      </c>
    </row>
    <row r="5893" spans="1:21" x14ac:dyDescent="0.25">
      <c r="A5893" t="s">
        <v>22288</v>
      </c>
      <c r="B5893">
        <v>1</v>
      </c>
      <c r="C5893" t="s">
        <v>78</v>
      </c>
      <c r="D5893" t="s">
        <v>80</v>
      </c>
      <c r="E5893" t="s">
        <v>22289</v>
      </c>
      <c r="F5893" t="s">
        <v>6310</v>
      </c>
      <c r="G5893" t="s">
        <v>71</v>
      </c>
      <c r="H5893" t="s">
        <v>129</v>
      </c>
      <c r="I5893" t="s">
        <v>22</v>
      </c>
      <c r="J5893" t="s">
        <v>141</v>
      </c>
      <c r="K5893" t="s">
        <v>22290</v>
      </c>
      <c r="L5893" t="s">
        <v>22291</v>
      </c>
      <c r="M5893">
        <v>9.6888888879999993</v>
      </c>
      <c r="N5893">
        <v>0</v>
      </c>
      <c r="O5893">
        <v>84</v>
      </c>
      <c r="P5893">
        <v>0</v>
      </c>
      <c r="Q5893">
        <v>0</v>
      </c>
      <c r="R5893">
        <v>0</v>
      </c>
      <c r="S5893">
        <v>813.86666700000001</v>
      </c>
      <c r="T5893">
        <v>0</v>
      </c>
      <c r="U5893">
        <v>0</v>
      </c>
    </row>
    <row r="5894" spans="1:21" x14ac:dyDescent="0.25">
      <c r="A5894" t="s">
        <v>22292</v>
      </c>
      <c r="B5894">
        <v>1</v>
      </c>
      <c r="C5894" t="s">
        <v>78</v>
      </c>
      <c r="D5894" t="s">
        <v>80</v>
      </c>
      <c r="E5894" t="s">
        <v>22293</v>
      </c>
      <c r="F5894" t="s">
        <v>5070</v>
      </c>
      <c r="G5894" t="s">
        <v>71</v>
      </c>
      <c r="H5894" t="s">
        <v>129</v>
      </c>
      <c r="I5894" t="s">
        <v>22</v>
      </c>
      <c r="J5894" t="s">
        <v>141</v>
      </c>
      <c r="K5894" t="s">
        <v>22294</v>
      </c>
      <c r="L5894" t="s">
        <v>22295</v>
      </c>
      <c r="M5894">
        <v>1.6916666659999999</v>
      </c>
      <c r="N5894">
        <v>0</v>
      </c>
      <c r="O5894">
        <v>14</v>
      </c>
      <c r="P5894">
        <v>0</v>
      </c>
      <c r="Q5894">
        <v>0</v>
      </c>
      <c r="R5894">
        <v>0</v>
      </c>
      <c r="S5894">
        <v>23.683333000000001</v>
      </c>
      <c r="T5894">
        <v>0</v>
      </c>
      <c r="U5894">
        <v>0</v>
      </c>
    </row>
    <row r="5895" spans="1:21" x14ac:dyDescent="0.25">
      <c r="A5895" t="s">
        <v>22296</v>
      </c>
      <c r="B5895">
        <v>1</v>
      </c>
      <c r="C5895" t="s">
        <v>78</v>
      </c>
      <c r="D5895" t="s">
        <v>104</v>
      </c>
      <c r="E5895" t="s">
        <v>22297</v>
      </c>
      <c r="F5895" t="s">
        <v>5012</v>
      </c>
      <c r="G5895" t="s">
        <v>72</v>
      </c>
      <c r="H5895" t="s">
        <v>129</v>
      </c>
      <c r="I5895" t="s">
        <v>22</v>
      </c>
      <c r="J5895" t="s">
        <v>141</v>
      </c>
      <c r="K5895" t="s">
        <v>22298</v>
      </c>
      <c r="L5895" t="s">
        <v>22299</v>
      </c>
      <c r="M5895">
        <v>2.6311111110000001</v>
      </c>
      <c r="N5895">
        <v>0</v>
      </c>
      <c r="O5895">
        <v>0</v>
      </c>
      <c r="P5895">
        <v>2</v>
      </c>
      <c r="Q5895">
        <v>0</v>
      </c>
      <c r="R5895">
        <v>0</v>
      </c>
      <c r="S5895">
        <v>0</v>
      </c>
      <c r="T5895">
        <v>5.2622220000000004</v>
      </c>
      <c r="U5895">
        <v>0</v>
      </c>
    </row>
    <row r="5896" spans="1:21" x14ac:dyDescent="0.25">
      <c r="A5896" t="s">
        <v>22300</v>
      </c>
      <c r="B5896">
        <v>1</v>
      </c>
      <c r="C5896" t="s">
        <v>78</v>
      </c>
      <c r="D5896" t="s">
        <v>86</v>
      </c>
      <c r="E5896" t="s">
        <v>22301</v>
      </c>
      <c r="F5896" t="s">
        <v>128</v>
      </c>
      <c r="G5896" t="s">
        <v>71</v>
      </c>
      <c r="H5896" t="s">
        <v>129</v>
      </c>
      <c r="I5896" t="s">
        <v>22</v>
      </c>
      <c r="J5896" t="s">
        <v>130</v>
      </c>
      <c r="K5896" t="s">
        <v>22302</v>
      </c>
      <c r="L5896" t="s">
        <v>22303</v>
      </c>
      <c r="M5896">
        <v>1.1388888880000001</v>
      </c>
      <c r="N5896">
        <v>0</v>
      </c>
      <c r="O5896">
        <v>162</v>
      </c>
      <c r="P5896">
        <v>0</v>
      </c>
      <c r="Q5896">
        <v>0</v>
      </c>
      <c r="R5896">
        <v>0</v>
      </c>
      <c r="S5896">
        <v>184.5</v>
      </c>
      <c r="T5896">
        <v>0</v>
      </c>
      <c r="U5896">
        <v>0</v>
      </c>
    </row>
    <row r="5897" spans="1:21" x14ac:dyDescent="0.25">
      <c r="A5897" t="s">
        <v>22304</v>
      </c>
      <c r="B5897">
        <v>1</v>
      </c>
      <c r="C5897" t="s">
        <v>78</v>
      </c>
      <c r="D5897" t="s">
        <v>82</v>
      </c>
      <c r="E5897" t="s">
        <v>22305</v>
      </c>
      <c r="F5897" t="s">
        <v>4986</v>
      </c>
      <c r="G5897" t="s">
        <v>71</v>
      </c>
      <c r="H5897" t="s">
        <v>129</v>
      </c>
      <c r="I5897" t="s">
        <v>22</v>
      </c>
      <c r="J5897" t="s">
        <v>141</v>
      </c>
      <c r="K5897" t="s">
        <v>22306</v>
      </c>
      <c r="L5897" t="s">
        <v>22307</v>
      </c>
      <c r="M5897">
        <v>1.098055555</v>
      </c>
      <c r="N5897">
        <v>0</v>
      </c>
      <c r="O5897">
        <v>157</v>
      </c>
      <c r="P5897">
        <v>0</v>
      </c>
      <c r="Q5897">
        <v>0</v>
      </c>
      <c r="R5897">
        <v>0</v>
      </c>
      <c r="S5897">
        <v>172.394722</v>
      </c>
      <c r="T5897">
        <v>0</v>
      </c>
      <c r="U5897">
        <v>0</v>
      </c>
    </row>
    <row r="5898" spans="1:21" x14ac:dyDescent="0.25">
      <c r="A5898" t="s">
        <v>22308</v>
      </c>
      <c r="B5898">
        <v>1</v>
      </c>
      <c r="C5898" t="s">
        <v>78</v>
      </c>
      <c r="D5898" t="s">
        <v>81</v>
      </c>
      <c r="E5898" t="s">
        <v>22309</v>
      </c>
      <c r="F5898" t="s">
        <v>5218</v>
      </c>
      <c r="G5898" t="s">
        <v>71</v>
      </c>
      <c r="H5898" t="s">
        <v>129</v>
      </c>
      <c r="I5898" t="s">
        <v>22</v>
      </c>
      <c r="J5898" t="s">
        <v>141</v>
      </c>
      <c r="K5898" t="s">
        <v>22310</v>
      </c>
      <c r="L5898" t="s">
        <v>22311</v>
      </c>
      <c r="M5898">
        <v>1.726111111</v>
      </c>
      <c r="N5898">
        <v>0</v>
      </c>
      <c r="O5898">
        <v>175</v>
      </c>
      <c r="P5898">
        <v>0</v>
      </c>
      <c r="Q5898">
        <v>0</v>
      </c>
      <c r="R5898">
        <v>0</v>
      </c>
      <c r="S5898">
        <v>302.06944399999998</v>
      </c>
      <c r="T5898">
        <v>0</v>
      </c>
      <c r="U5898">
        <v>0</v>
      </c>
    </row>
    <row r="5899" spans="1:21" x14ac:dyDescent="0.25">
      <c r="A5899" t="s">
        <v>22312</v>
      </c>
      <c r="B5899">
        <v>1</v>
      </c>
      <c r="C5899" t="s">
        <v>78</v>
      </c>
      <c r="D5899" t="s">
        <v>95</v>
      </c>
      <c r="E5899" t="s">
        <v>22313</v>
      </c>
      <c r="F5899" t="s">
        <v>140</v>
      </c>
      <c r="G5899" t="s">
        <v>72</v>
      </c>
      <c r="H5899" t="s">
        <v>129</v>
      </c>
      <c r="I5899" t="s">
        <v>22</v>
      </c>
      <c r="J5899" t="s">
        <v>141</v>
      </c>
      <c r="K5899" t="s">
        <v>22314</v>
      </c>
      <c r="L5899" t="s">
        <v>22315</v>
      </c>
      <c r="M5899">
        <v>0.89861111100000002</v>
      </c>
      <c r="N5899">
        <v>28</v>
      </c>
      <c r="O5899">
        <v>2254</v>
      </c>
      <c r="P5899">
        <v>2</v>
      </c>
      <c r="Q5899">
        <v>80</v>
      </c>
      <c r="R5899">
        <v>25.161110999999998</v>
      </c>
      <c r="S5899">
        <v>2025.4694440000001</v>
      </c>
      <c r="T5899">
        <v>1.7972220000000001</v>
      </c>
      <c r="U5899">
        <v>71.888889000000006</v>
      </c>
    </row>
    <row r="5900" spans="1:21" x14ac:dyDescent="0.25">
      <c r="A5900" t="s">
        <v>22316</v>
      </c>
      <c r="B5900">
        <v>1</v>
      </c>
      <c r="C5900" t="s">
        <v>78</v>
      </c>
      <c r="D5900" t="s">
        <v>80</v>
      </c>
      <c r="E5900" t="s">
        <v>22317</v>
      </c>
      <c r="F5900" t="s">
        <v>5070</v>
      </c>
      <c r="G5900" t="s">
        <v>71</v>
      </c>
      <c r="H5900" t="s">
        <v>129</v>
      </c>
      <c r="I5900" t="s">
        <v>22</v>
      </c>
      <c r="J5900" t="s">
        <v>141</v>
      </c>
      <c r="K5900" t="s">
        <v>22318</v>
      </c>
      <c r="L5900" t="s">
        <v>22319</v>
      </c>
      <c r="M5900">
        <v>1.7397222219999999</v>
      </c>
      <c r="N5900">
        <v>0</v>
      </c>
      <c r="O5900">
        <v>1</v>
      </c>
      <c r="P5900">
        <v>0</v>
      </c>
      <c r="Q5900">
        <v>0</v>
      </c>
      <c r="R5900">
        <v>0</v>
      </c>
      <c r="S5900">
        <v>1.739722</v>
      </c>
      <c r="T5900">
        <v>0</v>
      </c>
      <c r="U5900">
        <v>0</v>
      </c>
    </row>
    <row r="5901" spans="1:21" x14ac:dyDescent="0.25">
      <c r="A5901" t="s">
        <v>22320</v>
      </c>
      <c r="B5901">
        <v>1</v>
      </c>
      <c r="C5901" t="s">
        <v>78</v>
      </c>
      <c r="D5901" t="s">
        <v>86</v>
      </c>
      <c r="E5901" t="s">
        <v>22321</v>
      </c>
      <c r="F5901" t="s">
        <v>4991</v>
      </c>
      <c r="G5901" t="s">
        <v>71</v>
      </c>
      <c r="H5901" t="s">
        <v>129</v>
      </c>
      <c r="I5901" t="s">
        <v>22</v>
      </c>
      <c r="J5901" t="s">
        <v>141</v>
      </c>
      <c r="K5901" t="s">
        <v>22322</v>
      </c>
      <c r="L5901" t="s">
        <v>22323</v>
      </c>
      <c r="M5901">
        <v>2.6638888879999998</v>
      </c>
      <c r="N5901">
        <v>0</v>
      </c>
      <c r="O5901">
        <v>1</v>
      </c>
      <c r="P5901">
        <v>0</v>
      </c>
      <c r="Q5901">
        <v>0</v>
      </c>
      <c r="R5901">
        <v>0</v>
      </c>
      <c r="S5901">
        <v>2.6638890000000002</v>
      </c>
      <c r="T5901">
        <v>0</v>
      </c>
      <c r="U5901">
        <v>0</v>
      </c>
    </row>
    <row r="5902" spans="1:21" x14ac:dyDescent="0.25">
      <c r="A5902" t="s">
        <v>22324</v>
      </c>
      <c r="B5902">
        <v>1</v>
      </c>
      <c r="C5902" t="s">
        <v>78</v>
      </c>
      <c r="D5902" t="s">
        <v>86</v>
      </c>
      <c r="E5902" t="s">
        <v>22325</v>
      </c>
      <c r="F5902" t="s">
        <v>4991</v>
      </c>
      <c r="G5902" t="s">
        <v>71</v>
      </c>
      <c r="H5902" t="s">
        <v>129</v>
      </c>
      <c r="I5902" t="s">
        <v>22</v>
      </c>
      <c r="J5902" t="s">
        <v>141</v>
      </c>
      <c r="K5902" t="s">
        <v>22326</v>
      </c>
      <c r="L5902" t="s">
        <v>22327</v>
      </c>
      <c r="M5902">
        <v>0.82</v>
      </c>
      <c r="N5902">
        <v>0</v>
      </c>
      <c r="O5902">
        <v>1</v>
      </c>
      <c r="P5902">
        <v>0</v>
      </c>
      <c r="Q5902">
        <v>0</v>
      </c>
      <c r="R5902">
        <v>0</v>
      </c>
      <c r="S5902">
        <v>0.82</v>
      </c>
      <c r="T5902">
        <v>0</v>
      </c>
      <c r="U5902">
        <v>0</v>
      </c>
    </row>
    <row r="5903" spans="1:21" x14ac:dyDescent="0.25">
      <c r="A5903" t="s">
        <v>22328</v>
      </c>
      <c r="B5903">
        <v>1</v>
      </c>
      <c r="C5903" t="s">
        <v>78</v>
      </c>
      <c r="D5903" t="s">
        <v>86</v>
      </c>
      <c r="E5903" t="s">
        <v>22329</v>
      </c>
      <c r="F5903" t="s">
        <v>4991</v>
      </c>
      <c r="G5903" t="s">
        <v>71</v>
      </c>
      <c r="H5903" t="s">
        <v>129</v>
      </c>
      <c r="I5903" t="s">
        <v>22</v>
      </c>
      <c r="J5903" t="s">
        <v>141</v>
      </c>
      <c r="K5903" t="s">
        <v>22330</v>
      </c>
      <c r="L5903" t="s">
        <v>22331</v>
      </c>
      <c r="M5903">
        <v>1.3219444440000001</v>
      </c>
      <c r="N5903">
        <v>0</v>
      </c>
      <c r="O5903">
        <v>1</v>
      </c>
      <c r="P5903">
        <v>0</v>
      </c>
      <c r="Q5903">
        <v>0</v>
      </c>
      <c r="R5903">
        <v>0</v>
      </c>
      <c r="S5903">
        <v>1.321944</v>
      </c>
      <c r="T5903">
        <v>0</v>
      </c>
      <c r="U5903">
        <v>0</v>
      </c>
    </row>
    <row r="5904" spans="1:21" x14ac:dyDescent="0.25">
      <c r="A5904" t="s">
        <v>22332</v>
      </c>
      <c r="B5904">
        <v>1</v>
      </c>
      <c r="C5904" t="s">
        <v>78</v>
      </c>
      <c r="D5904" t="s">
        <v>80</v>
      </c>
      <c r="E5904" t="s">
        <v>22333</v>
      </c>
      <c r="F5904" t="s">
        <v>5070</v>
      </c>
      <c r="G5904" t="s">
        <v>71</v>
      </c>
      <c r="H5904" t="s">
        <v>129</v>
      </c>
      <c r="I5904" t="s">
        <v>22</v>
      </c>
      <c r="J5904" t="s">
        <v>141</v>
      </c>
      <c r="K5904" t="s">
        <v>22334</v>
      </c>
      <c r="L5904" t="s">
        <v>22335</v>
      </c>
      <c r="M5904">
        <v>4.1758333329999999</v>
      </c>
      <c r="N5904">
        <v>0</v>
      </c>
      <c r="O5904">
        <v>4</v>
      </c>
      <c r="P5904">
        <v>0</v>
      </c>
      <c r="Q5904">
        <v>0</v>
      </c>
      <c r="R5904">
        <v>0</v>
      </c>
      <c r="S5904">
        <v>16.703333000000001</v>
      </c>
      <c r="T5904">
        <v>0</v>
      </c>
      <c r="U5904">
        <v>0</v>
      </c>
    </row>
    <row r="5905" spans="1:21" x14ac:dyDescent="0.25">
      <c r="A5905" t="s">
        <v>22336</v>
      </c>
      <c r="B5905">
        <v>1</v>
      </c>
      <c r="C5905" t="s">
        <v>78</v>
      </c>
      <c r="D5905" t="s">
        <v>80</v>
      </c>
      <c r="E5905" t="s">
        <v>22337</v>
      </c>
      <c r="F5905" t="s">
        <v>5070</v>
      </c>
      <c r="G5905" t="s">
        <v>71</v>
      </c>
      <c r="H5905" t="s">
        <v>129</v>
      </c>
      <c r="I5905" t="s">
        <v>22</v>
      </c>
      <c r="J5905" t="s">
        <v>141</v>
      </c>
      <c r="K5905" t="s">
        <v>22338</v>
      </c>
      <c r="L5905" t="s">
        <v>22339</v>
      </c>
      <c r="M5905">
        <v>2.886111111</v>
      </c>
      <c r="N5905">
        <v>0</v>
      </c>
      <c r="O5905">
        <v>6</v>
      </c>
      <c r="P5905">
        <v>0</v>
      </c>
      <c r="Q5905">
        <v>0</v>
      </c>
      <c r="R5905">
        <v>0</v>
      </c>
      <c r="S5905">
        <v>17.316666999999999</v>
      </c>
      <c r="T5905">
        <v>0</v>
      </c>
      <c r="U5905">
        <v>0</v>
      </c>
    </row>
    <row r="5906" spans="1:21" x14ac:dyDescent="0.25">
      <c r="A5906" t="s">
        <v>22340</v>
      </c>
      <c r="B5906">
        <v>1</v>
      </c>
      <c r="C5906" t="s">
        <v>78</v>
      </c>
      <c r="D5906" t="s">
        <v>80</v>
      </c>
      <c r="E5906" t="s">
        <v>22341</v>
      </c>
      <c r="F5906" t="s">
        <v>135</v>
      </c>
      <c r="G5906" t="s">
        <v>71</v>
      </c>
      <c r="H5906" t="s">
        <v>129</v>
      </c>
      <c r="I5906" t="s">
        <v>22</v>
      </c>
      <c r="J5906" t="s">
        <v>130</v>
      </c>
      <c r="K5906" t="s">
        <v>22342</v>
      </c>
      <c r="L5906" t="s">
        <v>22343</v>
      </c>
      <c r="M5906">
        <v>1.7936111109999999</v>
      </c>
      <c r="N5906">
        <v>0</v>
      </c>
      <c r="O5906">
        <v>694</v>
      </c>
      <c r="P5906">
        <v>0</v>
      </c>
      <c r="Q5906">
        <v>0</v>
      </c>
      <c r="R5906">
        <v>0</v>
      </c>
      <c r="S5906">
        <v>1244.7661109999999</v>
      </c>
      <c r="T5906">
        <v>0</v>
      </c>
      <c r="U5906">
        <v>0</v>
      </c>
    </row>
    <row r="5907" spans="1:21" x14ac:dyDescent="0.25">
      <c r="A5907" t="s">
        <v>22344</v>
      </c>
      <c r="B5907">
        <v>1</v>
      </c>
      <c r="C5907" t="s">
        <v>78</v>
      </c>
      <c r="D5907" t="s">
        <v>80</v>
      </c>
      <c r="E5907" t="s">
        <v>22345</v>
      </c>
      <c r="F5907" t="s">
        <v>5842</v>
      </c>
      <c r="G5907" t="s">
        <v>71</v>
      </c>
      <c r="H5907" t="s">
        <v>129</v>
      </c>
      <c r="I5907" t="s">
        <v>22</v>
      </c>
      <c r="J5907" t="s">
        <v>141</v>
      </c>
      <c r="K5907" t="s">
        <v>22346</v>
      </c>
      <c r="L5907" t="s">
        <v>22347</v>
      </c>
      <c r="M5907">
        <v>1.1941666660000001</v>
      </c>
      <c r="N5907">
        <v>0</v>
      </c>
      <c r="O5907">
        <v>38</v>
      </c>
      <c r="P5907">
        <v>0</v>
      </c>
      <c r="Q5907">
        <v>0</v>
      </c>
      <c r="R5907">
        <v>0</v>
      </c>
      <c r="S5907">
        <v>45.378332999999998</v>
      </c>
      <c r="T5907">
        <v>0</v>
      </c>
      <c r="U5907">
        <v>0</v>
      </c>
    </row>
    <row r="5908" spans="1:21" x14ac:dyDescent="0.25">
      <c r="A5908" t="s">
        <v>22348</v>
      </c>
      <c r="B5908">
        <v>1</v>
      </c>
      <c r="C5908" t="s">
        <v>78</v>
      </c>
      <c r="D5908" t="s">
        <v>80</v>
      </c>
      <c r="E5908" t="s">
        <v>22349</v>
      </c>
      <c r="F5908" t="s">
        <v>5070</v>
      </c>
      <c r="G5908" t="s">
        <v>71</v>
      </c>
      <c r="H5908" t="s">
        <v>129</v>
      </c>
      <c r="I5908" t="s">
        <v>22</v>
      </c>
      <c r="J5908" t="s">
        <v>141</v>
      </c>
      <c r="K5908" t="s">
        <v>22350</v>
      </c>
      <c r="L5908" t="s">
        <v>22351</v>
      </c>
      <c r="M5908">
        <v>1.784166666</v>
      </c>
      <c r="N5908">
        <v>0</v>
      </c>
      <c r="O5908">
        <v>2</v>
      </c>
      <c r="P5908">
        <v>0</v>
      </c>
      <c r="Q5908">
        <v>0</v>
      </c>
      <c r="R5908">
        <v>0</v>
      </c>
      <c r="S5908">
        <v>3.568333</v>
      </c>
      <c r="T5908">
        <v>0</v>
      </c>
      <c r="U5908">
        <v>0</v>
      </c>
    </row>
    <row r="5909" spans="1:21" x14ac:dyDescent="0.25">
      <c r="A5909" t="s">
        <v>22352</v>
      </c>
      <c r="B5909">
        <v>1</v>
      </c>
      <c r="C5909" t="s">
        <v>78</v>
      </c>
      <c r="D5909" t="s">
        <v>103</v>
      </c>
      <c r="E5909" t="s">
        <v>22353</v>
      </c>
      <c r="F5909" t="s">
        <v>140</v>
      </c>
      <c r="G5909" t="s">
        <v>72</v>
      </c>
      <c r="H5909" t="s">
        <v>129</v>
      </c>
      <c r="I5909" t="s">
        <v>22</v>
      </c>
      <c r="J5909" t="s">
        <v>141</v>
      </c>
      <c r="K5909" t="s">
        <v>22354</v>
      </c>
      <c r="L5909" t="s">
        <v>22355</v>
      </c>
      <c r="M5909">
        <v>0.81638888799999998</v>
      </c>
      <c r="N5909">
        <v>0</v>
      </c>
      <c r="O5909">
        <v>0</v>
      </c>
      <c r="P5909">
        <v>1</v>
      </c>
      <c r="Q5909">
        <v>22</v>
      </c>
      <c r="R5909">
        <v>0</v>
      </c>
      <c r="S5909">
        <v>0</v>
      </c>
      <c r="T5909">
        <v>0.81638900000000003</v>
      </c>
      <c r="U5909">
        <v>17.960556</v>
      </c>
    </row>
    <row r="5910" spans="1:21" x14ac:dyDescent="0.25">
      <c r="A5910" t="s">
        <v>22356</v>
      </c>
      <c r="B5910">
        <v>1</v>
      </c>
      <c r="C5910" t="s">
        <v>78</v>
      </c>
      <c r="D5910" t="s">
        <v>103</v>
      </c>
      <c r="E5910" t="s">
        <v>22357</v>
      </c>
      <c r="F5910" t="s">
        <v>140</v>
      </c>
      <c r="G5910" t="s">
        <v>72</v>
      </c>
      <c r="H5910" t="s">
        <v>129</v>
      </c>
      <c r="I5910" t="s">
        <v>22</v>
      </c>
      <c r="J5910" t="s">
        <v>141</v>
      </c>
      <c r="K5910" t="s">
        <v>22358</v>
      </c>
      <c r="L5910" t="s">
        <v>22359</v>
      </c>
      <c r="M5910">
        <v>1.2580555550000001</v>
      </c>
      <c r="N5910">
        <v>0</v>
      </c>
      <c r="O5910">
        <v>0</v>
      </c>
      <c r="P5910">
        <v>254</v>
      </c>
      <c r="Q5910">
        <v>414</v>
      </c>
      <c r="R5910">
        <v>0</v>
      </c>
      <c r="S5910">
        <v>0</v>
      </c>
      <c r="T5910">
        <v>319.546111</v>
      </c>
      <c r="U5910">
        <v>520.83500000000004</v>
      </c>
    </row>
    <row r="5911" spans="1:21" x14ac:dyDescent="0.25">
      <c r="A5911" t="s">
        <v>22360</v>
      </c>
      <c r="B5911">
        <v>1</v>
      </c>
      <c r="C5911" t="s">
        <v>78</v>
      </c>
      <c r="D5911" t="s">
        <v>103</v>
      </c>
      <c r="E5911" t="s">
        <v>22361</v>
      </c>
      <c r="F5911" t="s">
        <v>140</v>
      </c>
      <c r="G5911" t="s">
        <v>72</v>
      </c>
      <c r="H5911" t="s">
        <v>129</v>
      </c>
      <c r="I5911" t="s">
        <v>22</v>
      </c>
      <c r="J5911" t="s">
        <v>141</v>
      </c>
      <c r="K5911" t="s">
        <v>22362</v>
      </c>
      <c r="L5911" t="s">
        <v>22363</v>
      </c>
      <c r="M5911">
        <v>2.5816666659999998</v>
      </c>
      <c r="N5911">
        <v>1</v>
      </c>
      <c r="O5911">
        <v>0</v>
      </c>
      <c r="P5911">
        <v>102</v>
      </c>
      <c r="Q5911">
        <v>2</v>
      </c>
      <c r="R5911">
        <v>2.5816669999999999</v>
      </c>
      <c r="S5911">
        <v>0</v>
      </c>
      <c r="T5911">
        <v>263.33</v>
      </c>
      <c r="U5911">
        <v>5.1633329999999997</v>
      </c>
    </row>
    <row r="5912" spans="1:21" x14ac:dyDescent="0.25">
      <c r="A5912" t="s">
        <v>22364</v>
      </c>
      <c r="B5912">
        <v>1</v>
      </c>
      <c r="C5912" t="s">
        <v>78</v>
      </c>
      <c r="D5912" t="s">
        <v>103</v>
      </c>
      <c r="E5912" t="s">
        <v>22361</v>
      </c>
      <c r="F5912" t="s">
        <v>5012</v>
      </c>
      <c r="G5912" t="s">
        <v>72</v>
      </c>
      <c r="H5912" t="s">
        <v>129</v>
      </c>
      <c r="I5912" t="s">
        <v>22</v>
      </c>
      <c r="J5912" t="s">
        <v>141</v>
      </c>
      <c r="K5912" t="s">
        <v>22365</v>
      </c>
      <c r="L5912" t="s">
        <v>22366</v>
      </c>
      <c r="M5912">
        <v>5.1944444440000002</v>
      </c>
      <c r="N5912">
        <v>1</v>
      </c>
      <c r="O5912">
        <v>0</v>
      </c>
      <c r="P5912">
        <v>102</v>
      </c>
      <c r="Q5912">
        <v>2</v>
      </c>
      <c r="R5912">
        <v>5.1944439999999998</v>
      </c>
      <c r="S5912">
        <v>0</v>
      </c>
      <c r="T5912">
        <v>529.83333300000004</v>
      </c>
      <c r="U5912">
        <v>10.388889000000001</v>
      </c>
    </row>
    <row r="5913" spans="1:21" x14ac:dyDescent="0.25">
      <c r="A5913" t="s">
        <v>22367</v>
      </c>
      <c r="B5913">
        <v>1</v>
      </c>
      <c r="C5913" t="s">
        <v>78</v>
      </c>
      <c r="D5913" t="s">
        <v>103</v>
      </c>
      <c r="E5913" t="s">
        <v>22368</v>
      </c>
      <c r="F5913" t="s">
        <v>10371</v>
      </c>
      <c r="G5913" t="s">
        <v>72</v>
      </c>
      <c r="H5913" t="s">
        <v>129</v>
      </c>
      <c r="I5913" t="s">
        <v>22</v>
      </c>
      <c r="J5913" t="s">
        <v>141</v>
      </c>
      <c r="K5913" t="s">
        <v>22369</v>
      </c>
      <c r="L5913" t="s">
        <v>22370</v>
      </c>
      <c r="M5913">
        <v>7.6713888880000001</v>
      </c>
      <c r="N5913">
        <v>0</v>
      </c>
      <c r="O5913">
        <v>0</v>
      </c>
      <c r="P5913">
        <v>1</v>
      </c>
      <c r="Q5913">
        <v>0</v>
      </c>
      <c r="R5913">
        <v>0</v>
      </c>
      <c r="S5913">
        <v>0</v>
      </c>
      <c r="T5913">
        <v>7.6713889999999996</v>
      </c>
      <c r="U5913">
        <v>0</v>
      </c>
    </row>
    <row r="5914" spans="1:21" x14ac:dyDescent="0.25">
      <c r="A5914" t="s">
        <v>22371</v>
      </c>
      <c r="B5914">
        <v>1</v>
      </c>
      <c r="C5914" t="s">
        <v>78</v>
      </c>
      <c r="D5914" t="s">
        <v>103</v>
      </c>
      <c r="E5914" t="s">
        <v>22372</v>
      </c>
      <c r="F5914" t="s">
        <v>140</v>
      </c>
      <c r="G5914" t="s">
        <v>72</v>
      </c>
      <c r="H5914" t="s">
        <v>129</v>
      </c>
      <c r="I5914" t="s">
        <v>22</v>
      </c>
      <c r="J5914" t="s">
        <v>141</v>
      </c>
      <c r="K5914" t="s">
        <v>22373</v>
      </c>
      <c r="L5914" t="s">
        <v>22374</v>
      </c>
      <c r="M5914">
        <v>0.54749999999999999</v>
      </c>
      <c r="N5914">
        <v>31</v>
      </c>
      <c r="O5914">
        <v>329</v>
      </c>
      <c r="P5914">
        <v>0</v>
      </c>
      <c r="Q5914">
        <v>0</v>
      </c>
      <c r="R5914">
        <v>16.9725</v>
      </c>
      <c r="S5914">
        <v>180.1275</v>
      </c>
      <c r="T5914">
        <v>0</v>
      </c>
      <c r="U5914">
        <v>0</v>
      </c>
    </row>
    <row r="5915" spans="1:21" x14ac:dyDescent="0.25">
      <c r="A5915" t="s">
        <v>22375</v>
      </c>
      <c r="B5915">
        <v>1</v>
      </c>
      <c r="C5915" t="s">
        <v>78</v>
      </c>
      <c r="D5915" t="s">
        <v>103</v>
      </c>
      <c r="E5915" t="s">
        <v>22376</v>
      </c>
      <c r="F5915" t="s">
        <v>140</v>
      </c>
      <c r="G5915" t="s">
        <v>72</v>
      </c>
      <c r="H5915" t="s">
        <v>129</v>
      </c>
      <c r="I5915" t="s">
        <v>22</v>
      </c>
      <c r="J5915" t="s">
        <v>141</v>
      </c>
      <c r="K5915" t="s">
        <v>22377</v>
      </c>
      <c r="L5915" t="s">
        <v>22378</v>
      </c>
      <c r="M5915">
        <v>3.3791666660000002</v>
      </c>
      <c r="N5915">
        <v>0</v>
      </c>
      <c r="O5915">
        <v>0</v>
      </c>
      <c r="P5915">
        <v>10</v>
      </c>
      <c r="Q5915">
        <v>0</v>
      </c>
      <c r="R5915">
        <v>0</v>
      </c>
      <c r="S5915">
        <v>0</v>
      </c>
      <c r="T5915">
        <v>33.791666999999997</v>
      </c>
      <c r="U5915">
        <v>0</v>
      </c>
    </row>
    <row r="5916" spans="1:21" x14ac:dyDescent="0.25">
      <c r="A5916" t="s">
        <v>22379</v>
      </c>
      <c r="B5916">
        <v>1</v>
      </c>
      <c r="C5916" t="s">
        <v>78</v>
      </c>
      <c r="D5916" t="s">
        <v>103</v>
      </c>
      <c r="E5916" t="s">
        <v>22380</v>
      </c>
      <c r="F5916" t="s">
        <v>4991</v>
      </c>
      <c r="G5916" t="s">
        <v>71</v>
      </c>
      <c r="H5916" t="s">
        <v>129</v>
      </c>
      <c r="I5916" t="s">
        <v>22</v>
      </c>
      <c r="J5916" t="s">
        <v>141</v>
      </c>
      <c r="K5916" t="s">
        <v>22381</v>
      </c>
      <c r="L5916" t="s">
        <v>22382</v>
      </c>
      <c r="M5916">
        <v>1.210555555</v>
      </c>
      <c r="N5916">
        <v>0</v>
      </c>
      <c r="O5916">
        <v>0</v>
      </c>
      <c r="P5916">
        <v>0</v>
      </c>
      <c r="Q5916">
        <v>1</v>
      </c>
      <c r="R5916">
        <v>0</v>
      </c>
      <c r="S5916">
        <v>0</v>
      </c>
      <c r="T5916">
        <v>0</v>
      </c>
      <c r="U5916">
        <v>1.210556</v>
      </c>
    </row>
    <row r="5917" spans="1:21" x14ac:dyDescent="0.25">
      <c r="A5917" t="s">
        <v>22383</v>
      </c>
      <c r="B5917">
        <v>1</v>
      </c>
      <c r="C5917" t="s">
        <v>78</v>
      </c>
      <c r="D5917" t="s">
        <v>103</v>
      </c>
      <c r="E5917" t="s">
        <v>22384</v>
      </c>
      <c r="F5917" t="s">
        <v>5012</v>
      </c>
      <c r="G5917" t="s">
        <v>72</v>
      </c>
      <c r="H5917" t="s">
        <v>129</v>
      </c>
      <c r="I5917" t="s">
        <v>22</v>
      </c>
      <c r="J5917" t="s">
        <v>141</v>
      </c>
      <c r="K5917" t="s">
        <v>22385</v>
      </c>
      <c r="L5917" t="s">
        <v>22386</v>
      </c>
      <c r="M5917">
        <v>3.4358333330000002</v>
      </c>
      <c r="N5917">
        <v>0</v>
      </c>
      <c r="O5917">
        <v>0</v>
      </c>
      <c r="P5917">
        <v>3</v>
      </c>
      <c r="Q5917">
        <v>0</v>
      </c>
      <c r="R5917">
        <v>0</v>
      </c>
      <c r="S5917">
        <v>0</v>
      </c>
      <c r="T5917">
        <v>10.307499999999999</v>
      </c>
      <c r="U5917">
        <v>0</v>
      </c>
    </row>
    <row r="5918" spans="1:21" x14ac:dyDescent="0.25">
      <c r="A5918" t="s">
        <v>22387</v>
      </c>
      <c r="B5918">
        <v>1</v>
      </c>
      <c r="C5918" t="s">
        <v>78</v>
      </c>
      <c r="D5918" t="s">
        <v>102</v>
      </c>
      <c r="E5918" t="s">
        <v>22388</v>
      </c>
      <c r="F5918" t="s">
        <v>128</v>
      </c>
      <c r="G5918" t="s">
        <v>72</v>
      </c>
      <c r="H5918" t="s">
        <v>129</v>
      </c>
      <c r="I5918" t="s">
        <v>22</v>
      </c>
      <c r="J5918" t="s">
        <v>130</v>
      </c>
      <c r="K5918" t="s">
        <v>22389</v>
      </c>
      <c r="L5918" t="s">
        <v>22390</v>
      </c>
      <c r="M5918">
        <v>5.6306258329999999</v>
      </c>
      <c r="N5918">
        <v>0</v>
      </c>
      <c r="O5918">
        <v>0</v>
      </c>
      <c r="P5918">
        <v>31</v>
      </c>
      <c r="Q5918">
        <v>137</v>
      </c>
      <c r="R5918">
        <v>0</v>
      </c>
      <c r="S5918">
        <v>0</v>
      </c>
      <c r="T5918">
        <v>174.54940099999999</v>
      </c>
      <c r="U5918">
        <v>771.39573900000005</v>
      </c>
    </row>
    <row r="5919" spans="1:21" x14ac:dyDescent="0.25">
      <c r="A5919" t="s">
        <v>22391</v>
      </c>
      <c r="B5919">
        <v>1</v>
      </c>
      <c r="C5919" t="s">
        <v>78</v>
      </c>
      <c r="D5919" t="s">
        <v>102</v>
      </c>
      <c r="E5919" t="s">
        <v>22392</v>
      </c>
      <c r="F5919" t="s">
        <v>128</v>
      </c>
      <c r="G5919" t="s">
        <v>72</v>
      </c>
      <c r="H5919" t="s">
        <v>129</v>
      </c>
      <c r="I5919" t="s">
        <v>22</v>
      </c>
      <c r="J5919" t="s">
        <v>130</v>
      </c>
      <c r="K5919" t="s">
        <v>22393</v>
      </c>
      <c r="L5919" t="s">
        <v>22394</v>
      </c>
      <c r="M5919">
        <v>5.1466666659999998</v>
      </c>
      <c r="N5919">
        <v>0</v>
      </c>
      <c r="O5919">
        <v>0</v>
      </c>
      <c r="P5919">
        <v>1</v>
      </c>
      <c r="Q5919">
        <v>115</v>
      </c>
      <c r="R5919">
        <v>0</v>
      </c>
      <c r="S5919">
        <v>0</v>
      </c>
      <c r="T5919">
        <v>5.1466669999999999</v>
      </c>
      <c r="U5919">
        <v>591.86666700000001</v>
      </c>
    </row>
    <row r="5920" spans="1:21" x14ac:dyDescent="0.25">
      <c r="A5920" t="s">
        <v>22395</v>
      </c>
      <c r="B5920">
        <v>1</v>
      </c>
      <c r="C5920" t="s">
        <v>78</v>
      </c>
      <c r="D5920" t="s">
        <v>102</v>
      </c>
      <c r="E5920" t="s">
        <v>9872</v>
      </c>
      <c r="F5920" t="s">
        <v>154</v>
      </c>
      <c r="G5920" t="s">
        <v>72</v>
      </c>
      <c r="H5920" t="s">
        <v>129</v>
      </c>
      <c r="I5920" t="s">
        <v>22</v>
      </c>
      <c r="J5920" t="s">
        <v>141</v>
      </c>
      <c r="K5920" t="s">
        <v>22396</v>
      </c>
      <c r="L5920" t="s">
        <v>22397</v>
      </c>
      <c r="M5920">
        <v>0.16555555499999999</v>
      </c>
      <c r="N5920">
        <v>0</v>
      </c>
      <c r="O5920">
        <v>0</v>
      </c>
      <c r="P5920">
        <v>42</v>
      </c>
      <c r="Q5920">
        <v>451</v>
      </c>
      <c r="R5920">
        <v>0</v>
      </c>
      <c r="S5920">
        <v>0</v>
      </c>
      <c r="T5920">
        <v>6.9533329999999998</v>
      </c>
      <c r="U5920">
        <v>74.665554999999998</v>
      </c>
    </row>
    <row r="5921" spans="1:21" x14ac:dyDescent="0.25">
      <c r="A5921" t="s">
        <v>22398</v>
      </c>
      <c r="B5921">
        <v>1</v>
      </c>
      <c r="C5921" t="s">
        <v>78</v>
      </c>
      <c r="D5921" t="s">
        <v>102</v>
      </c>
      <c r="E5921" t="s">
        <v>9872</v>
      </c>
      <c r="F5921" t="s">
        <v>140</v>
      </c>
      <c r="G5921" t="s">
        <v>72</v>
      </c>
      <c r="H5921" t="s">
        <v>129</v>
      </c>
      <c r="I5921" t="s">
        <v>22</v>
      </c>
      <c r="J5921" t="s">
        <v>141</v>
      </c>
      <c r="K5921" t="s">
        <v>22399</v>
      </c>
      <c r="L5921" t="s">
        <v>22400</v>
      </c>
      <c r="M5921">
        <v>0.66916666599999997</v>
      </c>
      <c r="N5921">
        <v>0</v>
      </c>
      <c r="O5921">
        <v>0</v>
      </c>
      <c r="P5921">
        <v>42</v>
      </c>
      <c r="Q5921">
        <v>451</v>
      </c>
      <c r="R5921">
        <v>0</v>
      </c>
      <c r="S5921">
        <v>0</v>
      </c>
      <c r="T5921">
        <v>28.105</v>
      </c>
      <c r="U5921">
        <v>301.79416600000002</v>
      </c>
    </row>
    <row r="5922" spans="1:21" x14ac:dyDescent="0.25">
      <c r="A5922" t="s">
        <v>22401</v>
      </c>
      <c r="B5922">
        <v>1</v>
      </c>
      <c r="C5922" t="s">
        <v>78</v>
      </c>
      <c r="D5922" t="s">
        <v>102</v>
      </c>
      <c r="E5922" t="s">
        <v>139</v>
      </c>
      <c r="F5922" t="s">
        <v>140</v>
      </c>
      <c r="G5922" t="s">
        <v>72</v>
      </c>
      <c r="H5922" t="s">
        <v>129</v>
      </c>
      <c r="I5922" t="s">
        <v>22</v>
      </c>
      <c r="J5922" t="s">
        <v>141</v>
      </c>
      <c r="K5922" t="s">
        <v>22402</v>
      </c>
      <c r="L5922" t="s">
        <v>22403</v>
      </c>
      <c r="M5922">
        <v>0.26500000000000001</v>
      </c>
      <c r="N5922">
        <v>0</v>
      </c>
      <c r="O5922">
        <v>0</v>
      </c>
      <c r="P5922">
        <v>31</v>
      </c>
      <c r="Q5922">
        <v>137</v>
      </c>
      <c r="R5922">
        <v>0</v>
      </c>
      <c r="S5922">
        <v>0</v>
      </c>
      <c r="T5922">
        <v>8.2149999999999999</v>
      </c>
      <c r="U5922">
        <v>36.305</v>
      </c>
    </row>
    <row r="5923" spans="1:21" x14ac:dyDescent="0.25">
      <c r="A5923" t="s">
        <v>22404</v>
      </c>
      <c r="B5923">
        <v>1</v>
      </c>
      <c r="C5923" t="s">
        <v>78</v>
      </c>
      <c r="D5923" t="s">
        <v>102</v>
      </c>
      <c r="E5923" t="s">
        <v>9872</v>
      </c>
      <c r="F5923" t="s">
        <v>140</v>
      </c>
      <c r="G5923" t="s">
        <v>72</v>
      </c>
      <c r="H5923" t="s">
        <v>129</v>
      </c>
      <c r="I5923" t="s">
        <v>22</v>
      </c>
      <c r="J5923" t="s">
        <v>141</v>
      </c>
      <c r="K5923" t="s">
        <v>22405</v>
      </c>
      <c r="L5923" t="s">
        <v>22406</v>
      </c>
      <c r="M5923">
        <v>0.149166666</v>
      </c>
      <c r="N5923">
        <v>0</v>
      </c>
      <c r="O5923">
        <v>0</v>
      </c>
      <c r="P5923">
        <v>42</v>
      </c>
      <c r="Q5923">
        <v>451</v>
      </c>
      <c r="R5923">
        <v>0</v>
      </c>
      <c r="S5923">
        <v>0</v>
      </c>
      <c r="T5923">
        <v>6.2649999999999997</v>
      </c>
      <c r="U5923">
        <v>67.274165999999994</v>
      </c>
    </row>
    <row r="5924" spans="1:21" x14ac:dyDescent="0.25">
      <c r="A5924" t="s">
        <v>22407</v>
      </c>
      <c r="B5924">
        <v>1</v>
      </c>
      <c r="C5924" t="s">
        <v>78</v>
      </c>
      <c r="D5924" t="s">
        <v>102</v>
      </c>
      <c r="E5924" t="s">
        <v>139</v>
      </c>
      <c r="F5924" t="s">
        <v>140</v>
      </c>
      <c r="G5924" t="s">
        <v>72</v>
      </c>
      <c r="H5924" t="s">
        <v>129</v>
      </c>
      <c r="I5924" t="s">
        <v>22</v>
      </c>
      <c r="J5924" t="s">
        <v>141</v>
      </c>
      <c r="K5924" t="s">
        <v>22408</v>
      </c>
      <c r="L5924" t="s">
        <v>22409</v>
      </c>
      <c r="M5924">
        <v>0.566111111</v>
      </c>
      <c r="N5924">
        <v>0</v>
      </c>
      <c r="O5924">
        <v>0</v>
      </c>
      <c r="P5924">
        <v>31</v>
      </c>
      <c r="Q5924">
        <v>137</v>
      </c>
      <c r="R5924">
        <v>0</v>
      </c>
      <c r="S5924">
        <v>0</v>
      </c>
      <c r="T5924">
        <v>17.549444000000001</v>
      </c>
      <c r="U5924">
        <v>77.557221999999996</v>
      </c>
    </row>
    <row r="5925" spans="1:21" x14ac:dyDescent="0.25">
      <c r="A5925" t="s">
        <v>22410</v>
      </c>
      <c r="B5925">
        <v>1</v>
      </c>
      <c r="C5925" t="s">
        <v>78</v>
      </c>
      <c r="D5925" t="s">
        <v>102</v>
      </c>
      <c r="E5925" t="s">
        <v>22392</v>
      </c>
      <c r="F5925" t="s">
        <v>140</v>
      </c>
      <c r="G5925" t="s">
        <v>72</v>
      </c>
      <c r="H5925" t="s">
        <v>129</v>
      </c>
      <c r="I5925" t="s">
        <v>22</v>
      </c>
      <c r="J5925" t="s">
        <v>141</v>
      </c>
      <c r="K5925" t="s">
        <v>22411</v>
      </c>
      <c r="L5925" t="s">
        <v>22412</v>
      </c>
      <c r="M5925">
        <v>0.97277777700000001</v>
      </c>
      <c r="N5925">
        <v>0</v>
      </c>
      <c r="O5925">
        <v>0</v>
      </c>
      <c r="P5925">
        <v>35</v>
      </c>
      <c r="Q5925">
        <v>748</v>
      </c>
      <c r="R5925">
        <v>0</v>
      </c>
      <c r="S5925">
        <v>0</v>
      </c>
      <c r="T5925">
        <v>34.047221999999998</v>
      </c>
      <c r="U5925">
        <v>727.63777700000003</v>
      </c>
    </row>
    <row r="5926" spans="1:21" x14ac:dyDescent="0.25">
      <c r="A5926" t="s">
        <v>22413</v>
      </c>
      <c r="B5926">
        <v>1</v>
      </c>
      <c r="C5926" t="s">
        <v>78</v>
      </c>
      <c r="D5926" t="s">
        <v>102</v>
      </c>
      <c r="E5926" t="s">
        <v>22414</v>
      </c>
      <c r="F5926" t="s">
        <v>128</v>
      </c>
      <c r="G5926" t="s">
        <v>72</v>
      </c>
      <c r="H5926" t="s">
        <v>129</v>
      </c>
      <c r="I5926" t="s">
        <v>22</v>
      </c>
      <c r="J5926" t="s">
        <v>130</v>
      </c>
      <c r="K5926" t="s">
        <v>22415</v>
      </c>
      <c r="L5926" t="s">
        <v>22416</v>
      </c>
      <c r="M5926">
        <v>3.6005555550000001</v>
      </c>
      <c r="N5926">
        <v>0</v>
      </c>
      <c r="O5926">
        <v>0</v>
      </c>
      <c r="P5926">
        <v>42</v>
      </c>
      <c r="Q5926">
        <v>451</v>
      </c>
      <c r="R5926">
        <v>0</v>
      </c>
      <c r="S5926">
        <v>0</v>
      </c>
      <c r="T5926">
        <v>151.223333</v>
      </c>
      <c r="U5926">
        <v>1623.850555</v>
      </c>
    </row>
    <row r="5927" spans="1:21" x14ac:dyDescent="0.25">
      <c r="A5927" t="s">
        <v>22417</v>
      </c>
      <c r="B5927">
        <v>1</v>
      </c>
      <c r="C5927" t="s">
        <v>78</v>
      </c>
      <c r="D5927" t="s">
        <v>80</v>
      </c>
      <c r="E5927" t="s">
        <v>22418</v>
      </c>
      <c r="F5927" t="s">
        <v>4986</v>
      </c>
      <c r="G5927" t="s">
        <v>71</v>
      </c>
      <c r="H5927" t="s">
        <v>129</v>
      </c>
      <c r="I5927" t="s">
        <v>22</v>
      </c>
      <c r="J5927" t="s">
        <v>141</v>
      </c>
      <c r="K5927" t="s">
        <v>22419</v>
      </c>
      <c r="L5927" t="s">
        <v>22420</v>
      </c>
      <c r="M5927">
        <v>1.037222222</v>
      </c>
      <c r="N5927">
        <v>0</v>
      </c>
      <c r="O5927">
        <v>38</v>
      </c>
      <c r="P5927">
        <v>0</v>
      </c>
      <c r="Q5927">
        <v>0</v>
      </c>
      <c r="R5927">
        <v>0</v>
      </c>
      <c r="S5927">
        <v>39.414444000000003</v>
      </c>
      <c r="T5927">
        <v>0</v>
      </c>
      <c r="U5927">
        <v>0</v>
      </c>
    </row>
    <row r="5928" spans="1:21" x14ac:dyDescent="0.25">
      <c r="A5928" t="s">
        <v>22421</v>
      </c>
      <c r="B5928">
        <v>1</v>
      </c>
      <c r="C5928" t="s">
        <v>78</v>
      </c>
      <c r="D5928" t="s">
        <v>80</v>
      </c>
      <c r="E5928" t="s">
        <v>22418</v>
      </c>
      <c r="F5928" t="s">
        <v>4986</v>
      </c>
      <c r="G5928" t="s">
        <v>71</v>
      </c>
      <c r="H5928" t="s">
        <v>129</v>
      </c>
      <c r="I5928" t="s">
        <v>22</v>
      </c>
      <c r="J5928" t="s">
        <v>141</v>
      </c>
      <c r="K5928" t="s">
        <v>22422</v>
      </c>
      <c r="L5928" t="s">
        <v>22423</v>
      </c>
      <c r="M5928">
        <v>1.3138888879999999</v>
      </c>
      <c r="N5928">
        <v>0</v>
      </c>
      <c r="O5928">
        <v>38</v>
      </c>
      <c r="P5928">
        <v>0</v>
      </c>
      <c r="Q5928">
        <v>0</v>
      </c>
      <c r="R5928">
        <v>0</v>
      </c>
      <c r="S5928">
        <v>49.927778000000004</v>
      </c>
      <c r="T5928">
        <v>0</v>
      </c>
      <c r="U5928">
        <v>0</v>
      </c>
    </row>
    <row r="5929" spans="1:21" x14ac:dyDescent="0.25">
      <c r="A5929" t="s">
        <v>22424</v>
      </c>
      <c r="B5929">
        <v>1</v>
      </c>
      <c r="C5929" t="s">
        <v>78</v>
      </c>
      <c r="D5929" t="s">
        <v>80</v>
      </c>
      <c r="E5929" t="s">
        <v>22425</v>
      </c>
      <c r="F5929" t="s">
        <v>5417</v>
      </c>
      <c r="G5929" t="s">
        <v>71</v>
      </c>
      <c r="H5929" t="s">
        <v>129</v>
      </c>
      <c r="I5929" t="s">
        <v>22</v>
      </c>
      <c r="J5929" t="s">
        <v>141</v>
      </c>
      <c r="K5929" t="s">
        <v>22426</v>
      </c>
      <c r="L5929" t="s">
        <v>22427</v>
      </c>
      <c r="M5929">
        <v>1.3008333329999999</v>
      </c>
      <c r="N5929">
        <v>0</v>
      </c>
      <c r="O5929">
        <v>3</v>
      </c>
      <c r="P5929">
        <v>0</v>
      </c>
      <c r="Q5929">
        <v>0</v>
      </c>
      <c r="R5929">
        <v>0</v>
      </c>
      <c r="S5929">
        <v>3.9024999999999999</v>
      </c>
      <c r="T5929">
        <v>0</v>
      </c>
      <c r="U5929">
        <v>0</v>
      </c>
    </row>
    <row r="5930" spans="1:21" x14ac:dyDescent="0.25">
      <c r="A5930" t="s">
        <v>22428</v>
      </c>
      <c r="B5930">
        <v>1</v>
      </c>
      <c r="C5930" t="s">
        <v>78</v>
      </c>
      <c r="D5930" t="s">
        <v>90</v>
      </c>
      <c r="E5930" t="s">
        <v>22429</v>
      </c>
      <c r="F5930" t="s">
        <v>5070</v>
      </c>
      <c r="G5930" t="s">
        <v>71</v>
      </c>
      <c r="H5930" t="s">
        <v>129</v>
      </c>
      <c r="I5930" t="s">
        <v>22</v>
      </c>
      <c r="J5930" t="s">
        <v>141</v>
      </c>
      <c r="K5930" t="s">
        <v>22430</v>
      </c>
      <c r="L5930" t="s">
        <v>22431</v>
      </c>
      <c r="M5930">
        <v>2.2233333329999998</v>
      </c>
      <c r="N5930">
        <v>0</v>
      </c>
      <c r="O5930">
        <v>1</v>
      </c>
      <c r="P5930">
        <v>0</v>
      </c>
      <c r="Q5930">
        <v>0</v>
      </c>
      <c r="R5930">
        <v>0</v>
      </c>
      <c r="S5930">
        <v>2.2233329999999998</v>
      </c>
      <c r="T5930">
        <v>0</v>
      </c>
      <c r="U5930">
        <v>0</v>
      </c>
    </row>
    <row r="5931" spans="1:21" x14ac:dyDescent="0.25">
      <c r="A5931" t="s">
        <v>22432</v>
      </c>
      <c r="B5931">
        <v>1</v>
      </c>
      <c r="C5931" t="s">
        <v>78</v>
      </c>
      <c r="D5931" t="s">
        <v>102</v>
      </c>
      <c r="E5931" t="s">
        <v>22433</v>
      </c>
      <c r="F5931" t="s">
        <v>5417</v>
      </c>
      <c r="G5931" t="s">
        <v>71</v>
      </c>
      <c r="H5931" t="s">
        <v>129</v>
      </c>
      <c r="I5931" t="s">
        <v>22</v>
      </c>
      <c r="J5931" t="s">
        <v>141</v>
      </c>
      <c r="K5931" t="s">
        <v>22434</v>
      </c>
      <c r="L5931" t="s">
        <v>22435</v>
      </c>
      <c r="M5931">
        <v>1.948055555</v>
      </c>
      <c r="N5931">
        <v>0</v>
      </c>
      <c r="O5931">
        <v>16</v>
      </c>
      <c r="P5931">
        <v>0</v>
      </c>
      <c r="Q5931">
        <v>0</v>
      </c>
      <c r="R5931">
        <v>0</v>
      </c>
      <c r="S5931">
        <v>31.168889</v>
      </c>
      <c r="T5931">
        <v>0</v>
      </c>
      <c r="U5931">
        <v>0</v>
      </c>
    </row>
    <row r="5932" spans="1:21" x14ac:dyDescent="0.25">
      <c r="A5932" t="s">
        <v>22436</v>
      </c>
      <c r="B5932">
        <v>1</v>
      </c>
      <c r="C5932" t="s">
        <v>78</v>
      </c>
      <c r="D5932" t="s">
        <v>82</v>
      </c>
      <c r="E5932" t="s">
        <v>22437</v>
      </c>
      <c r="F5932" t="s">
        <v>4991</v>
      </c>
      <c r="G5932" t="s">
        <v>71</v>
      </c>
      <c r="H5932" t="s">
        <v>129</v>
      </c>
      <c r="I5932" t="s">
        <v>22</v>
      </c>
      <c r="J5932" t="s">
        <v>141</v>
      </c>
      <c r="K5932" t="s">
        <v>22438</v>
      </c>
      <c r="L5932" t="s">
        <v>22439</v>
      </c>
      <c r="M5932">
        <v>2.2144444440000002</v>
      </c>
      <c r="N5932">
        <v>0</v>
      </c>
      <c r="O5932">
        <v>3</v>
      </c>
      <c r="P5932">
        <v>0</v>
      </c>
      <c r="Q5932">
        <v>0</v>
      </c>
      <c r="R5932">
        <v>0</v>
      </c>
      <c r="S5932">
        <v>6.6433330000000002</v>
      </c>
      <c r="T5932">
        <v>0</v>
      </c>
      <c r="U5932">
        <v>0</v>
      </c>
    </row>
    <row r="5933" spans="1:21" x14ac:dyDescent="0.25">
      <c r="A5933" t="s">
        <v>22440</v>
      </c>
      <c r="B5933">
        <v>1</v>
      </c>
      <c r="C5933" t="s">
        <v>78</v>
      </c>
      <c r="D5933" t="s">
        <v>86</v>
      </c>
      <c r="E5933" t="s">
        <v>22441</v>
      </c>
      <c r="F5933" t="s">
        <v>5070</v>
      </c>
      <c r="G5933" t="s">
        <v>71</v>
      </c>
      <c r="H5933" t="s">
        <v>129</v>
      </c>
      <c r="I5933" t="s">
        <v>22</v>
      </c>
      <c r="J5933" t="s">
        <v>141</v>
      </c>
      <c r="K5933" t="s">
        <v>22442</v>
      </c>
      <c r="L5933" t="s">
        <v>22443</v>
      </c>
      <c r="M5933">
        <v>2.1955555549999999</v>
      </c>
      <c r="N5933">
        <v>0</v>
      </c>
      <c r="O5933">
        <v>7</v>
      </c>
      <c r="P5933">
        <v>0</v>
      </c>
      <c r="Q5933">
        <v>0</v>
      </c>
      <c r="R5933">
        <v>0</v>
      </c>
      <c r="S5933">
        <v>15.368888999999999</v>
      </c>
      <c r="T5933">
        <v>0</v>
      </c>
      <c r="U5933">
        <v>0</v>
      </c>
    </row>
    <row r="5934" spans="1:21" x14ac:dyDescent="0.25">
      <c r="A5934" t="s">
        <v>22444</v>
      </c>
      <c r="B5934">
        <v>1</v>
      </c>
      <c r="C5934" t="s">
        <v>78</v>
      </c>
      <c r="D5934" t="s">
        <v>86</v>
      </c>
      <c r="E5934" t="s">
        <v>22445</v>
      </c>
      <c r="F5934" t="s">
        <v>4991</v>
      </c>
      <c r="G5934" t="s">
        <v>71</v>
      </c>
      <c r="H5934" t="s">
        <v>129</v>
      </c>
      <c r="I5934" t="s">
        <v>22</v>
      </c>
      <c r="J5934" t="s">
        <v>141</v>
      </c>
      <c r="K5934" t="s">
        <v>22446</v>
      </c>
      <c r="L5934" t="s">
        <v>22447</v>
      </c>
      <c r="M5934">
        <v>2.8244444440000001</v>
      </c>
      <c r="N5934">
        <v>0</v>
      </c>
      <c r="O5934">
        <v>19</v>
      </c>
      <c r="P5934">
        <v>0</v>
      </c>
      <c r="Q5934">
        <v>0</v>
      </c>
      <c r="R5934">
        <v>0</v>
      </c>
      <c r="S5934">
        <v>53.664444000000003</v>
      </c>
      <c r="T5934">
        <v>0</v>
      </c>
      <c r="U5934">
        <v>0</v>
      </c>
    </row>
    <row r="5935" spans="1:21" x14ac:dyDescent="0.25">
      <c r="A5935" t="s">
        <v>22448</v>
      </c>
      <c r="B5935">
        <v>1</v>
      </c>
      <c r="C5935" t="s">
        <v>78</v>
      </c>
      <c r="D5935" t="s">
        <v>80</v>
      </c>
      <c r="E5935" t="s">
        <v>22449</v>
      </c>
      <c r="F5935" t="s">
        <v>5070</v>
      </c>
      <c r="G5935" t="s">
        <v>71</v>
      </c>
      <c r="H5935" t="s">
        <v>129</v>
      </c>
      <c r="I5935" t="s">
        <v>22</v>
      </c>
      <c r="J5935" t="s">
        <v>141</v>
      </c>
      <c r="K5935" t="s">
        <v>22450</v>
      </c>
      <c r="L5935" t="s">
        <v>22451</v>
      </c>
      <c r="M5935">
        <v>1.926666666</v>
      </c>
      <c r="N5935">
        <v>0</v>
      </c>
      <c r="O5935">
        <v>1</v>
      </c>
      <c r="P5935">
        <v>0</v>
      </c>
      <c r="Q5935">
        <v>0</v>
      </c>
      <c r="R5935">
        <v>0</v>
      </c>
      <c r="S5935">
        <v>1.9266669999999999</v>
      </c>
      <c r="T5935">
        <v>0</v>
      </c>
      <c r="U5935">
        <v>0</v>
      </c>
    </row>
    <row r="5936" spans="1:21" x14ac:dyDescent="0.25">
      <c r="A5936" t="s">
        <v>22452</v>
      </c>
      <c r="B5936">
        <v>1</v>
      </c>
      <c r="C5936" t="s">
        <v>78</v>
      </c>
      <c r="D5936" t="s">
        <v>80</v>
      </c>
      <c r="E5936" t="s">
        <v>22449</v>
      </c>
      <c r="F5936" t="s">
        <v>5417</v>
      </c>
      <c r="G5936" t="s">
        <v>71</v>
      </c>
      <c r="H5936" t="s">
        <v>129</v>
      </c>
      <c r="I5936" t="s">
        <v>22</v>
      </c>
      <c r="J5936" t="s">
        <v>141</v>
      </c>
      <c r="K5936" t="s">
        <v>22453</v>
      </c>
      <c r="L5936" t="s">
        <v>22454</v>
      </c>
      <c r="M5936">
        <v>0.93805555500000004</v>
      </c>
      <c r="N5936">
        <v>0</v>
      </c>
      <c r="O5936">
        <v>1</v>
      </c>
      <c r="P5936">
        <v>0</v>
      </c>
      <c r="Q5936">
        <v>0</v>
      </c>
      <c r="R5936">
        <v>0</v>
      </c>
      <c r="S5936">
        <v>0.938056</v>
      </c>
      <c r="T5936">
        <v>0</v>
      </c>
      <c r="U5936">
        <v>0</v>
      </c>
    </row>
    <row r="5937" spans="1:21" x14ac:dyDescent="0.25">
      <c r="A5937" t="s">
        <v>22455</v>
      </c>
      <c r="B5937">
        <v>1</v>
      </c>
      <c r="C5937" t="s">
        <v>78</v>
      </c>
      <c r="D5937" t="s">
        <v>86</v>
      </c>
      <c r="E5937" t="s">
        <v>22456</v>
      </c>
      <c r="F5937" t="s">
        <v>6310</v>
      </c>
      <c r="G5937" t="s">
        <v>71</v>
      </c>
      <c r="H5937" t="s">
        <v>129</v>
      </c>
      <c r="I5937" t="s">
        <v>22</v>
      </c>
      <c r="J5937" t="s">
        <v>141</v>
      </c>
      <c r="K5937" t="s">
        <v>22457</v>
      </c>
      <c r="L5937" t="s">
        <v>22458</v>
      </c>
      <c r="M5937">
        <v>1.8433333329999999</v>
      </c>
      <c r="N5937">
        <v>0</v>
      </c>
      <c r="O5937">
        <v>170</v>
      </c>
      <c r="P5937">
        <v>0</v>
      </c>
      <c r="Q5937">
        <v>0</v>
      </c>
      <c r="R5937">
        <v>0</v>
      </c>
      <c r="S5937">
        <v>313.36666700000001</v>
      </c>
      <c r="T5937">
        <v>0</v>
      </c>
      <c r="U5937">
        <v>0</v>
      </c>
    </row>
    <row r="5938" spans="1:21" x14ac:dyDescent="0.25">
      <c r="A5938" t="s">
        <v>22459</v>
      </c>
      <c r="B5938">
        <v>1</v>
      </c>
      <c r="C5938" t="s">
        <v>78</v>
      </c>
      <c r="D5938" t="s">
        <v>86</v>
      </c>
      <c r="E5938" t="s">
        <v>22460</v>
      </c>
      <c r="F5938" t="s">
        <v>5842</v>
      </c>
      <c r="G5938" t="s">
        <v>71</v>
      </c>
      <c r="H5938" t="s">
        <v>129</v>
      </c>
      <c r="I5938" t="s">
        <v>22</v>
      </c>
      <c r="J5938" t="s">
        <v>141</v>
      </c>
      <c r="K5938" t="s">
        <v>22461</v>
      </c>
      <c r="L5938" t="s">
        <v>22462</v>
      </c>
      <c r="M5938">
        <v>1.302777777</v>
      </c>
      <c r="N5938">
        <v>0</v>
      </c>
      <c r="O5938">
        <v>6</v>
      </c>
      <c r="P5938">
        <v>0</v>
      </c>
      <c r="Q5938">
        <v>0</v>
      </c>
      <c r="R5938">
        <v>0</v>
      </c>
      <c r="S5938">
        <v>7.8166669999999998</v>
      </c>
      <c r="T5938">
        <v>0</v>
      </c>
      <c r="U5938">
        <v>0</v>
      </c>
    </row>
    <row r="5939" spans="1:21" x14ac:dyDescent="0.25">
      <c r="A5939" t="s">
        <v>22463</v>
      </c>
      <c r="B5939">
        <v>1</v>
      </c>
      <c r="C5939" t="s">
        <v>78</v>
      </c>
      <c r="D5939" t="s">
        <v>80</v>
      </c>
      <c r="E5939" t="s">
        <v>22464</v>
      </c>
      <c r="F5939" t="s">
        <v>5417</v>
      </c>
      <c r="G5939" t="s">
        <v>71</v>
      </c>
      <c r="H5939" t="s">
        <v>129</v>
      </c>
      <c r="I5939" t="s">
        <v>22</v>
      </c>
      <c r="J5939" t="s">
        <v>141</v>
      </c>
      <c r="K5939" t="s">
        <v>22465</v>
      </c>
      <c r="L5939" t="s">
        <v>22466</v>
      </c>
      <c r="M5939">
        <v>1.054166666</v>
      </c>
      <c r="N5939">
        <v>0</v>
      </c>
      <c r="O5939">
        <v>2</v>
      </c>
      <c r="P5939">
        <v>0</v>
      </c>
      <c r="Q5939">
        <v>0</v>
      </c>
      <c r="R5939">
        <v>0</v>
      </c>
      <c r="S5939">
        <v>2.108333</v>
      </c>
      <c r="T5939">
        <v>0</v>
      </c>
      <c r="U5939">
        <v>0</v>
      </c>
    </row>
    <row r="5940" spans="1:21" x14ac:dyDescent="0.25">
      <c r="A5940" t="s">
        <v>22467</v>
      </c>
      <c r="B5940">
        <v>1</v>
      </c>
      <c r="C5940" t="s">
        <v>78</v>
      </c>
      <c r="D5940" t="s">
        <v>82</v>
      </c>
      <c r="E5940" t="s">
        <v>22468</v>
      </c>
      <c r="F5940" t="s">
        <v>4991</v>
      </c>
      <c r="G5940" t="s">
        <v>71</v>
      </c>
      <c r="H5940" t="s">
        <v>129</v>
      </c>
      <c r="I5940" t="s">
        <v>22</v>
      </c>
      <c r="J5940" t="s">
        <v>141</v>
      </c>
      <c r="K5940" t="s">
        <v>22469</v>
      </c>
      <c r="L5940" t="s">
        <v>22470</v>
      </c>
      <c r="M5940">
        <v>3.741944444</v>
      </c>
      <c r="N5940">
        <v>0</v>
      </c>
      <c r="O5940">
        <v>9</v>
      </c>
      <c r="P5940">
        <v>0</v>
      </c>
      <c r="Q5940">
        <v>0</v>
      </c>
      <c r="R5940">
        <v>0</v>
      </c>
      <c r="S5940">
        <v>33.677500000000002</v>
      </c>
      <c r="T5940">
        <v>0</v>
      </c>
      <c r="U5940">
        <v>0</v>
      </c>
    </row>
    <row r="5941" spans="1:21" x14ac:dyDescent="0.25">
      <c r="A5941" t="s">
        <v>22471</v>
      </c>
      <c r="B5941">
        <v>1</v>
      </c>
      <c r="C5941" t="s">
        <v>78</v>
      </c>
      <c r="D5941" t="s">
        <v>86</v>
      </c>
      <c r="E5941" t="s">
        <v>22472</v>
      </c>
      <c r="F5941" t="s">
        <v>5417</v>
      </c>
      <c r="G5941" t="s">
        <v>71</v>
      </c>
      <c r="H5941" t="s">
        <v>129</v>
      </c>
      <c r="I5941" t="s">
        <v>22</v>
      </c>
      <c r="J5941" t="s">
        <v>141</v>
      </c>
      <c r="K5941" t="s">
        <v>22473</v>
      </c>
      <c r="L5941" t="s">
        <v>22474</v>
      </c>
      <c r="M5941">
        <v>1.606666666</v>
      </c>
      <c r="N5941">
        <v>0</v>
      </c>
      <c r="O5941">
        <v>3</v>
      </c>
      <c r="P5941">
        <v>0</v>
      </c>
      <c r="Q5941">
        <v>0</v>
      </c>
      <c r="R5941">
        <v>0</v>
      </c>
      <c r="S5941">
        <v>4.82</v>
      </c>
      <c r="T5941">
        <v>0</v>
      </c>
      <c r="U5941">
        <v>0</v>
      </c>
    </row>
    <row r="5942" spans="1:21" x14ac:dyDescent="0.25">
      <c r="A5942" t="s">
        <v>22475</v>
      </c>
      <c r="B5942">
        <v>1</v>
      </c>
      <c r="C5942" t="s">
        <v>78</v>
      </c>
      <c r="D5942" t="s">
        <v>86</v>
      </c>
      <c r="E5942" t="s">
        <v>22476</v>
      </c>
      <c r="F5942" t="s">
        <v>5070</v>
      </c>
      <c r="G5942" t="s">
        <v>71</v>
      </c>
      <c r="H5942" t="s">
        <v>129</v>
      </c>
      <c r="I5942" t="s">
        <v>22</v>
      </c>
      <c r="J5942" t="s">
        <v>141</v>
      </c>
      <c r="K5942" t="s">
        <v>22477</v>
      </c>
      <c r="L5942" t="s">
        <v>22478</v>
      </c>
      <c r="M5942">
        <v>9.2833333329999999</v>
      </c>
      <c r="N5942">
        <v>0</v>
      </c>
      <c r="O5942">
        <v>10</v>
      </c>
      <c r="P5942">
        <v>0</v>
      </c>
      <c r="Q5942">
        <v>0</v>
      </c>
      <c r="R5942">
        <v>0</v>
      </c>
      <c r="S5942">
        <v>92.833332999999996</v>
      </c>
      <c r="T5942">
        <v>0</v>
      </c>
      <c r="U5942">
        <v>0</v>
      </c>
    </row>
    <row r="5943" spans="1:21" x14ac:dyDescent="0.25">
      <c r="A5943" t="s">
        <v>22479</v>
      </c>
      <c r="B5943">
        <v>1</v>
      </c>
      <c r="C5943" t="s">
        <v>78</v>
      </c>
      <c r="D5943" t="s">
        <v>86</v>
      </c>
      <c r="E5943" t="s">
        <v>22480</v>
      </c>
      <c r="F5943" t="s">
        <v>5417</v>
      </c>
      <c r="G5943" t="s">
        <v>71</v>
      </c>
      <c r="H5943" t="s">
        <v>129</v>
      </c>
      <c r="I5943" t="s">
        <v>22</v>
      </c>
      <c r="J5943" t="s">
        <v>141</v>
      </c>
      <c r="K5943" t="s">
        <v>22481</v>
      </c>
      <c r="L5943" t="s">
        <v>22482</v>
      </c>
      <c r="M5943">
        <v>1.1125</v>
      </c>
      <c r="N5943">
        <v>0</v>
      </c>
      <c r="O5943">
        <v>1</v>
      </c>
      <c r="P5943">
        <v>0</v>
      </c>
      <c r="Q5943">
        <v>0</v>
      </c>
      <c r="R5943">
        <v>0</v>
      </c>
      <c r="S5943">
        <v>1.1125</v>
      </c>
      <c r="T5943">
        <v>0</v>
      </c>
      <c r="U5943">
        <v>0</v>
      </c>
    </row>
    <row r="5944" spans="1:21" x14ac:dyDescent="0.25">
      <c r="A5944" t="s">
        <v>22483</v>
      </c>
      <c r="B5944">
        <v>1</v>
      </c>
      <c r="C5944" t="s">
        <v>78</v>
      </c>
      <c r="D5944" t="s">
        <v>86</v>
      </c>
      <c r="E5944" t="s">
        <v>22484</v>
      </c>
      <c r="F5944" t="s">
        <v>128</v>
      </c>
      <c r="G5944" t="s">
        <v>71</v>
      </c>
      <c r="H5944" t="s">
        <v>129</v>
      </c>
      <c r="I5944" t="s">
        <v>22</v>
      </c>
      <c r="J5944" t="s">
        <v>130</v>
      </c>
      <c r="K5944" t="s">
        <v>22485</v>
      </c>
      <c r="L5944" t="s">
        <v>22486</v>
      </c>
      <c r="M5944">
        <v>1.6477777769999999</v>
      </c>
      <c r="N5944">
        <v>1</v>
      </c>
      <c r="O5944">
        <v>867</v>
      </c>
      <c r="P5944">
        <v>0</v>
      </c>
      <c r="Q5944">
        <v>0</v>
      </c>
      <c r="R5944">
        <v>1.647778</v>
      </c>
      <c r="S5944">
        <v>1428.623333</v>
      </c>
      <c r="T5944">
        <v>0</v>
      </c>
      <c r="U5944">
        <v>0</v>
      </c>
    </row>
    <row r="5945" spans="1:21" x14ac:dyDescent="0.25">
      <c r="A5945" t="s">
        <v>22487</v>
      </c>
      <c r="B5945">
        <v>1</v>
      </c>
      <c r="C5945" t="s">
        <v>78</v>
      </c>
      <c r="D5945" t="s">
        <v>81</v>
      </c>
      <c r="E5945" t="s">
        <v>22488</v>
      </c>
      <c r="F5945" t="s">
        <v>4991</v>
      </c>
      <c r="G5945" t="s">
        <v>71</v>
      </c>
      <c r="H5945" t="s">
        <v>129</v>
      </c>
      <c r="I5945" t="s">
        <v>22</v>
      </c>
      <c r="J5945" t="s">
        <v>141</v>
      </c>
      <c r="K5945" t="s">
        <v>22489</v>
      </c>
      <c r="L5945" t="s">
        <v>22490</v>
      </c>
      <c r="M5945">
        <v>1.538888888</v>
      </c>
      <c r="N5945">
        <v>0</v>
      </c>
      <c r="O5945">
        <v>5</v>
      </c>
      <c r="P5945">
        <v>0</v>
      </c>
      <c r="Q5945">
        <v>0</v>
      </c>
      <c r="R5945">
        <v>0</v>
      </c>
      <c r="S5945">
        <v>7.6944439999999998</v>
      </c>
      <c r="T5945">
        <v>0</v>
      </c>
      <c r="U5945">
        <v>0</v>
      </c>
    </row>
    <row r="5946" spans="1:21" x14ac:dyDescent="0.25">
      <c r="A5946" t="s">
        <v>22491</v>
      </c>
      <c r="B5946">
        <v>1</v>
      </c>
      <c r="C5946" t="s">
        <v>78</v>
      </c>
      <c r="D5946" t="s">
        <v>86</v>
      </c>
      <c r="E5946" t="s">
        <v>22492</v>
      </c>
      <c r="F5946" t="s">
        <v>5417</v>
      </c>
      <c r="G5946" t="s">
        <v>71</v>
      </c>
      <c r="H5946" t="s">
        <v>129</v>
      </c>
      <c r="I5946" t="s">
        <v>22</v>
      </c>
      <c r="J5946" t="s">
        <v>141</v>
      </c>
      <c r="K5946" t="s">
        <v>22493</v>
      </c>
      <c r="L5946" t="s">
        <v>22494</v>
      </c>
      <c r="M5946">
        <v>1.3477777769999999</v>
      </c>
      <c r="N5946">
        <v>0</v>
      </c>
      <c r="O5946">
        <v>4</v>
      </c>
      <c r="P5946">
        <v>0</v>
      </c>
      <c r="Q5946">
        <v>0</v>
      </c>
      <c r="R5946">
        <v>0</v>
      </c>
      <c r="S5946">
        <v>5.3911110000000004</v>
      </c>
      <c r="T5946">
        <v>0</v>
      </c>
      <c r="U5946">
        <v>0</v>
      </c>
    </row>
    <row r="5947" spans="1:21" x14ac:dyDescent="0.25">
      <c r="A5947" t="s">
        <v>22495</v>
      </c>
      <c r="B5947">
        <v>1</v>
      </c>
      <c r="C5947" t="s">
        <v>78</v>
      </c>
      <c r="D5947" t="s">
        <v>86</v>
      </c>
      <c r="E5947" t="s">
        <v>22496</v>
      </c>
      <c r="F5947" t="s">
        <v>2199</v>
      </c>
      <c r="G5947" t="s">
        <v>71</v>
      </c>
      <c r="H5947" t="s">
        <v>129</v>
      </c>
      <c r="I5947" t="s">
        <v>22</v>
      </c>
      <c r="J5947" t="s">
        <v>141</v>
      </c>
      <c r="K5947" t="s">
        <v>22497</v>
      </c>
      <c r="L5947" t="s">
        <v>22498</v>
      </c>
      <c r="M5947">
        <v>1.578333333</v>
      </c>
      <c r="N5947">
        <v>0</v>
      </c>
      <c r="O5947">
        <v>63</v>
      </c>
      <c r="P5947">
        <v>0</v>
      </c>
      <c r="Q5947">
        <v>0</v>
      </c>
      <c r="R5947">
        <v>0</v>
      </c>
      <c r="S5947">
        <v>99.435000000000002</v>
      </c>
      <c r="T5947">
        <v>0</v>
      </c>
      <c r="U5947">
        <v>0</v>
      </c>
    </row>
    <row r="5948" spans="1:21" x14ac:dyDescent="0.25">
      <c r="A5948" t="s">
        <v>22499</v>
      </c>
      <c r="B5948">
        <v>1</v>
      </c>
      <c r="C5948" t="s">
        <v>78</v>
      </c>
      <c r="D5948" t="s">
        <v>86</v>
      </c>
      <c r="E5948" t="s">
        <v>22500</v>
      </c>
      <c r="F5948" t="s">
        <v>6310</v>
      </c>
      <c r="G5948" t="s">
        <v>71</v>
      </c>
      <c r="H5948" t="s">
        <v>129</v>
      </c>
      <c r="I5948" t="s">
        <v>22</v>
      </c>
      <c r="J5948" t="s">
        <v>141</v>
      </c>
      <c r="K5948" t="s">
        <v>22501</v>
      </c>
      <c r="L5948" t="s">
        <v>22502</v>
      </c>
      <c r="M5948">
        <v>10.005000000000001</v>
      </c>
      <c r="N5948">
        <v>0</v>
      </c>
      <c r="O5948">
        <v>32</v>
      </c>
      <c r="P5948">
        <v>0</v>
      </c>
      <c r="Q5948">
        <v>0</v>
      </c>
      <c r="R5948">
        <v>0</v>
      </c>
      <c r="S5948">
        <v>320.16000000000003</v>
      </c>
      <c r="T5948">
        <v>0</v>
      </c>
      <c r="U5948">
        <v>0</v>
      </c>
    </row>
    <row r="5949" spans="1:21" x14ac:dyDescent="0.25">
      <c r="A5949" t="s">
        <v>22503</v>
      </c>
      <c r="B5949">
        <v>1</v>
      </c>
      <c r="C5949" t="s">
        <v>78</v>
      </c>
      <c r="D5949" t="s">
        <v>86</v>
      </c>
      <c r="E5949" t="s">
        <v>22504</v>
      </c>
      <c r="F5949" t="s">
        <v>5070</v>
      </c>
      <c r="G5949" t="s">
        <v>71</v>
      </c>
      <c r="H5949" t="s">
        <v>129</v>
      </c>
      <c r="I5949" t="s">
        <v>22</v>
      </c>
      <c r="J5949" t="s">
        <v>141</v>
      </c>
      <c r="K5949" t="s">
        <v>22505</v>
      </c>
      <c r="L5949" t="s">
        <v>22506</v>
      </c>
      <c r="M5949">
        <v>2.659444444</v>
      </c>
      <c r="N5949">
        <v>0</v>
      </c>
      <c r="O5949">
        <v>23</v>
      </c>
      <c r="P5949">
        <v>0</v>
      </c>
      <c r="Q5949">
        <v>0</v>
      </c>
      <c r="R5949">
        <v>0</v>
      </c>
      <c r="S5949">
        <v>61.167222000000002</v>
      </c>
      <c r="T5949">
        <v>0</v>
      </c>
      <c r="U5949">
        <v>0</v>
      </c>
    </row>
    <row r="5950" spans="1:21" x14ac:dyDescent="0.25">
      <c r="A5950" t="s">
        <v>22507</v>
      </c>
      <c r="B5950">
        <v>1</v>
      </c>
      <c r="C5950" t="s">
        <v>78</v>
      </c>
      <c r="D5950" t="s">
        <v>86</v>
      </c>
      <c r="E5950" t="s">
        <v>22508</v>
      </c>
      <c r="F5950" t="s">
        <v>4991</v>
      </c>
      <c r="G5950" t="s">
        <v>71</v>
      </c>
      <c r="H5950" t="s">
        <v>129</v>
      </c>
      <c r="I5950" t="s">
        <v>22</v>
      </c>
      <c r="J5950" t="s">
        <v>141</v>
      </c>
      <c r="K5950" t="s">
        <v>22509</v>
      </c>
      <c r="L5950" t="s">
        <v>22510</v>
      </c>
      <c r="M5950">
        <v>1.289722222</v>
      </c>
      <c r="N5950">
        <v>0</v>
      </c>
      <c r="O5950">
        <v>4</v>
      </c>
      <c r="P5950">
        <v>0</v>
      </c>
      <c r="Q5950">
        <v>0</v>
      </c>
      <c r="R5950">
        <v>0</v>
      </c>
      <c r="S5950">
        <v>5.1588890000000003</v>
      </c>
      <c r="T5950">
        <v>0</v>
      </c>
      <c r="U5950">
        <v>0</v>
      </c>
    </row>
    <row r="5951" spans="1:21" x14ac:dyDescent="0.25">
      <c r="A5951" t="s">
        <v>22511</v>
      </c>
      <c r="B5951">
        <v>1</v>
      </c>
      <c r="C5951" t="s">
        <v>78</v>
      </c>
      <c r="D5951" t="s">
        <v>86</v>
      </c>
      <c r="E5951" t="s">
        <v>22512</v>
      </c>
      <c r="F5951" t="s">
        <v>2199</v>
      </c>
      <c r="G5951" t="s">
        <v>71</v>
      </c>
      <c r="H5951" t="s">
        <v>129</v>
      </c>
      <c r="I5951" t="s">
        <v>24</v>
      </c>
      <c r="J5951" t="s">
        <v>141</v>
      </c>
      <c r="K5951" t="s">
        <v>22513</v>
      </c>
      <c r="L5951" t="s">
        <v>22514</v>
      </c>
      <c r="M5951">
        <v>3.0608333330000002</v>
      </c>
      <c r="N5951">
        <v>0</v>
      </c>
      <c r="O5951">
        <v>129</v>
      </c>
      <c r="P5951">
        <v>0</v>
      </c>
      <c r="Q5951">
        <v>0</v>
      </c>
      <c r="R5951">
        <v>0</v>
      </c>
      <c r="S5951">
        <v>394.84750000000003</v>
      </c>
      <c r="T5951">
        <v>0</v>
      </c>
      <c r="U5951">
        <v>0</v>
      </c>
    </row>
    <row r="5952" spans="1:21" x14ac:dyDescent="0.25">
      <c r="A5952" t="s">
        <v>22515</v>
      </c>
      <c r="B5952">
        <v>1</v>
      </c>
      <c r="C5952" t="s">
        <v>78</v>
      </c>
      <c r="D5952" t="s">
        <v>81</v>
      </c>
      <c r="E5952" t="s">
        <v>22309</v>
      </c>
      <c r="F5952" t="s">
        <v>7394</v>
      </c>
      <c r="G5952" t="s">
        <v>71</v>
      </c>
      <c r="H5952" t="s">
        <v>129</v>
      </c>
      <c r="I5952" t="s">
        <v>22</v>
      </c>
      <c r="J5952" t="s">
        <v>141</v>
      </c>
      <c r="K5952" t="s">
        <v>22516</v>
      </c>
      <c r="L5952" t="s">
        <v>22517</v>
      </c>
      <c r="M5952">
        <v>3.1347222220000002</v>
      </c>
      <c r="N5952">
        <v>0</v>
      </c>
      <c r="O5952">
        <v>175</v>
      </c>
      <c r="P5952">
        <v>0</v>
      </c>
      <c r="Q5952">
        <v>0</v>
      </c>
      <c r="R5952">
        <v>0</v>
      </c>
      <c r="S5952">
        <v>548.57638899999995</v>
      </c>
      <c r="T5952">
        <v>0</v>
      </c>
      <c r="U5952">
        <v>0</v>
      </c>
    </row>
    <row r="5953" spans="1:21" x14ac:dyDescent="0.25">
      <c r="A5953" t="s">
        <v>22518</v>
      </c>
      <c r="B5953">
        <v>1</v>
      </c>
      <c r="C5953" t="s">
        <v>78</v>
      </c>
      <c r="D5953" t="s">
        <v>86</v>
      </c>
      <c r="E5953" t="s">
        <v>22519</v>
      </c>
      <c r="F5953" t="s">
        <v>4986</v>
      </c>
      <c r="G5953" t="s">
        <v>71</v>
      </c>
      <c r="H5953" t="s">
        <v>129</v>
      </c>
      <c r="I5953" t="s">
        <v>22</v>
      </c>
      <c r="J5953" t="s">
        <v>141</v>
      </c>
      <c r="K5953" t="s">
        <v>22520</v>
      </c>
      <c r="L5953" t="s">
        <v>22521</v>
      </c>
      <c r="M5953">
        <v>3.5533333329999999</v>
      </c>
      <c r="N5953">
        <v>0</v>
      </c>
      <c r="O5953">
        <v>22</v>
      </c>
      <c r="P5953">
        <v>0</v>
      </c>
      <c r="Q5953">
        <v>0</v>
      </c>
      <c r="R5953">
        <v>0</v>
      </c>
      <c r="S5953">
        <v>78.173333</v>
      </c>
      <c r="T5953">
        <v>0</v>
      </c>
      <c r="U5953">
        <v>0</v>
      </c>
    </row>
    <row r="5954" spans="1:21" x14ac:dyDescent="0.25">
      <c r="A5954" t="s">
        <v>22522</v>
      </c>
      <c r="B5954">
        <v>1</v>
      </c>
      <c r="C5954" t="s">
        <v>78</v>
      </c>
      <c r="D5954" t="s">
        <v>86</v>
      </c>
      <c r="E5954" t="s">
        <v>22523</v>
      </c>
      <c r="F5954" t="s">
        <v>6310</v>
      </c>
      <c r="G5954" t="s">
        <v>71</v>
      </c>
      <c r="H5954" t="s">
        <v>129</v>
      </c>
      <c r="I5954" t="s">
        <v>22</v>
      </c>
      <c r="J5954" t="s">
        <v>141</v>
      </c>
      <c r="K5954" t="s">
        <v>22524</v>
      </c>
      <c r="L5954" t="s">
        <v>22525</v>
      </c>
      <c r="M5954">
        <v>8.3719444440000004</v>
      </c>
      <c r="N5954">
        <v>0</v>
      </c>
      <c r="O5954">
        <v>62</v>
      </c>
      <c r="P5954">
        <v>0</v>
      </c>
      <c r="Q5954">
        <v>0</v>
      </c>
      <c r="R5954">
        <v>0</v>
      </c>
      <c r="S5954">
        <v>519.06055600000002</v>
      </c>
      <c r="T5954">
        <v>0</v>
      </c>
      <c r="U5954">
        <v>0</v>
      </c>
    </row>
    <row r="5955" spans="1:21" x14ac:dyDescent="0.25">
      <c r="A5955" t="s">
        <v>22526</v>
      </c>
      <c r="B5955">
        <v>1</v>
      </c>
      <c r="C5955" t="s">
        <v>78</v>
      </c>
      <c r="D5955" t="s">
        <v>86</v>
      </c>
      <c r="E5955" t="s">
        <v>21867</v>
      </c>
      <c r="F5955" t="s">
        <v>2199</v>
      </c>
      <c r="G5955" t="s">
        <v>71</v>
      </c>
      <c r="H5955" t="s">
        <v>129</v>
      </c>
      <c r="I5955" t="s">
        <v>24</v>
      </c>
      <c r="J5955" t="s">
        <v>141</v>
      </c>
      <c r="K5955" t="s">
        <v>22527</v>
      </c>
      <c r="L5955" t="s">
        <v>22528</v>
      </c>
      <c r="M5955">
        <v>1.613888888</v>
      </c>
      <c r="N5955">
        <v>0</v>
      </c>
      <c r="O5955">
        <v>5</v>
      </c>
      <c r="P5955">
        <v>0</v>
      </c>
      <c r="Q5955">
        <v>0</v>
      </c>
      <c r="R5955">
        <v>0</v>
      </c>
      <c r="S5955">
        <v>8.0694440000000007</v>
      </c>
      <c r="T5955">
        <v>0</v>
      </c>
      <c r="U5955">
        <v>0</v>
      </c>
    </row>
    <row r="5956" spans="1:21" x14ac:dyDescent="0.25">
      <c r="A5956" t="s">
        <v>22529</v>
      </c>
      <c r="B5956">
        <v>1</v>
      </c>
      <c r="C5956" t="s">
        <v>78</v>
      </c>
      <c r="D5956" t="s">
        <v>86</v>
      </c>
      <c r="E5956" t="s">
        <v>22530</v>
      </c>
      <c r="F5956" t="s">
        <v>4991</v>
      </c>
      <c r="G5956" t="s">
        <v>71</v>
      </c>
      <c r="H5956" t="s">
        <v>129</v>
      </c>
      <c r="I5956" t="s">
        <v>22</v>
      </c>
      <c r="J5956" t="s">
        <v>141</v>
      </c>
      <c r="K5956" t="s">
        <v>22531</v>
      </c>
      <c r="L5956" t="s">
        <v>22532</v>
      </c>
      <c r="M5956">
        <v>0.73444444399999997</v>
      </c>
      <c r="N5956">
        <v>0</v>
      </c>
      <c r="O5956">
        <v>1</v>
      </c>
      <c r="P5956">
        <v>0</v>
      </c>
      <c r="Q5956">
        <v>0</v>
      </c>
      <c r="R5956">
        <v>0</v>
      </c>
      <c r="S5956">
        <v>0.73444399999999999</v>
      </c>
      <c r="T5956">
        <v>0</v>
      </c>
      <c r="U5956">
        <v>0</v>
      </c>
    </row>
    <row r="5957" spans="1:21" x14ac:dyDescent="0.25">
      <c r="A5957" t="s">
        <v>22533</v>
      </c>
      <c r="B5957">
        <v>1</v>
      </c>
      <c r="C5957" t="s">
        <v>78</v>
      </c>
      <c r="D5957" t="s">
        <v>90</v>
      </c>
      <c r="E5957" t="s">
        <v>22534</v>
      </c>
      <c r="F5957" t="s">
        <v>5748</v>
      </c>
      <c r="G5957" t="s">
        <v>71</v>
      </c>
      <c r="H5957" t="s">
        <v>129</v>
      </c>
      <c r="I5957" t="s">
        <v>22</v>
      </c>
      <c r="J5957" t="s">
        <v>141</v>
      </c>
      <c r="K5957" t="s">
        <v>22535</v>
      </c>
      <c r="L5957" t="s">
        <v>22536</v>
      </c>
      <c r="M5957">
        <v>1.153611111</v>
      </c>
      <c r="N5957">
        <v>0</v>
      </c>
      <c r="O5957">
        <v>33</v>
      </c>
      <c r="P5957">
        <v>0</v>
      </c>
      <c r="Q5957">
        <v>0</v>
      </c>
      <c r="R5957">
        <v>0</v>
      </c>
      <c r="S5957">
        <v>38.069167</v>
      </c>
      <c r="T5957">
        <v>0</v>
      </c>
      <c r="U5957">
        <v>0</v>
      </c>
    </row>
    <row r="5958" spans="1:21" x14ac:dyDescent="0.25">
      <c r="A5958" t="s">
        <v>22537</v>
      </c>
      <c r="B5958">
        <v>1</v>
      </c>
      <c r="C5958" t="s">
        <v>78</v>
      </c>
      <c r="D5958" t="s">
        <v>90</v>
      </c>
      <c r="E5958" t="s">
        <v>22538</v>
      </c>
      <c r="F5958" t="s">
        <v>2199</v>
      </c>
      <c r="G5958" t="s">
        <v>71</v>
      </c>
      <c r="H5958" t="s">
        <v>129</v>
      </c>
      <c r="I5958" t="s">
        <v>24</v>
      </c>
      <c r="J5958" t="s">
        <v>141</v>
      </c>
      <c r="K5958" t="s">
        <v>22539</v>
      </c>
      <c r="L5958" t="s">
        <v>22540</v>
      </c>
      <c r="M5958">
        <v>3.29</v>
      </c>
      <c r="N5958">
        <v>0</v>
      </c>
      <c r="O5958">
        <v>1</v>
      </c>
      <c r="P5958">
        <v>0</v>
      </c>
      <c r="Q5958">
        <v>0</v>
      </c>
      <c r="R5958">
        <v>0</v>
      </c>
      <c r="S5958">
        <v>3.29</v>
      </c>
      <c r="T5958">
        <v>0</v>
      </c>
      <c r="U5958">
        <v>0</v>
      </c>
    </row>
    <row r="5959" spans="1:21" x14ac:dyDescent="0.25">
      <c r="A5959" t="s">
        <v>22541</v>
      </c>
      <c r="B5959">
        <v>1</v>
      </c>
      <c r="C5959" t="s">
        <v>78</v>
      </c>
      <c r="D5959" t="s">
        <v>86</v>
      </c>
      <c r="E5959" t="s">
        <v>22542</v>
      </c>
      <c r="F5959" t="s">
        <v>5070</v>
      </c>
      <c r="G5959" t="s">
        <v>71</v>
      </c>
      <c r="H5959" t="s">
        <v>129</v>
      </c>
      <c r="I5959" t="s">
        <v>22</v>
      </c>
      <c r="J5959" t="s">
        <v>141</v>
      </c>
      <c r="K5959" t="s">
        <v>22543</v>
      </c>
      <c r="L5959" t="s">
        <v>22544</v>
      </c>
      <c r="M5959">
        <v>1.1655555550000001</v>
      </c>
      <c r="N5959">
        <v>0</v>
      </c>
      <c r="O5959">
        <v>29</v>
      </c>
      <c r="P5959">
        <v>0</v>
      </c>
      <c r="Q5959">
        <v>0</v>
      </c>
      <c r="R5959">
        <v>0</v>
      </c>
      <c r="S5959">
        <v>33.801110999999999</v>
      </c>
      <c r="T5959">
        <v>0</v>
      </c>
      <c r="U5959">
        <v>0</v>
      </c>
    </row>
    <row r="5960" spans="1:21" x14ac:dyDescent="0.25">
      <c r="A5960" t="s">
        <v>22545</v>
      </c>
      <c r="B5960">
        <v>1</v>
      </c>
      <c r="C5960" t="s">
        <v>78</v>
      </c>
      <c r="D5960" t="s">
        <v>86</v>
      </c>
      <c r="E5960" t="s">
        <v>22546</v>
      </c>
      <c r="F5960" t="s">
        <v>154</v>
      </c>
      <c r="G5960" t="s">
        <v>72</v>
      </c>
      <c r="H5960" t="s">
        <v>129</v>
      </c>
      <c r="I5960" t="s">
        <v>22</v>
      </c>
      <c r="J5960" t="s">
        <v>130</v>
      </c>
      <c r="K5960" t="s">
        <v>22547</v>
      </c>
      <c r="L5960" t="s">
        <v>22548</v>
      </c>
      <c r="M5960">
        <v>0.15666666600000001</v>
      </c>
      <c r="N5960">
        <v>1</v>
      </c>
      <c r="O5960">
        <v>953</v>
      </c>
      <c r="P5960">
        <v>0</v>
      </c>
      <c r="Q5960">
        <v>0</v>
      </c>
      <c r="R5960">
        <v>0.156667</v>
      </c>
      <c r="S5960">
        <v>149.30333300000001</v>
      </c>
      <c r="T5960">
        <v>0</v>
      </c>
      <c r="U5960">
        <v>0</v>
      </c>
    </row>
    <row r="5961" spans="1:21" x14ac:dyDescent="0.25">
      <c r="A5961" t="s">
        <v>22549</v>
      </c>
      <c r="B5961">
        <v>1</v>
      </c>
      <c r="C5961" t="s">
        <v>78</v>
      </c>
      <c r="D5961" t="s">
        <v>86</v>
      </c>
      <c r="E5961" t="s">
        <v>22550</v>
      </c>
      <c r="F5961" t="s">
        <v>5177</v>
      </c>
      <c r="G5961" t="s">
        <v>72</v>
      </c>
      <c r="H5961" t="s">
        <v>129</v>
      </c>
      <c r="I5961" t="s">
        <v>22</v>
      </c>
      <c r="J5961" t="s">
        <v>141</v>
      </c>
      <c r="K5961" t="s">
        <v>22551</v>
      </c>
      <c r="L5961" t="s">
        <v>22552</v>
      </c>
      <c r="M5961">
        <v>1.974444444</v>
      </c>
      <c r="N5961">
        <v>3</v>
      </c>
      <c r="O5961">
        <v>157</v>
      </c>
      <c r="P5961">
        <v>0</v>
      </c>
      <c r="Q5961">
        <v>0</v>
      </c>
      <c r="R5961">
        <v>5.9233330000000004</v>
      </c>
      <c r="S5961">
        <v>309.98777799999999</v>
      </c>
      <c r="T5961">
        <v>0</v>
      </c>
      <c r="U5961">
        <v>0</v>
      </c>
    </row>
    <row r="5962" spans="1:21" x14ac:dyDescent="0.25">
      <c r="A5962" t="s">
        <v>22553</v>
      </c>
      <c r="B5962">
        <v>1</v>
      </c>
      <c r="C5962" t="s">
        <v>78</v>
      </c>
      <c r="D5962" t="s">
        <v>86</v>
      </c>
      <c r="E5962" t="s">
        <v>22554</v>
      </c>
      <c r="F5962" t="s">
        <v>154</v>
      </c>
      <c r="G5962" t="s">
        <v>72</v>
      </c>
      <c r="H5962" t="s">
        <v>129</v>
      </c>
      <c r="I5962" t="s">
        <v>22</v>
      </c>
      <c r="J5962" t="s">
        <v>141</v>
      </c>
      <c r="K5962" t="s">
        <v>22555</v>
      </c>
      <c r="L5962" t="s">
        <v>22556</v>
      </c>
      <c r="M5962">
        <v>0.1125</v>
      </c>
      <c r="N5962">
        <v>2</v>
      </c>
      <c r="O5962">
        <v>325</v>
      </c>
      <c r="P5962">
        <v>0</v>
      </c>
      <c r="Q5962">
        <v>0</v>
      </c>
      <c r="R5962">
        <v>0.22500000000000001</v>
      </c>
      <c r="S5962">
        <v>36.5625</v>
      </c>
      <c r="T5962">
        <v>0</v>
      </c>
      <c r="U5962">
        <v>0</v>
      </c>
    </row>
    <row r="5963" spans="1:21" x14ac:dyDescent="0.25">
      <c r="A5963" t="s">
        <v>22557</v>
      </c>
      <c r="B5963">
        <v>1</v>
      </c>
      <c r="C5963" t="s">
        <v>78</v>
      </c>
      <c r="D5963" t="s">
        <v>86</v>
      </c>
      <c r="E5963" t="s">
        <v>22558</v>
      </c>
      <c r="F5963" t="s">
        <v>4991</v>
      </c>
      <c r="G5963" t="s">
        <v>71</v>
      </c>
      <c r="H5963" t="s">
        <v>129</v>
      </c>
      <c r="I5963" t="s">
        <v>22</v>
      </c>
      <c r="J5963" t="s">
        <v>141</v>
      </c>
      <c r="K5963" t="s">
        <v>22559</v>
      </c>
      <c r="L5963" t="s">
        <v>22560</v>
      </c>
      <c r="M5963">
        <v>4.0847222219999999</v>
      </c>
      <c r="N5963">
        <v>0</v>
      </c>
      <c r="O5963">
        <v>15</v>
      </c>
      <c r="P5963">
        <v>0</v>
      </c>
      <c r="Q5963">
        <v>0</v>
      </c>
      <c r="R5963">
        <v>0</v>
      </c>
      <c r="S5963">
        <v>61.270833000000003</v>
      </c>
      <c r="T5963">
        <v>0</v>
      </c>
      <c r="U5963">
        <v>0</v>
      </c>
    </row>
    <row r="5964" spans="1:21" x14ac:dyDescent="0.25">
      <c r="A5964" t="s">
        <v>22561</v>
      </c>
      <c r="B5964">
        <v>1</v>
      </c>
      <c r="C5964" t="s">
        <v>78</v>
      </c>
      <c r="D5964" t="s">
        <v>86</v>
      </c>
      <c r="E5964" t="s">
        <v>22562</v>
      </c>
      <c r="F5964" t="s">
        <v>5070</v>
      </c>
      <c r="G5964" t="s">
        <v>71</v>
      </c>
      <c r="H5964" t="s">
        <v>129</v>
      </c>
      <c r="I5964" t="s">
        <v>22</v>
      </c>
      <c r="J5964" t="s">
        <v>141</v>
      </c>
      <c r="K5964" t="s">
        <v>22563</v>
      </c>
      <c r="L5964" t="s">
        <v>22564</v>
      </c>
      <c r="M5964">
        <v>1.433888888</v>
      </c>
      <c r="N5964">
        <v>0</v>
      </c>
      <c r="O5964">
        <v>16</v>
      </c>
      <c r="P5964">
        <v>0</v>
      </c>
      <c r="Q5964">
        <v>0</v>
      </c>
      <c r="R5964">
        <v>0</v>
      </c>
      <c r="S5964">
        <v>22.942222000000001</v>
      </c>
      <c r="T5964">
        <v>0</v>
      </c>
      <c r="U5964">
        <v>0</v>
      </c>
    </row>
    <row r="5965" spans="1:21" x14ac:dyDescent="0.25">
      <c r="A5965" t="s">
        <v>22565</v>
      </c>
      <c r="B5965">
        <v>1</v>
      </c>
      <c r="C5965" t="s">
        <v>78</v>
      </c>
      <c r="D5965" t="s">
        <v>86</v>
      </c>
      <c r="E5965" t="s">
        <v>22566</v>
      </c>
      <c r="F5965" t="s">
        <v>6310</v>
      </c>
      <c r="G5965" t="s">
        <v>71</v>
      </c>
      <c r="H5965" t="s">
        <v>129</v>
      </c>
      <c r="I5965" t="s">
        <v>22</v>
      </c>
      <c r="J5965" t="s">
        <v>141</v>
      </c>
      <c r="K5965" t="s">
        <v>22567</v>
      </c>
      <c r="L5965" t="s">
        <v>22568</v>
      </c>
      <c r="M5965">
        <v>8.6411111110000007</v>
      </c>
      <c r="N5965">
        <v>0</v>
      </c>
      <c r="O5965">
        <v>26</v>
      </c>
      <c r="P5965">
        <v>0</v>
      </c>
      <c r="Q5965">
        <v>0</v>
      </c>
      <c r="R5965">
        <v>0</v>
      </c>
      <c r="S5965">
        <v>224.66888900000001</v>
      </c>
      <c r="T5965">
        <v>0</v>
      </c>
      <c r="U5965">
        <v>0</v>
      </c>
    </row>
    <row r="5966" spans="1:21" x14ac:dyDescent="0.25">
      <c r="A5966" t="s">
        <v>22569</v>
      </c>
      <c r="B5966">
        <v>1</v>
      </c>
      <c r="C5966" t="s">
        <v>78</v>
      </c>
      <c r="D5966" t="s">
        <v>86</v>
      </c>
      <c r="E5966" t="s">
        <v>22500</v>
      </c>
      <c r="F5966" t="s">
        <v>6310</v>
      </c>
      <c r="G5966" t="s">
        <v>71</v>
      </c>
      <c r="H5966" t="s">
        <v>129</v>
      </c>
      <c r="I5966" t="s">
        <v>22</v>
      </c>
      <c r="J5966" t="s">
        <v>141</v>
      </c>
      <c r="K5966" t="s">
        <v>22570</v>
      </c>
      <c r="L5966" t="s">
        <v>22571</v>
      </c>
      <c r="M5966">
        <v>2.4269444440000001</v>
      </c>
      <c r="N5966">
        <v>0</v>
      </c>
      <c r="O5966">
        <v>32</v>
      </c>
      <c r="P5966">
        <v>0</v>
      </c>
      <c r="Q5966">
        <v>0</v>
      </c>
      <c r="R5966">
        <v>0</v>
      </c>
      <c r="S5966">
        <v>77.662222</v>
      </c>
      <c r="T5966">
        <v>0</v>
      </c>
      <c r="U5966">
        <v>0</v>
      </c>
    </row>
    <row r="5967" spans="1:21" x14ac:dyDescent="0.25">
      <c r="A5967" t="s">
        <v>22572</v>
      </c>
      <c r="B5967">
        <v>1</v>
      </c>
      <c r="C5967" t="s">
        <v>78</v>
      </c>
      <c r="D5967" t="s">
        <v>86</v>
      </c>
      <c r="E5967" t="s">
        <v>22573</v>
      </c>
      <c r="F5967" t="s">
        <v>135</v>
      </c>
      <c r="G5967" t="s">
        <v>71</v>
      </c>
      <c r="H5967" t="s">
        <v>129</v>
      </c>
      <c r="I5967" t="s">
        <v>22</v>
      </c>
      <c r="J5967" t="s">
        <v>130</v>
      </c>
      <c r="K5967" t="s">
        <v>22574</v>
      </c>
      <c r="L5967" t="s">
        <v>22575</v>
      </c>
      <c r="M5967">
        <v>1.6430555549999999</v>
      </c>
      <c r="N5967">
        <v>1</v>
      </c>
      <c r="O5967">
        <v>689</v>
      </c>
      <c r="P5967">
        <v>0</v>
      </c>
      <c r="Q5967">
        <v>0</v>
      </c>
      <c r="R5967">
        <v>1.6430560000000001</v>
      </c>
      <c r="S5967">
        <v>1132.0652769999999</v>
      </c>
      <c r="T5967">
        <v>0</v>
      </c>
      <c r="U5967">
        <v>0</v>
      </c>
    </row>
    <row r="5968" spans="1:21" x14ac:dyDescent="0.25">
      <c r="A5968" t="s">
        <v>22576</v>
      </c>
      <c r="B5968">
        <v>1</v>
      </c>
      <c r="C5968" t="s">
        <v>78</v>
      </c>
      <c r="D5968" t="s">
        <v>80</v>
      </c>
      <c r="E5968" t="s">
        <v>22577</v>
      </c>
      <c r="F5968" t="s">
        <v>5070</v>
      </c>
      <c r="G5968" t="s">
        <v>71</v>
      </c>
      <c r="H5968" t="s">
        <v>129</v>
      </c>
      <c r="I5968" t="s">
        <v>22</v>
      </c>
      <c r="J5968" t="s">
        <v>141</v>
      </c>
      <c r="K5968" t="s">
        <v>22578</v>
      </c>
      <c r="L5968" t="s">
        <v>22579</v>
      </c>
      <c r="M5968">
        <v>4.1055555549999996</v>
      </c>
      <c r="N5968">
        <v>1</v>
      </c>
      <c r="O5968">
        <v>0</v>
      </c>
      <c r="P5968">
        <v>0</v>
      </c>
      <c r="Q5968">
        <v>0</v>
      </c>
      <c r="R5968">
        <v>4.105556</v>
      </c>
      <c r="S5968">
        <v>0</v>
      </c>
      <c r="T5968">
        <v>0</v>
      </c>
      <c r="U5968">
        <v>0</v>
      </c>
    </row>
    <row r="5969" spans="1:21" x14ac:dyDescent="0.25">
      <c r="A5969" t="s">
        <v>22580</v>
      </c>
      <c r="B5969">
        <v>1</v>
      </c>
      <c r="C5969" t="s">
        <v>78</v>
      </c>
      <c r="D5969" t="s">
        <v>87</v>
      </c>
      <c r="E5969" t="s">
        <v>22581</v>
      </c>
      <c r="F5969" t="s">
        <v>6823</v>
      </c>
      <c r="G5969" t="s">
        <v>71</v>
      </c>
      <c r="H5969" t="s">
        <v>129</v>
      </c>
      <c r="I5969" t="s">
        <v>22</v>
      </c>
      <c r="J5969" t="s">
        <v>141</v>
      </c>
      <c r="K5969" t="s">
        <v>22582</v>
      </c>
      <c r="L5969" t="s">
        <v>22583</v>
      </c>
      <c r="M5969">
        <v>1.2808333329999999</v>
      </c>
      <c r="N5969">
        <v>0</v>
      </c>
      <c r="O5969">
        <v>48</v>
      </c>
      <c r="P5969">
        <v>0</v>
      </c>
      <c r="Q5969">
        <v>0</v>
      </c>
      <c r="R5969">
        <v>0</v>
      </c>
      <c r="S5969">
        <v>61.48</v>
      </c>
      <c r="T5969">
        <v>0</v>
      </c>
      <c r="U5969">
        <v>0</v>
      </c>
    </row>
    <row r="5970" spans="1:21" x14ac:dyDescent="0.25">
      <c r="A5970" t="s">
        <v>22584</v>
      </c>
      <c r="B5970">
        <v>1</v>
      </c>
      <c r="C5970" t="s">
        <v>78</v>
      </c>
      <c r="D5970" t="s">
        <v>90</v>
      </c>
      <c r="E5970" t="s">
        <v>22585</v>
      </c>
      <c r="F5970" t="s">
        <v>2199</v>
      </c>
      <c r="G5970" t="s">
        <v>71</v>
      </c>
      <c r="H5970" t="s">
        <v>129</v>
      </c>
      <c r="I5970" t="s">
        <v>22</v>
      </c>
      <c r="J5970" t="s">
        <v>141</v>
      </c>
      <c r="K5970" t="s">
        <v>22586</v>
      </c>
      <c r="L5970" t="s">
        <v>22587</v>
      </c>
      <c r="M5970">
        <v>3.571666666</v>
      </c>
      <c r="N5970">
        <v>0</v>
      </c>
      <c r="O5970">
        <v>8</v>
      </c>
      <c r="P5970">
        <v>0</v>
      </c>
      <c r="Q5970">
        <v>0</v>
      </c>
      <c r="R5970">
        <v>0</v>
      </c>
      <c r="S5970">
        <v>28.573333000000002</v>
      </c>
      <c r="T5970">
        <v>0</v>
      </c>
      <c r="U5970">
        <v>0</v>
      </c>
    </row>
    <row r="5971" spans="1:21" x14ac:dyDescent="0.25">
      <c r="A5971" t="s">
        <v>22588</v>
      </c>
      <c r="B5971">
        <v>1</v>
      </c>
      <c r="C5971" t="s">
        <v>78</v>
      </c>
      <c r="D5971" t="s">
        <v>86</v>
      </c>
      <c r="E5971" t="s">
        <v>22589</v>
      </c>
      <c r="F5971" t="s">
        <v>5029</v>
      </c>
      <c r="G5971" t="s">
        <v>71</v>
      </c>
      <c r="H5971" t="s">
        <v>129</v>
      </c>
      <c r="I5971" t="s">
        <v>22</v>
      </c>
      <c r="J5971" t="s">
        <v>141</v>
      </c>
      <c r="K5971" t="s">
        <v>22590</v>
      </c>
      <c r="L5971" t="s">
        <v>22591</v>
      </c>
      <c r="M5971">
        <v>0.79305555500000002</v>
      </c>
      <c r="N5971">
        <v>0</v>
      </c>
      <c r="O5971">
        <v>42</v>
      </c>
      <c r="P5971">
        <v>0</v>
      </c>
      <c r="Q5971">
        <v>0</v>
      </c>
      <c r="R5971">
        <v>0</v>
      </c>
      <c r="S5971">
        <v>33.308332999999998</v>
      </c>
      <c r="T5971">
        <v>0</v>
      </c>
      <c r="U5971">
        <v>0</v>
      </c>
    </row>
    <row r="5972" spans="1:21" x14ac:dyDescent="0.25">
      <c r="A5972" t="s">
        <v>22592</v>
      </c>
      <c r="B5972">
        <v>1</v>
      </c>
      <c r="C5972" t="s">
        <v>78</v>
      </c>
      <c r="D5972" t="s">
        <v>87</v>
      </c>
      <c r="E5972" t="s">
        <v>22593</v>
      </c>
      <c r="F5972" t="s">
        <v>4991</v>
      </c>
      <c r="G5972" t="s">
        <v>71</v>
      </c>
      <c r="H5972" t="s">
        <v>129</v>
      </c>
      <c r="I5972" t="s">
        <v>22</v>
      </c>
      <c r="J5972" t="s">
        <v>141</v>
      </c>
      <c r="K5972" t="s">
        <v>22594</v>
      </c>
      <c r="L5972" t="s">
        <v>22595</v>
      </c>
      <c r="M5972">
        <v>1.2044444439999999</v>
      </c>
      <c r="N5972">
        <v>0</v>
      </c>
      <c r="O5972">
        <v>0</v>
      </c>
      <c r="P5972">
        <v>0</v>
      </c>
      <c r="Q5972">
        <v>1</v>
      </c>
      <c r="R5972">
        <v>0</v>
      </c>
      <c r="S5972">
        <v>0</v>
      </c>
      <c r="T5972">
        <v>0</v>
      </c>
      <c r="U5972">
        <v>1.2044440000000001</v>
      </c>
    </row>
    <row r="5973" spans="1:21" x14ac:dyDescent="0.25">
      <c r="A5973" t="s">
        <v>22596</v>
      </c>
      <c r="B5973">
        <v>1</v>
      </c>
      <c r="C5973" t="s">
        <v>78</v>
      </c>
      <c r="D5973" t="s">
        <v>80</v>
      </c>
      <c r="E5973" t="s">
        <v>22597</v>
      </c>
      <c r="F5973" t="s">
        <v>5070</v>
      </c>
      <c r="G5973" t="s">
        <v>71</v>
      </c>
      <c r="H5973" t="s">
        <v>129</v>
      </c>
      <c r="I5973" t="s">
        <v>22</v>
      </c>
      <c r="J5973" t="s">
        <v>141</v>
      </c>
      <c r="K5973" t="s">
        <v>22598</v>
      </c>
      <c r="L5973" t="s">
        <v>22599</v>
      </c>
      <c r="M5973">
        <v>1.851388888</v>
      </c>
      <c r="N5973">
        <v>0</v>
      </c>
      <c r="O5973">
        <v>2</v>
      </c>
      <c r="P5973">
        <v>0</v>
      </c>
      <c r="Q5973">
        <v>0</v>
      </c>
      <c r="R5973">
        <v>0</v>
      </c>
      <c r="S5973">
        <v>3.7027779999999999</v>
      </c>
      <c r="T5973">
        <v>0</v>
      </c>
      <c r="U5973">
        <v>0</v>
      </c>
    </row>
    <row r="5974" spans="1:21" x14ac:dyDescent="0.25">
      <c r="A5974" t="s">
        <v>22600</v>
      </c>
      <c r="B5974">
        <v>1</v>
      </c>
      <c r="C5974" t="s">
        <v>78</v>
      </c>
      <c r="D5974" t="s">
        <v>86</v>
      </c>
      <c r="E5974" t="s">
        <v>22601</v>
      </c>
      <c r="F5974" t="s">
        <v>4991</v>
      </c>
      <c r="G5974" t="s">
        <v>71</v>
      </c>
      <c r="H5974" t="s">
        <v>129</v>
      </c>
      <c r="I5974" t="s">
        <v>22</v>
      </c>
      <c r="J5974" t="s">
        <v>141</v>
      </c>
      <c r="K5974" t="s">
        <v>22602</v>
      </c>
      <c r="L5974" t="s">
        <v>22603</v>
      </c>
      <c r="M5974">
        <v>1.531666666</v>
      </c>
      <c r="N5974">
        <v>0</v>
      </c>
      <c r="O5974">
        <v>3</v>
      </c>
      <c r="P5974">
        <v>0</v>
      </c>
      <c r="Q5974">
        <v>0</v>
      </c>
      <c r="R5974">
        <v>0</v>
      </c>
      <c r="S5974">
        <v>4.5949999999999998</v>
      </c>
      <c r="T5974">
        <v>0</v>
      </c>
      <c r="U5974">
        <v>0</v>
      </c>
    </row>
    <row r="5975" spans="1:21" x14ac:dyDescent="0.25">
      <c r="A5975" t="s">
        <v>22604</v>
      </c>
      <c r="B5975">
        <v>1</v>
      </c>
      <c r="C5975" t="s">
        <v>78</v>
      </c>
      <c r="D5975" t="s">
        <v>86</v>
      </c>
      <c r="E5975" t="s">
        <v>22605</v>
      </c>
      <c r="F5975" t="s">
        <v>5417</v>
      </c>
      <c r="G5975" t="s">
        <v>71</v>
      </c>
      <c r="H5975" t="s">
        <v>129</v>
      </c>
      <c r="I5975" t="s">
        <v>22</v>
      </c>
      <c r="J5975" t="s">
        <v>141</v>
      </c>
      <c r="K5975" t="s">
        <v>22606</v>
      </c>
      <c r="L5975" t="s">
        <v>22607</v>
      </c>
      <c r="M5975">
        <v>1.1019444439999999</v>
      </c>
      <c r="N5975">
        <v>0</v>
      </c>
      <c r="O5975">
        <v>3</v>
      </c>
      <c r="P5975">
        <v>0</v>
      </c>
      <c r="Q5975">
        <v>0</v>
      </c>
      <c r="R5975">
        <v>0</v>
      </c>
      <c r="S5975">
        <v>3.3058329999999998</v>
      </c>
      <c r="T5975">
        <v>0</v>
      </c>
      <c r="U5975">
        <v>0</v>
      </c>
    </row>
    <row r="5976" spans="1:21" x14ac:dyDescent="0.25">
      <c r="A5976" t="s">
        <v>22608</v>
      </c>
      <c r="B5976">
        <v>1</v>
      </c>
      <c r="C5976" t="s">
        <v>78</v>
      </c>
      <c r="D5976" t="s">
        <v>86</v>
      </c>
      <c r="E5976" t="s">
        <v>22523</v>
      </c>
      <c r="F5976" t="s">
        <v>6310</v>
      </c>
      <c r="G5976" t="s">
        <v>71</v>
      </c>
      <c r="H5976" t="s">
        <v>129</v>
      </c>
      <c r="I5976" t="s">
        <v>22</v>
      </c>
      <c r="J5976" t="s">
        <v>141</v>
      </c>
      <c r="K5976" t="s">
        <v>22609</v>
      </c>
      <c r="L5976" t="s">
        <v>22610</v>
      </c>
      <c r="M5976">
        <v>5.915277777</v>
      </c>
      <c r="N5976">
        <v>0</v>
      </c>
      <c r="O5976">
        <v>62</v>
      </c>
      <c r="P5976">
        <v>0</v>
      </c>
      <c r="Q5976">
        <v>0</v>
      </c>
      <c r="R5976">
        <v>0</v>
      </c>
      <c r="S5976">
        <v>366.74722200000002</v>
      </c>
      <c r="T5976">
        <v>0</v>
      </c>
      <c r="U5976">
        <v>0</v>
      </c>
    </row>
    <row r="5977" spans="1:21" x14ac:dyDescent="0.25">
      <c r="A5977" t="s">
        <v>22611</v>
      </c>
      <c r="B5977">
        <v>1</v>
      </c>
      <c r="C5977" t="s">
        <v>78</v>
      </c>
      <c r="D5977" t="s">
        <v>86</v>
      </c>
      <c r="E5977" t="s">
        <v>22612</v>
      </c>
      <c r="F5977" t="s">
        <v>128</v>
      </c>
      <c r="G5977" t="s">
        <v>71</v>
      </c>
      <c r="H5977" t="s">
        <v>129</v>
      </c>
      <c r="I5977" t="s">
        <v>22</v>
      </c>
      <c r="J5977" t="s">
        <v>130</v>
      </c>
      <c r="K5977" t="s">
        <v>22613</v>
      </c>
      <c r="L5977" t="s">
        <v>22614</v>
      </c>
      <c r="M5977">
        <v>1.3261111109999999</v>
      </c>
      <c r="N5977">
        <v>1</v>
      </c>
      <c r="O5977">
        <v>254</v>
      </c>
      <c r="P5977">
        <v>0</v>
      </c>
      <c r="Q5977">
        <v>0</v>
      </c>
      <c r="R5977">
        <v>1.326111</v>
      </c>
      <c r="S5977">
        <v>336.832222</v>
      </c>
      <c r="T5977">
        <v>0</v>
      </c>
      <c r="U5977">
        <v>0</v>
      </c>
    </row>
    <row r="5978" spans="1:21" x14ac:dyDescent="0.25">
      <c r="A5978" t="s">
        <v>22615</v>
      </c>
      <c r="B5978">
        <v>1</v>
      </c>
      <c r="C5978" t="s">
        <v>78</v>
      </c>
      <c r="D5978" t="s">
        <v>86</v>
      </c>
      <c r="E5978" t="s">
        <v>22616</v>
      </c>
      <c r="F5978" t="s">
        <v>5070</v>
      </c>
      <c r="G5978" t="s">
        <v>71</v>
      </c>
      <c r="H5978" t="s">
        <v>129</v>
      </c>
      <c r="I5978" t="s">
        <v>22</v>
      </c>
      <c r="J5978" t="s">
        <v>141</v>
      </c>
      <c r="K5978" t="s">
        <v>22617</v>
      </c>
      <c r="L5978" t="s">
        <v>22618</v>
      </c>
      <c r="M5978">
        <v>4.0761111110000003</v>
      </c>
      <c r="N5978">
        <v>0</v>
      </c>
      <c r="O5978">
        <v>3</v>
      </c>
      <c r="P5978">
        <v>0</v>
      </c>
      <c r="Q5978">
        <v>0</v>
      </c>
      <c r="R5978">
        <v>0</v>
      </c>
      <c r="S5978">
        <v>12.228332999999999</v>
      </c>
      <c r="T5978">
        <v>0</v>
      </c>
      <c r="U5978">
        <v>0</v>
      </c>
    </row>
    <row r="5979" spans="1:21" x14ac:dyDescent="0.25">
      <c r="A5979" t="s">
        <v>22619</v>
      </c>
      <c r="B5979">
        <v>1</v>
      </c>
      <c r="C5979" t="s">
        <v>78</v>
      </c>
      <c r="D5979" t="s">
        <v>86</v>
      </c>
      <c r="E5979" t="s">
        <v>22620</v>
      </c>
      <c r="F5979" t="s">
        <v>154</v>
      </c>
      <c r="G5979" t="s">
        <v>76</v>
      </c>
      <c r="H5979" t="s">
        <v>129</v>
      </c>
      <c r="I5979" t="s">
        <v>22</v>
      </c>
      <c r="J5979" t="s">
        <v>141</v>
      </c>
      <c r="K5979" t="s">
        <v>22621</v>
      </c>
      <c r="L5979" t="s">
        <v>22622</v>
      </c>
      <c r="M5979">
        <v>0.321111111</v>
      </c>
      <c r="N5979">
        <v>1</v>
      </c>
      <c r="O5979">
        <v>187</v>
      </c>
      <c r="P5979">
        <v>0</v>
      </c>
      <c r="Q5979">
        <v>0</v>
      </c>
      <c r="R5979">
        <v>0.32111099999999998</v>
      </c>
      <c r="S5979">
        <v>60.047778000000001</v>
      </c>
      <c r="T5979">
        <v>0</v>
      </c>
      <c r="U5979">
        <v>0</v>
      </c>
    </row>
    <row r="5980" spans="1:21" x14ac:dyDescent="0.25">
      <c r="A5980" t="s">
        <v>22623</v>
      </c>
      <c r="B5980">
        <v>1</v>
      </c>
      <c r="C5980" t="s">
        <v>78</v>
      </c>
      <c r="D5980" t="s">
        <v>86</v>
      </c>
      <c r="E5980" t="s">
        <v>22624</v>
      </c>
      <c r="F5980" t="s">
        <v>4991</v>
      </c>
      <c r="G5980" t="s">
        <v>71</v>
      </c>
      <c r="H5980" t="s">
        <v>129</v>
      </c>
      <c r="I5980" t="s">
        <v>22</v>
      </c>
      <c r="J5980" t="s">
        <v>141</v>
      </c>
      <c r="K5980" t="s">
        <v>22625</v>
      </c>
      <c r="L5980" t="s">
        <v>22626</v>
      </c>
      <c r="M5980">
        <v>0.72805555499999997</v>
      </c>
      <c r="N5980">
        <v>0</v>
      </c>
      <c r="O5980">
        <v>3</v>
      </c>
      <c r="P5980">
        <v>0</v>
      </c>
      <c r="Q5980">
        <v>0</v>
      </c>
      <c r="R5980">
        <v>0</v>
      </c>
      <c r="S5980">
        <v>2.184167</v>
      </c>
      <c r="T5980">
        <v>0</v>
      </c>
      <c r="U5980">
        <v>0</v>
      </c>
    </row>
    <row r="5981" spans="1:21" x14ac:dyDescent="0.25">
      <c r="A5981" t="s">
        <v>22627</v>
      </c>
      <c r="B5981">
        <v>1</v>
      </c>
      <c r="C5981" t="s">
        <v>78</v>
      </c>
      <c r="D5981" t="s">
        <v>104</v>
      </c>
      <c r="E5981" t="s">
        <v>22628</v>
      </c>
      <c r="F5981" t="s">
        <v>5012</v>
      </c>
      <c r="G5981" t="s">
        <v>72</v>
      </c>
      <c r="H5981" t="s">
        <v>129</v>
      </c>
      <c r="I5981" t="s">
        <v>22</v>
      </c>
      <c r="J5981" t="s">
        <v>141</v>
      </c>
      <c r="K5981" t="s">
        <v>22629</v>
      </c>
      <c r="L5981" t="s">
        <v>22630</v>
      </c>
      <c r="M5981">
        <v>2.2205555549999998</v>
      </c>
      <c r="N5981">
        <v>0</v>
      </c>
      <c r="O5981">
        <v>0</v>
      </c>
      <c r="P5981">
        <v>14</v>
      </c>
      <c r="Q5981">
        <v>0</v>
      </c>
      <c r="R5981">
        <v>0</v>
      </c>
      <c r="S5981">
        <v>0</v>
      </c>
      <c r="T5981">
        <v>31.087778</v>
      </c>
      <c r="U5981">
        <v>0</v>
      </c>
    </row>
    <row r="5982" spans="1:21" x14ac:dyDescent="0.25">
      <c r="A5982" t="s">
        <v>22631</v>
      </c>
      <c r="B5982">
        <v>1</v>
      </c>
      <c r="C5982" t="s">
        <v>78</v>
      </c>
      <c r="D5982" t="s">
        <v>104</v>
      </c>
      <c r="E5982" t="s">
        <v>17378</v>
      </c>
      <c r="F5982" t="s">
        <v>140</v>
      </c>
      <c r="G5982" t="s">
        <v>72</v>
      </c>
      <c r="H5982" t="s">
        <v>129</v>
      </c>
      <c r="I5982" t="s">
        <v>22</v>
      </c>
      <c r="J5982" t="s">
        <v>141</v>
      </c>
      <c r="K5982" t="s">
        <v>22632</v>
      </c>
      <c r="L5982" t="s">
        <v>22633</v>
      </c>
      <c r="M5982">
        <v>0.520277777</v>
      </c>
      <c r="N5982">
        <v>2</v>
      </c>
      <c r="O5982">
        <v>0</v>
      </c>
      <c r="P5982">
        <v>10</v>
      </c>
      <c r="Q5982">
        <v>173</v>
      </c>
      <c r="R5982">
        <v>1.040556</v>
      </c>
      <c r="S5982">
        <v>0</v>
      </c>
      <c r="T5982">
        <v>5.2027780000000003</v>
      </c>
      <c r="U5982">
        <v>90.008054999999999</v>
      </c>
    </row>
    <row r="5983" spans="1:21" x14ac:dyDescent="0.25">
      <c r="A5983" t="s">
        <v>22634</v>
      </c>
      <c r="B5983">
        <v>1</v>
      </c>
      <c r="C5983" t="s">
        <v>78</v>
      </c>
      <c r="D5983" t="s">
        <v>104</v>
      </c>
      <c r="E5983" t="s">
        <v>22635</v>
      </c>
      <c r="F5983" t="s">
        <v>5070</v>
      </c>
      <c r="G5983" t="s">
        <v>71</v>
      </c>
      <c r="H5983" t="s">
        <v>129</v>
      </c>
      <c r="I5983" t="s">
        <v>22</v>
      </c>
      <c r="J5983" t="s">
        <v>141</v>
      </c>
      <c r="K5983" t="s">
        <v>22636</v>
      </c>
      <c r="L5983" t="s">
        <v>22637</v>
      </c>
      <c r="M5983">
        <v>7.3438888880000004</v>
      </c>
      <c r="N5983">
        <v>0</v>
      </c>
      <c r="O5983">
        <v>1</v>
      </c>
      <c r="P5983">
        <v>0</v>
      </c>
      <c r="Q5983">
        <v>0</v>
      </c>
      <c r="R5983">
        <v>0</v>
      </c>
      <c r="S5983">
        <v>7.3438889999999999</v>
      </c>
      <c r="T5983">
        <v>0</v>
      </c>
      <c r="U5983">
        <v>0</v>
      </c>
    </row>
    <row r="5984" spans="1:21" x14ac:dyDescent="0.25">
      <c r="A5984" t="s">
        <v>22638</v>
      </c>
      <c r="B5984">
        <v>1</v>
      </c>
      <c r="C5984" t="s">
        <v>78</v>
      </c>
      <c r="D5984" t="s">
        <v>104</v>
      </c>
      <c r="E5984" t="s">
        <v>17374</v>
      </c>
      <c r="F5984" t="s">
        <v>140</v>
      </c>
      <c r="G5984" t="s">
        <v>72</v>
      </c>
      <c r="H5984" t="s">
        <v>129</v>
      </c>
      <c r="I5984" t="s">
        <v>22</v>
      </c>
      <c r="J5984" t="s">
        <v>141</v>
      </c>
      <c r="K5984" t="s">
        <v>22639</v>
      </c>
      <c r="L5984" t="s">
        <v>22640</v>
      </c>
      <c r="M5984">
        <v>0.97</v>
      </c>
      <c r="N5984">
        <v>0</v>
      </c>
      <c r="O5984">
        <v>0</v>
      </c>
      <c r="P5984">
        <v>1</v>
      </c>
      <c r="Q5984">
        <v>147</v>
      </c>
      <c r="R5984">
        <v>0</v>
      </c>
      <c r="S5984">
        <v>0</v>
      </c>
      <c r="T5984">
        <v>0.97</v>
      </c>
      <c r="U5984">
        <v>142.59</v>
      </c>
    </row>
    <row r="5985" spans="1:21" x14ac:dyDescent="0.25">
      <c r="A5985" t="s">
        <v>22641</v>
      </c>
      <c r="B5985">
        <v>1</v>
      </c>
      <c r="C5985" t="s">
        <v>78</v>
      </c>
      <c r="D5985" t="s">
        <v>104</v>
      </c>
      <c r="E5985" t="s">
        <v>22642</v>
      </c>
      <c r="F5985" t="s">
        <v>6456</v>
      </c>
      <c r="G5985" t="s">
        <v>72</v>
      </c>
      <c r="H5985" t="s">
        <v>129</v>
      </c>
      <c r="I5985" t="s">
        <v>22</v>
      </c>
      <c r="J5985" t="s">
        <v>141</v>
      </c>
      <c r="K5985" t="s">
        <v>22643</v>
      </c>
      <c r="L5985" t="s">
        <v>4619</v>
      </c>
      <c r="M5985">
        <v>3.7208333329999999</v>
      </c>
      <c r="N5985">
        <v>17</v>
      </c>
      <c r="O5985">
        <v>1570</v>
      </c>
      <c r="P5985">
        <v>1</v>
      </c>
      <c r="Q5985">
        <v>127</v>
      </c>
      <c r="R5985">
        <v>63.254167000000002</v>
      </c>
      <c r="S5985">
        <v>5841.7083329999996</v>
      </c>
      <c r="T5985">
        <v>3.7208329999999998</v>
      </c>
      <c r="U5985">
        <v>472.54583300000002</v>
      </c>
    </row>
    <row r="5986" spans="1:21" x14ac:dyDescent="0.25">
      <c r="A5986" t="s">
        <v>22644</v>
      </c>
      <c r="B5986">
        <v>1</v>
      </c>
      <c r="C5986" t="s">
        <v>78</v>
      </c>
      <c r="D5986" t="s">
        <v>104</v>
      </c>
      <c r="E5986" t="s">
        <v>22642</v>
      </c>
      <c r="F5986" t="s">
        <v>6456</v>
      </c>
      <c r="G5986" t="s">
        <v>72</v>
      </c>
      <c r="H5986" t="s">
        <v>129</v>
      </c>
      <c r="I5986" t="s">
        <v>22</v>
      </c>
      <c r="J5986" t="s">
        <v>141</v>
      </c>
      <c r="K5986" t="s">
        <v>22645</v>
      </c>
      <c r="L5986" t="s">
        <v>22646</v>
      </c>
      <c r="M5986">
        <v>0.88777777700000005</v>
      </c>
      <c r="N5986">
        <v>0</v>
      </c>
      <c r="O5986">
        <v>0</v>
      </c>
      <c r="P5986">
        <v>1</v>
      </c>
      <c r="Q5986">
        <v>156</v>
      </c>
      <c r="R5986">
        <v>0</v>
      </c>
      <c r="S5986">
        <v>0</v>
      </c>
      <c r="T5986">
        <v>0.88777799999999996</v>
      </c>
      <c r="U5986">
        <v>138.49333300000001</v>
      </c>
    </row>
    <row r="5987" spans="1:21" x14ac:dyDescent="0.25">
      <c r="A5987" t="s">
        <v>22647</v>
      </c>
      <c r="B5987">
        <v>1</v>
      </c>
      <c r="C5987" t="s">
        <v>79</v>
      </c>
      <c r="D5987" t="s">
        <v>109</v>
      </c>
      <c r="E5987" t="s">
        <v>22648</v>
      </c>
      <c r="F5987" t="s">
        <v>5012</v>
      </c>
      <c r="G5987" t="s">
        <v>72</v>
      </c>
      <c r="H5987" t="s">
        <v>129</v>
      </c>
      <c r="I5987" t="s">
        <v>22</v>
      </c>
      <c r="J5987" t="s">
        <v>141</v>
      </c>
      <c r="K5987" t="s">
        <v>22649</v>
      </c>
      <c r="L5987" t="s">
        <v>22650</v>
      </c>
      <c r="M5987">
        <v>1.548611111</v>
      </c>
      <c r="N5987">
        <v>2</v>
      </c>
      <c r="O5987">
        <v>56</v>
      </c>
      <c r="P5987">
        <v>21</v>
      </c>
      <c r="Q5987">
        <v>0</v>
      </c>
      <c r="R5987">
        <v>3.0972219999999999</v>
      </c>
      <c r="S5987">
        <v>86.722222000000002</v>
      </c>
      <c r="T5987">
        <v>32.520833000000003</v>
      </c>
      <c r="U5987">
        <v>0</v>
      </c>
    </row>
    <row r="5988" spans="1:21" x14ac:dyDescent="0.25">
      <c r="A5988" t="s">
        <v>22651</v>
      </c>
      <c r="B5988">
        <v>1</v>
      </c>
      <c r="C5988" t="s">
        <v>79</v>
      </c>
      <c r="D5988" t="s">
        <v>109</v>
      </c>
      <c r="E5988" t="s">
        <v>22652</v>
      </c>
      <c r="F5988" t="s">
        <v>140</v>
      </c>
      <c r="G5988" t="s">
        <v>72</v>
      </c>
      <c r="H5988" t="s">
        <v>129</v>
      </c>
      <c r="I5988" t="s">
        <v>22</v>
      </c>
      <c r="J5988" t="s">
        <v>141</v>
      </c>
      <c r="K5988" t="s">
        <v>22653</v>
      </c>
      <c r="L5988" t="s">
        <v>22654</v>
      </c>
      <c r="M5988">
        <v>0.61</v>
      </c>
      <c r="N5988">
        <v>0</v>
      </c>
      <c r="O5988">
        <v>0</v>
      </c>
      <c r="P5988">
        <v>73</v>
      </c>
      <c r="Q5988">
        <v>47</v>
      </c>
      <c r="R5988">
        <v>0</v>
      </c>
      <c r="S5988">
        <v>0</v>
      </c>
      <c r="T5988">
        <v>44.53</v>
      </c>
      <c r="U5988">
        <v>28.67</v>
      </c>
    </row>
    <row r="5989" spans="1:21" x14ac:dyDescent="0.25">
      <c r="A5989" t="s">
        <v>22655</v>
      </c>
      <c r="B5989">
        <v>1</v>
      </c>
      <c r="C5989" t="s">
        <v>79</v>
      </c>
      <c r="D5989" t="s">
        <v>109</v>
      </c>
      <c r="E5989" t="s">
        <v>10502</v>
      </c>
      <c r="F5989" t="s">
        <v>5470</v>
      </c>
      <c r="G5989" t="s">
        <v>71</v>
      </c>
      <c r="H5989" t="s">
        <v>129</v>
      </c>
      <c r="I5989" t="s">
        <v>22</v>
      </c>
      <c r="J5989" t="s">
        <v>141</v>
      </c>
      <c r="K5989" t="s">
        <v>22656</v>
      </c>
      <c r="L5989" t="s">
        <v>22657</v>
      </c>
      <c r="M5989">
        <v>3.3827777769999998</v>
      </c>
      <c r="N5989">
        <v>0</v>
      </c>
      <c r="O5989">
        <v>1</v>
      </c>
      <c r="P5989">
        <v>0</v>
      </c>
      <c r="Q5989">
        <v>24</v>
      </c>
      <c r="R5989">
        <v>0</v>
      </c>
      <c r="S5989">
        <v>3.3827780000000001</v>
      </c>
      <c r="T5989">
        <v>0</v>
      </c>
      <c r="U5989">
        <v>81.186667</v>
      </c>
    </row>
    <row r="5990" spans="1:21" x14ac:dyDescent="0.25">
      <c r="A5990" t="s">
        <v>22658</v>
      </c>
      <c r="B5990">
        <v>1</v>
      </c>
      <c r="C5990" t="s">
        <v>78</v>
      </c>
      <c r="D5990" t="s">
        <v>94</v>
      </c>
      <c r="E5990" t="s">
        <v>22659</v>
      </c>
      <c r="F5990" t="s">
        <v>4991</v>
      </c>
      <c r="G5990" t="s">
        <v>71</v>
      </c>
      <c r="H5990" t="s">
        <v>129</v>
      </c>
      <c r="I5990" t="s">
        <v>22</v>
      </c>
      <c r="J5990" t="s">
        <v>141</v>
      </c>
      <c r="K5990" t="s">
        <v>22660</v>
      </c>
      <c r="L5990" t="s">
        <v>22661</v>
      </c>
      <c r="M5990">
        <v>0.391944444</v>
      </c>
      <c r="N5990">
        <v>0</v>
      </c>
      <c r="O5990">
        <v>1</v>
      </c>
      <c r="P5990">
        <v>0</v>
      </c>
      <c r="Q5990">
        <v>0</v>
      </c>
      <c r="R5990">
        <v>0</v>
      </c>
      <c r="S5990">
        <v>0.39194400000000001</v>
      </c>
      <c r="T5990">
        <v>0</v>
      </c>
      <c r="U5990">
        <v>0</v>
      </c>
    </row>
    <row r="5991" spans="1:21" x14ac:dyDescent="0.25">
      <c r="A5991" t="s">
        <v>22662</v>
      </c>
      <c r="B5991">
        <v>1</v>
      </c>
      <c r="C5991" t="s">
        <v>78</v>
      </c>
      <c r="D5991" t="s">
        <v>91</v>
      </c>
      <c r="E5991" t="s">
        <v>22663</v>
      </c>
      <c r="F5991" t="s">
        <v>5879</v>
      </c>
      <c r="G5991" t="s">
        <v>71</v>
      </c>
      <c r="H5991" t="s">
        <v>129</v>
      </c>
      <c r="I5991" t="s">
        <v>22</v>
      </c>
      <c r="J5991" t="s">
        <v>141</v>
      </c>
      <c r="K5991" t="s">
        <v>22664</v>
      </c>
      <c r="L5991" t="s">
        <v>22665</v>
      </c>
      <c r="M5991">
        <v>1.653333333</v>
      </c>
      <c r="N5991">
        <v>0</v>
      </c>
      <c r="O5991">
        <v>0</v>
      </c>
      <c r="P5991">
        <v>0</v>
      </c>
      <c r="Q5991">
        <v>30</v>
      </c>
      <c r="R5991">
        <v>0</v>
      </c>
      <c r="S5991">
        <v>0</v>
      </c>
      <c r="T5991">
        <v>0</v>
      </c>
      <c r="U5991">
        <v>49.6</v>
      </c>
    </row>
    <row r="5992" spans="1:21" x14ac:dyDescent="0.25">
      <c r="A5992" t="s">
        <v>22666</v>
      </c>
      <c r="B5992">
        <v>1</v>
      </c>
      <c r="C5992" t="s">
        <v>78</v>
      </c>
      <c r="D5992" t="s">
        <v>95</v>
      </c>
      <c r="E5992" t="s">
        <v>22667</v>
      </c>
      <c r="F5992" t="s">
        <v>4991</v>
      </c>
      <c r="G5992" t="s">
        <v>71</v>
      </c>
      <c r="H5992" t="s">
        <v>129</v>
      </c>
      <c r="I5992" t="s">
        <v>22</v>
      </c>
      <c r="J5992" t="s">
        <v>141</v>
      </c>
      <c r="K5992" t="s">
        <v>22668</v>
      </c>
      <c r="L5992" t="s">
        <v>22669</v>
      </c>
      <c r="M5992">
        <v>3.644722222</v>
      </c>
      <c r="N5992">
        <v>0</v>
      </c>
      <c r="O5992">
        <v>0</v>
      </c>
      <c r="P5992">
        <v>0</v>
      </c>
      <c r="Q5992">
        <v>1</v>
      </c>
      <c r="R5992">
        <v>0</v>
      </c>
      <c r="S5992">
        <v>0</v>
      </c>
      <c r="T5992">
        <v>0</v>
      </c>
      <c r="U5992">
        <v>3.6447219999999998</v>
      </c>
    </row>
    <row r="5993" spans="1:21" x14ac:dyDescent="0.25">
      <c r="A5993" t="s">
        <v>22670</v>
      </c>
      <c r="B5993">
        <v>1</v>
      </c>
      <c r="C5993" t="s">
        <v>78</v>
      </c>
      <c r="D5993" t="s">
        <v>95</v>
      </c>
      <c r="E5993" t="s">
        <v>22671</v>
      </c>
      <c r="F5993" t="s">
        <v>5012</v>
      </c>
      <c r="G5993" t="s">
        <v>72</v>
      </c>
      <c r="H5993" t="s">
        <v>129</v>
      </c>
      <c r="I5993" t="s">
        <v>22</v>
      </c>
      <c r="J5993" t="s">
        <v>141</v>
      </c>
      <c r="K5993" t="s">
        <v>22672</v>
      </c>
      <c r="L5993" t="s">
        <v>22673</v>
      </c>
      <c r="M5993">
        <v>0.98861111099999999</v>
      </c>
      <c r="N5993">
        <v>0</v>
      </c>
      <c r="O5993">
        <v>0</v>
      </c>
      <c r="P5993">
        <v>1</v>
      </c>
      <c r="Q5993">
        <v>44</v>
      </c>
      <c r="R5993">
        <v>0</v>
      </c>
      <c r="S5993">
        <v>0</v>
      </c>
      <c r="T5993">
        <v>0.98861100000000002</v>
      </c>
      <c r="U5993">
        <v>43.498888999999998</v>
      </c>
    </row>
    <row r="5994" spans="1:21" x14ac:dyDescent="0.25">
      <c r="A5994" t="s">
        <v>22674</v>
      </c>
      <c r="B5994">
        <v>1</v>
      </c>
      <c r="C5994" t="s">
        <v>78</v>
      </c>
      <c r="D5994" t="s">
        <v>98</v>
      </c>
      <c r="E5994" t="s">
        <v>4039</v>
      </c>
      <c r="F5994" t="s">
        <v>140</v>
      </c>
      <c r="G5994" t="s">
        <v>72</v>
      </c>
      <c r="H5994" t="s">
        <v>129</v>
      </c>
      <c r="I5994" t="s">
        <v>22</v>
      </c>
      <c r="J5994" t="s">
        <v>141</v>
      </c>
      <c r="K5994" t="s">
        <v>22675</v>
      </c>
      <c r="L5994" t="s">
        <v>22676</v>
      </c>
      <c r="M5994">
        <v>0.63055555500000005</v>
      </c>
      <c r="N5994">
        <v>1</v>
      </c>
      <c r="O5994">
        <v>77</v>
      </c>
      <c r="P5994">
        <v>0</v>
      </c>
      <c r="Q5994">
        <v>0</v>
      </c>
      <c r="R5994">
        <v>0.63055600000000001</v>
      </c>
      <c r="S5994">
        <v>48.552778000000004</v>
      </c>
      <c r="T5994">
        <v>0</v>
      </c>
      <c r="U5994">
        <v>0</v>
      </c>
    </row>
    <row r="5995" spans="1:21" x14ac:dyDescent="0.25">
      <c r="A5995" t="s">
        <v>22677</v>
      </c>
      <c r="B5995">
        <v>1</v>
      </c>
      <c r="C5995" t="s">
        <v>78</v>
      </c>
      <c r="D5995" t="s">
        <v>88</v>
      </c>
      <c r="E5995" t="s">
        <v>22678</v>
      </c>
      <c r="F5995" t="s">
        <v>5513</v>
      </c>
      <c r="G5995" t="s">
        <v>71</v>
      </c>
      <c r="H5995" t="s">
        <v>129</v>
      </c>
      <c r="I5995" t="s">
        <v>22</v>
      </c>
      <c r="J5995" t="s">
        <v>141</v>
      </c>
      <c r="K5995" t="s">
        <v>2893</v>
      </c>
      <c r="L5995" t="s">
        <v>22679</v>
      </c>
      <c r="M5995">
        <v>1.3075000000000001</v>
      </c>
      <c r="N5995">
        <v>0</v>
      </c>
      <c r="O5995">
        <v>134</v>
      </c>
      <c r="P5995">
        <v>0</v>
      </c>
      <c r="Q5995">
        <v>0</v>
      </c>
      <c r="R5995">
        <v>0</v>
      </c>
      <c r="S5995">
        <v>175.20500000000001</v>
      </c>
      <c r="T5995">
        <v>0</v>
      </c>
      <c r="U5995">
        <v>0</v>
      </c>
    </row>
    <row r="5996" spans="1:21" x14ac:dyDescent="0.25">
      <c r="A5996" t="s">
        <v>22680</v>
      </c>
      <c r="B5996">
        <v>1</v>
      </c>
      <c r="C5996" t="s">
        <v>78</v>
      </c>
      <c r="D5996" t="s">
        <v>104</v>
      </c>
      <c r="E5996" t="s">
        <v>22681</v>
      </c>
      <c r="F5996" t="s">
        <v>140</v>
      </c>
      <c r="G5996" t="s">
        <v>72</v>
      </c>
      <c r="H5996" t="s">
        <v>129</v>
      </c>
      <c r="I5996" t="s">
        <v>22</v>
      </c>
      <c r="J5996" t="s">
        <v>141</v>
      </c>
      <c r="K5996" t="s">
        <v>22682</v>
      </c>
      <c r="L5996" t="s">
        <v>22683</v>
      </c>
      <c r="M5996">
        <v>0.10305555499999999</v>
      </c>
      <c r="N5996">
        <v>36</v>
      </c>
      <c r="O5996">
        <v>5941</v>
      </c>
      <c r="P5996">
        <v>0</v>
      </c>
      <c r="Q5996">
        <v>0</v>
      </c>
      <c r="R5996">
        <v>3.71</v>
      </c>
      <c r="S5996">
        <v>612.25305200000003</v>
      </c>
      <c r="T5996">
        <v>0</v>
      </c>
      <c r="U5996">
        <v>0</v>
      </c>
    </row>
    <row r="5997" spans="1:21" x14ac:dyDescent="0.25">
      <c r="A5997" t="s">
        <v>22684</v>
      </c>
      <c r="B5997">
        <v>1</v>
      </c>
      <c r="C5997" t="s">
        <v>78</v>
      </c>
      <c r="D5997" t="s">
        <v>88</v>
      </c>
      <c r="E5997" t="s">
        <v>22685</v>
      </c>
      <c r="F5997" t="s">
        <v>4996</v>
      </c>
      <c r="G5997" t="s">
        <v>71</v>
      </c>
      <c r="H5997" t="s">
        <v>129</v>
      </c>
      <c r="I5997" t="s">
        <v>22</v>
      </c>
      <c r="J5997" t="s">
        <v>141</v>
      </c>
      <c r="K5997" t="s">
        <v>22686</v>
      </c>
      <c r="L5997" t="s">
        <v>22687</v>
      </c>
      <c r="M5997">
        <v>1.393333333</v>
      </c>
      <c r="N5997">
        <v>1</v>
      </c>
      <c r="O5997">
        <v>837</v>
      </c>
      <c r="P5997">
        <v>0</v>
      </c>
      <c r="Q5997">
        <v>0</v>
      </c>
      <c r="R5997">
        <v>1.3933329999999999</v>
      </c>
      <c r="S5997">
        <v>1166.22</v>
      </c>
      <c r="T5997">
        <v>0</v>
      </c>
      <c r="U5997">
        <v>0</v>
      </c>
    </row>
    <row r="5998" spans="1:21" x14ac:dyDescent="0.25">
      <c r="A5998" t="s">
        <v>22688</v>
      </c>
      <c r="B5998">
        <v>1</v>
      </c>
      <c r="C5998" t="s">
        <v>78</v>
      </c>
      <c r="D5998" t="s">
        <v>86</v>
      </c>
      <c r="E5998" t="s">
        <v>22689</v>
      </c>
      <c r="F5998" t="s">
        <v>4991</v>
      </c>
      <c r="G5998" t="s">
        <v>71</v>
      </c>
      <c r="H5998" t="s">
        <v>129</v>
      </c>
      <c r="I5998" t="s">
        <v>22</v>
      </c>
      <c r="J5998" t="s">
        <v>141</v>
      </c>
      <c r="K5998" t="s">
        <v>22690</v>
      </c>
      <c r="L5998" t="s">
        <v>22691</v>
      </c>
      <c r="M5998">
        <v>3.1372222220000001</v>
      </c>
      <c r="N5998">
        <v>0</v>
      </c>
      <c r="O5998">
        <v>1</v>
      </c>
      <c r="P5998">
        <v>0</v>
      </c>
      <c r="Q5998">
        <v>0</v>
      </c>
      <c r="R5998">
        <v>0</v>
      </c>
      <c r="S5998">
        <v>3.137222</v>
      </c>
      <c r="T5998">
        <v>0</v>
      </c>
      <c r="U5998">
        <v>0</v>
      </c>
    </row>
    <row r="5999" spans="1:21" x14ac:dyDescent="0.25">
      <c r="A5999" t="s">
        <v>22692</v>
      </c>
      <c r="B5999">
        <v>1</v>
      </c>
      <c r="C5999" t="s">
        <v>78</v>
      </c>
      <c r="D5999" t="s">
        <v>98</v>
      </c>
      <c r="E5999" t="s">
        <v>16935</v>
      </c>
      <c r="F5999" t="s">
        <v>140</v>
      </c>
      <c r="G5999" t="s">
        <v>72</v>
      </c>
      <c r="H5999" t="s">
        <v>129</v>
      </c>
      <c r="I5999" t="s">
        <v>22</v>
      </c>
      <c r="J5999" t="s">
        <v>141</v>
      </c>
      <c r="K5999" t="s">
        <v>22693</v>
      </c>
      <c r="L5999" t="s">
        <v>22694</v>
      </c>
      <c r="M5999">
        <v>0.24249999999999999</v>
      </c>
      <c r="N5999">
        <v>0</v>
      </c>
      <c r="O5999">
        <v>24</v>
      </c>
      <c r="P5999">
        <v>84</v>
      </c>
      <c r="Q5999">
        <v>0</v>
      </c>
      <c r="R5999">
        <v>0</v>
      </c>
      <c r="S5999">
        <v>5.82</v>
      </c>
      <c r="T5999">
        <v>20.37</v>
      </c>
      <c r="U5999">
        <v>0</v>
      </c>
    </row>
    <row r="6000" spans="1:21" x14ac:dyDescent="0.25">
      <c r="A6000" t="s">
        <v>22695</v>
      </c>
      <c r="B6000">
        <v>1</v>
      </c>
      <c r="C6000" t="s">
        <v>78</v>
      </c>
      <c r="D6000" t="s">
        <v>98</v>
      </c>
      <c r="E6000" t="s">
        <v>22696</v>
      </c>
      <c r="F6000" t="s">
        <v>140</v>
      </c>
      <c r="G6000" t="s">
        <v>72</v>
      </c>
      <c r="H6000" t="s">
        <v>129</v>
      </c>
      <c r="I6000" t="s">
        <v>22</v>
      </c>
      <c r="J6000" t="s">
        <v>141</v>
      </c>
      <c r="K6000" t="s">
        <v>22697</v>
      </c>
      <c r="L6000" t="s">
        <v>22698</v>
      </c>
      <c r="M6000">
        <v>1.7961111110000001</v>
      </c>
      <c r="N6000">
        <v>0</v>
      </c>
      <c r="O6000">
        <v>535</v>
      </c>
      <c r="P6000">
        <v>202</v>
      </c>
      <c r="Q6000">
        <v>66</v>
      </c>
      <c r="R6000">
        <v>0</v>
      </c>
      <c r="S6000">
        <v>960.919444</v>
      </c>
      <c r="T6000">
        <v>362.81444399999998</v>
      </c>
      <c r="U6000">
        <v>118.543333</v>
      </c>
    </row>
    <row r="6001" spans="1:21" x14ac:dyDescent="0.25">
      <c r="A6001" t="s">
        <v>22699</v>
      </c>
      <c r="B6001">
        <v>1</v>
      </c>
      <c r="C6001" t="s">
        <v>78</v>
      </c>
      <c r="D6001" t="s">
        <v>98</v>
      </c>
      <c r="E6001" t="s">
        <v>16935</v>
      </c>
      <c r="F6001" t="s">
        <v>140</v>
      </c>
      <c r="G6001" t="s">
        <v>72</v>
      </c>
      <c r="H6001" t="s">
        <v>129</v>
      </c>
      <c r="I6001" t="s">
        <v>22</v>
      </c>
      <c r="J6001" t="s">
        <v>141</v>
      </c>
      <c r="K6001" t="s">
        <v>22700</v>
      </c>
      <c r="L6001" t="s">
        <v>22701</v>
      </c>
      <c r="M6001">
        <v>0.58555555500000001</v>
      </c>
      <c r="N6001">
        <v>0</v>
      </c>
      <c r="O6001">
        <v>24</v>
      </c>
      <c r="P6001">
        <v>84</v>
      </c>
      <c r="Q6001">
        <v>0</v>
      </c>
      <c r="R6001">
        <v>0</v>
      </c>
      <c r="S6001">
        <v>14.053333</v>
      </c>
      <c r="T6001">
        <v>49.186667</v>
      </c>
      <c r="U6001">
        <v>0</v>
      </c>
    </row>
    <row r="6002" spans="1:21" x14ac:dyDescent="0.25">
      <c r="A6002" t="s">
        <v>22702</v>
      </c>
      <c r="B6002">
        <v>1</v>
      </c>
      <c r="C6002" t="s">
        <v>78</v>
      </c>
      <c r="D6002" t="s">
        <v>98</v>
      </c>
      <c r="E6002" t="s">
        <v>4039</v>
      </c>
      <c r="F6002" t="s">
        <v>154</v>
      </c>
      <c r="G6002" t="s">
        <v>72</v>
      </c>
      <c r="H6002" t="s">
        <v>129</v>
      </c>
      <c r="I6002" t="s">
        <v>22</v>
      </c>
      <c r="J6002" t="s">
        <v>141</v>
      </c>
      <c r="K6002" t="s">
        <v>22703</v>
      </c>
      <c r="L6002" t="s">
        <v>22704</v>
      </c>
      <c r="M6002">
        <v>0.37944444399999999</v>
      </c>
      <c r="N6002">
        <v>14</v>
      </c>
      <c r="O6002">
        <v>1115</v>
      </c>
      <c r="P6002">
        <v>16</v>
      </c>
      <c r="Q6002">
        <v>4</v>
      </c>
      <c r="R6002">
        <v>5.3122220000000002</v>
      </c>
      <c r="S6002">
        <v>423.080555</v>
      </c>
      <c r="T6002">
        <v>6.0711110000000001</v>
      </c>
      <c r="U6002">
        <v>1.5177780000000001</v>
      </c>
    </row>
    <row r="6003" spans="1:21" x14ac:dyDescent="0.25">
      <c r="A6003" t="s">
        <v>22705</v>
      </c>
      <c r="B6003">
        <v>1</v>
      </c>
      <c r="C6003" t="s">
        <v>78</v>
      </c>
      <c r="D6003" t="s">
        <v>98</v>
      </c>
      <c r="E6003" t="s">
        <v>16942</v>
      </c>
      <c r="F6003" t="s">
        <v>5012</v>
      </c>
      <c r="G6003" t="s">
        <v>72</v>
      </c>
      <c r="H6003" t="s">
        <v>129</v>
      </c>
      <c r="I6003" t="s">
        <v>22</v>
      </c>
      <c r="J6003" t="s">
        <v>141</v>
      </c>
      <c r="K6003" t="s">
        <v>22706</v>
      </c>
      <c r="L6003" t="s">
        <v>22707</v>
      </c>
      <c r="M6003">
        <v>1.589444444</v>
      </c>
      <c r="N6003">
        <v>0</v>
      </c>
      <c r="O6003">
        <v>0</v>
      </c>
      <c r="P6003">
        <v>6</v>
      </c>
      <c r="Q6003">
        <v>0</v>
      </c>
      <c r="R6003">
        <v>0</v>
      </c>
      <c r="S6003">
        <v>0</v>
      </c>
      <c r="T6003">
        <v>9.5366669999999996</v>
      </c>
      <c r="U6003">
        <v>0</v>
      </c>
    </row>
    <row r="6004" spans="1:21" x14ac:dyDescent="0.25">
      <c r="A6004" t="s">
        <v>22708</v>
      </c>
      <c r="B6004">
        <v>1</v>
      </c>
      <c r="C6004" t="s">
        <v>78</v>
      </c>
      <c r="D6004" t="s">
        <v>98</v>
      </c>
      <c r="E6004" t="s">
        <v>16935</v>
      </c>
      <c r="F6004" t="s">
        <v>140</v>
      </c>
      <c r="G6004" t="s">
        <v>72</v>
      </c>
      <c r="H6004" t="s">
        <v>129</v>
      </c>
      <c r="I6004" t="s">
        <v>22</v>
      </c>
      <c r="J6004" t="s">
        <v>141</v>
      </c>
      <c r="K6004" t="s">
        <v>22709</v>
      </c>
      <c r="L6004" t="s">
        <v>22710</v>
      </c>
      <c r="M6004">
        <v>0.57444444400000005</v>
      </c>
      <c r="N6004">
        <v>0</v>
      </c>
      <c r="O6004">
        <v>24</v>
      </c>
      <c r="P6004">
        <v>84</v>
      </c>
      <c r="Q6004">
        <v>0</v>
      </c>
      <c r="R6004">
        <v>0</v>
      </c>
      <c r="S6004">
        <v>13.786667</v>
      </c>
      <c r="T6004">
        <v>48.253332999999998</v>
      </c>
      <c r="U6004">
        <v>0</v>
      </c>
    </row>
    <row r="6005" spans="1:21" x14ac:dyDescent="0.25">
      <c r="A6005" t="s">
        <v>22711</v>
      </c>
      <c r="B6005">
        <v>1</v>
      </c>
      <c r="C6005" t="s">
        <v>78</v>
      </c>
      <c r="D6005" t="s">
        <v>98</v>
      </c>
      <c r="E6005" t="s">
        <v>22712</v>
      </c>
      <c r="F6005" t="s">
        <v>5879</v>
      </c>
      <c r="G6005" t="s">
        <v>71</v>
      </c>
      <c r="H6005" t="s">
        <v>129</v>
      </c>
      <c r="I6005" t="s">
        <v>22</v>
      </c>
      <c r="J6005" t="s">
        <v>141</v>
      </c>
      <c r="K6005" t="s">
        <v>22713</v>
      </c>
      <c r="L6005" t="s">
        <v>22714</v>
      </c>
      <c r="M6005">
        <v>0.30361111099999999</v>
      </c>
      <c r="N6005">
        <v>0</v>
      </c>
      <c r="O6005">
        <v>22</v>
      </c>
      <c r="P6005">
        <v>0</v>
      </c>
      <c r="Q6005">
        <v>0</v>
      </c>
      <c r="R6005">
        <v>0</v>
      </c>
      <c r="S6005">
        <v>6.6794440000000002</v>
      </c>
      <c r="T6005">
        <v>0</v>
      </c>
      <c r="U6005">
        <v>0</v>
      </c>
    </row>
    <row r="6006" spans="1:21" x14ac:dyDescent="0.25">
      <c r="A6006" t="s">
        <v>22715</v>
      </c>
      <c r="B6006">
        <v>1</v>
      </c>
      <c r="C6006" t="s">
        <v>78</v>
      </c>
      <c r="D6006" t="s">
        <v>98</v>
      </c>
      <c r="E6006" t="s">
        <v>16931</v>
      </c>
      <c r="F6006" t="s">
        <v>140</v>
      </c>
      <c r="G6006" t="s">
        <v>72</v>
      </c>
      <c r="H6006" t="s">
        <v>129</v>
      </c>
      <c r="I6006" t="s">
        <v>22</v>
      </c>
      <c r="J6006" t="s">
        <v>141</v>
      </c>
      <c r="K6006" t="s">
        <v>22716</v>
      </c>
      <c r="L6006" t="s">
        <v>22717</v>
      </c>
      <c r="M6006">
        <v>0.96</v>
      </c>
      <c r="N6006">
        <v>0</v>
      </c>
      <c r="O6006">
        <v>24</v>
      </c>
      <c r="P6006">
        <v>84</v>
      </c>
      <c r="Q6006">
        <v>0</v>
      </c>
      <c r="R6006">
        <v>0</v>
      </c>
      <c r="S6006">
        <v>23.04</v>
      </c>
      <c r="T6006">
        <v>80.64</v>
      </c>
      <c r="U6006">
        <v>0</v>
      </c>
    </row>
    <row r="6007" spans="1:21" x14ac:dyDescent="0.25">
      <c r="A6007" t="s">
        <v>22718</v>
      </c>
      <c r="B6007">
        <v>1</v>
      </c>
      <c r="C6007" t="s">
        <v>78</v>
      </c>
      <c r="D6007" t="s">
        <v>98</v>
      </c>
      <c r="E6007" t="s">
        <v>4039</v>
      </c>
      <c r="F6007" t="s">
        <v>140</v>
      </c>
      <c r="G6007" t="s">
        <v>72</v>
      </c>
      <c r="H6007" t="s">
        <v>129</v>
      </c>
      <c r="I6007" t="s">
        <v>22</v>
      </c>
      <c r="J6007" t="s">
        <v>141</v>
      </c>
      <c r="K6007" t="s">
        <v>22719</v>
      </c>
      <c r="L6007" t="s">
        <v>22720</v>
      </c>
      <c r="M6007">
        <v>0.444722222</v>
      </c>
      <c r="N6007">
        <v>14</v>
      </c>
      <c r="O6007">
        <v>1115</v>
      </c>
      <c r="P6007">
        <v>16</v>
      </c>
      <c r="Q6007">
        <v>4</v>
      </c>
      <c r="R6007">
        <v>6.2261110000000004</v>
      </c>
      <c r="S6007">
        <v>495.86527799999999</v>
      </c>
      <c r="T6007">
        <v>7.1155559999999998</v>
      </c>
      <c r="U6007">
        <v>1.7788889999999999</v>
      </c>
    </row>
    <row r="6008" spans="1:21" x14ac:dyDescent="0.25">
      <c r="A6008" t="s">
        <v>22721</v>
      </c>
      <c r="B6008">
        <v>1</v>
      </c>
      <c r="C6008" t="s">
        <v>78</v>
      </c>
      <c r="D6008" t="s">
        <v>98</v>
      </c>
      <c r="E6008" t="s">
        <v>16965</v>
      </c>
      <c r="F6008" t="s">
        <v>5279</v>
      </c>
      <c r="G6008" t="s">
        <v>72</v>
      </c>
      <c r="H6008" t="s">
        <v>129</v>
      </c>
      <c r="I6008" t="s">
        <v>22</v>
      </c>
      <c r="J6008" t="s">
        <v>141</v>
      </c>
      <c r="K6008" t="s">
        <v>22722</v>
      </c>
      <c r="L6008" t="s">
        <v>22723</v>
      </c>
      <c r="M6008">
        <v>0.27555555500000001</v>
      </c>
      <c r="N6008">
        <v>0</v>
      </c>
      <c r="O6008">
        <v>75</v>
      </c>
      <c r="P6008">
        <v>60</v>
      </c>
      <c r="Q6008">
        <v>7</v>
      </c>
      <c r="R6008">
        <v>0</v>
      </c>
      <c r="S6008">
        <v>20.666667</v>
      </c>
      <c r="T6008">
        <v>16.533332999999999</v>
      </c>
      <c r="U6008">
        <v>1.9288890000000001</v>
      </c>
    </row>
    <row r="6009" spans="1:21" x14ac:dyDescent="0.25">
      <c r="A6009" t="s">
        <v>22724</v>
      </c>
      <c r="B6009">
        <v>1</v>
      </c>
      <c r="C6009" t="s">
        <v>78</v>
      </c>
      <c r="D6009" t="s">
        <v>103</v>
      </c>
      <c r="E6009" t="s">
        <v>22725</v>
      </c>
      <c r="F6009" t="s">
        <v>3423</v>
      </c>
      <c r="G6009" t="s">
        <v>72</v>
      </c>
      <c r="H6009" t="s">
        <v>129</v>
      </c>
      <c r="I6009" t="s">
        <v>22</v>
      </c>
      <c r="J6009" t="s">
        <v>141</v>
      </c>
      <c r="K6009" t="s">
        <v>22726</v>
      </c>
      <c r="L6009" t="s">
        <v>22727</v>
      </c>
      <c r="M6009">
        <v>1.375277777</v>
      </c>
      <c r="N6009">
        <v>2</v>
      </c>
      <c r="O6009">
        <v>0</v>
      </c>
      <c r="P6009">
        <v>5</v>
      </c>
      <c r="Q6009">
        <v>11</v>
      </c>
      <c r="R6009">
        <v>2.750556</v>
      </c>
      <c r="S6009">
        <v>0</v>
      </c>
      <c r="T6009">
        <v>6.8763889999999996</v>
      </c>
      <c r="U6009">
        <v>15.128056000000001</v>
      </c>
    </row>
    <row r="6010" spans="1:21" x14ac:dyDescent="0.25">
      <c r="A6010" t="s">
        <v>22728</v>
      </c>
      <c r="B6010">
        <v>1</v>
      </c>
      <c r="C6010" t="s">
        <v>78</v>
      </c>
      <c r="D6010" t="s">
        <v>103</v>
      </c>
      <c r="E6010" t="s">
        <v>22729</v>
      </c>
      <c r="F6010" t="s">
        <v>140</v>
      </c>
      <c r="G6010" t="s">
        <v>72</v>
      </c>
      <c r="H6010" t="s">
        <v>129</v>
      </c>
      <c r="I6010" t="s">
        <v>22</v>
      </c>
      <c r="J6010" t="s">
        <v>141</v>
      </c>
      <c r="K6010" t="s">
        <v>22730</v>
      </c>
      <c r="L6010" t="s">
        <v>22731</v>
      </c>
      <c r="M6010">
        <v>0.95972222200000001</v>
      </c>
      <c r="N6010">
        <v>2</v>
      </c>
      <c r="O6010">
        <v>0</v>
      </c>
      <c r="P6010">
        <v>6</v>
      </c>
      <c r="Q6010">
        <v>11</v>
      </c>
      <c r="R6010">
        <v>1.9194439999999999</v>
      </c>
      <c r="S6010">
        <v>0</v>
      </c>
      <c r="T6010">
        <v>5.7583330000000004</v>
      </c>
      <c r="U6010">
        <v>10.556944</v>
      </c>
    </row>
    <row r="6011" spans="1:21" x14ac:dyDescent="0.25">
      <c r="A6011" t="s">
        <v>22732</v>
      </c>
      <c r="B6011">
        <v>1</v>
      </c>
      <c r="C6011" t="s">
        <v>78</v>
      </c>
      <c r="D6011" t="s">
        <v>103</v>
      </c>
      <c r="E6011" t="s">
        <v>22733</v>
      </c>
      <c r="F6011" t="s">
        <v>10371</v>
      </c>
      <c r="G6011" t="s">
        <v>72</v>
      </c>
      <c r="H6011" t="s">
        <v>129</v>
      </c>
      <c r="I6011" t="s">
        <v>22</v>
      </c>
      <c r="J6011" t="s">
        <v>141</v>
      </c>
      <c r="K6011" t="s">
        <v>22734</v>
      </c>
      <c r="L6011" t="s">
        <v>22735</v>
      </c>
      <c r="M6011">
        <v>1.8883333330000001</v>
      </c>
      <c r="N6011">
        <v>2</v>
      </c>
      <c r="O6011">
        <v>0</v>
      </c>
      <c r="P6011">
        <v>4</v>
      </c>
      <c r="Q6011">
        <v>11</v>
      </c>
      <c r="R6011">
        <v>3.7766670000000002</v>
      </c>
      <c r="S6011">
        <v>0</v>
      </c>
      <c r="T6011">
        <v>7.5533330000000003</v>
      </c>
      <c r="U6011">
        <v>20.771667000000001</v>
      </c>
    </row>
    <row r="6012" spans="1:21" x14ac:dyDescent="0.25">
      <c r="A6012" t="s">
        <v>22736</v>
      </c>
      <c r="B6012">
        <v>1</v>
      </c>
      <c r="C6012" t="s">
        <v>78</v>
      </c>
      <c r="D6012" t="s">
        <v>95</v>
      </c>
      <c r="E6012" t="s">
        <v>22737</v>
      </c>
      <c r="F6012" t="s">
        <v>5012</v>
      </c>
      <c r="G6012" t="s">
        <v>72</v>
      </c>
      <c r="H6012" t="s">
        <v>129</v>
      </c>
      <c r="I6012" t="s">
        <v>22</v>
      </c>
      <c r="J6012" t="s">
        <v>141</v>
      </c>
      <c r="K6012" t="s">
        <v>22738</v>
      </c>
      <c r="L6012" t="s">
        <v>22739</v>
      </c>
      <c r="M6012">
        <v>5.1922222219999998</v>
      </c>
      <c r="N6012">
        <v>0</v>
      </c>
      <c r="O6012">
        <v>0</v>
      </c>
      <c r="P6012">
        <v>1</v>
      </c>
      <c r="Q6012">
        <v>58</v>
      </c>
      <c r="R6012">
        <v>0</v>
      </c>
      <c r="S6012">
        <v>0</v>
      </c>
      <c r="T6012">
        <v>5.1922220000000001</v>
      </c>
      <c r="U6012">
        <v>301.148889</v>
      </c>
    </row>
    <row r="6013" spans="1:21" x14ac:dyDescent="0.25">
      <c r="A6013" t="s">
        <v>22740</v>
      </c>
      <c r="B6013">
        <v>1</v>
      </c>
      <c r="C6013" t="s">
        <v>78</v>
      </c>
      <c r="D6013" t="s">
        <v>104</v>
      </c>
      <c r="E6013" t="s">
        <v>22741</v>
      </c>
      <c r="F6013" t="s">
        <v>5070</v>
      </c>
      <c r="G6013" t="s">
        <v>71</v>
      </c>
      <c r="H6013" t="s">
        <v>129</v>
      </c>
      <c r="I6013" t="s">
        <v>22</v>
      </c>
      <c r="J6013" t="s">
        <v>141</v>
      </c>
      <c r="K6013" t="s">
        <v>22742</v>
      </c>
      <c r="L6013" t="s">
        <v>22743</v>
      </c>
      <c r="M6013">
        <v>15.773333333</v>
      </c>
      <c r="N6013">
        <v>0</v>
      </c>
      <c r="O6013">
        <v>2</v>
      </c>
      <c r="P6013">
        <v>0</v>
      </c>
      <c r="Q6013">
        <v>0</v>
      </c>
      <c r="R6013">
        <v>0</v>
      </c>
      <c r="S6013">
        <v>31.546666999999999</v>
      </c>
      <c r="T6013">
        <v>0</v>
      </c>
      <c r="U6013">
        <v>0</v>
      </c>
    </row>
    <row r="6014" spans="1:21" x14ac:dyDescent="0.25">
      <c r="A6014" t="s">
        <v>22744</v>
      </c>
      <c r="B6014">
        <v>1</v>
      </c>
      <c r="C6014" t="s">
        <v>78</v>
      </c>
      <c r="D6014" t="s">
        <v>82</v>
      </c>
      <c r="E6014" t="s">
        <v>22745</v>
      </c>
      <c r="F6014" t="s">
        <v>4986</v>
      </c>
      <c r="G6014" t="s">
        <v>71</v>
      </c>
      <c r="H6014" t="s">
        <v>129</v>
      </c>
      <c r="I6014" t="s">
        <v>22</v>
      </c>
      <c r="J6014" t="s">
        <v>141</v>
      </c>
      <c r="K6014" t="s">
        <v>22746</v>
      </c>
      <c r="L6014" t="s">
        <v>22747</v>
      </c>
      <c r="M6014">
        <v>3.917777777</v>
      </c>
      <c r="N6014">
        <v>0</v>
      </c>
      <c r="O6014">
        <v>187</v>
      </c>
      <c r="P6014">
        <v>0</v>
      </c>
      <c r="Q6014">
        <v>0</v>
      </c>
      <c r="R6014">
        <v>0</v>
      </c>
      <c r="S6014">
        <v>732.62444400000004</v>
      </c>
      <c r="T6014">
        <v>0</v>
      </c>
      <c r="U6014">
        <v>0</v>
      </c>
    </row>
    <row r="6015" spans="1:21" x14ac:dyDescent="0.25">
      <c r="A6015" t="s">
        <v>22748</v>
      </c>
      <c r="B6015">
        <v>1</v>
      </c>
      <c r="C6015" t="s">
        <v>78</v>
      </c>
      <c r="D6015" t="s">
        <v>82</v>
      </c>
      <c r="E6015" t="s">
        <v>22745</v>
      </c>
      <c r="F6015" t="s">
        <v>4986</v>
      </c>
      <c r="G6015" t="s">
        <v>71</v>
      </c>
      <c r="H6015" t="s">
        <v>129</v>
      </c>
      <c r="I6015" t="s">
        <v>22</v>
      </c>
      <c r="J6015" t="s">
        <v>141</v>
      </c>
      <c r="K6015" t="s">
        <v>22749</v>
      </c>
      <c r="L6015" t="s">
        <v>22750</v>
      </c>
      <c r="M6015">
        <v>1.558333333</v>
      </c>
      <c r="N6015">
        <v>0</v>
      </c>
      <c r="O6015">
        <v>187</v>
      </c>
      <c r="P6015">
        <v>0</v>
      </c>
      <c r="Q6015">
        <v>0</v>
      </c>
      <c r="R6015">
        <v>0</v>
      </c>
      <c r="S6015">
        <v>291.40833300000003</v>
      </c>
      <c r="T6015">
        <v>0</v>
      </c>
      <c r="U6015">
        <v>0</v>
      </c>
    </row>
    <row r="6016" spans="1:21" x14ac:dyDescent="0.25">
      <c r="A6016" t="s">
        <v>22751</v>
      </c>
      <c r="B6016">
        <v>1</v>
      </c>
      <c r="C6016" t="s">
        <v>78</v>
      </c>
      <c r="D6016" t="s">
        <v>82</v>
      </c>
      <c r="E6016" t="s">
        <v>22745</v>
      </c>
      <c r="F6016" t="s">
        <v>6310</v>
      </c>
      <c r="G6016" t="s">
        <v>71</v>
      </c>
      <c r="H6016" t="s">
        <v>129</v>
      </c>
      <c r="I6016" t="s">
        <v>22</v>
      </c>
      <c r="J6016" t="s">
        <v>141</v>
      </c>
      <c r="K6016" t="s">
        <v>22752</v>
      </c>
      <c r="L6016" t="s">
        <v>22753</v>
      </c>
      <c r="M6016">
        <v>8.2830555550000007</v>
      </c>
      <c r="N6016">
        <v>0</v>
      </c>
      <c r="O6016">
        <v>187</v>
      </c>
      <c r="P6016">
        <v>0</v>
      </c>
      <c r="Q6016">
        <v>0</v>
      </c>
      <c r="R6016">
        <v>0</v>
      </c>
      <c r="S6016">
        <v>1548.9313890000001</v>
      </c>
      <c r="T6016">
        <v>0</v>
      </c>
      <c r="U6016">
        <v>0</v>
      </c>
    </row>
    <row r="6017" spans="1:21" x14ac:dyDescent="0.25">
      <c r="A6017" t="s">
        <v>22754</v>
      </c>
      <c r="B6017">
        <v>1</v>
      </c>
      <c r="C6017" t="s">
        <v>78</v>
      </c>
      <c r="D6017" t="s">
        <v>88</v>
      </c>
      <c r="E6017" t="s">
        <v>22755</v>
      </c>
      <c r="F6017" t="s">
        <v>5538</v>
      </c>
      <c r="G6017" t="s">
        <v>72</v>
      </c>
      <c r="H6017" t="s">
        <v>129</v>
      </c>
      <c r="I6017" t="s">
        <v>22</v>
      </c>
      <c r="J6017" t="s">
        <v>141</v>
      </c>
      <c r="K6017" t="s">
        <v>22756</v>
      </c>
      <c r="L6017" t="s">
        <v>22757</v>
      </c>
      <c r="M6017">
        <v>2.1783333329999999</v>
      </c>
      <c r="N6017">
        <v>6</v>
      </c>
      <c r="O6017">
        <v>1568</v>
      </c>
      <c r="P6017">
        <v>0</v>
      </c>
      <c r="Q6017">
        <v>0</v>
      </c>
      <c r="R6017">
        <v>13.07</v>
      </c>
      <c r="S6017">
        <v>3415.6266660000001</v>
      </c>
      <c r="T6017">
        <v>0</v>
      </c>
      <c r="U6017">
        <v>0</v>
      </c>
    </row>
    <row r="6018" spans="1:21" x14ac:dyDescent="0.25">
      <c r="A6018" t="s">
        <v>22758</v>
      </c>
      <c r="B6018">
        <v>1</v>
      </c>
      <c r="C6018" t="s">
        <v>78</v>
      </c>
      <c r="D6018" t="s">
        <v>98</v>
      </c>
      <c r="E6018" t="s">
        <v>22759</v>
      </c>
      <c r="F6018" t="s">
        <v>4986</v>
      </c>
      <c r="G6018" t="s">
        <v>71</v>
      </c>
      <c r="H6018" t="s">
        <v>129</v>
      </c>
      <c r="I6018" t="s">
        <v>22</v>
      </c>
      <c r="J6018" t="s">
        <v>141</v>
      </c>
      <c r="K6018" t="s">
        <v>22760</v>
      </c>
      <c r="L6018" t="s">
        <v>22761</v>
      </c>
      <c r="M6018">
        <v>1.8177777770000001</v>
      </c>
      <c r="N6018">
        <v>0</v>
      </c>
      <c r="O6018">
        <v>91</v>
      </c>
      <c r="P6018">
        <v>0</v>
      </c>
      <c r="Q6018">
        <v>10</v>
      </c>
      <c r="R6018">
        <v>0</v>
      </c>
      <c r="S6018">
        <v>165.417778</v>
      </c>
      <c r="T6018">
        <v>0</v>
      </c>
      <c r="U6018">
        <v>18.177778</v>
      </c>
    </row>
    <row r="6019" spans="1:21" x14ac:dyDescent="0.25">
      <c r="A6019" t="s">
        <v>22762</v>
      </c>
      <c r="B6019">
        <v>1</v>
      </c>
      <c r="C6019" t="s">
        <v>78</v>
      </c>
      <c r="D6019" t="s">
        <v>98</v>
      </c>
      <c r="E6019" t="s">
        <v>22763</v>
      </c>
      <c r="F6019" t="s">
        <v>5012</v>
      </c>
      <c r="G6019" t="s">
        <v>72</v>
      </c>
      <c r="H6019" t="s">
        <v>129</v>
      </c>
      <c r="I6019" t="s">
        <v>22</v>
      </c>
      <c r="J6019" t="s">
        <v>141</v>
      </c>
      <c r="K6019" t="s">
        <v>22764</v>
      </c>
      <c r="L6019" t="s">
        <v>22765</v>
      </c>
      <c r="M6019">
        <v>1.736388888</v>
      </c>
      <c r="N6019">
        <v>0</v>
      </c>
      <c r="O6019">
        <v>172</v>
      </c>
      <c r="P6019">
        <v>1</v>
      </c>
      <c r="Q6019">
        <v>19</v>
      </c>
      <c r="R6019">
        <v>0</v>
      </c>
      <c r="S6019">
        <v>298.65888899999999</v>
      </c>
      <c r="T6019">
        <v>1.736389</v>
      </c>
      <c r="U6019">
        <v>32.991388999999998</v>
      </c>
    </row>
    <row r="6020" spans="1:21" x14ac:dyDescent="0.25">
      <c r="A6020" t="s">
        <v>22766</v>
      </c>
      <c r="B6020">
        <v>1</v>
      </c>
      <c r="C6020" t="s">
        <v>78</v>
      </c>
      <c r="D6020" t="s">
        <v>81</v>
      </c>
      <c r="E6020" t="s">
        <v>22767</v>
      </c>
      <c r="F6020" t="s">
        <v>135</v>
      </c>
      <c r="G6020" t="s">
        <v>71</v>
      </c>
      <c r="H6020" t="s">
        <v>129</v>
      </c>
      <c r="I6020" t="s">
        <v>22</v>
      </c>
      <c r="J6020" t="s">
        <v>130</v>
      </c>
      <c r="K6020" t="s">
        <v>22768</v>
      </c>
      <c r="L6020" t="s">
        <v>22769</v>
      </c>
      <c r="M6020">
        <v>0.64416666600000005</v>
      </c>
      <c r="N6020">
        <v>1</v>
      </c>
      <c r="O6020">
        <v>317</v>
      </c>
      <c r="P6020">
        <v>0</v>
      </c>
      <c r="Q6020">
        <v>0</v>
      </c>
      <c r="R6020">
        <v>0.64416700000000005</v>
      </c>
      <c r="S6020">
        <v>204.20083299999999</v>
      </c>
      <c r="T6020">
        <v>0</v>
      </c>
      <c r="U6020">
        <v>0</v>
      </c>
    </row>
    <row r="6021" spans="1:21" x14ac:dyDescent="0.25">
      <c r="A6021" t="s">
        <v>22770</v>
      </c>
      <c r="B6021">
        <v>1</v>
      </c>
      <c r="C6021" t="s">
        <v>78</v>
      </c>
      <c r="D6021" t="s">
        <v>88</v>
      </c>
      <c r="E6021" t="s">
        <v>22771</v>
      </c>
      <c r="F6021" t="s">
        <v>4991</v>
      </c>
      <c r="G6021" t="s">
        <v>71</v>
      </c>
      <c r="H6021" t="s">
        <v>129</v>
      </c>
      <c r="I6021" t="s">
        <v>22</v>
      </c>
      <c r="J6021" t="s">
        <v>141</v>
      </c>
      <c r="K6021" t="s">
        <v>22772</v>
      </c>
      <c r="L6021" t="s">
        <v>22773</v>
      </c>
      <c r="M6021">
        <v>0.391666666</v>
      </c>
      <c r="N6021">
        <v>0</v>
      </c>
      <c r="O6021">
        <v>1</v>
      </c>
      <c r="P6021">
        <v>0</v>
      </c>
      <c r="Q6021">
        <v>0</v>
      </c>
      <c r="R6021">
        <v>0</v>
      </c>
      <c r="S6021">
        <v>0.39166699999999999</v>
      </c>
      <c r="T6021">
        <v>0</v>
      </c>
      <c r="U6021">
        <v>0</v>
      </c>
    </row>
    <row r="6022" spans="1:21" x14ac:dyDescent="0.25">
      <c r="A6022" t="s">
        <v>22774</v>
      </c>
      <c r="B6022">
        <v>1</v>
      </c>
      <c r="C6022" t="s">
        <v>78</v>
      </c>
      <c r="D6022" t="s">
        <v>88</v>
      </c>
      <c r="E6022" t="s">
        <v>22775</v>
      </c>
      <c r="F6022" t="s">
        <v>4991</v>
      </c>
      <c r="G6022" t="s">
        <v>71</v>
      </c>
      <c r="H6022" t="s">
        <v>129</v>
      </c>
      <c r="I6022" t="s">
        <v>22</v>
      </c>
      <c r="J6022" t="s">
        <v>141</v>
      </c>
      <c r="K6022" t="s">
        <v>22776</v>
      </c>
      <c r="L6022" t="s">
        <v>22777</v>
      </c>
      <c r="M6022">
        <v>0.91833333299999997</v>
      </c>
      <c r="N6022">
        <v>0</v>
      </c>
      <c r="O6022">
        <v>2</v>
      </c>
      <c r="P6022">
        <v>0</v>
      </c>
      <c r="Q6022">
        <v>0</v>
      </c>
      <c r="R6022">
        <v>0</v>
      </c>
      <c r="S6022">
        <v>1.836667</v>
      </c>
      <c r="T6022">
        <v>0</v>
      </c>
      <c r="U6022">
        <v>0</v>
      </c>
    </row>
    <row r="6023" spans="1:21" x14ac:dyDescent="0.25">
      <c r="A6023" t="s">
        <v>22778</v>
      </c>
      <c r="B6023">
        <v>1</v>
      </c>
      <c r="C6023" t="s">
        <v>78</v>
      </c>
      <c r="D6023" t="s">
        <v>98</v>
      </c>
      <c r="E6023" t="s">
        <v>22779</v>
      </c>
      <c r="F6023" t="s">
        <v>5012</v>
      </c>
      <c r="G6023" t="s">
        <v>72</v>
      </c>
      <c r="H6023" t="s">
        <v>129</v>
      </c>
      <c r="I6023" t="s">
        <v>22</v>
      </c>
      <c r="J6023" t="s">
        <v>141</v>
      </c>
      <c r="K6023" t="s">
        <v>22780</v>
      </c>
      <c r="L6023" t="s">
        <v>22781</v>
      </c>
      <c r="M6023">
        <v>1.3461111109999999</v>
      </c>
      <c r="N6023">
        <v>0</v>
      </c>
      <c r="O6023">
        <v>13</v>
      </c>
      <c r="P6023">
        <v>1</v>
      </c>
      <c r="Q6023">
        <v>9</v>
      </c>
      <c r="R6023">
        <v>0</v>
      </c>
      <c r="S6023">
        <v>17.499444</v>
      </c>
      <c r="T6023">
        <v>1.3461110000000001</v>
      </c>
      <c r="U6023">
        <v>12.115</v>
      </c>
    </row>
    <row r="6024" spans="1:21" x14ac:dyDescent="0.25">
      <c r="A6024" t="s">
        <v>22782</v>
      </c>
      <c r="B6024">
        <v>1</v>
      </c>
      <c r="C6024" t="s">
        <v>78</v>
      </c>
      <c r="D6024" t="s">
        <v>86</v>
      </c>
      <c r="E6024" t="s">
        <v>22783</v>
      </c>
      <c r="F6024" t="s">
        <v>5538</v>
      </c>
      <c r="G6024" t="s">
        <v>72</v>
      </c>
      <c r="H6024" t="s">
        <v>129</v>
      </c>
      <c r="I6024" t="s">
        <v>22</v>
      </c>
      <c r="J6024" t="s">
        <v>141</v>
      </c>
      <c r="K6024" t="s">
        <v>22784</v>
      </c>
      <c r="L6024" t="s">
        <v>22785</v>
      </c>
      <c r="M6024">
        <v>1.796944444</v>
      </c>
      <c r="N6024">
        <v>3</v>
      </c>
      <c r="O6024">
        <v>0</v>
      </c>
      <c r="P6024">
        <v>1</v>
      </c>
      <c r="Q6024">
        <v>0</v>
      </c>
      <c r="R6024">
        <v>5.3908329999999998</v>
      </c>
      <c r="S6024">
        <v>0</v>
      </c>
      <c r="T6024">
        <v>1.7969440000000001</v>
      </c>
      <c r="U6024">
        <v>0</v>
      </c>
    </row>
    <row r="6025" spans="1:21" x14ac:dyDescent="0.25">
      <c r="A6025" t="s">
        <v>22786</v>
      </c>
      <c r="B6025">
        <v>1</v>
      </c>
      <c r="C6025" t="s">
        <v>78</v>
      </c>
      <c r="D6025" t="s">
        <v>86</v>
      </c>
      <c r="E6025" t="s">
        <v>22783</v>
      </c>
      <c r="F6025" t="s">
        <v>140</v>
      </c>
      <c r="G6025" t="s">
        <v>72</v>
      </c>
      <c r="H6025" t="s">
        <v>129</v>
      </c>
      <c r="I6025" t="s">
        <v>22</v>
      </c>
      <c r="J6025" t="s">
        <v>141</v>
      </c>
      <c r="K6025" t="s">
        <v>22787</v>
      </c>
      <c r="L6025" t="s">
        <v>22788</v>
      </c>
      <c r="M6025">
        <v>1.1855555550000001</v>
      </c>
      <c r="N6025">
        <v>3</v>
      </c>
      <c r="O6025">
        <v>0</v>
      </c>
      <c r="P6025">
        <v>1</v>
      </c>
      <c r="Q6025">
        <v>0</v>
      </c>
      <c r="R6025">
        <v>3.556667</v>
      </c>
      <c r="S6025">
        <v>0</v>
      </c>
      <c r="T6025">
        <v>1.1855560000000001</v>
      </c>
      <c r="U6025">
        <v>0</v>
      </c>
    </row>
    <row r="6026" spans="1:21" x14ac:dyDescent="0.25">
      <c r="A6026" t="s">
        <v>22789</v>
      </c>
      <c r="B6026">
        <v>1</v>
      </c>
      <c r="C6026" t="s">
        <v>78</v>
      </c>
      <c r="D6026" t="s">
        <v>98</v>
      </c>
      <c r="E6026" t="s">
        <v>22790</v>
      </c>
      <c r="F6026" t="s">
        <v>5626</v>
      </c>
      <c r="G6026" t="s">
        <v>71</v>
      </c>
      <c r="H6026" t="s">
        <v>129</v>
      </c>
      <c r="I6026" t="s">
        <v>22</v>
      </c>
      <c r="J6026" t="s">
        <v>141</v>
      </c>
      <c r="K6026" t="s">
        <v>22791</v>
      </c>
      <c r="L6026" t="s">
        <v>22792</v>
      </c>
      <c r="M6026">
        <v>0.27750000000000002</v>
      </c>
      <c r="N6026">
        <v>0</v>
      </c>
      <c r="O6026">
        <v>22</v>
      </c>
      <c r="P6026">
        <v>0</v>
      </c>
      <c r="Q6026">
        <v>3</v>
      </c>
      <c r="R6026">
        <v>0</v>
      </c>
      <c r="S6026">
        <v>6.1050000000000004</v>
      </c>
      <c r="T6026">
        <v>0</v>
      </c>
      <c r="U6026">
        <v>0.83250000000000002</v>
      </c>
    </row>
    <row r="6027" spans="1:21" x14ac:dyDescent="0.25">
      <c r="A6027" t="s">
        <v>22793</v>
      </c>
      <c r="B6027">
        <v>1</v>
      </c>
      <c r="C6027" t="s">
        <v>78</v>
      </c>
      <c r="D6027" t="s">
        <v>86</v>
      </c>
      <c r="E6027" t="s">
        <v>22794</v>
      </c>
      <c r="F6027" t="s">
        <v>4991</v>
      </c>
      <c r="G6027" t="s">
        <v>71</v>
      </c>
      <c r="H6027" t="s">
        <v>129</v>
      </c>
      <c r="I6027" t="s">
        <v>22</v>
      </c>
      <c r="J6027" t="s">
        <v>141</v>
      </c>
      <c r="K6027" t="s">
        <v>22795</v>
      </c>
      <c r="L6027" t="s">
        <v>22796</v>
      </c>
      <c r="M6027">
        <v>1.3763888879999999</v>
      </c>
      <c r="N6027">
        <v>0</v>
      </c>
      <c r="O6027">
        <v>9</v>
      </c>
      <c r="P6027">
        <v>0</v>
      </c>
      <c r="Q6027">
        <v>0</v>
      </c>
      <c r="R6027">
        <v>0</v>
      </c>
      <c r="S6027">
        <v>12.387499999999999</v>
      </c>
      <c r="T6027">
        <v>0</v>
      </c>
      <c r="U6027">
        <v>0</v>
      </c>
    </row>
    <row r="6028" spans="1:21" x14ac:dyDescent="0.25">
      <c r="A6028" t="s">
        <v>22797</v>
      </c>
      <c r="B6028">
        <v>1</v>
      </c>
      <c r="C6028" t="s">
        <v>78</v>
      </c>
      <c r="D6028" t="s">
        <v>86</v>
      </c>
      <c r="E6028" t="s">
        <v>22798</v>
      </c>
      <c r="F6028" t="s">
        <v>154</v>
      </c>
      <c r="G6028" t="s">
        <v>76</v>
      </c>
      <c r="H6028" t="s">
        <v>129</v>
      </c>
      <c r="I6028" t="s">
        <v>22</v>
      </c>
      <c r="J6028" t="s">
        <v>141</v>
      </c>
      <c r="K6028" t="s">
        <v>22799</v>
      </c>
      <c r="L6028" t="s">
        <v>22800</v>
      </c>
      <c r="M6028">
        <v>0.31805555499999999</v>
      </c>
      <c r="N6028">
        <v>1</v>
      </c>
      <c r="O6028">
        <v>95</v>
      </c>
      <c r="P6028">
        <v>0</v>
      </c>
      <c r="Q6028">
        <v>0</v>
      </c>
      <c r="R6028">
        <v>0.31805600000000001</v>
      </c>
      <c r="S6028">
        <v>30.215278000000001</v>
      </c>
      <c r="T6028">
        <v>0</v>
      </c>
      <c r="U6028">
        <v>0</v>
      </c>
    </row>
    <row r="6029" spans="1:21" x14ac:dyDescent="0.25">
      <c r="A6029" t="s">
        <v>22801</v>
      </c>
      <c r="B6029">
        <v>1</v>
      </c>
      <c r="C6029" t="s">
        <v>78</v>
      </c>
      <c r="D6029" t="s">
        <v>86</v>
      </c>
      <c r="E6029" t="s">
        <v>22802</v>
      </c>
      <c r="F6029" t="s">
        <v>5538</v>
      </c>
      <c r="G6029" t="s">
        <v>72</v>
      </c>
      <c r="H6029" t="s">
        <v>129</v>
      </c>
      <c r="I6029" t="s">
        <v>22</v>
      </c>
      <c r="J6029" t="s">
        <v>141</v>
      </c>
      <c r="K6029" t="s">
        <v>22803</v>
      </c>
      <c r="L6029" t="s">
        <v>22804</v>
      </c>
      <c r="M6029">
        <v>2.5888888880000001</v>
      </c>
      <c r="N6029">
        <v>1</v>
      </c>
      <c r="O6029">
        <v>198</v>
      </c>
      <c r="P6029">
        <v>0</v>
      </c>
      <c r="Q6029">
        <v>0</v>
      </c>
      <c r="R6029">
        <v>2.588889</v>
      </c>
      <c r="S6029">
        <v>512.6</v>
      </c>
      <c r="T6029">
        <v>0</v>
      </c>
      <c r="U6029">
        <v>0</v>
      </c>
    </row>
    <row r="6030" spans="1:21" x14ac:dyDescent="0.25">
      <c r="A6030" t="s">
        <v>22805</v>
      </c>
      <c r="B6030">
        <v>1</v>
      </c>
      <c r="C6030" t="s">
        <v>78</v>
      </c>
      <c r="D6030" t="s">
        <v>98</v>
      </c>
      <c r="E6030" t="s">
        <v>22806</v>
      </c>
      <c r="F6030" t="s">
        <v>5012</v>
      </c>
      <c r="G6030" t="s">
        <v>72</v>
      </c>
      <c r="H6030" t="s">
        <v>129</v>
      </c>
      <c r="I6030" t="s">
        <v>22</v>
      </c>
      <c r="J6030" t="s">
        <v>141</v>
      </c>
      <c r="K6030" t="s">
        <v>22807</v>
      </c>
      <c r="L6030" t="s">
        <v>22808</v>
      </c>
      <c r="M6030">
        <v>3.509166666</v>
      </c>
      <c r="N6030">
        <v>0</v>
      </c>
      <c r="O6030">
        <v>164</v>
      </c>
      <c r="P6030">
        <v>2</v>
      </c>
      <c r="Q6030">
        <v>7</v>
      </c>
      <c r="R6030">
        <v>0</v>
      </c>
      <c r="S6030">
        <v>575.503333</v>
      </c>
      <c r="T6030">
        <v>7.0183330000000002</v>
      </c>
      <c r="U6030">
        <v>24.564167000000001</v>
      </c>
    </row>
    <row r="6031" spans="1:21" x14ac:dyDescent="0.25">
      <c r="A6031" t="s">
        <v>22809</v>
      </c>
      <c r="B6031">
        <v>1</v>
      </c>
      <c r="C6031" t="s">
        <v>78</v>
      </c>
      <c r="D6031" t="s">
        <v>98</v>
      </c>
      <c r="E6031" t="s">
        <v>22810</v>
      </c>
      <c r="F6031" t="s">
        <v>5012</v>
      </c>
      <c r="G6031" t="s">
        <v>72</v>
      </c>
      <c r="H6031" t="s">
        <v>129</v>
      </c>
      <c r="I6031" t="s">
        <v>22</v>
      </c>
      <c r="J6031" t="s">
        <v>141</v>
      </c>
      <c r="K6031" t="s">
        <v>22811</v>
      </c>
      <c r="L6031" t="s">
        <v>22812</v>
      </c>
      <c r="M6031">
        <v>1.195277777</v>
      </c>
      <c r="N6031">
        <v>0</v>
      </c>
      <c r="O6031">
        <v>31</v>
      </c>
      <c r="P6031">
        <v>1</v>
      </c>
      <c r="Q6031">
        <v>7</v>
      </c>
      <c r="R6031">
        <v>0</v>
      </c>
      <c r="S6031">
        <v>37.053610999999997</v>
      </c>
      <c r="T6031">
        <v>1.1952780000000001</v>
      </c>
      <c r="U6031">
        <v>8.3669440000000002</v>
      </c>
    </row>
    <row r="6032" spans="1:21" x14ac:dyDescent="0.25">
      <c r="A6032" t="s">
        <v>22813</v>
      </c>
      <c r="B6032">
        <v>1</v>
      </c>
      <c r="C6032" t="s">
        <v>78</v>
      </c>
      <c r="D6032" t="s">
        <v>98</v>
      </c>
      <c r="E6032" t="s">
        <v>22814</v>
      </c>
      <c r="F6032" t="s">
        <v>4986</v>
      </c>
      <c r="G6032" t="s">
        <v>71</v>
      </c>
      <c r="H6032" t="s">
        <v>129</v>
      </c>
      <c r="I6032" t="s">
        <v>22</v>
      </c>
      <c r="J6032" t="s">
        <v>141</v>
      </c>
      <c r="K6032" t="s">
        <v>22815</v>
      </c>
      <c r="L6032" t="s">
        <v>22816</v>
      </c>
      <c r="M6032">
        <v>3.0608333330000002</v>
      </c>
      <c r="N6032">
        <v>0</v>
      </c>
      <c r="O6032">
        <v>34</v>
      </c>
      <c r="P6032">
        <v>0</v>
      </c>
      <c r="Q6032">
        <v>1</v>
      </c>
      <c r="R6032">
        <v>0</v>
      </c>
      <c r="S6032">
        <v>104.068333</v>
      </c>
      <c r="T6032">
        <v>0</v>
      </c>
      <c r="U6032">
        <v>3.0608330000000001</v>
      </c>
    </row>
    <row r="6033" spans="1:21" x14ac:dyDescent="0.25">
      <c r="A6033" t="s">
        <v>22817</v>
      </c>
      <c r="B6033">
        <v>1</v>
      </c>
      <c r="C6033" t="s">
        <v>78</v>
      </c>
      <c r="D6033" t="s">
        <v>98</v>
      </c>
      <c r="E6033" t="s">
        <v>22818</v>
      </c>
      <c r="F6033" t="s">
        <v>4991</v>
      </c>
      <c r="G6033" t="s">
        <v>71</v>
      </c>
      <c r="H6033" t="s">
        <v>129</v>
      </c>
      <c r="I6033" t="s">
        <v>22</v>
      </c>
      <c r="J6033" t="s">
        <v>141</v>
      </c>
      <c r="K6033" t="s">
        <v>22819</v>
      </c>
      <c r="L6033" t="s">
        <v>22820</v>
      </c>
      <c r="M6033">
        <v>0.68166666600000003</v>
      </c>
      <c r="N6033">
        <v>0</v>
      </c>
      <c r="O6033">
        <v>1</v>
      </c>
      <c r="P6033">
        <v>0</v>
      </c>
      <c r="Q6033">
        <v>0</v>
      </c>
      <c r="R6033">
        <v>0</v>
      </c>
      <c r="S6033">
        <v>0.68166700000000002</v>
      </c>
      <c r="T6033">
        <v>0</v>
      </c>
      <c r="U6033">
        <v>0</v>
      </c>
    </row>
    <row r="6034" spans="1:21" x14ac:dyDescent="0.25">
      <c r="A6034" t="s">
        <v>22821</v>
      </c>
      <c r="B6034">
        <v>1</v>
      </c>
      <c r="C6034" t="s">
        <v>78</v>
      </c>
      <c r="D6034" t="s">
        <v>86</v>
      </c>
      <c r="E6034" t="s">
        <v>22822</v>
      </c>
      <c r="F6034" t="s">
        <v>140</v>
      </c>
      <c r="G6034" t="s">
        <v>72</v>
      </c>
      <c r="H6034" t="s">
        <v>129</v>
      </c>
      <c r="I6034" t="s">
        <v>22</v>
      </c>
      <c r="J6034" t="s">
        <v>141</v>
      </c>
      <c r="K6034" t="s">
        <v>22823</v>
      </c>
      <c r="L6034" t="s">
        <v>22824</v>
      </c>
      <c r="M6034">
        <v>0.86805555499999998</v>
      </c>
      <c r="N6034">
        <v>2</v>
      </c>
      <c r="O6034">
        <v>338</v>
      </c>
      <c r="P6034">
        <v>0</v>
      </c>
      <c r="Q6034">
        <v>0</v>
      </c>
      <c r="R6034">
        <v>1.736111</v>
      </c>
      <c r="S6034">
        <v>293.40277800000001</v>
      </c>
      <c r="T6034">
        <v>0</v>
      </c>
      <c r="U6034">
        <v>0</v>
      </c>
    </row>
    <row r="6035" spans="1:21" x14ac:dyDescent="0.25">
      <c r="A6035" t="s">
        <v>22825</v>
      </c>
      <c r="B6035">
        <v>1</v>
      </c>
      <c r="C6035" t="s">
        <v>78</v>
      </c>
      <c r="D6035" t="s">
        <v>86</v>
      </c>
      <c r="E6035" t="s">
        <v>22822</v>
      </c>
      <c r="F6035" t="s">
        <v>5538</v>
      </c>
      <c r="G6035" t="s">
        <v>72</v>
      </c>
      <c r="H6035" t="s">
        <v>129</v>
      </c>
      <c r="I6035" t="s">
        <v>22</v>
      </c>
      <c r="J6035" t="s">
        <v>141</v>
      </c>
      <c r="K6035" t="s">
        <v>22826</v>
      </c>
      <c r="L6035" t="s">
        <v>22827</v>
      </c>
      <c r="M6035">
        <v>2.8288888879999998</v>
      </c>
      <c r="N6035">
        <v>2</v>
      </c>
      <c r="O6035">
        <v>338</v>
      </c>
      <c r="P6035">
        <v>0</v>
      </c>
      <c r="Q6035">
        <v>0</v>
      </c>
      <c r="R6035">
        <v>5.6577780000000004</v>
      </c>
      <c r="S6035">
        <v>956.164444</v>
      </c>
      <c r="T6035">
        <v>0</v>
      </c>
      <c r="U6035">
        <v>0</v>
      </c>
    </row>
    <row r="6036" spans="1:21" x14ac:dyDescent="0.25">
      <c r="A6036" t="s">
        <v>22828</v>
      </c>
      <c r="B6036">
        <v>1</v>
      </c>
      <c r="C6036" t="s">
        <v>78</v>
      </c>
      <c r="D6036" t="s">
        <v>86</v>
      </c>
      <c r="E6036" t="s">
        <v>22822</v>
      </c>
      <c r="F6036" t="s">
        <v>140</v>
      </c>
      <c r="G6036" t="s">
        <v>72</v>
      </c>
      <c r="H6036" t="s">
        <v>129</v>
      </c>
      <c r="I6036" t="s">
        <v>22</v>
      </c>
      <c r="J6036" t="s">
        <v>141</v>
      </c>
      <c r="K6036" t="s">
        <v>22829</v>
      </c>
      <c r="L6036" t="s">
        <v>22830</v>
      </c>
      <c r="M6036">
        <v>1.632222222</v>
      </c>
      <c r="N6036">
        <v>2</v>
      </c>
      <c r="O6036">
        <v>338</v>
      </c>
      <c r="P6036">
        <v>0</v>
      </c>
      <c r="Q6036">
        <v>0</v>
      </c>
      <c r="R6036">
        <v>3.2644440000000001</v>
      </c>
      <c r="S6036">
        <v>551.69111099999998</v>
      </c>
      <c r="T6036">
        <v>0</v>
      </c>
      <c r="U6036">
        <v>0</v>
      </c>
    </row>
    <row r="6037" spans="1:21" x14ac:dyDescent="0.25">
      <c r="A6037" t="s">
        <v>22831</v>
      </c>
      <c r="B6037">
        <v>1</v>
      </c>
      <c r="C6037" t="s">
        <v>78</v>
      </c>
      <c r="D6037" t="s">
        <v>98</v>
      </c>
      <c r="E6037" t="s">
        <v>22832</v>
      </c>
      <c r="F6037" t="s">
        <v>5012</v>
      </c>
      <c r="G6037" t="s">
        <v>72</v>
      </c>
      <c r="H6037" t="s">
        <v>129</v>
      </c>
      <c r="I6037" t="s">
        <v>22</v>
      </c>
      <c r="J6037" t="s">
        <v>141</v>
      </c>
      <c r="K6037" t="s">
        <v>22833</v>
      </c>
      <c r="L6037" t="s">
        <v>22834</v>
      </c>
      <c r="M6037">
        <v>1.510277777</v>
      </c>
      <c r="N6037">
        <v>0</v>
      </c>
      <c r="O6037">
        <v>39</v>
      </c>
      <c r="P6037">
        <v>1</v>
      </c>
      <c r="Q6037">
        <v>1</v>
      </c>
      <c r="R6037">
        <v>0</v>
      </c>
      <c r="S6037">
        <v>58.900832999999999</v>
      </c>
      <c r="T6037">
        <v>1.510278</v>
      </c>
      <c r="U6037">
        <v>1.510278</v>
      </c>
    </row>
    <row r="6038" spans="1:21" x14ac:dyDescent="0.25">
      <c r="A6038" t="s">
        <v>22835</v>
      </c>
      <c r="B6038">
        <v>1</v>
      </c>
      <c r="C6038" t="s">
        <v>78</v>
      </c>
      <c r="D6038" t="s">
        <v>98</v>
      </c>
      <c r="E6038" t="s">
        <v>22836</v>
      </c>
      <c r="F6038" t="s">
        <v>5012</v>
      </c>
      <c r="G6038" t="s">
        <v>72</v>
      </c>
      <c r="H6038" t="s">
        <v>129</v>
      </c>
      <c r="I6038" t="s">
        <v>22</v>
      </c>
      <c r="J6038" t="s">
        <v>141</v>
      </c>
      <c r="K6038" t="s">
        <v>22837</v>
      </c>
      <c r="L6038" t="s">
        <v>22838</v>
      </c>
      <c r="M6038">
        <v>0.6925</v>
      </c>
      <c r="N6038">
        <v>0</v>
      </c>
      <c r="O6038">
        <v>41</v>
      </c>
      <c r="P6038">
        <v>1</v>
      </c>
      <c r="Q6038">
        <v>4</v>
      </c>
      <c r="R6038">
        <v>0</v>
      </c>
      <c r="S6038">
        <v>28.392499999999998</v>
      </c>
      <c r="T6038">
        <v>0.6925</v>
      </c>
      <c r="U6038">
        <v>2.77</v>
      </c>
    </row>
    <row r="6039" spans="1:21" x14ac:dyDescent="0.25">
      <c r="A6039" t="s">
        <v>22839</v>
      </c>
      <c r="B6039">
        <v>1</v>
      </c>
      <c r="C6039" t="s">
        <v>78</v>
      </c>
      <c r="D6039" t="s">
        <v>80</v>
      </c>
      <c r="E6039" t="s">
        <v>22840</v>
      </c>
      <c r="F6039" t="s">
        <v>4986</v>
      </c>
      <c r="G6039" t="s">
        <v>71</v>
      </c>
      <c r="H6039" t="s">
        <v>129</v>
      </c>
      <c r="I6039" t="s">
        <v>22</v>
      </c>
      <c r="J6039" t="s">
        <v>141</v>
      </c>
      <c r="K6039" t="s">
        <v>22841</v>
      </c>
      <c r="L6039" t="s">
        <v>22842</v>
      </c>
      <c r="M6039">
        <v>1.804166666</v>
      </c>
      <c r="N6039">
        <v>0</v>
      </c>
      <c r="O6039">
        <v>80</v>
      </c>
      <c r="P6039">
        <v>0</v>
      </c>
      <c r="Q6039">
        <v>0</v>
      </c>
      <c r="R6039">
        <v>0</v>
      </c>
      <c r="S6039">
        <v>144.33333300000001</v>
      </c>
      <c r="T6039">
        <v>0</v>
      </c>
      <c r="U6039">
        <v>0</v>
      </c>
    </row>
    <row r="6040" spans="1:21" x14ac:dyDescent="0.25">
      <c r="A6040" t="s">
        <v>22843</v>
      </c>
      <c r="B6040">
        <v>1</v>
      </c>
      <c r="C6040" t="s">
        <v>78</v>
      </c>
      <c r="D6040" t="s">
        <v>88</v>
      </c>
      <c r="E6040" t="s">
        <v>22844</v>
      </c>
      <c r="F6040" t="s">
        <v>177</v>
      </c>
      <c r="G6040" t="s">
        <v>71</v>
      </c>
      <c r="H6040" t="s">
        <v>129</v>
      </c>
      <c r="I6040" t="s">
        <v>22</v>
      </c>
      <c r="J6040" t="s">
        <v>130</v>
      </c>
      <c r="K6040" t="s">
        <v>22845</v>
      </c>
      <c r="L6040" t="s">
        <v>22846</v>
      </c>
      <c r="M6040">
        <v>6.5894444439999997</v>
      </c>
      <c r="N6040">
        <v>0</v>
      </c>
      <c r="O6040">
        <v>201</v>
      </c>
      <c r="P6040">
        <v>0</v>
      </c>
      <c r="Q6040">
        <v>0</v>
      </c>
      <c r="R6040">
        <v>0</v>
      </c>
      <c r="S6040">
        <v>1324.478333</v>
      </c>
      <c r="T6040">
        <v>0</v>
      </c>
      <c r="U6040">
        <v>0</v>
      </c>
    </row>
    <row r="6041" spans="1:21" x14ac:dyDescent="0.25">
      <c r="A6041" t="s">
        <v>22847</v>
      </c>
      <c r="B6041">
        <v>1</v>
      </c>
      <c r="C6041" t="s">
        <v>78</v>
      </c>
      <c r="D6041" t="s">
        <v>88</v>
      </c>
      <c r="E6041" t="s">
        <v>22848</v>
      </c>
      <c r="F6041" t="s">
        <v>5748</v>
      </c>
      <c r="G6041" t="s">
        <v>71</v>
      </c>
      <c r="H6041" t="s">
        <v>129</v>
      </c>
      <c r="I6041" t="s">
        <v>22</v>
      </c>
      <c r="J6041" t="s">
        <v>141</v>
      </c>
      <c r="K6041" t="s">
        <v>22849</v>
      </c>
      <c r="L6041" t="s">
        <v>22850</v>
      </c>
      <c r="M6041">
        <v>0.40305555500000001</v>
      </c>
      <c r="N6041">
        <v>0</v>
      </c>
      <c r="O6041">
        <v>149</v>
      </c>
      <c r="P6041">
        <v>0</v>
      </c>
      <c r="Q6041">
        <v>0</v>
      </c>
      <c r="R6041">
        <v>0</v>
      </c>
      <c r="S6041">
        <v>60.055278000000001</v>
      </c>
      <c r="T6041">
        <v>0</v>
      </c>
      <c r="U6041">
        <v>0</v>
      </c>
    </row>
    <row r="6042" spans="1:21" x14ac:dyDescent="0.25">
      <c r="A6042" t="s">
        <v>22851</v>
      </c>
      <c r="B6042">
        <v>1</v>
      </c>
      <c r="C6042" t="s">
        <v>78</v>
      </c>
      <c r="D6042" t="s">
        <v>88</v>
      </c>
      <c r="E6042" t="s">
        <v>22852</v>
      </c>
      <c r="F6042" t="s">
        <v>177</v>
      </c>
      <c r="G6042" t="s">
        <v>71</v>
      </c>
      <c r="H6042" t="s">
        <v>129</v>
      </c>
      <c r="I6042" t="s">
        <v>22</v>
      </c>
      <c r="J6042" t="s">
        <v>130</v>
      </c>
      <c r="K6042" t="s">
        <v>22853</v>
      </c>
      <c r="L6042" t="s">
        <v>22854</v>
      </c>
      <c r="M6042">
        <v>1.0948611109999999</v>
      </c>
      <c r="N6042">
        <v>1</v>
      </c>
      <c r="O6042">
        <v>0</v>
      </c>
      <c r="P6042">
        <v>0</v>
      </c>
      <c r="Q6042">
        <v>0</v>
      </c>
      <c r="R6042">
        <v>1.0948610000000001</v>
      </c>
      <c r="S6042">
        <v>0</v>
      </c>
      <c r="T6042">
        <v>0</v>
      </c>
      <c r="U6042">
        <v>0</v>
      </c>
    </row>
    <row r="6043" spans="1:21" x14ac:dyDescent="0.25">
      <c r="A6043" t="s">
        <v>22855</v>
      </c>
      <c r="B6043">
        <v>1</v>
      </c>
      <c r="C6043" t="s">
        <v>78</v>
      </c>
      <c r="D6043" t="s">
        <v>103</v>
      </c>
      <c r="E6043" t="s">
        <v>22856</v>
      </c>
      <c r="F6043" t="s">
        <v>5417</v>
      </c>
      <c r="G6043" t="s">
        <v>71</v>
      </c>
      <c r="H6043" t="s">
        <v>129</v>
      </c>
      <c r="I6043" t="s">
        <v>22</v>
      </c>
      <c r="J6043" t="s">
        <v>141</v>
      </c>
      <c r="K6043" t="s">
        <v>22857</v>
      </c>
      <c r="L6043" t="s">
        <v>22858</v>
      </c>
      <c r="M6043">
        <v>0.97611111100000003</v>
      </c>
      <c r="N6043">
        <v>1</v>
      </c>
      <c r="O6043">
        <v>0</v>
      </c>
      <c r="P6043">
        <v>0</v>
      </c>
      <c r="Q6043">
        <v>0</v>
      </c>
      <c r="R6043">
        <v>0.97611099999999995</v>
      </c>
      <c r="S6043">
        <v>0</v>
      </c>
      <c r="T6043">
        <v>0</v>
      </c>
      <c r="U6043">
        <v>0</v>
      </c>
    </row>
    <row r="6044" spans="1:21" x14ac:dyDescent="0.25">
      <c r="A6044" t="s">
        <v>22859</v>
      </c>
      <c r="B6044">
        <v>1</v>
      </c>
      <c r="C6044" t="s">
        <v>78</v>
      </c>
      <c r="D6044" t="s">
        <v>88</v>
      </c>
      <c r="E6044" t="s">
        <v>22860</v>
      </c>
      <c r="F6044" t="s">
        <v>5070</v>
      </c>
      <c r="G6044" t="s">
        <v>71</v>
      </c>
      <c r="H6044" t="s">
        <v>129</v>
      </c>
      <c r="I6044" t="s">
        <v>22</v>
      </c>
      <c r="J6044" t="s">
        <v>141</v>
      </c>
      <c r="K6044" t="s">
        <v>22861</v>
      </c>
      <c r="L6044" t="s">
        <v>22862</v>
      </c>
      <c r="M6044">
        <v>11.258333332999999</v>
      </c>
      <c r="N6044">
        <v>0</v>
      </c>
      <c r="O6044">
        <v>5</v>
      </c>
      <c r="P6044">
        <v>0</v>
      </c>
      <c r="Q6044">
        <v>0</v>
      </c>
      <c r="R6044">
        <v>0</v>
      </c>
      <c r="S6044">
        <v>56.291666999999997</v>
      </c>
      <c r="T6044">
        <v>0</v>
      </c>
      <c r="U6044">
        <v>0</v>
      </c>
    </row>
    <row r="6045" spans="1:21" x14ac:dyDescent="0.25">
      <c r="A6045" t="s">
        <v>22863</v>
      </c>
      <c r="B6045">
        <v>1</v>
      </c>
      <c r="C6045" t="s">
        <v>78</v>
      </c>
      <c r="D6045" t="s">
        <v>88</v>
      </c>
      <c r="E6045" t="s">
        <v>22864</v>
      </c>
      <c r="F6045" t="s">
        <v>4986</v>
      </c>
      <c r="G6045" t="s">
        <v>71</v>
      </c>
      <c r="H6045" t="s">
        <v>129</v>
      </c>
      <c r="I6045" t="s">
        <v>22</v>
      </c>
      <c r="J6045" t="s">
        <v>141</v>
      </c>
      <c r="K6045" t="s">
        <v>22865</v>
      </c>
      <c r="L6045" t="s">
        <v>22866</v>
      </c>
      <c r="M6045">
        <v>1.4555555549999999</v>
      </c>
      <c r="N6045">
        <v>0</v>
      </c>
      <c r="O6045">
        <v>102</v>
      </c>
      <c r="P6045">
        <v>0</v>
      </c>
      <c r="Q6045">
        <v>0</v>
      </c>
      <c r="R6045">
        <v>0</v>
      </c>
      <c r="S6045">
        <v>148.466667</v>
      </c>
      <c r="T6045">
        <v>0</v>
      </c>
      <c r="U6045">
        <v>0</v>
      </c>
    </row>
    <row r="6046" spans="1:21" x14ac:dyDescent="0.25">
      <c r="A6046" t="s">
        <v>22867</v>
      </c>
      <c r="B6046">
        <v>1</v>
      </c>
      <c r="C6046" t="s">
        <v>78</v>
      </c>
      <c r="D6046" t="s">
        <v>104</v>
      </c>
      <c r="E6046" t="s">
        <v>22868</v>
      </c>
      <c r="F6046" t="s">
        <v>4996</v>
      </c>
      <c r="G6046" t="s">
        <v>71</v>
      </c>
      <c r="H6046" t="s">
        <v>129</v>
      </c>
      <c r="I6046" t="s">
        <v>22</v>
      </c>
      <c r="J6046" t="s">
        <v>141</v>
      </c>
      <c r="K6046" t="s">
        <v>22869</v>
      </c>
      <c r="L6046" t="s">
        <v>22870</v>
      </c>
      <c r="M6046">
        <v>5.1808333329999998</v>
      </c>
      <c r="N6046">
        <v>0</v>
      </c>
      <c r="O6046">
        <v>0</v>
      </c>
      <c r="P6046">
        <v>0</v>
      </c>
      <c r="Q6046">
        <v>42</v>
      </c>
      <c r="R6046">
        <v>0</v>
      </c>
      <c r="S6046">
        <v>0</v>
      </c>
      <c r="T6046">
        <v>0</v>
      </c>
      <c r="U6046">
        <v>217.595</v>
      </c>
    </row>
    <row r="6047" spans="1:21" x14ac:dyDescent="0.25">
      <c r="A6047" t="s">
        <v>22871</v>
      </c>
      <c r="B6047">
        <v>1</v>
      </c>
      <c r="C6047" t="s">
        <v>78</v>
      </c>
      <c r="D6047" t="s">
        <v>98</v>
      </c>
      <c r="E6047" t="s">
        <v>22872</v>
      </c>
      <c r="F6047" t="s">
        <v>4986</v>
      </c>
      <c r="G6047" t="s">
        <v>71</v>
      </c>
      <c r="H6047" t="s">
        <v>129</v>
      </c>
      <c r="I6047" t="s">
        <v>22</v>
      </c>
      <c r="J6047" t="s">
        <v>141</v>
      </c>
      <c r="K6047" t="s">
        <v>22873</v>
      </c>
      <c r="L6047" t="s">
        <v>22874</v>
      </c>
      <c r="M6047">
        <v>0.74250000000000005</v>
      </c>
      <c r="N6047">
        <v>0</v>
      </c>
      <c r="O6047">
        <v>22</v>
      </c>
      <c r="P6047">
        <v>0</v>
      </c>
      <c r="Q6047">
        <v>11</v>
      </c>
      <c r="R6047">
        <v>0</v>
      </c>
      <c r="S6047">
        <v>16.335000000000001</v>
      </c>
      <c r="T6047">
        <v>0</v>
      </c>
      <c r="U6047">
        <v>8.1675000000000004</v>
      </c>
    </row>
    <row r="6048" spans="1:21" x14ac:dyDescent="0.25">
      <c r="A6048" t="s">
        <v>22875</v>
      </c>
      <c r="B6048">
        <v>1</v>
      </c>
      <c r="C6048" t="s">
        <v>78</v>
      </c>
      <c r="D6048" t="s">
        <v>88</v>
      </c>
      <c r="E6048" t="s">
        <v>22876</v>
      </c>
      <c r="F6048" t="s">
        <v>5325</v>
      </c>
      <c r="G6048" t="s">
        <v>71</v>
      </c>
      <c r="H6048" t="s">
        <v>129</v>
      </c>
      <c r="I6048" t="s">
        <v>22</v>
      </c>
      <c r="J6048" t="s">
        <v>141</v>
      </c>
      <c r="K6048" t="s">
        <v>22877</v>
      </c>
      <c r="L6048" t="s">
        <v>22878</v>
      </c>
      <c r="M6048">
        <v>1.8647222219999999</v>
      </c>
      <c r="N6048">
        <v>0</v>
      </c>
      <c r="O6048">
        <v>121</v>
      </c>
      <c r="P6048">
        <v>0</v>
      </c>
      <c r="Q6048">
        <v>0</v>
      </c>
      <c r="R6048">
        <v>0</v>
      </c>
      <c r="S6048">
        <v>225.63138900000001</v>
      </c>
      <c r="T6048">
        <v>0</v>
      </c>
      <c r="U6048">
        <v>0</v>
      </c>
    </row>
    <row r="6049" spans="1:21" x14ac:dyDescent="0.25">
      <c r="A6049" t="s">
        <v>22879</v>
      </c>
      <c r="B6049">
        <v>1</v>
      </c>
      <c r="C6049" t="s">
        <v>78</v>
      </c>
      <c r="D6049" t="s">
        <v>103</v>
      </c>
      <c r="E6049" t="s">
        <v>22856</v>
      </c>
      <c r="F6049" t="s">
        <v>5070</v>
      </c>
      <c r="G6049" t="s">
        <v>71</v>
      </c>
      <c r="H6049" t="s">
        <v>129</v>
      </c>
      <c r="I6049" t="s">
        <v>22</v>
      </c>
      <c r="J6049" t="s">
        <v>141</v>
      </c>
      <c r="K6049" t="s">
        <v>22880</v>
      </c>
      <c r="L6049" t="s">
        <v>22881</v>
      </c>
      <c r="M6049">
        <v>14.654722222</v>
      </c>
      <c r="N6049">
        <v>1</v>
      </c>
      <c r="O6049">
        <v>0</v>
      </c>
      <c r="P6049">
        <v>0</v>
      </c>
      <c r="Q6049">
        <v>0</v>
      </c>
      <c r="R6049">
        <v>14.654722</v>
      </c>
      <c r="S6049">
        <v>0</v>
      </c>
      <c r="T6049">
        <v>0</v>
      </c>
      <c r="U6049">
        <v>0</v>
      </c>
    </row>
    <row r="6050" spans="1:21" x14ac:dyDescent="0.25">
      <c r="A6050" t="s">
        <v>22882</v>
      </c>
      <c r="B6050">
        <v>1</v>
      </c>
      <c r="C6050" t="s">
        <v>78</v>
      </c>
      <c r="D6050" t="s">
        <v>80</v>
      </c>
      <c r="E6050" t="s">
        <v>22883</v>
      </c>
      <c r="F6050" t="s">
        <v>5417</v>
      </c>
      <c r="G6050" t="s">
        <v>71</v>
      </c>
      <c r="H6050" t="s">
        <v>129</v>
      </c>
      <c r="I6050" t="s">
        <v>22</v>
      </c>
      <c r="J6050" t="s">
        <v>141</v>
      </c>
      <c r="K6050" t="s">
        <v>22884</v>
      </c>
      <c r="L6050" t="s">
        <v>22885</v>
      </c>
      <c r="M6050">
        <v>1.5863888880000001</v>
      </c>
      <c r="N6050">
        <v>0</v>
      </c>
      <c r="O6050">
        <v>3</v>
      </c>
      <c r="P6050">
        <v>0</v>
      </c>
      <c r="Q6050">
        <v>0</v>
      </c>
      <c r="R6050">
        <v>0</v>
      </c>
      <c r="S6050">
        <v>4.7591669999999997</v>
      </c>
      <c r="T6050">
        <v>0</v>
      </c>
      <c r="U6050">
        <v>0</v>
      </c>
    </row>
    <row r="6051" spans="1:21" x14ac:dyDescent="0.25">
      <c r="A6051" t="s">
        <v>22886</v>
      </c>
      <c r="B6051">
        <v>1</v>
      </c>
      <c r="C6051" t="s">
        <v>78</v>
      </c>
      <c r="D6051" t="s">
        <v>80</v>
      </c>
      <c r="E6051" t="s">
        <v>22887</v>
      </c>
      <c r="F6051" t="s">
        <v>5417</v>
      </c>
      <c r="G6051" t="s">
        <v>71</v>
      </c>
      <c r="H6051" t="s">
        <v>129</v>
      </c>
      <c r="I6051" t="s">
        <v>22</v>
      </c>
      <c r="J6051" t="s">
        <v>141</v>
      </c>
      <c r="K6051" t="s">
        <v>22888</v>
      </c>
      <c r="L6051" t="s">
        <v>22889</v>
      </c>
      <c r="M6051">
        <v>4.0191666660000003</v>
      </c>
      <c r="N6051">
        <v>0</v>
      </c>
      <c r="O6051">
        <v>2</v>
      </c>
      <c r="P6051">
        <v>0</v>
      </c>
      <c r="Q6051">
        <v>0</v>
      </c>
      <c r="R6051">
        <v>0</v>
      </c>
      <c r="S6051">
        <v>8.0383329999999997</v>
      </c>
      <c r="T6051">
        <v>0</v>
      </c>
      <c r="U6051">
        <v>0</v>
      </c>
    </row>
    <row r="6052" spans="1:21" x14ac:dyDescent="0.25">
      <c r="A6052" t="s">
        <v>22890</v>
      </c>
      <c r="B6052">
        <v>1</v>
      </c>
      <c r="C6052" t="s">
        <v>78</v>
      </c>
      <c r="D6052" t="s">
        <v>104</v>
      </c>
      <c r="E6052" t="s">
        <v>22891</v>
      </c>
      <c r="F6052" t="s">
        <v>4991</v>
      </c>
      <c r="G6052" t="s">
        <v>71</v>
      </c>
      <c r="H6052" t="s">
        <v>129</v>
      </c>
      <c r="I6052" t="s">
        <v>22</v>
      </c>
      <c r="J6052" t="s">
        <v>141</v>
      </c>
      <c r="K6052" t="s">
        <v>22892</v>
      </c>
      <c r="L6052" t="s">
        <v>22893</v>
      </c>
      <c r="M6052">
        <v>6.506388888</v>
      </c>
      <c r="N6052">
        <v>0</v>
      </c>
      <c r="O6052">
        <v>0</v>
      </c>
      <c r="P6052">
        <v>0</v>
      </c>
      <c r="Q6052">
        <v>1</v>
      </c>
      <c r="R6052">
        <v>0</v>
      </c>
      <c r="S6052">
        <v>0</v>
      </c>
      <c r="T6052">
        <v>0</v>
      </c>
      <c r="U6052">
        <v>6.5063890000000004</v>
      </c>
    </row>
    <row r="6053" spans="1:21" x14ac:dyDescent="0.25">
      <c r="A6053" t="s">
        <v>22894</v>
      </c>
      <c r="B6053">
        <v>1</v>
      </c>
      <c r="C6053" t="s">
        <v>78</v>
      </c>
      <c r="D6053" t="s">
        <v>104</v>
      </c>
      <c r="E6053" t="s">
        <v>22895</v>
      </c>
      <c r="F6053" t="s">
        <v>4991</v>
      </c>
      <c r="G6053" t="s">
        <v>71</v>
      </c>
      <c r="H6053" t="s">
        <v>129</v>
      </c>
      <c r="I6053" t="s">
        <v>22</v>
      </c>
      <c r="J6053" t="s">
        <v>141</v>
      </c>
      <c r="K6053" t="s">
        <v>22896</v>
      </c>
      <c r="L6053" t="s">
        <v>22897</v>
      </c>
      <c r="M6053">
        <v>1.895</v>
      </c>
      <c r="N6053">
        <v>0</v>
      </c>
      <c r="O6053">
        <v>0</v>
      </c>
      <c r="P6053">
        <v>0</v>
      </c>
      <c r="Q6053">
        <v>1</v>
      </c>
      <c r="R6053">
        <v>0</v>
      </c>
      <c r="S6053">
        <v>0</v>
      </c>
      <c r="T6053">
        <v>0</v>
      </c>
      <c r="U6053">
        <v>1.895</v>
      </c>
    </row>
    <row r="6054" spans="1:21" x14ac:dyDescent="0.25">
      <c r="A6054" t="s">
        <v>22898</v>
      </c>
      <c r="B6054">
        <v>1</v>
      </c>
      <c r="C6054" t="s">
        <v>78</v>
      </c>
      <c r="D6054" t="s">
        <v>104</v>
      </c>
      <c r="E6054" t="s">
        <v>22899</v>
      </c>
      <c r="F6054" t="s">
        <v>4991</v>
      </c>
      <c r="G6054" t="s">
        <v>71</v>
      </c>
      <c r="H6054" t="s">
        <v>129</v>
      </c>
      <c r="I6054" t="s">
        <v>22</v>
      </c>
      <c r="J6054" t="s">
        <v>141</v>
      </c>
      <c r="K6054" t="s">
        <v>22900</v>
      </c>
      <c r="L6054" t="s">
        <v>22901</v>
      </c>
      <c r="M6054">
        <v>0.84388888799999995</v>
      </c>
      <c r="N6054">
        <v>0</v>
      </c>
      <c r="O6054">
        <v>0</v>
      </c>
      <c r="P6054">
        <v>0</v>
      </c>
      <c r="Q6054">
        <v>1</v>
      </c>
      <c r="R6054">
        <v>0</v>
      </c>
      <c r="S6054">
        <v>0</v>
      </c>
      <c r="T6054">
        <v>0</v>
      </c>
      <c r="U6054">
        <v>0.843889</v>
      </c>
    </row>
    <row r="6055" spans="1:21" x14ac:dyDescent="0.25">
      <c r="A6055" t="s">
        <v>22902</v>
      </c>
      <c r="B6055">
        <v>1</v>
      </c>
      <c r="C6055" t="s">
        <v>78</v>
      </c>
      <c r="D6055" t="s">
        <v>104</v>
      </c>
      <c r="E6055" t="s">
        <v>22903</v>
      </c>
      <c r="F6055" t="s">
        <v>4991</v>
      </c>
      <c r="G6055" t="s">
        <v>71</v>
      </c>
      <c r="H6055" t="s">
        <v>129</v>
      </c>
      <c r="I6055" t="s">
        <v>22</v>
      </c>
      <c r="J6055" t="s">
        <v>141</v>
      </c>
      <c r="K6055" t="s">
        <v>22904</v>
      </c>
      <c r="L6055" t="s">
        <v>22905</v>
      </c>
      <c r="M6055">
        <v>0.84472222200000002</v>
      </c>
      <c r="N6055">
        <v>0</v>
      </c>
      <c r="O6055">
        <v>0</v>
      </c>
      <c r="P6055">
        <v>0</v>
      </c>
      <c r="Q6055">
        <v>2</v>
      </c>
      <c r="R6055">
        <v>0</v>
      </c>
      <c r="S6055">
        <v>0</v>
      </c>
      <c r="T6055">
        <v>0</v>
      </c>
      <c r="U6055">
        <v>1.6894439999999999</v>
      </c>
    </row>
    <row r="6056" spans="1:21" x14ac:dyDescent="0.25">
      <c r="A6056" t="s">
        <v>22906</v>
      </c>
      <c r="B6056">
        <v>1</v>
      </c>
      <c r="C6056" t="s">
        <v>78</v>
      </c>
      <c r="D6056" t="s">
        <v>104</v>
      </c>
      <c r="E6056" t="s">
        <v>22907</v>
      </c>
      <c r="F6056" t="s">
        <v>5748</v>
      </c>
      <c r="G6056" t="s">
        <v>71</v>
      </c>
      <c r="H6056" t="s">
        <v>129</v>
      </c>
      <c r="I6056" t="s">
        <v>22</v>
      </c>
      <c r="J6056" t="s">
        <v>141</v>
      </c>
      <c r="K6056" t="s">
        <v>22908</v>
      </c>
      <c r="L6056" t="s">
        <v>22909</v>
      </c>
      <c r="M6056">
        <v>0.50333333300000005</v>
      </c>
      <c r="N6056">
        <v>0</v>
      </c>
      <c r="O6056">
        <v>0</v>
      </c>
      <c r="P6056">
        <v>0</v>
      </c>
      <c r="Q6056">
        <v>30</v>
      </c>
      <c r="R6056">
        <v>0</v>
      </c>
      <c r="S6056">
        <v>0</v>
      </c>
      <c r="T6056">
        <v>0</v>
      </c>
      <c r="U6056">
        <v>15.1</v>
      </c>
    </row>
    <row r="6057" spans="1:21" x14ac:dyDescent="0.25">
      <c r="A6057" t="s">
        <v>22910</v>
      </c>
      <c r="B6057">
        <v>1</v>
      </c>
      <c r="C6057" t="s">
        <v>78</v>
      </c>
      <c r="D6057" t="s">
        <v>86</v>
      </c>
      <c r="E6057" t="s">
        <v>22911</v>
      </c>
      <c r="F6057" t="s">
        <v>4986</v>
      </c>
      <c r="G6057" t="s">
        <v>71</v>
      </c>
      <c r="H6057" t="s">
        <v>129</v>
      </c>
      <c r="I6057" t="s">
        <v>22</v>
      </c>
      <c r="J6057" t="s">
        <v>141</v>
      </c>
      <c r="K6057" t="s">
        <v>22912</v>
      </c>
      <c r="L6057" t="s">
        <v>22913</v>
      </c>
      <c r="M6057">
        <v>1.6916666659999999</v>
      </c>
      <c r="N6057">
        <v>0</v>
      </c>
      <c r="O6057">
        <v>42</v>
      </c>
      <c r="P6057">
        <v>0</v>
      </c>
      <c r="Q6057">
        <v>0</v>
      </c>
      <c r="R6057">
        <v>0</v>
      </c>
      <c r="S6057">
        <v>71.05</v>
      </c>
      <c r="T6057">
        <v>0</v>
      </c>
      <c r="U6057">
        <v>0</v>
      </c>
    </row>
    <row r="6058" spans="1:21" x14ac:dyDescent="0.25">
      <c r="A6058" t="s">
        <v>22914</v>
      </c>
      <c r="B6058">
        <v>1</v>
      </c>
      <c r="C6058" t="s">
        <v>78</v>
      </c>
      <c r="D6058" t="s">
        <v>104</v>
      </c>
      <c r="E6058" t="s">
        <v>22915</v>
      </c>
      <c r="F6058" t="s">
        <v>4991</v>
      </c>
      <c r="G6058" t="s">
        <v>71</v>
      </c>
      <c r="H6058" t="s">
        <v>129</v>
      </c>
      <c r="I6058" t="s">
        <v>22</v>
      </c>
      <c r="J6058" t="s">
        <v>141</v>
      </c>
      <c r="K6058" t="s">
        <v>22916</v>
      </c>
      <c r="L6058" t="s">
        <v>22917</v>
      </c>
      <c r="M6058">
        <v>2.5972222220000001</v>
      </c>
      <c r="N6058">
        <v>0</v>
      </c>
      <c r="O6058">
        <v>0</v>
      </c>
      <c r="P6058">
        <v>0</v>
      </c>
      <c r="Q6058">
        <v>1</v>
      </c>
      <c r="R6058">
        <v>0</v>
      </c>
      <c r="S6058">
        <v>0</v>
      </c>
      <c r="T6058">
        <v>0</v>
      </c>
      <c r="U6058">
        <v>2.5972219999999999</v>
      </c>
    </row>
    <row r="6059" spans="1:21" x14ac:dyDescent="0.25">
      <c r="A6059" t="s">
        <v>22918</v>
      </c>
      <c r="B6059">
        <v>1</v>
      </c>
      <c r="C6059" t="s">
        <v>78</v>
      </c>
      <c r="D6059" t="s">
        <v>85</v>
      </c>
      <c r="E6059" t="s">
        <v>22919</v>
      </c>
      <c r="F6059" t="s">
        <v>5417</v>
      </c>
      <c r="G6059" t="s">
        <v>71</v>
      </c>
      <c r="H6059" t="s">
        <v>129</v>
      </c>
      <c r="I6059" t="s">
        <v>22</v>
      </c>
      <c r="J6059" t="s">
        <v>141</v>
      </c>
      <c r="K6059" t="s">
        <v>22920</v>
      </c>
      <c r="L6059" t="s">
        <v>22921</v>
      </c>
      <c r="M6059">
        <v>0.86250000000000004</v>
      </c>
      <c r="N6059">
        <v>0</v>
      </c>
      <c r="O6059">
        <v>147</v>
      </c>
      <c r="P6059">
        <v>0</v>
      </c>
      <c r="Q6059">
        <v>0</v>
      </c>
      <c r="R6059">
        <v>0</v>
      </c>
      <c r="S6059">
        <v>126.78749999999999</v>
      </c>
      <c r="T6059">
        <v>0</v>
      </c>
      <c r="U6059">
        <v>0</v>
      </c>
    </row>
    <row r="6060" spans="1:21" x14ac:dyDescent="0.25">
      <c r="A6060" t="s">
        <v>22922</v>
      </c>
      <c r="B6060">
        <v>1</v>
      </c>
      <c r="C6060" t="s">
        <v>78</v>
      </c>
      <c r="D6060" t="s">
        <v>104</v>
      </c>
      <c r="E6060" t="s">
        <v>22923</v>
      </c>
      <c r="F6060" t="s">
        <v>5748</v>
      </c>
      <c r="G6060" t="s">
        <v>71</v>
      </c>
      <c r="H6060" t="s">
        <v>129</v>
      </c>
      <c r="I6060" t="s">
        <v>22</v>
      </c>
      <c r="J6060" t="s">
        <v>141</v>
      </c>
      <c r="K6060" t="s">
        <v>22924</v>
      </c>
      <c r="L6060" t="s">
        <v>22925</v>
      </c>
      <c r="M6060">
        <v>0.57944444399999995</v>
      </c>
      <c r="N6060">
        <v>0</v>
      </c>
      <c r="O6060">
        <v>0</v>
      </c>
      <c r="P6060">
        <v>0</v>
      </c>
      <c r="Q6060">
        <v>31</v>
      </c>
      <c r="R6060">
        <v>0</v>
      </c>
      <c r="S6060">
        <v>0</v>
      </c>
      <c r="T6060">
        <v>0</v>
      </c>
      <c r="U6060">
        <v>17.962778</v>
      </c>
    </row>
    <row r="6061" spans="1:21" x14ac:dyDescent="0.25">
      <c r="A6061" t="s">
        <v>22926</v>
      </c>
      <c r="B6061">
        <v>1</v>
      </c>
      <c r="C6061" t="s">
        <v>78</v>
      </c>
      <c r="D6061" t="s">
        <v>104</v>
      </c>
      <c r="E6061" t="s">
        <v>22927</v>
      </c>
      <c r="F6061" t="s">
        <v>5748</v>
      </c>
      <c r="G6061" t="s">
        <v>71</v>
      </c>
      <c r="H6061" t="s">
        <v>129</v>
      </c>
      <c r="I6061" t="s">
        <v>22</v>
      </c>
      <c r="J6061" t="s">
        <v>141</v>
      </c>
      <c r="K6061" t="s">
        <v>22928</v>
      </c>
      <c r="L6061" t="s">
        <v>22929</v>
      </c>
      <c r="M6061">
        <v>0.36416666600000003</v>
      </c>
      <c r="N6061">
        <v>0</v>
      </c>
      <c r="O6061">
        <v>39</v>
      </c>
      <c r="P6061">
        <v>0</v>
      </c>
      <c r="Q6061">
        <v>6</v>
      </c>
      <c r="R6061">
        <v>0</v>
      </c>
      <c r="S6061">
        <v>14.202500000000001</v>
      </c>
      <c r="T6061">
        <v>0</v>
      </c>
      <c r="U6061">
        <v>2.1850000000000001</v>
      </c>
    </row>
    <row r="6062" spans="1:21" x14ac:dyDescent="0.25">
      <c r="A6062" t="s">
        <v>22930</v>
      </c>
      <c r="B6062">
        <v>1</v>
      </c>
      <c r="C6062" t="s">
        <v>78</v>
      </c>
      <c r="D6062" t="s">
        <v>104</v>
      </c>
      <c r="E6062" t="s">
        <v>22931</v>
      </c>
      <c r="F6062" t="s">
        <v>5012</v>
      </c>
      <c r="G6062" t="s">
        <v>72</v>
      </c>
      <c r="H6062" t="s">
        <v>129</v>
      </c>
      <c r="I6062" t="s">
        <v>22</v>
      </c>
      <c r="J6062" t="s">
        <v>141</v>
      </c>
      <c r="K6062" t="s">
        <v>22932</v>
      </c>
      <c r="L6062" t="s">
        <v>22933</v>
      </c>
      <c r="M6062">
        <v>4.1438888880000002</v>
      </c>
      <c r="N6062">
        <v>0</v>
      </c>
      <c r="O6062">
        <v>0</v>
      </c>
      <c r="P6062">
        <v>1</v>
      </c>
      <c r="Q6062">
        <v>0</v>
      </c>
      <c r="R6062">
        <v>0</v>
      </c>
      <c r="S6062">
        <v>0</v>
      </c>
      <c r="T6062">
        <v>4.1438889999999997</v>
      </c>
      <c r="U6062">
        <v>0</v>
      </c>
    </row>
    <row r="6063" spans="1:21" x14ac:dyDescent="0.25">
      <c r="A6063" t="s">
        <v>22934</v>
      </c>
      <c r="B6063">
        <v>1</v>
      </c>
      <c r="C6063" t="s">
        <v>78</v>
      </c>
      <c r="D6063" t="s">
        <v>102</v>
      </c>
      <c r="E6063" t="s">
        <v>22935</v>
      </c>
      <c r="F6063" t="s">
        <v>4986</v>
      </c>
      <c r="G6063" t="s">
        <v>71</v>
      </c>
      <c r="H6063" t="s">
        <v>129</v>
      </c>
      <c r="I6063" t="s">
        <v>22</v>
      </c>
      <c r="J6063" t="s">
        <v>141</v>
      </c>
      <c r="K6063" t="s">
        <v>22936</v>
      </c>
      <c r="L6063" t="s">
        <v>22937</v>
      </c>
      <c r="M6063">
        <v>1.2188888879999999</v>
      </c>
      <c r="N6063">
        <v>0</v>
      </c>
      <c r="O6063">
        <v>23</v>
      </c>
      <c r="P6063">
        <v>0</v>
      </c>
      <c r="Q6063">
        <v>0</v>
      </c>
      <c r="R6063">
        <v>0</v>
      </c>
      <c r="S6063">
        <v>28.034444000000001</v>
      </c>
      <c r="T6063">
        <v>0</v>
      </c>
      <c r="U6063">
        <v>0</v>
      </c>
    </row>
    <row r="6064" spans="1:21" x14ac:dyDescent="0.25">
      <c r="A6064" t="s">
        <v>22938</v>
      </c>
      <c r="B6064">
        <v>1</v>
      </c>
      <c r="C6064" t="s">
        <v>78</v>
      </c>
      <c r="D6064" t="s">
        <v>104</v>
      </c>
      <c r="E6064" t="s">
        <v>9820</v>
      </c>
      <c r="F6064" t="s">
        <v>5012</v>
      </c>
      <c r="G6064" t="s">
        <v>72</v>
      </c>
      <c r="H6064" t="s">
        <v>129</v>
      </c>
      <c r="I6064" t="s">
        <v>22</v>
      </c>
      <c r="J6064" t="s">
        <v>141</v>
      </c>
      <c r="K6064" t="s">
        <v>22939</v>
      </c>
      <c r="L6064" t="s">
        <v>22940</v>
      </c>
      <c r="M6064">
        <v>0.90861111100000003</v>
      </c>
      <c r="N6064">
        <v>0</v>
      </c>
      <c r="O6064">
        <v>0</v>
      </c>
      <c r="P6064">
        <v>1</v>
      </c>
      <c r="Q6064">
        <v>0</v>
      </c>
      <c r="R6064">
        <v>0</v>
      </c>
      <c r="S6064">
        <v>0</v>
      </c>
      <c r="T6064">
        <v>0.90861099999999995</v>
      </c>
      <c r="U6064">
        <v>0</v>
      </c>
    </row>
    <row r="6065" spans="1:21" x14ac:dyDescent="0.25">
      <c r="A6065" t="s">
        <v>22941</v>
      </c>
      <c r="B6065">
        <v>1</v>
      </c>
      <c r="C6065" t="s">
        <v>78</v>
      </c>
      <c r="D6065" t="s">
        <v>80</v>
      </c>
      <c r="E6065" t="s">
        <v>22942</v>
      </c>
      <c r="F6065" t="s">
        <v>2199</v>
      </c>
      <c r="G6065" t="s">
        <v>71</v>
      </c>
      <c r="H6065" t="s">
        <v>129</v>
      </c>
      <c r="I6065" t="s">
        <v>22</v>
      </c>
      <c r="J6065" t="s">
        <v>141</v>
      </c>
      <c r="K6065" t="s">
        <v>22943</v>
      </c>
      <c r="L6065" t="s">
        <v>22944</v>
      </c>
      <c r="M6065">
        <v>0.69666666600000005</v>
      </c>
      <c r="N6065">
        <v>0</v>
      </c>
      <c r="O6065">
        <v>14</v>
      </c>
      <c r="P6065">
        <v>0</v>
      </c>
      <c r="Q6065">
        <v>0</v>
      </c>
      <c r="R6065">
        <v>0</v>
      </c>
      <c r="S6065">
        <v>9.7533329999999996</v>
      </c>
      <c r="T6065">
        <v>0</v>
      </c>
      <c r="U6065">
        <v>0</v>
      </c>
    </row>
    <row r="6066" spans="1:21" x14ac:dyDescent="0.25">
      <c r="A6066" t="s">
        <v>22945</v>
      </c>
      <c r="B6066">
        <v>1</v>
      </c>
      <c r="C6066" t="s">
        <v>78</v>
      </c>
      <c r="D6066" t="s">
        <v>94</v>
      </c>
      <c r="E6066" t="s">
        <v>22946</v>
      </c>
      <c r="F6066" t="s">
        <v>4991</v>
      </c>
      <c r="G6066" t="s">
        <v>71</v>
      </c>
      <c r="H6066" t="s">
        <v>129</v>
      </c>
      <c r="I6066" t="s">
        <v>22</v>
      </c>
      <c r="J6066" t="s">
        <v>141</v>
      </c>
      <c r="K6066" t="s">
        <v>22947</v>
      </c>
      <c r="L6066" t="s">
        <v>22948</v>
      </c>
      <c r="M6066">
        <v>0.74166666599999997</v>
      </c>
      <c r="N6066">
        <v>0</v>
      </c>
      <c r="O6066">
        <v>1</v>
      </c>
      <c r="P6066">
        <v>0</v>
      </c>
      <c r="Q6066">
        <v>0</v>
      </c>
      <c r="R6066">
        <v>0</v>
      </c>
      <c r="S6066">
        <v>0.74166699999999997</v>
      </c>
      <c r="T6066">
        <v>0</v>
      </c>
      <c r="U6066">
        <v>0</v>
      </c>
    </row>
    <row r="6067" spans="1:21" x14ac:dyDescent="0.25">
      <c r="A6067" t="s">
        <v>22949</v>
      </c>
      <c r="B6067">
        <v>1</v>
      </c>
      <c r="C6067" t="s">
        <v>78</v>
      </c>
      <c r="D6067" t="s">
        <v>104</v>
      </c>
      <c r="E6067" t="s">
        <v>22950</v>
      </c>
      <c r="F6067" t="s">
        <v>4986</v>
      </c>
      <c r="G6067" t="s">
        <v>71</v>
      </c>
      <c r="H6067" t="s">
        <v>129</v>
      </c>
      <c r="I6067" t="s">
        <v>22</v>
      </c>
      <c r="J6067" t="s">
        <v>141</v>
      </c>
      <c r="K6067" t="s">
        <v>16999</v>
      </c>
      <c r="L6067" t="s">
        <v>22951</v>
      </c>
      <c r="M6067">
        <v>1.207222222</v>
      </c>
      <c r="N6067">
        <v>0</v>
      </c>
      <c r="O6067">
        <v>94</v>
      </c>
      <c r="P6067">
        <v>0</v>
      </c>
      <c r="Q6067">
        <v>0</v>
      </c>
      <c r="R6067">
        <v>0</v>
      </c>
      <c r="S6067">
        <v>113.478889</v>
      </c>
      <c r="T6067">
        <v>0</v>
      </c>
      <c r="U6067">
        <v>0</v>
      </c>
    </row>
    <row r="6068" spans="1:21" x14ac:dyDescent="0.25">
      <c r="A6068" t="s">
        <v>22952</v>
      </c>
      <c r="B6068">
        <v>1</v>
      </c>
      <c r="C6068" t="s">
        <v>78</v>
      </c>
      <c r="D6068" t="s">
        <v>80</v>
      </c>
      <c r="E6068" t="s">
        <v>22953</v>
      </c>
      <c r="F6068" t="s">
        <v>5417</v>
      </c>
      <c r="G6068" t="s">
        <v>71</v>
      </c>
      <c r="H6068" t="s">
        <v>129</v>
      </c>
      <c r="I6068" t="s">
        <v>22</v>
      </c>
      <c r="J6068" t="s">
        <v>141</v>
      </c>
      <c r="K6068" t="s">
        <v>22954</v>
      </c>
      <c r="L6068" t="s">
        <v>22955</v>
      </c>
      <c r="M6068">
        <v>0.49166666599999997</v>
      </c>
      <c r="N6068">
        <v>2</v>
      </c>
      <c r="O6068">
        <v>0</v>
      </c>
      <c r="P6068">
        <v>0</v>
      </c>
      <c r="Q6068">
        <v>0</v>
      </c>
      <c r="R6068">
        <v>0.98333300000000001</v>
      </c>
      <c r="S6068">
        <v>0</v>
      </c>
      <c r="T6068">
        <v>0</v>
      </c>
      <c r="U6068">
        <v>0</v>
      </c>
    </row>
    <row r="6069" spans="1:21" x14ac:dyDescent="0.25">
      <c r="A6069" t="s">
        <v>22956</v>
      </c>
      <c r="B6069">
        <v>1</v>
      </c>
      <c r="C6069" t="s">
        <v>78</v>
      </c>
      <c r="D6069" t="s">
        <v>80</v>
      </c>
      <c r="E6069" t="s">
        <v>22957</v>
      </c>
      <c r="F6069" t="s">
        <v>10278</v>
      </c>
      <c r="G6069" t="s">
        <v>71</v>
      </c>
      <c r="H6069" t="s">
        <v>129</v>
      </c>
      <c r="I6069" t="s">
        <v>22</v>
      </c>
      <c r="J6069" t="s">
        <v>141</v>
      </c>
      <c r="K6069" t="s">
        <v>22958</v>
      </c>
      <c r="L6069" t="s">
        <v>22959</v>
      </c>
      <c r="M6069">
        <v>3.4866666660000001</v>
      </c>
      <c r="N6069">
        <v>0</v>
      </c>
      <c r="O6069">
        <v>37</v>
      </c>
      <c r="P6069">
        <v>0</v>
      </c>
      <c r="Q6069">
        <v>0</v>
      </c>
      <c r="R6069">
        <v>0</v>
      </c>
      <c r="S6069">
        <v>129.00666699999999</v>
      </c>
      <c r="T6069">
        <v>0</v>
      </c>
      <c r="U6069">
        <v>0</v>
      </c>
    </row>
    <row r="6070" spans="1:21" x14ac:dyDescent="0.25">
      <c r="A6070" t="s">
        <v>22960</v>
      </c>
      <c r="B6070">
        <v>1</v>
      </c>
      <c r="C6070" t="s">
        <v>78</v>
      </c>
      <c r="D6070" t="s">
        <v>80</v>
      </c>
      <c r="E6070" t="s">
        <v>22961</v>
      </c>
      <c r="F6070" t="s">
        <v>6310</v>
      </c>
      <c r="G6070" t="s">
        <v>71</v>
      </c>
      <c r="H6070" t="s">
        <v>129</v>
      </c>
      <c r="I6070" t="s">
        <v>22</v>
      </c>
      <c r="J6070" t="s">
        <v>141</v>
      </c>
      <c r="K6070" t="s">
        <v>22962</v>
      </c>
      <c r="L6070" t="s">
        <v>22963</v>
      </c>
      <c r="M6070">
        <v>1.7080555550000001</v>
      </c>
      <c r="N6070">
        <v>0</v>
      </c>
      <c r="O6070">
        <v>76</v>
      </c>
      <c r="P6070">
        <v>0</v>
      </c>
      <c r="Q6070">
        <v>0</v>
      </c>
      <c r="R6070">
        <v>0</v>
      </c>
      <c r="S6070">
        <v>129.81222199999999</v>
      </c>
      <c r="T6070">
        <v>0</v>
      </c>
      <c r="U6070">
        <v>0</v>
      </c>
    </row>
    <row r="6071" spans="1:21" x14ac:dyDescent="0.25">
      <c r="A6071" t="s">
        <v>22964</v>
      </c>
      <c r="B6071">
        <v>1</v>
      </c>
      <c r="C6071" t="s">
        <v>78</v>
      </c>
      <c r="D6071" t="s">
        <v>98</v>
      </c>
      <c r="E6071" t="s">
        <v>22965</v>
      </c>
      <c r="F6071" t="s">
        <v>5070</v>
      </c>
      <c r="G6071" t="s">
        <v>71</v>
      </c>
      <c r="H6071" t="s">
        <v>129</v>
      </c>
      <c r="I6071" t="s">
        <v>22</v>
      </c>
      <c r="J6071" t="s">
        <v>141</v>
      </c>
      <c r="K6071" t="s">
        <v>22966</v>
      </c>
      <c r="L6071" t="s">
        <v>22967</v>
      </c>
      <c r="M6071">
        <v>2.9730555550000002</v>
      </c>
      <c r="N6071">
        <v>0</v>
      </c>
      <c r="O6071">
        <v>1</v>
      </c>
      <c r="P6071">
        <v>0</v>
      </c>
      <c r="Q6071">
        <v>0</v>
      </c>
      <c r="R6071">
        <v>0</v>
      </c>
      <c r="S6071">
        <v>2.9730560000000001</v>
      </c>
      <c r="T6071">
        <v>0</v>
      </c>
      <c r="U6071">
        <v>0</v>
      </c>
    </row>
    <row r="6072" spans="1:21" x14ac:dyDescent="0.25">
      <c r="A6072" t="s">
        <v>22968</v>
      </c>
      <c r="B6072">
        <v>1</v>
      </c>
      <c r="C6072" t="s">
        <v>79</v>
      </c>
      <c r="D6072" t="s">
        <v>109</v>
      </c>
      <c r="E6072" t="s">
        <v>22969</v>
      </c>
      <c r="F6072" t="s">
        <v>4991</v>
      </c>
      <c r="G6072" t="s">
        <v>71</v>
      </c>
      <c r="H6072" t="s">
        <v>129</v>
      </c>
      <c r="I6072" t="s">
        <v>22</v>
      </c>
      <c r="J6072" t="s">
        <v>141</v>
      </c>
      <c r="K6072" t="s">
        <v>22970</v>
      </c>
      <c r="L6072" t="s">
        <v>22971</v>
      </c>
      <c r="M6072">
        <v>1.297222222</v>
      </c>
      <c r="N6072">
        <v>0</v>
      </c>
      <c r="O6072">
        <v>1</v>
      </c>
      <c r="P6072">
        <v>0</v>
      </c>
      <c r="Q6072">
        <v>0</v>
      </c>
      <c r="R6072">
        <v>0</v>
      </c>
      <c r="S6072">
        <v>1.2972220000000001</v>
      </c>
      <c r="T6072">
        <v>0</v>
      </c>
      <c r="U6072">
        <v>0</v>
      </c>
    </row>
    <row r="6073" spans="1:21" x14ac:dyDescent="0.25">
      <c r="A6073" t="s">
        <v>22972</v>
      </c>
      <c r="B6073">
        <v>1</v>
      </c>
      <c r="C6073" t="s">
        <v>78</v>
      </c>
      <c r="D6073" t="s">
        <v>90</v>
      </c>
      <c r="E6073" t="s">
        <v>22973</v>
      </c>
      <c r="F6073" t="s">
        <v>4991</v>
      </c>
      <c r="G6073" t="s">
        <v>71</v>
      </c>
      <c r="H6073" t="s">
        <v>129</v>
      </c>
      <c r="I6073" t="s">
        <v>22</v>
      </c>
      <c r="J6073" t="s">
        <v>141</v>
      </c>
      <c r="K6073" t="s">
        <v>22974</v>
      </c>
      <c r="L6073" t="s">
        <v>22975</v>
      </c>
      <c r="M6073">
        <v>0.48277777700000002</v>
      </c>
      <c r="N6073">
        <v>0</v>
      </c>
      <c r="O6073">
        <v>1</v>
      </c>
      <c r="P6073">
        <v>0</v>
      </c>
      <c r="Q6073">
        <v>0</v>
      </c>
      <c r="R6073">
        <v>0</v>
      </c>
      <c r="S6073">
        <v>0.48277799999999998</v>
      </c>
      <c r="T6073">
        <v>0</v>
      </c>
      <c r="U6073">
        <v>0</v>
      </c>
    </row>
    <row r="6074" spans="1:21" x14ac:dyDescent="0.25">
      <c r="A6074" t="s">
        <v>22976</v>
      </c>
      <c r="B6074">
        <v>1</v>
      </c>
      <c r="C6074" t="s">
        <v>78</v>
      </c>
      <c r="D6074" t="s">
        <v>88</v>
      </c>
      <c r="E6074" t="s">
        <v>22977</v>
      </c>
      <c r="F6074" t="s">
        <v>5325</v>
      </c>
      <c r="G6074" t="s">
        <v>71</v>
      </c>
      <c r="H6074" t="s">
        <v>129</v>
      </c>
      <c r="I6074" t="s">
        <v>22</v>
      </c>
      <c r="J6074" t="s">
        <v>141</v>
      </c>
      <c r="K6074" t="s">
        <v>22978</v>
      </c>
      <c r="L6074" t="s">
        <v>22979</v>
      </c>
      <c r="M6074">
        <v>0.53944444400000002</v>
      </c>
      <c r="N6074">
        <v>0</v>
      </c>
      <c r="O6074">
        <v>152</v>
      </c>
      <c r="P6074">
        <v>0</v>
      </c>
      <c r="Q6074">
        <v>0</v>
      </c>
      <c r="R6074">
        <v>0</v>
      </c>
      <c r="S6074">
        <v>81.995554999999996</v>
      </c>
      <c r="T6074">
        <v>0</v>
      </c>
      <c r="U6074">
        <v>0</v>
      </c>
    </row>
    <row r="6075" spans="1:21" x14ac:dyDescent="0.25">
      <c r="A6075" t="s">
        <v>22980</v>
      </c>
      <c r="B6075">
        <v>1</v>
      </c>
      <c r="C6075" t="s">
        <v>78</v>
      </c>
      <c r="D6075" t="s">
        <v>86</v>
      </c>
      <c r="E6075" t="s">
        <v>22981</v>
      </c>
      <c r="F6075" t="s">
        <v>4991</v>
      </c>
      <c r="G6075" t="s">
        <v>71</v>
      </c>
      <c r="H6075" t="s">
        <v>129</v>
      </c>
      <c r="I6075" t="s">
        <v>22</v>
      </c>
      <c r="J6075" t="s">
        <v>141</v>
      </c>
      <c r="K6075" t="s">
        <v>22982</v>
      </c>
      <c r="L6075" t="s">
        <v>22983</v>
      </c>
      <c r="M6075">
        <v>0.8075</v>
      </c>
      <c r="N6075">
        <v>0</v>
      </c>
      <c r="O6075">
        <v>1</v>
      </c>
      <c r="P6075">
        <v>0</v>
      </c>
      <c r="Q6075">
        <v>0</v>
      </c>
      <c r="R6075">
        <v>0</v>
      </c>
      <c r="S6075">
        <v>0.8075</v>
      </c>
      <c r="T6075">
        <v>0</v>
      </c>
      <c r="U6075">
        <v>0</v>
      </c>
    </row>
    <row r="6076" spans="1:21" x14ac:dyDescent="0.25">
      <c r="A6076" t="s">
        <v>22984</v>
      </c>
      <c r="B6076">
        <v>1</v>
      </c>
      <c r="C6076" t="s">
        <v>78</v>
      </c>
      <c r="D6076" t="s">
        <v>88</v>
      </c>
      <c r="E6076" t="s">
        <v>22977</v>
      </c>
      <c r="F6076" t="s">
        <v>5748</v>
      </c>
      <c r="G6076" t="s">
        <v>71</v>
      </c>
      <c r="H6076" t="s">
        <v>129</v>
      </c>
      <c r="I6076" t="s">
        <v>22</v>
      </c>
      <c r="J6076" t="s">
        <v>141</v>
      </c>
      <c r="K6076" t="s">
        <v>22985</v>
      </c>
      <c r="L6076" t="s">
        <v>22986</v>
      </c>
      <c r="M6076">
        <v>0.584166666</v>
      </c>
      <c r="N6076">
        <v>0</v>
      </c>
      <c r="O6076">
        <v>152</v>
      </c>
      <c r="P6076">
        <v>0</v>
      </c>
      <c r="Q6076">
        <v>0</v>
      </c>
      <c r="R6076">
        <v>0</v>
      </c>
      <c r="S6076">
        <v>88.793333000000004</v>
      </c>
      <c r="T6076">
        <v>0</v>
      </c>
      <c r="U6076">
        <v>0</v>
      </c>
    </row>
    <row r="6077" spans="1:21" x14ac:dyDescent="0.25">
      <c r="A6077" t="s">
        <v>22987</v>
      </c>
      <c r="B6077">
        <v>1</v>
      </c>
      <c r="C6077" t="s">
        <v>78</v>
      </c>
      <c r="D6077" t="s">
        <v>88</v>
      </c>
      <c r="E6077" t="s">
        <v>22988</v>
      </c>
      <c r="F6077" t="s">
        <v>6823</v>
      </c>
      <c r="G6077" t="s">
        <v>71</v>
      </c>
      <c r="H6077" t="s">
        <v>129</v>
      </c>
      <c r="I6077" t="s">
        <v>22</v>
      </c>
      <c r="J6077" t="s">
        <v>141</v>
      </c>
      <c r="K6077" t="s">
        <v>22989</v>
      </c>
      <c r="L6077" t="s">
        <v>22990</v>
      </c>
      <c r="M6077">
        <v>1.2547222220000001</v>
      </c>
      <c r="N6077">
        <v>0</v>
      </c>
      <c r="O6077">
        <v>124</v>
      </c>
      <c r="P6077">
        <v>0</v>
      </c>
      <c r="Q6077">
        <v>0</v>
      </c>
      <c r="R6077">
        <v>0</v>
      </c>
      <c r="S6077">
        <v>155.585556</v>
      </c>
      <c r="T6077">
        <v>0</v>
      </c>
      <c r="U6077">
        <v>0</v>
      </c>
    </row>
    <row r="6078" spans="1:21" x14ac:dyDescent="0.25">
      <c r="A6078" t="s">
        <v>22991</v>
      </c>
      <c r="B6078">
        <v>1</v>
      </c>
      <c r="C6078" t="s">
        <v>78</v>
      </c>
      <c r="D6078" t="s">
        <v>88</v>
      </c>
      <c r="E6078" t="s">
        <v>22992</v>
      </c>
      <c r="F6078" t="s">
        <v>5470</v>
      </c>
      <c r="G6078" t="s">
        <v>71</v>
      </c>
      <c r="H6078" t="s">
        <v>129</v>
      </c>
      <c r="I6078" t="s">
        <v>22</v>
      </c>
      <c r="J6078" t="s">
        <v>141</v>
      </c>
      <c r="K6078" t="s">
        <v>22993</v>
      </c>
      <c r="L6078" t="s">
        <v>22994</v>
      </c>
      <c r="M6078">
        <v>1.345555555</v>
      </c>
      <c r="N6078">
        <v>1</v>
      </c>
      <c r="O6078">
        <v>576</v>
      </c>
      <c r="P6078">
        <v>0</v>
      </c>
      <c r="Q6078">
        <v>2</v>
      </c>
      <c r="R6078">
        <v>1.345556</v>
      </c>
      <c r="S6078">
        <v>775.04</v>
      </c>
      <c r="T6078">
        <v>0</v>
      </c>
      <c r="U6078">
        <v>2.6911109999999998</v>
      </c>
    </row>
    <row r="6079" spans="1:21" x14ac:dyDescent="0.25">
      <c r="A6079" t="s">
        <v>22995</v>
      </c>
      <c r="B6079">
        <v>1</v>
      </c>
      <c r="C6079" t="s">
        <v>78</v>
      </c>
      <c r="D6079" t="s">
        <v>88</v>
      </c>
      <c r="E6079" t="s">
        <v>22996</v>
      </c>
      <c r="F6079" t="s">
        <v>4991</v>
      </c>
      <c r="G6079" t="s">
        <v>71</v>
      </c>
      <c r="H6079" t="s">
        <v>129</v>
      </c>
      <c r="I6079" t="s">
        <v>22</v>
      </c>
      <c r="J6079" t="s">
        <v>141</v>
      </c>
      <c r="K6079" t="s">
        <v>22997</v>
      </c>
      <c r="L6079" t="s">
        <v>22998</v>
      </c>
      <c r="M6079">
        <v>1.1994444440000001</v>
      </c>
      <c r="N6079">
        <v>0</v>
      </c>
      <c r="O6079">
        <v>1</v>
      </c>
      <c r="P6079">
        <v>0</v>
      </c>
      <c r="Q6079">
        <v>0</v>
      </c>
      <c r="R6079">
        <v>0</v>
      </c>
      <c r="S6079">
        <v>1.199444</v>
      </c>
      <c r="T6079">
        <v>0</v>
      </c>
      <c r="U6079">
        <v>0</v>
      </c>
    </row>
    <row r="6080" spans="1:21" x14ac:dyDescent="0.25">
      <c r="A6080" t="s">
        <v>22999</v>
      </c>
      <c r="B6080">
        <v>1</v>
      </c>
      <c r="C6080" t="s">
        <v>78</v>
      </c>
      <c r="D6080" t="s">
        <v>88</v>
      </c>
      <c r="E6080" t="s">
        <v>23000</v>
      </c>
      <c r="F6080" t="s">
        <v>4991</v>
      </c>
      <c r="G6080" t="s">
        <v>71</v>
      </c>
      <c r="H6080" t="s">
        <v>129</v>
      </c>
      <c r="I6080" t="s">
        <v>22</v>
      </c>
      <c r="J6080" t="s">
        <v>141</v>
      </c>
      <c r="K6080" t="s">
        <v>18002</v>
      </c>
      <c r="L6080" t="s">
        <v>23001</v>
      </c>
      <c r="M6080">
        <v>1.4580555550000001</v>
      </c>
      <c r="N6080">
        <v>0</v>
      </c>
      <c r="O6080">
        <v>2</v>
      </c>
      <c r="P6080">
        <v>0</v>
      </c>
      <c r="Q6080">
        <v>0</v>
      </c>
      <c r="R6080">
        <v>0</v>
      </c>
      <c r="S6080">
        <v>2.9161109999999999</v>
      </c>
      <c r="T6080">
        <v>0</v>
      </c>
      <c r="U6080">
        <v>0</v>
      </c>
    </row>
    <row r="6081" spans="1:21" x14ac:dyDescent="0.25">
      <c r="A6081" t="s">
        <v>23002</v>
      </c>
      <c r="B6081">
        <v>1</v>
      </c>
      <c r="C6081" t="s">
        <v>78</v>
      </c>
      <c r="D6081" t="s">
        <v>88</v>
      </c>
      <c r="E6081" t="s">
        <v>23003</v>
      </c>
      <c r="F6081" t="s">
        <v>4991</v>
      </c>
      <c r="G6081" t="s">
        <v>71</v>
      </c>
      <c r="H6081" t="s">
        <v>129</v>
      </c>
      <c r="I6081" t="s">
        <v>22</v>
      </c>
      <c r="J6081" t="s">
        <v>141</v>
      </c>
      <c r="K6081" t="s">
        <v>23004</v>
      </c>
      <c r="L6081" t="s">
        <v>23005</v>
      </c>
      <c r="M6081">
        <v>3.3194444440000002</v>
      </c>
      <c r="N6081">
        <v>0</v>
      </c>
      <c r="O6081">
        <v>2</v>
      </c>
      <c r="P6081">
        <v>0</v>
      </c>
      <c r="Q6081">
        <v>0</v>
      </c>
      <c r="R6081">
        <v>0</v>
      </c>
      <c r="S6081">
        <v>6.6388889999999998</v>
      </c>
      <c r="T6081">
        <v>0</v>
      </c>
      <c r="U6081">
        <v>0</v>
      </c>
    </row>
    <row r="6082" spans="1:21" x14ac:dyDescent="0.25">
      <c r="A6082" t="s">
        <v>23006</v>
      </c>
      <c r="B6082">
        <v>1</v>
      </c>
      <c r="C6082" t="s">
        <v>78</v>
      </c>
      <c r="D6082" t="s">
        <v>90</v>
      </c>
      <c r="E6082" t="s">
        <v>23007</v>
      </c>
      <c r="F6082" t="s">
        <v>177</v>
      </c>
      <c r="G6082" t="s">
        <v>71</v>
      </c>
      <c r="H6082" t="s">
        <v>129</v>
      </c>
      <c r="I6082" t="s">
        <v>22</v>
      </c>
      <c r="J6082" t="s">
        <v>130</v>
      </c>
      <c r="K6082" t="s">
        <v>23008</v>
      </c>
      <c r="L6082" t="s">
        <v>23009</v>
      </c>
      <c r="M6082">
        <v>2.7833333329999999</v>
      </c>
      <c r="N6082">
        <v>0</v>
      </c>
      <c r="O6082">
        <v>2</v>
      </c>
      <c r="P6082">
        <v>0</v>
      </c>
      <c r="Q6082">
        <v>0</v>
      </c>
      <c r="R6082">
        <v>0</v>
      </c>
      <c r="S6082">
        <v>5.5666669999999998</v>
      </c>
      <c r="T6082">
        <v>0</v>
      </c>
      <c r="U6082">
        <v>0</v>
      </c>
    </row>
    <row r="6083" spans="1:21" x14ac:dyDescent="0.25">
      <c r="A6083" t="s">
        <v>23010</v>
      </c>
      <c r="B6083">
        <v>1</v>
      </c>
      <c r="C6083" t="s">
        <v>78</v>
      </c>
      <c r="D6083" t="s">
        <v>90</v>
      </c>
      <c r="E6083" t="s">
        <v>23011</v>
      </c>
      <c r="F6083" t="s">
        <v>4991</v>
      </c>
      <c r="G6083" t="s">
        <v>71</v>
      </c>
      <c r="H6083" t="s">
        <v>129</v>
      </c>
      <c r="I6083" t="s">
        <v>22</v>
      </c>
      <c r="J6083" t="s">
        <v>141</v>
      </c>
      <c r="K6083" t="s">
        <v>23012</v>
      </c>
      <c r="L6083" t="s">
        <v>23013</v>
      </c>
      <c r="M6083">
        <v>4.21</v>
      </c>
      <c r="N6083">
        <v>0</v>
      </c>
      <c r="O6083">
        <v>12</v>
      </c>
      <c r="P6083">
        <v>0</v>
      </c>
      <c r="Q6083">
        <v>0</v>
      </c>
      <c r="R6083">
        <v>0</v>
      </c>
      <c r="S6083">
        <v>50.52</v>
      </c>
      <c r="T6083">
        <v>0</v>
      </c>
      <c r="U6083">
        <v>0</v>
      </c>
    </row>
    <row r="6084" spans="1:21" x14ac:dyDescent="0.25">
      <c r="A6084" t="s">
        <v>23014</v>
      </c>
      <c r="B6084">
        <v>1</v>
      </c>
      <c r="C6084" t="s">
        <v>78</v>
      </c>
      <c r="D6084" t="s">
        <v>90</v>
      </c>
      <c r="E6084" t="s">
        <v>23015</v>
      </c>
      <c r="F6084" t="s">
        <v>2199</v>
      </c>
      <c r="G6084" t="s">
        <v>71</v>
      </c>
      <c r="H6084" t="s">
        <v>129</v>
      </c>
      <c r="I6084" t="s">
        <v>22</v>
      </c>
      <c r="J6084" t="s">
        <v>141</v>
      </c>
      <c r="K6084" t="s">
        <v>23016</v>
      </c>
      <c r="L6084" t="s">
        <v>23017</v>
      </c>
      <c r="M6084">
        <v>7.2905555550000001</v>
      </c>
      <c r="N6084">
        <v>0</v>
      </c>
      <c r="O6084">
        <v>1</v>
      </c>
      <c r="P6084">
        <v>0</v>
      </c>
      <c r="Q6084">
        <v>0</v>
      </c>
      <c r="R6084">
        <v>0</v>
      </c>
      <c r="S6084">
        <v>7.2905559999999996</v>
      </c>
      <c r="T6084">
        <v>0</v>
      </c>
      <c r="U6084">
        <v>0</v>
      </c>
    </row>
    <row r="6085" spans="1:21" x14ac:dyDescent="0.25">
      <c r="A6085" t="s">
        <v>23018</v>
      </c>
      <c r="B6085">
        <v>1</v>
      </c>
      <c r="C6085" t="s">
        <v>78</v>
      </c>
      <c r="D6085" t="s">
        <v>90</v>
      </c>
      <c r="E6085" t="s">
        <v>22585</v>
      </c>
      <c r="F6085" t="s">
        <v>5070</v>
      </c>
      <c r="G6085" t="s">
        <v>71</v>
      </c>
      <c r="H6085" t="s">
        <v>129</v>
      </c>
      <c r="I6085" t="s">
        <v>22</v>
      </c>
      <c r="J6085" t="s">
        <v>141</v>
      </c>
      <c r="K6085" t="s">
        <v>23019</v>
      </c>
      <c r="L6085" t="s">
        <v>23020</v>
      </c>
      <c r="M6085">
        <v>0.48111111099999998</v>
      </c>
      <c r="N6085">
        <v>0</v>
      </c>
      <c r="O6085">
        <v>8</v>
      </c>
      <c r="P6085">
        <v>0</v>
      </c>
      <c r="Q6085">
        <v>0</v>
      </c>
      <c r="R6085">
        <v>0</v>
      </c>
      <c r="S6085">
        <v>3.8488889999999998</v>
      </c>
      <c r="T6085">
        <v>0</v>
      </c>
      <c r="U6085">
        <v>0</v>
      </c>
    </row>
    <row r="6086" spans="1:21" x14ac:dyDescent="0.25">
      <c r="A6086" t="s">
        <v>23021</v>
      </c>
      <c r="B6086">
        <v>1</v>
      </c>
      <c r="C6086" t="s">
        <v>78</v>
      </c>
      <c r="D6086" t="s">
        <v>90</v>
      </c>
      <c r="E6086" t="s">
        <v>23022</v>
      </c>
      <c r="F6086" t="s">
        <v>5070</v>
      </c>
      <c r="G6086" t="s">
        <v>71</v>
      </c>
      <c r="H6086" t="s">
        <v>129</v>
      </c>
      <c r="I6086" t="s">
        <v>22</v>
      </c>
      <c r="J6086" t="s">
        <v>141</v>
      </c>
      <c r="K6086" t="s">
        <v>23023</v>
      </c>
      <c r="L6086" t="s">
        <v>23024</v>
      </c>
      <c r="M6086">
        <v>3.8077777770000001</v>
      </c>
      <c r="N6086">
        <v>0</v>
      </c>
      <c r="O6086">
        <v>1</v>
      </c>
      <c r="P6086">
        <v>0</v>
      </c>
      <c r="Q6086">
        <v>0</v>
      </c>
      <c r="R6086">
        <v>0</v>
      </c>
      <c r="S6086">
        <v>3.8077779999999999</v>
      </c>
      <c r="T6086">
        <v>0</v>
      </c>
      <c r="U6086">
        <v>0</v>
      </c>
    </row>
    <row r="6087" spans="1:21" x14ac:dyDescent="0.25">
      <c r="A6087" t="s">
        <v>23025</v>
      </c>
      <c r="B6087">
        <v>1</v>
      </c>
      <c r="C6087" t="s">
        <v>78</v>
      </c>
      <c r="D6087" t="s">
        <v>88</v>
      </c>
      <c r="E6087" t="s">
        <v>23026</v>
      </c>
      <c r="F6087" t="s">
        <v>4996</v>
      </c>
      <c r="G6087" t="s">
        <v>71</v>
      </c>
      <c r="H6087" t="s">
        <v>129</v>
      </c>
      <c r="I6087" t="s">
        <v>22</v>
      </c>
      <c r="J6087" t="s">
        <v>141</v>
      </c>
      <c r="K6087" t="s">
        <v>23027</v>
      </c>
      <c r="L6087" t="s">
        <v>23028</v>
      </c>
      <c r="M6087">
        <v>2.5180555550000001</v>
      </c>
      <c r="N6087">
        <v>0</v>
      </c>
      <c r="O6087">
        <v>200</v>
      </c>
      <c r="P6087">
        <v>0</v>
      </c>
      <c r="Q6087">
        <v>2</v>
      </c>
      <c r="R6087">
        <v>0</v>
      </c>
      <c r="S6087">
        <v>503.61111099999999</v>
      </c>
      <c r="T6087">
        <v>0</v>
      </c>
      <c r="U6087">
        <v>5.036111</v>
      </c>
    </row>
    <row r="6088" spans="1:21" x14ac:dyDescent="0.25">
      <c r="A6088" t="s">
        <v>23029</v>
      </c>
      <c r="B6088">
        <v>1</v>
      </c>
      <c r="C6088" t="s">
        <v>78</v>
      </c>
      <c r="D6088" t="s">
        <v>80</v>
      </c>
      <c r="E6088" t="s">
        <v>23030</v>
      </c>
      <c r="F6088" t="s">
        <v>5470</v>
      </c>
      <c r="G6088" t="s">
        <v>71</v>
      </c>
      <c r="H6088" t="s">
        <v>129</v>
      </c>
      <c r="I6088" t="s">
        <v>22</v>
      </c>
      <c r="J6088" t="s">
        <v>141</v>
      </c>
      <c r="K6088" t="s">
        <v>23031</v>
      </c>
      <c r="L6088" t="s">
        <v>23032</v>
      </c>
      <c r="M6088">
        <v>1.2636111109999999</v>
      </c>
      <c r="N6088">
        <v>1</v>
      </c>
      <c r="O6088">
        <v>354</v>
      </c>
      <c r="P6088">
        <v>0</v>
      </c>
      <c r="Q6088">
        <v>0</v>
      </c>
      <c r="R6088">
        <v>1.263611</v>
      </c>
      <c r="S6088">
        <v>447.318333</v>
      </c>
      <c r="T6088">
        <v>0</v>
      </c>
      <c r="U6088">
        <v>0</v>
      </c>
    </row>
    <row r="6089" spans="1:21" x14ac:dyDescent="0.25">
      <c r="A6089" t="s">
        <v>23033</v>
      </c>
      <c r="B6089">
        <v>1</v>
      </c>
      <c r="C6089" t="s">
        <v>78</v>
      </c>
      <c r="D6089" t="s">
        <v>88</v>
      </c>
      <c r="E6089" t="s">
        <v>23034</v>
      </c>
      <c r="F6089" t="s">
        <v>6241</v>
      </c>
      <c r="G6089" t="s">
        <v>71</v>
      </c>
      <c r="H6089" t="s">
        <v>129</v>
      </c>
      <c r="I6089" t="s">
        <v>22</v>
      </c>
      <c r="J6089" t="s">
        <v>141</v>
      </c>
      <c r="K6089" t="s">
        <v>23035</v>
      </c>
      <c r="L6089" t="s">
        <v>23036</v>
      </c>
      <c r="M6089">
        <v>1.2250000000000001</v>
      </c>
      <c r="N6089">
        <v>0</v>
      </c>
      <c r="O6089">
        <v>9</v>
      </c>
      <c r="P6089">
        <v>0</v>
      </c>
      <c r="Q6089">
        <v>0</v>
      </c>
      <c r="R6089">
        <v>0</v>
      </c>
      <c r="S6089">
        <v>11.025</v>
      </c>
      <c r="T6089">
        <v>0</v>
      </c>
      <c r="U6089">
        <v>0</v>
      </c>
    </row>
    <row r="6090" spans="1:21" x14ac:dyDescent="0.25">
      <c r="A6090" t="s">
        <v>23037</v>
      </c>
      <c r="B6090">
        <v>1</v>
      </c>
      <c r="C6090" t="s">
        <v>78</v>
      </c>
      <c r="D6090" t="s">
        <v>88</v>
      </c>
      <c r="E6090" t="s">
        <v>23034</v>
      </c>
      <c r="F6090" t="s">
        <v>6241</v>
      </c>
      <c r="G6090" t="s">
        <v>71</v>
      </c>
      <c r="H6090" t="s">
        <v>129</v>
      </c>
      <c r="I6090" t="s">
        <v>22</v>
      </c>
      <c r="J6090" t="s">
        <v>141</v>
      </c>
      <c r="K6090" t="s">
        <v>23038</v>
      </c>
      <c r="L6090" t="s">
        <v>23039</v>
      </c>
      <c r="M6090">
        <v>0.33472222200000001</v>
      </c>
      <c r="N6090">
        <v>0</v>
      </c>
      <c r="O6090">
        <v>9</v>
      </c>
      <c r="P6090">
        <v>0</v>
      </c>
      <c r="Q6090">
        <v>0</v>
      </c>
      <c r="R6090">
        <v>0</v>
      </c>
      <c r="S6090">
        <v>3.0125000000000002</v>
      </c>
      <c r="T6090">
        <v>0</v>
      </c>
      <c r="U6090">
        <v>0</v>
      </c>
    </row>
    <row r="6091" spans="1:21" x14ac:dyDescent="0.25">
      <c r="A6091" t="s">
        <v>23040</v>
      </c>
      <c r="B6091">
        <v>1</v>
      </c>
      <c r="C6091" t="s">
        <v>78</v>
      </c>
      <c r="D6091" t="s">
        <v>88</v>
      </c>
      <c r="E6091" t="s">
        <v>23041</v>
      </c>
      <c r="F6091" t="s">
        <v>5012</v>
      </c>
      <c r="G6091" t="s">
        <v>72</v>
      </c>
      <c r="H6091" t="s">
        <v>129</v>
      </c>
      <c r="I6091" t="s">
        <v>22</v>
      </c>
      <c r="J6091" t="s">
        <v>141</v>
      </c>
      <c r="K6091" t="s">
        <v>23042</v>
      </c>
      <c r="L6091" t="s">
        <v>23043</v>
      </c>
      <c r="M6091">
        <v>0.54722222200000004</v>
      </c>
      <c r="N6091">
        <v>1</v>
      </c>
      <c r="O6091">
        <v>330</v>
      </c>
      <c r="P6091">
        <v>0</v>
      </c>
      <c r="Q6091">
        <v>0</v>
      </c>
      <c r="R6091">
        <v>0.54722199999999999</v>
      </c>
      <c r="S6091">
        <v>180.58333300000001</v>
      </c>
      <c r="T6091">
        <v>0</v>
      </c>
      <c r="U6091">
        <v>0</v>
      </c>
    </row>
    <row r="6092" spans="1:21" x14ac:dyDescent="0.25">
      <c r="A6092" t="s">
        <v>23044</v>
      </c>
      <c r="B6092">
        <v>1</v>
      </c>
      <c r="C6092" t="s">
        <v>78</v>
      </c>
      <c r="D6092" t="s">
        <v>80</v>
      </c>
      <c r="E6092" t="s">
        <v>23045</v>
      </c>
      <c r="F6092" t="s">
        <v>4996</v>
      </c>
      <c r="G6092" t="s">
        <v>71</v>
      </c>
      <c r="H6092" t="s">
        <v>129</v>
      </c>
      <c r="I6092" t="s">
        <v>22</v>
      </c>
      <c r="J6092" t="s">
        <v>141</v>
      </c>
      <c r="K6092" t="s">
        <v>23046</v>
      </c>
      <c r="L6092" t="s">
        <v>23047</v>
      </c>
      <c r="M6092">
        <v>1.3591666659999999</v>
      </c>
      <c r="N6092">
        <v>0</v>
      </c>
      <c r="O6092">
        <v>61</v>
      </c>
      <c r="P6092">
        <v>0</v>
      </c>
      <c r="Q6092">
        <v>0</v>
      </c>
      <c r="R6092">
        <v>0</v>
      </c>
      <c r="S6092">
        <v>82.909166999999997</v>
      </c>
      <c r="T6092">
        <v>0</v>
      </c>
      <c r="U6092">
        <v>0</v>
      </c>
    </row>
    <row r="6093" spans="1:21" x14ac:dyDescent="0.25">
      <c r="A6093" t="s">
        <v>23048</v>
      </c>
      <c r="B6093">
        <v>1</v>
      </c>
      <c r="C6093" t="s">
        <v>78</v>
      </c>
      <c r="D6093" t="s">
        <v>80</v>
      </c>
      <c r="E6093" t="s">
        <v>23049</v>
      </c>
      <c r="F6093" t="s">
        <v>4991</v>
      </c>
      <c r="G6093" t="s">
        <v>71</v>
      </c>
      <c r="H6093" t="s">
        <v>129</v>
      </c>
      <c r="I6093" t="s">
        <v>22</v>
      </c>
      <c r="J6093" t="s">
        <v>141</v>
      </c>
      <c r="K6093" t="s">
        <v>23050</v>
      </c>
      <c r="L6093" t="s">
        <v>23051</v>
      </c>
      <c r="M6093">
        <v>1.828333333</v>
      </c>
      <c r="N6093">
        <v>0</v>
      </c>
      <c r="O6093">
        <v>1</v>
      </c>
      <c r="P6093">
        <v>0</v>
      </c>
      <c r="Q6093">
        <v>0</v>
      </c>
      <c r="R6093">
        <v>0</v>
      </c>
      <c r="S6093">
        <v>1.828333</v>
      </c>
      <c r="T6093">
        <v>0</v>
      </c>
      <c r="U6093">
        <v>0</v>
      </c>
    </row>
    <row r="6094" spans="1:21" x14ac:dyDescent="0.25">
      <c r="A6094" t="s">
        <v>23052</v>
      </c>
      <c r="B6094">
        <v>1</v>
      </c>
      <c r="C6094" t="s">
        <v>79</v>
      </c>
      <c r="D6094" t="s">
        <v>117</v>
      </c>
      <c r="E6094" t="s">
        <v>23053</v>
      </c>
      <c r="F6094" t="s">
        <v>140</v>
      </c>
      <c r="G6094" t="s">
        <v>72</v>
      </c>
      <c r="H6094" t="s">
        <v>129</v>
      </c>
      <c r="I6094" t="s">
        <v>22</v>
      </c>
      <c r="J6094" t="s">
        <v>141</v>
      </c>
      <c r="K6094" t="s">
        <v>23054</v>
      </c>
      <c r="L6094" t="s">
        <v>23055</v>
      </c>
      <c r="M6094">
        <v>1.7327777769999999</v>
      </c>
      <c r="N6094">
        <v>6</v>
      </c>
      <c r="O6094">
        <v>215</v>
      </c>
      <c r="P6094">
        <v>0</v>
      </c>
      <c r="Q6094">
        <v>0</v>
      </c>
      <c r="R6094">
        <v>10.396667000000001</v>
      </c>
      <c r="S6094">
        <v>372.54722199999998</v>
      </c>
      <c r="T6094">
        <v>0</v>
      </c>
      <c r="U6094">
        <v>0</v>
      </c>
    </row>
    <row r="6095" spans="1:21" x14ac:dyDescent="0.25">
      <c r="A6095" t="s">
        <v>23056</v>
      </c>
      <c r="B6095">
        <v>1</v>
      </c>
      <c r="C6095" t="s">
        <v>79</v>
      </c>
      <c r="D6095" t="s">
        <v>119</v>
      </c>
      <c r="E6095" t="s">
        <v>2155</v>
      </c>
      <c r="F6095" t="s">
        <v>140</v>
      </c>
      <c r="G6095" t="s">
        <v>72</v>
      </c>
      <c r="H6095" t="s">
        <v>129</v>
      </c>
      <c r="I6095" t="s">
        <v>22</v>
      </c>
      <c r="J6095" t="s">
        <v>141</v>
      </c>
      <c r="K6095" t="s">
        <v>23057</v>
      </c>
      <c r="L6095" t="s">
        <v>23058</v>
      </c>
      <c r="M6095">
        <v>0.26861111100000001</v>
      </c>
      <c r="N6095">
        <v>7</v>
      </c>
      <c r="O6095">
        <v>446</v>
      </c>
      <c r="P6095">
        <v>226</v>
      </c>
      <c r="Q6095">
        <v>373</v>
      </c>
      <c r="R6095">
        <v>1.8802779999999999</v>
      </c>
      <c r="S6095">
        <v>119.800556</v>
      </c>
      <c r="T6095">
        <v>60.706111</v>
      </c>
      <c r="U6095">
        <v>100.19194400000001</v>
      </c>
    </row>
    <row r="6096" spans="1:21" x14ac:dyDescent="0.25">
      <c r="A6096" t="s">
        <v>23059</v>
      </c>
      <c r="B6096">
        <v>1</v>
      </c>
      <c r="C6096" t="s">
        <v>79</v>
      </c>
      <c r="D6096" t="s">
        <v>119</v>
      </c>
      <c r="E6096" t="s">
        <v>2151</v>
      </c>
      <c r="F6096" t="s">
        <v>5177</v>
      </c>
      <c r="G6096" t="s">
        <v>72</v>
      </c>
      <c r="H6096" t="s">
        <v>129</v>
      </c>
      <c r="I6096" t="s">
        <v>22</v>
      </c>
      <c r="J6096" t="s">
        <v>141</v>
      </c>
      <c r="K6096" t="s">
        <v>23060</v>
      </c>
      <c r="L6096" t="s">
        <v>23061</v>
      </c>
      <c r="M6096">
        <v>1.2227777769999999</v>
      </c>
      <c r="N6096">
        <v>0</v>
      </c>
      <c r="O6096">
        <v>0</v>
      </c>
      <c r="P6096">
        <v>139</v>
      </c>
      <c r="Q6096">
        <v>918</v>
      </c>
      <c r="R6096">
        <v>0</v>
      </c>
      <c r="S6096">
        <v>0</v>
      </c>
      <c r="T6096">
        <v>169.96611100000001</v>
      </c>
      <c r="U6096">
        <v>1122.5099990000001</v>
      </c>
    </row>
    <row r="6097" spans="1:21" x14ac:dyDescent="0.25">
      <c r="A6097" t="s">
        <v>23062</v>
      </c>
      <c r="B6097">
        <v>1</v>
      </c>
      <c r="C6097" t="s">
        <v>79</v>
      </c>
      <c r="D6097" t="s">
        <v>119</v>
      </c>
      <c r="E6097" t="s">
        <v>23063</v>
      </c>
      <c r="F6097" t="s">
        <v>140</v>
      </c>
      <c r="G6097" t="s">
        <v>72</v>
      </c>
      <c r="H6097" t="s">
        <v>129</v>
      </c>
      <c r="I6097" t="s">
        <v>22</v>
      </c>
      <c r="J6097" t="s">
        <v>141</v>
      </c>
      <c r="K6097" t="s">
        <v>23064</v>
      </c>
      <c r="L6097" t="s">
        <v>23065</v>
      </c>
      <c r="M6097">
        <v>0.20499999999999999</v>
      </c>
      <c r="N6097">
        <v>0</v>
      </c>
      <c r="O6097">
        <v>0</v>
      </c>
      <c r="P6097">
        <v>5</v>
      </c>
      <c r="Q6097">
        <v>0</v>
      </c>
      <c r="R6097">
        <v>0</v>
      </c>
      <c r="S6097">
        <v>0</v>
      </c>
      <c r="T6097">
        <v>1.0249999999999999</v>
      </c>
      <c r="U6097">
        <v>0</v>
      </c>
    </row>
    <row r="6098" spans="1:21" x14ac:dyDescent="0.25">
      <c r="A6098" t="s">
        <v>23066</v>
      </c>
      <c r="B6098">
        <v>1</v>
      </c>
      <c r="C6098" t="s">
        <v>79</v>
      </c>
      <c r="D6098" t="s">
        <v>119</v>
      </c>
      <c r="E6098" t="s">
        <v>2181</v>
      </c>
      <c r="F6098" t="s">
        <v>140</v>
      </c>
      <c r="G6098" t="s">
        <v>72</v>
      </c>
      <c r="H6098" t="s">
        <v>129</v>
      </c>
      <c r="I6098" t="s">
        <v>22</v>
      </c>
      <c r="J6098" t="s">
        <v>141</v>
      </c>
      <c r="K6098" t="s">
        <v>23067</v>
      </c>
      <c r="L6098" t="s">
        <v>23068</v>
      </c>
      <c r="M6098">
        <v>0.17</v>
      </c>
      <c r="N6098">
        <v>0</v>
      </c>
      <c r="O6098">
        <v>8</v>
      </c>
      <c r="P6098">
        <v>21</v>
      </c>
      <c r="Q6098">
        <v>30</v>
      </c>
      <c r="R6098">
        <v>0</v>
      </c>
      <c r="S6098">
        <v>1.36</v>
      </c>
      <c r="T6098">
        <v>3.57</v>
      </c>
      <c r="U6098">
        <v>5.0999999999999996</v>
      </c>
    </row>
    <row r="6099" spans="1:21" x14ac:dyDescent="0.25">
      <c r="A6099" t="s">
        <v>23069</v>
      </c>
      <c r="B6099">
        <v>1</v>
      </c>
      <c r="C6099" t="s">
        <v>79</v>
      </c>
      <c r="D6099" t="s">
        <v>119</v>
      </c>
      <c r="E6099" t="s">
        <v>23070</v>
      </c>
      <c r="F6099" t="s">
        <v>3531</v>
      </c>
      <c r="G6099" t="s">
        <v>72</v>
      </c>
      <c r="H6099" t="s">
        <v>129</v>
      </c>
      <c r="I6099" t="s">
        <v>22</v>
      </c>
      <c r="J6099" t="s">
        <v>141</v>
      </c>
      <c r="K6099" t="s">
        <v>23071</v>
      </c>
      <c r="L6099" t="s">
        <v>23072</v>
      </c>
      <c r="M6099">
        <v>4.3094444440000004</v>
      </c>
      <c r="N6099">
        <v>0</v>
      </c>
      <c r="O6099">
        <v>0</v>
      </c>
      <c r="P6099">
        <v>22</v>
      </c>
      <c r="Q6099">
        <v>117</v>
      </c>
      <c r="R6099">
        <v>0</v>
      </c>
      <c r="S6099">
        <v>0</v>
      </c>
      <c r="T6099">
        <v>94.807777999999999</v>
      </c>
      <c r="U6099">
        <v>504.20499999999998</v>
      </c>
    </row>
    <row r="6100" spans="1:21" x14ac:dyDescent="0.25">
      <c r="A6100" t="s">
        <v>23073</v>
      </c>
      <c r="B6100">
        <v>1</v>
      </c>
      <c r="C6100" t="s">
        <v>79</v>
      </c>
      <c r="D6100" t="s">
        <v>119</v>
      </c>
      <c r="E6100" t="s">
        <v>2155</v>
      </c>
      <c r="F6100" t="s">
        <v>140</v>
      </c>
      <c r="G6100" t="s">
        <v>72</v>
      </c>
      <c r="H6100" t="s">
        <v>129</v>
      </c>
      <c r="I6100" t="s">
        <v>22</v>
      </c>
      <c r="J6100" t="s">
        <v>141</v>
      </c>
      <c r="K6100" t="s">
        <v>23074</v>
      </c>
      <c r="L6100" t="s">
        <v>23075</v>
      </c>
      <c r="M6100">
        <v>0.55249999999999999</v>
      </c>
      <c r="N6100">
        <v>0</v>
      </c>
      <c r="O6100">
        <v>0</v>
      </c>
      <c r="P6100">
        <v>1</v>
      </c>
      <c r="Q6100">
        <v>156</v>
      </c>
      <c r="R6100">
        <v>0</v>
      </c>
      <c r="S6100">
        <v>0</v>
      </c>
      <c r="T6100">
        <v>0.55249999999999999</v>
      </c>
      <c r="U6100">
        <v>86.19</v>
      </c>
    </row>
    <row r="6101" spans="1:21" x14ac:dyDescent="0.25">
      <c r="A6101" t="s">
        <v>23076</v>
      </c>
      <c r="B6101">
        <v>1</v>
      </c>
      <c r="C6101" t="s">
        <v>79</v>
      </c>
      <c r="D6101" t="s">
        <v>119</v>
      </c>
      <c r="E6101" t="s">
        <v>2177</v>
      </c>
      <c r="F6101" t="s">
        <v>140</v>
      </c>
      <c r="G6101" t="s">
        <v>72</v>
      </c>
      <c r="H6101" t="s">
        <v>129</v>
      </c>
      <c r="I6101" t="s">
        <v>22</v>
      </c>
      <c r="J6101" t="s">
        <v>141</v>
      </c>
      <c r="K6101" t="s">
        <v>23077</v>
      </c>
      <c r="L6101" t="s">
        <v>23078</v>
      </c>
      <c r="M6101">
        <v>0.71944444399999996</v>
      </c>
      <c r="N6101">
        <v>0</v>
      </c>
      <c r="O6101">
        <v>39</v>
      </c>
      <c r="P6101">
        <v>1</v>
      </c>
      <c r="Q6101">
        <v>3</v>
      </c>
      <c r="R6101">
        <v>0</v>
      </c>
      <c r="S6101">
        <v>28.058333000000001</v>
      </c>
      <c r="T6101">
        <v>0.71944399999999997</v>
      </c>
      <c r="U6101">
        <v>2.1583329999999998</v>
      </c>
    </row>
    <row r="6102" spans="1:21" x14ac:dyDescent="0.25">
      <c r="A6102" t="s">
        <v>23079</v>
      </c>
      <c r="B6102">
        <v>1</v>
      </c>
      <c r="C6102" t="s">
        <v>79</v>
      </c>
      <c r="D6102" t="s">
        <v>119</v>
      </c>
      <c r="E6102" t="s">
        <v>23080</v>
      </c>
      <c r="F6102" t="s">
        <v>128</v>
      </c>
      <c r="G6102" t="s">
        <v>71</v>
      </c>
      <c r="H6102" t="s">
        <v>129</v>
      </c>
      <c r="I6102" t="s">
        <v>22</v>
      </c>
      <c r="J6102" t="s">
        <v>130</v>
      </c>
      <c r="K6102" t="s">
        <v>23081</v>
      </c>
      <c r="L6102" t="s">
        <v>23082</v>
      </c>
      <c r="M6102">
        <v>0.83144527700000004</v>
      </c>
      <c r="N6102">
        <v>2</v>
      </c>
      <c r="O6102">
        <v>534</v>
      </c>
      <c r="P6102">
        <v>0</v>
      </c>
      <c r="Q6102">
        <v>0</v>
      </c>
      <c r="R6102">
        <v>1.6628909999999999</v>
      </c>
      <c r="S6102">
        <v>443.99177800000001</v>
      </c>
      <c r="T6102">
        <v>0</v>
      </c>
      <c r="U6102">
        <v>0</v>
      </c>
    </row>
    <row r="6103" spans="1:21" x14ac:dyDescent="0.25">
      <c r="A6103" t="s">
        <v>23083</v>
      </c>
      <c r="B6103">
        <v>1</v>
      </c>
      <c r="C6103" t="s">
        <v>79</v>
      </c>
      <c r="D6103" t="s">
        <v>119</v>
      </c>
      <c r="E6103" t="s">
        <v>2155</v>
      </c>
      <c r="F6103" t="s">
        <v>140</v>
      </c>
      <c r="G6103" t="s">
        <v>72</v>
      </c>
      <c r="H6103" t="s">
        <v>129</v>
      </c>
      <c r="I6103" t="s">
        <v>22</v>
      </c>
      <c r="J6103" t="s">
        <v>141</v>
      </c>
      <c r="K6103" t="s">
        <v>23084</v>
      </c>
      <c r="L6103" t="s">
        <v>23085</v>
      </c>
      <c r="M6103">
        <v>0.245277777</v>
      </c>
      <c r="N6103">
        <v>7</v>
      </c>
      <c r="O6103">
        <v>447</v>
      </c>
      <c r="P6103">
        <v>227</v>
      </c>
      <c r="Q6103">
        <v>372</v>
      </c>
      <c r="R6103">
        <v>1.716944</v>
      </c>
      <c r="S6103">
        <v>109.639166</v>
      </c>
      <c r="T6103">
        <v>55.678055000000001</v>
      </c>
      <c r="U6103">
        <v>91.243333000000007</v>
      </c>
    </row>
    <row r="6104" spans="1:21" x14ac:dyDescent="0.25">
      <c r="A6104" t="s">
        <v>23086</v>
      </c>
      <c r="B6104">
        <v>1</v>
      </c>
      <c r="C6104" t="s">
        <v>79</v>
      </c>
      <c r="D6104" t="s">
        <v>119</v>
      </c>
      <c r="E6104" t="s">
        <v>2177</v>
      </c>
      <c r="F6104" t="s">
        <v>140</v>
      </c>
      <c r="G6104" t="s">
        <v>72</v>
      </c>
      <c r="H6104" t="s">
        <v>129</v>
      </c>
      <c r="I6104" t="s">
        <v>22</v>
      </c>
      <c r="J6104" t="s">
        <v>141</v>
      </c>
      <c r="K6104" t="s">
        <v>23087</v>
      </c>
      <c r="L6104" t="s">
        <v>23088</v>
      </c>
      <c r="M6104">
        <v>0.23027777699999999</v>
      </c>
      <c r="N6104">
        <v>7</v>
      </c>
      <c r="O6104">
        <v>447</v>
      </c>
      <c r="P6104">
        <v>227</v>
      </c>
      <c r="Q6104">
        <v>372</v>
      </c>
      <c r="R6104">
        <v>1.611944</v>
      </c>
      <c r="S6104">
        <v>102.934166</v>
      </c>
      <c r="T6104">
        <v>52.273054999999999</v>
      </c>
      <c r="U6104">
        <v>85.663332999999994</v>
      </c>
    </row>
    <row r="6105" spans="1:21" x14ac:dyDescent="0.25">
      <c r="A6105" t="s">
        <v>23089</v>
      </c>
      <c r="B6105">
        <v>1</v>
      </c>
      <c r="C6105" t="s">
        <v>79</v>
      </c>
      <c r="D6105" t="s">
        <v>119</v>
      </c>
      <c r="E6105" t="s">
        <v>2151</v>
      </c>
      <c r="F6105" t="s">
        <v>140</v>
      </c>
      <c r="G6105" t="s">
        <v>72</v>
      </c>
      <c r="H6105" t="s">
        <v>129</v>
      </c>
      <c r="I6105" t="s">
        <v>22</v>
      </c>
      <c r="J6105" t="s">
        <v>141</v>
      </c>
      <c r="K6105" t="s">
        <v>14271</v>
      </c>
      <c r="L6105" t="s">
        <v>23090</v>
      </c>
      <c r="M6105">
        <v>0.2525</v>
      </c>
      <c r="N6105">
        <v>0</v>
      </c>
      <c r="O6105">
        <v>0</v>
      </c>
      <c r="P6105">
        <v>140</v>
      </c>
      <c r="Q6105">
        <v>919</v>
      </c>
      <c r="R6105">
        <v>0</v>
      </c>
      <c r="S6105">
        <v>0</v>
      </c>
      <c r="T6105">
        <v>35.35</v>
      </c>
      <c r="U6105">
        <v>232.04750000000001</v>
      </c>
    </row>
    <row r="6106" spans="1:21" x14ac:dyDescent="0.25">
      <c r="A6106" t="s">
        <v>23091</v>
      </c>
      <c r="B6106">
        <v>1</v>
      </c>
      <c r="C6106" t="s">
        <v>79</v>
      </c>
      <c r="D6106" t="s">
        <v>119</v>
      </c>
      <c r="E6106" t="s">
        <v>2163</v>
      </c>
      <c r="F6106" t="s">
        <v>140</v>
      </c>
      <c r="G6106" t="s">
        <v>72</v>
      </c>
      <c r="H6106" t="s">
        <v>129</v>
      </c>
      <c r="I6106" t="s">
        <v>22</v>
      </c>
      <c r="J6106" t="s">
        <v>141</v>
      </c>
      <c r="K6106" t="s">
        <v>23092</v>
      </c>
      <c r="L6106" t="s">
        <v>23093</v>
      </c>
      <c r="M6106">
        <v>0.133333333</v>
      </c>
      <c r="N6106">
        <v>0</v>
      </c>
      <c r="O6106">
        <v>112</v>
      </c>
      <c r="P6106">
        <v>1</v>
      </c>
      <c r="Q6106">
        <v>1</v>
      </c>
      <c r="R6106">
        <v>0</v>
      </c>
      <c r="S6106">
        <v>14.933332999999999</v>
      </c>
      <c r="T6106">
        <v>0.13333300000000001</v>
      </c>
      <c r="U6106">
        <v>0.13333300000000001</v>
      </c>
    </row>
    <row r="6107" spans="1:21" x14ac:dyDescent="0.25">
      <c r="A6107" t="s">
        <v>23094</v>
      </c>
      <c r="B6107">
        <v>1</v>
      </c>
      <c r="C6107" t="s">
        <v>79</v>
      </c>
      <c r="D6107" t="s">
        <v>119</v>
      </c>
      <c r="E6107" t="s">
        <v>2151</v>
      </c>
      <c r="F6107" t="s">
        <v>140</v>
      </c>
      <c r="G6107" t="s">
        <v>72</v>
      </c>
      <c r="H6107" t="s">
        <v>129</v>
      </c>
      <c r="I6107" t="s">
        <v>22</v>
      </c>
      <c r="J6107" t="s">
        <v>141</v>
      </c>
      <c r="K6107" t="s">
        <v>23095</v>
      </c>
      <c r="L6107" t="s">
        <v>23096</v>
      </c>
      <c r="M6107">
        <v>0.25555555499999999</v>
      </c>
      <c r="N6107">
        <v>0</v>
      </c>
      <c r="O6107">
        <v>0</v>
      </c>
      <c r="P6107">
        <v>140</v>
      </c>
      <c r="Q6107">
        <v>919</v>
      </c>
      <c r="R6107">
        <v>0</v>
      </c>
      <c r="S6107">
        <v>0</v>
      </c>
      <c r="T6107">
        <v>35.777777999999998</v>
      </c>
      <c r="U6107">
        <v>234.85555500000001</v>
      </c>
    </row>
    <row r="6108" spans="1:21" x14ac:dyDescent="0.25">
      <c r="A6108" t="s">
        <v>23097</v>
      </c>
      <c r="B6108">
        <v>1</v>
      </c>
      <c r="C6108" t="s">
        <v>79</v>
      </c>
      <c r="D6108" t="s">
        <v>119</v>
      </c>
      <c r="E6108" t="s">
        <v>2151</v>
      </c>
      <c r="F6108" t="s">
        <v>140</v>
      </c>
      <c r="G6108" t="s">
        <v>72</v>
      </c>
      <c r="H6108" t="s">
        <v>129</v>
      </c>
      <c r="I6108" t="s">
        <v>22</v>
      </c>
      <c r="J6108" t="s">
        <v>141</v>
      </c>
      <c r="K6108" t="s">
        <v>23098</v>
      </c>
      <c r="L6108" t="s">
        <v>23099</v>
      </c>
      <c r="M6108">
        <v>0.175277777</v>
      </c>
      <c r="N6108">
        <v>0</v>
      </c>
      <c r="O6108">
        <v>0</v>
      </c>
      <c r="P6108">
        <v>1</v>
      </c>
      <c r="Q6108">
        <v>101</v>
      </c>
      <c r="R6108">
        <v>0</v>
      </c>
      <c r="S6108">
        <v>0</v>
      </c>
      <c r="T6108">
        <v>0.17527799999999999</v>
      </c>
      <c r="U6108">
        <v>17.703054999999999</v>
      </c>
    </row>
    <row r="6109" spans="1:21" x14ac:dyDescent="0.25">
      <c r="A6109" t="s">
        <v>23100</v>
      </c>
      <c r="B6109">
        <v>1</v>
      </c>
      <c r="C6109" t="s">
        <v>79</v>
      </c>
      <c r="D6109" t="s">
        <v>119</v>
      </c>
      <c r="E6109" t="s">
        <v>2151</v>
      </c>
      <c r="F6109" t="s">
        <v>140</v>
      </c>
      <c r="G6109" t="s">
        <v>72</v>
      </c>
      <c r="H6109" t="s">
        <v>129</v>
      </c>
      <c r="I6109" t="s">
        <v>22</v>
      </c>
      <c r="J6109" t="s">
        <v>141</v>
      </c>
      <c r="K6109" t="s">
        <v>23101</v>
      </c>
      <c r="L6109" t="s">
        <v>23102</v>
      </c>
      <c r="M6109">
        <v>0.16055555499999999</v>
      </c>
      <c r="N6109">
        <v>0</v>
      </c>
      <c r="O6109">
        <v>0</v>
      </c>
      <c r="P6109">
        <v>1</v>
      </c>
      <c r="Q6109">
        <v>37</v>
      </c>
      <c r="R6109">
        <v>0</v>
      </c>
      <c r="S6109">
        <v>0</v>
      </c>
      <c r="T6109">
        <v>0.160556</v>
      </c>
      <c r="U6109">
        <v>5.9405559999999999</v>
      </c>
    </row>
    <row r="6110" spans="1:21" x14ac:dyDescent="0.25">
      <c r="A6110" t="s">
        <v>23103</v>
      </c>
      <c r="B6110">
        <v>1</v>
      </c>
      <c r="C6110" t="s">
        <v>79</v>
      </c>
      <c r="D6110" t="s">
        <v>119</v>
      </c>
      <c r="E6110" t="s">
        <v>23104</v>
      </c>
      <c r="F6110" t="s">
        <v>4986</v>
      </c>
      <c r="G6110" t="s">
        <v>71</v>
      </c>
      <c r="H6110" t="s">
        <v>129</v>
      </c>
      <c r="I6110" t="s">
        <v>22</v>
      </c>
      <c r="J6110" t="s">
        <v>141</v>
      </c>
      <c r="K6110" t="s">
        <v>23105</v>
      </c>
      <c r="L6110" t="s">
        <v>23106</v>
      </c>
      <c r="M6110">
        <v>0.78249999999999997</v>
      </c>
      <c r="N6110">
        <v>0</v>
      </c>
      <c r="O6110">
        <v>318</v>
      </c>
      <c r="P6110">
        <v>0</v>
      </c>
      <c r="Q6110">
        <v>1</v>
      </c>
      <c r="R6110">
        <v>0</v>
      </c>
      <c r="S6110">
        <v>248.83500000000001</v>
      </c>
      <c r="T6110">
        <v>0</v>
      </c>
      <c r="U6110">
        <v>0.78249999999999997</v>
      </c>
    </row>
    <row r="6111" spans="1:21" x14ac:dyDescent="0.25">
      <c r="A6111" t="s">
        <v>23107</v>
      </c>
      <c r="B6111">
        <v>1</v>
      </c>
      <c r="C6111" t="s">
        <v>79</v>
      </c>
      <c r="D6111" t="s">
        <v>119</v>
      </c>
      <c r="E6111" t="s">
        <v>2167</v>
      </c>
      <c r="F6111" t="s">
        <v>140</v>
      </c>
      <c r="G6111" t="s">
        <v>72</v>
      </c>
      <c r="H6111" t="s">
        <v>129</v>
      </c>
      <c r="I6111" t="s">
        <v>22</v>
      </c>
      <c r="J6111" t="s">
        <v>141</v>
      </c>
      <c r="K6111" t="s">
        <v>23108</v>
      </c>
      <c r="L6111" t="s">
        <v>23109</v>
      </c>
      <c r="M6111">
        <v>0.389444444</v>
      </c>
      <c r="N6111">
        <v>0</v>
      </c>
      <c r="O6111">
        <v>0</v>
      </c>
      <c r="P6111">
        <v>24</v>
      </c>
      <c r="Q6111">
        <v>150</v>
      </c>
      <c r="R6111">
        <v>0</v>
      </c>
      <c r="S6111">
        <v>0</v>
      </c>
      <c r="T6111">
        <v>9.3466670000000001</v>
      </c>
      <c r="U6111">
        <v>58.416666999999997</v>
      </c>
    </row>
    <row r="6112" spans="1:21" x14ac:dyDescent="0.25">
      <c r="A6112" t="s">
        <v>23110</v>
      </c>
      <c r="B6112">
        <v>1</v>
      </c>
      <c r="C6112" t="s">
        <v>79</v>
      </c>
      <c r="D6112" t="s">
        <v>119</v>
      </c>
      <c r="E6112" t="s">
        <v>23111</v>
      </c>
      <c r="F6112" t="s">
        <v>140</v>
      </c>
      <c r="G6112" t="s">
        <v>72</v>
      </c>
      <c r="H6112" t="s">
        <v>129</v>
      </c>
      <c r="I6112" t="s">
        <v>22</v>
      </c>
      <c r="J6112" t="s">
        <v>141</v>
      </c>
      <c r="K6112" t="s">
        <v>23112</v>
      </c>
      <c r="L6112" t="s">
        <v>23113</v>
      </c>
      <c r="M6112">
        <v>0.31805555499999999</v>
      </c>
      <c r="N6112">
        <v>0</v>
      </c>
      <c r="O6112">
        <v>0</v>
      </c>
      <c r="P6112">
        <v>140</v>
      </c>
      <c r="Q6112">
        <v>919</v>
      </c>
      <c r="R6112">
        <v>0</v>
      </c>
      <c r="S6112">
        <v>0</v>
      </c>
      <c r="T6112">
        <v>44.527777999999998</v>
      </c>
      <c r="U6112">
        <v>292.29305499999998</v>
      </c>
    </row>
    <row r="6113" spans="1:21" x14ac:dyDescent="0.25">
      <c r="A6113" t="s">
        <v>23114</v>
      </c>
      <c r="B6113">
        <v>1</v>
      </c>
      <c r="C6113" t="s">
        <v>79</v>
      </c>
      <c r="D6113" t="s">
        <v>119</v>
      </c>
      <c r="E6113" t="s">
        <v>2159</v>
      </c>
      <c r="F6113" t="s">
        <v>140</v>
      </c>
      <c r="G6113" t="s">
        <v>72</v>
      </c>
      <c r="H6113" t="s">
        <v>129</v>
      </c>
      <c r="I6113" t="s">
        <v>22</v>
      </c>
      <c r="J6113" t="s">
        <v>141</v>
      </c>
      <c r="K6113" t="s">
        <v>23115</v>
      </c>
      <c r="L6113" t="s">
        <v>23116</v>
      </c>
      <c r="M6113">
        <v>0.196111111</v>
      </c>
      <c r="N6113">
        <v>1</v>
      </c>
      <c r="O6113">
        <v>84</v>
      </c>
      <c r="P6113">
        <v>13</v>
      </c>
      <c r="Q6113">
        <v>116</v>
      </c>
      <c r="R6113">
        <v>0.19611100000000001</v>
      </c>
      <c r="S6113">
        <v>16.473333</v>
      </c>
      <c r="T6113">
        <v>2.5494439999999998</v>
      </c>
      <c r="U6113">
        <v>22.748888999999998</v>
      </c>
    </row>
    <row r="6114" spans="1:21" x14ac:dyDescent="0.25">
      <c r="A6114" t="s">
        <v>23117</v>
      </c>
      <c r="B6114">
        <v>1</v>
      </c>
      <c r="C6114" t="s">
        <v>79</v>
      </c>
      <c r="D6114" t="s">
        <v>119</v>
      </c>
      <c r="E6114" t="s">
        <v>23118</v>
      </c>
      <c r="F6114" t="s">
        <v>140</v>
      </c>
      <c r="G6114" t="s">
        <v>72</v>
      </c>
      <c r="H6114" t="s">
        <v>129</v>
      </c>
      <c r="I6114" t="s">
        <v>22</v>
      </c>
      <c r="J6114" t="s">
        <v>141</v>
      </c>
      <c r="K6114" t="s">
        <v>23119</v>
      </c>
      <c r="L6114" t="s">
        <v>23120</v>
      </c>
      <c r="M6114">
        <v>0.152777777</v>
      </c>
      <c r="N6114">
        <v>0</v>
      </c>
      <c r="O6114">
        <v>0</v>
      </c>
      <c r="P6114">
        <v>5</v>
      </c>
      <c r="Q6114">
        <v>0</v>
      </c>
      <c r="R6114">
        <v>0</v>
      </c>
      <c r="S6114">
        <v>0</v>
      </c>
      <c r="T6114">
        <v>0.76388900000000004</v>
      </c>
      <c r="U6114">
        <v>0</v>
      </c>
    </row>
    <row r="6115" spans="1:21" x14ac:dyDescent="0.25">
      <c r="A6115" t="s">
        <v>23121</v>
      </c>
      <c r="B6115">
        <v>1</v>
      </c>
      <c r="C6115" t="s">
        <v>79</v>
      </c>
      <c r="D6115" t="s">
        <v>119</v>
      </c>
      <c r="E6115" t="s">
        <v>2155</v>
      </c>
      <c r="F6115" t="s">
        <v>140</v>
      </c>
      <c r="G6115" t="s">
        <v>72</v>
      </c>
      <c r="H6115" t="s">
        <v>129</v>
      </c>
      <c r="I6115" t="s">
        <v>22</v>
      </c>
      <c r="J6115" t="s">
        <v>141</v>
      </c>
      <c r="K6115" t="s">
        <v>23122</v>
      </c>
      <c r="L6115" t="s">
        <v>23123</v>
      </c>
      <c r="M6115">
        <v>0.26388888799999999</v>
      </c>
      <c r="N6115">
        <v>7</v>
      </c>
      <c r="O6115">
        <v>447</v>
      </c>
      <c r="P6115">
        <v>227</v>
      </c>
      <c r="Q6115">
        <v>372</v>
      </c>
      <c r="R6115">
        <v>1.8472219999999999</v>
      </c>
      <c r="S6115">
        <v>117.958333</v>
      </c>
      <c r="T6115">
        <v>59.902777999999998</v>
      </c>
      <c r="U6115">
        <v>98.166666000000006</v>
      </c>
    </row>
    <row r="6116" spans="1:21" x14ac:dyDescent="0.25">
      <c r="A6116" t="s">
        <v>23124</v>
      </c>
      <c r="B6116">
        <v>1</v>
      </c>
      <c r="C6116" t="s">
        <v>79</v>
      </c>
      <c r="D6116" t="s">
        <v>119</v>
      </c>
      <c r="E6116" t="s">
        <v>2155</v>
      </c>
      <c r="F6116" t="s">
        <v>140</v>
      </c>
      <c r="G6116" t="s">
        <v>72</v>
      </c>
      <c r="H6116" t="s">
        <v>129</v>
      </c>
      <c r="I6116" t="s">
        <v>22</v>
      </c>
      <c r="J6116" t="s">
        <v>141</v>
      </c>
      <c r="K6116" t="s">
        <v>23125</v>
      </c>
      <c r="L6116" t="s">
        <v>23126</v>
      </c>
      <c r="M6116">
        <v>0.36527777700000003</v>
      </c>
      <c r="N6116">
        <v>7</v>
      </c>
      <c r="O6116">
        <v>447</v>
      </c>
      <c r="P6116">
        <v>227</v>
      </c>
      <c r="Q6116">
        <v>372</v>
      </c>
      <c r="R6116">
        <v>2.5569440000000001</v>
      </c>
      <c r="S6116">
        <v>163.279166</v>
      </c>
      <c r="T6116">
        <v>82.918054999999995</v>
      </c>
      <c r="U6116">
        <v>135.88333299999999</v>
      </c>
    </row>
    <row r="6117" spans="1:21" x14ac:dyDescent="0.25">
      <c r="A6117" t="s">
        <v>23127</v>
      </c>
      <c r="B6117">
        <v>1</v>
      </c>
      <c r="C6117" t="s">
        <v>79</v>
      </c>
      <c r="D6117" t="s">
        <v>119</v>
      </c>
      <c r="E6117" t="s">
        <v>2151</v>
      </c>
      <c r="F6117" t="s">
        <v>140</v>
      </c>
      <c r="G6117" t="s">
        <v>72</v>
      </c>
      <c r="H6117" t="s">
        <v>129</v>
      </c>
      <c r="I6117" t="s">
        <v>22</v>
      </c>
      <c r="J6117" t="s">
        <v>141</v>
      </c>
      <c r="K6117" t="s">
        <v>23128</v>
      </c>
      <c r="L6117" t="s">
        <v>23129</v>
      </c>
      <c r="M6117">
        <v>1.7994444439999999</v>
      </c>
      <c r="N6117">
        <v>0</v>
      </c>
      <c r="O6117">
        <v>0</v>
      </c>
      <c r="P6117">
        <v>140</v>
      </c>
      <c r="Q6117">
        <v>919</v>
      </c>
      <c r="R6117">
        <v>0</v>
      </c>
      <c r="S6117">
        <v>0</v>
      </c>
      <c r="T6117">
        <v>251.922222</v>
      </c>
      <c r="U6117">
        <v>1653.6894440000001</v>
      </c>
    </row>
    <row r="6118" spans="1:21" x14ac:dyDescent="0.25">
      <c r="A6118" t="s">
        <v>23130</v>
      </c>
      <c r="B6118">
        <v>1</v>
      </c>
      <c r="C6118" t="s">
        <v>79</v>
      </c>
      <c r="D6118" t="s">
        <v>119</v>
      </c>
      <c r="E6118" t="s">
        <v>23131</v>
      </c>
      <c r="F6118" t="s">
        <v>140</v>
      </c>
      <c r="G6118" t="s">
        <v>72</v>
      </c>
      <c r="H6118" t="s">
        <v>129</v>
      </c>
      <c r="I6118" t="s">
        <v>22</v>
      </c>
      <c r="J6118" t="s">
        <v>141</v>
      </c>
      <c r="K6118" t="s">
        <v>23132</v>
      </c>
      <c r="L6118" t="s">
        <v>23133</v>
      </c>
      <c r="M6118">
        <v>0.383611111</v>
      </c>
      <c r="N6118">
        <v>80</v>
      </c>
      <c r="O6118">
        <v>16438</v>
      </c>
      <c r="P6118">
        <v>691</v>
      </c>
      <c r="Q6118">
        <v>109</v>
      </c>
      <c r="R6118">
        <v>30.688889</v>
      </c>
      <c r="S6118">
        <v>6305.7994429999999</v>
      </c>
      <c r="T6118">
        <v>265.07527800000003</v>
      </c>
      <c r="U6118">
        <v>41.813611000000002</v>
      </c>
    </row>
    <row r="6119" spans="1:21" x14ac:dyDescent="0.25">
      <c r="A6119" t="s">
        <v>23134</v>
      </c>
      <c r="B6119">
        <v>1</v>
      </c>
      <c r="C6119" t="s">
        <v>79</v>
      </c>
      <c r="D6119" t="s">
        <v>119</v>
      </c>
      <c r="E6119" t="s">
        <v>2181</v>
      </c>
      <c r="F6119" t="s">
        <v>140</v>
      </c>
      <c r="G6119" t="s">
        <v>72</v>
      </c>
      <c r="H6119" t="s">
        <v>129</v>
      </c>
      <c r="I6119" t="s">
        <v>22</v>
      </c>
      <c r="J6119" t="s">
        <v>141</v>
      </c>
      <c r="K6119" t="s">
        <v>23135</v>
      </c>
      <c r="L6119" t="s">
        <v>23136</v>
      </c>
      <c r="M6119">
        <v>3.134166666</v>
      </c>
      <c r="N6119">
        <v>0</v>
      </c>
      <c r="O6119">
        <v>8</v>
      </c>
      <c r="P6119">
        <v>21</v>
      </c>
      <c r="Q6119">
        <v>30</v>
      </c>
      <c r="R6119">
        <v>0</v>
      </c>
      <c r="S6119">
        <v>25.073333000000002</v>
      </c>
      <c r="T6119">
        <v>65.817499999999995</v>
      </c>
      <c r="U6119">
        <v>94.025000000000006</v>
      </c>
    </row>
    <row r="6120" spans="1:21" x14ac:dyDescent="0.25">
      <c r="A6120" t="s">
        <v>23137</v>
      </c>
      <c r="B6120">
        <v>1</v>
      </c>
      <c r="C6120" t="s">
        <v>79</v>
      </c>
      <c r="D6120" t="s">
        <v>119</v>
      </c>
      <c r="E6120" t="s">
        <v>23138</v>
      </c>
      <c r="F6120" t="s">
        <v>5012</v>
      </c>
      <c r="G6120" t="s">
        <v>72</v>
      </c>
      <c r="H6120" t="s">
        <v>129</v>
      </c>
      <c r="I6120" t="s">
        <v>22</v>
      </c>
      <c r="J6120" t="s">
        <v>141</v>
      </c>
      <c r="K6120" t="s">
        <v>23139</v>
      </c>
      <c r="L6120" t="s">
        <v>23140</v>
      </c>
      <c r="M6120">
        <v>2.4702777770000002</v>
      </c>
      <c r="N6120">
        <v>0</v>
      </c>
      <c r="O6120">
        <v>0</v>
      </c>
      <c r="P6120">
        <v>14</v>
      </c>
      <c r="Q6120">
        <v>114</v>
      </c>
      <c r="R6120">
        <v>0</v>
      </c>
      <c r="S6120">
        <v>0</v>
      </c>
      <c r="T6120">
        <v>34.583888999999999</v>
      </c>
      <c r="U6120">
        <v>281.61166700000001</v>
      </c>
    </row>
    <row r="6121" spans="1:21" x14ac:dyDescent="0.25">
      <c r="A6121" t="s">
        <v>23141</v>
      </c>
      <c r="B6121">
        <v>1</v>
      </c>
      <c r="C6121" t="s">
        <v>79</v>
      </c>
      <c r="D6121" t="s">
        <v>119</v>
      </c>
      <c r="E6121" t="s">
        <v>2151</v>
      </c>
      <c r="F6121" t="s">
        <v>140</v>
      </c>
      <c r="G6121" t="s">
        <v>72</v>
      </c>
      <c r="H6121" t="s">
        <v>129</v>
      </c>
      <c r="I6121" t="s">
        <v>22</v>
      </c>
      <c r="J6121" t="s">
        <v>141</v>
      </c>
      <c r="K6121" t="s">
        <v>23142</v>
      </c>
      <c r="L6121" t="s">
        <v>23143</v>
      </c>
      <c r="M6121">
        <v>0.47694444400000002</v>
      </c>
      <c r="N6121">
        <v>0</v>
      </c>
      <c r="O6121">
        <v>0</v>
      </c>
      <c r="P6121">
        <v>1</v>
      </c>
      <c r="Q6121">
        <v>44</v>
      </c>
      <c r="R6121">
        <v>0</v>
      </c>
      <c r="S6121">
        <v>0</v>
      </c>
      <c r="T6121">
        <v>0.47694399999999998</v>
      </c>
      <c r="U6121">
        <v>20.985555999999999</v>
      </c>
    </row>
    <row r="6122" spans="1:21" x14ac:dyDescent="0.25">
      <c r="A6122" t="s">
        <v>23144</v>
      </c>
      <c r="B6122">
        <v>1</v>
      </c>
      <c r="C6122" t="s">
        <v>79</v>
      </c>
      <c r="D6122" t="s">
        <v>119</v>
      </c>
      <c r="E6122" t="s">
        <v>2167</v>
      </c>
      <c r="F6122" t="s">
        <v>140</v>
      </c>
      <c r="G6122" t="s">
        <v>72</v>
      </c>
      <c r="H6122" t="s">
        <v>129</v>
      </c>
      <c r="I6122" t="s">
        <v>22</v>
      </c>
      <c r="J6122" t="s">
        <v>141</v>
      </c>
      <c r="K6122" t="s">
        <v>23145</v>
      </c>
      <c r="L6122" t="s">
        <v>23146</v>
      </c>
      <c r="M6122">
        <v>4.608055555</v>
      </c>
      <c r="N6122">
        <v>0</v>
      </c>
      <c r="O6122">
        <v>0</v>
      </c>
      <c r="P6122">
        <v>1</v>
      </c>
      <c r="Q6122">
        <v>19</v>
      </c>
      <c r="R6122">
        <v>0</v>
      </c>
      <c r="S6122">
        <v>0</v>
      </c>
      <c r="T6122">
        <v>4.6080560000000004</v>
      </c>
      <c r="U6122">
        <v>87.553055999999998</v>
      </c>
    </row>
    <row r="6123" spans="1:21" x14ac:dyDescent="0.25">
      <c r="A6123" t="s">
        <v>23147</v>
      </c>
      <c r="B6123">
        <v>1</v>
      </c>
      <c r="C6123" t="s">
        <v>79</v>
      </c>
      <c r="D6123" t="s">
        <v>119</v>
      </c>
      <c r="E6123" t="s">
        <v>2155</v>
      </c>
      <c r="F6123" t="s">
        <v>140</v>
      </c>
      <c r="G6123" t="s">
        <v>72</v>
      </c>
      <c r="H6123" t="s">
        <v>129</v>
      </c>
      <c r="I6123" t="s">
        <v>22</v>
      </c>
      <c r="J6123" t="s">
        <v>141</v>
      </c>
      <c r="K6123" t="s">
        <v>23148</v>
      </c>
      <c r="L6123" t="s">
        <v>23149</v>
      </c>
      <c r="M6123">
        <v>0.197222222</v>
      </c>
      <c r="N6123">
        <v>0</v>
      </c>
      <c r="O6123">
        <v>3</v>
      </c>
      <c r="P6123">
        <v>1</v>
      </c>
      <c r="Q6123">
        <v>3</v>
      </c>
      <c r="R6123">
        <v>0</v>
      </c>
      <c r="S6123">
        <v>0.59166700000000005</v>
      </c>
      <c r="T6123">
        <v>0.19722200000000001</v>
      </c>
      <c r="U6123">
        <v>0.59166700000000005</v>
      </c>
    </row>
    <row r="6124" spans="1:21" x14ac:dyDescent="0.25">
      <c r="A6124" t="s">
        <v>23150</v>
      </c>
      <c r="B6124">
        <v>1</v>
      </c>
      <c r="C6124" t="s">
        <v>79</v>
      </c>
      <c r="D6124" t="s">
        <v>119</v>
      </c>
      <c r="E6124" t="s">
        <v>2181</v>
      </c>
      <c r="F6124" t="s">
        <v>140</v>
      </c>
      <c r="G6124" t="s">
        <v>72</v>
      </c>
      <c r="H6124" t="s">
        <v>129</v>
      </c>
      <c r="I6124" t="s">
        <v>22</v>
      </c>
      <c r="J6124" t="s">
        <v>141</v>
      </c>
      <c r="K6124" t="s">
        <v>23151</v>
      </c>
      <c r="L6124" t="s">
        <v>23152</v>
      </c>
      <c r="M6124">
        <v>0.709166666</v>
      </c>
      <c r="N6124">
        <v>0</v>
      </c>
      <c r="O6124">
        <v>8</v>
      </c>
      <c r="P6124">
        <v>21</v>
      </c>
      <c r="Q6124">
        <v>30</v>
      </c>
      <c r="R6124">
        <v>0</v>
      </c>
      <c r="S6124">
        <v>5.6733330000000004</v>
      </c>
      <c r="T6124">
        <v>14.8925</v>
      </c>
      <c r="U6124">
        <v>21.274999999999999</v>
      </c>
    </row>
    <row r="6125" spans="1:21" x14ac:dyDescent="0.25">
      <c r="A6125" t="s">
        <v>23153</v>
      </c>
      <c r="B6125">
        <v>1</v>
      </c>
      <c r="C6125" t="s">
        <v>79</v>
      </c>
      <c r="D6125" t="s">
        <v>119</v>
      </c>
      <c r="E6125" t="s">
        <v>2167</v>
      </c>
      <c r="F6125" t="s">
        <v>140</v>
      </c>
      <c r="G6125" t="s">
        <v>72</v>
      </c>
      <c r="H6125" t="s">
        <v>129</v>
      </c>
      <c r="I6125" t="s">
        <v>22</v>
      </c>
      <c r="J6125" t="s">
        <v>141</v>
      </c>
      <c r="K6125" t="s">
        <v>23154</v>
      </c>
      <c r="L6125" t="s">
        <v>23155</v>
      </c>
      <c r="M6125">
        <v>0.73138888800000001</v>
      </c>
      <c r="N6125">
        <v>0</v>
      </c>
      <c r="O6125">
        <v>0</v>
      </c>
      <c r="P6125">
        <v>24</v>
      </c>
      <c r="Q6125">
        <v>136</v>
      </c>
      <c r="R6125">
        <v>0</v>
      </c>
      <c r="S6125">
        <v>0</v>
      </c>
      <c r="T6125">
        <v>17.553332999999999</v>
      </c>
      <c r="U6125">
        <v>99.468889000000004</v>
      </c>
    </row>
    <row r="6126" spans="1:21" x14ac:dyDescent="0.25">
      <c r="A6126" t="s">
        <v>23156</v>
      </c>
      <c r="B6126">
        <v>1</v>
      </c>
      <c r="C6126" t="s">
        <v>79</v>
      </c>
      <c r="D6126" t="s">
        <v>119</v>
      </c>
      <c r="E6126" t="s">
        <v>2177</v>
      </c>
      <c r="F6126" t="s">
        <v>140</v>
      </c>
      <c r="G6126" t="s">
        <v>72</v>
      </c>
      <c r="H6126" t="s">
        <v>129</v>
      </c>
      <c r="I6126" t="s">
        <v>22</v>
      </c>
      <c r="J6126" t="s">
        <v>141</v>
      </c>
      <c r="K6126" t="s">
        <v>23157</v>
      </c>
      <c r="L6126" t="s">
        <v>23158</v>
      </c>
      <c r="M6126">
        <v>0.22444444399999999</v>
      </c>
      <c r="N6126">
        <v>0</v>
      </c>
      <c r="O6126">
        <v>131</v>
      </c>
      <c r="P6126">
        <v>1</v>
      </c>
      <c r="Q6126">
        <v>0</v>
      </c>
      <c r="R6126">
        <v>0</v>
      </c>
      <c r="S6126">
        <v>29.402221999999998</v>
      </c>
      <c r="T6126">
        <v>0.224444</v>
      </c>
      <c r="U6126">
        <v>0</v>
      </c>
    </row>
    <row r="6127" spans="1:21" x14ac:dyDescent="0.25">
      <c r="A6127" t="s">
        <v>23159</v>
      </c>
      <c r="B6127">
        <v>1</v>
      </c>
      <c r="C6127" t="s">
        <v>79</v>
      </c>
      <c r="D6127" t="s">
        <v>119</v>
      </c>
      <c r="E6127" t="s">
        <v>2151</v>
      </c>
      <c r="F6127" t="s">
        <v>140</v>
      </c>
      <c r="G6127" t="s">
        <v>72</v>
      </c>
      <c r="H6127" t="s">
        <v>129</v>
      </c>
      <c r="I6127" t="s">
        <v>22</v>
      </c>
      <c r="J6127" t="s">
        <v>141</v>
      </c>
      <c r="K6127" t="s">
        <v>23160</v>
      </c>
      <c r="L6127" t="s">
        <v>23161</v>
      </c>
      <c r="M6127">
        <v>0.3175</v>
      </c>
      <c r="N6127">
        <v>0</v>
      </c>
      <c r="O6127">
        <v>0</v>
      </c>
      <c r="P6127">
        <v>140</v>
      </c>
      <c r="Q6127">
        <v>919</v>
      </c>
      <c r="R6127">
        <v>0</v>
      </c>
      <c r="S6127">
        <v>0</v>
      </c>
      <c r="T6127">
        <v>44.45</v>
      </c>
      <c r="U6127">
        <v>291.78250000000003</v>
      </c>
    </row>
    <row r="6128" spans="1:21" x14ac:dyDescent="0.25">
      <c r="A6128" t="s">
        <v>23162</v>
      </c>
      <c r="B6128">
        <v>1</v>
      </c>
      <c r="C6128" t="s">
        <v>79</v>
      </c>
      <c r="D6128" t="s">
        <v>119</v>
      </c>
      <c r="E6128" t="s">
        <v>2155</v>
      </c>
      <c r="F6128" t="s">
        <v>140</v>
      </c>
      <c r="G6128" t="s">
        <v>72</v>
      </c>
      <c r="H6128" t="s">
        <v>129</v>
      </c>
      <c r="I6128" t="s">
        <v>22</v>
      </c>
      <c r="J6128" t="s">
        <v>141</v>
      </c>
      <c r="K6128" t="s">
        <v>23163</v>
      </c>
      <c r="L6128" t="s">
        <v>23164</v>
      </c>
      <c r="M6128">
        <v>0.15361111099999999</v>
      </c>
      <c r="N6128">
        <v>7</v>
      </c>
      <c r="O6128">
        <v>447</v>
      </c>
      <c r="P6128">
        <v>227</v>
      </c>
      <c r="Q6128">
        <v>372</v>
      </c>
      <c r="R6128">
        <v>1.075278</v>
      </c>
      <c r="S6128">
        <v>68.664167000000006</v>
      </c>
      <c r="T6128">
        <v>34.869722000000003</v>
      </c>
      <c r="U6128">
        <v>57.143332999999998</v>
      </c>
    </row>
    <row r="6129" spans="1:21" x14ac:dyDescent="0.25">
      <c r="A6129" t="s">
        <v>23165</v>
      </c>
      <c r="B6129">
        <v>1</v>
      </c>
      <c r="C6129" t="s">
        <v>79</v>
      </c>
      <c r="D6129" t="s">
        <v>119</v>
      </c>
      <c r="E6129" t="s">
        <v>23166</v>
      </c>
      <c r="F6129" t="s">
        <v>4986</v>
      </c>
      <c r="G6129" t="s">
        <v>71</v>
      </c>
      <c r="H6129" t="s">
        <v>129</v>
      </c>
      <c r="I6129" t="s">
        <v>22</v>
      </c>
      <c r="J6129" t="s">
        <v>141</v>
      </c>
      <c r="K6129" t="s">
        <v>23167</v>
      </c>
      <c r="L6129" t="s">
        <v>23168</v>
      </c>
      <c r="M6129">
        <v>1.396111111</v>
      </c>
      <c r="N6129">
        <v>0</v>
      </c>
      <c r="O6129">
        <v>207</v>
      </c>
      <c r="P6129">
        <v>0</v>
      </c>
      <c r="Q6129">
        <v>0</v>
      </c>
      <c r="R6129">
        <v>0</v>
      </c>
      <c r="S6129">
        <v>288.995</v>
      </c>
      <c r="T6129">
        <v>0</v>
      </c>
      <c r="U6129">
        <v>0</v>
      </c>
    </row>
    <row r="6130" spans="1:21" x14ac:dyDescent="0.25">
      <c r="A6130" t="s">
        <v>23169</v>
      </c>
      <c r="B6130">
        <v>1</v>
      </c>
      <c r="C6130" t="s">
        <v>79</v>
      </c>
      <c r="D6130" t="s">
        <v>119</v>
      </c>
      <c r="E6130" t="s">
        <v>23170</v>
      </c>
      <c r="F6130" t="s">
        <v>140</v>
      </c>
      <c r="G6130" t="s">
        <v>72</v>
      </c>
      <c r="H6130" t="s">
        <v>129</v>
      </c>
      <c r="I6130" t="s">
        <v>22</v>
      </c>
      <c r="J6130" t="s">
        <v>141</v>
      </c>
      <c r="K6130" t="s">
        <v>23171</v>
      </c>
      <c r="L6130" t="s">
        <v>23172</v>
      </c>
      <c r="M6130">
        <v>0.56388888800000003</v>
      </c>
      <c r="N6130">
        <v>20</v>
      </c>
      <c r="O6130">
        <v>4711</v>
      </c>
      <c r="P6130">
        <v>0</v>
      </c>
      <c r="Q6130">
        <v>144</v>
      </c>
      <c r="R6130">
        <v>11.277778</v>
      </c>
      <c r="S6130">
        <v>2656.4805510000001</v>
      </c>
      <c r="T6130">
        <v>0</v>
      </c>
      <c r="U6130">
        <v>81.2</v>
      </c>
    </row>
    <row r="6131" spans="1:21" x14ac:dyDescent="0.25">
      <c r="A6131" t="s">
        <v>23173</v>
      </c>
      <c r="B6131">
        <v>1</v>
      </c>
      <c r="C6131" t="s">
        <v>79</v>
      </c>
      <c r="D6131" t="s">
        <v>119</v>
      </c>
      <c r="E6131" t="s">
        <v>2155</v>
      </c>
      <c r="F6131" t="s">
        <v>140</v>
      </c>
      <c r="G6131" t="s">
        <v>72</v>
      </c>
      <c r="H6131" t="s">
        <v>129</v>
      </c>
      <c r="I6131" t="s">
        <v>22</v>
      </c>
      <c r="J6131" t="s">
        <v>141</v>
      </c>
      <c r="K6131" t="s">
        <v>23174</v>
      </c>
      <c r="L6131" t="s">
        <v>23175</v>
      </c>
      <c r="M6131">
        <v>0.176666666</v>
      </c>
      <c r="N6131">
        <v>7</v>
      </c>
      <c r="O6131">
        <v>447</v>
      </c>
      <c r="P6131">
        <v>227</v>
      </c>
      <c r="Q6131">
        <v>372</v>
      </c>
      <c r="R6131">
        <v>1.236667</v>
      </c>
      <c r="S6131">
        <v>78.97</v>
      </c>
      <c r="T6131">
        <v>40.103332999999999</v>
      </c>
      <c r="U6131">
        <v>65.72</v>
      </c>
    </row>
    <row r="6132" spans="1:21" x14ac:dyDescent="0.25">
      <c r="A6132" t="s">
        <v>23176</v>
      </c>
      <c r="B6132">
        <v>1</v>
      </c>
      <c r="C6132" t="s">
        <v>79</v>
      </c>
      <c r="D6132" t="s">
        <v>119</v>
      </c>
      <c r="E6132" t="s">
        <v>2151</v>
      </c>
      <c r="F6132" t="s">
        <v>140</v>
      </c>
      <c r="G6132" t="s">
        <v>72</v>
      </c>
      <c r="H6132" t="s">
        <v>129</v>
      </c>
      <c r="I6132" t="s">
        <v>22</v>
      </c>
      <c r="J6132" t="s">
        <v>141</v>
      </c>
      <c r="K6132" t="s">
        <v>23177</v>
      </c>
      <c r="L6132" t="s">
        <v>23178</v>
      </c>
      <c r="M6132">
        <v>0.27194444400000001</v>
      </c>
      <c r="N6132">
        <v>0</v>
      </c>
      <c r="O6132">
        <v>0</v>
      </c>
      <c r="P6132">
        <v>140</v>
      </c>
      <c r="Q6132">
        <v>919</v>
      </c>
      <c r="R6132">
        <v>0</v>
      </c>
      <c r="S6132">
        <v>0</v>
      </c>
      <c r="T6132">
        <v>38.072221999999996</v>
      </c>
      <c r="U6132">
        <v>249.916944</v>
      </c>
    </row>
    <row r="6133" spans="1:21" x14ac:dyDescent="0.25">
      <c r="A6133" t="s">
        <v>23179</v>
      </c>
      <c r="B6133">
        <v>1</v>
      </c>
      <c r="C6133" t="s">
        <v>79</v>
      </c>
      <c r="D6133" t="s">
        <v>119</v>
      </c>
      <c r="E6133" t="s">
        <v>2181</v>
      </c>
      <c r="F6133" t="s">
        <v>140</v>
      </c>
      <c r="G6133" t="s">
        <v>72</v>
      </c>
      <c r="H6133" t="s">
        <v>129</v>
      </c>
      <c r="I6133" t="s">
        <v>22</v>
      </c>
      <c r="J6133" t="s">
        <v>141</v>
      </c>
      <c r="K6133" t="s">
        <v>23180</v>
      </c>
      <c r="L6133" t="s">
        <v>23181</v>
      </c>
      <c r="M6133">
        <v>0.823333333</v>
      </c>
      <c r="N6133">
        <v>0</v>
      </c>
      <c r="O6133">
        <v>8</v>
      </c>
      <c r="P6133">
        <v>21</v>
      </c>
      <c r="Q6133">
        <v>30</v>
      </c>
      <c r="R6133">
        <v>0</v>
      </c>
      <c r="S6133">
        <v>6.5866670000000003</v>
      </c>
      <c r="T6133">
        <v>17.29</v>
      </c>
      <c r="U6133">
        <v>24.7</v>
      </c>
    </row>
    <row r="6134" spans="1:21" x14ac:dyDescent="0.25">
      <c r="A6134" t="s">
        <v>23182</v>
      </c>
      <c r="B6134">
        <v>1</v>
      </c>
      <c r="C6134" t="s">
        <v>79</v>
      </c>
      <c r="D6134" t="s">
        <v>119</v>
      </c>
      <c r="E6134" t="s">
        <v>2177</v>
      </c>
      <c r="F6134" t="s">
        <v>140</v>
      </c>
      <c r="G6134" t="s">
        <v>72</v>
      </c>
      <c r="H6134" t="s">
        <v>129</v>
      </c>
      <c r="I6134" t="s">
        <v>22</v>
      </c>
      <c r="J6134" t="s">
        <v>141</v>
      </c>
      <c r="K6134" t="s">
        <v>23183</v>
      </c>
      <c r="L6134" t="s">
        <v>23184</v>
      </c>
      <c r="M6134">
        <v>0.21305555500000001</v>
      </c>
      <c r="N6134">
        <v>7</v>
      </c>
      <c r="O6134">
        <v>447</v>
      </c>
      <c r="P6134">
        <v>227</v>
      </c>
      <c r="Q6134">
        <v>372</v>
      </c>
      <c r="R6134">
        <v>1.4913890000000001</v>
      </c>
      <c r="S6134">
        <v>95.235833</v>
      </c>
      <c r="T6134">
        <v>48.363610999999999</v>
      </c>
      <c r="U6134">
        <v>79.256665999999996</v>
      </c>
    </row>
    <row r="6135" spans="1:21" x14ac:dyDescent="0.25">
      <c r="A6135" t="s">
        <v>23185</v>
      </c>
      <c r="B6135">
        <v>1</v>
      </c>
      <c r="C6135" t="s">
        <v>79</v>
      </c>
      <c r="D6135" t="s">
        <v>119</v>
      </c>
      <c r="E6135" t="s">
        <v>23170</v>
      </c>
      <c r="F6135" t="s">
        <v>140</v>
      </c>
      <c r="G6135" t="s">
        <v>72</v>
      </c>
      <c r="H6135" t="s">
        <v>168</v>
      </c>
      <c r="I6135" t="s">
        <v>22</v>
      </c>
      <c r="J6135" t="s">
        <v>141</v>
      </c>
      <c r="K6135" t="s">
        <v>23186</v>
      </c>
      <c r="L6135" t="s">
        <v>23187</v>
      </c>
      <c r="M6135">
        <v>3.3888887999999999E-2</v>
      </c>
      <c r="N6135">
        <v>1</v>
      </c>
      <c r="O6135">
        <v>491</v>
      </c>
      <c r="P6135">
        <v>0</v>
      </c>
      <c r="Q6135">
        <v>1</v>
      </c>
      <c r="R6135">
        <v>3.3889000000000002E-2</v>
      </c>
      <c r="S6135">
        <v>16.639444000000001</v>
      </c>
      <c r="T6135">
        <v>0</v>
      </c>
      <c r="U6135">
        <v>3.3889000000000002E-2</v>
      </c>
    </row>
    <row r="6136" spans="1:21" x14ac:dyDescent="0.25">
      <c r="A6136" t="s">
        <v>23188</v>
      </c>
      <c r="B6136">
        <v>1</v>
      </c>
      <c r="C6136" t="s">
        <v>79</v>
      </c>
      <c r="D6136" t="s">
        <v>119</v>
      </c>
      <c r="E6136" t="s">
        <v>2151</v>
      </c>
      <c r="F6136" t="s">
        <v>140</v>
      </c>
      <c r="G6136" t="s">
        <v>72</v>
      </c>
      <c r="H6136" t="s">
        <v>129</v>
      </c>
      <c r="I6136" t="s">
        <v>22</v>
      </c>
      <c r="J6136" t="s">
        <v>141</v>
      </c>
      <c r="K6136" t="s">
        <v>23189</v>
      </c>
      <c r="L6136" t="s">
        <v>23190</v>
      </c>
      <c r="M6136">
        <v>0.27361111100000002</v>
      </c>
      <c r="N6136">
        <v>0</v>
      </c>
      <c r="O6136">
        <v>0</v>
      </c>
      <c r="P6136">
        <v>140</v>
      </c>
      <c r="Q6136">
        <v>919</v>
      </c>
      <c r="R6136">
        <v>0</v>
      </c>
      <c r="S6136">
        <v>0</v>
      </c>
      <c r="T6136">
        <v>38.305556000000003</v>
      </c>
      <c r="U6136">
        <v>251.448611</v>
      </c>
    </row>
    <row r="6137" spans="1:21" x14ac:dyDescent="0.25">
      <c r="A6137" t="s">
        <v>23191</v>
      </c>
      <c r="B6137">
        <v>1</v>
      </c>
      <c r="C6137" t="s">
        <v>79</v>
      </c>
      <c r="D6137" t="s">
        <v>119</v>
      </c>
      <c r="E6137" t="s">
        <v>23192</v>
      </c>
      <c r="F6137" t="s">
        <v>140</v>
      </c>
      <c r="G6137" t="s">
        <v>72</v>
      </c>
      <c r="H6137" t="s">
        <v>129</v>
      </c>
      <c r="I6137" t="s">
        <v>22</v>
      </c>
      <c r="J6137" t="s">
        <v>141</v>
      </c>
      <c r="K6137" t="s">
        <v>23193</v>
      </c>
      <c r="L6137" t="s">
        <v>23194</v>
      </c>
      <c r="M6137">
        <v>0.74444444399999998</v>
      </c>
      <c r="N6137">
        <v>0</v>
      </c>
      <c r="O6137">
        <v>78</v>
      </c>
      <c r="P6137">
        <v>7</v>
      </c>
      <c r="Q6137">
        <v>14</v>
      </c>
      <c r="R6137">
        <v>0</v>
      </c>
      <c r="S6137">
        <v>58.066667000000002</v>
      </c>
      <c r="T6137">
        <v>5.2111109999999998</v>
      </c>
      <c r="U6137">
        <v>10.422222</v>
      </c>
    </row>
    <row r="6138" spans="1:21" x14ac:dyDescent="0.25">
      <c r="A6138" t="s">
        <v>23195</v>
      </c>
      <c r="B6138">
        <v>1</v>
      </c>
      <c r="C6138" t="s">
        <v>79</v>
      </c>
      <c r="D6138" t="s">
        <v>119</v>
      </c>
      <c r="E6138" t="s">
        <v>2151</v>
      </c>
      <c r="F6138" t="s">
        <v>140</v>
      </c>
      <c r="G6138" t="s">
        <v>72</v>
      </c>
      <c r="H6138" t="s">
        <v>129</v>
      </c>
      <c r="I6138" t="s">
        <v>22</v>
      </c>
      <c r="J6138" t="s">
        <v>141</v>
      </c>
      <c r="K6138" t="s">
        <v>23196</v>
      </c>
      <c r="L6138" t="s">
        <v>23197</v>
      </c>
      <c r="M6138">
        <v>0.321111111</v>
      </c>
      <c r="N6138">
        <v>0</v>
      </c>
      <c r="O6138">
        <v>0</v>
      </c>
      <c r="P6138">
        <v>140</v>
      </c>
      <c r="Q6138">
        <v>919</v>
      </c>
      <c r="R6138">
        <v>0</v>
      </c>
      <c r="S6138">
        <v>0</v>
      </c>
      <c r="T6138">
        <v>44.955556000000001</v>
      </c>
      <c r="U6138">
        <v>295.101111</v>
      </c>
    </row>
    <row r="6139" spans="1:21" x14ac:dyDescent="0.25">
      <c r="A6139" t="s">
        <v>23198</v>
      </c>
      <c r="B6139">
        <v>1</v>
      </c>
      <c r="C6139" t="s">
        <v>78</v>
      </c>
      <c r="D6139" t="s">
        <v>99</v>
      </c>
      <c r="E6139" t="s">
        <v>23199</v>
      </c>
      <c r="F6139" t="s">
        <v>4991</v>
      </c>
      <c r="G6139" t="s">
        <v>71</v>
      </c>
      <c r="H6139" t="s">
        <v>129</v>
      </c>
      <c r="I6139" t="s">
        <v>22</v>
      </c>
      <c r="J6139" t="s">
        <v>141</v>
      </c>
      <c r="K6139" t="s">
        <v>23200</v>
      </c>
      <c r="L6139" t="s">
        <v>23201</v>
      </c>
      <c r="M6139">
        <v>1.8530555550000001</v>
      </c>
      <c r="N6139">
        <v>0</v>
      </c>
      <c r="O6139">
        <v>1</v>
      </c>
      <c r="P6139">
        <v>0</v>
      </c>
      <c r="Q6139">
        <v>0</v>
      </c>
      <c r="R6139">
        <v>0</v>
      </c>
      <c r="S6139">
        <v>1.853056</v>
      </c>
      <c r="T6139">
        <v>0</v>
      </c>
      <c r="U6139">
        <v>0</v>
      </c>
    </row>
    <row r="6140" spans="1:21" x14ac:dyDescent="0.25">
      <c r="A6140" t="s">
        <v>23202</v>
      </c>
      <c r="B6140">
        <v>1</v>
      </c>
      <c r="C6140" t="s">
        <v>79</v>
      </c>
      <c r="D6140" t="s">
        <v>119</v>
      </c>
      <c r="E6140" t="s">
        <v>23203</v>
      </c>
      <c r="F6140" t="s">
        <v>4991</v>
      </c>
      <c r="G6140" t="s">
        <v>71</v>
      </c>
      <c r="H6140" t="s">
        <v>129</v>
      </c>
      <c r="I6140" t="s">
        <v>22</v>
      </c>
      <c r="J6140" t="s">
        <v>141</v>
      </c>
      <c r="K6140" t="s">
        <v>23204</v>
      </c>
      <c r="L6140" t="s">
        <v>23205</v>
      </c>
      <c r="M6140">
        <v>0.29972222199999998</v>
      </c>
      <c r="N6140">
        <v>0</v>
      </c>
      <c r="O6140">
        <v>2</v>
      </c>
      <c r="P6140">
        <v>0</v>
      </c>
      <c r="Q6140">
        <v>0</v>
      </c>
      <c r="R6140">
        <v>0</v>
      </c>
      <c r="S6140">
        <v>0.59944399999999998</v>
      </c>
      <c r="T6140">
        <v>0</v>
      </c>
      <c r="U6140">
        <v>0</v>
      </c>
    </row>
    <row r="6141" spans="1:21" x14ac:dyDescent="0.25">
      <c r="A6141" t="s">
        <v>23206</v>
      </c>
      <c r="B6141">
        <v>1</v>
      </c>
      <c r="C6141" t="s">
        <v>79</v>
      </c>
      <c r="D6141" t="s">
        <v>119</v>
      </c>
      <c r="E6141" t="s">
        <v>23207</v>
      </c>
      <c r="F6141" t="s">
        <v>4986</v>
      </c>
      <c r="G6141" t="s">
        <v>71</v>
      </c>
      <c r="H6141" t="s">
        <v>129</v>
      </c>
      <c r="I6141" t="s">
        <v>22</v>
      </c>
      <c r="J6141" t="s">
        <v>141</v>
      </c>
      <c r="K6141" t="s">
        <v>23208</v>
      </c>
      <c r="L6141" t="s">
        <v>23209</v>
      </c>
      <c r="M6141">
        <v>0.15944444399999999</v>
      </c>
      <c r="N6141">
        <v>0</v>
      </c>
      <c r="O6141">
        <v>135</v>
      </c>
      <c r="P6141">
        <v>0</v>
      </c>
      <c r="Q6141">
        <v>0</v>
      </c>
      <c r="R6141">
        <v>0</v>
      </c>
      <c r="S6141">
        <v>21.524999999999999</v>
      </c>
      <c r="T6141">
        <v>0</v>
      </c>
      <c r="U6141">
        <v>0</v>
      </c>
    </row>
    <row r="6142" spans="1:21" x14ac:dyDescent="0.25">
      <c r="A6142" t="s">
        <v>23210</v>
      </c>
      <c r="B6142">
        <v>1</v>
      </c>
      <c r="C6142" t="s">
        <v>79</v>
      </c>
      <c r="D6142" t="s">
        <v>116</v>
      </c>
      <c r="E6142" t="s">
        <v>23211</v>
      </c>
      <c r="F6142" t="s">
        <v>140</v>
      </c>
      <c r="G6142" t="s">
        <v>72</v>
      </c>
      <c r="H6142" t="s">
        <v>129</v>
      </c>
      <c r="I6142" t="s">
        <v>22</v>
      </c>
      <c r="J6142" t="s">
        <v>141</v>
      </c>
      <c r="K6142" t="s">
        <v>23212</v>
      </c>
      <c r="L6142" t="s">
        <v>23213</v>
      </c>
      <c r="M6142">
        <v>0.60916666600000002</v>
      </c>
      <c r="N6142">
        <v>0</v>
      </c>
      <c r="O6142">
        <v>81</v>
      </c>
      <c r="P6142">
        <v>8</v>
      </c>
      <c r="Q6142">
        <v>194</v>
      </c>
      <c r="R6142">
        <v>0</v>
      </c>
      <c r="S6142">
        <v>49.342500000000001</v>
      </c>
      <c r="T6142">
        <v>4.8733329999999997</v>
      </c>
      <c r="U6142">
        <v>118.17833299999999</v>
      </c>
    </row>
    <row r="6143" spans="1:21" x14ac:dyDescent="0.25">
      <c r="A6143" t="s">
        <v>23214</v>
      </c>
      <c r="B6143">
        <v>1</v>
      </c>
      <c r="C6143" t="s">
        <v>79</v>
      </c>
      <c r="D6143" t="s">
        <v>116</v>
      </c>
      <c r="E6143" t="s">
        <v>23215</v>
      </c>
      <c r="F6143" t="s">
        <v>4996</v>
      </c>
      <c r="G6143" t="s">
        <v>71</v>
      </c>
      <c r="H6143" t="s">
        <v>129</v>
      </c>
      <c r="I6143" t="s">
        <v>22</v>
      </c>
      <c r="J6143" t="s">
        <v>141</v>
      </c>
      <c r="K6143" t="s">
        <v>23216</v>
      </c>
      <c r="L6143" t="s">
        <v>23217</v>
      </c>
      <c r="M6143">
        <v>0.97027777699999995</v>
      </c>
      <c r="N6143">
        <v>0</v>
      </c>
      <c r="O6143">
        <v>0</v>
      </c>
      <c r="P6143">
        <v>0</v>
      </c>
      <c r="Q6143">
        <v>19</v>
      </c>
      <c r="R6143">
        <v>0</v>
      </c>
      <c r="S6143">
        <v>0</v>
      </c>
      <c r="T6143">
        <v>0</v>
      </c>
      <c r="U6143">
        <v>18.435278</v>
      </c>
    </row>
    <row r="6144" spans="1:21" x14ac:dyDescent="0.25">
      <c r="A6144" t="s">
        <v>23218</v>
      </c>
      <c r="B6144">
        <v>1</v>
      </c>
      <c r="C6144" t="s">
        <v>78</v>
      </c>
      <c r="D6144" t="s">
        <v>84</v>
      </c>
      <c r="E6144" t="s">
        <v>23219</v>
      </c>
      <c r="F6144" t="s">
        <v>4991</v>
      </c>
      <c r="G6144" t="s">
        <v>71</v>
      </c>
      <c r="H6144" t="s">
        <v>129</v>
      </c>
      <c r="I6144" t="s">
        <v>22</v>
      </c>
      <c r="J6144" t="s">
        <v>141</v>
      </c>
      <c r="K6144" t="s">
        <v>23220</v>
      </c>
      <c r="L6144" t="s">
        <v>23221</v>
      </c>
      <c r="M6144">
        <v>1.581111111</v>
      </c>
      <c r="N6144">
        <v>0</v>
      </c>
      <c r="O6144">
        <v>4</v>
      </c>
      <c r="P6144">
        <v>0</v>
      </c>
      <c r="Q6144">
        <v>0</v>
      </c>
      <c r="R6144">
        <v>0</v>
      </c>
      <c r="S6144">
        <v>6.3244439999999997</v>
      </c>
      <c r="T6144">
        <v>0</v>
      </c>
      <c r="U6144">
        <v>0</v>
      </c>
    </row>
    <row r="6145" spans="1:21" x14ac:dyDescent="0.25">
      <c r="A6145" t="s">
        <v>23222</v>
      </c>
      <c r="B6145">
        <v>1</v>
      </c>
      <c r="C6145" t="s">
        <v>78</v>
      </c>
      <c r="D6145" t="s">
        <v>84</v>
      </c>
      <c r="E6145" t="s">
        <v>23223</v>
      </c>
      <c r="F6145" t="s">
        <v>4991</v>
      </c>
      <c r="G6145" t="s">
        <v>71</v>
      </c>
      <c r="H6145" t="s">
        <v>129</v>
      </c>
      <c r="I6145" t="s">
        <v>22</v>
      </c>
      <c r="J6145" t="s">
        <v>141</v>
      </c>
      <c r="K6145" t="s">
        <v>23224</v>
      </c>
      <c r="L6145" t="s">
        <v>23225</v>
      </c>
      <c r="M6145">
        <v>6.8461111109999999</v>
      </c>
      <c r="N6145">
        <v>0</v>
      </c>
      <c r="O6145">
        <v>1</v>
      </c>
      <c r="P6145">
        <v>0</v>
      </c>
      <c r="Q6145">
        <v>0</v>
      </c>
      <c r="R6145">
        <v>0</v>
      </c>
      <c r="S6145">
        <v>6.8461109999999996</v>
      </c>
      <c r="T6145">
        <v>0</v>
      </c>
      <c r="U6145">
        <v>0</v>
      </c>
    </row>
    <row r="6146" spans="1:21" x14ac:dyDescent="0.25">
      <c r="A6146" t="s">
        <v>23226</v>
      </c>
      <c r="B6146">
        <v>1</v>
      </c>
      <c r="C6146" t="s">
        <v>79</v>
      </c>
      <c r="D6146" t="s">
        <v>121</v>
      </c>
      <c r="E6146" t="s">
        <v>23227</v>
      </c>
      <c r="F6146" t="s">
        <v>128</v>
      </c>
      <c r="G6146" t="s">
        <v>72</v>
      </c>
      <c r="H6146" t="s">
        <v>129</v>
      </c>
      <c r="I6146" t="s">
        <v>22</v>
      </c>
      <c r="J6146" t="s">
        <v>130</v>
      </c>
      <c r="K6146" t="s">
        <v>23228</v>
      </c>
      <c r="L6146" t="s">
        <v>23229</v>
      </c>
      <c r="M6146">
        <v>1.230555555</v>
      </c>
      <c r="N6146">
        <v>2</v>
      </c>
      <c r="O6146">
        <v>19</v>
      </c>
      <c r="P6146">
        <v>0</v>
      </c>
      <c r="Q6146">
        <v>0</v>
      </c>
      <c r="R6146">
        <v>2.4611109999999998</v>
      </c>
      <c r="S6146">
        <v>23.380555999999999</v>
      </c>
      <c r="T6146">
        <v>0</v>
      </c>
      <c r="U6146">
        <v>0</v>
      </c>
    </row>
    <row r="6147" spans="1:21" x14ac:dyDescent="0.25">
      <c r="A6147" t="s">
        <v>23230</v>
      </c>
      <c r="B6147">
        <v>1</v>
      </c>
      <c r="C6147" t="s">
        <v>79</v>
      </c>
      <c r="D6147" t="s">
        <v>121</v>
      </c>
      <c r="E6147" t="s">
        <v>23231</v>
      </c>
      <c r="F6147" t="s">
        <v>4991</v>
      </c>
      <c r="G6147" t="s">
        <v>71</v>
      </c>
      <c r="H6147" t="s">
        <v>129</v>
      </c>
      <c r="I6147" t="s">
        <v>22</v>
      </c>
      <c r="J6147" t="s">
        <v>141</v>
      </c>
      <c r="K6147" t="s">
        <v>23232</v>
      </c>
      <c r="L6147" t="s">
        <v>23233</v>
      </c>
      <c r="M6147">
        <v>0.87777777700000004</v>
      </c>
      <c r="N6147">
        <v>0</v>
      </c>
      <c r="O6147">
        <v>2</v>
      </c>
      <c r="P6147">
        <v>0</v>
      </c>
      <c r="Q6147">
        <v>0</v>
      </c>
      <c r="R6147">
        <v>0</v>
      </c>
      <c r="S6147">
        <v>1.7555559999999999</v>
      </c>
      <c r="T6147">
        <v>0</v>
      </c>
      <c r="U6147">
        <v>0</v>
      </c>
    </row>
    <row r="6148" spans="1:21" x14ac:dyDescent="0.25">
      <c r="A6148" t="s">
        <v>23234</v>
      </c>
      <c r="B6148">
        <v>1</v>
      </c>
      <c r="C6148" t="s">
        <v>78</v>
      </c>
      <c r="D6148" t="s">
        <v>96</v>
      </c>
      <c r="E6148" t="s">
        <v>23235</v>
      </c>
      <c r="F6148" t="s">
        <v>140</v>
      </c>
      <c r="G6148" t="s">
        <v>72</v>
      </c>
      <c r="H6148" t="s">
        <v>129</v>
      </c>
      <c r="I6148" t="s">
        <v>22</v>
      </c>
      <c r="J6148" t="s">
        <v>141</v>
      </c>
      <c r="K6148" t="s">
        <v>1282</v>
      </c>
      <c r="L6148" t="s">
        <v>23236</v>
      </c>
      <c r="M6148">
        <v>0.60361111099999998</v>
      </c>
      <c r="N6148">
        <v>0</v>
      </c>
      <c r="O6148">
        <v>51</v>
      </c>
      <c r="P6148">
        <v>22</v>
      </c>
      <c r="Q6148">
        <v>12</v>
      </c>
      <c r="R6148">
        <v>0</v>
      </c>
      <c r="S6148">
        <v>30.784167</v>
      </c>
      <c r="T6148">
        <v>13.279444</v>
      </c>
      <c r="U6148">
        <v>7.2433329999999998</v>
      </c>
    </row>
    <row r="6149" spans="1:21" x14ac:dyDescent="0.25">
      <c r="A6149" t="s">
        <v>23237</v>
      </c>
      <c r="B6149">
        <v>1</v>
      </c>
      <c r="C6149" t="s">
        <v>78</v>
      </c>
      <c r="D6149" t="s">
        <v>96</v>
      </c>
      <c r="E6149" t="s">
        <v>1293</v>
      </c>
      <c r="F6149" t="s">
        <v>140</v>
      </c>
      <c r="G6149" t="s">
        <v>72</v>
      </c>
      <c r="H6149" t="s">
        <v>129</v>
      </c>
      <c r="I6149" t="s">
        <v>22</v>
      </c>
      <c r="J6149" t="s">
        <v>141</v>
      </c>
      <c r="K6149" t="s">
        <v>23238</v>
      </c>
      <c r="L6149" t="s">
        <v>23239</v>
      </c>
      <c r="M6149">
        <v>0.21694444399999999</v>
      </c>
      <c r="N6149">
        <v>5</v>
      </c>
      <c r="O6149">
        <v>1586</v>
      </c>
      <c r="P6149">
        <v>63</v>
      </c>
      <c r="Q6149">
        <v>84</v>
      </c>
      <c r="R6149">
        <v>1.084722</v>
      </c>
      <c r="S6149">
        <v>344.07388800000001</v>
      </c>
      <c r="T6149">
        <v>13.6675</v>
      </c>
      <c r="U6149">
        <v>18.223333</v>
      </c>
    </row>
    <row r="6150" spans="1:21" x14ac:dyDescent="0.25">
      <c r="A6150" t="s">
        <v>23240</v>
      </c>
      <c r="B6150">
        <v>1</v>
      </c>
      <c r="C6150" t="s">
        <v>78</v>
      </c>
      <c r="D6150" t="s">
        <v>96</v>
      </c>
      <c r="E6150" t="s">
        <v>1293</v>
      </c>
      <c r="F6150" t="s">
        <v>140</v>
      </c>
      <c r="G6150" t="s">
        <v>72</v>
      </c>
      <c r="H6150" t="s">
        <v>129</v>
      </c>
      <c r="I6150" t="s">
        <v>22</v>
      </c>
      <c r="J6150" t="s">
        <v>141</v>
      </c>
      <c r="K6150" t="s">
        <v>23241</v>
      </c>
      <c r="L6150" t="s">
        <v>23242</v>
      </c>
      <c r="M6150">
        <v>0.89388888799999999</v>
      </c>
      <c r="N6150">
        <v>5</v>
      </c>
      <c r="O6150">
        <v>1586</v>
      </c>
      <c r="P6150">
        <v>63</v>
      </c>
      <c r="Q6150">
        <v>84</v>
      </c>
      <c r="R6150">
        <v>4.4694440000000002</v>
      </c>
      <c r="S6150">
        <v>1417.707776</v>
      </c>
      <c r="T6150">
        <v>56.314999999999998</v>
      </c>
      <c r="U6150">
        <v>75.086667000000006</v>
      </c>
    </row>
    <row r="6151" spans="1:21" x14ac:dyDescent="0.25">
      <c r="A6151" t="s">
        <v>23243</v>
      </c>
      <c r="B6151">
        <v>1</v>
      </c>
      <c r="C6151" t="s">
        <v>78</v>
      </c>
      <c r="D6151" t="s">
        <v>96</v>
      </c>
      <c r="E6151" t="s">
        <v>23235</v>
      </c>
      <c r="F6151" t="s">
        <v>140</v>
      </c>
      <c r="G6151" t="s">
        <v>72</v>
      </c>
      <c r="H6151" t="s">
        <v>129</v>
      </c>
      <c r="I6151" t="s">
        <v>22</v>
      </c>
      <c r="J6151" t="s">
        <v>141</v>
      </c>
      <c r="K6151" t="s">
        <v>23244</v>
      </c>
      <c r="L6151" t="s">
        <v>23245</v>
      </c>
      <c r="M6151">
        <v>0.66500000000000004</v>
      </c>
      <c r="N6151">
        <v>0</v>
      </c>
      <c r="O6151">
        <v>51</v>
      </c>
      <c r="P6151">
        <v>22</v>
      </c>
      <c r="Q6151">
        <v>12</v>
      </c>
      <c r="R6151">
        <v>0</v>
      </c>
      <c r="S6151">
        <v>33.914999999999999</v>
      </c>
      <c r="T6151">
        <v>14.63</v>
      </c>
      <c r="U6151">
        <v>7.98</v>
      </c>
    </row>
    <row r="6152" spans="1:21" x14ac:dyDescent="0.25">
      <c r="A6152" t="s">
        <v>23246</v>
      </c>
      <c r="B6152">
        <v>1</v>
      </c>
      <c r="C6152" t="s">
        <v>78</v>
      </c>
      <c r="D6152" t="s">
        <v>96</v>
      </c>
      <c r="E6152" t="s">
        <v>1293</v>
      </c>
      <c r="F6152" t="s">
        <v>140</v>
      </c>
      <c r="G6152" t="s">
        <v>72</v>
      </c>
      <c r="H6152" t="s">
        <v>129</v>
      </c>
      <c r="I6152" t="s">
        <v>22</v>
      </c>
      <c r="J6152" t="s">
        <v>141</v>
      </c>
      <c r="K6152" t="s">
        <v>23247</v>
      </c>
      <c r="L6152" t="s">
        <v>23248</v>
      </c>
      <c r="M6152">
        <v>0.22527777700000001</v>
      </c>
      <c r="N6152">
        <v>0</v>
      </c>
      <c r="O6152">
        <v>87</v>
      </c>
      <c r="P6152">
        <v>1</v>
      </c>
      <c r="Q6152">
        <v>1</v>
      </c>
      <c r="R6152">
        <v>0</v>
      </c>
      <c r="S6152">
        <v>19.599167000000001</v>
      </c>
      <c r="T6152">
        <v>0.22527800000000001</v>
      </c>
      <c r="U6152">
        <v>0.22527800000000001</v>
      </c>
    </row>
    <row r="6153" spans="1:21" x14ac:dyDescent="0.25">
      <c r="A6153" t="s">
        <v>23249</v>
      </c>
      <c r="B6153">
        <v>1</v>
      </c>
      <c r="C6153" t="s">
        <v>78</v>
      </c>
      <c r="D6153" t="s">
        <v>96</v>
      </c>
      <c r="E6153" t="s">
        <v>23235</v>
      </c>
      <c r="F6153" t="s">
        <v>140</v>
      </c>
      <c r="G6153" t="s">
        <v>72</v>
      </c>
      <c r="H6153" t="s">
        <v>129</v>
      </c>
      <c r="I6153" t="s">
        <v>22</v>
      </c>
      <c r="J6153" t="s">
        <v>141</v>
      </c>
      <c r="K6153" t="s">
        <v>23250</v>
      </c>
      <c r="L6153" t="s">
        <v>23251</v>
      </c>
      <c r="M6153">
        <v>1.0213888879999999</v>
      </c>
      <c r="N6153">
        <v>0</v>
      </c>
      <c r="O6153">
        <v>51</v>
      </c>
      <c r="P6153">
        <v>22</v>
      </c>
      <c r="Q6153">
        <v>12</v>
      </c>
      <c r="R6153">
        <v>0</v>
      </c>
      <c r="S6153">
        <v>52.090833000000003</v>
      </c>
      <c r="T6153">
        <v>22.470555999999998</v>
      </c>
      <c r="U6153">
        <v>12.256667</v>
      </c>
    </row>
    <row r="6154" spans="1:21" x14ac:dyDescent="0.25">
      <c r="A6154" t="s">
        <v>23252</v>
      </c>
      <c r="B6154">
        <v>1</v>
      </c>
      <c r="C6154" t="s">
        <v>78</v>
      </c>
      <c r="D6154" t="s">
        <v>96</v>
      </c>
      <c r="E6154" t="s">
        <v>23253</v>
      </c>
      <c r="F6154" t="s">
        <v>140</v>
      </c>
      <c r="G6154" t="s">
        <v>72</v>
      </c>
      <c r="H6154" t="s">
        <v>129</v>
      </c>
      <c r="I6154" t="s">
        <v>22</v>
      </c>
      <c r="J6154" t="s">
        <v>141</v>
      </c>
      <c r="K6154" t="s">
        <v>23254</v>
      </c>
      <c r="L6154" t="s">
        <v>23255</v>
      </c>
      <c r="M6154">
        <v>0.28555555500000002</v>
      </c>
      <c r="N6154">
        <v>1</v>
      </c>
      <c r="O6154">
        <v>312</v>
      </c>
      <c r="P6154">
        <v>14</v>
      </c>
      <c r="Q6154">
        <v>13</v>
      </c>
      <c r="R6154">
        <v>0.28555599999999998</v>
      </c>
      <c r="S6154">
        <v>89.093333000000001</v>
      </c>
      <c r="T6154">
        <v>3.9977779999999998</v>
      </c>
      <c r="U6154">
        <v>3.7122220000000001</v>
      </c>
    </row>
    <row r="6155" spans="1:21" x14ac:dyDescent="0.25">
      <c r="A6155" t="s">
        <v>23256</v>
      </c>
      <c r="B6155">
        <v>1</v>
      </c>
      <c r="C6155" t="s">
        <v>78</v>
      </c>
      <c r="D6155" t="s">
        <v>96</v>
      </c>
      <c r="E6155" t="s">
        <v>23257</v>
      </c>
      <c r="F6155" t="s">
        <v>140</v>
      </c>
      <c r="G6155" t="s">
        <v>72</v>
      </c>
      <c r="H6155" t="s">
        <v>129</v>
      </c>
      <c r="I6155" t="s">
        <v>22</v>
      </c>
      <c r="J6155" t="s">
        <v>141</v>
      </c>
      <c r="K6155" t="s">
        <v>23258</v>
      </c>
      <c r="L6155" t="s">
        <v>19659</v>
      </c>
      <c r="M6155">
        <v>0.64861111100000002</v>
      </c>
      <c r="N6155">
        <v>0</v>
      </c>
      <c r="O6155">
        <v>94</v>
      </c>
      <c r="P6155">
        <v>14</v>
      </c>
      <c r="Q6155">
        <v>27</v>
      </c>
      <c r="R6155">
        <v>0</v>
      </c>
      <c r="S6155">
        <v>60.969444000000003</v>
      </c>
      <c r="T6155">
        <v>9.0805559999999996</v>
      </c>
      <c r="U6155">
        <v>17.512499999999999</v>
      </c>
    </row>
    <row r="6156" spans="1:21" x14ac:dyDescent="0.25">
      <c r="A6156" t="s">
        <v>23259</v>
      </c>
      <c r="B6156">
        <v>1</v>
      </c>
      <c r="C6156" t="s">
        <v>78</v>
      </c>
      <c r="D6156" t="s">
        <v>96</v>
      </c>
      <c r="E6156" t="s">
        <v>1285</v>
      </c>
      <c r="F6156" t="s">
        <v>140</v>
      </c>
      <c r="G6156" t="s">
        <v>72</v>
      </c>
      <c r="H6156" t="s">
        <v>129</v>
      </c>
      <c r="I6156" t="s">
        <v>22</v>
      </c>
      <c r="J6156" t="s">
        <v>141</v>
      </c>
      <c r="K6156" t="s">
        <v>23260</v>
      </c>
      <c r="L6156" t="s">
        <v>23261</v>
      </c>
      <c r="M6156">
        <v>0.37444444399999999</v>
      </c>
      <c r="N6156">
        <v>0</v>
      </c>
      <c r="O6156">
        <v>192</v>
      </c>
      <c r="P6156">
        <v>42</v>
      </c>
      <c r="Q6156">
        <v>111</v>
      </c>
      <c r="R6156">
        <v>0</v>
      </c>
      <c r="S6156">
        <v>71.893332999999998</v>
      </c>
      <c r="T6156">
        <v>15.726667000000001</v>
      </c>
      <c r="U6156">
        <v>41.563333</v>
      </c>
    </row>
    <row r="6157" spans="1:21" x14ac:dyDescent="0.25">
      <c r="A6157" t="s">
        <v>23262</v>
      </c>
      <c r="B6157">
        <v>1</v>
      </c>
      <c r="C6157" t="s">
        <v>78</v>
      </c>
      <c r="D6157" t="s">
        <v>737</v>
      </c>
      <c r="E6157" t="s">
        <v>23263</v>
      </c>
      <c r="F6157" t="s">
        <v>4991</v>
      </c>
      <c r="G6157" t="s">
        <v>71</v>
      </c>
      <c r="H6157" t="s">
        <v>129</v>
      </c>
      <c r="I6157" t="s">
        <v>22</v>
      </c>
      <c r="J6157" t="s">
        <v>141</v>
      </c>
      <c r="K6157" t="s">
        <v>23264</v>
      </c>
      <c r="L6157" t="s">
        <v>23265</v>
      </c>
      <c r="M6157">
        <v>0.86833333300000004</v>
      </c>
      <c r="N6157">
        <v>0</v>
      </c>
      <c r="O6157">
        <v>5</v>
      </c>
      <c r="P6157">
        <v>0</v>
      </c>
      <c r="Q6157">
        <v>0</v>
      </c>
      <c r="R6157">
        <v>0</v>
      </c>
      <c r="S6157">
        <v>4.3416670000000002</v>
      </c>
      <c r="T6157">
        <v>0</v>
      </c>
      <c r="U6157">
        <v>0</v>
      </c>
    </row>
    <row r="6158" spans="1:21" x14ac:dyDescent="0.25">
      <c r="A6158" t="s">
        <v>23266</v>
      </c>
      <c r="B6158">
        <v>1</v>
      </c>
      <c r="C6158" t="s">
        <v>78</v>
      </c>
      <c r="D6158" t="s">
        <v>95</v>
      </c>
      <c r="E6158" t="s">
        <v>23267</v>
      </c>
      <c r="F6158" t="s">
        <v>4991</v>
      </c>
      <c r="G6158" t="s">
        <v>71</v>
      </c>
      <c r="H6158" t="s">
        <v>129</v>
      </c>
      <c r="I6158" t="s">
        <v>22</v>
      </c>
      <c r="J6158" t="s">
        <v>141</v>
      </c>
      <c r="K6158" t="s">
        <v>23268</v>
      </c>
      <c r="L6158" t="s">
        <v>23269</v>
      </c>
      <c r="M6158">
        <v>2.4838888880000001</v>
      </c>
      <c r="N6158">
        <v>0</v>
      </c>
      <c r="O6158">
        <v>1</v>
      </c>
      <c r="P6158">
        <v>0</v>
      </c>
      <c r="Q6158">
        <v>0</v>
      </c>
      <c r="R6158">
        <v>0</v>
      </c>
      <c r="S6158">
        <v>2.483889</v>
      </c>
      <c r="T6158">
        <v>0</v>
      </c>
      <c r="U6158">
        <v>0</v>
      </c>
    </row>
    <row r="6159" spans="1:21" x14ac:dyDescent="0.25">
      <c r="A6159" t="s">
        <v>23270</v>
      </c>
      <c r="B6159">
        <v>1</v>
      </c>
      <c r="C6159" t="s">
        <v>78</v>
      </c>
      <c r="D6159" t="s">
        <v>95</v>
      </c>
      <c r="E6159" t="s">
        <v>23271</v>
      </c>
      <c r="F6159" t="s">
        <v>140</v>
      </c>
      <c r="G6159" t="s">
        <v>72</v>
      </c>
      <c r="H6159" t="s">
        <v>129</v>
      </c>
      <c r="I6159" t="s">
        <v>22</v>
      </c>
      <c r="J6159" t="s">
        <v>141</v>
      </c>
      <c r="K6159" t="s">
        <v>23272</v>
      </c>
      <c r="L6159" t="s">
        <v>23273</v>
      </c>
      <c r="M6159">
        <v>0.70805555499999995</v>
      </c>
      <c r="N6159">
        <v>224</v>
      </c>
      <c r="O6159">
        <v>17858</v>
      </c>
      <c r="P6159">
        <v>65</v>
      </c>
      <c r="Q6159">
        <v>1704</v>
      </c>
      <c r="R6159">
        <v>158.604444</v>
      </c>
      <c r="S6159">
        <v>12644.456101</v>
      </c>
      <c r="T6159">
        <v>46.023611000000002</v>
      </c>
      <c r="U6159">
        <v>1206.526666</v>
      </c>
    </row>
    <row r="6160" spans="1:21" x14ac:dyDescent="0.25">
      <c r="A6160" t="s">
        <v>23274</v>
      </c>
      <c r="B6160">
        <v>1</v>
      </c>
      <c r="C6160" t="s">
        <v>79</v>
      </c>
      <c r="D6160" t="s">
        <v>117</v>
      </c>
      <c r="E6160" t="s">
        <v>23275</v>
      </c>
      <c r="F6160" t="s">
        <v>140</v>
      </c>
      <c r="G6160" t="s">
        <v>72</v>
      </c>
      <c r="H6160" t="s">
        <v>129</v>
      </c>
      <c r="I6160" t="s">
        <v>22</v>
      </c>
      <c r="J6160" t="s">
        <v>141</v>
      </c>
      <c r="K6160" t="s">
        <v>23276</v>
      </c>
      <c r="L6160" t="s">
        <v>23277</v>
      </c>
      <c r="M6160">
        <v>0.18916666600000001</v>
      </c>
      <c r="N6160">
        <v>11</v>
      </c>
      <c r="O6160">
        <v>975</v>
      </c>
      <c r="P6160">
        <v>150</v>
      </c>
      <c r="Q6160">
        <v>1940</v>
      </c>
      <c r="R6160">
        <v>2.0808330000000002</v>
      </c>
      <c r="S6160">
        <v>184.437499</v>
      </c>
      <c r="T6160">
        <v>28.375</v>
      </c>
      <c r="U6160">
        <v>366.98333200000002</v>
      </c>
    </row>
    <row r="6161" spans="1:21" x14ac:dyDescent="0.25">
      <c r="A6161" t="s">
        <v>23278</v>
      </c>
      <c r="B6161">
        <v>1</v>
      </c>
      <c r="C6161" t="s">
        <v>79</v>
      </c>
      <c r="D6161" t="s">
        <v>117</v>
      </c>
      <c r="E6161" t="s">
        <v>1050</v>
      </c>
      <c r="F6161" t="s">
        <v>140</v>
      </c>
      <c r="G6161" t="s">
        <v>72</v>
      </c>
      <c r="H6161" t="s">
        <v>168</v>
      </c>
      <c r="I6161" t="s">
        <v>22</v>
      </c>
      <c r="J6161" t="s">
        <v>141</v>
      </c>
      <c r="K6161" t="s">
        <v>23279</v>
      </c>
      <c r="L6161" t="s">
        <v>23280</v>
      </c>
      <c r="M6161">
        <v>4.1666660000000003E-3</v>
      </c>
      <c r="N6161">
        <v>0</v>
      </c>
      <c r="O6161">
        <v>0</v>
      </c>
      <c r="P6161">
        <v>23</v>
      </c>
      <c r="Q6161">
        <v>459</v>
      </c>
      <c r="R6161">
        <v>0</v>
      </c>
      <c r="S6161">
        <v>0</v>
      </c>
      <c r="T6161">
        <v>9.5833000000000002E-2</v>
      </c>
      <c r="U6161">
        <v>1.9125000000000001</v>
      </c>
    </row>
    <row r="6162" spans="1:21" x14ac:dyDescent="0.25">
      <c r="A6162" t="s">
        <v>23281</v>
      </c>
      <c r="B6162">
        <v>1</v>
      </c>
      <c r="C6162" t="s">
        <v>79</v>
      </c>
      <c r="D6162" t="s">
        <v>117</v>
      </c>
      <c r="E6162" t="s">
        <v>1054</v>
      </c>
      <c r="F6162" t="s">
        <v>140</v>
      </c>
      <c r="G6162" t="s">
        <v>72</v>
      </c>
      <c r="H6162" t="s">
        <v>129</v>
      </c>
      <c r="I6162" t="s">
        <v>22</v>
      </c>
      <c r="J6162" t="s">
        <v>141</v>
      </c>
      <c r="K6162" t="s">
        <v>23282</v>
      </c>
      <c r="L6162" t="s">
        <v>23283</v>
      </c>
      <c r="M6162">
        <v>0.74972222200000005</v>
      </c>
      <c r="N6162">
        <v>11</v>
      </c>
      <c r="O6162">
        <v>975</v>
      </c>
      <c r="P6162">
        <v>150</v>
      </c>
      <c r="Q6162">
        <v>1940</v>
      </c>
      <c r="R6162">
        <v>8.2469439999999992</v>
      </c>
      <c r="S6162">
        <v>730.97916599999996</v>
      </c>
      <c r="T6162">
        <v>112.458333</v>
      </c>
      <c r="U6162">
        <v>1454.4611110000001</v>
      </c>
    </row>
    <row r="6163" spans="1:21" x14ac:dyDescent="0.25">
      <c r="A6163" t="s">
        <v>23284</v>
      </c>
      <c r="B6163">
        <v>1</v>
      </c>
      <c r="C6163" t="s">
        <v>79</v>
      </c>
      <c r="D6163" t="s">
        <v>117</v>
      </c>
      <c r="E6163" t="s">
        <v>23285</v>
      </c>
      <c r="F6163" t="s">
        <v>140</v>
      </c>
      <c r="G6163" t="s">
        <v>72</v>
      </c>
      <c r="H6163" t="s">
        <v>129</v>
      </c>
      <c r="I6163" t="s">
        <v>22</v>
      </c>
      <c r="J6163" t="s">
        <v>141</v>
      </c>
      <c r="K6163" t="s">
        <v>23286</v>
      </c>
      <c r="L6163" t="s">
        <v>23287</v>
      </c>
      <c r="M6163">
        <v>0.56055555499999998</v>
      </c>
      <c r="N6163">
        <v>2</v>
      </c>
      <c r="O6163">
        <v>223</v>
      </c>
      <c r="P6163">
        <v>0</v>
      </c>
      <c r="Q6163">
        <v>1</v>
      </c>
      <c r="R6163">
        <v>1.121111</v>
      </c>
      <c r="S6163">
        <v>125.003889</v>
      </c>
      <c r="T6163">
        <v>0</v>
      </c>
      <c r="U6163">
        <v>0.56055600000000005</v>
      </c>
    </row>
    <row r="6164" spans="1:21" x14ac:dyDescent="0.25">
      <c r="A6164" t="s">
        <v>23288</v>
      </c>
      <c r="B6164">
        <v>1</v>
      </c>
      <c r="C6164" t="s">
        <v>79</v>
      </c>
      <c r="D6164" t="s">
        <v>117</v>
      </c>
      <c r="E6164" t="s">
        <v>1054</v>
      </c>
      <c r="F6164" t="s">
        <v>140</v>
      </c>
      <c r="G6164" t="s">
        <v>72</v>
      </c>
      <c r="H6164" t="s">
        <v>129</v>
      </c>
      <c r="I6164" t="s">
        <v>22</v>
      </c>
      <c r="J6164" t="s">
        <v>141</v>
      </c>
      <c r="K6164" t="s">
        <v>23289</v>
      </c>
      <c r="L6164" t="s">
        <v>23290</v>
      </c>
      <c r="M6164">
        <v>0.24111111099999999</v>
      </c>
      <c r="N6164">
        <v>11</v>
      </c>
      <c r="O6164">
        <v>975</v>
      </c>
      <c r="P6164">
        <v>150</v>
      </c>
      <c r="Q6164">
        <v>1940</v>
      </c>
      <c r="R6164">
        <v>2.6522220000000001</v>
      </c>
      <c r="S6164">
        <v>235.08333300000001</v>
      </c>
      <c r="T6164">
        <v>36.166666999999997</v>
      </c>
      <c r="U6164">
        <v>467.75555500000002</v>
      </c>
    </row>
    <row r="6165" spans="1:21" x14ac:dyDescent="0.25">
      <c r="A6165" t="s">
        <v>23291</v>
      </c>
      <c r="B6165">
        <v>1</v>
      </c>
      <c r="C6165" t="s">
        <v>79</v>
      </c>
      <c r="D6165" t="s">
        <v>119</v>
      </c>
      <c r="E6165" t="s">
        <v>23292</v>
      </c>
      <c r="F6165" t="s">
        <v>4991</v>
      </c>
      <c r="G6165" t="s">
        <v>71</v>
      </c>
      <c r="H6165" t="s">
        <v>129</v>
      </c>
      <c r="I6165" t="s">
        <v>22</v>
      </c>
      <c r="J6165" t="s">
        <v>141</v>
      </c>
      <c r="K6165" t="s">
        <v>23293</v>
      </c>
      <c r="L6165" t="s">
        <v>23294</v>
      </c>
      <c r="M6165">
        <v>2.8958333330000001</v>
      </c>
      <c r="N6165">
        <v>1</v>
      </c>
      <c r="O6165">
        <v>0</v>
      </c>
      <c r="P6165">
        <v>0</v>
      </c>
      <c r="Q6165">
        <v>0</v>
      </c>
      <c r="R6165">
        <v>2.8958330000000001</v>
      </c>
      <c r="S6165">
        <v>0</v>
      </c>
      <c r="T6165">
        <v>0</v>
      </c>
      <c r="U6165">
        <v>0</v>
      </c>
    </row>
    <row r="6166" spans="1:21" x14ac:dyDescent="0.25">
      <c r="A6166" t="s">
        <v>23295</v>
      </c>
      <c r="B6166">
        <v>1</v>
      </c>
      <c r="C6166" t="s">
        <v>79</v>
      </c>
      <c r="D6166" t="s">
        <v>120</v>
      </c>
      <c r="E6166" t="s">
        <v>23296</v>
      </c>
      <c r="F6166" t="s">
        <v>177</v>
      </c>
      <c r="G6166" t="s">
        <v>71</v>
      </c>
      <c r="H6166" t="s">
        <v>129</v>
      </c>
      <c r="I6166" t="s">
        <v>22</v>
      </c>
      <c r="J6166" t="s">
        <v>130</v>
      </c>
      <c r="K6166" t="s">
        <v>23297</v>
      </c>
      <c r="L6166" t="s">
        <v>23298</v>
      </c>
      <c r="M6166">
        <v>0.14743694399999999</v>
      </c>
      <c r="N6166">
        <v>0</v>
      </c>
      <c r="O6166">
        <v>9</v>
      </c>
      <c r="P6166">
        <v>0</v>
      </c>
      <c r="Q6166">
        <v>0</v>
      </c>
      <c r="R6166">
        <v>0</v>
      </c>
      <c r="S6166">
        <v>1.326932</v>
      </c>
      <c r="T6166">
        <v>0</v>
      </c>
      <c r="U6166">
        <v>0</v>
      </c>
    </row>
    <row r="6167" spans="1:21" x14ac:dyDescent="0.25">
      <c r="A6167" t="s">
        <v>23299</v>
      </c>
      <c r="B6167">
        <v>1</v>
      </c>
      <c r="C6167" t="s">
        <v>79</v>
      </c>
      <c r="D6167" t="s">
        <v>120</v>
      </c>
      <c r="E6167" t="s">
        <v>23300</v>
      </c>
      <c r="F6167" t="s">
        <v>140</v>
      </c>
      <c r="G6167" t="s">
        <v>72</v>
      </c>
      <c r="H6167" t="s">
        <v>129</v>
      </c>
      <c r="I6167" t="s">
        <v>22</v>
      </c>
      <c r="J6167" t="s">
        <v>141</v>
      </c>
      <c r="K6167" t="s">
        <v>23301</v>
      </c>
      <c r="L6167" t="s">
        <v>23302</v>
      </c>
      <c r="M6167">
        <v>0.71555555500000001</v>
      </c>
      <c r="N6167">
        <v>7</v>
      </c>
      <c r="O6167">
        <v>519</v>
      </c>
      <c r="P6167">
        <v>111</v>
      </c>
      <c r="Q6167">
        <v>10</v>
      </c>
      <c r="R6167">
        <v>5.0088889999999999</v>
      </c>
      <c r="S6167">
        <v>371.373333</v>
      </c>
      <c r="T6167">
        <v>79.426666999999995</v>
      </c>
      <c r="U6167">
        <v>7.1555559999999998</v>
      </c>
    </row>
    <row r="6168" spans="1:21" x14ac:dyDescent="0.25">
      <c r="A6168" t="s">
        <v>23303</v>
      </c>
      <c r="B6168">
        <v>1</v>
      </c>
      <c r="C6168" t="s">
        <v>79</v>
      </c>
      <c r="D6168" t="s">
        <v>120</v>
      </c>
      <c r="E6168" t="s">
        <v>23304</v>
      </c>
      <c r="F6168" t="s">
        <v>6772</v>
      </c>
      <c r="G6168" t="s">
        <v>71</v>
      </c>
      <c r="H6168" t="s">
        <v>129</v>
      </c>
      <c r="I6168" t="s">
        <v>22</v>
      </c>
      <c r="J6168" t="s">
        <v>141</v>
      </c>
      <c r="K6168" t="s">
        <v>23305</v>
      </c>
      <c r="L6168" t="s">
        <v>23306</v>
      </c>
      <c r="M6168">
        <v>2.3547222219999999</v>
      </c>
      <c r="N6168">
        <v>0</v>
      </c>
      <c r="O6168">
        <v>6</v>
      </c>
      <c r="P6168">
        <v>0</v>
      </c>
      <c r="Q6168">
        <v>0</v>
      </c>
      <c r="R6168">
        <v>0</v>
      </c>
      <c r="S6168">
        <v>14.128333</v>
      </c>
      <c r="T6168">
        <v>0</v>
      </c>
      <c r="U6168">
        <v>0</v>
      </c>
    </row>
    <row r="6169" spans="1:21" x14ac:dyDescent="0.25">
      <c r="A6169" t="s">
        <v>23307</v>
      </c>
      <c r="B6169">
        <v>1</v>
      </c>
      <c r="C6169" t="s">
        <v>79</v>
      </c>
      <c r="D6169" t="s">
        <v>120</v>
      </c>
      <c r="E6169" t="s">
        <v>23308</v>
      </c>
      <c r="F6169" t="s">
        <v>4991</v>
      </c>
      <c r="G6169" t="s">
        <v>71</v>
      </c>
      <c r="H6169" t="s">
        <v>129</v>
      </c>
      <c r="I6169" t="s">
        <v>22</v>
      </c>
      <c r="J6169" t="s">
        <v>141</v>
      </c>
      <c r="K6169" t="s">
        <v>23309</v>
      </c>
      <c r="L6169" t="s">
        <v>23310</v>
      </c>
      <c r="M6169">
        <v>1.672222222</v>
      </c>
      <c r="N6169">
        <v>0</v>
      </c>
      <c r="O6169">
        <v>1</v>
      </c>
      <c r="P6169">
        <v>0</v>
      </c>
      <c r="Q6169">
        <v>0</v>
      </c>
      <c r="R6169">
        <v>0</v>
      </c>
      <c r="S6169">
        <v>1.6722220000000001</v>
      </c>
      <c r="T6169">
        <v>0</v>
      </c>
      <c r="U6169">
        <v>0</v>
      </c>
    </row>
    <row r="6170" spans="1:21" x14ac:dyDescent="0.25">
      <c r="A6170" t="s">
        <v>23311</v>
      </c>
      <c r="B6170">
        <v>1</v>
      </c>
      <c r="C6170" t="s">
        <v>79</v>
      </c>
      <c r="D6170" t="s">
        <v>120</v>
      </c>
      <c r="E6170" t="s">
        <v>9916</v>
      </c>
      <c r="F6170" t="s">
        <v>140</v>
      </c>
      <c r="G6170" t="s">
        <v>72</v>
      </c>
      <c r="H6170" t="s">
        <v>129</v>
      </c>
      <c r="I6170" t="s">
        <v>22</v>
      </c>
      <c r="J6170" t="s">
        <v>141</v>
      </c>
      <c r="K6170" t="s">
        <v>23312</v>
      </c>
      <c r="L6170" t="s">
        <v>23313</v>
      </c>
      <c r="M6170">
        <v>1.1816666659999999</v>
      </c>
      <c r="N6170">
        <v>1</v>
      </c>
      <c r="O6170">
        <v>58</v>
      </c>
      <c r="P6170">
        <v>110</v>
      </c>
      <c r="Q6170">
        <v>1</v>
      </c>
      <c r="R6170">
        <v>1.181667</v>
      </c>
      <c r="S6170">
        <v>68.536666999999994</v>
      </c>
      <c r="T6170">
        <v>129.98333299999999</v>
      </c>
      <c r="U6170">
        <v>1.181667</v>
      </c>
    </row>
    <row r="6171" spans="1:21" x14ac:dyDescent="0.25">
      <c r="A6171" t="s">
        <v>23314</v>
      </c>
      <c r="B6171">
        <v>1</v>
      </c>
      <c r="C6171" t="s">
        <v>78</v>
      </c>
      <c r="D6171" t="s">
        <v>103</v>
      </c>
      <c r="E6171" t="s">
        <v>23315</v>
      </c>
      <c r="F6171" t="s">
        <v>177</v>
      </c>
      <c r="G6171" t="s">
        <v>72</v>
      </c>
      <c r="H6171" t="s">
        <v>129</v>
      </c>
      <c r="I6171" t="s">
        <v>22</v>
      </c>
      <c r="J6171" t="s">
        <v>130</v>
      </c>
      <c r="K6171" t="s">
        <v>23316</v>
      </c>
      <c r="L6171" t="s">
        <v>23317</v>
      </c>
      <c r="M6171">
        <v>4.0408333330000001</v>
      </c>
      <c r="N6171">
        <v>0</v>
      </c>
      <c r="O6171">
        <v>0</v>
      </c>
      <c r="P6171">
        <v>6</v>
      </c>
      <c r="Q6171">
        <v>0</v>
      </c>
      <c r="R6171">
        <v>0</v>
      </c>
      <c r="S6171">
        <v>0</v>
      </c>
      <c r="T6171">
        <v>24.245000000000001</v>
      </c>
      <c r="U6171">
        <v>0</v>
      </c>
    </row>
    <row r="6172" spans="1:21" x14ac:dyDescent="0.25">
      <c r="A6172" t="s">
        <v>23318</v>
      </c>
      <c r="B6172">
        <v>1</v>
      </c>
      <c r="C6172" t="s">
        <v>79</v>
      </c>
      <c r="D6172" t="s">
        <v>119</v>
      </c>
      <c r="E6172" t="s">
        <v>23319</v>
      </c>
      <c r="F6172" t="s">
        <v>140</v>
      </c>
      <c r="G6172" t="s">
        <v>72</v>
      </c>
      <c r="H6172" t="s">
        <v>129</v>
      </c>
      <c r="I6172" t="s">
        <v>22</v>
      </c>
      <c r="J6172" t="s">
        <v>141</v>
      </c>
      <c r="K6172" t="s">
        <v>23320</v>
      </c>
      <c r="L6172" t="s">
        <v>23321</v>
      </c>
      <c r="M6172">
        <v>0.69722222199999995</v>
      </c>
      <c r="N6172">
        <v>0</v>
      </c>
      <c r="O6172">
        <v>0</v>
      </c>
      <c r="P6172">
        <v>24</v>
      </c>
      <c r="Q6172">
        <v>150</v>
      </c>
      <c r="R6172">
        <v>0</v>
      </c>
      <c r="S6172">
        <v>0</v>
      </c>
      <c r="T6172">
        <v>16.733332999999998</v>
      </c>
      <c r="U6172">
        <v>104.583333</v>
      </c>
    </row>
    <row r="6173" spans="1:21" x14ac:dyDescent="0.25">
      <c r="A6173" t="s">
        <v>23322</v>
      </c>
      <c r="B6173">
        <v>1</v>
      </c>
      <c r="C6173" t="s">
        <v>78</v>
      </c>
      <c r="D6173" t="s">
        <v>103</v>
      </c>
      <c r="E6173" t="s">
        <v>23323</v>
      </c>
      <c r="F6173" t="s">
        <v>140</v>
      </c>
      <c r="G6173" t="s">
        <v>72</v>
      </c>
      <c r="H6173" t="s">
        <v>129</v>
      </c>
      <c r="I6173" t="s">
        <v>22</v>
      </c>
      <c r="J6173" t="s">
        <v>141</v>
      </c>
      <c r="K6173" t="s">
        <v>23324</v>
      </c>
      <c r="L6173" t="s">
        <v>23325</v>
      </c>
      <c r="M6173">
        <v>1.937777777</v>
      </c>
      <c r="N6173">
        <v>0</v>
      </c>
      <c r="O6173">
        <v>0</v>
      </c>
      <c r="P6173">
        <v>269</v>
      </c>
      <c r="Q6173">
        <v>2286</v>
      </c>
      <c r="R6173">
        <v>0</v>
      </c>
      <c r="S6173">
        <v>0</v>
      </c>
      <c r="T6173">
        <v>521.26222199999995</v>
      </c>
      <c r="U6173">
        <v>4429.7599980000005</v>
      </c>
    </row>
    <row r="6174" spans="1:21" x14ac:dyDescent="0.25">
      <c r="A6174" t="s">
        <v>23326</v>
      </c>
      <c r="B6174">
        <v>1</v>
      </c>
      <c r="C6174" t="s">
        <v>78</v>
      </c>
      <c r="D6174" t="s">
        <v>103</v>
      </c>
      <c r="E6174" t="s">
        <v>23327</v>
      </c>
      <c r="F6174" t="s">
        <v>4991</v>
      </c>
      <c r="G6174" t="s">
        <v>71</v>
      </c>
      <c r="H6174" t="s">
        <v>129</v>
      </c>
      <c r="I6174" t="s">
        <v>22</v>
      </c>
      <c r="J6174" t="s">
        <v>141</v>
      </c>
      <c r="K6174" t="s">
        <v>23328</v>
      </c>
      <c r="L6174" t="s">
        <v>23329</v>
      </c>
      <c r="M6174">
        <v>2.2197222220000001</v>
      </c>
      <c r="N6174">
        <v>0</v>
      </c>
      <c r="O6174">
        <v>0</v>
      </c>
      <c r="P6174">
        <v>0</v>
      </c>
      <c r="Q6174">
        <v>4</v>
      </c>
      <c r="R6174">
        <v>0</v>
      </c>
      <c r="S6174">
        <v>0</v>
      </c>
      <c r="T6174">
        <v>0</v>
      </c>
      <c r="U6174">
        <v>8.8788889999999991</v>
      </c>
    </row>
    <row r="6175" spans="1:21" x14ac:dyDescent="0.25">
      <c r="A6175" t="s">
        <v>23330</v>
      </c>
      <c r="B6175">
        <v>1</v>
      </c>
      <c r="C6175" t="s">
        <v>78</v>
      </c>
      <c r="D6175" t="s">
        <v>103</v>
      </c>
      <c r="E6175" t="s">
        <v>23331</v>
      </c>
      <c r="F6175" t="s">
        <v>140</v>
      </c>
      <c r="G6175" t="s">
        <v>72</v>
      </c>
      <c r="H6175" t="s">
        <v>129</v>
      </c>
      <c r="I6175" t="s">
        <v>22</v>
      </c>
      <c r="J6175" t="s">
        <v>141</v>
      </c>
      <c r="K6175" t="s">
        <v>23332</v>
      </c>
      <c r="L6175" t="s">
        <v>23333</v>
      </c>
      <c r="M6175">
        <v>0.330555555</v>
      </c>
      <c r="N6175">
        <v>0</v>
      </c>
      <c r="O6175">
        <v>0</v>
      </c>
      <c r="P6175">
        <v>269</v>
      </c>
      <c r="Q6175">
        <v>2286</v>
      </c>
      <c r="R6175">
        <v>0</v>
      </c>
      <c r="S6175">
        <v>0</v>
      </c>
      <c r="T6175">
        <v>88.919443999999999</v>
      </c>
      <c r="U6175">
        <v>755.64999899999998</v>
      </c>
    </row>
    <row r="6176" spans="1:21" x14ac:dyDescent="0.25">
      <c r="A6176" t="s">
        <v>23334</v>
      </c>
      <c r="B6176">
        <v>1</v>
      </c>
      <c r="C6176" t="s">
        <v>78</v>
      </c>
      <c r="D6176" t="s">
        <v>103</v>
      </c>
      <c r="E6176" t="s">
        <v>23323</v>
      </c>
      <c r="F6176" t="s">
        <v>140</v>
      </c>
      <c r="G6176" t="s">
        <v>72</v>
      </c>
      <c r="H6176" t="s">
        <v>129</v>
      </c>
      <c r="I6176" t="s">
        <v>22</v>
      </c>
      <c r="J6176" t="s">
        <v>141</v>
      </c>
      <c r="K6176" t="s">
        <v>23335</v>
      </c>
      <c r="L6176" t="s">
        <v>23336</v>
      </c>
      <c r="M6176">
        <v>0.65611111099999997</v>
      </c>
      <c r="N6176">
        <v>0</v>
      </c>
      <c r="O6176">
        <v>0</v>
      </c>
      <c r="P6176">
        <v>269</v>
      </c>
      <c r="Q6176">
        <v>2286</v>
      </c>
      <c r="R6176">
        <v>0</v>
      </c>
      <c r="S6176">
        <v>0</v>
      </c>
      <c r="T6176">
        <v>176.493889</v>
      </c>
      <c r="U6176">
        <v>1499.87</v>
      </c>
    </row>
    <row r="6177" spans="1:21" x14ac:dyDescent="0.25">
      <c r="A6177" t="s">
        <v>23337</v>
      </c>
      <c r="B6177">
        <v>1</v>
      </c>
      <c r="C6177" t="s">
        <v>78</v>
      </c>
      <c r="D6177" t="s">
        <v>103</v>
      </c>
      <c r="E6177" t="s">
        <v>3374</v>
      </c>
      <c r="F6177" t="s">
        <v>5012</v>
      </c>
      <c r="G6177" t="s">
        <v>72</v>
      </c>
      <c r="H6177" t="s">
        <v>129</v>
      </c>
      <c r="I6177" t="s">
        <v>22</v>
      </c>
      <c r="J6177" t="s">
        <v>141</v>
      </c>
      <c r="K6177" t="s">
        <v>23338</v>
      </c>
      <c r="L6177" t="s">
        <v>23339</v>
      </c>
      <c r="M6177">
        <v>3.0922222220000002</v>
      </c>
      <c r="N6177">
        <v>0</v>
      </c>
      <c r="O6177">
        <v>0</v>
      </c>
      <c r="P6177">
        <v>0</v>
      </c>
      <c r="Q6177">
        <v>9</v>
      </c>
      <c r="R6177">
        <v>0</v>
      </c>
      <c r="S6177">
        <v>0</v>
      </c>
      <c r="T6177">
        <v>0</v>
      </c>
      <c r="U6177">
        <v>27.83</v>
      </c>
    </row>
    <row r="6178" spans="1:21" x14ac:dyDescent="0.25">
      <c r="A6178" t="s">
        <v>23340</v>
      </c>
      <c r="B6178">
        <v>1</v>
      </c>
      <c r="C6178" t="s">
        <v>78</v>
      </c>
      <c r="D6178" t="s">
        <v>103</v>
      </c>
      <c r="E6178" t="s">
        <v>23331</v>
      </c>
      <c r="F6178" t="s">
        <v>140</v>
      </c>
      <c r="G6178" t="s">
        <v>72</v>
      </c>
      <c r="H6178" t="s">
        <v>129</v>
      </c>
      <c r="I6178" t="s">
        <v>22</v>
      </c>
      <c r="J6178" t="s">
        <v>141</v>
      </c>
      <c r="K6178" t="s">
        <v>23341</v>
      </c>
      <c r="L6178" t="s">
        <v>23342</v>
      </c>
      <c r="M6178">
        <v>1.1025</v>
      </c>
      <c r="N6178">
        <v>0</v>
      </c>
      <c r="O6178">
        <v>0</v>
      </c>
      <c r="P6178">
        <v>267</v>
      </c>
      <c r="Q6178">
        <v>2014</v>
      </c>
      <c r="R6178">
        <v>0</v>
      </c>
      <c r="S6178">
        <v>0</v>
      </c>
      <c r="T6178">
        <v>294.36750000000001</v>
      </c>
      <c r="U6178">
        <v>2220.4349999999999</v>
      </c>
    </row>
    <row r="6179" spans="1:21" x14ac:dyDescent="0.25">
      <c r="A6179" t="s">
        <v>23343</v>
      </c>
      <c r="B6179">
        <v>1</v>
      </c>
      <c r="C6179" t="s">
        <v>78</v>
      </c>
      <c r="D6179" t="s">
        <v>103</v>
      </c>
      <c r="E6179" t="s">
        <v>23331</v>
      </c>
      <c r="F6179" t="s">
        <v>140</v>
      </c>
      <c r="G6179" t="s">
        <v>72</v>
      </c>
      <c r="H6179" t="s">
        <v>129</v>
      </c>
      <c r="I6179" t="s">
        <v>22</v>
      </c>
      <c r="J6179" t="s">
        <v>141</v>
      </c>
      <c r="K6179" t="s">
        <v>23344</v>
      </c>
      <c r="L6179" t="s">
        <v>23345</v>
      </c>
      <c r="M6179">
        <v>0.44083333299999999</v>
      </c>
      <c r="N6179">
        <v>0</v>
      </c>
      <c r="O6179">
        <v>0</v>
      </c>
      <c r="P6179">
        <v>269</v>
      </c>
      <c r="Q6179">
        <v>2286</v>
      </c>
      <c r="R6179">
        <v>0</v>
      </c>
      <c r="S6179">
        <v>0</v>
      </c>
      <c r="T6179">
        <v>118.58416699999999</v>
      </c>
      <c r="U6179">
        <v>1007.744999</v>
      </c>
    </row>
    <row r="6180" spans="1:21" x14ac:dyDescent="0.25">
      <c r="A6180" t="s">
        <v>23346</v>
      </c>
      <c r="B6180">
        <v>1</v>
      </c>
      <c r="C6180" t="s">
        <v>78</v>
      </c>
      <c r="D6180" t="s">
        <v>103</v>
      </c>
      <c r="E6180" t="s">
        <v>23347</v>
      </c>
      <c r="F6180" t="s">
        <v>4991</v>
      </c>
      <c r="G6180" t="s">
        <v>71</v>
      </c>
      <c r="H6180" t="s">
        <v>129</v>
      </c>
      <c r="I6180" t="s">
        <v>22</v>
      </c>
      <c r="J6180" t="s">
        <v>141</v>
      </c>
      <c r="K6180" t="s">
        <v>23348</v>
      </c>
      <c r="L6180" t="s">
        <v>23349</v>
      </c>
      <c r="M6180">
        <v>1.6516666659999999</v>
      </c>
      <c r="N6180">
        <v>0</v>
      </c>
      <c r="O6180">
        <v>0</v>
      </c>
      <c r="P6180">
        <v>0</v>
      </c>
      <c r="Q6180">
        <v>1</v>
      </c>
      <c r="R6180">
        <v>0</v>
      </c>
      <c r="S6180">
        <v>0</v>
      </c>
      <c r="T6180">
        <v>0</v>
      </c>
      <c r="U6180">
        <v>1.651667</v>
      </c>
    </row>
    <row r="6181" spans="1:21" x14ac:dyDescent="0.25">
      <c r="A6181" t="s">
        <v>23350</v>
      </c>
      <c r="B6181">
        <v>1</v>
      </c>
      <c r="C6181" t="s">
        <v>78</v>
      </c>
      <c r="D6181" t="s">
        <v>103</v>
      </c>
      <c r="E6181" t="s">
        <v>23351</v>
      </c>
      <c r="F6181" t="s">
        <v>5012</v>
      </c>
      <c r="G6181" t="s">
        <v>72</v>
      </c>
      <c r="H6181" t="s">
        <v>129</v>
      </c>
      <c r="I6181" t="s">
        <v>22</v>
      </c>
      <c r="J6181" t="s">
        <v>141</v>
      </c>
      <c r="K6181" t="s">
        <v>23352</v>
      </c>
      <c r="L6181" t="s">
        <v>23353</v>
      </c>
      <c r="M6181">
        <v>9.7591666660000005</v>
      </c>
      <c r="N6181">
        <v>1</v>
      </c>
      <c r="O6181">
        <v>218</v>
      </c>
      <c r="P6181">
        <v>0</v>
      </c>
      <c r="Q6181">
        <v>0</v>
      </c>
      <c r="R6181">
        <v>9.7591669999999997</v>
      </c>
      <c r="S6181">
        <v>2127.498333</v>
      </c>
      <c r="T6181">
        <v>0</v>
      </c>
      <c r="U6181">
        <v>0</v>
      </c>
    </row>
    <row r="6182" spans="1:21" x14ac:dyDescent="0.25">
      <c r="A6182" t="s">
        <v>23354</v>
      </c>
      <c r="B6182">
        <v>1</v>
      </c>
      <c r="C6182" t="s">
        <v>78</v>
      </c>
      <c r="D6182" t="s">
        <v>103</v>
      </c>
      <c r="E6182" t="s">
        <v>191</v>
      </c>
      <c r="F6182" t="s">
        <v>154</v>
      </c>
      <c r="G6182" t="s">
        <v>72</v>
      </c>
      <c r="H6182" t="s">
        <v>168</v>
      </c>
      <c r="I6182" t="s">
        <v>22</v>
      </c>
      <c r="J6182" t="s">
        <v>130</v>
      </c>
      <c r="K6182" t="s">
        <v>23355</v>
      </c>
      <c r="L6182" t="s">
        <v>23356</v>
      </c>
      <c r="M6182">
        <v>4.0528610999999999E-2</v>
      </c>
      <c r="N6182">
        <v>3</v>
      </c>
      <c r="O6182">
        <v>1</v>
      </c>
      <c r="P6182">
        <v>86</v>
      </c>
      <c r="Q6182">
        <v>236</v>
      </c>
      <c r="R6182">
        <v>0.121586</v>
      </c>
      <c r="S6182">
        <v>4.0529000000000003E-2</v>
      </c>
      <c r="T6182">
        <v>3.4854609999999999</v>
      </c>
      <c r="U6182">
        <v>9.5647520000000004</v>
      </c>
    </row>
    <row r="6183" spans="1:21" x14ac:dyDescent="0.25">
      <c r="A6183" t="s">
        <v>23357</v>
      </c>
      <c r="B6183">
        <v>1</v>
      </c>
      <c r="C6183" t="s">
        <v>78</v>
      </c>
      <c r="D6183" t="s">
        <v>103</v>
      </c>
      <c r="E6183" t="s">
        <v>191</v>
      </c>
      <c r="F6183" t="s">
        <v>128</v>
      </c>
      <c r="G6183" t="s">
        <v>72</v>
      </c>
      <c r="H6183" t="s">
        <v>129</v>
      </c>
      <c r="I6183" t="s">
        <v>22</v>
      </c>
      <c r="J6183" t="s">
        <v>130</v>
      </c>
      <c r="K6183" t="s">
        <v>23358</v>
      </c>
      <c r="L6183" t="s">
        <v>23359</v>
      </c>
      <c r="M6183">
        <v>0.13574805500000001</v>
      </c>
      <c r="N6183">
        <v>3</v>
      </c>
      <c r="O6183">
        <v>1</v>
      </c>
      <c r="P6183">
        <v>85</v>
      </c>
      <c r="Q6183">
        <v>168</v>
      </c>
      <c r="R6183">
        <v>0.40724399999999999</v>
      </c>
      <c r="S6183">
        <v>0.13574800000000001</v>
      </c>
      <c r="T6183">
        <v>11.538584999999999</v>
      </c>
      <c r="U6183">
        <v>22.805672999999999</v>
      </c>
    </row>
    <row r="6184" spans="1:21" x14ac:dyDescent="0.25">
      <c r="A6184" t="s">
        <v>23360</v>
      </c>
      <c r="B6184">
        <v>1</v>
      </c>
      <c r="C6184" t="s">
        <v>78</v>
      </c>
      <c r="D6184" t="s">
        <v>103</v>
      </c>
      <c r="E6184" t="s">
        <v>23361</v>
      </c>
      <c r="F6184" t="s">
        <v>5626</v>
      </c>
      <c r="G6184" t="s">
        <v>71</v>
      </c>
      <c r="H6184" t="s">
        <v>129</v>
      </c>
      <c r="I6184" t="s">
        <v>22</v>
      </c>
      <c r="J6184" t="s">
        <v>141</v>
      </c>
      <c r="K6184" t="s">
        <v>23362</v>
      </c>
      <c r="L6184" t="s">
        <v>23363</v>
      </c>
      <c r="M6184">
        <v>0.71611111100000002</v>
      </c>
      <c r="N6184">
        <v>0</v>
      </c>
      <c r="O6184">
        <v>0</v>
      </c>
      <c r="P6184">
        <v>0</v>
      </c>
      <c r="Q6184">
        <v>35</v>
      </c>
      <c r="R6184">
        <v>0</v>
      </c>
      <c r="S6184">
        <v>0</v>
      </c>
      <c r="T6184">
        <v>0</v>
      </c>
      <c r="U6184">
        <v>25.063889</v>
      </c>
    </row>
    <row r="6185" spans="1:21" x14ac:dyDescent="0.25">
      <c r="A6185" t="s">
        <v>23364</v>
      </c>
      <c r="B6185">
        <v>1</v>
      </c>
      <c r="C6185" t="s">
        <v>78</v>
      </c>
      <c r="D6185" t="s">
        <v>103</v>
      </c>
      <c r="E6185" t="s">
        <v>23365</v>
      </c>
      <c r="F6185" t="s">
        <v>140</v>
      </c>
      <c r="G6185" t="s">
        <v>72</v>
      </c>
      <c r="H6185" t="s">
        <v>129</v>
      </c>
      <c r="I6185" t="s">
        <v>22</v>
      </c>
      <c r="J6185" t="s">
        <v>141</v>
      </c>
      <c r="K6185" t="s">
        <v>23366</v>
      </c>
      <c r="L6185" t="s">
        <v>23367</v>
      </c>
      <c r="M6185">
        <v>1.5127777769999999</v>
      </c>
      <c r="N6185">
        <v>1</v>
      </c>
      <c r="O6185">
        <v>0</v>
      </c>
      <c r="P6185">
        <v>0</v>
      </c>
      <c r="Q6185">
        <v>0</v>
      </c>
      <c r="R6185">
        <v>1.512778</v>
      </c>
      <c r="S6185">
        <v>0</v>
      </c>
      <c r="T6185">
        <v>0</v>
      </c>
      <c r="U6185">
        <v>0</v>
      </c>
    </row>
    <row r="6186" spans="1:21" x14ac:dyDescent="0.25">
      <c r="A6186" t="s">
        <v>23368</v>
      </c>
      <c r="B6186">
        <v>1</v>
      </c>
      <c r="C6186" t="s">
        <v>79</v>
      </c>
      <c r="D6186" t="s">
        <v>116</v>
      </c>
      <c r="E6186" t="s">
        <v>23369</v>
      </c>
      <c r="F6186" t="s">
        <v>5012</v>
      </c>
      <c r="G6186" t="s">
        <v>72</v>
      </c>
      <c r="H6186" t="s">
        <v>129</v>
      </c>
      <c r="I6186" t="s">
        <v>22</v>
      </c>
      <c r="J6186" t="s">
        <v>141</v>
      </c>
      <c r="K6186" t="s">
        <v>23370</v>
      </c>
      <c r="L6186" t="s">
        <v>23371</v>
      </c>
      <c r="M6186">
        <v>1.0049999999999999</v>
      </c>
      <c r="N6186">
        <v>0</v>
      </c>
      <c r="O6186">
        <v>0</v>
      </c>
      <c r="P6186">
        <v>4</v>
      </c>
      <c r="Q6186">
        <v>25</v>
      </c>
      <c r="R6186">
        <v>0</v>
      </c>
      <c r="S6186">
        <v>0</v>
      </c>
      <c r="T6186">
        <v>4.0199999999999996</v>
      </c>
      <c r="U6186">
        <v>25.125</v>
      </c>
    </row>
    <row r="6187" spans="1:21" x14ac:dyDescent="0.25">
      <c r="A6187" t="s">
        <v>23372</v>
      </c>
      <c r="B6187">
        <v>1</v>
      </c>
      <c r="C6187" t="s">
        <v>79</v>
      </c>
      <c r="D6187" t="s">
        <v>116</v>
      </c>
      <c r="E6187" t="s">
        <v>23373</v>
      </c>
      <c r="F6187" t="s">
        <v>5417</v>
      </c>
      <c r="G6187" t="s">
        <v>71</v>
      </c>
      <c r="H6187" t="s">
        <v>129</v>
      </c>
      <c r="I6187" t="s">
        <v>22</v>
      </c>
      <c r="J6187" t="s">
        <v>141</v>
      </c>
      <c r="K6187" t="s">
        <v>23374</v>
      </c>
      <c r="L6187" t="s">
        <v>23375</v>
      </c>
      <c r="M6187">
        <v>0.49666666599999998</v>
      </c>
      <c r="N6187">
        <v>0</v>
      </c>
      <c r="O6187">
        <v>1</v>
      </c>
      <c r="P6187">
        <v>0</v>
      </c>
      <c r="Q6187">
        <v>0</v>
      </c>
      <c r="R6187">
        <v>0</v>
      </c>
      <c r="S6187">
        <v>0.49666700000000003</v>
      </c>
      <c r="T6187">
        <v>0</v>
      </c>
      <c r="U6187">
        <v>0</v>
      </c>
    </row>
    <row r="6188" spans="1:21" x14ac:dyDescent="0.25">
      <c r="A6188" t="s">
        <v>23376</v>
      </c>
      <c r="B6188">
        <v>1</v>
      </c>
      <c r="C6188" t="s">
        <v>79</v>
      </c>
      <c r="D6188" t="s">
        <v>116</v>
      </c>
      <c r="E6188" t="s">
        <v>663</v>
      </c>
      <c r="F6188" t="s">
        <v>154</v>
      </c>
      <c r="G6188" t="s">
        <v>72</v>
      </c>
      <c r="H6188" t="s">
        <v>129</v>
      </c>
      <c r="I6188" t="s">
        <v>22</v>
      </c>
      <c r="J6188" t="s">
        <v>130</v>
      </c>
      <c r="K6188" t="s">
        <v>23377</v>
      </c>
      <c r="L6188" t="s">
        <v>23378</v>
      </c>
      <c r="M6188">
        <v>6.7670277000000001E-2</v>
      </c>
      <c r="N6188">
        <v>0</v>
      </c>
      <c r="O6188">
        <v>0</v>
      </c>
      <c r="P6188">
        <v>157</v>
      </c>
      <c r="Q6188">
        <v>2129</v>
      </c>
      <c r="R6188">
        <v>0</v>
      </c>
      <c r="S6188">
        <v>0</v>
      </c>
      <c r="T6188">
        <v>10.624233</v>
      </c>
      <c r="U6188">
        <v>144.07002</v>
      </c>
    </row>
    <row r="6189" spans="1:21" x14ac:dyDescent="0.25">
      <c r="A6189" t="s">
        <v>23379</v>
      </c>
      <c r="B6189">
        <v>1</v>
      </c>
      <c r="C6189" t="s">
        <v>79</v>
      </c>
      <c r="D6189" t="s">
        <v>116</v>
      </c>
      <c r="E6189" t="s">
        <v>23380</v>
      </c>
      <c r="F6189" t="s">
        <v>5012</v>
      </c>
      <c r="G6189" t="s">
        <v>72</v>
      </c>
      <c r="H6189" t="s">
        <v>129</v>
      </c>
      <c r="I6189" t="s">
        <v>22</v>
      </c>
      <c r="J6189" t="s">
        <v>141</v>
      </c>
      <c r="K6189" t="s">
        <v>23381</v>
      </c>
      <c r="L6189" t="s">
        <v>23382</v>
      </c>
      <c r="M6189">
        <v>1.1025</v>
      </c>
      <c r="N6189">
        <v>0</v>
      </c>
      <c r="O6189">
        <v>0</v>
      </c>
      <c r="P6189">
        <v>0</v>
      </c>
      <c r="Q6189">
        <v>12</v>
      </c>
      <c r="R6189">
        <v>0</v>
      </c>
      <c r="S6189">
        <v>0</v>
      </c>
      <c r="T6189">
        <v>0</v>
      </c>
      <c r="U6189">
        <v>13.23</v>
      </c>
    </row>
    <row r="6190" spans="1:21" x14ac:dyDescent="0.25">
      <c r="A6190" t="s">
        <v>23383</v>
      </c>
      <c r="B6190">
        <v>1</v>
      </c>
      <c r="C6190" t="s">
        <v>79</v>
      </c>
      <c r="D6190" t="s">
        <v>116</v>
      </c>
      <c r="E6190" t="s">
        <v>23384</v>
      </c>
      <c r="F6190" t="s">
        <v>140</v>
      </c>
      <c r="G6190" t="s">
        <v>72</v>
      </c>
      <c r="H6190" t="s">
        <v>129</v>
      </c>
      <c r="I6190" t="s">
        <v>22</v>
      </c>
      <c r="J6190" t="s">
        <v>141</v>
      </c>
      <c r="K6190" t="s">
        <v>23385</v>
      </c>
      <c r="L6190" t="s">
        <v>23386</v>
      </c>
      <c r="M6190">
        <v>1.1302777770000001</v>
      </c>
      <c r="N6190">
        <v>13</v>
      </c>
      <c r="O6190">
        <v>680</v>
      </c>
      <c r="P6190">
        <v>122</v>
      </c>
      <c r="Q6190">
        <v>2888</v>
      </c>
      <c r="R6190">
        <v>14.693611000000001</v>
      </c>
      <c r="S6190">
        <v>768.588888</v>
      </c>
      <c r="T6190">
        <v>137.893889</v>
      </c>
      <c r="U6190">
        <v>3264.2422200000001</v>
      </c>
    </row>
    <row r="6191" spans="1:21" x14ac:dyDescent="0.25">
      <c r="A6191" t="s">
        <v>23387</v>
      </c>
      <c r="B6191">
        <v>1</v>
      </c>
      <c r="C6191" t="s">
        <v>79</v>
      </c>
      <c r="D6191" t="s">
        <v>116</v>
      </c>
      <c r="E6191" t="s">
        <v>23388</v>
      </c>
      <c r="F6191" t="s">
        <v>3531</v>
      </c>
      <c r="G6191" t="s">
        <v>72</v>
      </c>
      <c r="H6191" t="s">
        <v>129</v>
      </c>
      <c r="I6191" t="s">
        <v>22</v>
      </c>
      <c r="J6191" t="s">
        <v>141</v>
      </c>
      <c r="K6191" t="s">
        <v>3231</v>
      </c>
      <c r="L6191" t="s">
        <v>8780</v>
      </c>
      <c r="M6191">
        <v>3.4166666659999998</v>
      </c>
      <c r="N6191">
        <v>0</v>
      </c>
      <c r="O6191">
        <v>0</v>
      </c>
      <c r="P6191">
        <v>1</v>
      </c>
      <c r="Q6191">
        <v>34</v>
      </c>
      <c r="R6191">
        <v>0</v>
      </c>
      <c r="S6191">
        <v>0</v>
      </c>
      <c r="T6191">
        <v>3.4166669999999999</v>
      </c>
      <c r="U6191">
        <v>116.166667</v>
      </c>
    </row>
    <row r="6192" spans="1:21" x14ac:dyDescent="0.25">
      <c r="A6192" t="s">
        <v>23389</v>
      </c>
      <c r="B6192">
        <v>1</v>
      </c>
      <c r="C6192" t="s">
        <v>79</v>
      </c>
      <c r="D6192" t="s">
        <v>116</v>
      </c>
      <c r="E6192" t="s">
        <v>23390</v>
      </c>
      <c r="F6192" t="s">
        <v>5070</v>
      </c>
      <c r="G6192" t="s">
        <v>71</v>
      </c>
      <c r="H6192" t="s">
        <v>129</v>
      </c>
      <c r="I6192" t="s">
        <v>22</v>
      </c>
      <c r="J6192" t="s">
        <v>141</v>
      </c>
      <c r="K6192" t="s">
        <v>23391</v>
      </c>
      <c r="L6192" t="s">
        <v>23392</v>
      </c>
      <c r="M6192">
        <v>1.286944444</v>
      </c>
      <c r="N6192">
        <v>0</v>
      </c>
      <c r="O6192">
        <v>1</v>
      </c>
      <c r="P6192">
        <v>0</v>
      </c>
      <c r="Q6192">
        <v>0</v>
      </c>
      <c r="R6192">
        <v>0</v>
      </c>
      <c r="S6192">
        <v>1.2869440000000001</v>
      </c>
      <c r="T6192">
        <v>0</v>
      </c>
      <c r="U6192">
        <v>0</v>
      </c>
    </row>
    <row r="6193" spans="1:21" x14ac:dyDescent="0.25">
      <c r="A6193" t="s">
        <v>23393</v>
      </c>
      <c r="B6193">
        <v>1</v>
      </c>
      <c r="C6193" t="s">
        <v>78</v>
      </c>
      <c r="D6193" t="s">
        <v>106</v>
      </c>
      <c r="E6193" t="s">
        <v>23394</v>
      </c>
      <c r="F6193" t="s">
        <v>4991</v>
      </c>
      <c r="G6193" t="s">
        <v>71</v>
      </c>
      <c r="H6193" t="s">
        <v>129</v>
      </c>
      <c r="I6193" t="s">
        <v>22</v>
      </c>
      <c r="J6193" t="s">
        <v>141</v>
      </c>
      <c r="K6193" t="s">
        <v>23395</v>
      </c>
      <c r="L6193" t="s">
        <v>23396</v>
      </c>
      <c r="M6193">
        <v>0.573333333</v>
      </c>
      <c r="N6193">
        <v>0</v>
      </c>
      <c r="O6193">
        <v>1</v>
      </c>
      <c r="P6193">
        <v>0</v>
      </c>
      <c r="Q6193">
        <v>0</v>
      </c>
      <c r="R6193">
        <v>0</v>
      </c>
      <c r="S6193">
        <v>0.57333299999999998</v>
      </c>
      <c r="T6193">
        <v>0</v>
      </c>
      <c r="U6193">
        <v>0</v>
      </c>
    </row>
    <row r="6194" spans="1:21" x14ac:dyDescent="0.25">
      <c r="A6194" t="s">
        <v>23397</v>
      </c>
      <c r="B6194">
        <v>1</v>
      </c>
      <c r="C6194" t="s">
        <v>78</v>
      </c>
      <c r="D6194" t="s">
        <v>99</v>
      </c>
      <c r="E6194" t="s">
        <v>23398</v>
      </c>
      <c r="F6194" t="s">
        <v>4996</v>
      </c>
      <c r="G6194" t="s">
        <v>71</v>
      </c>
      <c r="H6194" t="s">
        <v>129</v>
      </c>
      <c r="I6194" t="s">
        <v>22</v>
      </c>
      <c r="J6194" t="s">
        <v>141</v>
      </c>
      <c r="K6194" t="s">
        <v>23399</v>
      </c>
      <c r="L6194" t="s">
        <v>23400</v>
      </c>
      <c r="M6194">
        <v>0.77611111099999996</v>
      </c>
      <c r="N6194">
        <v>0</v>
      </c>
      <c r="O6194">
        <v>66</v>
      </c>
      <c r="P6194">
        <v>0</v>
      </c>
      <c r="Q6194">
        <v>0</v>
      </c>
      <c r="R6194">
        <v>0</v>
      </c>
      <c r="S6194">
        <v>51.223332999999997</v>
      </c>
      <c r="T6194">
        <v>0</v>
      </c>
      <c r="U6194">
        <v>0</v>
      </c>
    </row>
    <row r="6195" spans="1:21" x14ac:dyDescent="0.25">
      <c r="A6195" t="s">
        <v>23401</v>
      </c>
      <c r="B6195">
        <v>1</v>
      </c>
      <c r="C6195" t="s">
        <v>78</v>
      </c>
      <c r="D6195" t="s">
        <v>99</v>
      </c>
      <c r="E6195" t="s">
        <v>23402</v>
      </c>
      <c r="F6195" t="s">
        <v>140</v>
      </c>
      <c r="G6195" t="s">
        <v>72</v>
      </c>
      <c r="H6195" t="s">
        <v>129</v>
      </c>
      <c r="I6195" t="s">
        <v>22</v>
      </c>
      <c r="J6195" t="s">
        <v>141</v>
      </c>
      <c r="K6195" t="s">
        <v>23403</v>
      </c>
      <c r="L6195" t="s">
        <v>23404</v>
      </c>
      <c r="M6195">
        <v>0.38861111100000001</v>
      </c>
      <c r="N6195">
        <v>9</v>
      </c>
      <c r="O6195">
        <v>2457</v>
      </c>
      <c r="P6195">
        <v>0</v>
      </c>
      <c r="Q6195">
        <v>0</v>
      </c>
      <c r="R6195">
        <v>3.4975000000000001</v>
      </c>
      <c r="S6195">
        <v>954.8175</v>
      </c>
      <c r="T6195">
        <v>0</v>
      </c>
      <c r="U6195">
        <v>0</v>
      </c>
    </row>
    <row r="6196" spans="1:21" x14ac:dyDescent="0.25">
      <c r="A6196" t="s">
        <v>23405</v>
      </c>
      <c r="B6196">
        <v>1</v>
      </c>
      <c r="C6196" t="s">
        <v>78</v>
      </c>
      <c r="D6196" t="s">
        <v>99</v>
      </c>
      <c r="E6196" t="s">
        <v>23406</v>
      </c>
      <c r="F6196" t="s">
        <v>5417</v>
      </c>
      <c r="G6196" t="s">
        <v>71</v>
      </c>
      <c r="H6196" t="s">
        <v>129</v>
      </c>
      <c r="I6196" t="s">
        <v>22</v>
      </c>
      <c r="J6196" t="s">
        <v>141</v>
      </c>
      <c r="K6196" t="s">
        <v>23407</v>
      </c>
      <c r="L6196" t="s">
        <v>23408</v>
      </c>
      <c r="M6196">
        <v>0.96666666599999995</v>
      </c>
      <c r="N6196">
        <v>0</v>
      </c>
      <c r="O6196">
        <v>1</v>
      </c>
      <c r="P6196">
        <v>0</v>
      </c>
      <c r="Q6196">
        <v>0</v>
      </c>
      <c r="R6196">
        <v>0</v>
      </c>
      <c r="S6196">
        <v>0.96666700000000005</v>
      </c>
      <c r="T6196">
        <v>0</v>
      </c>
      <c r="U6196">
        <v>0</v>
      </c>
    </row>
    <row r="6197" spans="1:21" x14ac:dyDescent="0.25">
      <c r="A6197" t="s">
        <v>23409</v>
      </c>
      <c r="B6197">
        <v>1</v>
      </c>
      <c r="C6197" t="s">
        <v>78</v>
      </c>
      <c r="D6197" t="s">
        <v>99</v>
      </c>
      <c r="E6197" t="s">
        <v>23410</v>
      </c>
      <c r="F6197" t="s">
        <v>6823</v>
      </c>
      <c r="G6197" t="s">
        <v>71</v>
      </c>
      <c r="H6197" t="s">
        <v>129</v>
      </c>
      <c r="I6197" t="s">
        <v>22</v>
      </c>
      <c r="J6197" t="s">
        <v>141</v>
      </c>
      <c r="K6197" t="s">
        <v>23411</v>
      </c>
      <c r="L6197" t="s">
        <v>23412</v>
      </c>
      <c r="M6197">
        <v>0.68277777699999997</v>
      </c>
      <c r="N6197">
        <v>0</v>
      </c>
      <c r="O6197">
        <v>82</v>
      </c>
      <c r="P6197">
        <v>0</v>
      </c>
      <c r="Q6197">
        <v>0</v>
      </c>
      <c r="R6197">
        <v>0</v>
      </c>
      <c r="S6197">
        <v>55.987777999999999</v>
      </c>
      <c r="T6197">
        <v>0</v>
      </c>
      <c r="U6197">
        <v>0</v>
      </c>
    </row>
    <row r="6198" spans="1:21" x14ac:dyDescent="0.25">
      <c r="A6198" t="s">
        <v>23413</v>
      </c>
      <c r="B6198">
        <v>1</v>
      </c>
      <c r="C6198" t="s">
        <v>78</v>
      </c>
      <c r="D6198" t="s">
        <v>99</v>
      </c>
      <c r="E6198" t="s">
        <v>23414</v>
      </c>
      <c r="F6198" t="s">
        <v>4991</v>
      </c>
      <c r="G6198" t="s">
        <v>71</v>
      </c>
      <c r="H6198" t="s">
        <v>129</v>
      </c>
      <c r="I6198" t="s">
        <v>22</v>
      </c>
      <c r="J6198" t="s">
        <v>141</v>
      </c>
      <c r="K6198" t="s">
        <v>23415</v>
      </c>
      <c r="L6198" t="s">
        <v>23416</v>
      </c>
      <c r="M6198">
        <v>1.7066666660000001</v>
      </c>
      <c r="N6198">
        <v>0</v>
      </c>
      <c r="O6198">
        <v>1</v>
      </c>
      <c r="P6198">
        <v>0</v>
      </c>
      <c r="Q6198">
        <v>0</v>
      </c>
      <c r="R6198">
        <v>0</v>
      </c>
      <c r="S6198">
        <v>1.7066669999999999</v>
      </c>
      <c r="T6198">
        <v>0</v>
      </c>
      <c r="U6198">
        <v>0</v>
      </c>
    </row>
    <row r="6199" spans="1:21" x14ac:dyDescent="0.25">
      <c r="A6199" t="s">
        <v>23417</v>
      </c>
      <c r="B6199">
        <v>1</v>
      </c>
      <c r="C6199" t="s">
        <v>78</v>
      </c>
      <c r="D6199" t="s">
        <v>99</v>
      </c>
      <c r="E6199" t="s">
        <v>23418</v>
      </c>
      <c r="F6199" t="s">
        <v>4991</v>
      </c>
      <c r="G6199" t="s">
        <v>71</v>
      </c>
      <c r="H6199" t="s">
        <v>129</v>
      </c>
      <c r="I6199" t="s">
        <v>22</v>
      </c>
      <c r="J6199" t="s">
        <v>141</v>
      </c>
      <c r="K6199" t="s">
        <v>23419</v>
      </c>
      <c r="L6199" t="s">
        <v>23420</v>
      </c>
      <c r="M6199">
        <v>1.65</v>
      </c>
      <c r="N6199">
        <v>0</v>
      </c>
      <c r="O6199">
        <v>1</v>
      </c>
      <c r="P6199">
        <v>0</v>
      </c>
      <c r="Q6199">
        <v>0</v>
      </c>
      <c r="R6199">
        <v>0</v>
      </c>
      <c r="S6199">
        <v>1.65</v>
      </c>
      <c r="T6199">
        <v>0</v>
      </c>
      <c r="U6199">
        <v>0</v>
      </c>
    </row>
    <row r="6200" spans="1:21" x14ac:dyDescent="0.25">
      <c r="A6200" t="s">
        <v>23421</v>
      </c>
      <c r="B6200">
        <v>1</v>
      </c>
      <c r="C6200" t="s">
        <v>78</v>
      </c>
      <c r="D6200" t="s">
        <v>99</v>
      </c>
      <c r="E6200" t="s">
        <v>3198</v>
      </c>
      <c r="F6200" t="s">
        <v>5012</v>
      </c>
      <c r="G6200" t="s">
        <v>72</v>
      </c>
      <c r="H6200" t="s">
        <v>129</v>
      </c>
      <c r="I6200" t="s">
        <v>22</v>
      </c>
      <c r="J6200" t="s">
        <v>141</v>
      </c>
      <c r="K6200" t="s">
        <v>23422</v>
      </c>
      <c r="L6200" t="s">
        <v>23423</v>
      </c>
      <c r="M6200">
        <v>3.4055555549999998</v>
      </c>
      <c r="N6200">
        <v>2</v>
      </c>
      <c r="O6200">
        <v>156</v>
      </c>
      <c r="P6200">
        <v>0</v>
      </c>
      <c r="Q6200">
        <v>0</v>
      </c>
      <c r="R6200">
        <v>6.8111110000000004</v>
      </c>
      <c r="S6200">
        <v>531.26666699999998</v>
      </c>
      <c r="T6200">
        <v>0</v>
      </c>
      <c r="U6200">
        <v>0</v>
      </c>
    </row>
    <row r="6201" spans="1:21" x14ac:dyDescent="0.25">
      <c r="A6201" t="s">
        <v>23424</v>
      </c>
      <c r="B6201">
        <v>1</v>
      </c>
      <c r="C6201" t="s">
        <v>78</v>
      </c>
      <c r="D6201" t="s">
        <v>99</v>
      </c>
      <c r="E6201" t="s">
        <v>23425</v>
      </c>
      <c r="F6201" t="s">
        <v>140</v>
      </c>
      <c r="G6201" t="s">
        <v>72</v>
      </c>
      <c r="H6201" t="s">
        <v>129</v>
      </c>
      <c r="I6201" t="s">
        <v>22</v>
      </c>
      <c r="J6201" t="s">
        <v>141</v>
      </c>
      <c r="K6201" t="s">
        <v>23426</v>
      </c>
      <c r="L6201" t="s">
        <v>23427</v>
      </c>
      <c r="M6201">
        <v>0.60777777700000002</v>
      </c>
      <c r="N6201">
        <v>7</v>
      </c>
      <c r="O6201">
        <v>1874</v>
      </c>
      <c r="P6201">
        <v>0</v>
      </c>
      <c r="Q6201">
        <v>0</v>
      </c>
      <c r="R6201">
        <v>4.2544440000000003</v>
      </c>
      <c r="S6201">
        <v>1138.9755540000001</v>
      </c>
      <c r="T6201">
        <v>0</v>
      </c>
      <c r="U6201">
        <v>0</v>
      </c>
    </row>
    <row r="6202" spans="1:21" x14ac:dyDescent="0.25">
      <c r="A6202" t="s">
        <v>23428</v>
      </c>
      <c r="B6202">
        <v>1</v>
      </c>
      <c r="C6202" t="s">
        <v>78</v>
      </c>
      <c r="D6202" t="s">
        <v>99</v>
      </c>
      <c r="E6202" t="s">
        <v>23402</v>
      </c>
      <c r="F6202" t="s">
        <v>140</v>
      </c>
      <c r="G6202" t="s">
        <v>72</v>
      </c>
      <c r="H6202" t="s">
        <v>129</v>
      </c>
      <c r="I6202" t="s">
        <v>22</v>
      </c>
      <c r="J6202" t="s">
        <v>141</v>
      </c>
      <c r="K6202" t="s">
        <v>23429</v>
      </c>
      <c r="L6202" t="s">
        <v>23430</v>
      </c>
      <c r="M6202">
        <v>0.72027777699999995</v>
      </c>
      <c r="N6202">
        <v>9</v>
      </c>
      <c r="O6202">
        <v>2457</v>
      </c>
      <c r="P6202">
        <v>0</v>
      </c>
      <c r="Q6202">
        <v>0</v>
      </c>
      <c r="R6202">
        <v>6.4824999999999999</v>
      </c>
      <c r="S6202">
        <v>1769.7224980000001</v>
      </c>
      <c r="T6202">
        <v>0</v>
      </c>
      <c r="U6202">
        <v>0</v>
      </c>
    </row>
    <row r="6203" spans="1:21" x14ac:dyDescent="0.25">
      <c r="A6203" t="s">
        <v>23431</v>
      </c>
      <c r="B6203">
        <v>1</v>
      </c>
      <c r="C6203" t="s">
        <v>78</v>
      </c>
      <c r="D6203" t="s">
        <v>99</v>
      </c>
      <c r="E6203" t="s">
        <v>3198</v>
      </c>
      <c r="F6203" t="s">
        <v>6570</v>
      </c>
      <c r="G6203" t="s">
        <v>72</v>
      </c>
      <c r="H6203" t="s">
        <v>129</v>
      </c>
      <c r="I6203" t="s">
        <v>22</v>
      </c>
      <c r="J6203" t="s">
        <v>141</v>
      </c>
      <c r="K6203" t="s">
        <v>23432</v>
      </c>
      <c r="L6203" t="s">
        <v>23433</v>
      </c>
      <c r="M6203">
        <v>0.15</v>
      </c>
      <c r="N6203">
        <v>2</v>
      </c>
      <c r="O6203">
        <v>156</v>
      </c>
      <c r="P6203">
        <v>0</v>
      </c>
      <c r="Q6203">
        <v>0</v>
      </c>
      <c r="R6203">
        <v>0.3</v>
      </c>
      <c r="S6203">
        <v>23.4</v>
      </c>
      <c r="T6203">
        <v>0</v>
      </c>
      <c r="U6203">
        <v>0</v>
      </c>
    </row>
    <row r="6204" spans="1:21" x14ac:dyDescent="0.25">
      <c r="A6204" t="s">
        <v>23434</v>
      </c>
      <c r="B6204">
        <v>1</v>
      </c>
      <c r="C6204" t="s">
        <v>79</v>
      </c>
      <c r="D6204" t="s">
        <v>119</v>
      </c>
      <c r="E6204" t="s">
        <v>23435</v>
      </c>
      <c r="F6204" t="s">
        <v>4991</v>
      </c>
      <c r="G6204" t="s">
        <v>71</v>
      </c>
      <c r="H6204" t="s">
        <v>129</v>
      </c>
      <c r="I6204" t="s">
        <v>22</v>
      </c>
      <c r="J6204" t="s">
        <v>141</v>
      </c>
      <c r="K6204" t="s">
        <v>23436</v>
      </c>
      <c r="L6204" t="s">
        <v>23437</v>
      </c>
      <c r="M6204">
        <v>0.74555555500000004</v>
      </c>
      <c r="N6204">
        <v>0</v>
      </c>
      <c r="O6204">
        <v>1</v>
      </c>
      <c r="P6204">
        <v>0</v>
      </c>
      <c r="Q6204">
        <v>0</v>
      </c>
      <c r="R6204">
        <v>0</v>
      </c>
      <c r="S6204">
        <v>0.745556</v>
      </c>
      <c r="T6204">
        <v>0</v>
      </c>
      <c r="U6204">
        <v>0</v>
      </c>
    </row>
    <row r="6205" spans="1:21" x14ac:dyDescent="0.25">
      <c r="A6205" t="s">
        <v>23438</v>
      </c>
      <c r="B6205">
        <v>1</v>
      </c>
      <c r="C6205" t="s">
        <v>79</v>
      </c>
      <c r="D6205" t="s">
        <v>120</v>
      </c>
      <c r="E6205" t="s">
        <v>23439</v>
      </c>
      <c r="F6205" t="s">
        <v>5748</v>
      </c>
      <c r="G6205" t="s">
        <v>71</v>
      </c>
      <c r="H6205" t="s">
        <v>129</v>
      </c>
      <c r="I6205" t="s">
        <v>22</v>
      </c>
      <c r="J6205" t="s">
        <v>141</v>
      </c>
      <c r="K6205" t="s">
        <v>23440</v>
      </c>
      <c r="L6205" t="s">
        <v>23441</v>
      </c>
      <c r="M6205">
        <v>0.64111111099999996</v>
      </c>
      <c r="N6205">
        <v>0</v>
      </c>
      <c r="O6205">
        <v>362</v>
      </c>
      <c r="P6205">
        <v>0</v>
      </c>
      <c r="Q6205">
        <v>0</v>
      </c>
      <c r="R6205">
        <v>0</v>
      </c>
      <c r="S6205">
        <v>232.082222</v>
      </c>
      <c r="T6205">
        <v>0</v>
      </c>
      <c r="U6205">
        <v>0</v>
      </c>
    </row>
    <row r="6206" spans="1:21" x14ac:dyDescent="0.25">
      <c r="A6206" t="s">
        <v>23442</v>
      </c>
      <c r="B6206">
        <v>1</v>
      </c>
      <c r="C6206" t="s">
        <v>79</v>
      </c>
      <c r="D6206" t="s">
        <v>120</v>
      </c>
      <c r="E6206" t="s">
        <v>23443</v>
      </c>
      <c r="F6206" t="s">
        <v>4991</v>
      </c>
      <c r="G6206" t="s">
        <v>71</v>
      </c>
      <c r="H6206" t="s">
        <v>129</v>
      </c>
      <c r="I6206" t="s">
        <v>22</v>
      </c>
      <c r="J6206" t="s">
        <v>141</v>
      </c>
      <c r="K6206" t="s">
        <v>23444</v>
      </c>
      <c r="L6206" t="s">
        <v>23445</v>
      </c>
      <c r="M6206">
        <v>0.73944444399999998</v>
      </c>
      <c r="N6206">
        <v>0</v>
      </c>
      <c r="O6206">
        <v>5</v>
      </c>
      <c r="P6206">
        <v>0</v>
      </c>
      <c r="Q6206">
        <v>0</v>
      </c>
      <c r="R6206">
        <v>0</v>
      </c>
      <c r="S6206">
        <v>3.697222</v>
      </c>
      <c r="T6206">
        <v>0</v>
      </c>
      <c r="U6206">
        <v>0</v>
      </c>
    </row>
    <row r="6207" spans="1:21" x14ac:dyDescent="0.25">
      <c r="A6207" t="s">
        <v>23446</v>
      </c>
      <c r="B6207">
        <v>1</v>
      </c>
      <c r="C6207" t="s">
        <v>79</v>
      </c>
      <c r="D6207" t="s">
        <v>111</v>
      </c>
      <c r="E6207" t="s">
        <v>23447</v>
      </c>
      <c r="F6207" t="s">
        <v>128</v>
      </c>
      <c r="G6207" t="s">
        <v>71</v>
      </c>
      <c r="H6207" t="s">
        <v>129</v>
      </c>
      <c r="I6207" t="s">
        <v>22</v>
      </c>
      <c r="J6207" t="s">
        <v>130</v>
      </c>
      <c r="K6207" t="s">
        <v>23448</v>
      </c>
      <c r="L6207" t="s">
        <v>23449</v>
      </c>
      <c r="M6207">
        <v>6.0516665999999997E-2</v>
      </c>
      <c r="N6207">
        <v>0</v>
      </c>
      <c r="O6207">
        <v>101</v>
      </c>
      <c r="P6207">
        <v>0</v>
      </c>
      <c r="Q6207">
        <v>0</v>
      </c>
      <c r="R6207">
        <v>0</v>
      </c>
      <c r="S6207">
        <v>6.1121829999999999</v>
      </c>
      <c r="T6207">
        <v>0</v>
      </c>
      <c r="U6207">
        <v>0</v>
      </c>
    </row>
    <row r="6208" spans="1:21" x14ac:dyDescent="0.25">
      <c r="A6208" t="s">
        <v>23450</v>
      </c>
      <c r="B6208">
        <v>1</v>
      </c>
      <c r="C6208" t="s">
        <v>79</v>
      </c>
      <c r="D6208" t="s">
        <v>111</v>
      </c>
      <c r="E6208" t="s">
        <v>23451</v>
      </c>
      <c r="F6208" t="s">
        <v>128</v>
      </c>
      <c r="G6208" t="s">
        <v>72</v>
      </c>
      <c r="H6208" t="s">
        <v>129</v>
      </c>
      <c r="I6208" t="s">
        <v>22</v>
      </c>
      <c r="J6208" t="s">
        <v>130</v>
      </c>
      <c r="K6208" t="s">
        <v>23452</v>
      </c>
      <c r="L6208" t="s">
        <v>23453</v>
      </c>
      <c r="M6208">
        <v>0.94496666600000001</v>
      </c>
      <c r="N6208">
        <v>2</v>
      </c>
      <c r="O6208">
        <v>43</v>
      </c>
      <c r="P6208">
        <v>0</v>
      </c>
      <c r="Q6208">
        <v>9</v>
      </c>
      <c r="R6208">
        <v>1.8899330000000001</v>
      </c>
      <c r="S6208">
        <v>40.633566999999999</v>
      </c>
      <c r="T6208">
        <v>0</v>
      </c>
      <c r="U6208">
        <v>8.5046999999999997</v>
      </c>
    </row>
    <row r="6209" spans="1:21" x14ac:dyDescent="0.25">
      <c r="A6209" t="s">
        <v>23454</v>
      </c>
      <c r="B6209">
        <v>1</v>
      </c>
      <c r="C6209" t="s">
        <v>79</v>
      </c>
      <c r="D6209" t="s">
        <v>120</v>
      </c>
      <c r="E6209" t="s">
        <v>23455</v>
      </c>
      <c r="F6209" t="s">
        <v>5417</v>
      </c>
      <c r="G6209" t="s">
        <v>71</v>
      </c>
      <c r="H6209" t="s">
        <v>129</v>
      </c>
      <c r="I6209" t="s">
        <v>22</v>
      </c>
      <c r="J6209" t="s">
        <v>141</v>
      </c>
      <c r="K6209" t="s">
        <v>23456</v>
      </c>
      <c r="L6209" t="s">
        <v>23457</v>
      </c>
      <c r="M6209">
        <v>3.258888888</v>
      </c>
      <c r="N6209">
        <v>0</v>
      </c>
      <c r="O6209">
        <v>4</v>
      </c>
      <c r="P6209">
        <v>0</v>
      </c>
      <c r="Q6209">
        <v>0</v>
      </c>
      <c r="R6209">
        <v>0</v>
      </c>
      <c r="S6209">
        <v>13.035556</v>
      </c>
      <c r="T6209">
        <v>0</v>
      </c>
      <c r="U6209">
        <v>0</v>
      </c>
    </row>
    <row r="6210" spans="1:21" x14ac:dyDescent="0.25">
      <c r="A6210" t="s">
        <v>23458</v>
      </c>
      <c r="B6210">
        <v>1</v>
      </c>
      <c r="C6210" t="s">
        <v>79</v>
      </c>
      <c r="D6210" t="s">
        <v>120</v>
      </c>
      <c r="E6210" t="s">
        <v>23459</v>
      </c>
      <c r="F6210" t="s">
        <v>5417</v>
      </c>
      <c r="G6210" t="s">
        <v>71</v>
      </c>
      <c r="H6210" t="s">
        <v>129</v>
      </c>
      <c r="I6210" t="s">
        <v>22</v>
      </c>
      <c r="J6210" t="s">
        <v>141</v>
      </c>
      <c r="K6210" t="s">
        <v>23460</v>
      </c>
      <c r="L6210" t="s">
        <v>23461</v>
      </c>
      <c r="M6210">
        <v>2.8774999999999999</v>
      </c>
      <c r="N6210">
        <v>0</v>
      </c>
      <c r="O6210">
        <v>5</v>
      </c>
      <c r="P6210">
        <v>0</v>
      </c>
      <c r="Q6210">
        <v>0</v>
      </c>
      <c r="R6210">
        <v>0</v>
      </c>
      <c r="S6210">
        <v>14.387499999999999</v>
      </c>
      <c r="T6210">
        <v>0</v>
      </c>
      <c r="U6210">
        <v>0</v>
      </c>
    </row>
    <row r="6211" spans="1:21" x14ac:dyDescent="0.25">
      <c r="A6211" t="s">
        <v>23462</v>
      </c>
      <c r="B6211">
        <v>1</v>
      </c>
      <c r="C6211" t="s">
        <v>78</v>
      </c>
      <c r="D6211" t="s">
        <v>91</v>
      </c>
      <c r="E6211" t="s">
        <v>23463</v>
      </c>
      <c r="F6211" t="s">
        <v>4991</v>
      </c>
      <c r="G6211" t="s">
        <v>71</v>
      </c>
      <c r="H6211" t="s">
        <v>129</v>
      </c>
      <c r="I6211" t="s">
        <v>22</v>
      </c>
      <c r="J6211" t="s">
        <v>141</v>
      </c>
      <c r="K6211" t="s">
        <v>23464</v>
      </c>
      <c r="L6211" t="s">
        <v>23465</v>
      </c>
      <c r="M6211">
        <v>3.2830555549999998</v>
      </c>
      <c r="N6211">
        <v>0</v>
      </c>
      <c r="O6211">
        <v>1</v>
      </c>
      <c r="P6211">
        <v>0</v>
      </c>
      <c r="Q6211">
        <v>0</v>
      </c>
      <c r="R6211">
        <v>0</v>
      </c>
      <c r="S6211">
        <v>3.2830560000000002</v>
      </c>
      <c r="T6211">
        <v>0</v>
      </c>
      <c r="U6211">
        <v>0</v>
      </c>
    </row>
    <row r="6212" spans="1:21" x14ac:dyDescent="0.25">
      <c r="A6212" t="s">
        <v>23466</v>
      </c>
      <c r="B6212">
        <v>1</v>
      </c>
      <c r="C6212" t="s">
        <v>78</v>
      </c>
      <c r="D6212" t="s">
        <v>91</v>
      </c>
      <c r="E6212" t="s">
        <v>23467</v>
      </c>
      <c r="F6212" t="s">
        <v>4986</v>
      </c>
      <c r="G6212" t="s">
        <v>71</v>
      </c>
      <c r="H6212" t="s">
        <v>129</v>
      </c>
      <c r="I6212" t="s">
        <v>22</v>
      </c>
      <c r="J6212" t="s">
        <v>141</v>
      </c>
      <c r="K6212" t="s">
        <v>23468</v>
      </c>
      <c r="L6212" t="s">
        <v>23469</v>
      </c>
      <c r="M6212">
        <v>2.125</v>
      </c>
      <c r="N6212">
        <v>0</v>
      </c>
      <c r="O6212">
        <v>25</v>
      </c>
      <c r="P6212">
        <v>0</v>
      </c>
      <c r="Q6212">
        <v>8</v>
      </c>
      <c r="R6212">
        <v>0</v>
      </c>
      <c r="S6212">
        <v>53.125</v>
      </c>
      <c r="T6212">
        <v>0</v>
      </c>
      <c r="U6212">
        <v>17</v>
      </c>
    </row>
    <row r="6213" spans="1:21" x14ac:dyDescent="0.25">
      <c r="A6213" t="s">
        <v>23470</v>
      </c>
      <c r="B6213">
        <v>1</v>
      </c>
      <c r="C6213" t="s">
        <v>78</v>
      </c>
      <c r="D6213" t="s">
        <v>91</v>
      </c>
      <c r="E6213" t="s">
        <v>23471</v>
      </c>
      <c r="F6213" t="s">
        <v>5470</v>
      </c>
      <c r="G6213" t="s">
        <v>71</v>
      </c>
      <c r="H6213" t="s">
        <v>129</v>
      </c>
      <c r="I6213" t="s">
        <v>22</v>
      </c>
      <c r="J6213" t="s">
        <v>141</v>
      </c>
      <c r="K6213" t="s">
        <v>23472</v>
      </c>
      <c r="L6213" t="s">
        <v>23473</v>
      </c>
      <c r="M6213">
        <v>2.5133333329999998</v>
      </c>
      <c r="N6213">
        <v>2</v>
      </c>
      <c r="O6213">
        <v>114</v>
      </c>
      <c r="P6213">
        <v>0</v>
      </c>
      <c r="Q6213">
        <v>3</v>
      </c>
      <c r="R6213">
        <v>5.0266669999999998</v>
      </c>
      <c r="S6213">
        <v>286.52</v>
      </c>
      <c r="T6213">
        <v>0</v>
      </c>
      <c r="U6213">
        <v>7.54</v>
      </c>
    </row>
    <row r="6214" spans="1:21" x14ac:dyDescent="0.25">
      <c r="A6214" t="s">
        <v>23474</v>
      </c>
      <c r="B6214">
        <v>1</v>
      </c>
      <c r="C6214" t="s">
        <v>78</v>
      </c>
      <c r="D6214" t="s">
        <v>91</v>
      </c>
      <c r="E6214" t="s">
        <v>23475</v>
      </c>
      <c r="F6214" t="s">
        <v>4986</v>
      </c>
      <c r="G6214" t="s">
        <v>71</v>
      </c>
      <c r="H6214" t="s">
        <v>129</v>
      </c>
      <c r="I6214" t="s">
        <v>22</v>
      </c>
      <c r="J6214" t="s">
        <v>141</v>
      </c>
      <c r="K6214" t="s">
        <v>23476</v>
      </c>
      <c r="L6214" t="s">
        <v>23477</v>
      </c>
      <c r="M6214">
        <v>3.520277777</v>
      </c>
      <c r="N6214">
        <v>0</v>
      </c>
      <c r="O6214">
        <v>0</v>
      </c>
      <c r="P6214">
        <v>0</v>
      </c>
      <c r="Q6214">
        <v>11</v>
      </c>
      <c r="R6214">
        <v>0</v>
      </c>
      <c r="S6214">
        <v>0</v>
      </c>
      <c r="T6214">
        <v>0</v>
      </c>
      <c r="U6214">
        <v>38.723056</v>
      </c>
    </row>
    <row r="6215" spans="1:21" x14ac:dyDescent="0.25">
      <c r="A6215" t="s">
        <v>23478</v>
      </c>
      <c r="B6215">
        <v>1</v>
      </c>
      <c r="C6215" t="s">
        <v>78</v>
      </c>
      <c r="D6215" t="s">
        <v>91</v>
      </c>
      <c r="E6215" t="s">
        <v>23479</v>
      </c>
      <c r="F6215" t="s">
        <v>4986</v>
      </c>
      <c r="G6215" t="s">
        <v>71</v>
      </c>
      <c r="H6215" t="s">
        <v>129</v>
      </c>
      <c r="I6215" t="s">
        <v>22</v>
      </c>
      <c r="J6215" t="s">
        <v>141</v>
      </c>
      <c r="K6215" t="s">
        <v>23480</v>
      </c>
      <c r="L6215" t="s">
        <v>23481</v>
      </c>
      <c r="M6215">
        <v>1.538611111</v>
      </c>
      <c r="N6215">
        <v>0</v>
      </c>
      <c r="O6215">
        <v>0</v>
      </c>
      <c r="P6215">
        <v>0</v>
      </c>
      <c r="Q6215">
        <v>2</v>
      </c>
      <c r="R6215">
        <v>0</v>
      </c>
      <c r="S6215">
        <v>0</v>
      </c>
      <c r="T6215">
        <v>0</v>
      </c>
      <c r="U6215">
        <v>3.0772219999999999</v>
      </c>
    </row>
    <row r="6216" spans="1:21" x14ac:dyDescent="0.25">
      <c r="A6216" t="s">
        <v>23482</v>
      </c>
      <c r="B6216">
        <v>1</v>
      </c>
      <c r="C6216" t="s">
        <v>78</v>
      </c>
      <c r="D6216" t="s">
        <v>91</v>
      </c>
      <c r="E6216" t="s">
        <v>23483</v>
      </c>
      <c r="F6216" t="s">
        <v>4986</v>
      </c>
      <c r="G6216" t="s">
        <v>71</v>
      </c>
      <c r="H6216" t="s">
        <v>129</v>
      </c>
      <c r="I6216" t="s">
        <v>22</v>
      </c>
      <c r="J6216" t="s">
        <v>141</v>
      </c>
      <c r="K6216" t="s">
        <v>23484</v>
      </c>
      <c r="L6216" t="s">
        <v>23485</v>
      </c>
      <c r="M6216">
        <v>0.48499999999999999</v>
      </c>
      <c r="N6216">
        <v>0</v>
      </c>
      <c r="O6216">
        <v>26</v>
      </c>
      <c r="P6216">
        <v>0</v>
      </c>
      <c r="Q6216">
        <v>27</v>
      </c>
      <c r="R6216">
        <v>0</v>
      </c>
      <c r="S6216">
        <v>12.61</v>
      </c>
      <c r="T6216">
        <v>0</v>
      </c>
      <c r="U6216">
        <v>13.095000000000001</v>
      </c>
    </row>
    <row r="6217" spans="1:21" x14ac:dyDescent="0.25">
      <c r="A6217" t="s">
        <v>23486</v>
      </c>
      <c r="B6217">
        <v>1</v>
      </c>
      <c r="C6217" t="s">
        <v>78</v>
      </c>
      <c r="D6217" t="s">
        <v>91</v>
      </c>
      <c r="E6217" t="s">
        <v>23487</v>
      </c>
      <c r="F6217" t="s">
        <v>5879</v>
      </c>
      <c r="G6217" t="s">
        <v>71</v>
      </c>
      <c r="H6217" t="s">
        <v>129</v>
      </c>
      <c r="I6217" t="s">
        <v>22</v>
      </c>
      <c r="J6217" t="s">
        <v>141</v>
      </c>
      <c r="K6217" t="s">
        <v>23488</v>
      </c>
      <c r="L6217" t="s">
        <v>23489</v>
      </c>
      <c r="M6217">
        <v>1.506388888</v>
      </c>
      <c r="N6217">
        <v>0</v>
      </c>
      <c r="O6217">
        <v>0</v>
      </c>
      <c r="P6217">
        <v>0</v>
      </c>
      <c r="Q6217">
        <v>18</v>
      </c>
      <c r="R6217">
        <v>0</v>
      </c>
      <c r="S6217">
        <v>0</v>
      </c>
      <c r="T6217">
        <v>0</v>
      </c>
      <c r="U6217">
        <v>27.114999999999998</v>
      </c>
    </row>
    <row r="6218" spans="1:21" x14ac:dyDescent="0.25">
      <c r="A6218" t="s">
        <v>23490</v>
      </c>
      <c r="B6218">
        <v>1</v>
      </c>
      <c r="C6218" t="s">
        <v>78</v>
      </c>
      <c r="D6218" t="s">
        <v>93</v>
      </c>
      <c r="E6218" t="s">
        <v>1954</v>
      </c>
      <c r="F6218" t="s">
        <v>140</v>
      </c>
      <c r="G6218" t="s">
        <v>72</v>
      </c>
      <c r="H6218" t="s">
        <v>129</v>
      </c>
      <c r="I6218" t="s">
        <v>22</v>
      </c>
      <c r="J6218" t="s">
        <v>141</v>
      </c>
      <c r="K6218" t="s">
        <v>23491</v>
      </c>
      <c r="L6218" t="s">
        <v>23492</v>
      </c>
      <c r="M6218">
        <v>0.121944444</v>
      </c>
      <c r="N6218">
        <v>8</v>
      </c>
      <c r="O6218">
        <v>836</v>
      </c>
      <c r="P6218">
        <v>245</v>
      </c>
      <c r="Q6218">
        <v>1998</v>
      </c>
      <c r="R6218">
        <v>0.97555599999999998</v>
      </c>
      <c r="S6218">
        <v>101.945555</v>
      </c>
      <c r="T6218">
        <v>29.876389</v>
      </c>
      <c r="U6218">
        <v>243.64499900000001</v>
      </c>
    </row>
    <row r="6219" spans="1:21" x14ac:dyDescent="0.25">
      <c r="A6219" t="s">
        <v>23493</v>
      </c>
      <c r="B6219">
        <v>1</v>
      </c>
      <c r="C6219" t="s">
        <v>78</v>
      </c>
      <c r="D6219" t="s">
        <v>93</v>
      </c>
      <c r="E6219" t="s">
        <v>23494</v>
      </c>
      <c r="F6219" t="s">
        <v>4996</v>
      </c>
      <c r="G6219" t="s">
        <v>71</v>
      </c>
      <c r="H6219" t="s">
        <v>129</v>
      </c>
      <c r="I6219" t="s">
        <v>22</v>
      </c>
      <c r="J6219" t="s">
        <v>141</v>
      </c>
      <c r="K6219" t="s">
        <v>23495</v>
      </c>
      <c r="L6219" t="s">
        <v>23496</v>
      </c>
      <c r="M6219">
        <v>0.42749999999999999</v>
      </c>
      <c r="N6219">
        <v>0</v>
      </c>
      <c r="O6219">
        <v>5</v>
      </c>
      <c r="P6219">
        <v>0</v>
      </c>
      <c r="Q6219">
        <v>13</v>
      </c>
      <c r="R6219">
        <v>0</v>
      </c>
      <c r="S6219">
        <v>2.1375000000000002</v>
      </c>
      <c r="T6219">
        <v>0</v>
      </c>
      <c r="U6219">
        <v>5.5575000000000001</v>
      </c>
    </row>
    <row r="6220" spans="1:21" x14ac:dyDescent="0.25">
      <c r="A6220" t="s">
        <v>23497</v>
      </c>
      <c r="B6220">
        <v>1</v>
      </c>
      <c r="C6220" t="s">
        <v>78</v>
      </c>
      <c r="D6220" t="s">
        <v>93</v>
      </c>
      <c r="E6220" t="s">
        <v>23498</v>
      </c>
      <c r="F6220" t="s">
        <v>5012</v>
      </c>
      <c r="G6220" t="s">
        <v>72</v>
      </c>
      <c r="H6220" t="s">
        <v>129</v>
      </c>
      <c r="I6220" t="s">
        <v>22</v>
      </c>
      <c r="J6220" t="s">
        <v>141</v>
      </c>
      <c r="K6220" t="s">
        <v>23499</v>
      </c>
      <c r="L6220" t="s">
        <v>23500</v>
      </c>
      <c r="M6220">
        <v>0.31194444399999999</v>
      </c>
      <c r="N6220">
        <v>1</v>
      </c>
      <c r="O6220">
        <v>7</v>
      </c>
      <c r="P6220">
        <v>3</v>
      </c>
      <c r="Q6220">
        <v>98</v>
      </c>
      <c r="R6220">
        <v>0.311944</v>
      </c>
      <c r="S6220">
        <v>2.183611</v>
      </c>
      <c r="T6220">
        <v>0.93583300000000003</v>
      </c>
      <c r="U6220">
        <v>30.570556</v>
      </c>
    </row>
    <row r="6221" spans="1:21" x14ac:dyDescent="0.25">
      <c r="A6221" t="s">
        <v>23501</v>
      </c>
      <c r="B6221">
        <v>1</v>
      </c>
      <c r="C6221" t="s">
        <v>78</v>
      </c>
      <c r="D6221" t="s">
        <v>93</v>
      </c>
      <c r="E6221" t="s">
        <v>23502</v>
      </c>
      <c r="F6221" t="s">
        <v>5012</v>
      </c>
      <c r="G6221" t="s">
        <v>72</v>
      </c>
      <c r="H6221" t="s">
        <v>129</v>
      </c>
      <c r="I6221" t="s">
        <v>22</v>
      </c>
      <c r="J6221" t="s">
        <v>141</v>
      </c>
      <c r="K6221" t="s">
        <v>23503</v>
      </c>
      <c r="L6221" t="s">
        <v>23504</v>
      </c>
      <c r="M6221">
        <v>2.6813888879999999</v>
      </c>
      <c r="N6221">
        <v>0</v>
      </c>
      <c r="O6221">
        <v>0</v>
      </c>
      <c r="P6221">
        <v>1</v>
      </c>
      <c r="Q6221">
        <v>0</v>
      </c>
      <c r="R6221">
        <v>0</v>
      </c>
      <c r="S6221">
        <v>0</v>
      </c>
      <c r="T6221">
        <v>2.6813889999999998</v>
      </c>
      <c r="U6221">
        <v>0</v>
      </c>
    </row>
    <row r="6222" spans="1:21" x14ac:dyDescent="0.25">
      <c r="A6222" t="s">
        <v>23505</v>
      </c>
      <c r="B6222">
        <v>1</v>
      </c>
      <c r="C6222" t="s">
        <v>78</v>
      </c>
      <c r="D6222" t="s">
        <v>93</v>
      </c>
      <c r="E6222" t="s">
        <v>23506</v>
      </c>
      <c r="F6222" t="s">
        <v>140</v>
      </c>
      <c r="G6222" t="s">
        <v>72</v>
      </c>
      <c r="H6222" t="s">
        <v>129</v>
      </c>
      <c r="I6222" t="s">
        <v>22</v>
      </c>
      <c r="J6222" t="s">
        <v>141</v>
      </c>
      <c r="K6222" t="s">
        <v>23507</v>
      </c>
      <c r="L6222" t="s">
        <v>23508</v>
      </c>
      <c r="M6222">
        <v>1.3133333330000001</v>
      </c>
      <c r="N6222">
        <v>34</v>
      </c>
      <c r="O6222">
        <v>3515</v>
      </c>
      <c r="P6222">
        <v>39</v>
      </c>
      <c r="Q6222">
        <v>925</v>
      </c>
      <c r="R6222">
        <v>44.653333000000003</v>
      </c>
      <c r="S6222">
        <v>4616.3666649999996</v>
      </c>
      <c r="T6222">
        <v>51.22</v>
      </c>
      <c r="U6222">
        <v>1214.833333</v>
      </c>
    </row>
    <row r="6223" spans="1:21" x14ac:dyDescent="0.25">
      <c r="A6223" t="s">
        <v>23509</v>
      </c>
      <c r="B6223">
        <v>1</v>
      </c>
      <c r="C6223" t="s">
        <v>78</v>
      </c>
      <c r="D6223" t="s">
        <v>93</v>
      </c>
      <c r="E6223" t="s">
        <v>23510</v>
      </c>
      <c r="F6223" t="s">
        <v>5012</v>
      </c>
      <c r="G6223" t="s">
        <v>72</v>
      </c>
      <c r="H6223" t="s">
        <v>129</v>
      </c>
      <c r="I6223" t="s">
        <v>22</v>
      </c>
      <c r="J6223" t="s">
        <v>141</v>
      </c>
      <c r="K6223" t="s">
        <v>23511</v>
      </c>
      <c r="L6223" t="s">
        <v>23512</v>
      </c>
      <c r="M6223">
        <v>0.37388888799999997</v>
      </c>
      <c r="N6223">
        <v>0</v>
      </c>
      <c r="O6223">
        <v>7</v>
      </c>
      <c r="P6223">
        <v>2</v>
      </c>
      <c r="Q6223">
        <v>98</v>
      </c>
      <c r="R6223">
        <v>0</v>
      </c>
      <c r="S6223">
        <v>2.6172219999999999</v>
      </c>
      <c r="T6223">
        <v>0.74777800000000005</v>
      </c>
      <c r="U6223">
        <v>36.641111000000002</v>
      </c>
    </row>
    <row r="6224" spans="1:21" x14ac:dyDescent="0.25">
      <c r="A6224" t="s">
        <v>23513</v>
      </c>
      <c r="B6224">
        <v>1</v>
      </c>
      <c r="C6224" t="s">
        <v>78</v>
      </c>
      <c r="D6224" t="s">
        <v>93</v>
      </c>
      <c r="E6224" t="s">
        <v>23506</v>
      </c>
      <c r="F6224" t="s">
        <v>128</v>
      </c>
      <c r="G6224" t="s">
        <v>72</v>
      </c>
      <c r="H6224" t="s">
        <v>129</v>
      </c>
      <c r="I6224" t="s">
        <v>22</v>
      </c>
      <c r="J6224" t="s">
        <v>130</v>
      </c>
      <c r="K6224" t="s">
        <v>23514</v>
      </c>
      <c r="L6224" t="s">
        <v>23515</v>
      </c>
      <c r="M6224">
        <v>3.903333333</v>
      </c>
      <c r="N6224">
        <v>34</v>
      </c>
      <c r="O6224">
        <v>3515</v>
      </c>
      <c r="P6224">
        <v>39</v>
      </c>
      <c r="Q6224">
        <v>925</v>
      </c>
      <c r="R6224">
        <v>132.71333300000001</v>
      </c>
      <c r="S6224">
        <v>13720.216665</v>
      </c>
      <c r="T6224">
        <v>152.22999999999999</v>
      </c>
      <c r="U6224">
        <v>3610.583333</v>
      </c>
    </row>
    <row r="6225" spans="1:21" x14ac:dyDescent="0.25">
      <c r="A6225" t="s">
        <v>23516</v>
      </c>
      <c r="B6225">
        <v>1</v>
      </c>
      <c r="C6225" t="s">
        <v>78</v>
      </c>
      <c r="D6225" t="s">
        <v>93</v>
      </c>
      <c r="E6225" t="s">
        <v>23517</v>
      </c>
      <c r="F6225" t="s">
        <v>140</v>
      </c>
      <c r="G6225" t="s">
        <v>72</v>
      </c>
      <c r="H6225" t="s">
        <v>129</v>
      </c>
      <c r="I6225" t="s">
        <v>22</v>
      </c>
      <c r="J6225" t="s">
        <v>141</v>
      </c>
      <c r="K6225" t="s">
        <v>23518</v>
      </c>
      <c r="L6225" t="s">
        <v>23519</v>
      </c>
      <c r="M6225">
        <v>0.46250000000000002</v>
      </c>
      <c r="N6225">
        <v>0</v>
      </c>
      <c r="O6225">
        <v>0</v>
      </c>
      <c r="P6225">
        <v>1</v>
      </c>
      <c r="Q6225">
        <v>76</v>
      </c>
      <c r="R6225">
        <v>0</v>
      </c>
      <c r="S6225">
        <v>0</v>
      </c>
      <c r="T6225">
        <v>0.46250000000000002</v>
      </c>
      <c r="U6225">
        <v>35.15</v>
      </c>
    </row>
    <row r="6226" spans="1:21" x14ac:dyDescent="0.25">
      <c r="A6226" t="s">
        <v>23520</v>
      </c>
      <c r="B6226">
        <v>1</v>
      </c>
      <c r="C6226" t="s">
        <v>79</v>
      </c>
      <c r="D6226" t="s">
        <v>120</v>
      </c>
      <c r="E6226" t="s">
        <v>12796</v>
      </c>
      <c r="F6226" t="s">
        <v>140</v>
      </c>
      <c r="G6226" t="s">
        <v>72</v>
      </c>
      <c r="H6226" t="s">
        <v>129</v>
      </c>
      <c r="I6226" t="s">
        <v>22</v>
      </c>
      <c r="J6226" t="s">
        <v>141</v>
      </c>
      <c r="K6226" t="s">
        <v>23521</v>
      </c>
      <c r="L6226" t="s">
        <v>23522</v>
      </c>
      <c r="M6226">
        <v>0.54472222199999998</v>
      </c>
      <c r="N6226">
        <v>9</v>
      </c>
      <c r="O6226">
        <v>162</v>
      </c>
      <c r="P6226">
        <v>247</v>
      </c>
      <c r="Q6226">
        <v>13</v>
      </c>
      <c r="R6226">
        <v>4.9024999999999999</v>
      </c>
      <c r="S6226">
        <v>88.245000000000005</v>
      </c>
      <c r="T6226">
        <v>134.546389</v>
      </c>
      <c r="U6226">
        <v>7.0813889999999997</v>
      </c>
    </row>
    <row r="6227" spans="1:21" x14ac:dyDescent="0.25">
      <c r="A6227" t="s">
        <v>23523</v>
      </c>
      <c r="B6227">
        <v>1</v>
      </c>
      <c r="C6227" t="s">
        <v>79</v>
      </c>
      <c r="D6227" t="s">
        <v>120</v>
      </c>
      <c r="E6227" t="s">
        <v>12821</v>
      </c>
      <c r="F6227" t="s">
        <v>140</v>
      </c>
      <c r="G6227" t="s">
        <v>72</v>
      </c>
      <c r="H6227" t="s">
        <v>129</v>
      </c>
      <c r="I6227" t="s">
        <v>22</v>
      </c>
      <c r="J6227" t="s">
        <v>141</v>
      </c>
      <c r="K6227" t="s">
        <v>23524</v>
      </c>
      <c r="L6227" t="s">
        <v>23525</v>
      </c>
      <c r="M6227">
        <v>0.84833333300000002</v>
      </c>
      <c r="N6227">
        <v>9</v>
      </c>
      <c r="O6227">
        <v>162</v>
      </c>
      <c r="P6227">
        <v>247</v>
      </c>
      <c r="Q6227">
        <v>13</v>
      </c>
      <c r="R6227">
        <v>7.6349999999999998</v>
      </c>
      <c r="S6227">
        <v>137.43</v>
      </c>
      <c r="T6227">
        <v>209.53833299999999</v>
      </c>
      <c r="U6227">
        <v>11.028333</v>
      </c>
    </row>
    <row r="6228" spans="1:21" x14ac:dyDescent="0.25">
      <c r="A6228" t="s">
        <v>23526</v>
      </c>
      <c r="B6228">
        <v>1</v>
      </c>
      <c r="C6228" t="s">
        <v>79</v>
      </c>
      <c r="D6228" t="s">
        <v>120</v>
      </c>
      <c r="E6228" t="s">
        <v>23527</v>
      </c>
      <c r="F6228" t="s">
        <v>5110</v>
      </c>
      <c r="G6228" t="s">
        <v>72</v>
      </c>
      <c r="H6228" t="s">
        <v>129</v>
      </c>
      <c r="I6228" t="s">
        <v>22</v>
      </c>
      <c r="J6228" t="s">
        <v>141</v>
      </c>
      <c r="K6228" t="s">
        <v>23528</v>
      </c>
      <c r="L6228" t="s">
        <v>23529</v>
      </c>
      <c r="M6228">
        <v>0.64194444399999995</v>
      </c>
      <c r="N6228">
        <v>7</v>
      </c>
      <c r="O6228">
        <v>972</v>
      </c>
      <c r="P6228">
        <v>0</v>
      </c>
      <c r="Q6228">
        <v>0</v>
      </c>
      <c r="R6228">
        <v>4.4936109999999996</v>
      </c>
      <c r="S6228">
        <v>623.97</v>
      </c>
      <c r="T6228">
        <v>0</v>
      </c>
      <c r="U6228">
        <v>0</v>
      </c>
    </row>
    <row r="6229" spans="1:21" x14ac:dyDescent="0.25">
      <c r="A6229" t="s">
        <v>23530</v>
      </c>
      <c r="B6229">
        <v>1</v>
      </c>
      <c r="C6229" t="s">
        <v>79</v>
      </c>
      <c r="D6229" t="s">
        <v>120</v>
      </c>
      <c r="E6229" t="s">
        <v>23531</v>
      </c>
      <c r="F6229" t="s">
        <v>140</v>
      </c>
      <c r="G6229" t="s">
        <v>72</v>
      </c>
      <c r="H6229" t="s">
        <v>129</v>
      </c>
      <c r="I6229" t="s">
        <v>22</v>
      </c>
      <c r="J6229" t="s">
        <v>141</v>
      </c>
      <c r="K6229" t="s">
        <v>23532</v>
      </c>
      <c r="L6229" t="s">
        <v>23533</v>
      </c>
      <c r="M6229">
        <v>0.20972222200000001</v>
      </c>
      <c r="N6229">
        <v>11</v>
      </c>
      <c r="O6229">
        <v>279</v>
      </c>
      <c r="P6229">
        <v>248</v>
      </c>
      <c r="Q6229">
        <v>13</v>
      </c>
      <c r="R6229">
        <v>2.3069440000000001</v>
      </c>
      <c r="S6229">
        <v>58.512500000000003</v>
      </c>
      <c r="T6229">
        <v>52.011111</v>
      </c>
      <c r="U6229">
        <v>2.7263890000000002</v>
      </c>
    </row>
    <row r="6230" spans="1:21" x14ac:dyDescent="0.25">
      <c r="A6230" t="s">
        <v>23534</v>
      </c>
      <c r="B6230">
        <v>1</v>
      </c>
      <c r="C6230" t="s">
        <v>79</v>
      </c>
      <c r="D6230" t="s">
        <v>120</v>
      </c>
      <c r="E6230" t="s">
        <v>23535</v>
      </c>
      <c r="F6230" t="s">
        <v>4991</v>
      </c>
      <c r="G6230" t="s">
        <v>71</v>
      </c>
      <c r="H6230" t="s">
        <v>129</v>
      </c>
      <c r="I6230" t="s">
        <v>22</v>
      </c>
      <c r="J6230" t="s">
        <v>141</v>
      </c>
      <c r="K6230" t="s">
        <v>23536</v>
      </c>
      <c r="L6230" t="s">
        <v>23537</v>
      </c>
      <c r="M6230">
        <v>0.62694444400000005</v>
      </c>
      <c r="N6230">
        <v>0</v>
      </c>
      <c r="O6230">
        <v>1</v>
      </c>
      <c r="P6230">
        <v>0</v>
      </c>
      <c r="Q6230">
        <v>0</v>
      </c>
      <c r="R6230">
        <v>0</v>
      </c>
      <c r="S6230">
        <v>0.62694399999999995</v>
      </c>
      <c r="T6230">
        <v>0</v>
      </c>
      <c r="U6230">
        <v>0</v>
      </c>
    </row>
    <row r="6231" spans="1:21" x14ac:dyDescent="0.25">
      <c r="A6231" t="s">
        <v>23538</v>
      </c>
      <c r="B6231">
        <v>1</v>
      </c>
      <c r="C6231" t="s">
        <v>79</v>
      </c>
      <c r="D6231" t="s">
        <v>120</v>
      </c>
      <c r="E6231" t="s">
        <v>12796</v>
      </c>
      <c r="F6231" t="s">
        <v>140</v>
      </c>
      <c r="G6231" t="s">
        <v>72</v>
      </c>
      <c r="H6231" t="s">
        <v>129</v>
      </c>
      <c r="I6231" t="s">
        <v>22</v>
      </c>
      <c r="J6231" t="s">
        <v>141</v>
      </c>
      <c r="K6231" t="s">
        <v>23539</v>
      </c>
      <c r="L6231" t="s">
        <v>23540</v>
      </c>
      <c r="M6231">
        <v>0.67472222199999998</v>
      </c>
      <c r="N6231">
        <v>9</v>
      </c>
      <c r="O6231">
        <v>162</v>
      </c>
      <c r="P6231">
        <v>247</v>
      </c>
      <c r="Q6231">
        <v>13</v>
      </c>
      <c r="R6231">
        <v>6.0724999999999998</v>
      </c>
      <c r="S6231">
        <v>109.30500000000001</v>
      </c>
      <c r="T6231">
        <v>166.65638899999999</v>
      </c>
      <c r="U6231">
        <v>8.7713889999999992</v>
      </c>
    </row>
    <row r="6232" spans="1:21" x14ac:dyDescent="0.25">
      <c r="A6232" t="s">
        <v>23541</v>
      </c>
      <c r="B6232">
        <v>1</v>
      </c>
      <c r="C6232" t="s">
        <v>79</v>
      </c>
      <c r="D6232" t="s">
        <v>120</v>
      </c>
      <c r="E6232" t="s">
        <v>23542</v>
      </c>
      <c r="F6232" t="s">
        <v>177</v>
      </c>
      <c r="G6232" t="s">
        <v>71</v>
      </c>
      <c r="H6232" t="s">
        <v>129</v>
      </c>
      <c r="I6232" t="s">
        <v>22</v>
      </c>
      <c r="J6232" t="s">
        <v>130</v>
      </c>
      <c r="K6232" t="s">
        <v>23543</v>
      </c>
      <c r="L6232" t="s">
        <v>23544</v>
      </c>
      <c r="M6232">
        <v>0.41043611099999999</v>
      </c>
      <c r="N6232">
        <v>0</v>
      </c>
      <c r="O6232">
        <v>26</v>
      </c>
      <c r="P6232">
        <v>0</v>
      </c>
      <c r="Q6232">
        <v>0</v>
      </c>
      <c r="R6232">
        <v>0</v>
      </c>
      <c r="S6232">
        <v>10.671339</v>
      </c>
      <c r="T6232">
        <v>0</v>
      </c>
      <c r="U6232">
        <v>0</v>
      </c>
    </row>
    <row r="6233" spans="1:21" x14ac:dyDescent="0.25">
      <c r="A6233" t="s">
        <v>23545</v>
      </c>
      <c r="B6233">
        <v>1</v>
      </c>
      <c r="C6233" t="s">
        <v>79</v>
      </c>
      <c r="D6233" t="s">
        <v>120</v>
      </c>
      <c r="E6233" t="s">
        <v>12796</v>
      </c>
      <c r="F6233" t="s">
        <v>140</v>
      </c>
      <c r="G6233" t="s">
        <v>72</v>
      </c>
      <c r="H6233" t="s">
        <v>129</v>
      </c>
      <c r="I6233" t="s">
        <v>22</v>
      </c>
      <c r="J6233" t="s">
        <v>141</v>
      </c>
      <c r="K6233" t="s">
        <v>23546</v>
      </c>
      <c r="L6233" t="s">
        <v>23547</v>
      </c>
      <c r="M6233">
        <v>0.92166666600000002</v>
      </c>
      <c r="N6233">
        <v>9</v>
      </c>
      <c r="O6233">
        <v>162</v>
      </c>
      <c r="P6233">
        <v>247</v>
      </c>
      <c r="Q6233">
        <v>13</v>
      </c>
      <c r="R6233">
        <v>8.2949999999999999</v>
      </c>
      <c r="S6233">
        <v>149.31</v>
      </c>
      <c r="T6233">
        <v>227.651667</v>
      </c>
      <c r="U6233">
        <v>11.981667</v>
      </c>
    </row>
    <row r="6234" spans="1:21" x14ac:dyDescent="0.25">
      <c r="A6234" t="s">
        <v>23548</v>
      </c>
      <c r="B6234">
        <v>1</v>
      </c>
      <c r="C6234" t="s">
        <v>78</v>
      </c>
      <c r="D6234" t="s">
        <v>103</v>
      </c>
      <c r="E6234" t="s">
        <v>23549</v>
      </c>
      <c r="F6234" t="s">
        <v>4991</v>
      </c>
      <c r="G6234" t="s">
        <v>71</v>
      </c>
      <c r="H6234" t="s">
        <v>129</v>
      </c>
      <c r="I6234" t="s">
        <v>22</v>
      </c>
      <c r="J6234" t="s">
        <v>141</v>
      </c>
      <c r="K6234" t="s">
        <v>23550</v>
      </c>
      <c r="L6234" t="s">
        <v>23551</v>
      </c>
      <c r="M6234">
        <v>3.1611111109999999</v>
      </c>
      <c r="N6234">
        <v>0</v>
      </c>
      <c r="O6234">
        <v>0</v>
      </c>
      <c r="P6234">
        <v>0</v>
      </c>
      <c r="Q6234">
        <v>1</v>
      </c>
      <c r="R6234">
        <v>0</v>
      </c>
      <c r="S6234">
        <v>0</v>
      </c>
      <c r="T6234">
        <v>0</v>
      </c>
      <c r="U6234">
        <v>3.161111</v>
      </c>
    </row>
    <row r="6235" spans="1:21" x14ac:dyDescent="0.25">
      <c r="A6235" t="s">
        <v>23552</v>
      </c>
      <c r="B6235">
        <v>1</v>
      </c>
      <c r="C6235" t="s">
        <v>79</v>
      </c>
      <c r="D6235" t="s">
        <v>119</v>
      </c>
      <c r="E6235" t="s">
        <v>23553</v>
      </c>
      <c r="F6235" t="s">
        <v>140</v>
      </c>
      <c r="G6235" t="s">
        <v>72</v>
      </c>
      <c r="H6235" t="s">
        <v>129</v>
      </c>
      <c r="I6235" t="s">
        <v>22</v>
      </c>
      <c r="J6235" t="s">
        <v>141</v>
      </c>
      <c r="K6235" t="s">
        <v>23554</v>
      </c>
      <c r="L6235" t="s">
        <v>23555</v>
      </c>
      <c r="M6235">
        <v>0.51638888800000005</v>
      </c>
      <c r="N6235">
        <v>39</v>
      </c>
      <c r="O6235">
        <v>5747</v>
      </c>
      <c r="P6235">
        <v>0</v>
      </c>
      <c r="Q6235">
        <v>0</v>
      </c>
      <c r="R6235">
        <v>20.139167</v>
      </c>
      <c r="S6235">
        <v>2967.6869390000002</v>
      </c>
      <c r="T6235">
        <v>0</v>
      </c>
      <c r="U6235">
        <v>0</v>
      </c>
    </row>
    <row r="6236" spans="1:21" x14ac:dyDescent="0.25">
      <c r="A6236" t="s">
        <v>23556</v>
      </c>
      <c r="B6236">
        <v>1</v>
      </c>
      <c r="C6236" t="s">
        <v>79</v>
      </c>
      <c r="D6236" t="s">
        <v>120</v>
      </c>
      <c r="E6236" t="s">
        <v>23557</v>
      </c>
      <c r="F6236" t="s">
        <v>140</v>
      </c>
      <c r="G6236" t="s">
        <v>72</v>
      </c>
      <c r="H6236" t="s">
        <v>129</v>
      </c>
      <c r="I6236" t="s">
        <v>22</v>
      </c>
      <c r="J6236" t="s">
        <v>141</v>
      </c>
      <c r="K6236" t="s">
        <v>23558</v>
      </c>
      <c r="L6236" t="s">
        <v>23559</v>
      </c>
      <c r="M6236">
        <v>0.42277777700000002</v>
      </c>
      <c r="N6236">
        <v>0</v>
      </c>
      <c r="O6236">
        <v>78</v>
      </c>
      <c r="P6236">
        <v>1</v>
      </c>
      <c r="Q6236">
        <v>74</v>
      </c>
      <c r="R6236">
        <v>0</v>
      </c>
      <c r="S6236">
        <v>32.976666999999999</v>
      </c>
      <c r="T6236">
        <v>0.42277799999999999</v>
      </c>
      <c r="U6236">
        <v>31.285554999999999</v>
      </c>
    </row>
    <row r="6237" spans="1:21" x14ac:dyDescent="0.25">
      <c r="A6237" t="s">
        <v>23560</v>
      </c>
      <c r="B6237">
        <v>1</v>
      </c>
      <c r="C6237" t="s">
        <v>79</v>
      </c>
      <c r="D6237" t="s">
        <v>120</v>
      </c>
      <c r="E6237" t="s">
        <v>23561</v>
      </c>
      <c r="F6237" t="s">
        <v>5012</v>
      </c>
      <c r="G6237" t="s">
        <v>72</v>
      </c>
      <c r="H6237" t="s">
        <v>129</v>
      </c>
      <c r="I6237" t="s">
        <v>22</v>
      </c>
      <c r="J6237" t="s">
        <v>141</v>
      </c>
      <c r="K6237" t="s">
        <v>23562</v>
      </c>
      <c r="L6237" t="s">
        <v>23563</v>
      </c>
      <c r="M6237">
        <v>1.488611111</v>
      </c>
      <c r="N6237">
        <v>2</v>
      </c>
      <c r="O6237">
        <v>298</v>
      </c>
      <c r="P6237">
        <v>0</v>
      </c>
      <c r="Q6237">
        <v>0</v>
      </c>
      <c r="R6237">
        <v>2.9772219999999998</v>
      </c>
      <c r="S6237">
        <v>443.606111</v>
      </c>
      <c r="T6237">
        <v>0</v>
      </c>
      <c r="U6237">
        <v>0</v>
      </c>
    </row>
    <row r="6238" spans="1:21" x14ac:dyDescent="0.25">
      <c r="A6238" t="s">
        <v>23564</v>
      </c>
      <c r="B6238">
        <v>1</v>
      </c>
      <c r="C6238" t="s">
        <v>79</v>
      </c>
      <c r="D6238" t="s">
        <v>120</v>
      </c>
      <c r="E6238" t="s">
        <v>23565</v>
      </c>
      <c r="F6238" t="s">
        <v>5012</v>
      </c>
      <c r="G6238" t="s">
        <v>72</v>
      </c>
      <c r="H6238" t="s">
        <v>129</v>
      </c>
      <c r="I6238" t="s">
        <v>22</v>
      </c>
      <c r="J6238" t="s">
        <v>141</v>
      </c>
      <c r="K6238" t="s">
        <v>23566</v>
      </c>
      <c r="L6238" t="s">
        <v>23567</v>
      </c>
      <c r="M6238">
        <v>1.230277777</v>
      </c>
      <c r="N6238">
        <v>0</v>
      </c>
      <c r="O6238">
        <v>53</v>
      </c>
      <c r="P6238">
        <v>1</v>
      </c>
      <c r="Q6238">
        <v>1</v>
      </c>
      <c r="R6238">
        <v>0</v>
      </c>
      <c r="S6238">
        <v>65.204722000000004</v>
      </c>
      <c r="T6238">
        <v>1.230278</v>
      </c>
      <c r="U6238">
        <v>1.230278</v>
      </c>
    </row>
    <row r="6239" spans="1:21" x14ac:dyDescent="0.25">
      <c r="A6239" t="s">
        <v>23568</v>
      </c>
      <c r="B6239">
        <v>1</v>
      </c>
      <c r="C6239" t="s">
        <v>79</v>
      </c>
      <c r="D6239" t="s">
        <v>120</v>
      </c>
      <c r="E6239" t="s">
        <v>23569</v>
      </c>
      <c r="F6239" t="s">
        <v>5012</v>
      </c>
      <c r="G6239" t="s">
        <v>72</v>
      </c>
      <c r="H6239" t="s">
        <v>129</v>
      </c>
      <c r="I6239" t="s">
        <v>22</v>
      </c>
      <c r="J6239" t="s">
        <v>141</v>
      </c>
      <c r="K6239" t="s">
        <v>23570</v>
      </c>
      <c r="L6239" t="s">
        <v>23571</v>
      </c>
      <c r="M6239">
        <v>2.364166666</v>
      </c>
      <c r="N6239">
        <v>0</v>
      </c>
      <c r="O6239">
        <v>0</v>
      </c>
      <c r="P6239">
        <v>0</v>
      </c>
      <c r="Q6239">
        <v>33</v>
      </c>
      <c r="R6239">
        <v>0</v>
      </c>
      <c r="S6239">
        <v>0</v>
      </c>
      <c r="T6239">
        <v>0</v>
      </c>
      <c r="U6239">
        <v>78.017499999999998</v>
      </c>
    </row>
    <row r="6240" spans="1:21" x14ac:dyDescent="0.25">
      <c r="A6240" t="s">
        <v>23572</v>
      </c>
      <c r="B6240">
        <v>1</v>
      </c>
      <c r="C6240" t="s">
        <v>79</v>
      </c>
      <c r="D6240" t="s">
        <v>120</v>
      </c>
      <c r="E6240" t="s">
        <v>23573</v>
      </c>
      <c r="F6240" t="s">
        <v>5012</v>
      </c>
      <c r="G6240" t="s">
        <v>72</v>
      </c>
      <c r="H6240" t="s">
        <v>129</v>
      </c>
      <c r="I6240" t="s">
        <v>22</v>
      </c>
      <c r="J6240" t="s">
        <v>141</v>
      </c>
      <c r="K6240" t="s">
        <v>23574</v>
      </c>
      <c r="L6240" t="s">
        <v>23575</v>
      </c>
      <c r="M6240">
        <v>1.028888888</v>
      </c>
      <c r="N6240">
        <v>0</v>
      </c>
      <c r="O6240">
        <v>39</v>
      </c>
      <c r="P6240">
        <v>1</v>
      </c>
      <c r="Q6240">
        <v>4</v>
      </c>
      <c r="R6240">
        <v>0</v>
      </c>
      <c r="S6240">
        <v>40.126666999999998</v>
      </c>
      <c r="T6240">
        <v>1.0288889999999999</v>
      </c>
      <c r="U6240">
        <v>4.1155559999999998</v>
      </c>
    </row>
    <row r="6241" spans="1:21" x14ac:dyDescent="0.25">
      <c r="A6241" t="s">
        <v>23576</v>
      </c>
      <c r="B6241">
        <v>1</v>
      </c>
      <c r="C6241" t="s">
        <v>79</v>
      </c>
      <c r="D6241" t="s">
        <v>120</v>
      </c>
      <c r="E6241" t="s">
        <v>23577</v>
      </c>
      <c r="F6241" t="s">
        <v>5626</v>
      </c>
      <c r="G6241" t="s">
        <v>71</v>
      </c>
      <c r="H6241" t="s">
        <v>129</v>
      </c>
      <c r="I6241" t="s">
        <v>22</v>
      </c>
      <c r="J6241" t="s">
        <v>141</v>
      </c>
      <c r="K6241" t="s">
        <v>23578</v>
      </c>
      <c r="L6241" t="s">
        <v>23579</v>
      </c>
      <c r="M6241">
        <v>1.1299999999999999</v>
      </c>
      <c r="N6241">
        <v>0</v>
      </c>
      <c r="O6241">
        <v>108</v>
      </c>
      <c r="P6241">
        <v>0</v>
      </c>
      <c r="Q6241">
        <v>0</v>
      </c>
      <c r="R6241">
        <v>0</v>
      </c>
      <c r="S6241">
        <v>122.04</v>
      </c>
      <c r="T6241">
        <v>0</v>
      </c>
      <c r="U6241">
        <v>0</v>
      </c>
    </row>
    <row r="6242" spans="1:21" x14ac:dyDescent="0.25">
      <c r="A6242" t="s">
        <v>23580</v>
      </c>
      <c r="B6242">
        <v>1</v>
      </c>
      <c r="C6242" t="s">
        <v>79</v>
      </c>
      <c r="D6242" t="s">
        <v>120</v>
      </c>
      <c r="E6242" t="s">
        <v>23581</v>
      </c>
      <c r="F6242" t="s">
        <v>5012</v>
      </c>
      <c r="G6242" t="s">
        <v>72</v>
      </c>
      <c r="H6242" t="s">
        <v>129</v>
      </c>
      <c r="I6242" t="s">
        <v>22</v>
      </c>
      <c r="J6242" t="s">
        <v>141</v>
      </c>
      <c r="K6242" t="s">
        <v>23582</v>
      </c>
      <c r="L6242" t="s">
        <v>23583</v>
      </c>
      <c r="M6242">
        <v>1.6119444439999999</v>
      </c>
      <c r="N6242">
        <v>0</v>
      </c>
      <c r="O6242">
        <v>0</v>
      </c>
      <c r="P6242">
        <v>13</v>
      </c>
      <c r="Q6242">
        <v>0</v>
      </c>
      <c r="R6242">
        <v>0</v>
      </c>
      <c r="S6242">
        <v>0</v>
      </c>
      <c r="T6242">
        <v>20.955278</v>
      </c>
      <c r="U6242">
        <v>0</v>
      </c>
    </row>
    <row r="6243" spans="1:21" x14ac:dyDescent="0.25">
      <c r="A6243" t="s">
        <v>23584</v>
      </c>
      <c r="B6243">
        <v>1</v>
      </c>
      <c r="C6243" t="s">
        <v>79</v>
      </c>
      <c r="D6243" t="s">
        <v>120</v>
      </c>
      <c r="E6243" t="s">
        <v>23585</v>
      </c>
      <c r="F6243" t="s">
        <v>5012</v>
      </c>
      <c r="G6243" t="s">
        <v>72</v>
      </c>
      <c r="H6243" t="s">
        <v>129</v>
      </c>
      <c r="I6243" t="s">
        <v>22</v>
      </c>
      <c r="J6243" t="s">
        <v>141</v>
      </c>
      <c r="K6243" t="s">
        <v>23586</v>
      </c>
      <c r="L6243" t="s">
        <v>23587</v>
      </c>
      <c r="M6243">
        <v>2.861388888</v>
      </c>
      <c r="N6243">
        <v>1</v>
      </c>
      <c r="O6243">
        <v>33</v>
      </c>
      <c r="P6243">
        <v>0</v>
      </c>
      <c r="Q6243">
        <v>0</v>
      </c>
      <c r="R6243">
        <v>2.861389</v>
      </c>
      <c r="S6243">
        <v>94.425832999999997</v>
      </c>
      <c r="T6243">
        <v>0</v>
      </c>
      <c r="U6243">
        <v>0</v>
      </c>
    </row>
    <row r="6244" spans="1:21" x14ac:dyDescent="0.25">
      <c r="A6244" t="s">
        <v>23588</v>
      </c>
      <c r="B6244">
        <v>1</v>
      </c>
      <c r="C6244" t="s">
        <v>79</v>
      </c>
      <c r="D6244" t="s">
        <v>120</v>
      </c>
      <c r="E6244" t="s">
        <v>23589</v>
      </c>
      <c r="F6244" t="s">
        <v>4996</v>
      </c>
      <c r="G6244" t="s">
        <v>71</v>
      </c>
      <c r="H6244" t="s">
        <v>129</v>
      </c>
      <c r="I6244" t="s">
        <v>22</v>
      </c>
      <c r="J6244" t="s">
        <v>141</v>
      </c>
      <c r="K6244" t="s">
        <v>23590</v>
      </c>
      <c r="L6244" t="s">
        <v>23591</v>
      </c>
      <c r="M6244">
        <v>1.0219444440000001</v>
      </c>
      <c r="N6244">
        <v>0</v>
      </c>
      <c r="O6244">
        <v>21</v>
      </c>
      <c r="P6244">
        <v>0</v>
      </c>
      <c r="Q6244">
        <v>1</v>
      </c>
      <c r="R6244">
        <v>0</v>
      </c>
      <c r="S6244">
        <v>21.460833000000001</v>
      </c>
      <c r="T6244">
        <v>0</v>
      </c>
      <c r="U6244">
        <v>1.021944</v>
      </c>
    </row>
    <row r="6245" spans="1:21" x14ac:dyDescent="0.25">
      <c r="A6245" t="s">
        <v>23592</v>
      </c>
      <c r="B6245">
        <v>1</v>
      </c>
      <c r="C6245" t="s">
        <v>78</v>
      </c>
      <c r="D6245" t="s">
        <v>93</v>
      </c>
      <c r="E6245" t="s">
        <v>23593</v>
      </c>
      <c r="F6245" t="s">
        <v>5012</v>
      </c>
      <c r="G6245" t="s">
        <v>72</v>
      </c>
      <c r="H6245" t="s">
        <v>129</v>
      </c>
      <c r="I6245" t="s">
        <v>22</v>
      </c>
      <c r="J6245" t="s">
        <v>141</v>
      </c>
      <c r="K6245" t="s">
        <v>23594</v>
      </c>
      <c r="L6245" t="s">
        <v>23595</v>
      </c>
      <c r="M6245">
        <v>0.233333333</v>
      </c>
      <c r="N6245">
        <v>0</v>
      </c>
      <c r="O6245">
        <v>0</v>
      </c>
      <c r="P6245">
        <v>5</v>
      </c>
      <c r="Q6245">
        <v>274</v>
      </c>
      <c r="R6245">
        <v>0</v>
      </c>
      <c r="S6245">
        <v>0</v>
      </c>
      <c r="T6245">
        <v>1.1666669999999999</v>
      </c>
      <c r="U6245">
        <v>63.933332999999998</v>
      </c>
    </row>
    <row r="6246" spans="1:21" x14ac:dyDescent="0.25">
      <c r="A6246" t="s">
        <v>23596</v>
      </c>
      <c r="B6246">
        <v>1</v>
      </c>
      <c r="C6246" t="s">
        <v>78</v>
      </c>
      <c r="D6246" t="s">
        <v>93</v>
      </c>
      <c r="E6246" t="s">
        <v>23597</v>
      </c>
      <c r="F6246" t="s">
        <v>140</v>
      </c>
      <c r="G6246" t="s">
        <v>72</v>
      </c>
      <c r="H6246" t="s">
        <v>129</v>
      </c>
      <c r="I6246" t="s">
        <v>22</v>
      </c>
      <c r="J6246" t="s">
        <v>141</v>
      </c>
      <c r="K6246" t="s">
        <v>23598</v>
      </c>
      <c r="L6246" t="s">
        <v>11073</v>
      </c>
      <c r="M6246">
        <v>0.55083333300000004</v>
      </c>
      <c r="N6246">
        <v>3</v>
      </c>
      <c r="O6246">
        <v>0</v>
      </c>
      <c r="P6246">
        <v>0</v>
      </c>
      <c r="Q6246">
        <v>0</v>
      </c>
      <c r="R6246">
        <v>1.6525000000000001</v>
      </c>
      <c r="S6246">
        <v>0</v>
      </c>
      <c r="T6246">
        <v>0</v>
      </c>
      <c r="U6246">
        <v>0</v>
      </c>
    </row>
    <row r="6247" spans="1:21" x14ac:dyDescent="0.25">
      <c r="A6247" t="s">
        <v>23599</v>
      </c>
      <c r="B6247">
        <v>1</v>
      </c>
      <c r="C6247" t="s">
        <v>78</v>
      </c>
      <c r="D6247" t="s">
        <v>93</v>
      </c>
      <c r="E6247" t="s">
        <v>23597</v>
      </c>
      <c r="F6247" t="s">
        <v>3423</v>
      </c>
      <c r="G6247" t="s">
        <v>72</v>
      </c>
      <c r="H6247" t="s">
        <v>129</v>
      </c>
      <c r="I6247" t="s">
        <v>22</v>
      </c>
      <c r="J6247" t="s">
        <v>141</v>
      </c>
      <c r="K6247" t="s">
        <v>23600</v>
      </c>
      <c r="L6247" t="s">
        <v>23601</v>
      </c>
      <c r="M6247">
        <v>3.4227777769999999</v>
      </c>
      <c r="N6247">
        <v>3</v>
      </c>
      <c r="O6247">
        <v>0</v>
      </c>
      <c r="P6247">
        <v>0</v>
      </c>
      <c r="Q6247">
        <v>0</v>
      </c>
      <c r="R6247">
        <v>10.268333</v>
      </c>
      <c r="S6247">
        <v>0</v>
      </c>
      <c r="T6247">
        <v>0</v>
      </c>
      <c r="U6247">
        <v>0</v>
      </c>
    </row>
    <row r="6248" spans="1:21" x14ac:dyDescent="0.25">
      <c r="A6248" t="s">
        <v>23602</v>
      </c>
      <c r="B6248">
        <v>1</v>
      </c>
      <c r="C6248" t="s">
        <v>78</v>
      </c>
      <c r="D6248" t="s">
        <v>93</v>
      </c>
      <c r="E6248" t="s">
        <v>23603</v>
      </c>
      <c r="F6248" t="s">
        <v>154</v>
      </c>
      <c r="G6248" t="s">
        <v>72</v>
      </c>
      <c r="H6248" t="s">
        <v>129</v>
      </c>
      <c r="I6248" t="s">
        <v>22</v>
      </c>
      <c r="J6248" t="s">
        <v>130</v>
      </c>
      <c r="K6248" t="s">
        <v>19858</v>
      </c>
      <c r="L6248" t="s">
        <v>23604</v>
      </c>
      <c r="M6248">
        <v>0.22777777699999999</v>
      </c>
      <c r="N6248">
        <v>1</v>
      </c>
      <c r="O6248">
        <v>0</v>
      </c>
      <c r="P6248">
        <v>0</v>
      </c>
      <c r="Q6248">
        <v>0</v>
      </c>
      <c r="R6248">
        <v>0.22777800000000001</v>
      </c>
      <c r="S6248">
        <v>0</v>
      </c>
      <c r="T6248">
        <v>0</v>
      </c>
      <c r="U6248">
        <v>0</v>
      </c>
    </row>
    <row r="6249" spans="1:21" x14ac:dyDescent="0.25">
      <c r="A6249" t="s">
        <v>23605</v>
      </c>
      <c r="B6249">
        <v>1</v>
      </c>
      <c r="C6249" t="s">
        <v>78</v>
      </c>
      <c r="D6249" t="s">
        <v>93</v>
      </c>
      <c r="E6249" t="s">
        <v>23603</v>
      </c>
      <c r="F6249" t="s">
        <v>154</v>
      </c>
      <c r="G6249" t="s">
        <v>72</v>
      </c>
      <c r="H6249" t="s">
        <v>129</v>
      </c>
      <c r="I6249" t="s">
        <v>22</v>
      </c>
      <c r="J6249" t="s">
        <v>130</v>
      </c>
      <c r="K6249" t="s">
        <v>23606</v>
      </c>
      <c r="L6249" t="s">
        <v>23607</v>
      </c>
      <c r="M6249">
        <v>0.19555555499999999</v>
      </c>
      <c r="N6249">
        <v>1</v>
      </c>
      <c r="O6249">
        <v>0</v>
      </c>
      <c r="P6249">
        <v>0</v>
      </c>
      <c r="Q6249">
        <v>0</v>
      </c>
      <c r="R6249">
        <v>0.19555600000000001</v>
      </c>
      <c r="S6249">
        <v>0</v>
      </c>
      <c r="T6249">
        <v>0</v>
      </c>
      <c r="U6249">
        <v>0</v>
      </c>
    </row>
    <row r="6250" spans="1:21" x14ac:dyDescent="0.25">
      <c r="A6250" t="s">
        <v>23608</v>
      </c>
      <c r="B6250">
        <v>1</v>
      </c>
      <c r="C6250" t="s">
        <v>78</v>
      </c>
      <c r="D6250" t="s">
        <v>93</v>
      </c>
      <c r="E6250" t="s">
        <v>23609</v>
      </c>
      <c r="F6250" t="s">
        <v>5012</v>
      </c>
      <c r="G6250" t="s">
        <v>72</v>
      </c>
      <c r="H6250" t="s">
        <v>129</v>
      </c>
      <c r="I6250" t="s">
        <v>22</v>
      </c>
      <c r="J6250" t="s">
        <v>141</v>
      </c>
      <c r="K6250" t="s">
        <v>23610</v>
      </c>
      <c r="L6250" t="s">
        <v>23611</v>
      </c>
      <c r="M6250">
        <v>0.84805555499999996</v>
      </c>
      <c r="N6250">
        <v>3</v>
      </c>
      <c r="O6250">
        <v>436</v>
      </c>
      <c r="P6250">
        <v>3</v>
      </c>
      <c r="Q6250">
        <v>0</v>
      </c>
      <c r="R6250">
        <v>2.5441669999999998</v>
      </c>
      <c r="S6250">
        <v>369.75222200000002</v>
      </c>
      <c r="T6250">
        <v>2.5441669999999998</v>
      </c>
      <c r="U6250">
        <v>0</v>
      </c>
    </row>
    <row r="6251" spans="1:21" x14ac:dyDescent="0.25">
      <c r="A6251" t="s">
        <v>23612</v>
      </c>
      <c r="B6251">
        <v>1</v>
      </c>
      <c r="C6251" t="s">
        <v>78</v>
      </c>
      <c r="D6251" t="s">
        <v>93</v>
      </c>
      <c r="E6251" t="s">
        <v>23613</v>
      </c>
      <c r="F6251" t="s">
        <v>5012</v>
      </c>
      <c r="G6251" t="s">
        <v>72</v>
      </c>
      <c r="H6251" t="s">
        <v>129</v>
      </c>
      <c r="I6251" t="s">
        <v>22</v>
      </c>
      <c r="J6251" t="s">
        <v>141</v>
      </c>
      <c r="K6251" t="s">
        <v>23614</v>
      </c>
      <c r="L6251" t="s">
        <v>23615</v>
      </c>
      <c r="M6251">
        <v>0.53972222199999997</v>
      </c>
      <c r="N6251">
        <v>0</v>
      </c>
      <c r="O6251">
        <v>0</v>
      </c>
      <c r="P6251">
        <v>1</v>
      </c>
      <c r="Q6251">
        <v>84</v>
      </c>
      <c r="R6251">
        <v>0</v>
      </c>
      <c r="S6251">
        <v>0</v>
      </c>
      <c r="T6251">
        <v>0.53972200000000004</v>
      </c>
      <c r="U6251">
        <v>45.336666999999998</v>
      </c>
    </row>
    <row r="6252" spans="1:21" x14ac:dyDescent="0.25">
      <c r="A6252" t="s">
        <v>23616</v>
      </c>
      <c r="B6252">
        <v>1</v>
      </c>
      <c r="C6252" t="s">
        <v>78</v>
      </c>
      <c r="D6252" t="s">
        <v>93</v>
      </c>
      <c r="E6252" t="s">
        <v>23617</v>
      </c>
      <c r="F6252" t="s">
        <v>5748</v>
      </c>
      <c r="G6252" t="s">
        <v>71</v>
      </c>
      <c r="H6252" t="s">
        <v>129</v>
      </c>
      <c r="I6252" t="s">
        <v>22</v>
      </c>
      <c r="J6252" t="s">
        <v>141</v>
      </c>
      <c r="K6252" t="s">
        <v>23618</v>
      </c>
      <c r="L6252" t="s">
        <v>23619</v>
      </c>
      <c r="M6252">
        <v>0.53944444400000002</v>
      </c>
      <c r="N6252">
        <v>0</v>
      </c>
      <c r="O6252">
        <v>149</v>
      </c>
      <c r="P6252">
        <v>0</v>
      </c>
      <c r="Q6252">
        <v>0</v>
      </c>
      <c r="R6252">
        <v>0</v>
      </c>
      <c r="S6252">
        <v>80.377222000000003</v>
      </c>
      <c r="T6252">
        <v>0</v>
      </c>
      <c r="U6252">
        <v>0</v>
      </c>
    </row>
    <row r="6253" spans="1:21" x14ac:dyDescent="0.25">
      <c r="A6253" t="s">
        <v>23620</v>
      </c>
      <c r="B6253">
        <v>1</v>
      </c>
      <c r="C6253" t="s">
        <v>78</v>
      </c>
      <c r="D6253" t="s">
        <v>93</v>
      </c>
      <c r="E6253" t="s">
        <v>23621</v>
      </c>
      <c r="F6253" t="s">
        <v>4991</v>
      </c>
      <c r="G6253" t="s">
        <v>71</v>
      </c>
      <c r="H6253" t="s">
        <v>129</v>
      </c>
      <c r="I6253" t="s">
        <v>22</v>
      </c>
      <c r="J6253" t="s">
        <v>141</v>
      </c>
      <c r="K6253" t="s">
        <v>23622</v>
      </c>
      <c r="L6253" t="s">
        <v>23623</v>
      </c>
      <c r="M6253">
        <v>1.1969444440000001</v>
      </c>
      <c r="N6253">
        <v>0</v>
      </c>
      <c r="O6253">
        <v>1</v>
      </c>
      <c r="P6253">
        <v>0</v>
      </c>
      <c r="Q6253">
        <v>0</v>
      </c>
      <c r="R6253">
        <v>0</v>
      </c>
      <c r="S6253">
        <v>1.196944</v>
      </c>
      <c r="T6253">
        <v>0</v>
      </c>
      <c r="U6253">
        <v>0</v>
      </c>
    </row>
    <row r="6254" spans="1:21" x14ac:dyDescent="0.25">
      <c r="A6254" t="s">
        <v>23624</v>
      </c>
      <c r="B6254">
        <v>1</v>
      </c>
      <c r="C6254" t="s">
        <v>78</v>
      </c>
      <c r="D6254" t="s">
        <v>93</v>
      </c>
      <c r="E6254" t="s">
        <v>23625</v>
      </c>
      <c r="F6254" t="s">
        <v>140</v>
      </c>
      <c r="G6254" t="s">
        <v>72</v>
      </c>
      <c r="H6254" t="s">
        <v>129</v>
      </c>
      <c r="I6254" t="s">
        <v>22</v>
      </c>
      <c r="J6254" t="s">
        <v>141</v>
      </c>
      <c r="K6254" t="s">
        <v>23626</v>
      </c>
      <c r="L6254" t="s">
        <v>23627</v>
      </c>
      <c r="M6254">
        <v>0.65944444400000002</v>
      </c>
      <c r="N6254">
        <v>6</v>
      </c>
      <c r="O6254">
        <v>1</v>
      </c>
      <c r="P6254">
        <v>132</v>
      </c>
      <c r="Q6254">
        <v>2029</v>
      </c>
      <c r="R6254">
        <v>3.9566669999999999</v>
      </c>
      <c r="S6254">
        <v>0.65944400000000003</v>
      </c>
      <c r="T6254">
        <v>87.046666999999999</v>
      </c>
      <c r="U6254">
        <v>1338.0127769999999</v>
      </c>
    </row>
    <row r="6255" spans="1:21" x14ac:dyDescent="0.25">
      <c r="A6255" t="s">
        <v>23628</v>
      </c>
      <c r="B6255">
        <v>1</v>
      </c>
      <c r="C6255" t="s">
        <v>79</v>
      </c>
      <c r="D6255" t="s">
        <v>120</v>
      </c>
      <c r="E6255" t="s">
        <v>23629</v>
      </c>
      <c r="F6255" t="s">
        <v>4991</v>
      </c>
      <c r="G6255" t="s">
        <v>71</v>
      </c>
      <c r="H6255" t="s">
        <v>129</v>
      </c>
      <c r="I6255" t="s">
        <v>22</v>
      </c>
      <c r="J6255" t="s">
        <v>141</v>
      </c>
      <c r="K6255" t="s">
        <v>23630</v>
      </c>
      <c r="L6255" t="s">
        <v>23631</v>
      </c>
      <c r="M6255">
        <v>2.0563888879999999</v>
      </c>
      <c r="N6255">
        <v>0</v>
      </c>
      <c r="O6255">
        <v>1</v>
      </c>
      <c r="P6255">
        <v>0</v>
      </c>
      <c r="Q6255">
        <v>0</v>
      </c>
      <c r="R6255">
        <v>0</v>
      </c>
      <c r="S6255">
        <v>2.0563889999999998</v>
      </c>
      <c r="T6255">
        <v>0</v>
      </c>
      <c r="U6255">
        <v>0</v>
      </c>
    </row>
    <row r="6256" spans="1:21" x14ac:dyDescent="0.25">
      <c r="A6256" t="s">
        <v>23632</v>
      </c>
      <c r="B6256">
        <v>1</v>
      </c>
      <c r="C6256" t="s">
        <v>79</v>
      </c>
      <c r="D6256" t="s">
        <v>120</v>
      </c>
      <c r="E6256" t="s">
        <v>12821</v>
      </c>
      <c r="F6256" t="s">
        <v>140</v>
      </c>
      <c r="G6256" t="s">
        <v>72</v>
      </c>
      <c r="H6256" t="s">
        <v>129</v>
      </c>
      <c r="I6256" t="s">
        <v>22</v>
      </c>
      <c r="J6256" t="s">
        <v>141</v>
      </c>
      <c r="K6256" t="s">
        <v>23633</v>
      </c>
      <c r="L6256" t="s">
        <v>23634</v>
      </c>
      <c r="M6256">
        <v>1.464722222</v>
      </c>
      <c r="N6256">
        <v>9</v>
      </c>
      <c r="O6256">
        <v>162</v>
      </c>
      <c r="P6256">
        <v>247</v>
      </c>
      <c r="Q6256">
        <v>13</v>
      </c>
      <c r="R6256">
        <v>13.182499999999999</v>
      </c>
      <c r="S6256">
        <v>237.285</v>
      </c>
      <c r="T6256">
        <v>361.78638899999999</v>
      </c>
      <c r="U6256">
        <v>19.041388999999999</v>
      </c>
    </row>
    <row r="6257" spans="1:21" x14ac:dyDescent="0.25">
      <c r="A6257" t="s">
        <v>23635</v>
      </c>
      <c r="B6257">
        <v>1</v>
      </c>
      <c r="C6257" t="s">
        <v>79</v>
      </c>
      <c r="D6257" t="s">
        <v>120</v>
      </c>
      <c r="E6257" t="s">
        <v>23636</v>
      </c>
      <c r="F6257" t="s">
        <v>5070</v>
      </c>
      <c r="G6257" t="s">
        <v>71</v>
      </c>
      <c r="H6257" t="s">
        <v>129</v>
      </c>
      <c r="I6257" t="s">
        <v>22</v>
      </c>
      <c r="J6257" t="s">
        <v>141</v>
      </c>
      <c r="K6257" t="s">
        <v>23637</v>
      </c>
      <c r="L6257" t="s">
        <v>23638</v>
      </c>
      <c r="M6257">
        <v>2.1516666660000001</v>
      </c>
      <c r="N6257">
        <v>0</v>
      </c>
      <c r="O6257">
        <v>1</v>
      </c>
      <c r="P6257">
        <v>0</v>
      </c>
      <c r="Q6257">
        <v>0</v>
      </c>
      <c r="R6257">
        <v>0</v>
      </c>
      <c r="S6257">
        <v>2.1516670000000002</v>
      </c>
      <c r="T6257">
        <v>0</v>
      </c>
      <c r="U6257">
        <v>0</v>
      </c>
    </row>
    <row r="6258" spans="1:21" x14ac:dyDescent="0.25">
      <c r="A6258" t="s">
        <v>23639</v>
      </c>
      <c r="B6258">
        <v>1</v>
      </c>
      <c r="C6258" t="s">
        <v>79</v>
      </c>
      <c r="D6258" t="s">
        <v>120</v>
      </c>
      <c r="E6258" t="s">
        <v>23640</v>
      </c>
      <c r="F6258" t="s">
        <v>5012</v>
      </c>
      <c r="G6258" t="s">
        <v>72</v>
      </c>
      <c r="H6258" t="s">
        <v>129</v>
      </c>
      <c r="I6258" t="s">
        <v>22</v>
      </c>
      <c r="J6258" t="s">
        <v>141</v>
      </c>
      <c r="K6258" t="s">
        <v>23641</v>
      </c>
      <c r="L6258" t="s">
        <v>23642</v>
      </c>
      <c r="M6258">
        <v>2.079722222</v>
      </c>
      <c r="N6258">
        <v>17</v>
      </c>
      <c r="O6258">
        <v>2438</v>
      </c>
      <c r="P6258">
        <v>0</v>
      </c>
      <c r="Q6258">
        <v>0</v>
      </c>
      <c r="R6258">
        <v>35.355277999999998</v>
      </c>
      <c r="S6258">
        <v>5070.3627770000003</v>
      </c>
      <c r="T6258">
        <v>0</v>
      </c>
      <c r="U6258">
        <v>0</v>
      </c>
    </row>
    <row r="6259" spans="1:21" x14ac:dyDescent="0.25">
      <c r="A6259" t="s">
        <v>23643</v>
      </c>
      <c r="B6259">
        <v>1</v>
      </c>
      <c r="C6259" t="s">
        <v>79</v>
      </c>
      <c r="D6259" t="s">
        <v>120</v>
      </c>
      <c r="E6259" t="s">
        <v>23644</v>
      </c>
      <c r="F6259" t="s">
        <v>5110</v>
      </c>
      <c r="G6259" t="s">
        <v>72</v>
      </c>
      <c r="H6259" t="s">
        <v>129</v>
      </c>
      <c r="I6259" t="s">
        <v>22</v>
      </c>
      <c r="J6259" t="s">
        <v>141</v>
      </c>
      <c r="K6259" t="s">
        <v>23645</v>
      </c>
      <c r="L6259" t="s">
        <v>23646</v>
      </c>
      <c r="M6259">
        <v>1.6233333329999999</v>
      </c>
      <c r="N6259">
        <v>6</v>
      </c>
      <c r="O6259">
        <v>644</v>
      </c>
      <c r="P6259">
        <v>0</v>
      </c>
      <c r="Q6259">
        <v>0</v>
      </c>
      <c r="R6259">
        <v>9.74</v>
      </c>
      <c r="S6259">
        <v>1045.4266660000001</v>
      </c>
      <c r="T6259">
        <v>0</v>
      </c>
      <c r="U6259">
        <v>0</v>
      </c>
    </row>
    <row r="6260" spans="1:21" x14ac:dyDescent="0.25">
      <c r="A6260" t="s">
        <v>23647</v>
      </c>
      <c r="B6260">
        <v>1</v>
      </c>
      <c r="C6260" t="s">
        <v>78</v>
      </c>
      <c r="D6260" t="s">
        <v>103</v>
      </c>
      <c r="E6260" t="s">
        <v>23648</v>
      </c>
      <c r="F6260" t="s">
        <v>5012</v>
      </c>
      <c r="G6260" t="s">
        <v>72</v>
      </c>
      <c r="H6260" t="s">
        <v>129</v>
      </c>
      <c r="I6260" t="s">
        <v>22</v>
      </c>
      <c r="J6260" t="s">
        <v>141</v>
      </c>
      <c r="K6260" t="s">
        <v>23649</v>
      </c>
      <c r="L6260" t="s">
        <v>23650</v>
      </c>
      <c r="M6260">
        <v>1.5677777770000001</v>
      </c>
      <c r="N6260">
        <v>0</v>
      </c>
      <c r="O6260">
        <v>0</v>
      </c>
      <c r="P6260">
        <v>1</v>
      </c>
      <c r="Q6260">
        <v>0</v>
      </c>
      <c r="R6260">
        <v>0</v>
      </c>
      <c r="S6260">
        <v>0</v>
      </c>
      <c r="T6260">
        <v>1.5677779999999999</v>
      </c>
      <c r="U6260">
        <v>0</v>
      </c>
    </row>
    <row r="6261" spans="1:21" x14ac:dyDescent="0.25">
      <c r="A6261" t="s">
        <v>23651</v>
      </c>
      <c r="B6261">
        <v>1</v>
      </c>
      <c r="C6261" t="s">
        <v>79</v>
      </c>
      <c r="D6261" t="s">
        <v>123</v>
      </c>
      <c r="E6261" t="s">
        <v>23652</v>
      </c>
      <c r="F6261" t="s">
        <v>5012</v>
      </c>
      <c r="G6261" t="s">
        <v>72</v>
      </c>
      <c r="H6261" t="s">
        <v>129</v>
      </c>
      <c r="I6261" t="s">
        <v>22</v>
      </c>
      <c r="J6261" t="s">
        <v>141</v>
      </c>
      <c r="K6261" t="s">
        <v>23653</v>
      </c>
      <c r="L6261" t="s">
        <v>23654</v>
      </c>
      <c r="M6261">
        <v>0.79972222199999998</v>
      </c>
      <c r="N6261">
        <v>2</v>
      </c>
      <c r="O6261">
        <v>258</v>
      </c>
      <c r="P6261">
        <v>0</v>
      </c>
      <c r="Q6261">
        <v>0</v>
      </c>
      <c r="R6261">
        <v>1.5994440000000001</v>
      </c>
      <c r="S6261">
        <v>206.32833299999999</v>
      </c>
      <c r="T6261">
        <v>0</v>
      </c>
      <c r="U6261">
        <v>0</v>
      </c>
    </row>
    <row r="6262" spans="1:21" x14ac:dyDescent="0.25">
      <c r="A6262" t="s">
        <v>23655</v>
      </c>
      <c r="B6262">
        <v>1</v>
      </c>
      <c r="C6262" t="s">
        <v>79</v>
      </c>
      <c r="D6262" t="s">
        <v>123</v>
      </c>
      <c r="E6262" t="s">
        <v>23656</v>
      </c>
      <c r="F6262" t="s">
        <v>5012</v>
      </c>
      <c r="G6262" t="s">
        <v>72</v>
      </c>
      <c r="H6262" t="s">
        <v>129</v>
      </c>
      <c r="I6262" t="s">
        <v>22</v>
      </c>
      <c r="J6262" t="s">
        <v>141</v>
      </c>
      <c r="K6262" t="s">
        <v>23657</v>
      </c>
      <c r="L6262" t="s">
        <v>23658</v>
      </c>
      <c r="M6262">
        <v>0.24555555500000001</v>
      </c>
      <c r="N6262">
        <v>0</v>
      </c>
      <c r="O6262">
        <v>0</v>
      </c>
      <c r="P6262">
        <v>1</v>
      </c>
      <c r="Q6262">
        <v>49</v>
      </c>
      <c r="R6262">
        <v>0</v>
      </c>
      <c r="S6262">
        <v>0</v>
      </c>
      <c r="T6262">
        <v>0.245556</v>
      </c>
      <c r="U6262">
        <v>12.032222000000001</v>
      </c>
    </row>
    <row r="6263" spans="1:21" x14ac:dyDescent="0.25">
      <c r="A6263" t="s">
        <v>23659</v>
      </c>
      <c r="B6263">
        <v>1</v>
      </c>
      <c r="C6263" t="s">
        <v>79</v>
      </c>
      <c r="D6263" t="s">
        <v>123</v>
      </c>
      <c r="E6263" t="s">
        <v>23656</v>
      </c>
      <c r="F6263" t="s">
        <v>5012</v>
      </c>
      <c r="G6263" t="s">
        <v>72</v>
      </c>
      <c r="H6263" t="s">
        <v>129</v>
      </c>
      <c r="I6263" t="s">
        <v>22</v>
      </c>
      <c r="J6263" t="s">
        <v>141</v>
      </c>
      <c r="K6263" t="s">
        <v>23660</v>
      </c>
      <c r="L6263" t="s">
        <v>23661</v>
      </c>
      <c r="M6263">
        <v>1.0649999999999999</v>
      </c>
      <c r="N6263">
        <v>0</v>
      </c>
      <c r="O6263">
        <v>0</v>
      </c>
      <c r="P6263">
        <v>1</v>
      </c>
      <c r="Q6263">
        <v>49</v>
      </c>
      <c r="R6263">
        <v>0</v>
      </c>
      <c r="S6263">
        <v>0</v>
      </c>
      <c r="T6263">
        <v>1.0649999999999999</v>
      </c>
      <c r="U6263">
        <v>52.185000000000002</v>
      </c>
    </row>
    <row r="6264" spans="1:21" x14ac:dyDescent="0.25">
      <c r="A6264" t="s">
        <v>23662</v>
      </c>
      <c r="B6264">
        <v>1</v>
      </c>
      <c r="C6264" t="s">
        <v>79</v>
      </c>
      <c r="D6264" t="s">
        <v>123</v>
      </c>
      <c r="E6264" t="s">
        <v>23663</v>
      </c>
      <c r="F6264" t="s">
        <v>140</v>
      </c>
      <c r="G6264" t="s">
        <v>72</v>
      </c>
      <c r="H6264" t="s">
        <v>129</v>
      </c>
      <c r="I6264" t="s">
        <v>22</v>
      </c>
      <c r="J6264" t="s">
        <v>141</v>
      </c>
      <c r="K6264" t="s">
        <v>23664</v>
      </c>
      <c r="L6264" t="s">
        <v>23665</v>
      </c>
      <c r="M6264">
        <v>0.63694444400000005</v>
      </c>
      <c r="N6264">
        <v>6</v>
      </c>
      <c r="O6264">
        <v>824</v>
      </c>
      <c r="P6264">
        <v>9</v>
      </c>
      <c r="Q6264">
        <v>129</v>
      </c>
      <c r="R6264">
        <v>3.8216670000000001</v>
      </c>
      <c r="S6264">
        <v>524.84222199999999</v>
      </c>
      <c r="T6264">
        <v>5.7324999999999999</v>
      </c>
      <c r="U6264">
        <v>82.165833000000006</v>
      </c>
    </row>
    <row r="6265" spans="1:21" x14ac:dyDescent="0.25">
      <c r="A6265" t="s">
        <v>23666</v>
      </c>
      <c r="B6265">
        <v>1</v>
      </c>
      <c r="C6265" t="s">
        <v>79</v>
      </c>
      <c r="D6265" t="s">
        <v>123</v>
      </c>
      <c r="E6265" t="s">
        <v>23667</v>
      </c>
      <c r="F6265" t="s">
        <v>150</v>
      </c>
      <c r="G6265" t="s">
        <v>72</v>
      </c>
      <c r="H6265" t="s">
        <v>129</v>
      </c>
      <c r="I6265" t="s">
        <v>22</v>
      </c>
      <c r="J6265" t="s">
        <v>141</v>
      </c>
      <c r="K6265" t="s">
        <v>23668</v>
      </c>
      <c r="L6265" t="s">
        <v>23669</v>
      </c>
      <c r="M6265">
        <v>0.709166666</v>
      </c>
      <c r="N6265">
        <v>0</v>
      </c>
      <c r="O6265">
        <v>23</v>
      </c>
      <c r="P6265">
        <v>9</v>
      </c>
      <c r="Q6265">
        <v>129</v>
      </c>
      <c r="R6265">
        <v>0</v>
      </c>
      <c r="S6265">
        <v>16.310832999999999</v>
      </c>
      <c r="T6265">
        <v>6.3825000000000003</v>
      </c>
      <c r="U6265">
        <v>91.482500000000002</v>
      </c>
    </row>
    <row r="6266" spans="1:21" x14ac:dyDescent="0.25">
      <c r="A6266" t="s">
        <v>23670</v>
      </c>
      <c r="B6266">
        <v>1</v>
      </c>
      <c r="C6266" t="s">
        <v>79</v>
      </c>
      <c r="D6266" t="s">
        <v>123</v>
      </c>
      <c r="E6266" t="s">
        <v>23671</v>
      </c>
      <c r="F6266" t="s">
        <v>2199</v>
      </c>
      <c r="G6266" t="s">
        <v>71</v>
      </c>
      <c r="H6266" t="s">
        <v>129</v>
      </c>
      <c r="I6266" t="s">
        <v>24</v>
      </c>
      <c r="J6266" t="s">
        <v>141</v>
      </c>
      <c r="K6266" t="s">
        <v>23672</v>
      </c>
      <c r="L6266" t="s">
        <v>23673</v>
      </c>
      <c r="M6266">
        <v>0.81444444400000005</v>
      </c>
      <c r="N6266">
        <v>0</v>
      </c>
      <c r="O6266">
        <v>1</v>
      </c>
      <c r="P6266">
        <v>0</v>
      </c>
      <c r="Q6266">
        <v>0</v>
      </c>
      <c r="R6266">
        <v>0</v>
      </c>
      <c r="S6266">
        <v>0.81444399999999995</v>
      </c>
      <c r="T6266">
        <v>0</v>
      </c>
      <c r="U6266">
        <v>0</v>
      </c>
    </row>
    <row r="6267" spans="1:21" x14ac:dyDescent="0.25">
      <c r="A6267" t="s">
        <v>23674</v>
      </c>
      <c r="B6267">
        <v>1</v>
      </c>
      <c r="C6267" t="s">
        <v>79</v>
      </c>
      <c r="D6267" t="s">
        <v>123</v>
      </c>
      <c r="E6267" t="s">
        <v>23675</v>
      </c>
      <c r="F6267" t="s">
        <v>5470</v>
      </c>
      <c r="G6267" t="s">
        <v>71</v>
      </c>
      <c r="H6267" t="s">
        <v>129</v>
      </c>
      <c r="I6267" t="s">
        <v>22</v>
      </c>
      <c r="J6267" t="s">
        <v>141</v>
      </c>
      <c r="K6267" t="s">
        <v>23676</v>
      </c>
      <c r="L6267" t="s">
        <v>23677</v>
      </c>
      <c r="M6267">
        <v>0.53749999999999998</v>
      </c>
      <c r="N6267">
        <v>0</v>
      </c>
      <c r="O6267">
        <v>23</v>
      </c>
      <c r="P6267">
        <v>1</v>
      </c>
      <c r="Q6267">
        <v>61</v>
      </c>
      <c r="R6267">
        <v>0</v>
      </c>
      <c r="S6267">
        <v>12.362500000000001</v>
      </c>
      <c r="T6267">
        <v>0.53749999999999998</v>
      </c>
      <c r="U6267">
        <v>32.787500000000001</v>
      </c>
    </row>
    <row r="6268" spans="1:21" x14ac:dyDescent="0.25">
      <c r="A6268" t="s">
        <v>23678</v>
      </c>
      <c r="B6268">
        <v>1</v>
      </c>
      <c r="C6268" t="s">
        <v>79</v>
      </c>
      <c r="D6268" t="s">
        <v>119</v>
      </c>
      <c r="E6268" t="s">
        <v>23679</v>
      </c>
      <c r="F6268" t="s">
        <v>6832</v>
      </c>
      <c r="G6268" t="s">
        <v>71</v>
      </c>
      <c r="H6268" t="s">
        <v>129</v>
      </c>
      <c r="I6268" t="s">
        <v>22</v>
      </c>
      <c r="J6268" t="s">
        <v>141</v>
      </c>
      <c r="K6268" t="s">
        <v>591</v>
      </c>
      <c r="L6268" t="s">
        <v>23680</v>
      </c>
      <c r="M6268">
        <v>0.64055555500000005</v>
      </c>
      <c r="N6268">
        <v>0</v>
      </c>
      <c r="O6268">
        <v>22</v>
      </c>
      <c r="P6268">
        <v>0</v>
      </c>
      <c r="Q6268">
        <v>0</v>
      </c>
      <c r="R6268">
        <v>0</v>
      </c>
      <c r="S6268">
        <v>14.092222</v>
      </c>
      <c r="T6268">
        <v>0</v>
      </c>
      <c r="U6268">
        <v>0</v>
      </c>
    </row>
    <row r="6269" spans="1:21" x14ac:dyDescent="0.25">
      <c r="A6269" t="s">
        <v>23681</v>
      </c>
      <c r="B6269">
        <v>1</v>
      </c>
      <c r="C6269" t="s">
        <v>79</v>
      </c>
      <c r="D6269" t="s">
        <v>119</v>
      </c>
      <c r="E6269" t="s">
        <v>23682</v>
      </c>
      <c r="F6269" t="s">
        <v>5417</v>
      </c>
      <c r="G6269" t="s">
        <v>71</v>
      </c>
      <c r="H6269" t="s">
        <v>129</v>
      </c>
      <c r="I6269" t="s">
        <v>22</v>
      </c>
      <c r="J6269" t="s">
        <v>141</v>
      </c>
      <c r="K6269" t="s">
        <v>23683</v>
      </c>
      <c r="L6269" t="s">
        <v>23684</v>
      </c>
      <c r="M6269">
        <v>0.234444444</v>
      </c>
      <c r="N6269">
        <v>0</v>
      </c>
      <c r="O6269">
        <v>21</v>
      </c>
      <c r="P6269">
        <v>0</v>
      </c>
      <c r="Q6269">
        <v>0</v>
      </c>
      <c r="R6269">
        <v>0</v>
      </c>
      <c r="S6269">
        <v>4.9233330000000004</v>
      </c>
      <c r="T6269">
        <v>0</v>
      </c>
      <c r="U6269">
        <v>0</v>
      </c>
    </row>
    <row r="6270" spans="1:21" x14ac:dyDescent="0.25">
      <c r="A6270" t="s">
        <v>23685</v>
      </c>
      <c r="B6270">
        <v>1</v>
      </c>
      <c r="C6270" t="s">
        <v>79</v>
      </c>
      <c r="D6270" t="s">
        <v>119</v>
      </c>
      <c r="E6270" t="s">
        <v>23686</v>
      </c>
      <c r="F6270" t="s">
        <v>5417</v>
      </c>
      <c r="G6270" t="s">
        <v>71</v>
      </c>
      <c r="H6270" t="s">
        <v>129</v>
      </c>
      <c r="I6270" t="s">
        <v>22</v>
      </c>
      <c r="J6270" t="s">
        <v>141</v>
      </c>
      <c r="K6270" t="s">
        <v>23687</v>
      </c>
      <c r="L6270" t="s">
        <v>23688</v>
      </c>
      <c r="M6270">
        <v>2.4555555550000001</v>
      </c>
      <c r="N6270">
        <v>0</v>
      </c>
      <c r="O6270">
        <v>2</v>
      </c>
      <c r="P6270">
        <v>0</v>
      </c>
      <c r="Q6270">
        <v>0</v>
      </c>
      <c r="R6270">
        <v>0</v>
      </c>
      <c r="S6270">
        <v>4.911111</v>
      </c>
      <c r="T6270">
        <v>0</v>
      </c>
      <c r="U6270">
        <v>0</v>
      </c>
    </row>
    <row r="6271" spans="1:21" x14ac:dyDescent="0.25">
      <c r="A6271" t="s">
        <v>23689</v>
      </c>
      <c r="B6271">
        <v>1</v>
      </c>
      <c r="C6271" t="s">
        <v>79</v>
      </c>
      <c r="D6271" t="s">
        <v>119</v>
      </c>
      <c r="E6271" t="s">
        <v>23690</v>
      </c>
      <c r="F6271" t="s">
        <v>5417</v>
      </c>
      <c r="G6271" t="s">
        <v>71</v>
      </c>
      <c r="H6271" t="s">
        <v>129</v>
      </c>
      <c r="I6271" t="s">
        <v>22</v>
      </c>
      <c r="J6271" t="s">
        <v>141</v>
      </c>
      <c r="K6271" t="s">
        <v>23691</v>
      </c>
      <c r="L6271" t="s">
        <v>23692</v>
      </c>
      <c r="M6271">
        <v>3.5533333329999999</v>
      </c>
      <c r="N6271">
        <v>0</v>
      </c>
      <c r="O6271">
        <v>41</v>
      </c>
      <c r="P6271">
        <v>0</v>
      </c>
      <c r="Q6271">
        <v>0</v>
      </c>
      <c r="R6271">
        <v>0</v>
      </c>
      <c r="S6271">
        <v>145.686667</v>
      </c>
      <c r="T6271">
        <v>0</v>
      </c>
      <c r="U6271">
        <v>0</v>
      </c>
    </row>
    <row r="6272" spans="1:21" x14ac:dyDescent="0.25">
      <c r="A6272" t="s">
        <v>23693</v>
      </c>
      <c r="B6272">
        <v>1</v>
      </c>
      <c r="C6272" t="s">
        <v>79</v>
      </c>
      <c r="D6272" t="s">
        <v>119</v>
      </c>
      <c r="E6272" t="s">
        <v>23694</v>
      </c>
      <c r="F6272" t="s">
        <v>177</v>
      </c>
      <c r="G6272" t="s">
        <v>72</v>
      </c>
      <c r="H6272" t="s">
        <v>129</v>
      </c>
      <c r="I6272" t="s">
        <v>22</v>
      </c>
      <c r="J6272" t="s">
        <v>130</v>
      </c>
      <c r="K6272" t="s">
        <v>23695</v>
      </c>
      <c r="L6272" t="s">
        <v>23696</v>
      </c>
      <c r="M6272">
        <v>4.3961111109999997</v>
      </c>
      <c r="N6272">
        <v>6</v>
      </c>
      <c r="O6272">
        <v>1470</v>
      </c>
      <c r="P6272">
        <v>0</v>
      </c>
      <c r="Q6272">
        <v>0</v>
      </c>
      <c r="R6272">
        <v>26.376667000000001</v>
      </c>
      <c r="S6272">
        <v>6462.2833330000003</v>
      </c>
      <c r="T6272">
        <v>0</v>
      </c>
      <c r="U6272">
        <v>0</v>
      </c>
    </row>
    <row r="6273" spans="1:21" x14ac:dyDescent="0.25">
      <c r="A6273" t="s">
        <v>23697</v>
      </c>
      <c r="B6273">
        <v>1</v>
      </c>
      <c r="C6273" t="s">
        <v>78</v>
      </c>
      <c r="D6273" t="s">
        <v>92</v>
      </c>
      <c r="E6273" t="s">
        <v>23698</v>
      </c>
      <c r="F6273" t="s">
        <v>5972</v>
      </c>
      <c r="G6273" t="s">
        <v>72</v>
      </c>
      <c r="H6273" t="s">
        <v>129</v>
      </c>
      <c r="I6273" t="s">
        <v>22</v>
      </c>
      <c r="J6273" t="s">
        <v>141</v>
      </c>
      <c r="K6273" t="s">
        <v>23699</v>
      </c>
      <c r="L6273" t="s">
        <v>23700</v>
      </c>
      <c r="M6273">
        <v>1.126944444</v>
      </c>
      <c r="N6273">
        <v>2</v>
      </c>
      <c r="O6273">
        <v>100</v>
      </c>
      <c r="P6273">
        <v>12</v>
      </c>
      <c r="Q6273">
        <v>237</v>
      </c>
      <c r="R6273">
        <v>2.253889</v>
      </c>
      <c r="S6273">
        <v>112.694444</v>
      </c>
      <c r="T6273">
        <v>13.523332999999999</v>
      </c>
      <c r="U6273">
        <v>267.08583299999998</v>
      </c>
    </row>
    <row r="6274" spans="1:21" x14ac:dyDescent="0.25">
      <c r="A6274" t="s">
        <v>23701</v>
      </c>
      <c r="B6274">
        <v>1</v>
      </c>
      <c r="C6274" t="s">
        <v>78</v>
      </c>
      <c r="D6274" t="s">
        <v>92</v>
      </c>
      <c r="E6274" t="s">
        <v>23702</v>
      </c>
      <c r="F6274" t="s">
        <v>5748</v>
      </c>
      <c r="G6274" t="s">
        <v>71</v>
      </c>
      <c r="H6274" t="s">
        <v>129</v>
      </c>
      <c r="I6274" t="s">
        <v>22</v>
      </c>
      <c r="J6274" t="s">
        <v>141</v>
      </c>
      <c r="K6274" t="s">
        <v>23703</v>
      </c>
      <c r="L6274" t="s">
        <v>23704</v>
      </c>
      <c r="M6274">
        <v>0.27805555500000001</v>
      </c>
      <c r="N6274">
        <v>0</v>
      </c>
      <c r="O6274">
        <v>0</v>
      </c>
      <c r="P6274">
        <v>0</v>
      </c>
      <c r="Q6274">
        <v>21</v>
      </c>
      <c r="R6274">
        <v>0</v>
      </c>
      <c r="S6274">
        <v>0</v>
      </c>
      <c r="T6274">
        <v>0</v>
      </c>
      <c r="U6274">
        <v>5.8391669999999998</v>
      </c>
    </row>
    <row r="6275" spans="1:21" x14ac:dyDescent="0.25">
      <c r="A6275" t="s">
        <v>23705</v>
      </c>
      <c r="B6275">
        <v>1</v>
      </c>
      <c r="C6275" t="s">
        <v>79</v>
      </c>
      <c r="D6275" t="s">
        <v>115</v>
      </c>
      <c r="E6275" t="s">
        <v>23706</v>
      </c>
      <c r="F6275" t="s">
        <v>5012</v>
      </c>
      <c r="G6275" t="s">
        <v>72</v>
      </c>
      <c r="H6275" t="s">
        <v>129</v>
      </c>
      <c r="I6275" t="s">
        <v>22</v>
      </c>
      <c r="J6275" t="s">
        <v>141</v>
      </c>
      <c r="K6275" t="s">
        <v>23707</v>
      </c>
      <c r="L6275" t="s">
        <v>23708</v>
      </c>
      <c r="M6275">
        <v>3.9436111110000001</v>
      </c>
      <c r="N6275">
        <v>0</v>
      </c>
      <c r="O6275">
        <v>0</v>
      </c>
      <c r="P6275">
        <v>0</v>
      </c>
      <c r="Q6275">
        <v>13</v>
      </c>
      <c r="R6275">
        <v>0</v>
      </c>
      <c r="S6275">
        <v>0</v>
      </c>
      <c r="T6275">
        <v>0</v>
      </c>
      <c r="U6275">
        <v>51.266944000000002</v>
      </c>
    </row>
    <row r="6276" spans="1:21" x14ac:dyDescent="0.25">
      <c r="A6276" t="s">
        <v>23709</v>
      </c>
      <c r="B6276">
        <v>1</v>
      </c>
      <c r="C6276" t="s">
        <v>79</v>
      </c>
      <c r="D6276" t="s">
        <v>115</v>
      </c>
      <c r="E6276" t="s">
        <v>3490</v>
      </c>
      <c r="F6276" t="s">
        <v>140</v>
      </c>
      <c r="G6276" t="s">
        <v>72</v>
      </c>
      <c r="H6276" t="s">
        <v>129</v>
      </c>
      <c r="I6276" t="s">
        <v>22</v>
      </c>
      <c r="J6276" t="s">
        <v>141</v>
      </c>
      <c r="K6276" t="s">
        <v>23710</v>
      </c>
      <c r="L6276" t="s">
        <v>23711</v>
      </c>
      <c r="M6276">
        <v>0.78361111100000003</v>
      </c>
      <c r="N6276">
        <v>0</v>
      </c>
      <c r="O6276">
        <v>0</v>
      </c>
      <c r="P6276">
        <v>217</v>
      </c>
      <c r="Q6276">
        <v>1708</v>
      </c>
      <c r="R6276">
        <v>0</v>
      </c>
      <c r="S6276">
        <v>0</v>
      </c>
      <c r="T6276">
        <v>170.043611</v>
      </c>
      <c r="U6276">
        <v>1338.407778</v>
      </c>
    </row>
    <row r="6277" spans="1:21" x14ac:dyDescent="0.25">
      <c r="A6277" t="s">
        <v>23712</v>
      </c>
      <c r="B6277">
        <v>1</v>
      </c>
      <c r="C6277" t="s">
        <v>79</v>
      </c>
      <c r="D6277" t="s">
        <v>115</v>
      </c>
      <c r="E6277" t="s">
        <v>23713</v>
      </c>
      <c r="F6277" t="s">
        <v>5012</v>
      </c>
      <c r="G6277" t="s">
        <v>72</v>
      </c>
      <c r="H6277" t="s">
        <v>129</v>
      </c>
      <c r="I6277" t="s">
        <v>22</v>
      </c>
      <c r="J6277" t="s">
        <v>141</v>
      </c>
      <c r="K6277" t="s">
        <v>23714</v>
      </c>
      <c r="L6277" t="s">
        <v>23715</v>
      </c>
      <c r="M6277">
        <v>1.719166666</v>
      </c>
      <c r="N6277">
        <v>0</v>
      </c>
      <c r="O6277">
        <v>0</v>
      </c>
      <c r="P6277">
        <v>0</v>
      </c>
      <c r="Q6277">
        <v>3</v>
      </c>
      <c r="R6277">
        <v>0</v>
      </c>
      <c r="S6277">
        <v>0</v>
      </c>
      <c r="T6277">
        <v>0</v>
      </c>
      <c r="U6277">
        <v>5.1574999999999998</v>
      </c>
    </row>
    <row r="6278" spans="1:21" x14ac:dyDescent="0.25">
      <c r="A6278" t="s">
        <v>23716</v>
      </c>
      <c r="B6278">
        <v>1</v>
      </c>
      <c r="C6278" t="s">
        <v>78</v>
      </c>
      <c r="D6278" t="s">
        <v>93</v>
      </c>
      <c r="E6278" t="s">
        <v>23717</v>
      </c>
      <c r="F6278" t="s">
        <v>140</v>
      </c>
      <c r="G6278" t="s">
        <v>72</v>
      </c>
      <c r="H6278" t="s">
        <v>129</v>
      </c>
      <c r="I6278" t="s">
        <v>22</v>
      </c>
      <c r="J6278" t="s">
        <v>141</v>
      </c>
      <c r="K6278" t="s">
        <v>23718</v>
      </c>
      <c r="L6278" t="s">
        <v>23719</v>
      </c>
      <c r="M6278">
        <v>9.9444444000000007E-2</v>
      </c>
      <c r="N6278">
        <v>32</v>
      </c>
      <c r="O6278">
        <v>3860</v>
      </c>
      <c r="P6278">
        <v>89</v>
      </c>
      <c r="Q6278">
        <v>1817</v>
      </c>
      <c r="R6278">
        <v>3.1822219999999999</v>
      </c>
      <c r="S6278">
        <v>383.85555399999998</v>
      </c>
      <c r="T6278">
        <v>8.8505559999999992</v>
      </c>
      <c r="U6278">
        <v>180.69055499999999</v>
      </c>
    </row>
    <row r="6279" spans="1:21" x14ac:dyDescent="0.25">
      <c r="A6279" t="s">
        <v>23720</v>
      </c>
      <c r="B6279">
        <v>1</v>
      </c>
      <c r="C6279" t="s">
        <v>78</v>
      </c>
      <c r="D6279" t="s">
        <v>93</v>
      </c>
      <c r="E6279" t="s">
        <v>23721</v>
      </c>
      <c r="F6279" t="s">
        <v>140</v>
      </c>
      <c r="G6279" t="s">
        <v>72</v>
      </c>
      <c r="H6279" t="s">
        <v>129</v>
      </c>
      <c r="I6279" t="s">
        <v>22</v>
      </c>
      <c r="J6279" t="s">
        <v>141</v>
      </c>
      <c r="K6279" t="s">
        <v>23722</v>
      </c>
      <c r="L6279" t="s">
        <v>23723</v>
      </c>
      <c r="M6279">
        <v>0.30527777699999997</v>
      </c>
      <c r="N6279">
        <v>10</v>
      </c>
      <c r="O6279">
        <v>304</v>
      </c>
      <c r="P6279">
        <v>34</v>
      </c>
      <c r="Q6279">
        <v>212</v>
      </c>
      <c r="R6279">
        <v>3.052778</v>
      </c>
      <c r="S6279">
        <v>92.804444000000004</v>
      </c>
      <c r="T6279">
        <v>10.379443999999999</v>
      </c>
      <c r="U6279">
        <v>64.718889000000004</v>
      </c>
    </row>
    <row r="6280" spans="1:21" x14ac:dyDescent="0.25">
      <c r="A6280" t="s">
        <v>23724</v>
      </c>
      <c r="B6280">
        <v>1</v>
      </c>
      <c r="C6280" t="s">
        <v>79</v>
      </c>
      <c r="D6280" t="s">
        <v>110</v>
      </c>
      <c r="E6280" t="s">
        <v>23725</v>
      </c>
      <c r="F6280" t="s">
        <v>4986</v>
      </c>
      <c r="G6280" t="s">
        <v>71</v>
      </c>
      <c r="H6280" t="s">
        <v>129</v>
      </c>
      <c r="I6280" t="s">
        <v>22</v>
      </c>
      <c r="J6280" t="s">
        <v>141</v>
      </c>
      <c r="K6280" t="s">
        <v>23726</v>
      </c>
      <c r="L6280" t="s">
        <v>23727</v>
      </c>
      <c r="M6280">
        <v>1.7791666660000001</v>
      </c>
      <c r="N6280">
        <v>0</v>
      </c>
      <c r="O6280">
        <v>7</v>
      </c>
      <c r="P6280">
        <v>0</v>
      </c>
      <c r="Q6280">
        <v>0</v>
      </c>
      <c r="R6280">
        <v>0</v>
      </c>
      <c r="S6280">
        <v>12.454167</v>
      </c>
      <c r="T6280">
        <v>0</v>
      </c>
      <c r="U6280">
        <v>0</v>
      </c>
    </row>
    <row r="6281" spans="1:21" x14ac:dyDescent="0.25">
      <c r="A6281" t="s">
        <v>23728</v>
      </c>
      <c r="B6281">
        <v>1</v>
      </c>
      <c r="C6281" t="s">
        <v>79</v>
      </c>
      <c r="D6281" t="s">
        <v>117</v>
      </c>
      <c r="E6281" t="s">
        <v>23729</v>
      </c>
      <c r="F6281" t="s">
        <v>5470</v>
      </c>
      <c r="G6281" t="s">
        <v>71</v>
      </c>
      <c r="H6281" t="s">
        <v>129</v>
      </c>
      <c r="I6281" t="s">
        <v>22</v>
      </c>
      <c r="J6281" t="s">
        <v>141</v>
      </c>
      <c r="K6281" t="s">
        <v>23730</v>
      </c>
      <c r="L6281" t="s">
        <v>23731</v>
      </c>
      <c r="M6281">
        <v>0.5</v>
      </c>
      <c r="N6281">
        <v>1</v>
      </c>
      <c r="O6281">
        <v>353</v>
      </c>
      <c r="P6281">
        <v>0</v>
      </c>
      <c r="Q6281">
        <v>0</v>
      </c>
      <c r="R6281">
        <v>0.5</v>
      </c>
      <c r="S6281">
        <v>176.5</v>
      </c>
      <c r="T6281">
        <v>0</v>
      </c>
      <c r="U6281">
        <v>0</v>
      </c>
    </row>
    <row r="6282" spans="1:21" x14ac:dyDescent="0.25">
      <c r="A6282" t="s">
        <v>23732</v>
      </c>
      <c r="B6282">
        <v>1</v>
      </c>
      <c r="C6282" t="s">
        <v>79</v>
      </c>
      <c r="D6282" t="s">
        <v>117</v>
      </c>
      <c r="E6282" t="s">
        <v>23733</v>
      </c>
      <c r="F6282" t="s">
        <v>4991</v>
      </c>
      <c r="G6282" t="s">
        <v>71</v>
      </c>
      <c r="H6282" t="s">
        <v>129</v>
      </c>
      <c r="I6282" t="s">
        <v>22</v>
      </c>
      <c r="J6282" t="s">
        <v>141</v>
      </c>
      <c r="K6282" t="s">
        <v>23734</v>
      </c>
      <c r="L6282" t="s">
        <v>23735</v>
      </c>
      <c r="M6282">
        <v>1.27</v>
      </c>
      <c r="N6282">
        <v>0</v>
      </c>
      <c r="O6282">
        <v>2</v>
      </c>
      <c r="P6282">
        <v>0</v>
      </c>
      <c r="Q6282">
        <v>0</v>
      </c>
      <c r="R6282">
        <v>0</v>
      </c>
      <c r="S6282">
        <v>2.54</v>
      </c>
      <c r="T6282">
        <v>0</v>
      </c>
      <c r="U6282">
        <v>0</v>
      </c>
    </row>
    <row r="6283" spans="1:21" x14ac:dyDescent="0.25">
      <c r="A6283" t="s">
        <v>23736</v>
      </c>
      <c r="B6283">
        <v>1</v>
      </c>
      <c r="C6283" t="s">
        <v>79</v>
      </c>
      <c r="D6283" t="s">
        <v>117</v>
      </c>
      <c r="E6283" t="s">
        <v>23737</v>
      </c>
      <c r="F6283" t="s">
        <v>4986</v>
      </c>
      <c r="G6283" t="s">
        <v>71</v>
      </c>
      <c r="H6283" t="s">
        <v>129</v>
      </c>
      <c r="I6283" t="s">
        <v>22</v>
      </c>
      <c r="J6283" t="s">
        <v>141</v>
      </c>
      <c r="K6283" t="s">
        <v>23738</v>
      </c>
      <c r="L6283" t="s">
        <v>23739</v>
      </c>
      <c r="M6283">
        <v>0.954166666</v>
      </c>
      <c r="N6283">
        <v>0</v>
      </c>
      <c r="O6283">
        <v>94</v>
      </c>
      <c r="P6283">
        <v>0</v>
      </c>
      <c r="Q6283">
        <v>0</v>
      </c>
      <c r="R6283">
        <v>0</v>
      </c>
      <c r="S6283">
        <v>89.691666999999995</v>
      </c>
      <c r="T6283">
        <v>0</v>
      </c>
      <c r="U6283">
        <v>0</v>
      </c>
    </row>
    <row r="6284" spans="1:21" x14ac:dyDescent="0.25">
      <c r="A6284" t="s">
        <v>23740</v>
      </c>
      <c r="B6284">
        <v>1</v>
      </c>
      <c r="C6284" t="s">
        <v>79</v>
      </c>
      <c r="D6284" t="s">
        <v>117</v>
      </c>
      <c r="E6284" t="s">
        <v>23741</v>
      </c>
      <c r="F6284" t="s">
        <v>4991</v>
      </c>
      <c r="G6284" t="s">
        <v>71</v>
      </c>
      <c r="H6284" t="s">
        <v>129</v>
      </c>
      <c r="I6284" t="s">
        <v>22</v>
      </c>
      <c r="J6284" t="s">
        <v>141</v>
      </c>
      <c r="K6284" t="s">
        <v>23742</v>
      </c>
      <c r="L6284" t="s">
        <v>23743</v>
      </c>
      <c r="M6284">
        <v>0.81555555499999999</v>
      </c>
      <c r="N6284">
        <v>0</v>
      </c>
      <c r="O6284">
        <v>0</v>
      </c>
      <c r="P6284">
        <v>0</v>
      </c>
      <c r="Q6284">
        <v>4</v>
      </c>
      <c r="R6284">
        <v>0</v>
      </c>
      <c r="S6284">
        <v>0</v>
      </c>
      <c r="T6284">
        <v>0</v>
      </c>
      <c r="U6284">
        <v>3.262222</v>
      </c>
    </row>
    <row r="6285" spans="1:21" x14ac:dyDescent="0.25">
      <c r="A6285" t="s">
        <v>23744</v>
      </c>
      <c r="B6285">
        <v>1</v>
      </c>
      <c r="C6285" t="s">
        <v>79</v>
      </c>
      <c r="D6285" t="s">
        <v>117</v>
      </c>
      <c r="E6285" t="s">
        <v>270</v>
      </c>
      <c r="F6285" t="s">
        <v>5012</v>
      </c>
      <c r="G6285" t="s">
        <v>72</v>
      </c>
      <c r="H6285" t="s">
        <v>129</v>
      </c>
      <c r="I6285" t="s">
        <v>22</v>
      </c>
      <c r="J6285" t="s">
        <v>141</v>
      </c>
      <c r="K6285" t="s">
        <v>23745</v>
      </c>
      <c r="L6285" t="s">
        <v>23746</v>
      </c>
      <c r="M6285">
        <v>0.22277777700000001</v>
      </c>
      <c r="N6285">
        <v>0</v>
      </c>
      <c r="O6285">
        <v>0</v>
      </c>
      <c r="P6285">
        <v>2</v>
      </c>
      <c r="Q6285">
        <v>72</v>
      </c>
      <c r="R6285">
        <v>0</v>
      </c>
      <c r="S6285">
        <v>0</v>
      </c>
      <c r="T6285">
        <v>0.44555600000000001</v>
      </c>
      <c r="U6285">
        <v>16.04</v>
      </c>
    </row>
    <row r="6286" spans="1:21" x14ac:dyDescent="0.25">
      <c r="A6286" t="s">
        <v>23747</v>
      </c>
      <c r="B6286">
        <v>1</v>
      </c>
      <c r="C6286" t="s">
        <v>79</v>
      </c>
      <c r="D6286" t="s">
        <v>117</v>
      </c>
      <c r="E6286" t="s">
        <v>270</v>
      </c>
      <c r="F6286" t="s">
        <v>5012</v>
      </c>
      <c r="G6286" t="s">
        <v>72</v>
      </c>
      <c r="H6286" t="s">
        <v>129</v>
      </c>
      <c r="I6286" t="s">
        <v>22</v>
      </c>
      <c r="J6286" t="s">
        <v>141</v>
      </c>
      <c r="K6286" t="s">
        <v>23748</v>
      </c>
      <c r="L6286" t="s">
        <v>23749</v>
      </c>
      <c r="M6286">
        <v>0.528888888</v>
      </c>
      <c r="N6286">
        <v>0</v>
      </c>
      <c r="O6286">
        <v>0</v>
      </c>
      <c r="P6286">
        <v>2</v>
      </c>
      <c r="Q6286">
        <v>72</v>
      </c>
      <c r="R6286">
        <v>0</v>
      </c>
      <c r="S6286">
        <v>0</v>
      </c>
      <c r="T6286">
        <v>1.0577780000000001</v>
      </c>
      <c r="U6286">
        <v>38.08</v>
      </c>
    </row>
    <row r="6287" spans="1:21" x14ac:dyDescent="0.25">
      <c r="A6287" t="s">
        <v>23750</v>
      </c>
      <c r="B6287">
        <v>1</v>
      </c>
      <c r="C6287" t="s">
        <v>79</v>
      </c>
      <c r="D6287" t="s">
        <v>117</v>
      </c>
      <c r="E6287" t="s">
        <v>23751</v>
      </c>
      <c r="F6287" t="s">
        <v>15386</v>
      </c>
      <c r="G6287" t="s">
        <v>72</v>
      </c>
      <c r="H6287" t="s">
        <v>129</v>
      </c>
      <c r="I6287" t="s">
        <v>22</v>
      </c>
      <c r="J6287" t="s">
        <v>141</v>
      </c>
      <c r="K6287" t="s">
        <v>23752</v>
      </c>
      <c r="L6287" t="s">
        <v>23753</v>
      </c>
      <c r="M6287">
        <v>0.54944444400000003</v>
      </c>
      <c r="N6287">
        <v>0</v>
      </c>
      <c r="O6287">
        <v>0</v>
      </c>
      <c r="P6287">
        <v>1</v>
      </c>
      <c r="Q6287">
        <v>284</v>
      </c>
      <c r="R6287">
        <v>0</v>
      </c>
      <c r="S6287">
        <v>0</v>
      </c>
      <c r="T6287">
        <v>0.54944400000000004</v>
      </c>
      <c r="U6287">
        <v>156.04222200000001</v>
      </c>
    </row>
    <row r="6288" spans="1:21" x14ac:dyDescent="0.25">
      <c r="A6288" t="s">
        <v>23754</v>
      </c>
      <c r="B6288">
        <v>1</v>
      </c>
      <c r="C6288" t="s">
        <v>79</v>
      </c>
      <c r="D6288" t="s">
        <v>117</v>
      </c>
      <c r="E6288" t="s">
        <v>23755</v>
      </c>
      <c r="F6288" t="s">
        <v>5029</v>
      </c>
      <c r="G6288" t="s">
        <v>71</v>
      </c>
      <c r="H6288" t="s">
        <v>129</v>
      </c>
      <c r="I6288" t="s">
        <v>22</v>
      </c>
      <c r="J6288" t="s">
        <v>141</v>
      </c>
      <c r="K6288" t="s">
        <v>23756</v>
      </c>
      <c r="L6288" t="s">
        <v>23757</v>
      </c>
      <c r="M6288">
        <v>0.62111111100000005</v>
      </c>
      <c r="N6288">
        <v>0</v>
      </c>
      <c r="O6288">
        <v>0</v>
      </c>
      <c r="P6288">
        <v>0</v>
      </c>
      <c r="Q6288">
        <v>1</v>
      </c>
      <c r="R6288">
        <v>0</v>
      </c>
      <c r="S6288">
        <v>0</v>
      </c>
      <c r="T6288">
        <v>0</v>
      </c>
      <c r="U6288">
        <v>0.62111099999999997</v>
      </c>
    </row>
    <row r="6289" spans="1:21" x14ac:dyDescent="0.25">
      <c r="A6289" t="s">
        <v>23758</v>
      </c>
      <c r="B6289">
        <v>1</v>
      </c>
      <c r="C6289" t="s">
        <v>79</v>
      </c>
      <c r="D6289" t="s">
        <v>121</v>
      </c>
      <c r="E6289" t="s">
        <v>23759</v>
      </c>
      <c r="F6289" t="s">
        <v>140</v>
      </c>
      <c r="G6289" t="s">
        <v>72</v>
      </c>
      <c r="H6289" t="s">
        <v>129</v>
      </c>
      <c r="I6289" t="s">
        <v>22</v>
      </c>
      <c r="J6289" t="s">
        <v>141</v>
      </c>
      <c r="K6289" t="s">
        <v>23760</v>
      </c>
      <c r="L6289" t="s">
        <v>23761</v>
      </c>
      <c r="M6289">
        <v>0.29277777700000002</v>
      </c>
      <c r="N6289">
        <v>19</v>
      </c>
      <c r="O6289">
        <v>2347</v>
      </c>
      <c r="P6289">
        <v>4</v>
      </c>
      <c r="Q6289">
        <v>0</v>
      </c>
      <c r="R6289">
        <v>5.5627779999999998</v>
      </c>
      <c r="S6289">
        <v>687.14944300000002</v>
      </c>
      <c r="T6289">
        <v>1.171111</v>
      </c>
      <c r="U6289">
        <v>0</v>
      </c>
    </row>
    <row r="6290" spans="1:21" x14ac:dyDescent="0.25">
      <c r="A6290" t="s">
        <v>23762</v>
      </c>
      <c r="B6290">
        <v>1</v>
      </c>
      <c r="C6290" t="s">
        <v>79</v>
      </c>
      <c r="D6290" t="s">
        <v>121</v>
      </c>
      <c r="E6290" t="s">
        <v>23763</v>
      </c>
      <c r="F6290" t="s">
        <v>140</v>
      </c>
      <c r="G6290" t="s">
        <v>72</v>
      </c>
      <c r="H6290" t="s">
        <v>129</v>
      </c>
      <c r="I6290" t="s">
        <v>22</v>
      </c>
      <c r="J6290" t="s">
        <v>141</v>
      </c>
      <c r="K6290" t="s">
        <v>23764</v>
      </c>
      <c r="L6290" t="s">
        <v>23765</v>
      </c>
      <c r="M6290">
        <v>7.1944443999999996E-2</v>
      </c>
      <c r="N6290">
        <v>0</v>
      </c>
      <c r="O6290">
        <v>304</v>
      </c>
      <c r="P6290">
        <v>51</v>
      </c>
      <c r="Q6290">
        <v>22</v>
      </c>
      <c r="R6290">
        <v>0</v>
      </c>
      <c r="S6290">
        <v>21.871110999999999</v>
      </c>
      <c r="T6290">
        <v>3.6691669999999998</v>
      </c>
      <c r="U6290">
        <v>1.582778</v>
      </c>
    </row>
    <row r="6291" spans="1:21" x14ac:dyDescent="0.25">
      <c r="A6291" t="s">
        <v>23766</v>
      </c>
      <c r="B6291">
        <v>1</v>
      </c>
      <c r="C6291" t="s">
        <v>79</v>
      </c>
      <c r="D6291" t="s">
        <v>121</v>
      </c>
      <c r="E6291" t="s">
        <v>23763</v>
      </c>
      <c r="F6291" t="s">
        <v>140</v>
      </c>
      <c r="G6291" t="s">
        <v>72</v>
      </c>
      <c r="H6291" t="s">
        <v>129</v>
      </c>
      <c r="I6291" t="s">
        <v>22</v>
      </c>
      <c r="J6291" t="s">
        <v>141</v>
      </c>
      <c r="K6291" t="s">
        <v>23767</v>
      </c>
      <c r="L6291" t="s">
        <v>23768</v>
      </c>
      <c r="M6291">
        <v>0.26777777699999999</v>
      </c>
      <c r="N6291">
        <v>0</v>
      </c>
      <c r="O6291">
        <v>304</v>
      </c>
      <c r="P6291">
        <v>51</v>
      </c>
      <c r="Q6291">
        <v>22</v>
      </c>
      <c r="R6291">
        <v>0</v>
      </c>
      <c r="S6291">
        <v>81.404443999999998</v>
      </c>
      <c r="T6291">
        <v>13.656667000000001</v>
      </c>
      <c r="U6291">
        <v>5.8911110000000004</v>
      </c>
    </row>
    <row r="6292" spans="1:21" x14ac:dyDescent="0.25">
      <c r="A6292" t="s">
        <v>23769</v>
      </c>
      <c r="B6292">
        <v>1</v>
      </c>
      <c r="C6292" t="s">
        <v>78</v>
      </c>
      <c r="D6292" t="s">
        <v>92</v>
      </c>
      <c r="E6292" t="s">
        <v>23770</v>
      </c>
      <c r="F6292" t="s">
        <v>5829</v>
      </c>
      <c r="G6292" t="s">
        <v>72</v>
      </c>
      <c r="H6292" t="s">
        <v>129</v>
      </c>
      <c r="I6292" t="s">
        <v>22</v>
      </c>
      <c r="J6292" t="s">
        <v>141</v>
      </c>
      <c r="K6292" t="s">
        <v>23771</v>
      </c>
      <c r="L6292" t="s">
        <v>23772</v>
      </c>
      <c r="M6292">
        <v>1.1477777769999999</v>
      </c>
      <c r="N6292">
        <v>0</v>
      </c>
      <c r="O6292">
        <v>5</v>
      </c>
      <c r="P6292">
        <v>1</v>
      </c>
      <c r="Q6292">
        <v>62</v>
      </c>
      <c r="R6292">
        <v>0</v>
      </c>
      <c r="S6292">
        <v>5.7388890000000004</v>
      </c>
      <c r="T6292">
        <v>1.147778</v>
      </c>
      <c r="U6292">
        <v>71.162222</v>
      </c>
    </row>
    <row r="6293" spans="1:21" x14ac:dyDescent="0.25">
      <c r="A6293" t="s">
        <v>23773</v>
      </c>
      <c r="B6293">
        <v>1</v>
      </c>
      <c r="C6293" t="s">
        <v>78</v>
      </c>
      <c r="D6293" t="s">
        <v>105</v>
      </c>
      <c r="E6293" t="s">
        <v>23774</v>
      </c>
      <c r="F6293" t="s">
        <v>5417</v>
      </c>
      <c r="G6293" t="s">
        <v>71</v>
      </c>
      <c r="H6293" t="s">
        <v>129</v>
      </c>
      <c r="I6293" t="s">
        <v>22</v>
      </c>
      <c r="J6293" t="s">
        <v>141</v>
      </c>
      <c r="K6293" t="s">
        <v>23775</v>
      </c>
      <c r="L6293" t="s">
        <v>23776</v>
      </c>
      <c r="M6293">
        <v>0.95388888800000005</v>
      </c>
      <c r="N6293">
        <v>0</v>
      </c>
      <c r="O6293">
        <v>6</v>
      </c>
      <c r="P6293">
        <v>0</v>
      </c>
      <c r="Q6293">
        <v>0</v>
      </c>
      <c r="R6293">
        <v>0</v>
      </c>
      <c r="S6293">
        <v>5.7233330000000002</v>
      </c>
      <c r="T6293">
        <v>0</v>
      </c>
      <c r="U6293">
        <v>0</v>
      </c>
    </row>
    <row r="6294" spans="1:21" x14ac:dyDescent="0.25">
      <c r="A6294" t="s">
        <v>23777</v>
      </c>
      <c r="B6294">
        <v>1</v>
      </c>
      <c r="C6294" t="s">
        <v>78</v>
      </c>
      <c r="D6294" t="s">
        <v>92</v>
      </c>
      <c r="E6294" t="s">
        <v>23778</v>
      </c>
      <c r="F6294" t="s">
        <v>5012</v>
      </c>
      <c r="G6294" t="s">
        <v>72</v>
      </c>
      <c r="H6294" t="s">
        <v>129</v>
      </c>
      <c r="I6294" t="s">
        <v>22</v>
      </c>
      <c r="J6294" t="s">
        <v>141</v>
      </c>
      <c r="K6294" t="s">
        <v>23779</v>
      </c>
      <c r="L6294" t="s">
        <v>23780</v>
      </c>
      <c r="M6294">
        <v>0.78694444399999997</v>
      </c>
      <c r="N6294">
        <v>2</v>
      </c>
      <c r="O6294">
        <v>16</v>
      </c>
      <c r="P6294">
        <v>60</v>
      </c>
      <c r="Q6294">
        <v>160</v>
      </c>
      <c r="R6294">
        <v>1.5738890000000001</v>
      </c>
      <c r="S6294">
        <v>12.591111</v>
      </c>
      <c r="T6294">
        <v>47.216667000000001</v>
      </c>
      <c r="U6294">
        <v>125.91111100000001</v>
      </c>
    </row>
    <row r="6295" spans="1:21" x14ac:dyDescent="0.25">
      <c r="A6295" t="s">
        <v>23781</v>
      </c>
      <c r="B6295">
        <v>1</v>
      </c>
      <c r="C6295" t="s">
        <v>78</v>
      </c>
      <c r="D6295" t="s">
        <v>105</v>
      </c>
      <c r="E6295" t="s">
        <v>23782</v>
      </c>
      <c r="F6295" t="s">
        <v>5417</v>
      </c>
      <c r="G6295" t="s">
        <v>71</v>
      </c>
      <c r="H6295" t="s">
        <v>129</v>
      </c>
      <c r="I6295" t="s">
        <v>22</v>
      </c>
      <c r="J6295" t="s">
        <v>141</v>
      </c>
      <c r="K6295" t="s">
        <v>23783</v>
      </c>
      <c r="L6295" t="s">
        <v>23784</v>
      </c>
      <c r="M6295">
        <v>1.7227777769999999</v>
      </c>
      <c r="N6295">
        <v>0</v>
      </c>
      <c r="O6295">
        <v>1</v>
      </c>
      <c r="P6295">
        <v>0</v>
      </c>
      <c r="Q6295">
        <v>0</v>
      </c>
      <c r="R6295">
        <v>0</v>
      </c>
      <c r="S6295">
        <v>1.7227779999999999</v>
      </c>
      <c r="T6295">
        <v>0</v>
      </c>
      <c r="U6295">
        <v>0</v>
      </c>
    </row>
    <row r="6296" spans="1:21" x14ac:dyDescent="0.25">
      <c r="A6296" t="s">
        <v>23785</v>
      </c>
      <c r="B6296">
        <v>1</v>
      </c>
      <c r="C6296" t="s">
        <v>78</v>
      </c>
      <c r="D6296" t="s">
        <v>92</v>
      </c>
      <c r="E6296" t="s">
        <v>23786</v>
      </c>
      <c r="F6296" t="s">
        <v>4991</v>
      </c>
      <c r="G6296" t="s">
        <v>71</v>
      </c>
      <c r="H6296" t="s">
        <v>129</v>
      </c>
      <c r="I6296" t="s">
        <v>22</v>
      </c>
      <c r="J6296" t="s">
        <v>141</v>
      </c>
      <c r="K6296" t="s">
        <v>23787</v>
      </c>
      <c r="L6296" t="s">
        <v>23788</v>
      </c>
      <c r="M6296">
        <v>1.8344444440000001</v>
      </c>
      <c r="N6296">
        <v>0</v>
      </c>
      <c r="O6296">
        <v>1</v>
      </c>
      <c r="P6296">
        <v>0</v>
      </c>
      <c r="Q6296">
        <v>0</v>
      </c>
      <c r="R6296">
        <v>0</v>
      </c>
      <c r="S6296">
        <v>1.834444</v>
      </c>
      <c r="T6296">
        <v>0</v>
      </c>
      <c r="U6296">
        <v>0</v>
      </c>
    </row>
    <row r="6297" spans="1:21" x14ac:dyDescent="0.25">
      <c r="A6297" t="s">
        <v>23789</v>
      </c>
      <c r="B6297">
        <v>1</v>
      </c>
      <c r="C6297" t="s">
        <v>79</v>
      </c>
      <c r="D6297" t="s">
        <v>119</v>
      </c>
      <c r="E6297" t="s">
        <v>23790</v>
      </c>
      <c r="F6297" t="s">
        <v>5470</v>
      </c>
      <c r="G6297" t="s">
        <v>71</v>
      </c>
      <c r="H6297" t="s">
        <v>129</v>
      </c>
      <c r="I6297" t="s">
        <v>22</v>
      </c>
      <c r="J6297" t="s">
        <v>141</v>
      </c>
      <c r="K6297" t="s">
        <v>23791</v>
      </c>
      <c r="L6297" t="s">
        <v>23792</v>
      </c>
      <c r="M6297">
        <v>1.159166666</v>
      </c>
      <c r="N6297">
        <v>1</v>
      </c>
      <c r="O6297">
        <v>179</v>
      </c>
      <c r="P6297">
        <v>0</v>
      </c>
      <c r="Q6297">
        <v>7</v>
      </c>
      <c r="R6297">
        <v>1.1591670000000001</v>
      </c>
      <c r="S6297">
        <v>207.49083300000001</v>
      </c>
      <c r="T6297">
        <v>0</v>
      </c>
      <c r="U6297">
        <v>8.1141670000000001</v>
      </c>
    </row>
    <row r="6298" spans="1:21" x14ac:dyDescent="0.25">
      <c r="A6298" t="s">
        <v>23793</v>
      </c>
      <c r="B6298">
        <v>1</v>
      </c>
      <c r="C6298" t="s">
        <v>79</v>
      </c>
      <c r="D6298" t="s">
        <v>119</v>
      </c>
      <c r="E6298" t="s">
        <v>23794</v>
      </c>
      <c r="F6298" t="s">
        <v>128</v>
      </c>
      <c r="G6298" t="s">
        <v>72</v>
      </c>
      <c r="H6298" t="s">
        <v>129</v>
      </c>
      <c r="I6298" t="s">
        <v>22</v>
      </c>
      <c r="J6298" t="s">
        <v>130</v>
      </c>
      <c r="K6298" t="s">
        <v>23795</v>
      </c>
      <c r="L6298" t="s">
        <v>23796</v>
      </c>
      <c r="M6298">
        <v>2.341388888</v>
      </c>
      <c r="N6298">
        <v>1</v>
      </c>
      <c r="O6298">
        <v>284</v>
      </c>
      <c r="P6298">
        <v>0</v>
      </c>
      <c r="Q6298">
        <v>4</v>
      </c>
      <c r="R6298">
        <v>2.3413889999999999</v>
      </c>
      <c r="S6298">
        <v>664.95444399999997</v>
      </c>
      <c r="T6298">
        <v>0</v>
      </c>
      <c r="U6298">
        <v>9.3655559999999998</v>
      </c>
    </row>
    <row r="6299" spans="1:21" x14ac:dyDescent="0.25">
      <c r="A6299" t="s">
        <v>23797</v>
      </c>
      <c r="B6299">
        <v>1</v>
      </c>
      <c r="C6299" t="s">
        <v>78</v>
      </c>
      <c r="D6299" t="s">
        <v>92</v>
      </c>
      <c r="E6299" t="s">
        <v>23798</v>
      </c>
      <c r="F6299" t="s">
        <v>5012</v>
      </c>
      <c r="G6299" t="s">
        <v>72</v>
      </c>
      <c r="H6299" t="s">
        <v>129</v>
      </c>
      <c r="I6299" t="s">
        <v>22</v>
      </c>
      <c r="J6299" t="s">
        <v>141</v>
      </c>
      <c r="K6299" t="s">
        <v>23799</v>
      </c>
      <c r="L6299" t="s">
        <v>23800</v>
      </c>
      <c r="M6299">
        <v>1.736111111</v>
      </c>
      <c r="N6299">
        <v>0</v>
      </c>
      <c r="O6299">
        <v>0</v>
      </c>
      <c r="P6299">
        <v>12</v>
      </c>
      <c r="Q6299">
        <v>227</v>
      </c>
      <c r="R6299">
        <v>0</v>
      </c>
      <c r="S6299">
        <v>0</v>
      </c>
      <c r="T6299">
        <v>20.833333</v>
      </c>
      <c r="U6299">
        <v>394.09722199999999</v>
      </c>
    </row>
    <row r="6300" spans="1:21" x14ac:dyDescent="0.25">
      <c r="A6300" t="s">
        <v>23801</v>
      </c>
      <c r="B6300">
        <v>1</v>
      </c>
      <c r="C6300" t="s">
        <v>78</v>
      </c>
      <c r="D6300" t="s">
        <v>92</v>
      </c>
      <c r="E6300" t="s">
        <v>23802</v>
      </c>
      <c r="F6300" t="s">
        <v>128</v>
      </c>
      <c r="G6300" t="s">
        <v>72</v>
      </c>
      <c r="H6300" t="s">
        <v>129</v>
      </c>
      <c r="I6300" t="s">
        <v>22</v>
      </c>
      <c r="J6300" t="s">
        <v>130</v>
      </c>
      <c r="K6300" t="s">
        <v>23803</v>
      </c>
      <c r="L6300" t="s">
        <v>23804</v>
      </c>
      <c r="M6300">
        <v>1.1516666659999999</v>
      </c>
      <c r="N6300">
        <v>0</v>
      </c>
      <c r="O6300">
        <v>0</v>
      </c>
      <c r="P6300">
        <v>1</v>
      </c>
      <c r="Q6300">
        <v>272</v>
      </c>
      <c r="R6300">
        <v>0</v>
      </c>
      <c r="S6300">
        <v>0</v>
      </c>
      <c r="T6300">
        <v>1.151667</v>
      </c>
      <c r="U6300">
        <v>313.253333</v>
      </c>
    </row>
    <row r="6301" spans="1:21" x14ac:dyDescent="0.25">
      <c r="A6301" t="s">
        <v>23805</v>
      </c>
      <c r="B6301">
        <v>1</v>
      </c>
      <c r="C6301" t="s">
        <v>78</v>
      </c>
      <c r="D6301" t="s">
        <v>92</v>
      </c>
      <c r="E6301" t="s">
        <v>23802</v>
      </c>
      <c r="F6301" t="s">
        <v>140</v>
      </c>
      <c r="G6301" t="s">
        <v>72</v>
      </c>
      <c r="H6301" t="s">
        <v>129</v>
      </c>
      <c r="I6301" t="s">
        <v>22</v>
      </c>
      <c r="J6301" t="s">
        <v>141</v>
      </c>
      <c r="K6301" t="s">
        <v>23806</v>
      </c>
      <c r="L6301" t="s">
        <v>23807</v>
      </c>
      <c r="M6301">
        <v>2.417777777</v>
      </c>
      <c r="N6301">
        <v>0</v>
      </c>
      <c r="O6301">
        <v>0</v>
      </c>
      <c r="P6301">
        <v>10</v>
      </c>
      <c r="Q6301">
        <v>382</v>
      </c>
      <c r="R6301">
        <v>0</v>
      </c>
      <c r="S6301">
        <v>0</v>
      </c>
      <c r="T6301">
        <v>24.177778</v>
      </c>
      <c r="U6301">
        <v>923.59111099999996</v>
      </c>
    </row>
    <row r="6302" spans="1:21" x14ac:dyDescent="0.25">
      <c r="A6302" t="s">
        <v>23808</v>
      </c>
      <c r="B6302">
        <v>1</v>
      </c>
      <c r="C6302" t="s">
        <v>78</v>
      </c>
      <c r="D6302" t="s">
        <v>91</v>
      </c>
      <c r="E6302" t="s">
        <v>23809</v>
      </c>
      <c r="F6302" t="s">
        <v>4991</v>
      </c>
      <c r="G6302" t="s">
        <v>71</v>
      </c>
      <c r="H6302" t="s">
        <v>129</v>
      </c>
      <c r="I6302" t="s">
        <v>22</v>
      </c>
      <c r="J6302" t="s">
        <v>141</v>
      </c>
      <c r="K6302" t="s">
        <v>23810</v>
      </c>
      <c r="L6302" t="s">
        <v>23811</v>
      </c>
      <c r="M6302">
        <v>2.8472222220000001</v>
      </c>
      <c r="N6302">
        <v>0</v>
      </c>
      <c r="O6302">
        <v>0</v>
      </c>
      <c r="P6302">
        <v>0</v>
      </c>
      <c r="Q6302">
        <v>1</v>
      </c>
      <c r="R6302">
        <v>0</v>
      </c>
      <c r="S6302">
        <v>0</v>
      </c>
      <c r="T6302">
        <v>0</v>
      </c>
      <c r="U6302">
        <v>2.8472219999999999</v>
      </c>
    </row>
    <row r="6303" spans="1:21" x14ac:dyDescent="0.25">
      <c r="A6303" t="s">
        <v>23812</v>
      </c>
      <c r="B6303">
        <v>1</v>
      </c>
      <c r="C6303" t="s">
        <v>79</v>
      </c>
      <c r="D6303" t="s">
        <v>120</v>
      </c>
      <c r="E6303" t="s">
        <v>23813</v>
      </c>
      <c r="F6303" t="s">
        <v>6570</v>
      </c>
      <c r="G6303" t="s">
        <v>72</v>
      </c>
      <c r="H6303" t="s">
        <v>129</v>
      </c>
      <c r="I6303" t="s">
        <v>22</v>
      </c>
      <c r="J6303" t="s">
        <v>141</v>
      </c>
      <c r="K6303" t="s">
        <v>23814</v>
      </c>
      <c r="L6303" t="s">
        <v>23815</v>
      </c>
      <c r="M6303">
        <v>0.62166666599999998</v>
      </c>
      <c r="N6303">
        <v>16</v>
      </c>
      <c r="O6303">
        <v>1889</v>
      </c>
      <c r="P6303">
        <v>111</v>
      </c>
      <c r="Q6303">
        <v>11</v>
      </c>
      <c r="R6303">
        <v>9.9466669999999997</v>
      </c>
      <c r="S6303">
        <v>1174.328332</v>
      </c>
      <c r="T6303">
        <v>69.004999999999995</v>
      </c>
      <c r="U6303">
        <v>6.8383330000000004</v>
      </c>
    </row>
    <row r="6304" spans="1:21" x14ac:dyDescent="0.25">
      <c r="A6304" t="s">
        <v>23816</v>
      </c>
      <c r="B6304">
        <v>1</v>
      </c>
      <c r="C6304" t="s">
        <v>78</v>
      </c>
      <c r="D6304" t="s">
        <v>108</v>
      </c>
      <c r="E6304" t="s">
        <v>23817</v>
      </c>
      <c r="F6304" t="s">
        <v>4986</v>
      </c>
      <c r="G6304" t="s">
        <v>71</v>
      </c>
      <c r="H6304" t="s">
        <v>129</v>
      </c>
      <c r="I6304" t="s">
        <v>22</v>
      </c>
      <c r="J6304" t="s">
        <v>141</v>
      </c>
      <c r="K6304" t="s">
        <v>23818</v>
      </c>
      <c r="L6304" t="s">
        <v>23819</v>
      </c>
      <c r="M6304">
        <v>0.50305555499999999</v>
      </c>
      <c r="N6304">
        <v>0</v>
      </c>
      <c r="O6304">
        <v>0</v>
      </c>
      <c r="P6304">
        <v>0</v>
      </c>
      <c r="Q6304">
        <v>5</v>
      </c>
      <c r="R6304">
        <v>0</v>
      </c>
      <c r="S6304">
        <v>0</v>
      </c>
      <c r="T6304">
        <v>0</v>
      </c>
      <c r="U6304">
        <v>2.5152779999999999</v>
      </c>
    </row>
    <row r="6305" spans="1:21" x14ac:dyDescent="0.25">
      <c r="A6305" t="s">
        <v>23820</v>
      </c>
      <c r="B6305">
        <v>1</v>
      </c>
      <c r="C6305" t="s">
        <v>79</v>
      </c>
      <c r="D6305" t="s">
        <v>119</v>
      </c>
      <c r="E6305" t="s">
        <v>23821</v>
      </c>
      <c r="F6305" t="s">
        <v>4996</v>
      </c>
      <c r="G6305" t="s">
        <v>71</v>
      </c>
      <c r="H6305" t="s">
        <v>129</v>
      </c>
      <c r="I6305" t="s">
        <v>22</v>
      </c>
      <c r="J6305" t="s">
        <v>141</v>
      </c>
      <c r="K6305" t="s">
        <v>23822</v>
      </c>
      <c r="L6305" t="s">
        <v>23823</v>
      </c>
      <c r="M6305">
        <v>3.631388888</v>
      </c>
      <c r="N6305">
        <v>0</v>
      </c>
      <c r="O6305">
        <v>50</v>
      </c>
      <c r="P6305">
        <v>0</v>
      </c>
      <c r="Q6305">
        <v>0</v>
      </c>
      <c r="R6305">
        <v>0</v>
      </c>
      <c r="S6305">
        <v>181.569444</v>
      </c>
      <c r="T6305">
        <v>0</v>
      </c>
      <c r="U6305">
        <v>0</v>
      </c>
    </row>
    <row r="6306" spans="1:21" x14ac:dyDescent="0.25">
      <c r="A6306" t="s">
        <v>23824</v>
      </c>
      <c r="B6306">
        <v>1</v>
      </c>
      <c r="C6306" t="s">
        <v>79</v>
      </c>
      <c r="D6306" t="s">
        <v>119</v>
      </c>
      <c r="E6306" t="s">
        <v>4890</v>
      </c>
      <c r="F6306" t="s">
        <v>140</v>
      </c>
      <c r="G6306" t="s">
        <v>72</v>
      </c>
      <c r="H6306" t="s">
        <v>129</v>
      </c>
      <c r="I6306" t="s">
        <v>22</v>
      </c>
      <c r="J6306" t="s">
        <v>141</v>
      </c>
      <c r="K6306" t="s">
        <v>23825</v>
      </c>
      <c r="L6306" t="s">
        <v>23826</v>
      </c>
      <c r="M6306">
        <v>2.293055555</v>
      </c>
      <c r="N6306">
        <v>32</v>
      </c>
      <c r="O6306">
        <v>2633</v>
      </c>
      <c r="P6306">
        <v>190</v>
      </c>
      <c r="Q6306">
        <v>1935</v>
      </c>
      <c r="R6306">
        <v>73.377778000000006</v>
      </c>
      <c r="S6306">
        <v>6037.6152760000004</v>
      </c>
      <c r="T6306">
        <v>435.68055500000003</v>
      </c>
      <c r="U6306">
        <v>4437.0624989999997</v>
      </c>
    </row>
    <row r="6307" spans="1:21" x14ac:dyDescent="0.25">
      <c r="A6307" t="s">
        <v>23827</v>
      </c>
      <c r="B6307">
        <v>1</v>
      </c>
      <c r="C6307" t="s">
        <v>79</v>
      </c>
      <c r="D6307" t="s">
        <v>119</v>
      </c>
      <c r="E6307" t="s">
        <v>23828</v>
      </c>
      <c r="F6307" t="s">
        <v>5012</v>
      </c>
      <c r="G6307" t="s">
        <v>72</v>
      </c>
      <c r="H6307" t="s">
        <v>129</v>
      </c>
      <c r="I6307" t="s">
        <v>22</v>
      </c>
      <c r="J6307" t="s">
        <v>141</v>
      </c>
      <c r="K6307" t="s">
        <v>23829</v>
      </c>
      <c r="L6307" t="s">
        <v>23830</v>
      </c>
      <c r="M6307">
        <v>1.2947222220000001</v>
      </c>
      <c r="N6307">
        <v>0</v>
      </c>
      <c r="O6307">
        <v>0</v>
      </c>
      <c r="P6307">
        <v>2</v>
      </c>
      <c r="Q6307">
        <v>71</v>
      </c>
      <c r="R6307">
        <v>0</v>
      </c>
      <c r="S6307">
        <v>0</v>
      </c>
      <c r="T6307">
        <v>2.5894439999999999</v>
      </c>
      <c r="U6307">
        <v>91.925278000000006</v>
      </c>
    </row>
    <row r="6308" spans="1:21" x14ac:dyDescent="0.25">
      <c r="A6308" t="s">
        <v>23831</v>
      </c>
      <c r="B6308">
        <v>1</v>
      </c>
      <c r="C6308" t="s">
        <v>79</v>
      </c>
      <c r="D6308" t="s">
        <v>119</v>
      </c>
      <c r="E6308" t="s">
        <v>23832</v>
      </c>
      <c r="F6308" t="s">
        <v>5417</v>
      </c>
      <c r="G6308" t="s">
        <v>71</v>
      </c>
      <c r="H6308" t="s">
        <v>129</v>
      </c>
      <c r="I6308" t="s">
        <v>22</v>
      </c>
      <c r="J6308" t="s">
        <v>141</v>
      </c>
      <c r="K6308" t="s">
        <v>23833</v>
      </c>
      <c r="L6308" t="s">
        <v>23834</v>
      </c>
      <c r="M6308">
        <v>0.40916666600000001</v>
      </c>
      <c r="N6308">
        <v>0</v>
      </c>
      <c r="O6308">
        <v>18</v>
      </c>
      <c r="P6308">
        <v>0</v>
      </c>
      <c r="Q6308">
        <v>0</v>
      </c>
      <c r="R6308">
        <v>0</v>
      </c>
      <c r="S6308">
        <v>7.3650000000000002</v>
      </c>
      <c r="T6308">
        <v>0</v>
      </c>
      <c r="U6308">
        <v>0</v>
      </c>
    </row>
    <row r="6309" spans="1:21" x14ac:dyDescent="0.25">
      <c r="A6309" t="s">
        <v>23835</v>
      </c>
      <c r="B6309">
        <v>1</v>
      </c>
      <c r="C6309" t="s">
        <v>79</v>
      </c>
      <c r="D6309" t="s">
        <v>121</v>
      </c>
      <c r="E6309" t="s">
        <v>23836</v>
      </c>
      <c r="F6309" t="s">
        <v>2199</v>
      </c>
      <c r="G6309" t="s">
        <v>71</v>
      </c>
      <c r="H6309" t="s">
        <v>129</v>
      </c>
      <c r="I6309" t="s">
        <v>24</v>
      </c>
      <c r="J6309" t="s">
        <v>141</v>
      </c>
      <c r="K6309" t="s">
        <v>23837</v>
      </c>
      <c r="L6309" t="s">
        <v>23838</v>
      </c>
      <c r="M6309">
        <v>1.4413888880000001</v>
      </c>
      <c r="N6309">
        <v>2</v>
      </c>
      <c r="O6309">
        <v>462</v>
      </c>
      <c r="P6309">
        <v>0</v>
      </c>
      <c r="Q6309">
        <v>0</v>
      </c>
      <c r="R6309">
        <v>2.8827780000000001</v>
      </c>
      <c r="S6309">
        <v>665.92166599999996</v>
      </c>
      <c r="T6309">
        <v>0</v>
      </c>
      <c r="U6309">
        <v>0</v>
      </c>
    </row>
    <row r="6310" spans="1:21" x14ac:dyDescent="0.25">
      <c r="A6310" t="s">
        <v>23839</v>
      </c>
      <c r="B6310">
        <v>1</v>
      </c>
      <c r="C6310" t="s">
        <v>79</v>
      </c>
      <c r="D6310" t="s">
        <v>124</v>
      </c>
      <c r="E6310" t="s">
        <v>23840</v>
      </c>
      <c r="F6310" t="s">
        <v>140</v>
      </c>
      <c r="G6310" t="s">
        <v>72</v>
      </c>
      <c r="H6310" t="s">
        <v>129</v>
      </c>
      <c r="I6310" t="s">
        <v>22</v>
      </c>
      <c r="J6310" t="s">
        <v>141</v>
      </c>
      <c r="K6310" t="s">
        <v>23841</v>
      </c>
      <c r="L6310" t="s">
        <v>23842</v>
      </c>
      <c r="M6310">
        <v>0.90805555500000001</v>
      </c>
      <c r="N6310">
        <v>0</v>
      </c>
      <c r="O6310">
        <v>0</v>
      </c>
      <c r="P6310">
        <v>158</v>
      </c>
      <c r="Q6310">
        <v>589</v>
      </c>
      <c r="R6310">
        <v>0</v>
      </c>
      <c r="S6310">
        <v>0</v>
      </c>
      <c r="T6310">
        <v>143.47277800000001</v>
      </c>
      <c r="U6310">
        <v>534.84472200000005</v>
      </c>
    </row>
    <row r="6311" spans="1:21" x14ac:dyDescent="0.25">
      <c r="A6311" t="s">
        <v>23843</v>
      </c>
      <c r="B6311">
        <v>1</v>
      </c>
      <c r="C6311" t="s">
        <v>79</v>
      </c>
      <c r="D6311" t="s">
        <v>124</v>
      </c>
      <c r="E6311" t="s">
        <v>23844</v>
      </c>
      <c r="F6311" t="s">
        <v>140</v>
      </c>
      <c r="G6311" t="s">
        <v>72</v>
      </c>
      <c r="H6311" t="s">
        <v>129</v>
      </c>
      <c r="I6311" t="s">
        <v>22</v>
      </c>
      <c r="J6311" t="s">
        <v>141</v>
      </c>
      <c r="K6311" t="s">
        <v>23845</v>
      </c>
      <c r="L6311" t="s">
        <v>23846</v>
      </c>
      <c r="M6311">
        <v>0.255833333</v>
      </c>
      <c r="N6311">
        <v>9</v>
      </c>
      <c r="O6311">
        <v>9</v>
      </c>
      <c r="P6311">
        <v>13</v>
      </c>
      <c r="Q6311">
        <v>15</v>
      </c>
      <c r="R6311">
        <v>2.3025000000000002</v>
      </c>
      <c r="S6311">
        <v>2.3025000000000002</v>
      </c>
      <c r="T6311">
        <v>3.3258329999999998</v>
      </c>
      <c r="U6311">
        <v>3.8374999999999999</v>
      </c>
    </row>
    <row r="6312" spans="1:21" x14ac:dyDescent="0.25">
      <c r="A6312" t="s">
        <v>23847</v>
      </c>
      <c r="B6312">
        <v>1</v>
      </c>
      <c r="C6312" t="s">
        <v>79</v>
      </c>
      <c r="D6312" t="s">
        <v>124</v>
      </c>
      <c r="E6312" t="s">
        <v>23848</v>
      </c>
      <c r="F6312" t="s">
        <v>5012</v>
      </c>
      <c r="G6312" t="s">
        <v>72</v>
      </c>
      <c r="H6312" t="s">
        <v>129</v>
      </c>
      <c r="I6312" t="s">
        <v>22</v>
      </c>
      <c r="J6312" t="s">
        <v>141</v>
      </c>
      <c r="K6312" t="s">
        <v>23849</v>
      </c>
      <c r="L6312" t="s">
        <v>23850</v>
      </c>
      <c r="M6312">
        <v>2.0694444440000002</v>
      </c>
      <c r="N6312">
        <v>0</v>
      </c>
      <c r="O6312">
        <v>0</v>
      </c>
      <c r="P6312">
        <v>0</v>
      </c>
      <c r="Q6312">
        <v>14</v>
      </c>
      <c r="R6312">
        <v>0</v>
      </c>
      <c r="S6312">
        <v>0</v>
      </c>
      <c r="T6312">
        <v>0</v>
      </c>
      <c r="U6312">
        <v>28.972221999999999</v>
      </c>
    </row>
    <row r="6313" spans="1:21" x14ac:dyDescent="0.25">
      <c r="A6313" t="s">
        <v>23851</v>
      </c>
      <c r="B6313">
        <v>1</v>
      </c>
      <c r="C6313" t="s">
        <v>79</v>
      </c>
      <c r="D6313" t="s">
        <v>124</v>
      </c>
      <c r="E6313" t="s">
        <v>23852</v>
      </c>
      <c r="F6313" t="s">
        <v>4991</v>
      </c>
      <c r="G6313" t="s">
        <v>71</v>
      </c>
      <c r="H6313" t="s">
        <v>129</v>
      </c>
      <c r="I6313" t="s">
        <v>22</v>
      </c>
      <c r="J6313" t="s">
        <v>141</v>
      </c>
      <c r="K6313" t="s">
        <v>23853</v>
      </c>
      <c r="L6313" t="s">
        <v>23854</v>
      </c>
      <c r="M6313">
        <v>3.7552777769999999</v>
      </c>
      <c r="N6313">
        <v>0</v>
      </c>
      <c r="O6313">
        <v>2</v>
      </c>
      <c r="P6313">
        <v>0</v>
      </c>
      <c r="Q6313">
        <v>0</v>
      </c>
      <c r="R6313">
        <v>0</v>
      </c>
      <c r="S6313">
        <v>7.5105560000000002</v>
      </c>
      <c r="T6313">
        <v>0</v>
      </c>
      <c r="U6313">
        <v>0</v>
      </c>
    </row>
    <row r="6314" spans="1:21" x14ac:dyDescent="0.25">
      <c r="A6314" t="s">
        <v>23855</v>
      </c>
      <c r="B6314">
        <v>1</v>
      </c>
      <c r="C6314" t="s">
        <v>79</v>
      </c>
      <c r="D6314" t="s">
        <v>124</v>
      </c>
      <c r="E6314" t="s">
        <v>23840</v>
      </c>
      <c r="F6314" t="s">
        <v>140</v>
      </c>
      <c r="G6314" t="s">
        <v>72</v>
      </c>
      <c r="H6314" t="s">
        <v>129</v>
      </c>
      <c r="I6314" t="s">
        <v>22</v>
      </c>
      <c r="J6314" t="s">
        <v>141</v>
      </c>
      <c r="K6314" t="s">
        <v>23856</v>
      </c>
      <c r="L6314" t="s">
        <v>23857</v>
      </c>
      <c r="M6314">
        <v>0.757222222</v>
      </c>
      <c r="N6314">
        <v>0</v>
      </c>
      <c r="O6314">
        <v>0</v>
      </c>
      <c r="P6314">
        <v>158</v>
      </c>
      <c r="Q6314">
        <v>589</v>
      </c>
      <c r="R6314">
        <v>0</v>
      </c>
      <c r="S6314">
        <v>0</v>
      </c>
      <c r="T6314">
        <v>119.641111</v>
      </c>
      <c r="U6314">
        <v>446.00388900000002</v>
      </c>
    </row>
    <row r="6315" spans="1:21" x14ac:dyDescent="0.25">
      <c r="A6315" t="s">
        <v>23858</v>
      </c>
      <c r="B6315">
        <v>1</v>
      </c>
      <c r="C6315" t="s">
        <v>78</v>
      </c>
      <c r="D6315" t="s">
        <v>90</v>
      </c>
      <c r="E6315" t="s">
        <v>23859</v>
      </c>
      <c r="F6315" t="s">
        <v>4991</v>
      </c>
      <c r="G6315" t="s">
        <v>71</v>
      </c>
      <c r="H6315" t="s">
        <v>129</v>
      </c>
      <c r="I6315" t="s">
        <v>22</v>
      </c>
      <c r="J6315" t="s">
        <v>141</v>
      </c>
      <c r="K6315" t="s">
        <v>23860</v>
      </c>
      <c r="L6315" t="s">
        <v>23861</v>
      </c>
      <c r="M6315">
        <v>2.6244444439999999</v>
      </c>
      <c r="N6315">
        <v>0</v>
      </c>
      <c r="O6315">
        <v>0</v>
      </c>
      <c r="P6315">
        <v>0</v>
      </c>
      <c r="Q6315">
        <v>1</v>
      </c>
      <c r="R6315">
        <v>0</v>
      </c>
      <c r="S6315">
        <v>0</v>
      </c>
      <c r="T6315">
        <v>0</v>
      </c>
      <c r="U6315">
        <v>2.624444</v>
      </c>
    </row>
    <row r="6316" spans="1:21" x14ac:dyDescent="0.25">
      <c r="A6316" t="s">
        <v>23862</v>
      </c>
      <c r="B6316">
        <v>1</v>
      </c>
      <c r="C6316" t="s">
        <v>79</v>
      </c>
      <c r="D6316" t="s">
        <v>120</v>
      </c>
      <c r="E6316" t="s">
        <v>23863</v>
      </c>
      <c r="F6316" t="s">
        <v>140</v>
      </c>
      <c r="G6316" t="s">
        <v>72</v>
      </c>
      <c r="H6316" t="s">
        <v>129</v>
      </c>
      <c r="I6316" t="s">
        <v>22</v>
      </c>
      <c r="J6316" t="s">
        <v>141</v>
      </c>
      <c r="K6316" t="s">
        <v>23864</v>
      </c>
      <c r="L6316" t="s">
        <v>23865</v>
      </c>
      <c r="M6316">
        <v>0.768055555</v>
      </c>
      <c r="N6316">
        <v>3</v>
      </c>
      <c r="O6316">
        <v>648</v>
      </c>
      <c r="P6316">
        <v>0</v>
      </c>
      <c r="Q6316">
        <v>0</v>
      </c>
      <c r="R6316">
        <v>2.3041670000000001</v>
      </c>
      <c r="S6316">
        <v>497.7</v>
      </c>
      <c r="T6316">
        <v>0</v>
      </c>
      <c r="U6316">
        <v>0</v>
      </c>
    </row>
    <row r="6317" spans="1:21" x14ac:dyDescent="0.25">
      <c r="A6317" t="s">
        <v>23866</v>
      </c>
      <c r="B6317">
        <v>1</v>
      </c>
      <c r="C6317" t="s">
        <v>79</v>
      </c>
      <c r="D6317" t="s">
        <v>119</v>
      </c>
      <c r="E6317" t="s">
        <v>23867</v>
      </c>
      <c r="F6317" t="s">
        <v>140</v>
      </c>
      <c r="G6317" t="s">
        <v>72</v>
      </c>
      <c r="H6317" t="s">
        <v>129</v>
      </c>
      <c r="I6317" t="s">
        <v>22</v>
      </c>
      <c r="J6317" t="s">
        <v>141</v>
      </c>
      <c r="K6317" t="s">
        <v>23868</v>
      </c>
      <c r="L6317" t="s">
        <v>23869</v>
      </c>
      <c r="M6317">
        <v>0.31222222199999999</v>
      </c>
      <c r="N6317">
        <v>0</v>
      </c>
      <c r="O6317">
        <v>1</v>
      </c>
      <c r="P6317">
        <v>0</v>
      </c>
      <c r="Q6317">
        <v>0</v>
      </c>
      <c r="R6317">
        <v>0</v>
      </c>
      <c r="S6317">
        <v>0.312222</v>
      </c>
      <c r="T6317">
        <v>0</v>
      </c>
      <c r="U6317">
        <v>0</v>
      </c>
    </row>
    <row r="6318" spans="1:21" x14ac:dyDescent="0.25">
      <c r="A6318" t="s">
        <v>23870</v>
      </c>
      <c r="B6318">
        <v>1</v>
      </c>
      <c r="C6318" t="s">
        <v>78</v>
      </c>
      <c r="D6318" t="s">
        <v>96</v>
      </c>
      <c r="E6318" t="s">
        <v>23871</v>
      </c>
      <c r="F6318" t="s">
        <v>4991</v>
      </c>
      <c r="G6318" t="s">
        <v>71</v>
      </c>
      <c r="H6318" t="s">
        <v>129</v>
      </c>
      <c r="I6318" t="s">
        <v>22</v>
      </c>
      <c r="J6318" t="s">
        <v>141</v>
      </c>
      <c r="K6318" t="s">
        <v>23872</v>
      </c>
      <c r="L6318" t="s">
        <v>23873</v>
      </c>
      <c r="M6318">
        <v>5.3155555550000004</v>
      </c>
      <c r="N6318">
        <v>0</v>
      </c>
      <c r="O6318">
        <v>1</v>
      </c>
      <c r="P6318">
        <v>0</v>
      </c>
      <c r="Q6318">
        <v>0</v>
      </c>
      <c r="R6318">
        <v>0</v>
      </c>
      <c r="S6318">
        <v>5.3155559999999999</v>
      </c>
      <c r="T6318">
        <v>0</v>
      </c>
      <c r="U6318">
        <v>0</v>
      </c>
    </row>
    <row r="6319" spans="1:21" x14ac:dyDescent="0.25">
      <c r="A6319" t="s">
        <v>23874</v>
      </c>
      <c r="B6319">
        <v>1</v>
      </c>
      <c r="C6319" t="s">
        <v>78</v>
      </c>
      <c r="D6319" t="s">
        <v>96</v>
      </c>
      <c r="E6319" t="s">
        <v>492</v>
      </c>
      <c r="F6319" t="s">
        <v>140</v>
      </c>
      <c r="G6319" t="s">
        <v>72</v>
      </c>
      <c r="H6319" t="s">
        <v>129</v>
      </c>
      <c r="I6319" t="s">
        <v>22</v>
      </c>
      <c r="J6319" t="s">
        <v>141</v>
      </c>
      <c r="K6319" t="s">
        <v>23875</v>
      </c>
      <c r="L6319" t="s">
        <v>23876</v>
      </c>
      <c r="M6319">
        <v>0.39750000000000002</v>
      </c>
      <c r="N6319">
        <v>0</v>
      </c>
      <c r="O6319">
        <v>408</v>
      </c>
      <c r="P6319">
        <v>14</v>
      </c>
      <c r="Q6319">
        <v>8</v>
      </c>
      <c r="R6319">
        <v>0</v>
      </c>
      <c r="S6319">
        <v>162.18</v>
      </c>
      <c r="T6319">
        <v>5.5650000000000004</v>
      </c>
      <c r="U6319">
        <v>3.18</v>
      </c>
    </row>
    <row r="6320" spans="1:21" x14ac:dyDescent="0.25">
      <c r="A6320" t="s">
        <v>23877</v>
      </c>
      <c r="B6320">
        <v>1</v>
      </c>
      <c r="C6320" t="s">
        <v>78</v>
      </c>
      <c r="D6320" t="s">
        <v>96</v>
      </c>
      <c r="E6320" t="s">
        <v>23878</v>
      </c>
      <c r="F6320" t="s">
        <v>5012</v>
      </c>
      <c r="G6320" t="s">
        <v>72</v>
      </c>
      <c r="H6320" t="s">
        <v>129</v>
      </c>
      <c r="I6320" t="s">
        <v>22</v>
      </c>
      <c r="J6320" t="s">
        <v>141</v>
      </c>
      <c r="K6320" t="s">
        <v>23879</v>
      </c>
      <c r="L6320" t="s">
        <v>23880</v>
      </c>
      <c r="M6320">
        <v>2.6947222219999998</v>
      </c>
      <c r="N6320">
        <v>0</v>
      </c>
      <c r="O6320">
        <v>4</v>
      </c>
      <c r="P6320">
        <v>2</v>
      </c>
      <c r="Q6320">
        <v>0</v>
      </c>
      <c r="R6320">
        <v>0</v>
      </c>
      <c r="S6320">
        <v>10.778888999999999</v>
      </c>
      <c r="T6320">
        <v>5.3894440000000001</v>
      </c>
      <c r="U6320">
        <v>0</v>
      </c>
    </row>
    <row r="6321" spans="1:21" x14ac:dyDescent="0.25">
      <c r="A6321" t="s">
        <v>23881</v>
      </c>
      <c r="B6321">
        <v>1</v>
      </c>
      <c r="C6321" t="s">
        <v>78</v>
      </c>
      <c r="D6321" t="s">
        <v>96</v>
      </c>
      <c r="E6321" t="s">
        <v>23882</v>
      </c>
      <c r="F6321" t="s">
        <v>4986</v>
      </c>
      <c r="G6321" t="s">
        <v>71</v>
      </c>
      <c r="H6321" t="s">
        <v>129</v>
      </c>
      <c r="I6321" t="s">
        <v>22</v>
      </c>
      <c r="J6321" t="s">
        <v>141</v>
      </c>
      <c r="K6321" t="s">
        <v>23883</v>
      </c>
      <c r="L6321" t="s">
        <v>23884</v>
      </c>
      <c r="M6321">
        <v>1.4075</v>
      </c>
      <c r="N6321">
        <v>0</v>
      </c>
      <c r="O6321">
        <v>21</v>
      </c>
      <c r="P6321">
        <v>0</v>
      </c>
      <c r="Q6321">
        <v>2</v>
      </c>
      <c r="R6321">
        <v>0</v>
      </c>
      <c r="S6321">
        <v>29.557500000000001</v>
      </c>
      <c r="T6321">
        <v>0</v>
      </c>
      <c r="U6321">
        <v>2.8149999999999999</v>
      </c>
    </row>
    <row r="6322" spans="1:21" x14ac:dyDescent="0.25">
      <c r="A6322" t="s">
        <v>23885</v>
      </c>
      <c r="B6322">
        <v>1</v>
      </c>
      <c r="C6322" t="s">
        <v>79</v>
      </c>
      <c r="D6322" t="s">
        <v>120</v>
      </c>
      <c r="E6322" t="s">
        <v>23886</v>
      </c>
      <c r="F6322" t="s">
        <v>140</v>
      </c>
      <c r="G6322" t="s">
        <v>72</v>
      </c>
      <c r="H6322" t="s">
        <v>129</v>
      </c>
      <c r="I6322" t="s">
        <v>22</v>
      </c>
      <c r="J6322" t="s">
        <v>141</v>
      </c>
      <c r="K6322" t="s">
        <v>23887</v>
      </c>
      <c r="L6322" t="s">
        <v>23888</v>
      </c>
      <c r="M6322">
        <v>0.36666666599999997</v>
      </c>
      <c r="N6322">
        <v>12</v>
      </c>
      <c r="O6322">
        <v>569</v>
      </c>
      <c r="P6322">
        <v>0</v>
      </c>
      <c r="Q6322">
        <v>0</v>
      </c>
      <c r="R6322">
        <v>4.4000000000000004</v>
      </c>
      <c r="S6322">
        <v>208.63333299999999</v>
      </c>
      <c r="T6322">
        <v>0</v>
      </c>
      <c r="U6322">
        <v>0</v>
      </c>
    </row>
    <row r="6323" spans="1:21" x14ac:dyDescent="0.25">
      <c r="A6323" t="s">
        <v>23889</v>
      </c>
      <c r="B6323">
        <v>1</v>
      </c>
      <c r="C6323" t="s">
        <v>79</v>
      </c>
      <c r="D6323" t="s">
        <v>120</v>
      </c>
      <c r="E6323" t="s">
        <v>23890</v>
      </c>
      <c r="F6323" t="s">
        <v>5884</v>
      </c>
      <c r="G6323" t="s">
        <v>71</v>
      </c>
      <c r="H6323" t="s">
        <v>129</v>
      </c>
      <c r="I6323" t="s">
        <v>22</v>
      </c>
      <c r="J6323" t="s">
        <v>141</v>
      </c>
      <c r="K6323" t="s">
        <v>23891</v>
      </c>
      <c r="L6323" t="s">
        <v>23892</v>
      </c>
      <c r="M6323">
        <v>1.4302777769999999</v>
      </c>
      <c r="N6323">
        <v>0</v>
      </c>
      <c r="O6323">
        <v>7</v>
      </c>
      <c r="P6323">
        <v>0</v>
      </c>
      <c r="Q6323">
        <v>0</v>
      </c>
      <c r="R6323">
        <v>0</v>
      </c>
      <c r="S6323">
        <v>10.011944</v>
      </c>
      <c r="T6323">
        <v>0</v>
      </c>
      <c r="U6323">
        <v>0</v>
      </c>
    </row>
    <row r="6324" spans="1:21" x14ac:dyDescent="0.25">
      <c r="A6324" t="s">
        <v>23893</v>
      </c>
      <c r="B6324">
        <v>1</v>
      </c>
      <c r="C6324" t="s">
        <v>79</v>
      </c>
      <c r="D6324" t="s">
        <v>120</v>
      </c>
      <c r="E6324" t="s">
        <v>23894</v>
      </c>
      <c r="F6324" t="s">
        <v>4991</v>
      </c>
      <c r="G6324" t="s">
        <v>71</v>
      </c>
      <c r="H6324" t="s">
        <v>129</v>
      </c>
      <c r="I6324" t="s">
        <v>22</v>
      </c>
      <c r="J6324" t="s">
        <v>141</v>
      </c>
      <c r="K6324" t="s">
        <v>23895</v>
      </c>
      <c r="L6324" t="s">
        <v>23896</v>
      </c>
      <c r="M6324">
        <v>1.2963888880000001</v>
      </c>
      <c r="N6324">
        <v>0</v>
      </c>
      <c r="O6324">
        <v>9</v>
      </c>
      <c r="P6324">
        <v>0</v>
      </c>
      <c r="Q6324">
        <v>0</v>
      </c>
      <c r="R6324">
        <v>0</v>
      </c>
      <c r="S6324">
        <v>11.6675</v>
      </c>
      <c r="T6324">
        <v>0</v>
      </c>
      <c r="U6324">
        <v>0</v>
      </c>
    </row>
    <row r="6325" spans="1:21" x14ac:dyDescent="0.25">
      <c r="A6325" t="s">
        <v>23897</v>
      </c>
      <c r="B6325">
        <v>1</v>
      </c>
      <c r="C6325" t="s">
        <v>78</v>
      </c>
      <c r="D6325" t="s">
        <v>737</v>
      </c>
      <c r="E6325" t="s">
        <v>23898</v>
      </c>
      <c r="F6325" t="s">
        <v>5417</v>
      </c>
      <c r="G6325" t="s">
        <v>71</v>
      </c>
      <c r="H6325" t="s">
        <v>129</v>
      </c>
      <c r="I6325" t="s">
        <v>22</v>
      </c>
      <c r="J6325" t="s">
        <v>141</v>
      </c>
      <c r="K6325" t="s">
        <v>23899</v>
      </c>
      <c r="L6325" t="s">
        <v>23900</v>
      </c>
      <c r="M6325">
        <v>1.015833333</v>
      </c>
      <c r="N6325">
        <v>0</v>
      </c>
      <c r="O6325">
        <v>1</v>
      </c>
      <c r="P6325">
        <v>0</v>
      </c>
      <c r="Q6325">
        <v>0</v>
      </c>
      <c r="R6325">
        <v>0</v>
      </c>
      <c r="S6325">
        <v>1.015833</v>
      </c>
      <c r="T6325">
        <v>0</v>
      </c>
      <c r="U6325">
        <v>0</v>
      </c>
    </row>
    <row r="6326" spans="1:21" x14ac:dyDescent="0.25">
      <c r="A6326" t="s">
        <v>23901</v>
      </c>
      <c r="B6326">
        <v>1</v>
      </c>
      <c r="C6326" t="s">
        <v>79</v>
      </c>
      <c r="D6326" t="s">
        <v>119</v>
      </c>
      <c r="E6326" t="s">
        <v>4902</v>
      </c>
      <c r="F6326" t="s">
        <v>140</v>
      </c>
      <c r="G6326" t="s">
        <v>72</v>
      </c>
      <c r="H6326" t="s">
        <v>129</v>
      </c>
      <c r="I6326" t="s">
        <v>22</v>
      </c>
      <c r="J6326" t="s">
        <v>141</v>
      </c>
      <c r="K6326" t="s">
        <v>23902</v>
      </c>
      <c r="L6326" t="s">
        <v>23903</v>
      </c>
      <c r="M6326">
        <v>0.28694444400000002</v>
      </c>
      <c r="N6326">
        <v>0</v>
      </c>
      <c r="O6326">
        <v>0</v>
      </c>
      <c r="P6326">
        <v>1</v>
      </c>
      <c r="Q6326">
        <v>57</v>
      </c>
      <c r="R6326">
        <v>0</v>
      </c>
      <c r="S6326">
        <v>0</v>
      </c>
      <c r="T6326">
        <v>0.28694399999999998</v>
      </c>
      <c r="U6326">
        <v>16.355833000000001</v>
      </c>
    </row>
    <row r="6327" spans="1:21" x14ac:dyDescent="0.25">
      <c r="A6327" t="s">
        <v>23904</v>
      </c>
      <c r="B6327">
        <v>1</v>
      </c>
      <c r="C6327" t="s">
        <v>79</v>
      </c>
      <c r="D6327" t="s">
        <v>119</v>
      </c>
      <c r="E6327" t="s">
        <v>4902</v>
      </c>
      <c r="F6327" t="s">
        <v>140</v>
      </c>
      <c r="G6327" t="s">
        <v>72</v>
      </c>
      <c r="H6327" t="s">
        <v>129</v>
      </c>
      <c r="I6327" t="s">
        <v>22</v>
      </c>
      <c r="J6327" t="s">
        <v>141</v>
      </c>
      <c r="K6327" t="s">
        <v>23905</v>
      </c>
      <c r="L6327" t="s">
        <v>23906</v>
      </c>
      <c r="M6327">
        <v>0.31277777699999998</v>
      </c>
      <c r="N6327">
        <v>0</v>
      </c>
      <c r="O6327">
        <v>0</v>
      </c>
      <c r="P6327">
        <v>50</v>
      </c>
      <c r="Q6327">
        <v>1007</v>
      </c>
      <c r="R6327">
        <v>0</v>
      </c>
      <c r="S6327">
        <v>0</v>
      </c>
      <c r="T6327">
        <v>15.638889000000001</v>
      </c>
      <c r="U6327">
        <v>314.967221</v>
      </c>
    </row>
    <row r="6328" spans="1:21" x14ac:dyDescent="0.25">
      <c r="A6328" t="s">
        <v>23907</v>
      </c>
      <c r="B6328">
        <v>1</v>
      </c>
      <c r="C6328" t="s">
        <v>79</v>
      </c>
      <c r="D6328" t="s">
        <v>119</v>
      </c>
      <c r="E6328" t="s">
        <v>4902</v>
      </c>
      <c r="F6328" t="s">
        <v>140</v>
      </c>
      <c r="G6328" t="s">
        <v>72</v>
      </c>
      <c r="H6328" t="s">
        <v>129</v>
      </c>
      <c r="I6328" t="s">
        <v>22</v>
      </c>
      <c r="J6328" t="s">
        <v>141</v>
      </c>
      <c r="K6328" t="s">
        <v>23908</v>
      </c>
      <c r="L6328" t="s">
        <v>23909</v>
      </c>
      <c r="M6328">
        <v>0.28472222200000002</v>
      </c>
      <c r="N6328">
        <v>0</v>
      </c>
      <c r="O6328">
        <v>0</v>
      </c>
      <c r="P6328">
        <v>50</v>
      </c>
      <c r="Q6328">
        <v>1007</v>
      </c>
      <c r="R6328">
        <v>0</v>
      </c>
      <c r="S6328">
        <v>0</v>
      </c>
      <c r="T6328">
        <v>14.236110999999999</v>
      </c>
      <c r="U6328">
        <v>286.71527800000001</v>
      </c>
    </row>
    <row r="6329" spans="1:21" x14ac:dyDescent="0.25">
      <c r="A6329" t="s">
        <v>23910</v>
      </c>
      <c r="B6329">
        <v>1</v>
      </c>
      <c r="C6329" t="s">
        <v>79</v>
      </c>
      <c r="D6329" t="s">
        <v>119</v>
      </c>
      <c r="E6329" t="s">
        <v>23911</v>
      </c>
      <c r="F6329" t="s">
        <v>4991</v>
      </c>
      <c r="G6329" t="s">
        <v>71</v>
      </c>
      <c r="H6329" t="s">
        <v>129</v>
      </c>
      <c r="I6329" t="s">
        <v>22</v>
      </c>
      <c r="J6329" t="s">
        <v>141</v>
      </c>
      <c r="K6329" t="s">
        <v>23912</v>
      </c>
      <c r="L6329" t="s">
        <v>23913</v>
      </c>
      <c r="M6329">
        <v>0.49888888799999997</v>
      </c>
      <c r="N6329">
        <v>0</v>
      </c>
      <c r="O6329">
        <v>3</v>
      </c>
      <c r="P6329">
        <v>0</v>
      </c>
      <c r="Q6329">
        <v>0</v>
      </c>
      <c r="R6329">
        <v>0</v>
      </c>
      <c r="S6329">
        <v>1.496667</v>
      </c>
      <c r="T6329">
        <v>0</v>
      </c>
      <c r="U6329">
        <v>0</v>
      </c>
    </row>
    <row r="6330" spans="1:21" x14ac:dyDescent="0.25">
      <c r="A6330" t="s">
        <v>23914</v>
      </c>
      <c r="B6330">
        <v>1</v>
      </c>
      <c r="C6330" t="s">
        <v>79</v>
      </c>
      <c r="D6330" t="s">
        <v>119</v>
      </c>
      <c r="E6330" t="s">
        <v>4902</v>
      </c>
      <c r="F6330" t="s">
        <v>140</v>
      </c>
      <c r="G6330" t="s">
        <v>72</v>
      </c>
      <c r="H6330" t="s">
        <v>129</v>
      </c>
      <c r="I6330" t="s">
        <v>22</v>
      </c>
      <c r="J6330" t="s">
        <v>141</v>
      </c>
      <c r="K6330" t="s">
        <v>23915</v>
      </c>
      <c r="L6330" t="s">
        <v>23916</v>
      </c>
      <c r="M6330">
        <v>0.265833333</v>
      </c>
      <c r="N6330">
        <v>0</v>
      </c>
      <c r="O6330">
        <v>0</v>
      </c>
      <c r="P6330">
        <v>50</v>
      </c>
      <c r="Q6330">
        <v>1007</v>
      </c>
      <c r="R6330">
        <v>0</v>
      </c>
      <c r="S6330">
        <v>0</v>
      </c>
      <c r="T6330">
        <v>13.291667</v>
      </c>
      <c r="U6330">
        <v>267.694166</v>
      </c>
    </row>
    <row r="6331" spans="1:21" x14ac:dyDescent="0.25">
      <c r="A6331" t="s">
        <v>23917</v>
      </c>
      <c r="B6331">
        <v>1</v>
      </c>
      <c r="C6331" t="s">
        <v>79</v>
      </c>
      <c r="D6331" t="s">
        <v>119</v>
      </c>
      <c r="E6331" t="s">
        <v>23918</v>
      </c>
      <c r="F6331" t="s">
        <v>4986</v>
      </c>
      <c r="G6331" t="s">
        <v>71</v>
      </c>
      <c r="H6331" t="s">
        <v>129</v>
      </c>
      <c r="I6331" t="s">
        <v>22</v>
      </c>
      <c r="J6331" t="s">
        <v>141</v>
      </c>
      <c r="K6331" t="s">
        <v>23919</v>
      </c>
      <c r="L6331" t="s">
        <v>23920</v>
      </c>
      <c r="M6331">
        <v>0.4375</v>
      </c>
      <c r="N6331">
        <v>0</v>
      </c>
      <c r="O6331">
        <v>86</v>
      </c>
      <c r="P6331">
        <v>0</v>
      </c>
      <c r="Q6331">
        <v>7</v>
      </c>
      <c r="R6331">
        <v>0</v>
      </c>
      <c r="S6331">
        <v>37.625</v>
      </c>
      <c r="T6331">
        <v>0</v>
      </c>
      <c r="U6331">
        <v>3.0625</v>
      </c>
    </row>
    <row r="6332" spans="1:21" x14ac:dyDescent="0.25">
      <c r="A6332" t="s">
        <v>23921</v>
      </c>
      <c r="B6332">
        <v>1</v>
      </c>
      <c r="C6332" t="s">
        <v>79</v>
      </c>
      <c r="D6332" t="s">
        <v>119</v>
      </c>
      <c r="E6332" t="s">
        <v>4890</v>
      </c>
      <c r="F6332" t="s">
        <v>140</v>
      </c>
      <c r="G6332" t="s">
        <v>72</v>
      </c>
      <c r="H6332" t="s">
        <v>129</v>
      </c>
      <c r="I6332" t="s">
        <v>22</v>
      </c>
      <c r="J6332" t="s">
        <v>141</v>
      </c>
      <c r="K6332" t="s">
        <v>23922</v>
      </c>
      <c r="L6332" t="s">
        <v>23923</v>
      </c>
      <c r="M6332">
        <v>0.42666666600000003</v>
      </c>
      <c r="N6332">
        <v>0</v>
      </c>
      <c r="O6332">
        <v>0</v>
      </c>
      <c r="P6332">
        <v>1</v>
      </c>
      <c r="Q6332">
        <v>29</v>
      </c>
      <c r="R6332">
        <v>0</v>
      </c>
      <c r="S6332">
        <v>0</v>
      </c>
      <c r="T6332">
        <v>0.42666700000000002</v>
      </c>
      <c r="U6332">
        <v>12.373333000000001</v>
      </c>
    </row>
    <row r="6333" spans="1:21" x14ac:dyDescent="0.25">
      <c r="A6333" t="s">
        <v>23924</v>
      </c>
      <c r="B6333">
        <v>1</v>
      </c>
      <c r="C6333" t="s">
        <v>79</v>
      </c>
      <c r="D6333" t="s">
        <v>119</v>
      </c>
      <c r="E6333" t="s">
        <v>4910</v>
      </c>
      <c r="F6333" t="s">
        <v>6241</v>
      </c>
      <c r="G6333" t="s">
        <v>71</v>
      </c>
      <c r="H6333" t="s">
        <v>129</v>
      </c>
      <c r="I6333" t="s">
        <v>22</v>
      </c>
      <c r="J6333" t="s">
        <v>141</v>
      </c>
      <c r="K6333" t="s">
        <v>23925</v>
      </c>
      <c r="L6333" t="s">
        <v>23926</v>
      </c>
      <c r="M6333">
        <v>1.2350000000000001</v>
      </c>
      <c r="N6333">
        <v>0</v>
      </c>
      <c r="O6333">
        <v>67</v>
      </c>
      <c r="P6333">
        <v>0</v>
      </c>
      <c r="Q6333">
        <v>0</v>
      </c>
      <c r="R6333">
        <v>0</v>
      </c>
      <c r="S6333">
        <v>82.745000000000005</v>
      </c>
      <c r="T6333">
        <v>0</v>
      </c>
      <c r="U6333">
        <v>0</v>
      </c>
    </row>
    <row r="6334" spans="1:21" x14ac:dyDescent="0.25">
      <c r="A6334" t="s">
        <v>23927</v>
      </c>
      <c r="B6334">
        <v>1</v>
      </c>
      <c r="C6334" t="s">
        <v>79</v>
      </c>
      <c r="D6334" t="s">
        <v>119</v>
      </c>
      <c r="E6334" t="s">
        <v>23928</v>
      </c>
      <c r="F6334" t="s">
        <v>140</v>
      </c>
      <c r="G6334" t="s">
        <v>76</v>
      </c>
      <c r="H6334" t="s">
        <v>129</v>
      </c>
      <c r="I6334" t="s">
        <v>22</v>
      </c>
      <c r="J6334" t="s">
        <v>141</v>
      </c>
      <c r="K6334" t="s">
        <v>23929</v>
      </c>
      <c r="L6334" t="s">
        <v>23930</v>
      </c>
      <c r="M6334">
        <v>0.77305555500000001</v>
      </c>
      <c r="N6334">
        <v>87</v>
      </c>
      <c r="O6334">
        <v>16873</v>
      </c>
      <c r="P6334">
        <v>1152</v>
      </c>
      <c r="Q6334">
        <v>1842</v>
      </c>
      <c r="R6334">
        <v>67.255832999999996</v>
      </c>
      <c r="S6334">
        <v>13043.766379999999</v>
      </c>
      <c r="T6334">
        <v>890.55999899999995</v>
      </c>
      <c r="U6334">
        <v>1423.9683319999999</v>
      </c>
    </row>
    <row r="6335" spans="1:21" x14ac:dyDescent="0.25">
      <c r="A6335" t="s">
        <v>23931</v>
      </c>
      <c r="B6335">
        <v>1</v>
      </c>
      <c r="C6335" t="s">
        <v>79</v>
      </c>
      <c r="D6335" t="s">
        <v>119</v>
      </c>
      <c r="E6335" t="s">
        <v>4890</v>
      </c>
      <c r="F6335" t="s">
        <v>140</v>
      </c>
      <c r="G6335" t="s">
        <v>72</v>
      </c>
      <c r="H6335" t="s">
        <v>129</v>
      </c>
      <c r="I6335" t="s">
        <v>22</v>
      </c>
      <c r="J6335" t="s">
        <v>141</v>
      </c>
      <c r="K6335" t="s">
        <v>23932</v>
      </c>
      <c r="L6335" t="s">
        <v>23933</v>
      </c>
      <c r="M6335">
        <v>0.35388888800000001</v>
      </c>
      <c r="N6335">
        <v>32</v>
      </c>
      <c r="O6335">
        <v>2633</v>
      </c>
      <c r="P6335">
        <v>190</v>
      </c>
      <c r="Q6335">
        <v>1935</v>
      </c>
      <c r="R6335">
        <v>11.324444</v>
      </c>
      <c r="S6335">
        <v>931.78944200000001</v>
      </c>
      <c r="T6335">
        <v>67.238889</v>
      </c>
      <c r="U6335">
        <v>684.77499799999998</v>
      </c>
    </row>
    <row r="6336" spans="1:21" x14ac:dyDescent="0.25">
      <c r="A6336" t="s">
        <v>23934</v>
      </c>
      <c r="B6336">
        <v>1</v>
      </c>
      <c r="C6336" t="s">
        <v>79</v>
      </c>
      <c r="D6336" t="s">
        <v>119</v>
      </c>
      <c r="E6336" t="s">
        <v>4886</v>
      </c>
      <c r="F6336" t="s">
        <v>140</v>
      </c>
      <c r="G6336" t="s">
        <v>72</v>
      </c>
      <c r="H6336" t="s">
        <v>129</v>
      </c>
      <c r="I6336" t="s">
        <v>22</v>
      </c>
      <c r="J6336" t="s">
        <v>141</v>
      </c>
      <c r="K6336" t="s">
        <v>23935</v>
      </c>
      <c r="L6336" t="s">
        <v>23936</v>
      </c>
      <c r="M6336">
        <v>0.21694444399999999</v>
      </c>
      <c r="N6336">
        <v>2</v>
      </c>
      <c r="O6336">
        <v>283</v>
      </c>
      <c r="P6336">
        <v>62</v>
      </c>
      <c r="Q6336">
        <v>163</v>
      </c>
      <c r="R6336">
        <v>0.43388900000000002</v>
      </c>
      <c r="S6336">
        <v>61.395277999999998</v>
      </c>
      <c r="T6336">
        <v>13.450556000000001</v>
      </c>
      <c r="U6336">
        <v>35.361944000000001</v>
      </c>
    </row>
    <row r="6337" spans="1:21" x14ac:dyDescent="0.25">
      <c r="A6337" t="s">
        <v>23937</v>
      </c>
      <c r="B6337">
        <v>1</v>
      </c>
      <c r="C6337" t="s">
        <v>79</v>
      </c>
      <c r="D6337" t="s">
        <v>119</v>
      </c>
      <c r="E6337" t="s">
        <v>23938</v>
      </c>
      <c r="F6337" t="s">
        <v>4991</v>
      </c>
      <c r="G6337" t="s">
        <v>71</v>
      </c>
      <c r="H6337" t="s">
        <v>129</v>
      </c>
      <c r="I6337" t="s">
        <v>22</v>
      </c>
      <c r="J6337" t="s">
        <v>141</v>
      </c>
      <c r="K6337" t="s">
        <v>23939</v>
      </c>
      <c r="L6337" t="s">
        <v>23940</v>
      </c>
      <c r="M6337">
        <v>1.488888888</v>
      </c>
      <c r="N6337">
        <v>0</v>
      </c>
      <c r="O6337">
        <v>2</v>
      </c>
      <c r="P6337">
        <v>0</v>
      </c>
      <c r="Q6337">
        <v>0</v>
      </c>
      <c r="R6337">
        <v>0</v>
      </c>
      <c r="S6337">
        <v>2.9777779999999998</v>
      </c>
      <c r="T6337">
        <v>0</v>
      </c>
      <c r="U6337">
        <v>0</v>
      </c>
    </row>
    <row r="6338" spans="1:21" x14ac:dyDescent="0.25">
      <c r="A6338" t="s">
        <v>23941</v>
      </c>
      <c r="B6338">
        <v>1</v>
      </c>
      <c r="C6338" t="s">
        <v>79</v>
      </c>
      <c r="D6338" t="s">
        <v>119</v>
      </c>
      <c r="E6338" t="s">
        <v>4890</v>
      </c>
      <c r="F6338" t="s">
        <v>140</v>
      </c>
      <c r="G6338" t="s">
        <v>72</v>
      </c>
      <c r="H6338" t="s">
        <v>129</v>
      </c>
      <c r="I6338" t="s">
        <v>22</v>
      </c>
      <c r="J6338" t="s">
        <v>141</v>
      </c>
      <c r="K6338" t="s">
        <v>23942</v>
      </c>
      <c r="L6338" t="s">
        <v>23943</v>
      </c>
      <c r="M6338">
        <v>0.35333333300000003</v>
      </c>
      <c r="N6338">
        <v>0</v>
      </c>
      <c r="O6338">
        <v>0</v>
      </c>
      <c r="P6338">
        <v>1</v>
      </c>
      <c r="Q6338">
        <v>21</v>
      </c>
      <c r="R6338">
        <v>0</v>
      </c>
      <c r="S6338">
        <v>0</v>
      </c>
      <c r="T6338">
        <v>0.35333300000000001</v>
      </c>
      <c r="U6338">
        <v>7.42</v>
      </c>
    </row>
    <row r="6339" spans="1:21" x14ac:dyDescent="0.25">
      <c r="A6339" t="s">
        <v>23944</v>
      </c>
      <c r="B6339">
        <v>1</v>
      </c>
      <c r="C6339" t="s">
        <v>79</v>
      </c>
      <c r="D6339" t="s">
        <v>119</v>
      </c>
      <c r="E6339" t="s">
        <v>4902</v>
      </c>
      <c r="F6339" t="s">
        <v>140</v>
      </c>
      <c r="G6339" t="s">
        <v>72</v>
      </c>
      <c r="H6339" t="s">
        <v>129</v>
      </c>
      <c r="I6339" t="s">
        <v>22</v>
      </c>
      <c r="J6339" t="s">
        <v>141</v>
      </c>
      <c r="K6339" t="s">
        <v>23945</v>
      </c>
      <c r="L6339" t="s">
        <v>23946</v>
      </c>
      <c r="M6339">
        <v>0.25666666599999999</v>
      </c>
      <c r="N6339">
        <v>0</v>
      </c>
      <c r="O6339">
        <v>0</v>
      </c>
      <c r="P6339">
        <v>50</v>
      </c>
      <c r="Q6339">
        <v>1007</v>
      </c>
      <c r="R6339">
        <v>0</v>
      </c>
      <c r="S6339">
        <v>0</v>
      </c>
      <c r="T6339">
        <v>12.833333</v>
      </c>
      <c r="U6339">
        <v>258.46333299999998</v>
      </c>
    </row>
    <row r="6340" spans="1:21" x14ac:dyDescent="0.25">
      <c r="A6340" t="s">
        <v>23947</v>
      </c>
      <c r="B6340">
        <v>1</v>
      </c>
      <c r="C6340" t="s">
        <v>79</v>
      </c>
      <c r="D6340" t="s">
        <v>119</v>
      </c>
      <c r="E6340" t="s">
        <v>23948</v>
      </c>
      <c r="F6340" t="s">
        <v>6612</v>
      </c>
      <c r="G6340" t="s">
        <v>72</v>
      </c>
      <c r="H6340" t="s">
        <v>129</v>
      </c>
      <c r="I6340" t="s">
        <v>22</v>
      </c>
      <c r="J6340" t="s">
        <v>141</v>
      </c>
      <c r="K6340" t="s">
        <v>23949</v>
      </c>
      <c r="L6340" t="s">
        <v>23950</v>
      </c>
      <c r="M6340">
        <v>0.47194444400000002</v>
      </c>
      <c r="N6340">
        <v>117</v>
      </c>
      <c r="O6340">
        <v>18706</v>
      </c>
      <c r="P6340">
        <v>2</v>
      </c>
      <c r="Q6340">
        <v>9</v>
      </c>
      <c r="R6340">
        <v>55.217500000000001</v>
      </c>
      <c r="S6340">
        <v>8828.1927689999993</v>
      </c>
      <c r="T6340">
        <v>0.94388899999999998</v>
      </c>
      <c r="U6340">
        <v>4.2474999999999996</v>
      </c>
    </row>
    <row r="6341" spans="1:21" x14ac:dyDescent="0.25">
      <c r="A6341" t="s">
        <v>23951</v>
      </c>
      <c r="B6341">
        <v>1</v>
      </c>
      <c r="C6341" t="s">
        <v>79</v>
      </c>
      <c r="D6341" t="s">
        <v>119</v>
      </c>
      <c r="E6341" t="s">
        <v>23952</v>
      </c>
      <c r="F6341" t="s">
        <v>140</v>
      </c>
      <c r="G6341" t="s">
        <v>76</v>
      </c>
      <c r="H6341" t="s">
        <v>129</v>
      </c>
      <c r="I6341" t="s">
        <v>22</v>
      </c>
      <c r="J6341" t="s">
        <v>141</v>
      </c>
      <c r="K6341" t="s">
        <v>23953</v>
      </c>
      <c r="L6341" t="s">
        <v>23954</v>
      </c>
      <c r="M6341">
        <v>0.384444444</v>
      </c>
      <c r="N6341">
        <v>2</v>
      </c>
      <c r="O6341">
        <v>333</v>
      </c>
      <c r="P6341">
        <v>112</v>
      </c>
      <c r="Q6341">
        <v>1170</v>
      </c>
      <c r="R6341">
        <v>0.76888900000000004</v>
      </c>
      <c r="S6341">
        <v>128.02000000000001</v>
      </c>
      <c r="T6341">
        <v>43.057777999999999</v>
      </c>
      <c r="U6341">
        <v>449.79999900000001</v>
      </c>
    </row>
    <row r="6342" spans="1:21" x14ac:dyDescent="0.25">
      <c r="A6342" t="s">
        <v>23955</v>
      </c>
      <c r="B6342">
        <v>1</v>
      </c>
      <c r="C6342" t="s">
        <v>79</v>
      </c>
      <c r="D6342" t="s">
        <v>119</v>
      </c>
      <c r="E6342" t="s">
        <v>4890</v>
      </c>
      <c r="F6342" t="s">
        <v>140</v>
      </c>
      <c r="G6342" t="s">
        <v>72</v>
      </c>
      <c r="H6342" t="s">
        <v>129</v>
      </c>
      <c r="I6342" t="s">
        <v>22</v>
      </c>
      <c r="J6342" t="s">
        <v>141</v>
      </c>
      <c r="K6342" t="s">
        <v>23956</v>
      </c>
      <c r="L6342" t="s">
        <v>6665</v>
      </c>
      <c r="M6342">
        <v>8.2777776999999997E-2</v>
      </c>
      <c r="N6342">
        <v>1</v>
      </c>
      <c r="O6342">
        <v>124</v>
      </c>
      <c r="P6342">
        <v>0</v>
      </c>
      <c r="Q6342">
        <v>0</v>
      </c>
      <c r="R6342">
        <v>8.2778000000000004E-2</v>
      </c>
      <c r="S6342">
        <v>10.264443999999999</v>
      </c>
      <c r="T6342">
        <v>0</v>
      </c>
      <c r="U6342">
        <v>0</v>
      </c>
    </row>
    <row r="6343" spans="1:21" x14ac:dyDescent="0.25">
      <c r="A6343" t="s">
        <v>23957</v>
      </c>
      <c r="B6343">
        <v>1</v>
      </c>
      <c r="C6343" t="s">
        <v>79</v>
      </c>
      <c r="D6343" t="s">
        <v>119</v>
      </c>
      <c r="E6343" t="s">
        <v>4894</v>
      </c>
      <c r="F6343" t="s">
        <v>140</v>
      </c>
      <c r="G6343" t="s">
        <v>72</v>
      </c>
      <c r="H6343" t="s">
        <v>129</v>
      </c>
      <c r="I6343" t="s">
        <v>22</v>
      </c>
      <c r="J6343" t="s">
        <v>141</v>
      </c>
      <c r="K6343" t="s">
        <v>23958</v>
      </c>
      <c r="L6343" t="s">
        <v>23959</v>
      </c>
      <c r="M6343">
        <v>0.26250000000000001</v>
      </c>
      <c r="N6343">
        <v>0</v>
      </c>
      <c r="O6343">
        <v>0</v>
      </c>
      <c r="P6343">
        <v>1</v>
      </c>
      <c r="Q6343">
        <v>116</v>
      </c>
      <c r="R6343">
        <v>0</v>
      </c>
      <c r="S6343">
        <v>0</v>
      </c>
      <c r="T6343">
        <v>0.26250000000000001</v>
      </c>
      <c r="U6343">
        <v>30.45</v>
      </c>
    </row>
    <row r="6344" spans="1:21" x14ac:dyDescent="0.25">
      <c r="A6344" t="s">
        <v>23960</v>
      </c>
      <c r="B6344">
        <v>1</v>
      </c>
      <c r="C6344" t="s">
        <v>79</v>
      </c>
      <c r="D6344" t="s">
        <v>119</v>
      </c>
      <c r="E6344" t="s">
        <v>4902</v>
      </c>
      <c r="F6344" t="s">
        <v>140</v>
      </c>
      <c r="G6344" t="s">
        <v>72</v>
      </c>
      <c r="H6344" t="s">
        <v>129</v>
      </c>
      <c r="I6344" t="s">
        <v>22</v>
      </c>
      <c r="J6344" t="s">
        <v>141</v>
      </c>
      <c r="K6344" t="s">
        <v>23961</v>
      </c>
      <c r="L6344" t="s">
        <v>23962</v>
      </c>
      <c r="M6344">
        <v>0.29916666600000003</v>
      </c>
      <c r="N6344">
        <v>0</v>
      </c>
      <c r="O6344">
        <v>0</v>
      </c>
      <c r="P6344">
        <v>50</v>
      </c>
      <c r="Q6344">
        <v>1007</v>
      </c>
      <c r="R6344">
        <v>0</v>
      </c>
      <c r="S6344">
        <v>0</v>
      </c>
      <c r="T6344">
        <v>14.958333</v>
      </c>
      <c r="U6344">
        <v>301.26083299999999</v>
      </c>
    </row>
    <row r="6345" spans="1:21" x14ac:dyDescent="0.25">
      <c r="A6345" t="s">
        <v>23963</v>
      </c>
      <c r="B6345">
        <v>1</v>
      </c>
      <c r="C6345" t="s">
        <v>79</v>
      </c>
      <c r="D6345" t="s">
        <v>123</v>
      </c>
      <c r="E6345" t="s">
        <v>23964</v>
      </c>
      <c r="F6345" t="s">
        <v>5012</v>
      </c>
      <c r="G6345" t="s">
        <v>72</v>
      </c>
      <c r="H6345" t="s">
        <v>129</v>
      </c>
      <c r="I6345" t="s">
        <v>22</v>
      </c>
      <c r="J6345" t="s">
        <v>141</v>
      </c>
      <c r="K6345" t="s">
        <v>23965</v>
      </c>
      <c r="L6345" t="s">
        <v>23966</v>
      </c>
      <c r="M6345">
        <v>0.52305555500000001</v>
      </c>
      <c r="N6345">
        <v>3</v>
      </c>
      <c r="O6345">
        <v>179</v>
      </c>
      <c r="P6345">
        <v>0</v>
      </c>
      <c r="Q6345">
        <v>14</v>
      </c>
      <c r="R6345">
        <v>1.569167</v>
      </c>
      <c r="S6345">
        <v>93.626943999999995</v>
      </c>
      <c r="T6345">
        <v>0</v>
      </c>
      <c r="U6345">
        <v>7.3227779999999996</v>
      </c>
    </row>
    <row r="6346" spans="1:21" x14ac:dyDescent="0.25">
      <c r="A6346" t="s">
        <v>23967</v>
      </c>
      <c r="B6346">
        <v>1</v>
      </c>
      <c r="C6346" t="s">
        <v>79</v>
      </c>
      <c r="D6346" t="s">
        <v>123</v>
      </c>
      <c r="E6346" t="s">
        <v>23968</v>
      </c>
      <c r="F6346" t="s">
        <v>4986</v>
      </c>
      <c r="G6346" t="s">
        <v>71</v>
      </c>
      <c r="H6346" t="s">
        <v>129</v>
      </c>
      <c r="I6346" t="s">
        <v>22</v>
      </c>
      <c r="J6346" t="s">
        <v>141</v>
      </c>
      <c r="K6346" t="s">
        <v>23969</v>
      </c>
      <c r="L6346" t="s">
        <v>23970</v>
      </c>
      <c r="M6346">
        <v>0.89972222199999996</v>
      </c>
      <c r="N6346">
        <v>0</v>
      </c>
      <c r="O6346">
        <v>0</v>
      </c>
      <c r="P6346">
        <v>0</v>
      </c>
      <c r="Q6346">
        <v>5</v>
      </c>
      <c r="R6346">
        <v>0</v>
      </c>
      <c r="S6346">
        <v>0</v>
      </c>
      <c r="T6346">
        <v>0</v>
      </c>
      <c r="U6346">
        <v>4.4986110000000004</v>
      </c>
    </row>
    <row r="6347" spans="1:21" x14ac:dyDescent="0.25">
      <c r="A6347" t="s">
        <v>23971</v>
      </c>
      <c r="B6347">
        <v>1</v>
      </c>
      <c r="C6347" t="s">
        <v>79</v>
      </c>
      <c r="D6347" t="s">
        <v>120</v>
      </c>
      <c r="E6347" t="s">
        <v>23972</v>
      </c>
      <c r="F6347" t="s">
        <v>140</v>
      </c>
      <c r="G6347" t="s">
        <v>72</v>
      </c>
      <c r="H6347" t="s">
        <v>129</v>
      </c>
      <c r="I6347" t="s">
        <v>22</v>
      </c>
      <c r="J6347" t="s">
        <v>141</v>
      </c>
      <c r="K6347" t="s">
        <v>23973</v>
      </c>
      <c r="L6347" t="s">
        <v>23974</v>
      </c>
      <c r="M6347">
        <v>0.234444444</v>
      </c>
      <c r="N6347">
        <v>12</v>
      </c>
      <c r="O6347">
        <v>569</v>
      </c>
      <c r="P6347">
        <v>0</v>
      </c>
      <c r="Q6347">
        <v>0</v>
      </c>
      <c r="R6347">
        <v>2.8133330000000001</v>
      </c>
      <c r="S6347">
        <v>133.398889</v>
      </c>
      <c r="T6347">
        <v>0</v>
      </c>
      <c r="U6347">
        <v>0</v>
      </c>
    </row>
    <row r="6348" spans="1:21" x14ac:dyDescent="0.25">
      <c r="A6348" t="s">
        <v>23975</v>
      </c>
      <c r="B6348">
        <v>1</v>
      </c>
      <c r="C6348" t="s">
        <v>78</v>
      </c>
      <c r="D6348" t="s">
        <v>84</v>
      </c>
      <c r="E6348" t="s">
        <v>23976</v>
      </c>
      <c r="F6348" t="s">
        <v>4991</v>
      </c>
      <c r="G6348" t="s">
        <v>71</v>
      </c>
      <c r="H6348" t="s">
        <v>129</v>
      </c>
      <c r="I6348" t="s">
        <v>22</v>
      </c>
      <c r="J6348" t="s">
        <v>141</v>
      </c>
      <c r="K6348" t="s">
        <v>23977</v>
      </c>
      <c r="L6348" t="s">
        <v>23978</v>
      </c>
      <c r="M6348">
        <v>5.0852777769999999</v>
      </c>
      <c r="N6348">
        <v>0</v>
      </c>
      <c r="O6348">
        <v>1</v>
      </c>
      <c r="P6348">
        <v>0</v>
      </c>
      <c r="Q6348">
        <v>0</v>
      </c>
      <c r="R6348">
        <v>0</v>
      </c>
      <c r="S6348">
        <v>5.0852779999999997</v>
      </c>
      <c r="T6348">
        <v>0</v>
      </c>
      <c r="U6348">
        <v>0</v>
      </c>
    </row>
    <row r="6349" spans="1:21" x14ac:dyDescent="0.25">
      <c r="A6349" t="s">
        <v>23979</v>
      </c>
      <c r="B6349">
        <v>1</v>
      </c>
      <c r="C6349" t="s">
        <v>78</v>
      </c>
      <c r="D6349" t="s">
        <v>97</v>
      </c>
      <c r="E6349" t="s">
        <v>23980</v>
      </c>
      <c r="F6349" t="s">
        <v>4991</v>
      </c>
      <c r="G6349" t="s">
        <v>71</v>
      </c>
      <c r="H6349" t="s">
        <v>129</v>
      </c>
      <c r="I6349" t="s">
        <v>22</v>
      </c>
      <c r="J6349" t="s">
        <v>141</v>
      </c>
      <c r="K6349" t="s">
        <v>23981</v>
      </c>
      <c r="L6349" t="s">
        <v>23982</v>
      </c>
      <c r="M6349">
        <v>4.5452777769999999</v>
      </c>
      <c r="N6349">
        <v>0</v>
      </c>
      <c r="O6349">
        <v>1</v>
      </c>
      <c r="P6349">
        <v>0</v>
      </c>
      <c r="Q6349">
        <v>0</v>
      </c>
      <c r="R6349">
        <v>0</v>
      </c>
      <c r="S6349">
        <v>4.5452779999999997</v>
      </c>
      <c r="T6349">
        <v>0</v>
      </c>
      <c r="U6349">
        <v>0</v>
      </c>
    </row>
    <row r="6350" spans="1:21" x14ac:dyDescent="0.25">
      <c r="A6350" t="s">
        <v>23983</v>
      </c>
      <c r="B6350">
        <v>1</v>
      </c>
      <c r="C6350" t="s">
        <v>79</v>
      </c>
      <c r="D6350" t="s">
        <v>125</v>
      </c>
      <c r="E6350" t="s">
        <v>19544</v>
      </c>
      <c r="F6350" t="s">
        <v>5012</v>
      </c>
      <c r="G6350" t="s">
        <v>72</v>
      </c>
      <c r="H6350" t="s">
        <v>129</v>
      </c>
      <c r="I6350" t="s">
        <v>22</v>
      </c>
      <c r="J6350" t="s">
        <v>141</v>
      </c>
      <c r="K6350" t="s">
        <v>23984</v>
      </c>
      <c r="L6350" t="s">
        <v>23985</v>
      </c>
      <c r="M6350">
        <v>3.6952777769999998</v>
      </c>
      <c r="N6350">
        <v>0</v>
      </c>
      <c r="O6350">
        <v>0</v>
      </c>
      <c r="P6350">
        <v>5</v>
      </c>
      <c r="Q6350">
        <v>72</v>
      </c>
      <c r="R6350">
        <v>0</v>
      </c>
      <c r="S6350">
        <v>0</v>
      </c>
      <c r="T6350">
        <v>18.476389000000001</v>
      </c>
      <c r="U6350">
        <v>266.06</v>
      </c>
    </row>
    <row r="6351" spans="1:21" x14ac:dyDescent="0.25">
      <c r="A6351" t="s">
        <v>23986</v>
      </c>
      <c r="B6351">
        <v>1</v>
      </c>
      <c r="C6351" t="s">
        <v>79</v>
      </c>
      <c r="D6351" t="s">
        <v>125</v>
      </c>
      <c r="E6351" t="s">
        <v>12967</v>
      </c>
      <c r="F6351" t="s">
        <v>5012</v>
      </c>
      <c r="G6351" t="s">
        <v>72</v>
      </c>
      <c r="H6351" t="s">
        <v>129</v>
      </c>
      <c r="I6351" t="s">
        <v>22</v>
      </c>
      <c r="J6351" t="s">
        <v>141</v>
      </c>
      <c r="K6351" t="s">
        <v>23987</v>
      </c>
      <c r="L6351" t="s">
        <v>23988</v>
      </c>
      <c r="M6351">
        <v>0.91694444399999997</v>
      </c>
      <c r="N6351">
        <v>0</v>
      </c>
      <c r="O6351">
        <v>0</v>
      </c>
      <c r="P6351">
        <v>8</v>
      </c>
      <c r="Q6351">
        <v>72</v>
      </c>
      <c r="R6351">
        <v>0</v>
      </c>
      <c r="S6351">
        <v>0</v>
      </c>
      <c r="T6351">
        <v>7.3355560000000004</v>
      </c>
      <c r="U6351">
        <v>66.02</v>
      </c>
    </row>
    <row r="6352" spans="1:21" x14ac:dyDescent="0.25">
      <c r="A6352" t="s">
        <v>23989</v>
      </c>
      <c r="B6352">
        <v>1</v>
      </c>
      <c r="C6352" t="s">
        <v>79</v>
      </c>
      <c r="D6352" t="s">
        <v>125</v>
      </c>
      <c r="E6352" t="s">
        <v>12923</v>
      </c>
      <c r="F6352" t="s">
        <v>140</v>
      </c>
      <c r="G6352" t="s">
        <v>72</v>
      </c>
      <c r="H6352" t="s">
        <v>129</v>
      </c>
      <c r="I6352" t="s">
        <v>22</v>
      </c>
      <c r="J6352" t="s">
        <v>141</v>
      </c>
      <c r="K6352" t="s">
        <v>23990</v>
      </c>
      <c r="L6352" t="s">
        <v>23991</v>
      </c>
      <c r="M6352">
        <v>0.56861111099999995</v>
      </c>
      <c r="N6352">
        <v>20</v>
      </c>
      <c r="O6352">
        <v>3132</v>
      </c>
      <c r="P6352">
        <v>9</v>
      </c>
      <c r="Q6352">
        <v>222</v>
      </c>
      <c r="R6352">
        <v>11.372222000000001</v>
      </c>
      <c r="S6352">
        <v>1780.89</v>
      </c>
      <c r="T6352">
        <v>5.1174999999999997</v>
      </c>
      <c r="U6352">
        <v>126.231667</v>
      </c>
    </row>
    <row r="6353" spans="1:21" x14ac:dyDescent="0.25">
      <c r="A6353" t="s">
        <v>23992</v>
      </c>
      <c r="B6353">
        <v>1</v>
      </c>
      <c r="C6353" t="s">
        <v>79</v>
      </c>
      <c r="D6353" t="s">
        <v>121</v>
      </c>
      <c r="E6353" t="s">
        <v>23993</v>
      </c>
      <c r="F6353" t="s">
        <v>2199</v>
      </c>
      <c r="G6353" t="s">
        <v>71</v>
      </c>
      <c r="H6353" t="s">
        <v>129</v>
      </c>
      <c r="I6353" t="s">
        <v>24</v>
      </c>
      <c r="J6353" t="s">
        <v>141</v>
      </c>
      <c r="K6353" t="s">
        <v>23994</v>
      </c>
      <c r="L6353" t="s">
        <v>23995</v>
      </c>
      <c r="M6353">
        <v>1.444722222</v>
      </c>
      <c r="N6353">
        <v>0</v>
      </c>
      <c r="O6353">
        <v>1</v>
      </c>
      <c r="P6353">
        <v>0</v>
      </c>
      <c r="Q6353">
        <v>0</v>
      </c>
      <c r="R6353">
        <v>0</v>
      </c>
      <c r="S6353">
        <v>1.4447220000000001</v>
      </c>
      <c r="T6353">
        <v>0</v>
      </c>
      <c r="U6353">
        <v>0</v>
      </c>
    </row>
    <row r="6354" spans="1:21" x14ac:dyDescent="0.25">
      <c r="A6354" t="s">
        <v>23996</v>
      </c>
      <c r="B6354">
        <v>1</v>
      </c>
      <c r="C6354" t="s">
        <v>79</v>
      </c>
      <c r="D6354" t="s">
        <v>121</v>
      </c>
      <c r="E6354" t="s">
        <v>23759</v>
      </c>
      <c r="F6354" t="s">
        <v>140</v>
      </c>
      <c r="G6354" t="s">
        <v>72</v>
      </c>
      <c r="H6354" t="s">
        <v>129</v>
      </c>
      <c r="I6354" t="s">
        <v>22</v>
      </c>
      <c r="J6354" t="s">
        <v>141</v>
      </c>
      <c r="K6354" t="s">
        <v>23997</v>
      </c>
      <c r="L6354" t="s">
        <v>23998</v>
      </c>
      <c r="M6354">
        <v>0.47555555500000002</v>
      </c>
      <c r="N6354">
        <v>19</v>
      </c>
      <c r="O6354">
        <v>2314</v>
      </c>
      <c r="P6354">
        <v>4</v>
      </c>
      <c r="Q6354">
        <v>0</v>
      </c>
      <c r="R6354">
        <v>9.0355559999999997</v>
      </c>
      <c r="S6354">
        <v>1100.4355539999999</v>
      </c>
      <c r="T6354">
        <v>1.9022220000000001</v>
      </c>
      <c r="U6354">
        <v>0</v>
      </c>
    </row>
    <row r="6355" spans="1:21" x14ac:dyDescent="0.25">
      <c r="A6355" t="s">
        <v>23999</v>
      </c>
      <c r="B6355">
        <v>1</v>
      </c>
      <c r="C6355" t="s">
        <v>79</v>
      </c>
      <c r="D6355" t="s">
        <v>121</v>
      </c>
      <c r="E6355" t="s">
        <v>4275</v>
      </c>
      <c r="F6355" t="s">
        <v>140</v>
      </c>
      <c r="G6355" t="s">
        <v>72</v>
      </c>
      <c r="H6355" t="s">
        <v>129</v>
      </c>
      <c r="I6355" t="s">
        <v>22</v>
      </c>
      <c r="J6355" t="s">
        <v>141</v>
      </c>
      <c r="K6355" t="s">
        <v>24000</v>
      </c>
      <c r="L6355" t="s">
        <v>24001</v>
      </c>
      <c r="M6355">
        <v>0.313611111</v>
      </c>
      <c r="N6355">
        <v>0</v>
      </c>
      <c r="O6355">
        <v>152</v>
      </c>
      <c r="P6355">
        <v>1</v>
      </c>
      <c r="Q6355">
        <v>3</v>
      </c>
      <c r="R6355">
        <v>0</v>
      </c>
      <c r="S6355">
        <v>47.668889</v>
      </c>
      <c r="T6355">
        <v>0.31361099999999997</v>
      </c>
      <c r="U6355">
        <v>0.94083300000000003</v>
      </c>
    </row>
    <row r="6356" spans="1:21" x14ac:dyDescent="0.25">
      <c r="A6356" t="s">
        <v>24002</v>
      </c>
      <c r="B6356">
        <v>1</v>
      </c>
      <c r="C6356" t="s">
        <v>78</v>
      </c>
      <c r="D6356" t="s">
        <v>91</v>
      </c>
      <c r="E6356" t="s">
        <v>24003</v>
      </c>
      <c r="F6356" t="s">
        <v>140</v>
      </c>
      <c r="G6356" t="s">
        <v>72</v>
      </c>
      <c r="H6356" t="s">
        <v>129</v>
      </c>
      <c r="I6356" t="s">
        <v>22</v>
      </c>
      <c r="J6356" t="s">
        <v>141</v>
      </c>
      <c r="K6356" t="s">
        <v>24004</v>
      </c>
      <c r="L6356" t="s">
        <v>24005</v>
      </c>
      <c r="M6356">
        <v>1.051111111</v>
      </c>
      <c r="N6356">
        <v>0</v>
      </c>
      <c r="O6356">
        <v>0</v>
      </c>
      <c r="P6356">
        <v>30</v>
      </c>
      <c r="Q6356">
        <v>608</v>
      </c>
      <c r="R6356">
        <v>0</v>
      </c>
      <c r="S6356">
        <v>0</v>
      </c>
      <c r="T6356">
        <v>31.533332999999999</v>
      </c>
      <c r="U6356">
        <v>639.07555500000001</v>
      </c>
    </row>
    <row r="6357" spans="1:21" x14ac:dyDescent="0.25">
      <c r="A6357" t="s">
        <v>24006</v>
      </c>
      <c r="B6357">
        <v>1</v>
      </c>
      <c r="C6357" t="s">
        <v>78</v>
      </c>
      <c r="D6357" t="s">
        <v>91</v>
      </c>
      <c r="E6357" t="s">
        <v>3351</v>
      </c>
      <c r="F6357" t="s">
        <v>140</v>
      </c>
      <c r="G6357" t="s">
        <v>72</v>
      </c>
      <c r="H6357" t="s">
        <v>129</v>
      </c>
      <c r="I6357" t="s">
        <v>22</v>
      </c>
      <c r="J6357" t="s">
        <v>141</v>
      </c>
      <c r="K6357" t="s">
        <v>24007</v>
      </c>
      <c r="L6357" t="s">
        <v>24008</v>
      </c>
      <c r="M6357">
        <v>0.34</v>
      </c>
      <c r="N6357">
        <v>0</v>
      </c>
      <c r="O6357">
        <v>0</v>
      </c>
      <c r="P6357">
        <v>76</v>
      </c>
      <c r="Q6357">
        <v>288</v>
      </c>
      <c r="R6357">
        <v>0</v>
      </c>
      <c r="S6357">
        <v>0</v>
      </c>
      <c r="T6357">
        <v>25.84</v>
      </c>
      <c r="U6357">
        <v>97.92</v>
      </c>
    </row>
    <row r="6358" spans="1:21" x14ac:dyDescent="0.25">
      <c r="A6358" t="s">
        <v>24009</v>
      </c>
      <c r="B6358">
        <v>1</v>
      </c>
      <c r="C6358" t="s">
        <v>78</v>
      </c>
      <c r="D6358" t="s">
        <v>91</v>
      </c>
      <c r="E6358" t="s">
        <v>3355</v>
      </c>
      <c r="F6358" t="s">
        <v>140</v>
      </c>
      <c r="G6358" t="s">
        <v>72</v>
      </c>
      <c r="H6358" t="s">
        <v>129</v>
      </c>
      <c r="I6358" t="s">
        <v>22</v>
      </c>
      <c r="J6358" t="s">
        <v>141</v>
      </c>
      <c r="K6358" t="s">
        <v>24010</v>
      </c>
      <c r="L6358" t="s">
        <v>24011</v>
      </c>
      <c r="M6358">
        <v>1.1363888879999999</v>
      </c>
      <c r="N6358">
        <v>0</v>
      </c>
      <c r="O6358">
        <v>0</v>
      </c>
      <c r="P6358">
        <v>52</v>
      </c>
      <c r="Q6358">
        <v>4</v>
      </c>
      <c r="R6358">
        <v>0</v>
      </c>
      <c r="S6358">
        <v>0</v>
      </c>
      <c r="T6358">
        <v>59.092222</v>
      </c>
      <c r="U6358">
        <v>4.5455560000000004</v>
      </c>
    </row>
    <row r="6359" spans="1:21" x14ac:dyDescent="0.25">
      <c r="A6359" t="s">
        <v>24012</v>
      </c>
      <c r="B6359">
        <v>1</v>
      </c>
      <c r="C6359" t="s">
        <v>78</v>
      </c>
      <c r="D6359" t="s">
        <v>91</v>
      </c>
      <c r="E6359" t="s">
        <v>24013</v>
      </c>
      <c r="F6359" t="s">
        <v>140</v>
      </c>
      <c r="G6359" t="s">
        <v>72</v>
      </c>
      <c r="H6359" t="s">
        <v>129</v>
      </c>
      <c r="I6359" t="s">
        <v>22</v>
      </c>
      <c r="J6359" t="s">
        <v>141</v>
      </c>
      <c r="K6359" t="s">
        <v>24014</v>
      </c>
      <c r="L6359" t="s">
        <v>24015</v>
      </c>
      <c r="M6359">
        <v>0.39694444400000001</v>
      </c>
      <c r="N6359">
        <v>0</v>
      </c>
      <c r="O6359">
        <v>0</v>
      </c>
      <c r="P6359">
        <v>3</v>
      </c>
      <c r="Q6359">
        <v>0</v>
      </c>
      <c r="R6359">
        <v>0</v>
      </c>
      <c r="S6359">
        <v>0</v>
      </c>
      <c r="T6359">
        <v>1.190833</v>
      </c>
      <c r="U6359">
        <v>0</v>
      </c>
    </row>
    <row r="6360" spans="1:21" x14ac:dyDescent="0.25">
      <c r="A6360" t="s">
        <v>24016</v>
      </c>
      <c r="B6360">
        <v>1</v>
      </c>
      <c r="C6360" t="s">
        <v>78</v>
      </c>
      <c r="D6360" t="s">
        <v>91</v>
      </c>
      <c r="E6360" t="s">
        <v>24017</v>
      </c>
      <c r="F6360" t="s">
        <v>140</v>
      </c>
      <c r="G6360" t="s">
        <v>72</v>
      </c>
      <c r="H6360" t="s">
        <v>129</v>
      </c>
      <c r="I6360" t="s">
        <v>22</v>
      </c>
      <c r="J6360" t="s">
        <v>141</v>
      </c>
      <c r="K6360" t="s">
        <v>24018</v>
      </c>
      <c r="L6360" t="s">
        <v>24019</v>
      </c>
      <c r="M6360">
        <v>3.5744444440000001</v>
      </c>
      <c r="N6360">
        <v>0</v>
      </c>
      <c r="O6360">
        <v>0</v>
      </c>
      <c r="P6360">
        <v>6</v>
      </c>
      <c r="Q6360">
        <v>0</v>
      </c>
      <c r="R6360">
        <v>0</v>
      </c>
      <c r="S6360">
        <v>0</v>
      </c>
      <c r="T6360">
        <v>21.446667000000001</v>
      </c>
      <c r="U6360">
        <v>0</v>
      </c>
    </row>
    <row r="6361" spans="1:21" x14ac:dyDescent="0.25">
      <c r="A6361" t="s">
        <v>24020</v>
      </c>
      <c r="B6361">
        <v>1</v>
      </c>
      <c r="C6361" t="s">
        <v>78</v>
      </c>
      <c r="D6361" t="s">
        <v>91</v>
      </c>
      <c r="E6361" t="s">
        <v>24021</v>
      </c>
      <c r="F6361" t="s">
        <v>4986</v>
      </c>
      <c r="G6361" t="s">
        <v>71</v>
      </c>
      <c r="H6361" t="s">
        <v>129</v>
      </c>
      <c r="I6361" t="s">
        <v>22</v>
      </c>
      <c r="J6361" t="s">
        <v>141</v>
      </c>
      <c r="K6361" t="s">
        <v>24022</v>
      </c>
      <c r="L6361" t="s">
        <v>24023</v>
      </c>
      <c r="M6361">
        <v>1.2977777770000001</v>
      </c>
      <c r="N6361">
        <v>0</v>
      </c>
      <c r="O6361">
        <v>0</v>
      </c>
      <c r="P6361">
        <v>0</v>
      </c>
      <c r="Q6361">
        <v>8</v>
      </c>
      <c r="R6361">
        <v>0</v>
      </c>
      <c r="S6361">
        <v>0</v>
      </c>
      <c r="T6361">
        <v>0</v>
      </c>
      <c r="U6361">
        <v>10.382222000000001</v>
      </c>
    </row>
    <row r="6362" spans="1:21" x14ac:dyDescent="0.25">
      <c r="A6362" t="s">
        <v>24024</v>
      </c>
      <c r="B6362">
        <v>1</v>
      </c>
      <c r="C6362" t="s">
        <v>78</v>
      </c>
      <c r="D6362" t="s">
        <v>91</v>
      </c>
      <c r="E6362" t="s">
        <v>24003</v>
      </c>
      <c r="F6362" t="s">
        <v>140</v>
      </c>
      <c r="G6362" t="s">
        <v>72</v>
      </c>
      <c r="H6362" t="s">
        <v>129</v>
      </c>
      <c r="I6362" t="s">
        <v>22</v>
      </c>
      <c r="J6362" t="s">
        <v>141</v>
      </c>
      <c r="K6362" t="s">
        <v>24025</v>
      </c>
      <c r="L6362" t="s">
        <v>24026</v>
      </c>
      <c r="M6362">
        <v>1.1330555550000001</v>
      </c>
      <c r="N6362">
        <v>0</v>
      </c>
      <c r="O6362">
        <v>0</v>
      </c>
      <c r="P6362">
        <v>30</v>
      </c>
      <c r="Q6362">
        <v>608</v>
      </c>
      <c r="R6362">
        <v>0</v>
      </c>
      <c r="S6362">
        <v>0</v>
      </c>
      <c r="T6362">
        <v>33.991667</v>
      </c>
      <c r="U6362">
        <v>688.89777700000002</v>
      </c>
    </row>
    <row r="6363" spans="1:21" x14ac:dyDescent="0.25">
      <c r="A6363" t="s">
        <v>24027</v>
      </c>
      <c r="B6363">
        <v>1</v>
      </c>
      <c r="C6363" t="s">
        <v>78</v>
      </c>
      <c r="D6363" t="s">
        <v>92</v>
      </c>
      <c r="E6363" t="s">
        <v>24028</v>
      </c>
      <c r="F6363" t="s">
        <v>140</v>
      </c>
      <c r="G6363" t="s">
        <v>72</v>
      </c>
      <c r="H6363" t="s">
        <v>168</v>
      </c>
      <c r="I6363" t="s">
        <v>22</v>
      </c>
      <c r="J6363" t="s">
        <v>141</v>
      </c>
      <c r="K6363" t="s">
        <v>24029</v>
      </c>
      <c r="L6363" t="s">
        <v>24030</v>
      </c>
      <c r="M6363">
        <v>4.0277777000000001E-2</v>
      </c>
      <c r="N6363">
        <v>27</v>
      </c>
      <c r="O6363">
        <v>2459</v>
      </c>
      <c r="P6363">
        <v>166</v>
      </c>
      <c r="Q6363">
        <v>2428</v>
      </c>
      <c r="R6363">
        <v>1.0874999999999999</v>
      </c>
      <c r="S6363">
        <v>99.043053999999998</v>
      </c>
      <c r="T6363">
        <v>6.6861110000000004</v>
      </c>
      <c r="U6363">
        <v>97.794443000000001</v>
      </c>
    </row>
    <row r="6364" spans="1:21" x14ac:dyDescent="0.25">
      <c r="A6364" t="s">
        <v>24031</v>
      </c>
      <c r="B6364">
        <v>1</v>
      </c>
      <c r="C6364" t="s">
        <v>78</v>
      </c>
      <c r="D6364" t="s">
        <v>92</v>
      </c>
      <c r="E6364" t="s">
        <v>1313</v>
      </c>
      <c r="F6364" t="s">
        <v>140</v>
      </c>
      <c r="G6364" t="s">
        <v>72</v>
      </c>
      <c r="H6364" t="s">
        <v>168</v>
      </c>
      <c r="I6364" t="s">
        <v>22</v>
      </c>
      <c r="J6364" t="s">
        <v>141</v>
      </c>
      <c r="K6364" t="s">
        <v>24032</v>
      </c>
      <c r="L6364" t="s">
        <v>24033</v>
      </c>
      <c r="M6364">
        <v>5.8333329999999996E-3</v>
      </c>
      <c r="N6364">
        <v>0</v>
      </c>
      <c r="O6364">
        <v>0</v>
      </c>
      <c r="P6364">
        <v>82</v>
      </c>
      <c r="Q6364">
        <v>2416</v>
      </c>
      <c r="R6364">
        <v>0</v>
      </c>
      <c r="S6364">
        <v>0</v>
      </c>
      <c r="T6364">
        <v>0.47833300000000001</v>
      </c>
      <c r="U6364">
        <v>14.093332999999999</v>
      </c>
    </row>
    <row r="6365" spans="1:21" x14ac:dyDescent="0.25">
      <c r="A6365" t="s">
        <v>24034</v>
      </c>
      <c r="B6365">
        <v>1</v>
      </c>
      <c r="C6365" t="s">
        <v>78</v>
      </c>
      <c r="D6365" t="s">
        <v>92</v>
      </c>
      <c r="E6365" t="s">
        <v>24035</v>
      </c>
      <c r="F6365" t="s">
        <v>140</v>
      </c>
      <c r="G6365" t="s">
        <v>72</v>
      </c>
      <c r="H6365" t="s">
        <v>168</v>
      </c>
      <c r="I6365" t="s">
        <v>22</v>
      </c>
      <c r="J6365" t="s">
        <v>141</v>
      </c>
      <c r="K6365" t="s">
        <v>24036</v>
      </c>
      <c r="L6365" t="s">
        <v>24037</v>
      </c>
      <c r="M6365">
        <v>1.3055555E-2</v>
      </c>
      <c r="N6365">
        <v>0</v>
      </c>
      <c r="O6365">
        <v>0</v>
      </c>
      <c r="P6365">
        <v>1</v>
      </c>
      <c r="Q6365">
        <v>87</v>
      </c>
      <c r="R6365">
        <v>0</v>
      </c>
      <c r="S6365">
        <v>0</v>
      </c>
      <c r="T6365">
        <v>1.3056E-2</v>
      </c>
      <c r="U6365">
        <v>1.1358330000000001</v>
      </c>
    </row>
    <row r="6366" spans="1:21" x14ac:dyDescent="0.25">
      <c r="A6366" t="s">
        <v>24038</v>
      </c>
      <c r="B6366">
        <v>1</v>
      </c>
      <c r="C6366" t="s">
        <v>78</v>
      </c>
      <c r="D6366" t="s">
        <v>92</v>
      </c>
      <c r="E6366" t="s">
        <v>24039</v>
      </c>
      <c r="F6366" t="s">
        <v>5177</v>
      </c>
      <c r="G6366" t="s">
        <v>72</v>
      </c>
      <c r="H6366" t="s">
        <v>129</v>
      </c>
      <c r="I6366" t="s">
        <v>22</v>
      </c>
      <c r="J6366" t="s">
        <v>141</v>
      </c>
      <c r="K6366" t="s">
        <v>24040</v>
      </c>
      <c r="L6366" t="s">
        <v>24041</v>
      </c>
      <c r="M6366">
        <v>3.875277777</v>
      </c>
      <c r="N6366">
        <v>0</v>
      </c>
      <c r="O6366">
        <v>0</v>
      </c>
      <c r="P6366">
        <v>1</v>
      </c>
      <c r="Q6366">
        <v>82</v>
      </c>
      <c r="R6366">
        <v>0</v>
      </c>
      <c r="S6366">
        <v>0</v>
      </c>
      <c r="T6366">
        <v>3.8752779999999998</v>
      </c>
      <c r="U6366">
        <v>317.77277800000002</v>
      </c>
    </row>
    <row r="6367" spans="1:21" x14ac:dyDescent="0.25">
      <c r="A6367" t="s">
        <v>24042</v>
      </c>
      <c r="B6367">
        <v>1</v>
      </c>
      <c r="C6367" t="s">
        <v>78</v>
      </c>
      <c r="D6367" t="s">
        <v>92</v>
      </c>
      <c r="E6367" t="s">
        <v>24043</v>
      </c>
      <c r="F6367" t="s">
        <v>3423</v>
      </c>
      <c r="G6367" t="s">
        <v>72</v>
      </c>
      <c r="H6367" t="s">
        <v>129</v>
      </c>
      <c r="I6367" t="s">
        <v>22</v>
      </c>
      <c r="J6367" t="s">
        <v>141</v>
      </c>
      <c r="K6367" t="s">
        <v>24044</v>
      </c>
      <c r="L6367" t="s">
        <v>24045</v>
      </c>
      <c r="M6367">
        <v>0.41888888800000001</v>
      </c>
      <c r="N6367">
        <v>0</v>
      </c>
      <c r="O6367">
        <v>0</v>
      </c>
      <c r="P6367">
        <v>23</v>
      </c>
      <c r="Q6367">
        <v>346</v>
      </c>
      <c r="R6367">
        <v>0</v>
      </c>
      <c r="S6367">
        <v>0</v>
      </c>
      <c r="T6367">
        <v>9.6344440000000002</v>
      </c>
      <c r="U6367">
        <v>144.93555499999999</v>
      </c>
    </row>
    <row r="6368" spans="1:21" x14ac:dyDescent="0.25">
      <c r="A6368" t="s">
        <v>24046</v>
      </c>
      <c r="B6368">
        <v>1</v>
      </c>
      <c r="C6368" t="s">
        <v>78</v>
      </c>
      <c r="D6368" t="s">
        <v>92</v>
      </c>
      <c r="E6368" t="s">
        <v>24035</v>
      </c>
      <c r="F6368" t="s">
        <v>140</v>
      </c>
      <c r="G6368" t="s">
        <v>72</v>
      </c>
      <c r="H6368" t="s">
        <v>129</v>
      </c>
      <c r="I6368" t="s">
        <v>22</v>
      </c>
      <c r="J6368" t="s">
        <v>141</v>
      </c>
      <c r="K6368" t="s">
        <v>24047</v>
      </c>
      <c r="L6368" t="s">
        <v>24048</v>
      </c>
      <c r="M6368">
        <v>0.34555555500000001</v>
      </c>
      <c r="N6368">
        <v>0</v>
      </c>
      <c r="O6368">
        <v>0</v>
      </c>
      <c r="P6368">
        <v>33</v>
      </c>
      <c r="Q6368">
        <v>421</v>
      </c>
      <c r="R6368">
        <v>0</v>
      </c>
      <c r="S6368">
        <v>0</v>
      </c>
      <c r="T6368">
        <v>11.403333</v>
      </c>
      <c r="U6368">
        <v>145.47888900000001</v>
      </c>
    </row>
    <row r="6369" spans="1:21" x14ac:dyDescent="0.25">
      <c r="A6369" t="s">
        <v>24049</v>
      </c>
      <c r="B6369">
        <v>1</v>
      </c>
      <c r="C6369" t="s">
        <v>78</v>
      </c>
      <c r="D6369" t="s">
        <v>92</v>
      </c>
      <c r="E6369" t="s">
        <v>24035</v>
      </c>
      <c r="F6369" t="s">
        <v>140</v>
      </c>
      <c r="G6369" t="s">
        <v>72</v>
      </c>
      <c r="H6369" t="s">
        <v>129</v>
      </c>
      <c r="I6369" t="s">
        <v>22</v>
      </c>
      <c r="J6369" t="s">
        <v>141</v>
      </c>
      <c r="K6369" t="s">
        <v>24050</v>
      </c>
      <c r="L6369" t="s">
        <v>24051</v>
      </c>
      <c r="M6369">
        <v>0.15833333299999999</v>
      </c>
      <c r="N6369">
        <v>0</v>
      </c>
      <c r="O6369">
        <v>0</v>
      </c>
      <c r="P6369">
        <v>33</v>
      </c>
      <c r="Q6369">
        <v>421</v>
      </c>
      <c r="R6369">
        <v>0</v>
      </c>
      <c r="S6369">
        <v>0</v>
      </c>
      <c r="T6369">
        <v>5.2249999999999996</v>
      </c>
      <c r="U6369">
        <v>66.658332999999999</v>
      </c>
    </row>
    <row r="6370" spans="1:21" x14ac:dyDescent="0.25">
      <c r="A6370" t="s">
        <v>24052</v>
      </c>
      <c r="B6370">
        <v>1</v>
      </c>
      <c r="C6370" t="s">
        <v>78</v>
      </c>
      <c r="D6370" t="s">
        <v>92</v>
      </c>
      <c r="E6370" t="s">
        <v>1313</v>
      </c>
      <c r="F6370" t="s">
        <v>140</v>
      </c>
      <c r="G6370" t="s">
        <v>72</v>
      </c>
      <c r="H6370" t="s">
        <v>168</v>
      </c>
      <c r="I6370" t="s">
        <v>22</v>
      </c>
      <c r="J6370" t="s">
        <v>141</v>
      </c>
      <c r="K6370" t="s">
        <v>24053</v>
      </c>
      <c r="L6370" t="s">
        <v>24054</v>
      </c>
      <c r="M6370">
        <v>2.9444444E-2</v>
      </c>
      <c r="N6370">
        <v>0</v>
      </c>
      <c r="O6370">
        <v>0</v>
      </c>
      <c r="P6370">
        <v>82</v>
      </c>
      <c r="Q6370">
        <v>2416</v>
      </c>
      <c r="R6370">
        <v>0</v>
      </c>
      <c r="S6370">
        <v>0</v>
      </c>
      <c r="T6370">
        <v>2.414444</v>
      </c>
      <c r="U6370">
        <v>71.137777</v>
      </c>
    </row>
    <row r="6371" spans="1:21" x14ac:dyDescent="0.25">
      <c r="A6371" t="s">
        <v>24055</v>
      </c>
      <c r="B6371">
        <v>1</v>
      </c>
      <c r="C6371" t="s">
        <v>78</v>
      </c>
      <c r="D6371" t="s">
        <v>92</v>
      </c>
      <c r="E6371" t="s">
        <v>1317</v>
      </c>
      <c r="F6371" t="s">
        <v>5012</v>
      </c>
      <c r="G6371" t="s">
        <v>72</v>
      </c>
      <c r="H6371" t="s">
        <v>129</v>
      </c>
      <c r="I6371" t="s">
        <v>22</v>
      </c>
      <c r="J6371" t="s">
        <v>141</v>
      </c>
      <c r="K6371" t="s">
        <v>24056</v>
      </c>
      <c r="L6371" t="s">
        <v>24057</v>
      </c>
      <c r="M6371">
        <v>0.716388888</v>
      </c>
      <c r="N6371">
        <v>0</v>
      </c>
      <c r="O6371">
        <v>0</v>
      </c>
      <c r="P6371">
        <v>3</v>
      </c>
      <c r="Q6371">
        <v>231</v>
      </c>
      <c r="R6371">
        <v>0</v>
      </c>
      <c r="S6371">
        <v>0</v>
      </c>
      <c r="T6371">
        <v>2.1491669999999998</v>
      </c>
      <c r="U6371">
        <v>165.48583300000001</v>
      </c>
    </row>
    <row r="6372" spans="1:21" x14ac:dyDescent="0.25">
      <c r="A6372" t="s">
        <v>24058</v>
      </c>
      <c r="B6372">
        <v>1</v>
      </c>
      <c r="C6372" t="s">
        <v>78</v>
      </c>
      <c r="D6372" t="s">
        <v>92</v>
      </c>
      <c r="E6372" t="s">
        <v>1313</v>
      </c>
      <c r="F6372" t="s">
        <v>140</v>
      </c>
      <c r="G6372" t="s">
        <v>72</v>
      </c>
      <c r="H6372" t="s">
        <v>168</v>
      </c>
      <c r="I6372" t="s">
        <v>22</v>
      </c>
      <c r="J6372" t="s">
        <v>141</v>
      </c>
      <c r="K6372" t="s">
        <v>24059</v>
      </c>
      <c r="L6372" t="s">
        <v>24060</v>
      </c>
      <c r="M6372">
        <v>5.8333329999999996E-3</v>
      </c>
      <c r="N6372">
        <v>0</v>
      </c>
      <c r="O6372">
        <v>0</v>
      </c>
      <c r="P6372">
        <v>82</v>
      </c>
      <c r="Q6372">
        <v>2416</v>
      </c>
      <c r="R6372">
        <v>0</v>
      </c>
      <c r="S6372">
        <v>0</v>
      </c>
      <c r="T6372">
        <v>0.47833300000000001</v>
      </c>
      <c r="U6372">
        <v>14.093332999999999</v>
      </c>
    </row>
    <row r="6373" spans="1:21" x14ac:dyDescent="0.25">
      <c r="A6373" t="s">
        <v>24061</v>
      </c>
      <c r="B6373">
        <v>1</v>
      </c>
      <c r="C6373" t="s">
        <v>79</v>
      </c>
      <c r="D6373" t="s">
        <v>115</v>
      </c>
      <c r="E6373" t="s">
        <v>24062</v>
      </c>
      <c r="F6373" t="s">
        <v>140</v>
      </c>
      <c r="G6373" t="s">
        <v>72</v>
      </c>
      <c r="H6373" t="s">
        <v>168</v>
      </c>
      <c r="I6373" t="s">
        <v>22</v>
      </c>
      <c r="J6373" t="s">
        <v>141</v>
      </c>
      <c r="K6373" t="s">
        <v>8569</v>
      </c>
      <c r="L6373" t="s">
        <v>24063</v>
      </c>
      <c r="M6373">
        <v>3.7499999999999999E-2</v>
      </c>
      <c r="N6373">
        <v>0</v>
      </c>
      <c r="O6373">
        <v>0</v>
      </c>
      <c r="P6373">
        <v>216</v>
      </c>
      <c r="Q6373">
        <v>1707</v>
      </c>
      <c r="R6373">
        <v>0</v>
      </c>
      <c r="S6373">
        <v>0</v>
      </c>
      <c r="T6373">
        <v>8.1</v>
      </c>
      <c r="U6373">
        <v>64.012500000000003</v>
      </c>
    </row>
    <row r="6374" spans="1:21" x14ac:dyDescent="0.25">
      <c r="A6374" t="s">
        <v>24064</v>
      </c>
      <c r="B6374">
        <v>1</v>
      </c>
      <c r="C6374" t="s">
        <v>78</v>
      </c>
      <c r="D6374" t="s">
        <v>102</v>
      </c>
      <c r="E6374" t="s">
        <v>24065</v>
      </c>
      <c r="F6374" t="s">
        <v>140</v>
      </c>
      <c r="G6374" t="s">
        <v>72</v>
      </c>
      <c r="H6374" t="s">
        <v>129</v>
      </c>
      <c r="I6374" t="s">
        <v>22</v>
      </c>
      <c r="J6374" t="s">
        <v>141</v>
      </c>
      <c r="K6374" t="s">
        <v>24066</v>
      </c>
      <c r="L6374" t="s">
        <v>24067</v>
      </c>
      <c r="M6374">
        <v>0.67305555500000003</v>
      </c>
      <c r="N6374">
        <v>0</v>
      </c>
      <c r="O6374">
        <v>951</v>
      </c>
      <c r="P6374">
        <v>89</v>
      </c>
      <c r="Q6374">
        <v>1717</v>
      </c>
      <c r="R6374">
        <v>0</v>
      </c>
      <c r="S6374">
        <v>640.07583299999999</v>
      </c>
      <c r="T6374">
        <v>59.901944</v>
      </c>
      <c r="U6374">
        <v>1155.6363879999999</v>
      </c>
    </row>
    <row r="6375" spans="1:21" x14ac:dyDescent="0.25">
      <c r="A6375" t="s">
        <v>24068</v>
      </c>
      <c r="B6375">
        <v>1</v>
      </c>
      <c r="C6375" t="s">
        <v>78</v>
      </c>
      <c r="D6375" t="s">
        <v>102</v>
      </c>
      <c r="E6375" t="s">
        <v>24065</v>
      </c>
      <c r="F6375" t="s">
        <v>140</v>
      </c>
      <c r="G6375" t="s">
        <v>72</v>
      </c>
      <c r="H6375" t="s">
        <v>129</v>
      </c>
      <c r="I6375" t="s">
        <v>22</v>
      </c>
      <c r="J6375" t="s">
        <v>141</v>
      </c>
      <c r="K6375" t="s">
        <v>24069</v>
      </c>
      <c r="L6375" t="s">
        <v>24070</v>
      </c>
      <c r="M6375">
        <v>0.37166666599999998</v>
      </c>
      <c r="N6375">
        <v>0</v>
      </c>
      <c r="O6375">
        <v>953</v>
      </c>
      <c r="P6375">
        <v>90</v>
      </c>
      <c r="Q6375">
        <v>1739</v>
      </c>
      <c r="R6375">
        <v>0</v>
      </c>
      <c r="S6375">
        <v>354.19833299999999</v>
      </c>
      <c r="T6375">
        <v>33.450000000000003</v>
      </c>
      <c r="U6375">
        <v>646.32833200000005</v>
      </c>
    </row>
    <row r="6376" spans="1:21" x14ac:dyDescent="0.25">
      <c r="A6376" t="s">
        <v>24071</v>
      </c>
      <c r="B6376">
        <v>1</v>
      </c>
      <c r="C6376" t="s">
        <v>78</v>
      </c>
      <c r="D6376" t="s">
        <v>102</v>
      </c>
      <c r="E6376" t="s">
        <v>24072</v>
      </c>
      <c r="F6376" t="s">
        <v>140</v>
      </c>
      <c r="G6376" t="s">
        <v>72</v>
      </c>
      <c r="H6376" t="s">
        <v>129</v>
      </c>
      <c r="I6376" t="s">
        <v>22</v>
      </c>
      <c r="J6376" t="s">
        <v>141</v>
      </c>
      <c r="K6376" t="s">
        <v>24073</v>
      </c>
      <c r="L6376" t="s">
        <v>24074</v>
      </c>
      <c r="M6376">
        <v>0.6875</v>
      </c>
      <c r="N6376">
        <v>0</v>
      </c>
      <c r="O6376">
        <v>953</v>
      </c>
      <c r="P6376">
        <v>90</v>
      </c>
      <c r="Q6376">
        <v>1739</v>
      </c>
      <c r="R6376">
        <v>0</v>
      </c>
      <c r="S6376">
        <v>655.1875</v>
      </c>
      <c r="T6376">
        <v>61.875</v>
      </c>
      <c r="U6376">
        <v>1195.5625</v>
      </c>
    </row>
    <row r="6377" spans="1:21" x14ac:dyDescent="0.25">
      <c r="A6377" t="s">
        <v>24075</v>
      </c>
      <c r="B6377">
        <v>1</v>
      </c>
      <c r="C6377" t="s">
        <v>78</v>
      </c>
      <c r="D6377" t="s">
        <v>102</v>
      </c>
      <c r="E6377" t="s">
        <v>24076</v>
      </c>
      <c r="F6377" t="s">
        <v>2199</v>
      </c>
      <c r="G6377" t="s">
        <v>71</v>
      </c>
      <c r="H6377" t="s">
        <v>129</v>
      </c>
      <c r="I6377" t="s">
        <v>22</v>
      </c>
      <c r="J6377" t="s">
        <v>141</v>
      </c>
      <c r="K6377" t="s">
        <v>24077</v>
      </c>
      <c r="L6377" t="s">
        <v>24078</v>
      </c>
      <c r="M6377">
        <v>1.5083333329999999</v>
      </c>
      <c r="N6377">
        <v>0</v>
      </c>
      <c r="O6377">
        <v>1</v>
      </c>
      <c r="P6377">
        <v>0</v>
      </c>
      <c r="Q6377">
        <v>0</v>
      </c>
      <c r="R6377">
        <v>0</v>
      </c>
      <c r="S6377">
        <v>1.5083329999999999</v>
      </c>
      <c r="T6377">
        <v>0</v>
      </c>
      <c r="U6377">
        <v>0</v>
      </c>
    </row>
    <row r="6378" spans="1:21" x14ac:dyDescent="0.25">
      <c r="A6378" t="s">
        <v>24079</v>
      </c>
      <c r="B6378">
        <v>1</v>
      </c>
      <c r="C6378" t="s">
        <v>78</v>
      </c>
      <c r="D6378" t="s">
        <v>96</v>
      </c>
      <c r="E6378" t="s">
        <v>24080</v>
      </c>
      <c r="F6378" t="s">
        <v>4991</v>
      </c>
      <c r="G6378" t="s">
        <v>71</v>
      </c>
      <c r="H6378" t="s">
        <v>129</v>
      </c>
      <c r="I6378" t="s">
        <v>22</v>
      </c>
      <c r="J6378" t="s">
        <v>141</v>
      </c>
      <c r="K6378" t="s">
        <v>24081</v>
      </c>
      <c r="L6378" t="s">
        <v>24082</v>
      </c>
      <c r="M6378">
        <v>6.3055555549999998</v>
      </c>
      <c r="N6378">
        <v>0</v>
      </c>
      <c r="O6378">
        <v>1</v>
      </c>
      <c r="P6378">
        <v>0</v>
      </c>
      <c r="Q6378">
        <v>0</v>
      </c>
      <c r="R6378">
        <v>0</v>
      </c>
      <c r="S6378">
        <v>6.3055560000000002</v>
      </c>
      <c r="T6378">
        <v>0</v>
      </c>
      <c r="U6378">
        <v>0</v>
      </c>
    </row>
    <row r="6379" spans="1:21" x14ac:dyDescent="0.25">
      <c r="A6379" t="s">
        <v>24083</v>
      </c>
      <c r="B6379">
        <v>1</v>
      </c>
      <c r="C6379" t="s">
        <v>78</v>
      </c>
      <c r="D6379" t="s">
        <v>103</v>
      </c>
      <c r="E6379" t="s">
        <v>24084</v>
      </c>
      <c r="F6379" t="s">
        <v>140</v>
      </c>
      <c r="G6379" t="s">
        <v>72</v>
      </c>
      <c r="H6379" t="s">
        <v>129</v>
      </c>
      <c r="I6379" t="s">
        <v>22</v>
      </c>
      <c r="J6379" t="s">
        <v>141</v>
      </c>
      <c r="K6379" t="s">
        <v>24085</v>
      </c>
      <c r="L6379" t="s">
        <v>24086</v>
      </c>
      <c r="M6379">
        <v>2.136666666</v>
      </c>
      <c r="N6379">
        <v>0</v>
      </c>
      <c r="O6379">
        <v>0</v>
      </c>
      <c r="P6379">
        <v>2</v>
      </c>
      <c r="Q6379">
        <v>0</v>
      </c>
      <c r="R6379">
        <v>0</v>
      </c>
      <c r="S6379">
        <v>0</v>
      </c>
      <c r="T6379">
        <v>4.273333</v>
      </c>
      <c r="U6379">
        <v>0</v>
      </c>
    </row>
    <row r="6380" spans="1:21" x14ac:dyDescent="0.25">
      <c r="A6380" t="s">
        <v>24087</v>
      </c>
      <c r="B6380">
        <v>1</v>
      </c>
      <c r="C6380" t="s">
        <v>78</v>
      </c>
      <c r="D6380" t="s">
        <v>103</v>
      </c>
      <c r="E6380" t="s">
        <v>24088</v>
      </c>
      <c r="F6380" t="s">
        <v>5012</v>
      </c>
      <c r="G6380" t="s">
        <v>72</v>
      </c>
      <c r="H6380" t="s">
        <v>129</v>
      </c>
      <c r="I6380" t="s">
        <v>22</v>
      </c>
      <c r="J6380" t="s">
        <v>141</v>
      </c>
      <c r="K6380" t="s">
        <v>24089</v>
      </c>
      <c r="L6380" t="s">
        <v>24090</v>
      </c>
      <c r="M6380">
        <v>4.8902777769999997</v>
      </c>
      <c r="N6380">
        <v>0</v>
      </c>
      <c r="O6380">
        <v>0</v>
      </c>
      <c r="P6380">
        <v>2</v>
      </c>
      <c r="Q6380">
        <v>153</v>
      </c>
      <c r="R6380">
        <v>0</v>
      </c>
      <c r="S6380">
        <v>0</v>
      </c>
      <c r="T6380">
        <v>9.7805560000000007</v>
      </c>
      <c r="U6380">
        <v>748.21249999999998</v>
      </c>
    </row>
    <row r="6381" spans="1:21" x14ac:dyDescent="0.25">
      <c r="A6381" t="s">
        <v>24091</v>
      </c>
      <c r="B6381">
        <v>1</v>
      </c>
      <c r="C6381" t="s">
        <v>78</v>
      </c>
      <c r="D6381" t="s">
        <v>103</v>
      </c>
      <c r="E6381" t="s">
        <v>24092</v>
      </c>
      <c r="F6381" t="s">
        <v>128</v>
      </c>
      <c r="G6381" t="s">
        <v>72</v>
      </c>
      <c r="H6381" t="s">
        <v>129</v>
      </c>
      <c r="I6381" t="s">
        <v>22</v>
      </c>
      <c r="J6381" t="s">
        <v>130</v>
      </c>
      <c r="K6381" t="s">
        <v>24093</v>
      </c>
      <c r="L6381" t="s">
        <v>24094</v>
      </c>
      <c r="M6381">
        <v>3.3736111110000002</v>
      </c>
      <c r="N6381">
        <v>0</v>
      </c>
      <c r="O6381">
        <v>0</v>
      </c>
      <c r="P6381">
        <v>13</v>
      </c>
      <c r="Q6381">
        <v>378</v>
      </c>
      <c r="R6381">
        <v>0</v>
      </c>
      <c r="S6381">
        <v>0</v>
      </c>
      <c r="T6381">
        <v>43.856943999999999</v>
      </c>
      <c r="U6381">
        <v>1275.2249999999999</v>
      </c>
    </row>
    <row r="6382" spans="1:21" x14ac:dyDescent="0.25">
      <c r="A6382" t="s">
        <v>24095</v>
      </c>
      <c r="B6382">
        <v>1</v>
      </c>
      <c r="C6382" t="s">
        <v>79</v>
      </c>
      <c r="D6382" t="s">
        <v>117</v>
      </c>
      <c r="E6382" t="s">
        <v>24096</v>
      </c>
      <c r="F6382" t="s">
        <v>5884</v>
      </c>
      <c r="G6382" t="s">
        <v>71</v>
      </c>
      <c r="H6382" t="s">
        <v>129</v>
      </c>
      <c r="I6382" t="s">
        <v>22</v>
      </c>
      <c r="J6382" t="s">
        <v>141</v>
      </c>
      <c r="K6382" t="s">
        <v>24097</v>
      </c>
      <c r="L6382" t="s">
        <v>24098</v>
      </c>
      <c r="M6382">
        <v>0.98750000000000004</v>
      </c>
      <c r="N6382">
        <v>0</v>
      </c>
      <c r="O6382">
        <v>1</v>
      </c>
      <c r="P6382">
        <v>0</v>
      </c>
      <c r="Q6382">
        <v>0</v>
      </c>
      <c r="R6382">
        <v>0</v>
      </c>
      <c r="S6382">
        <v>0.98750000000000004</v>
      </c>
      <c r="T6382">
        <v>0</v>
      </c>
      <c r="U6382">
        <v>0</v>
      </c>
    </row>
    <row r="6383" spans="1:21" x14ac:dyDescent="0.25">
      <c r="A6383" t="s">
        <v>24099</v>
      </c>
      <c r="B6383">
        <v>1</v>
      </c>
      <c r="C6383" t="s">
        <v>79</v>
      </c>
      <c r="D6383" t="s">
        <v>117</v>
      </c>
      <c r="E6383" t="s">
        <v>24100</v>
      </c>
      <c r="F6383" t="s">
        <v>5417</v>
      </c>
      <c r="G6383" t="s">
        <v>71</v>
      </c>
      <c r="H6383" t="s">
        <v>129</v>
      </c>
      <c r="I6383" t="s">
        <v>22</v>
      </c>
      <c r="J6383" t="s">
        <v>141</v>
      </c>
      <c r="K6383" t="s">
        <v>24101</v>
      </c>
      <c r="L6383" t="s">
        <v>24102</v>
      </c>
      <c r="M6383">
        <v>1.8605555549999999</v>
      </c>
      <c r="N6383">
        <v>0</v>
      </c>
      <c r="O6383">
        <v>4</v>
      </c>
      <c r="P6383">
        <v>0</v>
      </c>
      <c r="Q6383">
        <v>0</v>
      </c>
      <c r="R6383">
        <v>0</v>
      </c>
      <c r="S6383">
        <v>7.4422220000000001</v>
      </c>
      <c r="T6383">
        <v>0</v>
      </c>
      <c r="U6383">
        <v>0</v>
      </c>
    </row>
    <row r="6384" spans="1:21" x14ac:dyDescent="0.25">
      <c r="A6384" t="s">
        <v>24103</v>
      </c>
      <c r="B6384">
        <v>1</v>
      </c>
      <c r="C6384" t="s">
        <v>79</v>
      </c>
      <c r="D6384" t="s">
        <v>117</v>
      </c>
      <c r="E6384" t="s">
        <v>24104</v>
      </c>
      <c r="F6384" t="s">
        <v>5417</v>
      </c>
      <c r="G6384" t="s">
        <v>71</v>
      </c>
      <c r="H6384" t="s">
        <v>129</v>
      </c>
      <c r="I6384" t="s">
        <v>22</v>
      </c>
      <c r="J6384" t="s">
        <v>141</v>
      </c>
      <c r="K6384" t="s">
        <v>24105</v>
      </c>
      <c r="L6384" t="s">
        <v>24106</v>
      </c>
      <c r="M6384">
        <v>1.0577777770000001</v>
      </c>
      <c r="N6384">
        <v>0</v>
      </c>
      <c r="O6384">
        <v>11</v>
      </c>
      <c r="P6384">
        <v>0</v>
      </c>
      <c r="Q6384">
        <v>0</v>
      </c>
      <c r="R6384">
        <v>0</v>
      </c>
      <c r="S6384">
        <v>11.635555999999999</v>
      </c>
      <c r="T6384">
        <v>0</v>
      </c>
      <c r="U6384">
        <v>0</v>
      </c>
    </row>
    <row r="6385" spans="1:21" x14ac:dyDescent="0.25">
      <c r="A6385" t="s">
        <v>24107</v>
      </c>
      <c r="B6385">
        <v>1</v>
      </c>
      <c r="C6385" t="s">
        <v>78</v>
      </c>
      <c r="D6385" t="s">
        <v>90</v>
      </c>
      <c r="E6385" t="s">
        <v>6951</v>
      </c>
      <c r="F6385" t="s">
        <v>177</v>
      </c>
      <c r="G6385" t="s">
        <v>72</v>
      </c>
      <c r="H6385" t="s">
        <v>129</v>
      </c>
      <c r="I6385" t="s">
        <v>22</v>
      </c>
      <c r="J6385" t="s">
        <v>130</v>
      </c>
      <c r="K6385" t="s">
        <v>24108</v>
      </c>
      <c r="L6385" t="s">
        <v>24109</v>
      </c>
      <c r="M6385">
        <v>7.89</v>
      </c>
      <c r="N6385">
        <v>1</v>
      </c>
      <c r="O6385">
        <v>84</v>
      </c>
      <c r="P6385">
        <v>0</v>
      </c>
      <c r="Q6385">
        <v>0</v>
      </c>
      <c r="R6385">
        <v>7.89</v>
      </c>
      <c r="S6385">
        <v>662.76</v>
      </c>
      <c r="T6385">
        <v>0</v>
      </c>
      <c r="U6385">
        <v>0</v>
      </c>
    </row>
    <row r="6386" spans="1:21" x14ac:dyDescent="0.25">
      <c r="A6386" t="s">
        <v>24110</v>
      </c>
      <c r="B6386">
        <v>1</v>
      </c>
      <c r="C6386" t="s">
        <v>78</v>
      </c>
      <c r="D6386" t="s">
        <v>90</v>
      </c>
      <c r="E6386" t="s">
        <v>24111</v>
      </c>
      <c r="F6386" t="s">
        <v>4991</v>
      </c>
      <c r="G6386" t="s">
        <v>71</v>
      </c>
      <c r="H6386" t="s">
        <v>129</v>
      </c>
      <c r="I6386" t="s">
        <v>22</v>
      </c>
      <c r="J6386" t="s">
        <v>141</v>
      </c>
      <c r="K6386" t="s">
        <v>24112</v>
      </c>
      <c r="L6386" t="s">
        <v>24113</v>
      </c>
      <c r="M6386">
        <v>0.9325</v>
      </c>
      <c r="N6386">
        <v>0</v>
      </c>
      <c r="O6386">
        <v>1</v>
      </c>
      <c r="P6386">
        <v>0</v>
      </c>
      <c r="Q6386">
        <v>0</v>
      </c>
      <c r="R6386">
        <v>0</v>
      </c>
      <c r="S6386">
        <v>0.9325</v>
      </c>
      <c r="T6386">
        <v>0</v>
      </c>
      <c r="U6386">
        <v>0</v>
      </c>
    </row>
    <row r="6387" spans="1:21" x14ac:dyDescent="0.25">
      <c r="A6387" t="s">
        <v>24114</v>
      </c>
      <c r="B6387">
        <v>1</v>
      </c>
      <c r="C6387" t="s">
        <v>78</v>
      </c>
      <c r="D6387" t="s">
        <v>96</v>
      </c>
      <c r="E6387" t="s">
        <v>24115</v>
      </c>
      <c r="F6387" t="s">
        <v>4991</v>
      </c>
      <c r="G6387" t="s">
        <v>71</v>
      </c>
      <c r="H6387" t="s">
        <v>129</v>
      </c>
      <c r="I6387" t="s">
        <v>22</v>
      </c>
      <c r="J6387" t="s">
        <v>141</v>
      </c>
      <c r="K6387" t="s">
        <v>24116</v>
      </c>
      <c r="L6387" t="s">
        <v>24117</v>
      </c>
      <c r="M6387">
        <v>1.5147222220000001</v>
      </c>
      <c r="N6387">
        <v>0</v>
      </c>
      <c r="O6387">
        <v>1</v>
      </c>
      <c r="P6387">
        <v>0</v>
      </c>
      <c r="Q6387">
        <v>0</v>
      </c>
      <c r="R6387">
        <v>0</v>
      </c>
      <c r="S6387">
        <v>1.5147219999999999</v>
      </c>
      <c r="T6387">
        <v>0</v>
      </c>
      <c r="U6387">
        <v>0</v>
      </c>
    </row>
    <row r="6388" spans="1:21" x14ac:dyDescent="0.25">
      <c r="A6388" t="s">
        <v>24118</v>
      </c>
      <c r="B6388">
        <v>1</v>
      </c>
      <c r="C6388" t="s">
        <v>79</v>
      </c>
      <c r="D6388" t="s">
        <v>119</v>
      </c>
      <c r="E6388" t="s">
        <v>24119</v>
      </c>
      <c r="F6388" t="s">
        <v>4986</v>
      </c>
      <c r="G6388" t="s">
        <v>71</v>
      </c>
      <c r="H6388" t="s">
        <v>129</v>
      </c>
      <c r="I6388" t="s">
        <v>22</v>
      </c>
      <c r="J6388" t="s">
        <v>141</v>
      </c>
      <c r="K6388" t="s">
        <v>24120</v>
      </c>
      <c r="L6388" t="s">
        <v>24121</v>
      </c>
      <c r="M6388">
        <v>1.3925000000000001</v>
      </c>
      <c r="N6388">
        <v>0</v>
      </c>
      <c r="O6388">
        <v>392</v>
      </c>
      <c r="P6388">
        <v>0</v>
      </c>
      <c r="Q6388">
        <v>0</v>
      </c>
      <c r="R6388">
        <v>0</v>
      </c>
      <c r="S6388">
        <v>545.86</v>
      </c>
      <c r="T6388">
        <v>0</v>
      </c>
      <c r="U6388">
        <v>0</v>
      </c>
    </row>
    <row r="6389" spans="1:21" x14ac:dyDescent="0.25">
      <c r="A6389" t="s">
        <v>24122</v>
      </c>
      <c r="B6389">
        <v>1</v>
      </c>
      <c r="C6389" t="s">
        <v>79</v>
      </c>
      <c r="D6389" t="s">
        <v>119</v>
      </c>
      <c r="E6389" t="s">
        <v>24123</v>
      </c>
      <c r="F6389" t="s">
        <v>140</v>
      </c>
      <c r="G6389" t="s">
        <v>72</v>
      </c>
      <c r="H6389" t="s">
        <v>129</v>
      </c>
      <c r="I6389" t="s">
        <v>22</v>
      </c>
      <c r="J6389" t="s">
        <v>141</v>
      </c>
      <c r="K6389" t="s">
        <v>24124</v>
      </c>
      <c r="L6389" t="s">
        <v>24125</v>
      </c>
      <c r="M6389">
        <v>0.56916666599999999</v>
      </c>
      <c r="N6389">
        <v>2</v>
      </c>
      <c r="O6389">
        <v>574</v>
      </c>
      <c r="P6389">
        <v>0</v>
      </c>
      <c r="Q6389">
        <v>0</v>
      </c>
      <c r="R6389">
        <v>1.138333</v>
      </c>
      <c r="S6389">
        <v>326.70166599999999</v>
      </c>
      <c r="T6389">
        <v>0</v>
      </c>
      <c r="U6389">
        <v>0</v>
      </c>
    </row>
    <row r="6390" spans="1:21" x14ac:dyDescent="0.25">
      <c r="A6390" t="s">
        <v>24126</v>
      </c>
      <c r="B6390">
        <v>1</v>
      </c>
      <c r="C6390" t="s">
        <v>79</v>
      </c>
      <c r="D6390" t="s">
        <v>119</v>
      </c>
      <c r="E6390" t="s">
        <v>24127</v>
      </c>
      <c r="F6390" t="s">
        <v>4986</v>
      </c>
      <c r="G6390" t="s">
        <v>71</v>
      </c>
      <c r="H6390" t="s">
        <v>129</v>
      </c>
      <c r="I6390" t="s">
        <v>22</v>
      </c>
      <c r="J6390" t="s">
        <v>141</v>
      </c>
      <c r="K6390" t="s">
        <v>24128</v>
      </c>
      <c r="L6390" t="s">
        <v>24129</v>
      </c>
      <c r="M6390">
        <v>1.8125</v>
      </c>
      <c r="N6390">
        <v>0</v>
      </c>
      <c r="O6390">
        <v>159</v>
      </c>
      <c r="P6390">
        <v>0</v>
      </c>
      <c r="Q6390">
        <v>0</v>
      </c>
      <c r="R6390">
        <v>0</v>
      </c>
      <c r="S6390">
        <v>288.1875</v>
      </c>
      <c r="T6390">
        <v>0</v>
      </c>
      <c r="U6390">
        <v>0</v>
      </c>
    </row>
    <row r="6391" spans="1:21" x14ac:dyDescent="0.25">
      <c r="A6391" t="s">
        <v>24130</v>
      </c>
      <c r="B6391">
        <v>1</v>
      </c>
      <c r="C6391" t="s">
        <v>79</v>
      </c>
      <c r="D6391" t="s">
        <v>119</v>
      </c>
      <c r="E6391" t="s">
        <v>24131</v>
      </c>
      <c r="F6391" t="s">
        <v>4986</v>
      </c>
      <c r="G6391" t="s">
        <v>71</v>
      </c>
      <c r="H6391" t="s">
        <v>129</v>
      </c>
      <c r="I6391" t="s">
        <v>22</v>
      </c>
      <c r="J6391" t="s">
        <v>141</v>
      </c>
      <c r="K6391" t="s">
        <v>24132</v>
      </c>
      <c r="L6391" t="s">
        <v>24133</v>
      </c>
      <c r="M6391">
        <v>1.279722222</v>
      </c>
      <c r="N6391">
        <v>0</v>
      </c>
      <c r="O6391">
        <v>336</v>
      </c>
      <c r="P6391">
        <v>0</v>
      </c>
      <c r="Q6391">
        <v>0</v>
      </c>
      <c r="R6391">
        <v>0</v>
      </c>
      <c r="S6391">
        <v>429.98666700000001</v>
      </c>
      <c r="T6391">
        <v>0</v>
      </c>
      <c r="U6391">
        <v>0</v>
      </c>
    </row>
    <row r="6392" spans="1:21" x14ac:dyDescent="0.25">
      <c r="A6392" t="s">
        <v>24134</v>
      </c>
      <c r="B6392">
        <v>1</v>
      </c>
      <c r="C6392" t="s">
        <v>79</v>
      </c>
      <c r="D6392" t="s">
        <v>116</v>
      </c>
      <c r="E6392" t="s">
        <v>24135</v>
      </c>
      <c r="F6392" t="s">
        <v>5012</v>
      </c>
      <c r="G6392" t="s">
        <v>72</v>
      </c>
      <c r="H6392" t="s">
        <v>129</v>
      </c>
      <c r="I6392" t="s">
        <v>22</v>
      </c>
      <c r="J6392" t="s">
        <v>141</v>
      </c>
      <c r="K6392" t="s">
        <v>24136</v>
      </c>
      <c r="L6392" t="s">
        <v>24137</v>
      </c>
      <c r="M6392">
        <v>0.69750000000000001</v>
      </c>
      <c r="N6392">
        <v>0</v>
      </c>
      <c r="O6392">
        <v>1</v>
      </c>
      <c r="P6392">
        <v>0</v>
      </c>
      <c r="Q6392">
        <v>9</v>
      </c>
      <c r="R6392">
        <v>0</v>
      </c>
      <c r="S6392">
        <v>0.69750000000000001</v>
      </c>
      <c r="T6392">
        <v>0</v>
      </c>
      <c r="U6392">
        <v>6.2774999999999999</v>
      </c>
    </row>
    <row r="6393" spans="1:21" x14ac:dyDescent="0.25">
      <c r="A6393" t="s">
        <v>24138</v>
      </c>
      <c r="B6393">
        <v>1</v>
      </c>
      <c r="C6393" t="s">
        <v>79</v>
      </c>
      <c r="D6393" t="s">
        <v>116</v>
      </c>
      <c r="E6393" t="s">
        <v>24139</v>
      </c>
      <c r="F6393" t="s">
        <v>128</v>
      </c>
      <c r="G6393" t="s">
        <v>72</v>
      </c>
      <c r="H6393" t="s">
        <v>129</v>
      </c>
      <c r="I6393" t="s">
        <v>22</v>
      </c>
      <c r="J6393" t="s">
        <v>130</v>
      </c>
      <c r="K6393" t="s">
        <v>24140</v>
      </c>
      <c r="L6393" t="s">
        <v>24141</v>
      </c>
      <c r="M6393">
        <v>2.9279619440000002</v>
      </c>
      <c r="N6393">
        <v>0</v>
      </c>
      <c r="O6393">
        <v>0</v>
      </c>
      <c r="P6393">
        <v>27</v>
      </c>
      <c r="Q6393">
        <v>73</v>
      </c>
      <c r="R6393">
        <v>0</v>
      </c>
      <c r="S6393">
        <v>0</v>
      </c>
      <c r="T6393">
        <v>79.054972000000006</v>
      </c>
      <c r="U6393">
        <v>213.74122199999999</v>
      </c>
    </row>
    <row r="6394" spans="1:21" x14ac:dyDescent="0.25">
      <c r="A6394" t="s">
        <v>24142</v>
      </c>
      <c r="B6394">
        <v>1</v>
      </c>
      <c r="C6394" t="s">
        <v>79</v>
      </c>
      <c r="D6394" t="s">
        <v>116</v>
      </c>
      <c r="E6394" t="s">
        <v>24143</v>
      </c>
      <c r="F6394" t="s">
        <v>5070</v>
      </c>
      <c r="G6394" t="s">
        <v>71</v>
      </c>
      <c r="H6394" t="s">
        <v>129</v>
      </c>
      <c r="I6394" t="s">
        <v>22</v>
      </c>
      <c r="J6394" t="s">
        <v>141</v>
      </c>
      <c r="K6394" t="s">
        <v>24144</v>
      </c>
      <c r="L6394" t="s">
        <v>24145</v>
      </c>
      <c r="M6394">
        <v>2.1858333330000002</v>
      </c>
      <c r="N6394">
        <v>0</v>
      </c>
      <c r="O6394">
        <v>2</v>
      </c>
      <c r="P6394">
        <v>0</v>
      </c>
      <c r="Q6394">
        <v>0</v>
      </c>
      <c r="R6394">
        <v>0</v>
      </c>
      <c r="S6394">
        <v>4.3716670000000004</v>
      </c>
      <c r="T6394">
        <v>0</v>
      </c>
      <c r="U6394">
        <v>0</v>
      </c>
    </row>
    <row r="6395" spans="1:21" x14ac:dyDescent="0.25">
      <c r="A6395" t="s">
        <v>24146</v>
      </c>
      <c r="B6395">
        <v>1</v>
      </c>
      <c r="C6395" t="s">
        <v>79</v>
      </c>
      <c r="D6395" t="s">
        <v>124</v>
      </c>
      <c r="E6395" t="s">
        <v>24147</v>
      </c>
      <c r="F6395" t="s">
        <v>4986</v>
      </c>
      <c r="G6395" t="s">
        <v>71</v>
      </c>
      <c r="H6395" t="s">
        <v>129</v>
      </c>
      <c r="I6395" t="s">
        <v>22</v>
      </c>
      <c r="J6395" t="s">
        <v>141</v>
      </c>
      <c r="K6395" t="s">
        <v>24148</v>
      </c>
      <c r="L6395" t="s">
        <v>24149</v>
      </c>
      <c r="M6395">
        <v>0.79166666600000002</v>
      </c>
      <c r="N6395">
        <v>0</v>
      </c>
      <c r="O6395">
        <v>34</v>
      </c>
      <c r="P6395">
        <v>0</v>
      </c>
      <c r="Q6395">
        <v>22</v>
      </c>
      <c r="R6395">
        <v>0</v>
      </c>
      <c r="S6395">
        <v>26.916667</v>
      </c>
      <c r="T6395">
        <v>0</v>
      </c>
      <c r="U6395">
        <v>17.416667</v>
      </c>
    </row>
    <row r="6396" spans="1:21" x14ac:dyDescent="0.25">
      <c r="A6396" t="s">
        <v>24150</v>
      </c>
      <c r="B6396">
        <v>1</v>
      </c>
      <c r="C6396" t="s">
        <v>79</v>
      </c>
      <c r="D6396" t="s">
        <v>124</v>
      </c>
      <c r="E6396" t="s">
        <v>24151</v>
      </c>
      <c r="F6396" t="s">
        <v>5470</v>
      </c>
      <c r="G6396" t="s">
        <v>71</v>
      </c>
      <c r="H6396" t="s">
        <v>129</v>
      </c>
      <c r="I6396" t="s">
        <v>22</v>
      </c>
      <c r="J6396" t="s">
        <v>141</v>
      </c>
      <c r="K6396" t="s">
        <v>24152</v>
      </c>
      <c r="L6396" t="s">
        <v>24153</v>
      </c>
      <c r="M6396">
        <v>4.6572222219999997</v>
      </c>
      <c r="N6396">
        <v>2</v>
      </c>
      <c r="O6396">
        <v>137</v>
      </c>
      <c r="P6396">
        <v>0</v>
      </c>
      <c r="Q6396">
        <v>0</v>
      </c>
      <c r="R6396">
        <v>9.3144439999999999</v>
      </c>
      <c r="S6396">
        <v>638.039444</v>
      </c>
      <c r="T6396">
        <v>0</v>
      </c>
      <c r="U6396">
        <v>0</v>
      </c>
    </row>
    <row r="6397" spans="1:21" x14ac:dyDescent="0.25">
      <c r="A6397" t="s">
        <v>24154</v>
      </c>
      <c r="B6397">
        <v>1</v>
      </c>
      <c r="C6397" t="s">
        <v>79</v>
      </c>
      <c r="D6397" t="s">
        <v>124</v>
      </c>
      <c r="E6397" t="s">
        <v>24155</v>
      </c>
      <c r="F6397" t="s">
        <v>140</v>
      </c>
      <c r="G6397" t="s">
        <v>72</v>
      </c>
      <c r="H6397" t="s">
        <v>129</v>
      </c>
      <c r="I6397" t="s">
        <v>22</v>
      </c>
      <c r="J6397" t="s">
        <v>141</v>
      </c>
      <c r="K6397" t="s">
        <v>24156</v>
      </c>
      <c r="L6397" t="s">
        <v>24157</v>
      </c>
      <c r="M6397">
        <v>0.632222222</v>
      </c>
      <c r="N6397">
        <v>24</v>
      </c>
      <c r="O6397">
        <v>1020</v>
      </c>
      <c r="P6397">
        <v>2</v>
      </c>
      <c r="Q6397">
        <v>31</v>
      </c>
      <c r="R6397">
        <v>15.173333</v>
      </c>
      <c r="S6397">
        <v>644.86666600000001</v>
      </c>
      <c r="T6397">
        <v>1.2644439999999999</v>
      </c>
      <c r="U6397">
        <v>19.598889</v>
      </c>
    </row>
    <row r="6398" spans="1:21" x14ac:dyDescent="0.25">
      <c r="A6398" t="s">
        <v>24158</v>
      </c>
      <c r="B6398">
        <v>1</v>
      </c>
      <c r="C6398" t="s">
        <v>79</v>
      </c>
      <c r="D6398" t="s">
        <v>124</v>
      </c>
      <c r="E6398" t="s">
        <v>24159</v>
      </c>
      <c r="F6398" t="s">
        <v>4986</v>
      </c>
      <c r="G6398" t="s">
        <v>71</v>
      </c>
      <c r="H6398" t="s">
        <v>129</v>
      </c>
      <c r="I6398" t="s">
        <v>22</v>
      </c>
      <c r="J6398" t="s">
        <v>141</v>
      </c>
      <c r="K6398" t="s">
        <v>24160</v>
      </c>
      <c r="L6398" t="s">
        <v>24161</v>
      </c>
      <c r="M6398">
        <v>2.3066666659999999</v>
      </c>
      <c r="N6398">
        <v>0</v>
      </c>
      <c r="O6398">
        <v>173</v>
      </c>
      <c r="P6398">
        <v>0</v>
      </c>
      <c r="Q6398">
        <v>0</v>
      </c>
      <c r="R6398">
        <v>0</v>
      </c>
      <c r="S6398">
        <v>399.05333300000001</v>
      </c>
      <c r="T6398">
        <v>0</v>
      </c>
      <c r="U6398">
        <v>0</v>
      </c>
    </row>
    <row r="6399" spans="1:21" x14ac:dyDescent="0.25">
      <c r="A6399" t="s">
        <v>24162</v>
      </c>
      <c r="B6399">
        <v>1</v>
      </c>
      <c r="C6399" t="s">
        <v>79</v>
      </c>
      <c r="D6399" t="s">
        <v>124</v>
      </c>
      <c r="E6399" t="s">
        <v>24155</v>
      </c>
      <c r="F6399" t="s">
        <v>140</v>
      </c>
      <c r="G6399" t="s">
        <v>72</v>
      </c>
      <c r="H6399" t="s">
        <v>129</v>
      </c>
      <c r="I6399" t="s">
        <v>22</v>
      </c>
      <c r="J6399" t="s">
        <v>141</v>
      </c>
      <c r="K6399" t="s">
        <v>24163</v>
      </c>
      <c r="L6399" t="s">
        <v>24164</v>
      </c>
      <c r="M6399">
        <v>1.451944444</v>
      </c>
      <c r="N6399">
        <v>24</v>
      </c>
      <c r="O6399">
        <v>1020</v>
      </c>
      <c r="P6399">
        <v>2</v>
      </c>
      <c r="Q6399">
        <v>31</v>
      </c>
      <c r="R6399">
        <v>34.846666999999997</v>
      </c>
      <c r="S6399">
        <v>1480.9833329999999</v>
      </c>
      <c r="T6399">
        <v>2.9038889999999999</v>
      </c>
      <c r="U6399">
        <v>45.010278</v>
      </c>
    </row>
    <row r="6400" spans="1:21" x14ac:dyDescent="0.25">
      <c r="A6400" t="s">
        <v>24165</v>
      </c>
      <c r="B6400">
        <v>1</v>
      </c>
      <c r="C6400" t="s">
        <v>79</v>
      </c>
      <c r="D6400" t="s">
        <v>124</v>
      </c>
      <c r="E6400" t="s">
        <v>24166</v>
      </c>
      <c r="F6400" t="s">
        <v>140</v>
      </c>
      <c r="G6400" t="s">
        <v>72</v>
      </c>
      <c r="H6400" t="s">
        <v>129</v>
      </c>
      <c r="I6400" t="s">
        <v>22</v>
      </c>
      <c r="J6400" t="s">
        <v>141</v>
      </c>
      <c r="K6400" t="s">
        <v>24167</v>
      </c>
      <c r="L6400" t="s">
        <v>24168</v>
      </c>
      <c r="M6400">
        <v>0.83250000000000002</v>
      </c>
      <c r="N6400">
        <v>20</v>
      </c>
      <c r="O6400">
        <v>490</v>
      </c>
      <c r="P6400">
        <v>1</v>
      </c>
      <c r="Q6400">
        <v>30</v>
      </c>
      <c r="R6400">
        <v>16.649999999999999</v>
      </c>
      <c r="S6400">
        <v>407.92500000000001</v>
      </c>
      <c r="T6400">
        <v>0.83250000000000002</v>
      </c>
      <c r="U6400">
        <v>24.975000000000001</v>
      </c>
    </row>
    <row r="6401" spans="1:21" x14ac:dyDescent="0.25">
      <c r="A6401" t="s">
        <v>24169</v>
      </c>
      <c r="B6401">
        <v>1</v>
      </c>
      <c r="C6401" t="s">
        <v>79</v>
      </c>
      <c r="D6401" t="s">
        <v>124</v>
      </c>
      <c r="E6401" t="s">
        <v>24170</v>
      </c>
      <c r="F6401" t="s">
        <v>140</v>
      </c>
      <c r="G6401" t="s">
        <v>72</v>
      </c>
      <c r="H6401" t="s">
        <v>129</v>
      </c>
      <c r="I6401" t="s">
        <v>22</v>
      </c>
      <c r="J6401" t="s">
        <v>141</v>
      </c>
      <c r="K6401" t="s">
        <v>24171</v>
      </c>
      <c r="L6401" t="s">
        <v>24172</v>
      </c>
      <c r="M6401">
        <v>0.74666666599999998</v>
      </c>
      <c r="N6401">
        <v>63</v>
      </c>
      <c r="O6401">
        <v>3874</v>
      </c>
      <c r="P6401">
        <v>671</v>
      </c>
      <c r="Q6401">
        <v>1131</v>
      </c>
      <c r="R6401">
        <v>47.04</v>
      </c>
      <c r="S6401">
        <v>2892.5866639999999</v>
      </c>
      <c r="T6401">
        <v>501.01333299999999</v>
      </c>
      <c r="U6401">
        <v>844.47999900000002</v>
      </c>
    </row>
    <row r="6402" spans="1:21" x14ac:dyDescent="0.25">
      <c r="A6402" t="s">
        <v>24173</v>
      </c>
      <c r="B6402">
        <v>1</v>
      </c>
      <c r="C6402" t="s">
        <v>79</v>
      </c>
      <c r="D6402" t="s">
        <v>124</v>
      </c>
      <c r="E6402" t="s">
        <v>24174</v>
      </c>
      <c r="F6402" t="s">
        <v>4991</v>
      </c>
      <c r="G6402" t="s">
        <v>71</v>
      </c>
      <c r="H6402" t="s">
        <v>129</v>
      </c>
      <c r="I6402" t="s">
        <v>22</v>
      </c>
      <c r="J6402" t="s">
        <v>141</v>
      </c>
      <c r="K6402" t="s">
        <v>24175</v>
      </c>
      <c r="L6402" t="s">
        <v>24176</v>
      </c>
      <c r="M6402">
        <v>5.2191666659999996</v>
      </c>
      <c r="N6402">
        <v>0</v>
      </c>
      <c r="O6402">
        <v>5</v>
      </c>
      <c r="P6402">
        <v>0</v>
      </c>
      <c r="Q6402">
        <v>0</v>
      </c>
      <c r="R6402">
        <v>0</v>
      </c>
      <c r="S6402">
        <v>26.095832999999999</v>
      </c>
      <c r="T6402">
        <v>0</v>
      </c>
      <c r="U6402">
        <v>0</v>
      </c>
    </row>
    <row r="6403" spans="1:21" x14ac:dyDescent="0.25">
      <c r="A6403" t="s">
        <v>24177</v>
      </c>
      <c r="B6403">
        <v>1</v>
      </c>
      <c r="C6403" t="s">
        <v>79</v>
      </c>
      <c r="D6403" t="s">
        <v>124</v>
      </c>
      <c r="E6403" t="s">
        <v>24178</v>
      </c>
      <c r="F6403" t="s">
        <v>4986</v>
      </c>
      <c r="G6403" t="s">
        <v>71</v>
      </c>
      <c r="H6403" t="s">
        <v>129</v>
      </c>
      <c r="I6403" t="s">
        <v>22</v>
      </c>
      <c r="J6403" t="s">
        <v>141</v>
      </c>
      <c r="K6403" t="s">
        <v>24179</v>
      </c>
      <c r="L6403" t="s">
        <v>24180</v>
      </c>
      <c r="M6403">
        <v>0.22527777700000001</v>
      </c>
      <c r="N6403">
        <v>0</v>
      </c>
      <c r="O6403">
        <v>9</v>
      </c>
      <c r="P6403">
        <v>0</v>
      </c>
      <c r="Q6403">
        <v>0</v>
      </c>
      <c r="R6403">
        <v>0</v>
      </c>
      <c r="S6403">
        <v>2.0274999999999999</v>
      </c>
      <c r="T6403">
        <v>0</v>
      </c>
      <c r="U6403">
        <v>0</v>
      </c>
    </row>
    <row r="6404" spans="1:21" x14ac:dyDescent="0.25">
      <c r="A6404" t="s">
        <v>24181</v>
      </c>
      <c r="B6404">
        <v>1</v>
      </c>
      <c r="C6404" t="s">
        <v>78</v>
      </c>
      <c r="D6404" t="s">
        <v>95</v>
      </c>
      <c r="E6404" t="s">
        <v>12987</v>
      </c>
      <c r="F6404" t="s">
        <v>177</v>
      </c>
      <c r="G6404" t="s">
        <v>72</v>
      </c>
      <c r="H6404" t="s">
        <v>129</v>
      </c>
      <c r="I6404" t="s">
        <v>22</v>
      </c>
      <c r="J6404" t="s">
        <v>130</v>
      </c>
      <c r="K6404" t="s">
        <v>24182</v>
      </c>
      <c r="L6404" t="s">
        <v>24183</v>
      </c>
      <c r="M6404">
        <v>6.0861111110000001</v>
      </c>
      <c r="N6404">
        <v>36</v>
      </c>
      <c r="O6404">
        <v>5352</v>
      </c>
      <c r="P6404">
        <v>192</v>
      </c>
      <c r="Q6404">
        <v>5214</v>
      </c>
      <c r="R6404">
        <v>219.1</v>
      </c>
      <c r="S6404">
        <v>32572.866666000002</v>
      </c>
      <c r="T6404">
        <v>1168.5333330000001</v>
      </c>
      <c r="U6404">
        <v>31732.983333</v>
      </c>
    </row>
    <row r="6405" spans="1:21" x14ac:dyDescent="0.25">
      <c r="A6405" t="s">
        <v>24184</v>
      </c>
      <c r="B6405">
        <v>1</v>
      </c>
      <c r="C6405" t="s">
        <v>78</v>
      </c>
      <c r="D6405" t="s">
        <v>93</v>
      </c>
      <c r="E6405" t="s">
        <v>24185</v>
      </c>
      <c r="F6405" t="s">
        <v>140</v>
      </c>
      <c r="G6405" t="s">
        <v>72</v>
      </c>
      <c r="H6405" t="s">
        <v>129</v>
      </c>
      <c r="I6405" t="s">
        <v>22</v>
      </c>
      <c r="J6405" t="s">
        <v>141</v>
      </c>
      <c r="K6405" t="s">
        <v>24186</v>
      </c>
      <c r="L6405" t="s">
        <v>24187</v>
      </c>
      <c r="M6405">
        <v>0.43055555499999998</v>
      </c>
      <c r="N6405">
        <v>0</v>
      </c>
      <c r="O6405">
        <v>0</v>
      </c>
      <c r="P6405">
        <v>4</v>
      </c>
      <c r="Q6405">
        <v>75</v>
      </c>
      <c r="R6405">
        <v>0</v>
      </c>
      <c r="S6405">
        <v>0</v>
      </c>
      <c r="T6405">
        <v>1.7222219999999999</v>
      </c>
      <c r="U6405">
        <v>32.291666999999997</v>
      </c>
    </row>
    <row r="6406" spans="1:21" x14ac:dyDescent="0.25">
      <c r="A6406" t="s">
        <v>24188</v>
      </c>
      <c r="B6406">
        <v>1</v>
      </c>
      <c r="C6406" t="s">
        <v>78</v>
      </c>
      <c r="D6406" t="s">
        <v>93</v>
      </c>
      <c r="E6406" t="s">
        <v>24189</v>
      </c>
      <c r="F6406" t="s">
        <v>128</v>
      </c>
      <c r="G6406" t="s">
        <v>71</v>
      </c>
      <c r="H6406" t="s">
        <v>129</v>
      </c>
      <c r="I6406" t="s">
        <v>22</v>
      </c>
      <c r="J6406" t="s">
        <v>130</v>
      </c>
      <c r="K6406" t="s">
        <v>24190</v>
      </c>
      <c r="L6406" t="s">
        <v>24191</v>
      </c>
      <c r="M6406">
        <v>1.072777777</v>
      </c>
      <c r="N6406">
        <v>0</v>
      </c>
      <c r="O6406">
        <v>0</v>
      </c>
      <c r="P6406">
        <v>1</v>
      </c>
      <c r="Q6406">
        <v>17</v>
      </c>
      <c r="R6406">
        <v>0</v>
      </c>
      <c r="S6406">
        <v>0</v>
      </c>
      <c r="T6406">
        <v>1.072778</v>
      </c>
      <c r="U6406">
        <v>18.237221999999999</v>
      </c>
    </row>
    <row r="6407" spans="1:21" x14ac:dyDescent="0.25">
      <c r="A6407" t="s">
        <v>24192</v>
      </c>
      <c r="B6407">
        <v>1</v>
      </c>
      <c r="C6407" t="s">
        <v>78</v>
      </c>
      <c r="D6407" t="s">
        <v>103</v>
      </c>
      <c r="E6407" t="s">
        <v>24193</v>
      </c>
      <c r="F6407" t="s">
        <v>135</v>
      </c>
      <c r="G6407" t="s">
        <v>72</v>
      </c>
      <c r="H6407" t="s">
        <v>129</v>
      </c>
      <c r="I6407" t="s">
        <v>22</v>
      </c>
      <c r="J6407" t="s">
        <v>130</v>
      </c>
      <c r="K6407" t="s">
        <v>24194</v>
      </c>
      <c r="L6407" t="s">
        <v>24195</v>
      </c>
      <c r="M6407">
        <v>1.605555555</v>
      </c>
      <c r="N6407">
        <v>2</v>
      </c>
      <c r="O6407">
        <v>251</v>
      </c>
      <c r="P6407">
        <v>0</v>
      </c>
      <c r="Q6407">
        <v>0</v>
      </c>
      <c r="R6407">
        <v>3.2111109999999998</v>
      </c>
      <c r="S6407">
        <v>402.99444399999999</v>
      </c>
      <c r="T6407">
        <v>0</v>
      </c>
      <c r="U6407">
        <v>0</v>
      </c>
    </row>
    <row r="6408" spans="1:21" x14ac:dyDescent="0.25">
      <c r="A6408" t="s">
        <v>24196</v>
      </c>
      <c r="B6408">
        <v>1</v>
      </c>
      <c r="C6408" t="s">
        <v>78</v>
      </c>
      <c r="D6408" t="s">
        <v>103</v>
      </c>
      <c r="E6408" t="s">
        <v>24197</v>
      </c>
      <c r="F6408" t="s">
        <v>4991</v>
      </c>
      <c r="G6408" t="s">
        <v>71</v>
      </c>
      <c r="H6408" t="s">
        <v>129</v>
      </c>
      <c r="I6408" t="s">
        <v>22</v>
      </c>
      <c r="J6408" t="s">
        <v>141</v>
      </c>
      <c r="K6408" t="s">
        <v>24198</v>
      </c>
      <c r="L6408" t="s">
        <v>24199</v>
      </c>
      <c r="M6408">
        <v>2.1158333329999999</v>
      </c>
      <c r="N6408">
        <v>0</v>
      </c>
      <c r="O6408">
        <v>10</v>
      </c>
      <c r="P6408">
        <v>0</v>
      </c>
      <c r="Q6408">
        <v>0</v>
      </c>
      <c r="R6408">
        <v>0</v>
      </c>
      <c r="S6408">
        <v>21.158332999999999</v>
      </c>
      <c r="T6408">
        <v>0</v>
      </c>
      <c r="U6408">
        <v>0</v>
      </c>
    </row>
    <row r="6409" spans="1:21" x14ac:dyDescent="0.25">
      <c r="A6409" t="s">
        <v>24200</v>
      </c>
      <c r="B6409">
        <v>1</v>
      </c>
      <c r="C6409" t="s">
        <v>78</v>
      </c>
      <c r="D6409" t="s">
        <v>103</v>
      </c>
      <c r="E6409" t="s">
        <v>24201</v>
      </c>
      <c r="F6409" t="s">
        <v>128</v>
      </c>
      <c r="G6409" t="s">
        <v>72</v>
      </c>
      <c r="H6409" t="s">
        <v>129</v>
      </c>
      <c r="I6409" t="s">
        <v>22</v>
      </c>
      <c r="J6409" t="s">
        <v>130</v>
      </c>
      <c r="K6409" t="s">
        <v>24202</v>
      </c>
      <c r="L6409" t="s">
        <v>24203</v>
      </c>
      <c r="M6409">
        <v>0.2</v>
      </c>
      <c r="N6409">
        <v>8</v>
      </c>
      <c r="O6409">
        <v>0</v>
      </c>
      <c r="P6409">
        <v>0</v>
      </c>
      <c r="Q6409">
        <v>35</v>
      </c>
      <c r="R6409">
        <v>1.6</v>
      </c>
      <c r="S6409">
        <v>0</v>
      </c>
      <c r="T6409">
        <v>0</v>
      </c>
      <c r="U6409">
        <v>7</v>
      </c>
    </row>
    <row r="6410" spans="1:21" x14ac:dyDescent="0.25">
      <c r="A6410" t="s">
        <v>24204</v>
      </c>
      <c r="B6410">
        <v>1</v>
      </c>
      <c r="C6410" t="s">
        <v>78</v>
      </c>
      <c r="D6410" t="s">
        <v>103</v>
      </c>
      <c r="E6410" t="s">
        <v>24205</v>
      </c>
      <c r="F6410" t="s">
        <v>177</v>
      </c>
      <c r="G6410" t="s">
        <v>72</v>
      </c>
      <c r="H6410" t="s">
        <v>129</v>
      </c>
      <c r="I6410" t="s">
        <v>22</v>
      </c>
      <c r="J6410" t="s">
        <v>130</v>
      </c>
      <c r="K6410" t="s">
        <v>21604</v>
      </c>
      <c r="L6410" t="s">
        <v>24206</v>
      </c>
      <c r="M6410">
        <v>1.2536111109999999</v>
      </c>
      <c r="N6410">
        <v>36</v>
      </c>
      <c r="O6410">
        <v>5109</v>
      </c>
      <c r="P6410">
        <v>275</v>
      </c>
      <c r="Q6410">
        <v>2171</v>
      </c>
      <c r="R6410">
        <v>45.13</v>
      </c>
      <c r="S6410">
        <v>6404.6991660000003</v>
      </c>
      <c r="T6410">
        <v>344.74305600000002</v>
      </c>
      <c r="U6410">
        <v>2721.5897220000002</v>
      </c>
    </row>
    <row r="6411" spans="1:21" x14ac:dyDescent="0.25">
      <c r="A6411" t="s">
        <v>24207</v>
      </c>
      <c r="B6411">
        <v>1</v>
      </c>
      <c r="C6411" t="s">
        <v>78</v>
      </c>
      <c r="D6411" t="s">
        <v>103</v>
      </c>
      <c r="E6411" t="s">
        <v>24208</v>
      </c>
      <c r="F6411" t="s">
        <v>5012</v>
      </c>
      <c r="G6411" t="s">
        <v>72</v>
      </c>
      <c r="H6411" t="s">
        <v>129</v>
      </c>
      <c r="I6411" t="s">
        <v>22</v>
      </c>
      <c r="J6411" t="s">
        <v>141</v>
      </c>
      <c r="K6411" t="s">
        <v>24209</v>
      </c>
      <c r="L6411" t="s">
        <v>24210</v>
      </c>
      <c r="M6411">
        <v>2.5805555550000001</v>
      </c>
      <c r="N6411">
        <v>0</v>
      </c>
      <c r="O6411">
        <v>0</v>
      </c>
      <c r="P6411">
        <v>0</v>
      </c>
      <c r="Q6411">
        <v>23</v>
      </c>
      <c r="R6411">
        <v>0</v>
      </c>
      <c r="S6411">
        <v>0</v>
      </c>
      <c r="T6411">
        <v>0</v>
      </c>
      <c r="U6411">
        <v>59.352778000000001</v>
      </c>
    </row>
    <row r="6412" spans="1:21" x14ac:dyDescent="0.25">
      <c r="A6412" t="s">
        <v>24211</v>
      </c>
      <c r="B6412">
        <v>1</v>
      </c>
      <c r="C6412" t="s">
        <v>78</v>
      </c>
      <c r="D6412" t="s">
        <v>103</v>
      </c>
      <c r="E6412" t="s">
        <v>24212</v>
      </c>
      <c r="F6412" t="s">
        <v>4991</v>
      </c>
      <c r="G6412" t="s">
        <v>71</v>
      </c>
      <c r="H6412" t="s">
        <v>129</v>
      </c>
      <c r="I6412" t="s">
        <v>22</v>
      </c>
      <c r="J6412" t="s">
        <v>141</v>
      </c>
      <c r="K6412" t="s">
        <v>24213</v>
      </c>
      <c r="L6412" t="s">
        <v>24214</v>
      </c>
      <c r="M6412">
        <v>4.239166666</v>
      </c>
      <c r="N6412">
        <v>0</v>
      </c>
      <c r="O6412">
        <v>3</v>
      </c>
      <c r="P6412">
        <v>0</v>
      </c>
      <c r="Q6412">
        <v>0</v>
      </c>
      <c r="R6412">
        <v>0</v>
      </c>
      <c r="S6412">
        <v>12.717499999999999</v>
      </c>
      <c r="T6412">
        <v>0</v>
      </c>
      <c r="U6412">
        <v>0</v>
      </c>
    </row>
    <row r="6413" spans="1:21" x14ac:dyDescent="0.25">
      <c r="A6413" t="s">
        <v>24215</v>
      </c>
      <c r="B6413">
        <v>1</v>
      </c>
      <c r="C6413" t="s">
        <v>78</v>
      </c>
      <c r="D6413" t="s">
        <v>103</v>
      </c>
      <c r="E6413" t="s">
        <v>24216</v>
      </c>
      <c r="F6413" t="s">
        <v>5012</v>
      </c>
      <c r="G6413" t="s">
        <v>72</v>
      </c>
      <c r="H6413" t="s">
        <v>129</v>
      </c>
      <c r="I6413" t="s">
        <v>22</v>
      </c>
      <c r="J6413" t="s">
        <v>141</v>
      </c>
      <c r="K6413" t="s">
        <v>24217</v>
      </c>
      <c r="L6413" t="s">
        <v>24218</v>
      </c>
      <c r="M6413">
        <v>0.28027777700000001</v>
      </c>
      <c r="N6413">
        <v>3</v>
      </c>
      <c r="O6413">
        <v>1184</v>
      </c>
      <c r="P6413">
        <v>14</v>
      </c>
      <c r="Q6413">
        <v>727</v>
      </c>
      <c r="R6413">
        <v>0.84083300000000005</v>
      </c>
      <c r="S6413">
        <v>331.84888799999999</v>
      </c>
      <c r="T6413">
        <v>3.923889</v>
      </c>
      <c r="U6413">
        <v>203.761944</v>
      </c>
    </row>
    <row r="6414" spans="1:21" x14ac:dyDescent="0.25">
      <c r="A6414" t="s">
        <v>24219</v>
      </c>
      <c r="B6414">
        <v>1</v>
      </c>
      <c r="C6414" t="s">
        <v>78</v>
      </c>
      <c r="D6414" t="s">
        <v>103</v>
      </c>
      <c r="E6414" t="s">
        <v>1969</v>
      </c>
      <c r="F6414" t="s">
        <v>140</v>
      </c>
      <c r="G6414" t="s">
        <v>72</v>
      </c>
      <c r="H6414" t="s">
        <v>129</v>
      </c>
      <c r="I6414" t="s">
        <v>22</v>
      </c>
      <c r="J6414" t="s">
        <v>141</v>
      </c>
      <c r="K6414" t="s">
        <v>24220</v>
      </c>
      <c r="L6414" t="s">
        <v>24221</v>
      </c>
      <c r="M6414">
        <v>0.42388888800000002</v>
      </c>
      <c r="N6414">
        <v>10</v>
      </c>
      <c r="O6414">
        <v>807</v>
      </c>
      <c r="P6414">
        <v>272</v>
      </c>
      <c r="Q6414">
        <v>2401</v>
      </c>
      <c r="R6414">
        <v>4.2388890000000004</v>
      </c>
      <c r="S6414">
        <v>342.07833299999999</v>
      </c>
      <c r="T6414">
        <v>115.29777799999999</v>
      </c>
      <c r="U6414">
        <v>1017.75722</v>
      </c>
    </row>
    <row r="6415" spans="1:21" x14ac:dyDescent="0.25">
      <c r="A6415" t="s">
        <v>24222</v>
      </c>
      <c r="B6415">
        <v>1</v>
      </c>
      <c r="C6415" t="s">
        <v>78</v>
      </c>
      <c r="D6415" t="s">
        <v>97</v>
      </c>
      <c r="E6415" t="s">
        <v>24223</v>
      </c>
      <c r="F6415" t="s">
        <v>128</v>
      </c>
      <c r="G6415" t="s">
        <v>72</v>
      </c>
      <c r="H6415" t="s">
        <v>129</v>
      </c>
      <c r="I6415" t="s">
        <v>22</v>
      </c>
      <c r="J6415" t="s">
        <v>130</v>
      </c>
      <c r="K6415" t="s">
        <v>24224</v>
      </c>
      <c r="L6415" t="s">
        <v>24225</v>
      </c>
      <c r="M6415">
        <v>3.1411111109999998</v>
      </c>
      <c r="N6415">
        <v>1</v>
      </c>
      <c r="O6415">
        <v>37</v>
      </c>
      <c r="P6415">
        <v>0</v>
      </c>
      <c r="Q6415">
        <v>0</v>
      </c>
      <c r="R6415">
        <v>3.141111</v>
      </c>
      <c r="S6415">
        <v>116.22111099999999</v>
      </c>
      <c r="T6415">
        <v>0</v>
      </c>
      <c r="U6415">
        <v>0</v>
      </c>
    </row>
    <row r="6416" spans="1:21" x14ac:dyDescent="0.25">
      <c r="A6416" t="s">
        <v>24226</v>
      </c>
      <c r="B6416">
        <v>1</v>
      </c>
      <c r="C6416" t="s">
        <v>78</v>
      </c>
      <c r="D6416" t="s">
        <v>97</v>
      </c>
      <c r="E6416" t="s">
        <v>24227</v>
      </c>
      <c r="F6416" t="s">
        <v>4986</v>
      </c>
      <c r="G6416" t="s">
        <v>71</v>
      </c>
      <c r="H6416" t="s">
        <v>129</v>
      </c>
      <c r="I6416" t="s">
        <v>22</v>
      </c>
      <c r="J6416" t="s">
        <v>141</v>
      </c>
      <c r="K6416" t="s">
        <v>24228</v>
      </c>
      <c r="L6416" t="s">
        <v>24229</v>
      </c>
      <c r="M6416">
        <v>1.6844444439999999</v>
      </c>
      <c r="N6416">
        <v>0</v>
      </c>
      <c r="O6416">
        <v>72</v>
      </c>
      <c r="P6416">
        <v>0</v>
      </c>
      <c r="Q6416">
        <v>0</v>
      </c>
      <c r="R6416">
        <v>0</v>
      </c>
      <c r="S6416">
        <v>121.28</v>
      </c>
      <c r="T6416">
        <v>0</v>
      </c>
      <c r="U6416">
        <v>0</v>
      </c>
    </row>
    <row r="6417" spans="1:21" x14ac:dyDescent="0.25">
      <c r="A6417" t="s">
        <v>24230</v>
      </c>
      <c r="B6417">
        <v>1</v>
      </c>
      <c r="C6417" t="s">
        <v>78</v>
      </c>
      <c r="D6417" t="s">
        <v>97</v>
      </c>
      <c r="E6417" t="s">
        <v>24231</v>
      </c>
      <c r="F6417" t="s">
        <v>4991</v>
      </c>
      <c r="G6417" t="s">
        <v>71</v>
      </c>
      <c r="H6417" t="s">
        <v>129</v>
      </c>
      <c r="I6417" t="s">
        <v>22</v>
      </c>
      <c r="J6417" t="s">
        <v>141</v>
      </c>
      <c r="K6417" t="s">
        <v>24232</v>
      </c>
      <c r="L6417" t="s">
        <v>24233</v>
      </c>
      <c r="M6417">
        <v>5.2638888880000003</v>
      </c>
      <c r="N6417">
        <v>0</v>
      </c>
      <c r="O6417">
        <v>3</v>
      </c>
      <c r="P6417">
        <v>0</v>
      </c>
      <c r="Q6417">
        <v>0</v>
      </c>
      <c r="R6417">
        <v>0</v>
      </c>
      <c r="S6417">
        <v>15.791667</v>
      </c>
      <c r="T6417">
        <v>0</v>
      </c>
      <c r="U6417">
        <v>0</v>
      </c>
    </row>
    <row r="6418" spans="1:21" x14ac:dyDescent="0.25">
      <c r="A6418" t="s">
        <v>24234</v>
      </c>
      <c r="B6418">
        <v>1</v>
      </c>
      <c r="C6418" t="s">
        <v>78</v>
      </c>
      <c r="D6418" t="s">
        <v>91</v>
      </c>
      <c r="E6418" t="s">
        <v>24235</v>
      </c>
      <c r="F6418" t="s">
        <v>5417</v>
      </c>
      <c r="G6418" t="s">
        <v>71</v>
      </c>
      <c r="H6418" t="s">
        <v>129</v>
      </c>
      <c r="I6418" t="s">
        <v>22</v>
      </c>
      <c r="J6418" t="s">
        <v>141</v>
      </c>
      <c r="K6418" t="s">
        <v>24236</v>
      </c>
      <c r="L6418" t="s">
        <v>24237</v>
      </c>
      <c r="M6418">
        <v>2.255833333</v>
      </c>
      <c r="N6418">
        <v>0</v>
      </c>
      <c r="O6418">
        <v>1</v>
      </c>
      <c r="P6418">
        <v>0</v>
      </c>
      <c r="Q6418">
        <v>0</v>
      </c>
      <c r="R6418">
        <v>0</v>
      </c>
      <c r="S6418">
        <v>2.255833</v>
      </c>
      <c r="T6418">
        <v>0</v>
      </c>
      <c r="U6418">
        <v>0</v>
      </c>
    </row>
    <row r="6419" spans="1:21" x14ac:dyDescent="0.25">
      <c r="A6419" t="s">
        <v>24238</v>
      </c>
      <c r="B6419">
        <v>1</v>
      </c>
      <c r="C6419" t="s">
        <v>78</v>
      </c>
      <c r="D6419" t="s">
        <v>91</v>
      </c>
      <c r="E6419" t="s">
        <v>24239</v>
      </c>
      <c r="F6419" t="s">
        <v>5417</v>
      </c>
      <c r="G6419" t="s">
        <v>71</v>
      </c>
      <c r="H6419" t="s">
        <v>129</v>
      </c>
      <c r="I6419" t="s">
        <v>22</v>
      </c>
      <c r="J6419" t="s">
        <v>141</v>
      </c>
      <c r="K6419" t="s">
        <v>24240</v>
      </c>
      <c r="L6419" t="s">
        <v>24241</v>
      </c>
      <c r="M6419">
        <v>2.806944444</v>
      </c>
      <c r="N6419">
        <v>0</v>
      </c>
      <c r="O6419">
        <v>3</v>
      </c>
      <c r="P6419">
        <v>0</v>
      </c>
      <c r="Q6419">
        <v>0</v>
      </c>
      <c r="R6419">
        <v>0</v>
      </c>
      <c r="S6419">
        <v>8.420833</v>
      </c>
      <c r="T6419">
        <v>0</v>
      </c>
      <c r="U6419">
        <v>0</v>
      </c>
    </row>
    <row r="6420" spans="1:21" x14ac:dyDescent="0.25">
      <c r="A6420" t="s">
        <v>24242</v>
      </c>
      <c r="B6420">
        <v>1</v>
      </c>
      <c r="C6420" t="s">
        <v>78</v>
      </c>
      <c r="D6420" t="s">
        <v>737</v>
      </c>
      <c r="E6420" t="s">
        <v>24243</v>
      </c>
      <c r="F6420" t="s">
        <v>5417</v>
      </c>
      <c r="G6420" t="s">
        <v>71</v>
      </c>
      <c r="H6420" t="s">
        <v>129</v>
      </c>
      <c r="I6420" t="s">
        <v>22</v>
      </c>
      <c r="J6420" t="s">
        <v>141</v>
      </c>
      <c r="K6420" t="s">
        <v>24244</v>
      </c>
      <c r="L6420" t="s">
        <v>24245</v>
      </c>
      <c r="M6420">
        <v>2.0972222220000001</v>
      </c>
      <c r="N6420">
        <v>0</v>
      </c>
      <c r="O6420">
        <v>6</v>
      </c>
      <c r="P6420">
        <v>0</v>
      </c>
      <c r="Q6420">
        <v>0</v>
      </c>
      <c r="R6420">
        <v>0</v>
      </c>
      <c r="S6420">
        <v>12.583333</v>
      </c>
      <c r="T6420">
        <v>0</v>
      </c>
      <c r="U6420">
        <v>0</v>
      </c>
    </row>
    <row r="6421" spans="1:21" x14ac:dyDescent="0.25">
      <c r="A6421" t="s">
        <v>24246</v>
      </c>
      <c r="B6421">
        <v>1</v>
      </c>
      <c r="C6421" t="s">
        <v>78</v>
      </c>
      <c r="D6421" t="s">
        <v>737</v>
      </c>
      <c r="E6421" t="s">
        <v>24243</v>
      </c>
      <c r="F6421" t="s">
        <v>5417</v>
      </c>
      <c r="G6421" t="s">
        <v>71</v>
      </c>
      <c r="H6421" t="s">
        <v>129</v>
      </c>
      <c r="I6421" t="s">
        <v>22</v>
      </c>
      <c r="J6421" t="s">
        <v>141</v>
      </c>
      <c r="K6421" t="s">
        <v>24247</v>
      </c>
      <c r="L6421" t="s">
        <v>24248</v>
      </c>
      <c r="M6421">
        <v>4.3247222220000001</v>
      </c>
      <c r="N6421">
        <v>0</v>
      </c>
      <c r="O6421">
        <v>6</v>
      </c>
      <c r="P6421">
        <v>0</v>
      </c>
      <c r="Q6421">
        <v>0</v>
      </c>
      <c r="R6421">
        <v>0</v>
      </c>
      <c r="S6421">
        <v>25.948333000000002</v>
      </c>
      <c r="T6421">
        <v>0</v>
      </c>
      <c r="U6421">
        <v>0</v>
      </c>
    </row>
    <row r="6422" spans="1:21" x14ac:dyDescent="0.25">
      <c r="A6422" t="s">
        <v>24249</v>
      </c>
      <c r="B6422">
        <v>1</v>
      </c>
      <c r="C6422" t="s">
        <v>78</v>
      </c>
      <c r="D6422" t="s">
        <v>737</v>
      </c>
      <c r="E6422" t="s">
        <v>24243</v>
      </c>
      <c r="F6422" t="s">
        <v>5417</v>
      </c>
      <c r="G6422" t="s">
        <v>71</v>
      </c>
      <c r="H6422" t="s">
        <v>129</v>
      </c>
      <c r="I6422" t="s">
        <v>22</v>
      </c>
      <c r="J6422" t="s">
        <v>141</v>
      </c>
      <c r="K6422" t="s">
        <v>24250</v>
      </c>
      <c r="L6422" t="s">
        <v>24251</v>
      </c>
      <c r="M6422">
        <v>2.7491666659999998</v>
      </c>
      <c r="N6422">
        <v>0</v>
      </c>
      <c r="O6422">
        <v>6</v>
      </c>
      <c r="P6422">
        <v>0</v>
      </c>
      <c r="Q6422">
        <v>0</v>
      </c>
      <c r="R6422">
        <v>0</v>
      </c>
      <c r="S6422">
        <v>16.495000000000001</v>
      </c>
      <c r="T6422">
        <v>0</v>
      </c>
      <c r="U6422">
        <v>0</v>
      </c>
    </row>
    <row r="6423" spans="1:21" x14ac:dyDescent="0.25">
      <c r="A6423" t="s">
        <v>24252</v>
      </c>
      <c r="B6423">
        <v>1</v>
      </c>
      <c r="C6423" t="s">
        <v>78</v>
      </c>
      <c r="D6423" t="s">
        <v>103</v>
      </c>
      <c r="E6423" t="s">
        <v>24253</v>
      </c>
      <c r="F6423" t="s">
        <v>4991</v>
      </c>
      <c r="G6423" t="s">
        <v>71</v>
      </c>
      <c r="H6423" t="s">
        <v>129</v>
      </c>
      <c r="I6423" t="s">
        <v>22</v>
      </c>
      <c r="J6423" t="s">
        <v>141</v>
      </c>
      <c r="K6423" t="s">
        <v>24254</v>
      </c>
      <c r="L6423" t="s">
        <v>24255</v>
      </c>
      <c r="M6423">
        <v>1.5149999999999999</v>
      </c>
      <c r="N6423">
        <v>0</v>
      </c>
      <c r="O6423">
        <v>0</v>
      </c>
      <c r="P6423">
        <v>0</v>
      </c>
      <c r="Q6423">
        <v>1</v>
      </c>
      <c r="R6423">
        <v>0</v>
      </c>
      <c r="S6423">
        <v>0</v>
      </c>
      <c r="T6423">
        <v>0</v>
      </c>
      <c r="U6423">
        <v>1.5149999999999999</v>
      </c>
    </row>
    <row r="6424" spans="1:21" x14ac:dyDescent="0.25">
      <c r="A6424" t="s">
        <v>24256</v>
      </c>
      <c r="B6424">
        <v>1</v>
      </c>
      <c r="C6424" t="s">
        <v>79</v>
      </c>
      <c r="D6424" t="s">
        <v>120</v>
      </c>
      <c r="E6424" t="s">
        <v>24257</v>
      </c>
      <c r="F6424" t="s">
        <v>5470</v>
      </c>
      <c r="G6424" t="s">
        <v>71</v>
      </c>
      <c r="H6424" t="s">
        <v>129</v>
      </c>
      <c r="I6424" t="s">
        <v>22</v>
      </c>
      <c r="J6424" t="s">
        <v>141</v>
      </c>
      <c r="K6424" t="s">
        <v>24258</v>
      </c>
      <c r="L6424" t="s">
        <v>24259</v>
      </c>
      <c r="M6424">
        <v>1.3122222219999999</v>
      </c>
      <c r="N6424">
        <v>1</v>
      </c>
      <c r="O6424">
        <v>246</v>
      </c>
      <c r="P6424">
        <v>0</v>
      </c>
      <c r="Q6424">
        <v>0</v>
      </c>
      <c r="R6424">
        <v>1.312222</v>
      </c>
      <c r="S6424">
        <v>322.806667</v>
      </c>
      <c r="T6424">
        <v>0</v>
      </c>
      <c r="U6424">
        <v>0</v>
      </c>
    </row>
    <row r="6425" spans="1:21" x14ac:dyDescent="0.25">
      <c r="A6425" t="s">
        <v>24260</v>
      </c>
      <c r="B6425">
        <v>1</v>
      </c>
      <c r="C6425" t="s">
        <v>79</v>
      </c>
      <c r="D6425" t="s">
        <v>120</v>
      </c>
      <c r="E6425" t="s">
        <v>24261</v>
      </c>
      <c r="F6425" t="s">
        <v>140</v>
      </c>
      <c r="G6425" t="s">
        <v>72</v>
      </c>
      <c r="H6425" t="s">
        <v>129</v>
      </c>
      <c r="I6425" t="s">
        <v>22</v>
      </c>
      <c r="J6425" t="s">
        <v>141</v>
      </c>
      <c r="K6425" t="s">
        <v>24262</v>
      </c>
      <c r="L6425" t="s">
        <v>20347</v>
      </c>
      <c r="M6425">
        <v>1.2397222219999999</v>
      </c>
      <c r="N6425">
        <v>1</v>
      </c>
      <c r="O6425">
        <v>58</v>
      </c>
      <c r="P6425">
        <v>110</v>
      </c>
      <c r="Q6425">
        <v>1</v>
      </c>
      <c r="R6425">
        <v>1.239722</v>
      </c>
      <c r="S6425">
        <v>71.903889000000007</v>
      </c>
      <c r="T6425">
        <v>136.36944399999999</v>
      </c>
      <c r="U6425">
        <v>1.239722</v>
      </c>
    </row>
    <row r="6426" spans="1:21" x14ac:dyDescent="0.25">
      <c r="A6426" t="s">
        <v>24263</v>
      </c>
      <c r="B6426">
        <v>1</v>
      </c>
      <c r="C6426" t="s">
        <v>78</v>
      </c>
      <c r="D6426" t="s">
        <v>92</v>
      </c>
      <c r="E6426" t="s">
        <v>24264</v>
      </c>
      <c r="F6426" t="s">
        <v>5012</v>
      </c>
      <c r="G6426" t="s">
        <v>72</v>
      </c>
      <c r="H6426" t="s">
        <v>129</v>
      </c>
      <c r="I6426" t="s">
        <v>22</v>
      </c>
      <c r="J6426" t="s">
        <v>141</v>
      </c>
      <c r="K6426" t="s">
        <v>24265</v>
      </c>
      <c r="L6426" t="s">
        <v>24266</v>
      </c>
      <c r="M6426">
        <v>2.346666666</v>
      </c>
      <c r="N6426">
        <v>0</v>
      </c>
      <c r="O6426">
        <v>0</v>
      </c>
      <c r="P6426">
        <v>3</v>
      </c>
      <c r="Q6426">
        <v>0</v>
      </c>
      <c r="R6426">
        <v>0</v>
      </c>
      <c r="S6426">
        <v>0</v>
      </c>
      <c r="T6426">
        <v>7.04</v>
      </c>
      <c r="U6426">
        <v>0</v>
      </c>
    </row>
    <row r="6427" spans="1:21" x14ac:dyDescent="0.25">
      <c r="A6427" t="s">
        <v>24267</v>
      </c>
      <c r="B6427">
        <v>1</v>
      </c>
      <c r="C6427" t="s">
        <v>78</v>
      </c>
      <c r="D6427" t="s">
        <v>92</v>
      </c>
      <c r="E6427" t="s">
        <v>4940</v>
      </c>
      <c r="F6427" t="s">
        <v>128</v>
      </c>
      <c r="G6427" t="s">
        <v>72</v>
      </c>
      <c r="H6427" t="s">
        <v>129</v>
      </c>
      <c r="I6427" t="s">
        <v>22</v>
      </c>
      <c r="J6427" t="s">
        <v>130</v>
      </c>
      <c r="K6427" t="s">
        <v>24268</v>
      </c>
      <c r="L6427" t="s">
        <v>24269</v>
      </c>
      <c r="M6427">
        <v>2.4855555549999999</v>
      </c>
      <c r="N6427">
        <v>12</v>
      </c>
      <c r="O6427">
        <v>1124</v>
      </c>
      <c r="P6427">
        <v>1</v>
      </c>
      <c r="Q6427">
        <v>67</v>
      </c>
      <c r="R6427">
        <v>29.826667</v>
      </c>
      <c r="S6427">
        <v>2793.7644439999999</v>
      </c>
      <c r="T6427">
        <v>2.4855559999999999</v>
      </c>
      <c r="U6427">
        <v>166.53222199999999</v>
      </c>
    </row>
    <row r="6428" spans="1:21" x14ac:dyDescent="0.25">
      <c r="A6428" t="s">
        <v>24270</v>
      </c>
      <c r="B6428">
        <v>1</v>
      </c>
      <c r="C6428" t="s">
        <v>78</v>
      </c>
      <c r="D6428" t="s">
        <v>92</v>
      </c>
      <c r="E6428" t="s">
        <v>24271</v>
      </c>
      <c r="F6428" t="s">
        <v>4991</v>
      </c>
      <c r="G6428" t="s">
        <v>71</v>
      </c>
      <c r="H6428" t="s">
        <v>129</v>
      </c>
      <c r="I6428" t="s">
        <v>22</v>
      </c>
      <c r="J6428" t="s">
        <v>141</v>
      </c>
      <c r="K6428" t="s">
        <v>24272</v>
      </c>
      <c r="L6428" t="s">
        <v>24273</v>
      </c>
      <c r="M6428">
        <v>1.154722222</v>
      </c>
      <c r="N6428">
        <v>0</v>
      </c>
      <c r="O6428">
        <v>2</v>
      </c>
      <c r="P6428">
        <v>0</v>
      </c>
      <c r="Q6428">
        <v>0</v>
      </c>
      <c r="R6428">
        <v>0</v>
      </c>
      <c r="S6428">
        <v>2.3094440000000001</v>
      </c>
      <c r="T6428">
        <v>0</v>
      </c>
      <c r="U6428">
        <v>0</v>
      </c>
    </row>
    <row r="6429" spans="1:21" x14ac:dyDescent="0.25">
      <c r="A6429" t="s">
        <v>24274</v>
      </c>
      <c r="B6429">
        <v>1</v>
      </c>
      <c r="C6429" t="s">
        <v>78</v>
      </c>
      <c r="D6429" t="s">
        <v>92</v>
      </c>
      <c r="E6429" t="s">
        <v>24275</v>
      </c>
      <c r="F6429" t="s">
        <v>4996</v>
      </c>
      <c r="G6429" t="s">
        <v>71</v>
      </c>
      <c r="H6429" t="s">
        <v>129</v>
      </c>
      <c r="I6429" t="s">
        <v>22</v>
      </c>
      <c r="J6429" t="s">
        <v>141</v>
      </c>
      <c r="K6429" t="s">
        <v>24276</v>
      </c>
      <c r="L6429" t="s">
        <v>24277</v>
      </c>
      <c r="M6429">
        <v>2.3430555549999998</v>
      </c>
      <c r="N6429">
        <v>0</v>
      </c>
      <c r="O6429">
        <v>99</v>
      </c>
      <c r="P6429">
        <v>0</v>
      </c>
      <c r="Q6429">
        <v>0</v>
      </c>
      <c r="R6429">
        <v>0</v>
      </c>
      <c r="S6429">
        <v>231.96250000000001</v>
      </c>
      <c r="T6429">
        <v>0</v>
      </c>
      <c r="U6429">
        <v>0</v>
      </c>
    </row>
    <row r="6430" spans="1:21" x14ac:dyDescent="0.25">
      <c r="A6430" t="s">
        <v>24278</v>
      </c>
      <c r="B6430">
        <v>1</v>
      </c>
      <c r="C6430" t="s">
        <v>79</v>
      </c>
      <c r="D6430" t="s">
        <v>124</v>
      </c>
      <c r="E6430" t="s">
        <v>24279</v>
      </c>
      <c r="F6430" t="s">
        <v>140</v>
      </c>
      <c r="G6430" t="s">
        <v>72</v>
      </c>
      <c r="H6430" t="s">
        <v>129</v>
      </c>
      <c r="I6430" t="s">
        <v>22</v>
      </c>
      <c r="J6430" t="s">
        <v>141</v>
      </c>
      <c r="K6430" t="s">
        <v>24280</v>
      </c>
      <c r="L6430" t="s">
        <v>24281</v>
      </c>
      <c r="M6430">
        <v>0.318611111</v>
      </c>
      <c r="N6430">
        <v>0</v>
      </c>
      <c r="O6430">
        <v>0</v>
      </c>
      <c r="P6430">
        <v>158</v>
      </c>
      <c r="Q6430">
        <v>589</v>
      </c>
      <c r="R6430">
        <v>0</v>
      </c>
      <c r="S6430">
        <v>0</v>
      </c>
      <c r="T6430">
        <v>50.340555999999999</v>
      </c>
      <c r="U6430">
        <v>187.66194400000001</v>
      </c>
    </row>
    <row r="6431" spans="1:21" x14ac:dyDescent="0.25">
      <c r="A6431" t="s">
        <v>24282</v>
      </c>
      <c r="B6431">
        <v>1</v>
      </c>
      <c r="C6431" t="s">
        <v>79</v>
      </c>
      <c r="D6431" t="s">
        <v>124</v>
      </c>
      <c r="E6431" t="s">
        <v>24283</v>
      </c>
      <c r="F6431" t="s">
        <v>5012</v>
      </c>
      <c r="G6431" t="s">
        <v>72</v>
      </c>
      <c r="H6431" t="s">
        <v>129</v>
      </c>
      <c r="I6431" t="s">
        <v>22</v>
      </c>
      <c r="J6431" t="s">
        <v>141</v>
      </c>
      <c r="K6431" t="s">
        <v>24284</v>
      </c>
      <c r="L6431" t="s">
        <v>24285</v>
      </c>
      <c r="M6431">
        <v>0.86083333299999998</v>
      </c>
      <c r="N6431">
        <v>0</v>
      </c>
      <c r="O6431">
        <v>0</v>
      </c>
      <c r="P6431">
        <v>2</v>
      </c>
      <c r="Q6431">
        <v>0</v>
      </c>
      <c r="R6431">
        <v>0</v>
      </c>
      <c r="S6431">
        <v>0</v>
      </c>
      <c r="T6431">
        <v>1.7216670000000001</v>
      </c>
      <c r="U6431">
        <v>0</v>
      </c>
    </row>
    <row r="6432" spans="1:21" x14ac:dyDescent="0.25">
      <c r="A6432" t="s">
        <v>24286</v>
      </c>
      <c r="B6432">
        <v>1</v>
      </c>
      <c r="C6432" t="s">
        <v>79</v>
      </c>
      <c r="D6432" t="s">
        <v>124</v>
      </c>
      <c r="E6432" t="s">
        <v>23840</v>
      </c>
      <c r="F6432" t="s">
        <v>140</v>
      </c>
      <c r="G6432" t="s">
        <v>72</v>
      </c>
      <c r="H6432" t="s">
        <v>168</v>
      </c>
      <c r="I6432" t="s">
        <v>22</v>
      </c>
      <c r="J6432" t="s">
        <v>141</v>
      </c>
      <c r="K6432" t="s">
        <v>24287</v>
      </c>
      <c r="L6432" t="s">
        <v>19320</v>
      </c>
      <c r="M6432">
        <v>1.3611111E-2</v>
      </c>
      <c r="N6432">
        <v>0</v>
      </c>
      <c r="O6432">
        <v>0</v>
      </c>
      <c r="P6432">
        <v>158</v>
      </c>
      <c r="Q6432">
        <v>589</v>
      </c>
      <c r="R6432">
        <v>0</v>
      </c>
      <c r="S6432">
        <v>0</v>
      </c>
      <c r="T6432">
        <v>2.1505559999999999</v>
      </c>
      <c r="U6432">
        <v>8.0169440000000005</v>
      </c>
    </row>
    <row r="6433" spans="1:21" x14ac:dyDescent="0.25">
      <c r="A6433" t="s">
        <v>24288</v>
      </c>
      <c r="B6433">
        <v>1</v>
      </c>
      <c r="C6433" t="s">
        <v>79</v>
      </c>
      <c r="D6433" t="s">
        <v>124</v>
      </c>
      <c r="E6433" t="s">
        <v>23840</v>
      </c>
      <c r="F6433" t="s">
        <v>140</v>
      </c>
      <c r="G6433" t="s">
        <v>72</v>
      </c>
      <c r="H6433" t="s">
        <v>168</v>
      </c>
      <c r="I6433" t="s">
        <v>22</v>
      </c>
      <c r="J6433" t="s">
        <v>141</v>
      </c>
      <c r="K6433" t="s">
        <v>24289</v>
      </c>
      <c r="L6433" t="s">
        <v>24290</v>
      </c>
      <c r="M6433">
        <v>8.3333330000000001E-3</v>
      </c>
      <c r="N6433">
        <v>0</v>
      </c>
      <c r="O6433">
        <v>0</v>
      </c>
      <c r="P6433">
        <v>158</v>
      </c>
      <c r="Q6433">
        <v>589</v>
      </c>
      <c r="R6433">
        <v>0</v>
      </c>
      <c r="S6433">
        <v>0</v>
      </c>
      <c r="T6433">
        <v>1.316667</v>
      </c>
      <c r="U6433">
        <v>4.9083329999999998</v>
      </c>
    </row>
    <row r="6434" spans="1:21" x14ac:dyDescent="0.25">
      <c r="A6434" t="s">
        <v>24291</v>
      </c>
      <c r="B6434">
        <v>1</v>
      </c>
      <c r="C6434" t="s">
        <v>79</v>
      </c>
      <c r="D6434" t="s">
        <v>124</v>
      </c>
      <c r="E6434" t="s">
        <v>24292</v>
      </c>
      <c r="F6434" t="s">
        <v>140</v>
      </c>
      <c r="G6434" t="s">
        <v>72</v>
      </c>
      <c r="H6434" t="s">
        <v>168</v>
      </c>
      <c r="I6434" t="s">
        <v>22</v>
      </c>
      <c r="J6434" t="s">
        <v>141</v>
      </c>
      <c r="K6434" t="s">
        <v>24293</v>
      </c>
      <c r="L6434" t="s">
        <v>24294</v>
      </c>
      <c r="M6434">
        <v>2.6944444000000001E-2</v>
      </c>
      <c r="N6434">
        <v>20</v>
      </c>
      <c r="O6434">
        <v>697</v>
      </c>
      <c r="P6434">
        <v>159</v>
      </c>
      <c r="Q6434">
        <v>596</v>
      </c>
      <c r="R6434">
        <v>0.53888899999999995</v>
      </c>
      <c r="S6434">
        <v>18.780277000000002</v>
      </c>
      <c r="T6434">
        <v>4.2841670000000001</v>
      </c>
      <c r="U6434">
        <v>16.058889000000001</v>
      </c>
    </row>
    <row r="6435" spans="1:21" x14ac:dyDescent="0.25">
      <c r="A6435" t="s">
        <v>24295</v>
      </c>
      <c r="B6435">
        <v>1</v>
      </c>
      <c r="C6435" t="s">
        <v>79</v>
      </c>
      <c r="D6435" t="s">
        <v>124</v>
      </c>
      <c r="E6435" t="s">
        <v>24296</v>
      </c>
      <c r="F6435" t="s">
        <v>140</v>
      </c>
      <c r="G6435" t="s">
        <v>72</v>
      </c>
      <c r="H6435" t="s">
        <v>129</v>
      </c>
      <c r="I6435" t="s">
        <v>22</v>
      </c>
      <c r="J6435" t="s">
        <v>141</v>
      </c>
      <c r="K6435" t="s">
        <v>24297</v>
      </c>
      <c r="L6435" t="s">
        <v>24298</v>
      </c>
      <c r="M6435">
        <v>4.0869444440000002</v>
      </c>
      <c r="N6435">
        <v>4</v>
      </c>
      <c r="O6435">
        <v>0</v>
      </c>
      <c r="P6435">
        <v>92</v>
      </c>
      <c r="Q6435">
        <v>143</v>
      </c>
      <c r="R6435">
        <v>16.347778000000002</v>
      </c>
      <c r="S6435">
        <v>0</v>
      </c>
      <c r="T6435">
        <v>375.99888900000002</v>
      </c>
      <c r="U6435">
        <v>584.43305499999997</v>
      </c>
    </row>
    <row r="6436" spans="1:21" x14ac:dyDescent="0.25">
      <c r="A6436" t="s">
        <v>24299</v>
      </c>
      <c r="B6436">
        <v>1</v>
      </c>
      <c r="C6436" t="s">
        <v>79</v>
      </c>
      <c r="D6436" t="s">
        <v>124</v>
      </c>
      <c r="E6436" t="s">
        <v>24300</v>
      </c>
      <c r="F6436" t="s">
        <v>4991</v>
      </c>
      <c r="G6436" t="s">
        <v>71</v>
      </c>
      <c r="H6436" t="s">
        <v>129</v>
      </c>
      <c r="I6436" t="s">
        <v>22</v>
      </c>
      <c r="J6436" t="s">
        <v>141</v>
      </c>
      <c r="K6436" t="s">
        <v>24301</v>
      </c>
      <c r="L6436" t="s">
        <v>24302</v>
      </c>
      <c r="M6436">
        <v>1.551388888</v>
      </c>
      <c r="N6436">
        <v>0</v>
      </c>
      <c r="O6436">
        <v>1</v>
      </c>
      <c r="P6436">
        <v>0</v>
      </c>
      <c r="Q6436">
        <v>0</v>
      </c>
      <c r="R6436">
        <v>0</v>
      </c>
      <c r="S6436">
        <v>1.5513889999999999</v>
      </c>
      <c r="T6436">
        <v>0</v>
      </c>
      <c r="U6436">
        <v>0</v>
      </c>
    </row>
    <row r="6437" spans="1:21" x14ac:dyDescent="0.25">
      <c r="A6437" t="s">
        <v>24303</v>
      </c>
      <c r="B6437">
        <v>1</v>
      </c>
      <c r="C6437" t="s">
        <v>79</v>
      </c>
      <c r="D6437" t="s">
        <v>124</v>
      </c>
      <c r="E6437" t="s">
        <v>24304</v>
      </c>
      <c r="F6437" t="s">
        <v>5012</v>
      </c>
      <c r="G6437" t="s">
        <v>72</v>
      </c>
      <c r="H6437" t="s">
        <v>129</v>
      </c>
      <c r="I6437" t="s">
        <v>22</v>
      </c>
      <c r="J6437" t="s">
        <v>141</v>
      </c>
      <c r="K6437" t="s">
        <v>24305</v>
      </c>
      <c r="L6437" t="s">
        <v>24306</v>
      </c>
      <c r="M6437">
        <v>1.4608333330000001</v>
      </c>
      <c r="N6437">
        <v>0</v>
      </c>
      <c r="O6437">
        <v>0</v>
      </c>
      <c r="P6437">
        <v>51</v>
      </c>
      <c r="Q6437">
        <v>63</v>
      </c>
      <c r="R6437">
        <v>0</v>
      </c>
      <c r="S6437">
        <v>0</v>
      </c>
      <c r="T6437">
        <v>74.502499999999998</v>
      </c>
      <c r="U6437">
        <v>92.032499999999999</v>
      </c>
    </row>
    <row r="6438" spans="1:21" x14ac:dyDescent="0.25">
      <c r="A6438" t="s">
        <v>24307</v>
      </c>
      <c r="B6438">
        <v>1</v>
      </c>
      <c r="C6438" t="s">
        <v>79</v>
      </c>
      <c r="D6438" t="s">
        <v>124</v>
      </c>
      <c r="E6438" t="s">
        <v>24308</v>
      </c>
      <c r="F6438" t="s">
        <v>5012</v>
      </c>
      <c r="G6438" t="s">
        <v>72</v>
      </c>
      <c r="H6438" t="s">
        <v>129</v>
      </c>
      <c r="I6438" t="s">
        <v>22</v>
      </c>
      <c r="J6438" t="s">
        <v>141</v>
      </c>
      <c r="K6438" t="s">
        <v>24309</v>
      </c>
      <c r="L6438" t="s">
        <v>24310</v>
      </c>
      <c r="M6438">
        <v>2.792777777</v>
      </c>
      <c r="N6438">
        <v>0</v>
      </c>
      <c r="O6438">
        <v>0</v>
      </c>
      <c r="P6438">
        <v>9</v>
      </c>
      <c r="Q6438">
        <v>24</v>
      </c>
      <c r="R6438">
        <v>0</v>
      </c>
      <c r="S6438">
        <v>0</v>
      </c>
      <c r="T6438">
        <v>25.135000000000002</v>
      </c>
      <c r="U6438">
        <v>67.026667000000003</v>
      </c>
    </row>
    <row r="6439" spans="1:21" x14ac:dyDescent="0.25">
      <c r="A6439" t="s">
        <v>24311</v>
      </c>
      <c r="B6439">
        <v>1</v>
      </c>
      <c r="C6439" t="s">
        <v>79</v>
      </c>
      <c r="D6439" t="s">
        <v>124</v>
      </c>
      <c r="E6439" t="s">
        <v>24296</v>
      </c>
      <c r="F6439" t="s">
        <v>140</v>
      </c>
      <c r="G6439" t="s">
        <v>72</v>
      </c>
      <c r="H6439" t="s">
        <v>129</v>
      </c>
      <c r="I6439" t="s">
        <v>22</v>
      </c>
      <c r="J6439" t="s">
        <v>141</v>
      </c>
      <c r="K6439" t="s">
        <v>24312</v>
      </c>
      <c r="L6439" t="s">
        <v>24313</v>
      </c>
      <c r="M6439">
        <v>0.116111111</v>
      </c>
      <c r="N6439">
        <v>4</v>
      </c>
      <c r="O6439">
        <v>0</v>
      </c>
      <c r="P6439">
        <v>92</v>
      </c>
      <c r="Q6439">
        <v>143</v>
      </c>
      <c r="R6439">
        <v>0.46444400000000002</v>
      </c>
      <c r="S6439">
        <v>0</v>
      </c>
      <c r="T6439">
        <v>10.682221999999999</v>
      </c>
      <c r="U6439">
        <v>16.603888999999999</v>
      </c>
    </row>
    <row r="6440" spans="1:21" x14ac:dyDescent="0.25">
      <c r="A6440" t="s">
        <v>24314</v>
      </c>
      <c r="B6440">
        <v>1</v>
      </c>
      <c r="C6440" t="s">
        <v>79</v>
      </c>
      <c r="D6440" t="s">
        <v>124</v>
      </c>
      <c r="E6440" t="s">
        <v>24308</v>
      </c>
      <c r="F6440" t="s">
        <v>5012</v>
      </c>
      <c r="G6440" t="s">
        <v>72</v>
      </c>
      <c r="H6440" t="s">
        <v>129</v>
      </c>
      <c r="I6440" t="s">
        <v>22</v>
      </c>
      <c r="J6440" t="s">
        <v>141</v>
      </c>
      <c r="K6440" t="s">
        <v>24315</v>
      </c>
      <c r="L6440" t="s">
        <v>24316</v>
      </c>
      <c r="M6440">
        <v>3.1041666659999998</v>
      </c>
      <c r="N6440">
        <v>0</v>
      </c>
      <c r="O6440">
        <v>0</v>
      </c>
      <c r="P6440">
        <v>9</v>
      </c>
      <c r="Q6440">
        <v>24</v>
      </c>
      <c r="R6440">
        <v>0</v>
      </c>
      <c r="S6440">
        <v>0</v>
      </c>
      <c r="T6440">
        <v>27.9375</v>
      </c>
      <c r="U6440">
        <v>74.5</v>
      </c>
    </row>
    <row r="6441" spans="1:21" x14ac:dyDescent="0.25">
      <c r="A6441" t="s">
        <v>24317</v>
      </c>
      <c r="B6441">
        <v>1</v>
      </c>
      <c r="C6441" t="s">
        <v>79</v>
      </c>
      <c r="D6441" t="s">
        <v>124</v>
      </c>
      <c r="E6441" t="s">
        <v>24318</v>
      </c>
      <c r="F6441" t="s">
        <v>4991</v>
      </c>
      <c r="G6441" t="s">
        <v>71</v>
      </c>
      <c r="H6441" t="s">
        <v>129</v>
      </c>
      <c r="I6441" t="s">
        <v>22</v>
      </c>
      <c r="J6441" t="s">
        <v>141</v>
      </c>
      <c r="K6441" t="s">
        <v>24319</v>
      </c>
      <c r="L6441" t="s">
        <v>24320</v>
      </c>
      <c r="M6441">
        <v>4.114166666</v>
      </c>
      <c r="N6441">
        <v>0</v>
      </c>
      <c r="O6441">
        <v>1</v>
      </c>
      <c r="P6441">
        <v>0</v>
      </c>
      <c r="Q6441">
        <v>0</v>
      </c>
      <c r="R6441">
        <v>0</v>
      </c>
      <c r="S6441">
        <v>4.1141670000000001</v>
      </c>
      <c r="T6441">
        <v>0</v>
      </c>
      <c r="U6441">
        <v>0</v>
      </c>
    </row>
    <row r="6442" spans="1:21" x14ac:dyDescent="0.25">
      <c r="A6442" t="s">
        <v>24321</v>
      </c>
      <c r="B6442">
        <v>1</v>
      </c>
      <c r="C6442" t="s">
        <v>79</v>
      </c>
      <c r="D6442" t="s">
        <v>116</v>
      </c>
      <c r="E6442" t="s">
        <v>24322</v>
      </c>
      <c r="F6442" t="s">
        <v>5470</v>
      </c>
      <c r="G6442" t="s">
        <v>71</v>
      </c>
      <c r="H6442" t="s">
        <v>129</v>
      </c>
      <c r="I6442" t="s">
        <v>22</v>
      </c>
      <c r="J6442" t="s">
        <v>141</v>
      </c>
      <c r="K6442" t="s">
        <v>24323</v>
      </c>
      <c r="L6442" t="s">
        <v>24324</v>
      </c>
      <c r="M6442">
        <v>0.134722222</v>
      </c>
      <c r="N6442">
        <v>1</v>
      </c>
      <c r="O6442">
        <v>54</v>
      </c>
      <c r="P6442">
        <v>0</v>
      </c>
      <c r="Q6442">
        <v>0</v>
      </c>
      <c r="R6442">
        <v>0.13472200000000001</v>
      </c>
      <c r="S6442">
        <v>7.2750000000000004</v>
      </c>
      <c r="T6442">
        <v>0</v>
      </c>
      <c r="U6442">
        <v>0</v>
      </c>
    </row>
    <row r="6443" spans="1:21" x14ac:dyDescent="0.25">
      <c r="A6443" t="s">
        <v>24325</v>
      </c>
      <c r="B6443">
        <v>1</v>
      </c>
      <c r="C6443" t="s">
        <v>79</v>
      </c>
      <c r="D6443" t="s">
        <v>120</v>
      </c>
      <c r="E6443" t="s">
        <v>24326</v>
      </c>
      <c r="F6443" t="s">
        <v>5417</v>
      </c>
      <c r="G6443" t="s">
        <v>71</v>
      </c>
      <c r="H6443" t="s">
        <v>129</v>
      </c>
      <c r="I6443" t="s">
        <v>22</v>
      </c>
      <c r="J6443" t="s">
        <v>141</v>
      </c>
      <c r="K6443" t="s">
        <v>24327</v>
      </c>
      <c r="L6443" t="s">
        <v>24328</v>
      </c>
      <c r="M6443">
        <v>0.90166666600000001</v>
      </c>
      <c r="N6443">
        <v>0</v>
      </c>
      <c r="O6443">
        <v>3</v>
      </c>
      <c r="P6443">
        <v>0</v>
      </c>
      <c r="Q6443">
        <v>0</v>
      </c>
      <c r="R6443">
        <v>0</v>
      </c>
      <c r="S6443">
        <v>2.7050000000000001</v>
      </c>
      <c r="T6443">
        <v>0</v>
      </c>
      <c r="U6443">
        <v>0</v>
      </c>
    </row>
    <row r="6444" spans="1:21" x14ac:dyDescent="0.25">
      <c r="A6444" t="s">
        <v>24329</v>
      </c>
      <c r="B6444">
        <v>1</v>
      </c>
      <c r="C6444" t="s">
        <v>79</v>
      </c>
      <c r="D6444" t="s">
        <v>117</v>
      </c>
      <c r="E6444" t="s">
        <v>24330</v>
      </c>
      <c r="F6444" t="s">
        <v>140</v>
      </c>
      <c r="G6444" t="s">
        <v>72</v>
      </c>
      <c r="H6444" t="s">
        <v>129</v>
      </c>
      <c r="I6444" t="s">
        <v>22</v>
      </c>
      <c r="J6444" t="s">
        <v>141</v>
      </c>
      <c r="K6444" t="s">
        <v>24331</v>
      </c>
      <c r="L6444" t="s">
        <v>24332</v>
      </c>
      <c r="M6444">
        <v>0.205555555</v>
      </c>
      <c r="N6444">
        <v>9</v>
      </c>
      <c r="O6444">
        <v>1582</v>
      </c>
      <c r="P6444">
        <v>1</v>
      </c>
      <c r="Q6444">
        <v>3</v>
      </c>
      <c r="R6444">
        <v>1.85</v>
      </c>
      <c r="S6444">
        <v>325.18888800000002</v>
      </c>
      <c r="T6444">
        <v>0.20555599999999999</v>
      </c>
      <c r="U6444">
        <v>0.61666699999999997</v>
      </c>
    </row>
    <row r="6445" spans="1:21" x14ac:dyDescent="0.25">
      <c r="A6445" t="s">
        <v>24333</v>
      </c>
      <c r="B6445">
        <v>1</v>
      </c>
      <c r="C6445" t="s">
        <v>79</v>
      </c>
      <c r="D6445" t="s">
        <v>117</v>
      </c>
      <c r="E6445" t="s">
        <v>24334</v>
      </c>
      <c r="F6445" t="s">
        <v>4986</v>
      </c>
      <c r="G6445" t="s">
        <v>71</v>
      </c>
      <c r="H6445" t="s">
        <v>129</v>
      </c>
      <c r="I6445" t="s">
        <v>22</v>
      </c>
      <c r="J6445" t="s">
        <v>141</v>
      </c>
      <c r="K6445" t="s">
        <v>24335</v>
      </c>
      <c r="L6445" t="s">
        <v>24336</v>
      </c>
      <c r="M6445">
        <v>0.313611111</v>
      </c>
      <c r="N6445">
        <v>0</v>
      </c>
      <c r="O6445">
        <v>85</v>
      </c>
      <c r="P6445">
        <v>0</v>
      </c>
      <c r="Q6445">
        <v>0</v>
      </c>
      <c r="R6445">
        <v>0</v>
      </c>
      <c r="S6445">
        <v>26.656943999999999</v>
      </c>
      <c r="T6445">
        <v>0</v>
      </c>
      <c r="U6445">
        <v>0</v>
      </c>
    </row>
    <row r="6446" spans="1:21" x14ac:dyDescent="0.25">
      <c r="A6446" t="s">
        <v>24337</v>
      </c>
      <c r="B6446">
        <v>1</v>
      </c>
      <c r="C6446" t="s">
        <v>79</v>
      </c>
      <c r="D6446" t="s">
        <v>117</v>
      </c>
      <c r="E6446" t="s">
        <v>24338</v>
      </c>
      <c r="F6446" t="s">
        <v>140</v>
      </c>
      <c r="G6446" t="s">
        <v>72</v>
      </c>
      <c r="H6446" t="s">
        <v>129</v>
      </c>
      <c r="I6446" t="s">
        <v>22</v>
      </c>
      <c r="J6446" t="s">
        <v>141</v>
      </c>
      <c r="K6446" t="s">
        <v>24339</v>
      </c>
      <c r="L6446" t="s">
        <v>24340</v>
      </c>
      <c r="M6446">
        <v>0.100277777</v>
      </c>
      <c r="N6446">
        <v>184</v>
      </c>
      <c r="O6446">
        <v>16167</v>
      </c>
      <c r="P6446">
        <v>1385</v>
      </c>
      <c r="Q6446">
        <v>4061</v>
      </c>
      <c r="R6446">
        <v>18.451111000000001</v>
      </c>
      <c r="S6446">
        <v>1621.1908209999999</v>
      </c>
      <c r="T6446">
        <v>138.88472100000001</v>
      </c>
      <c r="U6446">
        <v>407.22805199999999</v>
      </c>
    </row>
    <row r="6447" spans="1:21" x14ac:dyDescent="0.25">
      <c r="A6447" t="s">
        <v>24341</v>
      </c>
      <c r="B6447">
        <v>1</v>
      </c>
      <c r="C6447" t="s">
        <v>79</v>
      </c>
      <c r="D6447" t="s">
        <v>117</v>
      </c>
      <c r="E6447" t="s">
        <v>21459</v>
      </c>
      <c r="F6447" t="s">
        <v>140</v>
      </c>
      <c r="G6447" t="s">
        <v>72</v>
      </c>
      <c r="H6447" t="s">
        <v>129</v>
      </c>
      <c r="I6447" t="s">
        <v>22</v>
      </c>
      <c r="J6447" t="s">
        <v>141</v>
      </c>
      <c r="K6447" t="s">
        <v>24342</v>
      </c>
      <c r="L6447" t="s">
        <v>24343</v>
      </c>
      <c r="M6447">
        <v>0.3</v>
      </c>
      <c r="N6447">
        <v>3</v>
      </c>
      <c r="O6447">
        <v>0</v>
      </c>
      <c r="P6447">
        <v>33</v>
      </c>
      <c r="Q6447">
        <v>10</v>
      </c>
      <c r="R6447">
        <v>0.9</v>
      </c>
      <c r="S6447">
        <v>0</v>
      </c>
      <c r="T6447">
        <v>9.9</v>
      </c>
      <c r="U6447">
        <v>3</v>
      </c>
    </row>
    <row r="6448" spans="1:21" x14ac:dyDescent="0.25">
      <c r="A6448" t="s">
        <v>24344</v>
      </c>
      <c r="B6448">
        <v>1</v>
      </c>
      <c r="C6448" t="s">
        <v>79</v>
      </c>
      <c r="D6448" t="s">
        <v>117</v>
      </c>
      <c r="E6448" t="s">
        <v>24345</v>
      </c>
      <c r="F6448" t="s">
        <v>5012</v>
      </c>
      <c r="G6448" t="s">
        <v>72</v>
      </c>
      <c r="H6448" t="s">
        <v>129</v>
      </c>
      <c r="I6448" t="s">
        <v>22</v>
      </c>
      <c r="J6448" t="s">
        <v>141</v>
      </c>
      <c r="K6448" t="s">
        <v>24346</v>
      </c>
      <c r="L6448" t="s">
        <v>24347</v>
      </c>
      <c r="M6448">
        <v>2.5636111110000002</v>
      </c>
      <c r="N6448">
        <v>0</v>
      </c>
      <c r="O6448">
        <v>0</v>
      </c>
      <c r="P6448">
        <v>0</v>
      </c>
      <c r="Q6448">
        <v>5</v>
      </c>
      <c r="R6448">
        <v>0</v>
      </c>
      <c r="S6448">
        <v>0</v>
      </c>
      <c r="T6448">
        <v>0</v>
      </c>
      <c r="U6448">
        <v>12.818056</v>
      </c>
    </row>
    <row r="6449" spans="1:21" x14ac:dyDescent="0.25">
      <c r="A6449" t="s">
        <v>24348</v>
      </c>
      <c r="B6449">
        <v>1</v>
      </c>
      <c r="C6449" t="s">
        <v>79</v>
      </c>
      <c r="D6449" t="s">
        <v>117</v>
      </c>
      <c r="E6449" t="s">
        <v>24345</v>
      </c>
      <c r="F6449" t="s">
        <v>6456</v>
      </c>
      <c r="G6449" t="s">
        <v>72</v>
      </c>
      <c r="H6449" t="s">
        <v>129</v>
      </c>
      <c r="I6449" t="s">
        <v>22</v>
      </c>
      <c r="J6449" t="s">
        <v>141</v>
      </c>
      <c r="K6449" t="s">
        <v>24349</v>
      </c>
      <c r="L6449" t="s">
        <v>24350</v>
      </c>
      <c r="M6449">
        <v>4.8830555550000003</v>
      </c>
      <c r="N6449">
        <v>0</v>
      </c>
      <c r="O6449">
        <v>0</v>
      </c>
      <c r="P6449">
        <v>0</v>
      </c>
      <c r="Q6449">
        <v>5</v>
      </c>
      <c r="R6449">
        <v>0</v>
      </c>
      <c r="S6449">
        <v>0</v>
      </c>
      <c r="T6449">
        <v>0</v>
      </c>
      <c r="U6449">
        <v>24.415278000000001</v>
      </c>
    </row>
    <row r="6450" spans="1:21" x14ac:dyDescent="0.25">
      <c r="A6450" t="s">
        <v>24351</v>
      </c>
      <c r="B6450">
        <v>1</v>
      </c>
      <c r="C6450" t="s">
        <v>79</v>
      </c>
      <c r="D6450" t="s">
        <v>117</v>
      </c>
      <c r="E6450" t="s">
        <v>24352</v>
      </c>
      <c r="F6450" t="s">
        <v>140</v>
      </c>
      <c r="G6450" t="s">
        <v>72</v>
      </c>
      <c r="H6450" t="s">
        <v>129</v>
      </c>
      <c r="I6450" t="s">
        <v>22</v>
      </c>
      <c r="J6450" t="s">
        <v>141</v>
      </c>
      <c r="K6450" t="s">
        <v>24353</v>
      </c>
      <c r="L6450" t="s">
        <v>24354</v>
      </c>
      <c r="M6450">
        <v>0.15833333299999999</v>
      </c>
      <c r="N6450">
        <v>6</v>
      </c>
      <c r="O6450">
        <v>1192</v>
      </c>
      <c r="P6450">
        <v>0</v>
      </c>
      <c r="Q6450">
        <v>0</v>
      </c>
      <c r="R6450">
        <v>0.95</v>
      </c>
      <c r="S6450">
        <v>188.73333299999999</v>
      </c>
      <c r="T6450">
        <v>0</v>
      </c>
      <c r="U6450">
        <v>0</v>
      </c>
    </row>
    <row r="6451" spans="1:21" x14ac:dyDescent="0.25">
      <c r="A6451" t="s">
        <v>24355</v>
      </c>
      <c r="B6451">
        <v>1</v>
      </c>
      <c r="C6451" t="s">
        <v>79</v>
      </c>
      <c r="D6451" t="s">
        <v>120</v>
      </c>
      <c r="E6451" t="s">
        <v>24356</v>
      </c>
      <c r="F6451" t="s">
        <v>4986</v>
      </c>
      <c r="G6451" t="s">
        <v>71</v>
      </c>
      <c r="H6451" t="s">
        <v>129</v>
      </c>
      <c r="I6451" t="s">
        <v>22</v>
      </c>
      <c r="J6451" t="s">
        <v>141</v>
      </c>
      <c r="K6451" t="s">
        <v>24357</v>
      </c>
      <c r="L6451" t="s">
        <v>24358</v>
      </c>
      <c r="M6451">
        <v>1.433333333</v>
      </c>
      <c r="N6451">
        <v>0</v>
      </c>
      <c r="O6451">
        <v>33</v>
      </c>
      <c r="P6451">
        <v>0</v>
      </c>
      <c r="Q6451">
        <v>6</v>
      </c>
      <c r="R6451">
        <v>0</v>
      </c>
      <c r="S6451">
        <v>47.3</v>
      </c>
      <c r="T6451">
        <v>0</v>
      </c>
      <c r="U6451">
        <v>8.6</v>
      </c>
    </row>
    <row r="6452" spans="1:21" x14ac:dyDescent="0.25">
      <c r="A6452" t="s">
        <v>24359</v>
      </c>
      <c r="B6452">
        <v>1</v>
      </c>
      <c r="C6452" t="s">
        <v>78</v>
      </c>
      <c r="D6452" t="s">
        <v>103</v>
      </c>
      <c r="E6452" t="s">
        <v>24360</v>
      </c>
      <c r="F6452" t="s">
        <v>177</v>
      </c>
      <c r="G6452" t="s">
        <v>72</v>
      </c>
      <c r="H6452" t="s">
        <v>129</v>
      </c>
      <c r="I6452" t="s">
        <v>22</v>
      </c>
      <c r="J6452" t="s">
        <v>130</v>
      </c>
      <c r="K6452" t="s">
        <v>1653</v>
      </c>
      <c r="L6452" t="s">
        <v>24361</v>
      </c>
      <c r="M6452">
        <v>4.7730980550000002</v>
      </c>
      <c r="N6452">
        <v>0</v>
      </c>
      <c r="O6452">
        <v>0</v>
      </c>
      <c r="P6452">
        <v>0</v>
      </c>
      <c r="Q6452">
        <v>17</v>
      </c>
      <c r="R6452">
        <v>0</v>
      </c>
      <c r="S6452">
        <v>0</v>
      </c>
      <c r="T6452">
        <v>0</v>
      </c>
      <c r="U6452">
        <v>81.142667000000003</v>
      </c>
    </row>
    <row r="6453" spans="1:21" x14ac:dyDescent="0.25">
      <c r="A6453" t="s">
        <v>24362</v>
      </c>
      <c r="B6453">
        <v>1</v>
      </c>
      <c r="C6453" t="s">
        <v>79</v>
      </c>
      <c r="D6453" t="s">
        <v>119</v>
      </c>
      <c r="E6453" t="s">
        <v>24363</v>
      </c>
      <c r="F6453" t="s">
        <v>5070</v>
      </c>
      <c r="G6453" t="s">
        <v>71</v>
      </c>
      <c r="H6453" t="s">
        <v>129</v>
      </c>
      <c r="I6453" t="s">
        <v>22</v>
      </c>
      <c r="J6453" t="s">
        <v>141</v>
      </c>
      <c r="K6453" t="s">
        <v>24364</v>
      </c>
      <c r="L6453" t="s">
        <v>24365</v>
      </c>
      <c r="M6453">
        <v>0.45527777699999999</v>
      </c>
      <c r="N6453">
        <v>0</v>
      </c>
      <c r="O6453">
        <v>1</v>
      </c>
      <c r="P6453">
        <v>0</v>
      </c>
      <c r="Q6453">
        <v>0</v>
      </c>
      <c r="R6453">
        <v>0</v>
      </c>
      <c r="S6453">
        <v>0.45527800000000002</v>
      </c>
      <c r="T6453">
        <v>0</v>
      </c>
      <c r="U6453">
        <v>0</v>
      </c>
    </row>
    <row r="6454" spans="1:21" x14ac:dyDescent="0.25">
      <c r="A6454" t="s">
        <v>24366</v>
      </c>
      <c r="B6454">
        <v>1</v>
      </c>
      <c r="C6454" t="s">
        <v>79</v>
      </c>
      <c r="D6454" t="s">
        <v>119</v>
      </c>
      <c r="E6454" t="s">
        <v>24367</v>
      </c>
      <c r="F6454" t="s">
        <v>5012</v>
      </c>
      <c r="G6454" t="s">
        <v>72</v>
      </c>
      <c r="H6454" t="s">
        <v>129</v>
      </c>
      <c r="I6454" t="s">
        <v>22</v>
      </c>
      <c r="J6454" t="s">
        <v>141</v>
      </c>
      <c r="K6454" t="s">
        <v>24368</v>
      </c>
      <c r="L6454" t="s">
        <v>24369</v>
      </c>
      <c r="M6454">
        <v>3.011111111</v>
      </c>
      <c r="N6454">
        <v>0</v>
      </c>
      <c r="O6454">
        <v>0</v>
      </c>
      <c r="P6454">
        <v>1</v>
      </c>
      <c r="Q6454">
        <v>115</v>
      </c>
      <c r="R6454">
        <v>0</v>
      </c>
      <c r="S6454">
        <v>0</v>
      </c>
      <c r="T6454">
        <v>3.0111110000000001</v>
      </c>
      <c r="U6454">
        <v>346.27777800000001</v>
      </c>
    </row>
    <row r="6455" spans="1:21" x14ac:dyDescent="0.25">
      <c r="A6455" t="s">
        <v>24370</v>
      </c>
      <c r="B6455">
        <v>1</v>
      </c>
      <c r="C6455" t="s">
        <v>79</v>
      </c>
      <c r="D6455" t="s">
        <v>119</v>
      </c>
      <c r="E6455" t="s">
        <v>24367</v>
      </c>
      <c r="F6455" t="s">
        <v>128</v>
      </c>
      <c r="G6455" t="s">
        <v>72</v>
      </c>
      <c r="H6455" t="s">
        <v>129</v>
      </c>
      <c r="I6455" t="s">
        <v>22</v>
      </c>
      <c r="J6455" t="s">
        <v>130</v>
      </c>
      <c r="K6455" t="s">
        <v>24371</v>
      </c>
      <c r="L6455" t="s">
        <v>24372</v>
      </c>
      <c r="M6455">
        <v>1.503777777</v>
      </c>
      <c r="N6455">
        <v>0</v>
      </c>
      <c r="O6455">
        <v>0</v>
      </c>
      <c r="P6455">
        <v>1</v>
      </c>
      <c r="Q6455">
        <v>193</v>
      </c>
      <c r="R6455">
        <v>0</v>
      </c>
      <c r="S6455">
        <v>0</v>
      </c>
      <c r="T6455">
        <v>1.5037780000000001</v>
      </c>
      <c r="U6455">
        <v>290.22911099999999</v>
      </c>
    </row>
    <row r="6456" spans="1:21" x14ac:dyDescent="0.25">
      <c r="A6456" t="s">
        <v>24373</v>
      </c>
      <c r="B6456">
        <v>1</v>
      </c>
      <c r="C6456" t="s">
        <v>79</v>
      </c>
      <c r="D6456" t="s">
        <v>119</v>
      </c>
      <c r="E6456" t="s">
        <v>24367</v>
      </c>
      <c r="F6456" t="s">
        <v>5012</v>
      </c>
      <c r="G6456" t="s">
        <v>72</v>
      </c>
      <c r="H6456" t="s">
        <v>129</v>
      </c>
      <c r="I6456" t="s">
        <v>22</v>
      </c>
      <c r="J6456" t="s">
        <v>141</v>
      </c>
      <c r="K6456" t="s">
        <v>24374</v>
      </c>
      <c r="L6456" t="s">
        <v>24375</v>
      </c>
      <c r="M6456">
        <v>2.0094444440000001</v>
      </c>
      <c r="N6456">
        <v>0</v>
      </c>
      <c r="O6456">
        <v>0</v>
      </c>
      <c r="P6456">
        <v>1</v>
      </c>
      <c r="Q6456">
        <v>193</v>
      </c>
      <c r="R6456">
        <v>0</v>
      </c>
      <c r="S6456">
        <v>0</v>
      </c>
      <c r="T6456">
        <v>2.0094439999999998</v>
      </c>
      <c r="U6456">
        <v>387.82277800000003</v>
      </c>
    </row>
    <row r="6457" spans="1:21" x14ac:dyDescent="0.25">
      <c r="A6457" t="s">
        <v>24376</v>
      </c>
      <c r="B6457">
        <v>1</v>
      </c>
      <c r="C6457" t="s">
        <v>79</v>
      </c>
      <c r="D6457" t="s">
        <v>119</v>
      </c>
      <c r="E6457" t="s">
        <v>24367</v>
      </c>
      <c r="F6457" t="s">
        <v>5012</v>
      </c>
      <c r="G6457" t="s">
        <v>72</v>
      </c>
      <c r="H6457" t="s">
        <v>129</v>
      </c>
      <c r="I6457" t="s">
        <v>22</v>
      </c>
      <c r="J6457" t="s">
        <v>141</v>
      </c>
      <c r="K6457" t="s">
        <v>24377</v>
      </c>
      <c r="L6457" t="s">
        <v>24378</v>
      </c>
      <c r="M6457">
        <v>3.1463888880000002</v>
      </c>
      <c r="N6457">
        <v>0</v>
      </c>
      <c r="O6457">
        <v>0</v>
      </c>
      <c r="P6457">
        <v>1</v>
      </c>
      <c r="Q6457">
        <v>193</v>
      </c>
      <c r="R6457">
        <v>0</v>
      </c>
      <c r="S6457">
        <v>0</v>
      </c>
      <c r="T6457">
        <v>3.1463890000000001</v>
      </c>
      <c r="U6457">
        <v>607.25305500000002</v>
      </c>
    </row>
    <row r="6458" spans="1:21" x14ac:dyDescent="0.25">
      <c r="A6458" t="s">
        <v>24379</v>
      </c>
      <c r="B6458">
        <v>1</v>
      </c>
      <c r="C6458" t="s">
        <v>79</v>
      </c>
      <c r="D6458" t="s">
        <v>120</v>
      </c>
      <c r="E6458" t="s">
        <v>24380</v>
      </c>
      <c r="F6458" t="s">
        <v>4986</v>
      </c>
      <c r="G6458" t="s">
        <v>71</v>
      </c>
      <c r="H6458" t="s">
        <v>129</v>
      </c>
      <c r="I6458" t="s">
        <v>22</v>
      </c>
      <c r="J6458" t="s">
        <v>141</v>
      </c>
      <c r="K6458" t="s">
        <v>24381</v>
      </c>
      <c r="L6458" t="s">
        <v>24382</v>
      </c>
      <c r="M6458">
        <v>0.53805555500000002</v>
      </c>
      <c r="N6458">
        <v>0</v>
      </c>
      <c r="O6458">
        <v>238</v>
      </c>
      <c r="P6458">
        <v>0</v>
      </c>
      <c r="Q6458">
        <v>0</v>
      </c>
      <c r="R6458">
        <v>0</v>
      </c>
      <c r="S6458">
        <v>128.057222</v>
      </c>
      <c r="T6458">
        <v>0</v>
      </c>
      <c r="U6458">
        <v>0</v>
      </c>
    </row>
    <row r="6459" spans="1:21" x14ac:dyDescent="0.25">
      <c r="A6459" t="s">
        <v>24383</v>
      </c>
      <c r="B6459">
        <v>1</v>
      </c>
      <c r="C6459" t="s">
        <v>79</v>
      </c>
      <c r="D6459" t="s">
        <v>120</v>
      </c>
      <c r="E6459" t="s">
        <v>24384</v>
      </c>
      <c r="F6459" t="s">
        <v>5417</v>
      </c>
      <c r="G6459" t="s">
        <v>71</v>
      </c>
      <c r="H6459" t="s">
        <v>129</v>
      </c>
      <c r="I6459" t="s">
        <v>22</v>
      </c>
      <c r="J6459" t="s">
        <v>141</v>
      </c>
      <c r="K6459" t="s">
        <v>24385</v>
      </c>
      <c r="L6459" t="s">
        <v>24386</v>
      </c>
      <c r="M6459">
        <v>0.11138888800000001</v>
      </c>
      <c r="N6459">
        <v>0</v>
      </c>
      <c r="O6459">
        <v>1</v>
      </c>
      <c r="P6459">
        <v>0</v>
      </c>
      <c r="Q6459">
        <v>0</v>
      </c>
      <c r="R6459">
        <v>0</v>
      </c>
      <c r="S6459">
        <v>0.111389</v>
      </c>
      <c r="T6459">
        <v>0</v>
      </c>
      <c r="U6459">
        <v>0</v>
      </c>
    </row>
    <row r="6460" spans="1:21" x14ac:dyDescent="0.25">
      <c r="A6460" t="s">
        <v>24387</v>
      </c>
      <c r="B6460">
        <v>1</v>
      </c>
      <c r="C6460" t="s">
        <v>79</v>
      </c>
      <c r="D6460" t="s">
        <v>125</v>
      </c>
      <c r="E6460" t="s">
        <v>24388</v>
      </c>
      <c r="F6460" t="s">
        <v>4991</v>
      </c>
      <c r="G6460" t="s">
        <v>71</v>
      </c>
      <c r="H6460" t="s">
        <v>129</v>
      </c>
      <c r="I6460" t="s">
        <v>22</v>
      </c>
      <c r="J6460" t="s">
        <v>141</v>
      </c>
      <c r="K6460" t="s">
        <v>24389</v>
      </c>
      <c r="L6460" t="s">
        <v>24390</v>
      </c>
      <c r="M6460">
        <v>1.278611111</v>
      </c>
      <c r="N6460">
        <v>0</v>
      </c>
      <c r="O6460">
        <v>0</v>
      </c>
      <c r="P6460">
        <v>0</v>
      </c>
      <c r="Q6460">
        <v>1</v>
      </c>
      <c r="R6460">
        <v>0</v>
      </c>
      <c r="S6460">
        <v>0</v>
      </c>
      <c r="T6460">
        <v>0</v>
      </c>
      <c r="U6460">
        <v>1.2786109999999999</v>
      </c>
    </row>
    <row r="6461" spans="1:21" x14ac:dyDescent="0.25">
      <c r="A6461" t="s">
        <v>24391</v>
      </c>
      <c r="B6461">
        <v>1</v>
      </c>
      <c r="C6461" t="s">
        <v>79</v>
      </c>
      <c r="D6461" t="s">
        <v>125</v>
      </c>
      <c r="E6461" t="s">
        <v>24392</v>
      </c>
      <c r="F6461" t="s">
        <v>150</v>
      </c>
      <c r="G6461" t="s">
        <v>72</v>
      </c>
      <c r="H6461" t="s">
        <v>129</v>
      </c>
      <c r="I6461" t="s">
        <v>22</v>
      </c>
      <c r="J6461" t="s">
        <v>141</v>
      </c>
      <c r="K6461" t="s">
        <v>24393</v>
      </c>
      <c r="L6461" t="s">
        <v>24394</v>
      </c>
      <c r="M6461">
        <v>4.0652777770000004</v>
      </c>
      <c r="N6461">
        <v>0</v>
      </c>
      <c r="O6461">
        <v>0</v>
      </c>
      <c r="P6461">
        <v>1</v>
      </c>
      <c r="Q6461">
        <v>78</v>
      </c>
      <c r="R6461">
        <v>0</v>
      </c>
      <c r="S6461">
        <v>0</v>
      </c>
      <c r="T6461">
        <v>4.0652780000000002</v>
      </c>
      <c r="U6461">
        <v>317.09166699999997</v>
      </c>
    </row>
    <row r="6462" spans="1:21" x14ac:dyDescent="0.25">
      <c r="A6462" t="s">
        <v>24395</v>
      </c>
      <c r="B6462">
        <v>1</v>
      </c>
      <c r="C6462" t="s">
        <v>78</v>
      </c>
      <c r="D6462" t="s">
        <v>98</v>
      </c>
      <c r="E6462" t="s">
        <v>24396</v>
      </c>
      <c r="F6462" t="s">
        <v>4991</v>
      </c>
      <c r="G6462" t="s">
        <v>71</v>
      </c>
      <c r="H6462" t="s">
        <v>129</v>
      </c>
      <c r="I6462" t="s">
        <v>22</v>
      </c>
      <c r="J6462" t="s">
        <v>141</v>
      </c>
      <c r="K6462" t="s">
        <v>24397</v>
      </c>
      <c r="L6462" t="s">
        <v>24398</v>
      </c>
      <c r="M6462">
        <v>0.60138888800000001</v>
      </c>
      <c r="N6462">
        <v>0</v>
      </c>
      <c r="O6462">
        <v>0</v>
      </c>
      <c r="P6462">
        <v>0</v>
      </c>
      <c r="Q6462">
        <v>1</v>
      </c>
      <c r="R6462">
        <v>0</v>
      </c>
      <c r="S6462">
        <v>0</v>
      </c>
      <c r="T6462">
        <v>0</v>
      </c>
      <c r="U6462">
        <v>0.60138899999999995</v>
      </c>
    </row>
    <row r="6463" spans="1:21" x14ac:dyDescent="0.25">
      <c r="A6463" t="s">
        <v>24399</v>
      </c>
      <c r="B6463">
        <v>1</v>
      </c>
      <c r="C6463" t="s">
        <v>78</v>
      </c>
      <c r="D6463" t="s">
        <v>98</v>
      </c>
      <c r="E6463" t="s">
        <v>24400</v>
      </c>
      <c r="F6463" t="s">
        <v>4991</v>
      </c>
      <c r="G6463" t="s">
        <v>71</v>
      </c>
      <c r="H6463" t="s">
        <v>129</v>
      </c>
      <c r="I6463" t="s">
        <v>22</v>
      </c>
      <c r="J6463" t="s">
        <v>141</v>
      </c>
      <c r="K6463" t="s">
        <v>24401</v>
      </c>
      <c r="L6463" t="s">
        <v>24402</v>
      </c>
      <c r="M6463">
        <v>0.88138888800000004</v>
      </c>
      <c r="N6463">
        <v>0</v>
      </c>
      <c r="O6463">
        <v>1</v>
      </c>
      <c r="P6463">
        <v>0</v>
      </c>
      <c r="Q6463">
        <v>0</v>
      </c>
      <c r="R6463">
        <v>0</v>
      </c>
      <c r="S6463">
        <v>0.88138899999999998</v>
      </c>
      <c r="T6463">
        <v>0</v>
      </c>
      <c r="U6463">
        <v>0</v>
      </c>
    </row>
    <row r="6464" spans="1:21" x14ac:dyDescent="0.25">
      <c r="A6464" t="s">
        <v>24403</v>
      </c>
      <c r="B6464">
        <v>1</v>
      </c>
      <c r="C6464" t="s">
        <v>78</v>
      </c>
      <c r="D6464" t="s">
        <v>98</v>
      </c>
      <c r="E6464" t="s">
        <v>24404</v>
      </c>
      <c r="F6464" t="s">
        <v>4991</v>
      </c>
      <c r="G6464" t="s">
        <v>71</v>
      </c>
      <c r="H6464" t="s">
        <v>129</v>
      </c>
      <c r="I6464" t="s">
        <v>22</v>
      </c>
      <c r="J6464" t="s">
        <v>141</v>
      </c>
      <c r="K6464" t="s">
        <v>24405</v>
      </c>
      <c r="L6464" t="s">
        <v>24406</v>
      </c>
      <c r="M6464">
        <v>5.573611111</v>
      </c>
      <c r="N6464">
        <v>0</v>
      </c>
      <c r="O6464">
        <v>1</v>
      </c>
      <c r="P6464">
        <v>0</v>
      </c>
      <c r="Q6464">
        <v>0</v>
      </c>
      <c r="R6464">
        <v>0</v>
      </c>
      <c r="S6464">
        <v>5.5736109999999996</v>
      </c>
      <c r="T6464">
        <v>0</v>
      </c>
      <c r="U6464">
        <v>0</v>
      </c>
    </row>
    <row r="6465" spans="1:21" x14ac:dyDescent="0.25">
      <c r="A6465" t="s">
        <v>24407</v>
      </c>
      <c r="B6465">
        <v>1</v>
      </c>
      <c r="C6465" t="s">
        <v>78</v>
      </c>
      <c r="D6465" t="s">
        <v>98</v>
      </c>
      <c r="E6465" t="s">
        <v>24408</v>
      </c>
      <c r="F6465" t="s">
        <v>4991</v>
      </c>
      <c r="G6465" t="s">
        <v>71</v>
      </c>
      <c r="H6465" t="s">
        <v>129</v>
      </c>
      <c r="I6465" t="s">
        <v>22</v>
      </c>
      <c r="J6465" t="s">
        <v>141</v>
      </c>
      <c r="K6465" t="s">
        <v>24409</v>
      </c>
      <c r="L6465" t="s">
        <v>24410</v>
      </c>
      <c r="M6465">
        <v>1.089444444</v>
      </c>
      <c r="N6465">
        <v>0</v>
      </c>
      <c r="O6465">
        <v>0</v>
      </c>
      <c r="P6465">
        <v>0</v>
      </c>
      <c r="Q6465">
        <v>1</v>
      </c>
      <c r="R6465">
        <v>0</v>
      </c>
      <c r="S6465">
        <v>0</v>
      </c>
      <c r="T6465">
        <v>0</v>
      </c>
      <c r="U6465">
        <v>1.0894440000000001</v>
      </c>
    </row>
    <row r="6466" spans="1:21" x14ac:dyDescent="0.25">
      <c r="A6466" t="s">
        <v>24411</v>
      </c>
      <c r="B6466">
        <v>1</v>
      </c>
      <c r="C6466" t="s">
        <v>79</v>
      </c>
      <c r="D6466" t="s">
        <v>124</v>
      </c>
      <c r="E6466" t="s">
        <v>24412</v>
      </c>
      <c r="F6466" t="s">
        <v>140</v>
      </c>
      <c r="G6466" t="s">
        <v>72</v>
      </c>
      <c r="H6466" t="s">
        <v>129</v>
      </c>
      <c r="I6466" t="s">
        <v>22</v>
      </c>
      <c r="J6466" t="s">
        <v>141</v>
      </c>
      <c r="K6466" t="s">
        <v>24413</v>
      </c>
      <c r="L6466" t="s">
        <v>24414</v>
      </c>
      <c r="M6466">
        <v>1.8788888880000001</v>
      </c>
      <c r="N6466">
        <v>4</v>
      </c>
      <c r="O6466">
        <v>0</v>
      </c>
      <c r="P6466">
        <v>92</v>
      </c>
      <c r="Q6466">
        <v>143</v>
      </c>
      <c r="R6466">
        <v>7.5155560000000001</v>
      </c>
      <c r="S6466">
        <v>0</v>
      </c>
      <c r="T6466">
        <v>172.857778</v>
      </c>
      <c r="U6466">
        <v>268.68111099999999</v>
      </c>
    </row>
    <row r="6467" spans="1:21" x14ac:dyDescent="0.25">
      <c r="A6467" t="s">
        <v>24415</v>
      </c>
      <c r="B6467">
        <v>1</v>
      </c>
      <c r="C6467" t="s">
        <v>79</v>
      </c>
      <c r="D6467" t="s">
        <v>124</v>
      </c>
      <c r="E6467" t="s">
        <v>24279</v>
      </c>
      <c r="F6467" t="s">
        <v>140</v>
      </c>
      <c r="G6467" t="s">
        <v>72</v>
      </c>
      <c r="H6467" t="s">
        <v>129</v>
      </c>
      <c r="I6467" t="s">
        <v>22</v>
      </c>
      <c r="J6467" t="s">
        <v>141</v>
      </c>
      <c r="K6467" t="s">
        <v>24416</v>
      </c>
      <c r="L6467" t="s">
        <v>23119</v>
      </c>
      <c r="M6467">
        <v>1.9550000000000001</v>
      </c>
      <c r="N6467">
        <v>0</v>
      </c>
      <c r="O6467">
        <v>0</v>
      </c>
      <c r="P6467">
        <v>1</v>
      </c>
      <c r="Q6467">
        <v>58</v>
      </c>
      <c r="R6467">
        <v>0</v>
      </c>
      <c r="S6467">
        <v>0</v>
      </c>
      <c r="T6467">
        <v>1.9550000000000001</v>
      </c>
      <c r="U6467">
        <v>113.39</v>
      </c>
    </row>
    <row r="6468" spans="1:21" x14ac:dyDescent="0.25">
      <c r="A6468" t="s">
        <v>24417</v>
      </c>
      <c r="B6468">
        <v>1</v>
      </c>
      <c r="C6468" t="s">
        <v>79</v>
      </c>
      <c r="D6468" t="s">
        <v>120</v>
      </c>
      <c r="E6468" t="s">
        <v>24418</v>
      </c>
      <c r="F6468" t="s">
        <v>140</v>
      </c>
      <c r="G6468" t="s">
        <v>72</v>
      </c>
      <c r="H6468" t="s">
        <v>129</v>
      </c>
      <c r="I6468" t="s">
        <v>22</v>
      </c>
      <c r="J6468" t="s">
        <v>141</v>
      </c>
      <c r="K6468" t="s">
        <v>24419</v>
      </c>
      <c r="L6468" t="s">
        <v>24420</v>
      </c>
      <c r="M6468">
        <v>0.72416666600000001</v>
      </c>
      <c r="N6468">
        <v>0</v>
      </c>
      <c r="O6468">
        <v>445</v>
      </c>
      <c r="P6468">
        <v>23</v>
      </c>
      <c r="Q6468">
        <v>41</v>
      </c>
      <c r="R6468">
        <v>0</v>
      </c>
      <c r="S6468">
        <v>322.254166</v>
      </c>
      <c r="T6468">
        <v>16.655833000000001</v>
      </c>
      <c r="U6468">
        <v>29.690833000000001</v>
      </c>
    </row>
    <row r="6469" spans="1:21" x14ac:dyDescent="0.25">
      <c r="A6469" t="s">
        <v>24421</v>
      </c>
      <c r="B6469">
        <v>1</v>
      </c>
      <c r="C6469" t="s">
        <v>79</v>
      </c>
      <c r="D6469" t="s">
        <v>120</v>
      </c>
      <c r="E6469" t="s">
        <v>24422</v>
      </c>
      <c r="F6469" t="s">
        <v>140</v>
      </c>
      <c r="G6469" t="s">
        <v>72</v>
      </c>
      <c r="H6469" t="s">
        <v>129</v>
      </c>
      <c r="I6469" t="s">
        <v>22</v>
      </c>
      <c r="J6469" t="s">
        <v>141</v>
      </c>
      <c r="K6469" t="s">
        <v>24423</v>
      </c>
      <c r="L6469" t="s">
        <v>24424</v>
      </c>
      <c r="M6469">
        <v>0.46250000000000002</v>
      </c>
      <c r="N6469">
        <v>87</v>
      </c>
      <c r="O6469">
        <v>3089</v>
      </c>
      <c r="P6469">
        <v>2</v>
      </c>
      <c r="Q6469">
        <v>6</v>
      </c>
      <c r="R6469">
        <v>40.237499999999997</v>
      </c>
      <c r="S6469">
        <v>1428.6624999999999</v>
      </c>
      <c r="T6469">
        <v>0.92500000000000004</v>
      </c>
      <c r="U6469">
        <v>2.7749999999999999</v>
      </c>
    </row>
    <row r="6470" spans="1:21" x14ac:dyDescent="0.25">
      <c r="A6470" t="s">
        <v>24425</v>
      </c>
      <c r="B6470">
        <v>1</v>
      </c>
      <c r="C6470" t="s">
        <v>79</v>
      </c>
      <c r="D6470" t="s">
        <v>120</v>
      </c>
      <c r="E6470" t="s">
        <v>24426</v>
      </c>
      <c r="F6470" t="s">
        <v>140</v>
      </c>
      <c r="G6470" t="s">
        <v>72</v>
      </c>
      <c r="H6470" t="s">
        <v>129</v>
      </c>
      <c r="I6470" t="s">
        <v>22</v>
      </c>
      <c r="J6470" t="s">
        <v>141</v>
      </c>
      <c r="K6470" t="s">
        <v>24427</v>
      </c>
      <c r="L6470" t="s">
        <v>24428</v>
      </c>
      <c r="M6470">
        <v>0.47111111100000003</v>
      </c>
      <c r="N6470">
        <v>0</v>
      </c>
      <c r="O6470">
        <v>757</v>
      </c>
      <c r="P6470">
        <v>29</v>
      </c>
      <c r="Q6470">
        <v>30</v>
      </c>
      <c r="R6470">
        <v>0</v>
      </c>
      <c r="S6470">
        <v>356.63111099999998</v>
      </c>
      <c r="T6470">
        <v>13.662222</v>
      </c>
      <c r="U6470">
        <v>14.133333</v>
      </c>
    </row>
    <row r="6471" spans="1:21" x14ac:dyDescent="0.25">
      <c r="A6471" t="s">
        <v>24429</v>
      </c>
      <c r="B6471">
        <v>1</v>
      </c>
      <c r="C6471" t="s">
        <v>79</v>
      </c>
      <c r="D6471" t="s">
        <v>120</v>
      </c>
      <c r="E6471" t="s">
        <v>24430</v>
      </c>
      <c r="F6471" t="s">
        <v>4986</v>
      </c>
      <c r="G6471" t="s">
        <v>71</v>
      </c>
      <c r="H6471" t="s">
        <v>129</v>
      </c>
      <c r="I6471" t="s">
        <v>22</v>
      </c>
      <c r="J6471" t="s">
        <v>141</v>
      </c>
      <c r="K6471" t="s">
        <v>24431</v>
      </c>
      <c r="L6471" t="s">
        <v>24432</v>
      </c>
      <c r="M6471">
        <v>1.143333333</v>
      </c>
      <c r="N6471">
        <v>0</v>
      </c>
      <c r="O6471">
        <v>15</v>
      </c>
      <c r="P6471">
        <v>0</v>
      </c>
      <c r="Q6471">
        <v>0</v>
      </c>
      <c r="R6471">
        <v>0</v>
      </c>
      <c r="S6471">
        <v>17.149999999999999</v>
      </c>
      <c r="T6471">
        <v>0</v>
      </c>
      <c r="U6471">
        <v>0</v>
      </c>
    </row>
    <row r="6472" spans="1:21" x14ac:dyDescent="0.25">
      <c r="A6472" t="s">
        <v>24433</v>
      </c>
      <c r="B6472">
        <v>1</v>
      </c>
      <c r="C6472" t="s">
        <v>79</v>
      </c>
      <c r="D6472" t="s">
        <v>120</v>
      </c>
      <c r="E6472" t="s">
        <v>24434</v>
      </c>
      <c r="F6472" t="s">
        <v>4986</v>
      </c>
      <c r="G6472" t="s">
        <v>71</v>
      </c>
      <c r="H6472" t="s">
        <v>129</v>
      </c>
      <c r="I6472" t="s">
        <v>22</v>
      </c>
      <c r="J6472" t="s">
        <v>141</v>
      </c>
      <c r="K6472" t="s">
        <v>24435</v>
      </c>
      <c r="L6472" t="s">
        <v>24436</v>
      </c>
      <c r="M6472">
        <v>2.358055555</v>
      </c>
      <c r="N6472">
        <v>0</v>
      </c>
      <c r="O6472">
        <v>95</v>
      </c>
      <c r="P6472">
        <v>0</v>
      </c>
      <c r="Q6472">
        <v>2</v>
      </c>
      <c r="R6472">
        <v>0</v>
      </c>
      <c r="S6472">
        <v>224.015278</v>
      </c>
      <c r="T6472">
        <v>0</v>
      </c>
      <c r="U6472">
        <v>4.7161109999999997</v>
      </c>
    </row>
    <row r="6473" spans="1:21" x14ac:dyDescent="0.25">
      <c r="A6473" t="s">
        <v>24437</v>
      </c>
      <c r="B6473">
        <v>1</v>
      </c>
      <c r="C6473" t="s">
        <v>78</v>
      </c>
      <c r="D6473" t="s">
        <v>105</v>
      </c>
      <c r="E6473" t="s">
        <v>24438</v>
      </c>
      <c r="F6473" t="s">
        <v>10278</v>
      </c>
      <c r="G6473" t="s">
        <v>71</v>
      </c>
      <c r="H6473" t="s">
        <v>129</v>
      </c>
      <c r="I6473" t="s">
        <v>22</v>
      </c>
      <c r="J6473" t="s">
        <v>141</v>
      </c>
      <c r="K6473" t="s">
        <v>24439</v>
      </c>
      <c r="L6473" t="s">
        <v>24440</v>
      </c>
      <c r="M6473">
        <v>2.6066666660000002</v>
      </c>
      <c r="N6473">
        <v>0</v>
      </c>
      <c r="O6473">
        <v>0</v>
      </c>
      <c r="P6473">
        <v>0</v>
      </c>
      <c r="Q6473">
        <v>7</v>
      </c>
      <c r="R6473">
        <v>0</v>
      </c>
      <c r="S6473">
        <v>0</v>
      </c>
      <c r="T6473">
        <v>0</v>
      </c>
      <c r="U6473">
        <v>18.246666999999999</v>
      </c>
    </row>
    <row r="6474" spans="1:21" x14ac:dyDescent="0.25">
      <c r="A6474" t="s">
        <v>24441</v>
      </c>
      <c r="B6474">
        <v>1</v>
      </c>
      <c r="C6474" t="s">
        <v>78</v>
      </c>
      <c r="D6474" t="s">
        <v>105</v>
      </c>
      <c r="E6474" t="s">
        <v>24442</v>
      </c>
      <c r="F6474" t="s">
        <v>4991</v>
      </c>
      <c r="G6474" t="s">
        <v>71</v>
      </c>
      <c r="H6474" t="s">
        <v>129</v>
      </c>
      <c r="I6474" t="s">
        <v>22</v>
      </c>
      <c r="J6474" t="s">
        <v>141</v>
      </c>
      <c r="K6474" t="s">
        <v>24443</v>
      </c>
      <c r="L6474" t="s">
        <v>24444</v>
      </c>
      <c r="M6474">
        <v>2.1780555549999998</v>
      </c>
      <c r="N6474">
        <v>0</v>
      </c>
      <c r="O6474">
        <v>0</v>
      </c>
      <c r="P6474">
        <v>0</v>
      </c>
      <c r="Q6474">
        <v>1</v>
      </c>
      <c r="R6474">
        <v>0</v>
      </c>
      <c r="S6474">
        <v>0</v>
      </c>
      <c r="T6474">
        <v>0</v>
      </c>
      <c r="U6474">
        <v>2.1780560000000002</v>
      </c>
    </row>
    <row r="6475" spans="1:21" x14ac:dyDescent="0.25">
      <c r="A6475" t="s">
        <v>24445</v>
      </c>
      <c r="B6475">
        <v>1</v>
      </c>
      <c r="C6475" t="s">
        <v>78</v>
      </c>
      <c r="D6475" t="s">
        <v>105</v>
      </c>
      <c r="E6475" t="s">
        <v>24446</v>
      </c>
      <c r="F6475" t="s">
        <v>4991</v>
      </c>
      <c r="G6475" t="s">
        <v>71</v>
      </c>
      <c r="H6475" t="s">
        <v>129</v>
      </c>
      <c r="I6475" t="s">
        <v>22</v>
      </c>
      <c r="J6475" t="s">
        <v>141</v>
      </c>
      <c r="K6475" t="s">
        <v>24447</v>
      </c>
      <c r="L6475" t="s">
        <v>24448</v>
      </c>
      <c r="M6475">
        <v>1.9144444439999999</v>
      </c>
      <c r="N6475">
        <v>0</v>
      </c>
      <c r="O6475">
        <v>0</v>
      </c>
      <c r="P6475">
        <v>0</v>
      </c>
      <c r="Q6475">
        <v>1</v>
      </c>
      <c r="R6475">
        <v>0</v>
      </c>
      <c r="S6475">
        <v>0</v>
      </c>
      <c r="T6475">
        <v>0</v>
      </c>
      <c r="U6475">
        <v>1.914444</v>
      </c>
    </row>
    <row r="6476" spans="1:21" x14ac:dyDescent="0.25">
      <c r="A6476" t="s">
        <v>24449</v>
      </c>
      <c r="B6476">
        <v>1</v>
      </c>
      <c r="C6476" t="s">
        <v>78</v>
      </c>
      <c r="D6476" t="s">
        <v>105</v>
      </c>
      <c r="E6476" t="s">
        <v>24450</v>
      </c>
      <c r="F6476" t="s">
        <v>4991</v>
      </c>
      <c r="G6476" t="s">
        <v>71</v>
      </c>
      <c r="H6476" t="s">
        <v>129</v>
      </c>
      <c r="I6476" t="s">
        <v>22</v>
      </c>
      <c r="J6476" t="s">
        <v>141</v>
      </c>
      <c r="K6476" t="s">
        <v>24451</v>
      </c>
      <c r="L6476" t="s">
        <v>24452</v>
      </c>
      <c r="M6476">
        <v>2.7183333329999999</v>
      </c>
      <c r="N6476">
        <v>0</v>
      </c>
      <c r="O6476">
        <v>0</v>
      </c>
      <c r="P6476">
        <v>0</v>
      </c>
      <c r="Q6476">
        <v>2</v>
      </c>
      <c r="R6476">
        <v>0</v>
      </c>
      <c r="S6476">
        <v>0</v>
      </c>
      <c r="T6476">
        <v>0</v>
      </c>
      <c r="U6476">
        <v>5.4366669999999999</v>
      </c>
    </row>
    <row r="6477" spans="1:21" x14ac:dyDescent="0.25">
      <c r="A6477" t="s">
        <v>24453</v>
      </c>
      <c r="B6477">
        <v>1</v>
      </c>
      <c r="C6477" t="s">
        <v>78</v>
      </c>
      <c r="D6477" t="s">
        <v>105</v>
      </c>
      <c r="E6477" t="s">
        <v>305</v>
      </c>
      <c r="F6477" t="s">
        <v>128</v>
      </c>
      <c r="G6477" t="s">
        <v>72</v>
      </c>
      <c r="H6477" t="s">
        <v>129</v>
      </c>
      <c r="I6477" t="s">
        <v>22</v>
      </c>
      <c r="J6477" t="s">
        <v>130</v>
      </c>
      <c r="K6477" t="s">
        <v>24454</v>
      </c>
      <c r="L6477" t="s">
        <v>24455</v>
      </c>
      <c r="M6477">
        <v>0.403594444</v>
      </c>
      <c r="N6477">
        <v>0</v>
      </c>
      <c r="O6477">
        <v>0</v>
      </c>
      <c r="P6477">
        <v>10</v>
      </c>
      <c r="Q6477">
        <v>232</v>
      </c>
      <c r="R6477">
        <v>0</v>
      </c>
      <c r="S6477">
        <v>0</v>
      </c>
      <c r="T6477">
        <v>4.0359439999999998</v>
      </c>
      <c r="U6477">
        <v>93.633910999999998</v>
      </c>
    </row>
    <row r="6478" spans="1:21" x14ac:dyDescent="0.25">
      <c r="A6478" t="s">
        <v>24456</v>
      </c>
      <c r="B6478">
        <v>1</v>
      </c>
      <c r="C6478" t="s">
        <v>78</v>
      </c>
      <c r="D6478" t="s">
        <v>85</v>
      </c>
      <c r="E6478" t="s">
        <v>24457</v>
      </c>
      <c r="F6478" t="s">
        <v>5417</v>
      </c>
      <c r="G6478" t="s">
        <v>71</v>
      </c>
      <c r="H6478" t="s">
        <v>129</v>
      </c>
      <c r="I6478" t="s">
        <v>22</v>
      </c>
      <c r="J6478" t="s">
        <v>141</v>
      </c>
      <c r="K6478" t="s">
        <v>24458</v>
      </c>
      <c r="L6478" t="s">
        <v>24459</v>
      </c>
      <c r="M6478">
        <v>1.8405555549999999</v>
      </c>
      <c r="N6478">
        <v>0</v>
      </c>
      <c r="O6478">
        <v>1</v>
      </c>
      <c r="P6478">
        <v>0</v>
      </c>
      <c r="Q6478">
        <v>0</v>
      </c>
      <c r="R6478">
        <v>0</v>
      </c>
      <c r="S6478">
        <v>1.8405560000000001</v>
      </c>
      <c r="T6478">
        <v>0</v>
      </c>
      <c r="U6478">
        <v>0</v>
      </c>
    </row>
    <row r="6479" spans="1:21" x14ac:dyDescent="0.25">
      <c r="A6479" t="s">
        <v>24460</v>
      </c>
      <c r="B6479">
        <v>1</v>
      </c>
      <c r="C6479" t="s">
        <v>78</v>
      </c>
      <c r="D6479" t="s">
        <v>85</v>
      </c>
      <c r="E6479" t="s">
        <v>24461</v>
      </c>
      <c r="F6479" t="s">
        <v>6310</v>
      </c>
      <c r="G6479" t="s">
        <v>71</v>
      </c>
      <c r="H6479" t="s">
        <v>129</v>
      </c>
      <c r="I6479" t="s">
        <v>22</v>
      </c>
      <c r="J6479" t="s">
        <v>141</v>
      </c>
      <c r="K6479" t="s">
        <v>24462</v>
      </c>
      <c r="L6479" t="s">
        <v>24463</v>
      </c>
      <c r="M6479">
        <v>4.1522222219999998</v>
      </c>
      <c r="N6479">
        <v>0</v>
      </c>
      <c r="O6479">
        <v>8</v>
      </c>
      <c r="P6479">
        <v>0</v>
      </c>
      <c r="Q6479">
        <v>0</v>
      </c>
      <c r="R6479">
        <v>0</v>
      </c>
      <c r="S6479">
        <v>33.217778000000003</v>
      </c>
      <c r="T6479">
        <v>0</v>
      </c>
      <c r="U6479">
        <v>0</v>
      </c>
    </row>
    <row r="6480" spans="1:21" x14ac:dyDescent="0.25">
      <c r="A6480" t="s">
        <v>24464</v>
      </c>
      <c r="B6480">
        <v>1</v>
      </c>
      <c r="C6480" t="s">
        <v>79</v>
      </c>
      <c r="D6480" t="s">
        <v>125</v>
      </c>
      <c r="E6480" t="s">
        <v>24465</v>
      </c>
      <c r="F6480" t="s">
        <v>140</v>
      </c>
      <c r="G6480" t="s">
        <v>72</v>
      </c>
      <c r="H6480" t="s">
        <v>129</v>
      </c>
      <c r="I6480" t="s">
        <v>22</v>
      </c>
      <c r="J6480" t="s">
        <v>141</v>
      </c>
      <c r="K6480" t="s">
        <v>24466</v>
      </c>
      <c r="L6480" t="s">
        <v>24467</v>
      </c>
      <c r="M6480">
        <v>0.75083333299999999</v>
      </c>
      <c r="N6480">
        <v>29</v>
      </c>
      <c r="O6480">
        <v>0</v>
      </c>
      <c r="P6480">
        <v>0</v>
      </c>
      <c r="Q6480">
        <v>0</v>
      </c>
      <c r="R6480">
        <v>21.774166999999998</v>
      </c>
      <c r="S6480">
        <v>0</v>
      </c>
      <c r="T6480">
        <v>0</v>
      </c>
      <c r="U6480">
        <v>0</v>
      </c>
    </row>
    <row r="6481" spans="1:21" x14ac:dyDescent="0.25">
      <c r="A6481" t="s">
        <v>24468</v>
      </c>
      <c r="B6481">
        <v>1</v>
      </c>
      <c r="C6481" t="s">
        <v>79</v>
      </c>
      <c r="D6481" t="s">
        <v>125</v>
      </c>
      <c r="E6481" t="s">
        <v>24465</v>
      </c>
      <c r="F6481" t="s">
        <v>140</v>
      </c>
      <c r="G6481" t="s">
        <v>72</v>
      </c>
      <c r="H6481" t="s">
        <v>129</v>
      </c>
      <c r="I6481" t="s">
        <v>22</v>
      </c>
      <c r="J6481" t="s">
        <v>141</v>
      </c>
      <c r="K6481" t="s">
        <v>24469</v>
      </c>
      <c r="L6481" t="s">
        <v>24470</v>
      </c>
      <c r="M6481">
        <v>0.50611111099999995</v>
      </c>
      <c r="N6481">
        <v>29</v>
      </c>
      <c r="O6481">
        <v>0</v>
      </c>
      <c r="P6481">
        <v>0</v>
      </c>
      <c r="Q6481">
        <v>0</v>
      </c>
      <c r="R6481">
        <v>14.677222</v>
      </c>
      <c r="S6481">
        <v>0</v>
      </c>
      <c r="T6481">
        <v>0</v>
      </c>
      <c r="U6481">
        <v>0</v>
      </c>
    </row>
    <row r="6482" spans="1:21" x14ac:dyDescent="0.25">
      <c r="A6482" t="s">
        <v>24471</v>
      </c>
      <c r="B6482">
        <v>1</v>
      </c>
      <c r="C6482" t="s">
        <v>79</v>
      </c>
      <c r="D6482" t="s">
        <v>125</v>
      </c>
      <c r="E6482" t="s">
        <v>24472</v>
      </c>
      <c r="F6482" t="s">
        <v>5012</v>
      </c>
      <c r="G6482" t="s">
        <v>72</v>
      </c>
      <c r="H6482" t="s">
        <v>129</v>
      </c>
      <c r="I6482" t="s">
        <v>22</v>
      </c>
      <c r="J6482" t="s">
        <v>141</v>
      </c>
      <c r="K6482" t="s">
        <v>24473</v>
      </c>
      <c r="L6482" t="s">
        <v>24474</v>
      </c>
      <c r="M6482">
        <v>5.3872222220000001</v>
      </c>
      <c r="N6482">
        <v>1</v>
      </c>
      <c r="O6482">
        <v>15</v>
      </c>
      <c r="P6482">
        <v>0</v>
      </c>
      <c r="Q6482">
        <v>15</v>
      </c>
      <c r="R6482">
        <v>5.3872220000000004</v>
      </c>
      <c r="S6482">
        <v>80.808333000000005</v>
      </c>
      <c r="T6482">
        <v>0</v>
      </c>
      <c r="U6482">
        <v>80.808333000000005</v>
      </c>
    </row>
    <row r="6483" spans="1:21" x14ac:dyDescent="0.25">
      <c r="A6483" t="s">
        <v>24475</v>
      </c>
      <c r="B6483">
        <v>1</v>
      </c>
      <c r="C6483" t="s">
        <v>79</v>
      </c>
      <c r="D6483" t="s">
        <v>125</v>
      </c>
      <c r="E6483" t="s">
        <v>24476</v>
      </c>
      <c r="F6483" t="s">
        <v>5012</v>
      </c>
      <c r="G6483" t="s">
        <v>72</v>
      </c>
      <c r="H6483" t="s">
        <v>129</v>
      </c>
      <c r="I6483" t="s">
        <v>22</v>
      </c>
      <c r="J6483" t="s">
        <v>141</v>
      </c>
      <c r="K6483" t="s">
        <v>24477</v>
      </c>
      <c r="L6483" t="s">
        <v>24478</v>
      </c>
      <c r="M6483">
        <v>2.7711111110000002</v>
      </c>
      <c r="N6483">
        <v>0</v>
      </c>
      <c r="O6483">
        <v>0</v>
      </c>
      <c r="P6483">
        <v>0</v>
      </c>
      <c r="Q6483">
        <v>14</v>
      </c>
      <c r="R6483">
        <v>0</v>
      </c>
      <c r="S6483">
        <v>0</v>
      </c>
      <c r="T6483">
        <v>0</v>
      </c>
      <c r="U6483">
        <v>38.795555999999998</v>
      </c>
    </row>
    <row r="6484" spans="1:21" x14ac:dyDescent="0.25">
      <c r="A6484" t="s">
        <v>24479</v>
      </c>
      <c r="B6484">
        <v>1</v>
      </c>
      <c r="C6484" t="s">
        <v>78</v>
      </c>
      <c r="D6484" t="s">
        <v>103</v>
      </c>
      <c r="E6484" t="s">
        <v>24360</v>
      </c>
      <c r="F6484" t="s">
        <v>140</v>
      </c>
      <c r="G6484" t="s">
        <v>72</v>
      </c>
      <c r="H6484" t="s">
        <v>129</v>
      </c>
      <c r="I6484" t="s">
        <v>22</v>
      </c>
      <c r="J6484" t="s">
        <v>141</v>
      </c>
      <c r="K6484" t="s">
        <v>24480</v>
      </c>
      <c r="L6484" t="s">
        <v>24481</v>
      </c>
      <c r="M6484">
        <v>1.434722222</v>
      </c>
      <c r="N6484">
        <v>0</v>
      </c>
      <c r="O6484">
        <v>0</v>
      </c>
      <c r="P6484">
        <v>0</v>
      </c>
      <c r="Q6484">
        <v>17</v>
      </c>
      <c r="R6484">
        <v>0</v>
      </c>
      <c r="S6484">
        <v>0</v>
      </c>
      <c r="T6484">
        <v>0</v>
      </c>
      <c r="U6484">
        <v>24.390277999999999</v>
      </c>
    </row>
    <row r="6485" spans="1:21" x14ac:dyDescent="0.25">
      <c r="A6485" t="s">
        <v>24482</v>
      </c>
      <c r="B6485">
        <v>1</v>
      </c>
      <c r="C6485" t="s">
        <v>79</v>
      </c>
      <c r="D6485" t="s">
        <v>123</v>
      </c>
      <c r="E6485" t="s">
        <v>24483</v>
      </c>
      <c r="F6485" t="s">
        <v>5012</v>
      </c>
      <c r="G6485" t="s">
        <v>72</v>
      </c>
      <c r="H6485" t="s">
        <v>129</v>
      </c>
      <c r="I6485" t="s">
        <v>22</v>
      </c>
      <c r="J6485" t="s">
        <v>141</v>
      </c>
      <c r="K6485" t="s">
        <v>24484</v>
      </c>
      <c r="L6485" t="s">
        <v>24485</v>
      </c>
      <c r="M6485">
        <v>1.5249999999999999</v>
      </c>
      <c r="N6485">
        <v>0</v>
      </c>
      <c r="O6485">
        <v>58</v>
      </c>
      <c r="P6485">
        <v>2</v>
      </c>
      <c r="Q6485">
        <v>22</v>
      </c>
      <c r="R6485">
        <v>0</v>
      </c>
      <c r="S6485">
        <v>88.45</v>
      </c>
      <c r="T6485">
        <v>3.05</v>
      </c>
      <c r="U6485">
        <v>33.549999999999997</v>
      </c>
    </row>
    <row r="6486" spans="1:21" x14ac:dyDescent="0.25">
      <c r="A6486" t="s">
        <v>24486</v>
      </c>
      <c r="B6486">
        <v>1</v>
      </c>
      <c r="C6486" t="s">
        <v>79</v>
      </c>
      <c r="D6486" t="s">
        <v>123</v>
      </c>
      <c r="E6486" t="s">
        <v>24487</v>
      </c>
      <c r="F6486" t="s">
        <v>5470</v>
      </c>
      <c r="G6486" t="s">
        <v>71</v>
      </c>
      <c r="H6486" t="s">
        <v>129</v>
      </c>
      <c r="I6486" t="s">
        <v>22</v>
      </c>
      <c r="J6486" t="s">
        <v>141</v>
      </c>
      <c r="K6486" t="s">
        <v>24488</v>
      </c>
      <c r="L6486" t="s">
        <v>24489</v>
      </c>
      <c r="M6486">
        <v>0.29638888800000002</v>
      </c>
      <c r="N6486">
        <v>0</v>
      </c>
      <c r="O6486">
        <v>0</v>
      </c>
      <c r="P6486">
        <v>1</v>
      </c>
      <c r="Q6486">
        <v>30</v>
      </c>
      <c r="R6486">
        <v>0</v>
      </c>
      <c r="S6486">
        <v>0</v>
      </c>
      <c r="T6486">
        <v>0.29638900000000001</v>
      </c>
      <c r="U6486">
        <v>8.891667</v>
      </c>
    </row>
    <row r="6487" spans="1:21" x14ac:dyDescent="0.25">
      <c r="A6487" t="s">
        <v>24490</v>
      </c>
      <c r="B6487">
        <v>1</v>
      </c>
      <c r="C6487" t="s">
        <v>78</v>
      </c>
      <c r="D6487" t="s">
        <v>91</v>
      </c>
      <c r="E6487" t="s">
        <v>24003</v>
      </c>
      <c r="F6487" t="s">
        <v>140</v>
      </c>
      <c r="G6487" t="s">
        <v>72</v>
      </c>
      <c r="H6487" t="s">
        <v>129</v>
      </c>
      <c r="I6487" t="s">
        <v>22</v>
      </c>
      <c r="J6487" t="s">
        <v>141</v>
      </c>
      <c r="K6487" t="s">
        <v>24491</v>
      </c>
      <c r="L6487" t="s">
        <v>24492</v>
      </c>
      <c r="M6487">
        <v>0.47972222199999998</v>
      </c>
      <c r="N6487">
        <v>0</v>
      </c>
      <c r="O6487">
        <v>0</v>
      </c>
      <c r="P6487">
        <v>1</v>
      </c>
      <c r="Q6487">
        <v>60</v>
      </c>
      <c r="R6487">
        <v>0</v>
      </c>
      <c r="S6487">
        <v>0</v>
      </c>
      <c r="T6487">
        <v>0.47972199999999998</v>
      </c>
      <c r="U6487">
        <v>28.783332999999999</v>
      </c>
    </row>
    <row r="6488" spans="1:21" x14ac:dyDescent="0.25">
      <c r="A6488" t="s">
        <v>24493</v>
      </c>
      <c r="B6488">
        <v>1</v>
      </c>
      <c r="C6488" t="s">
        <v>78</v>
      </c>
      <c r="D6488" t="s">
        <v>107</v>
      </c>
      <c r="E6488" t="s">
        <v>24494</v>
      </c>
      <c r="F6488" t="s">
        <v>4991</v>
      </c>
      <c r="G6488" t="s">
        <v>71</v>
      </c>
      <c r="H6488" t="s">
        <v>129</v>
      </c>
      <c r="I6488" t="s">
        <v>22</v>
      </c>
      <c r="J6488" t="s">
        <v>141</v>
      </c>
      <c r="K6488" t="s">
        <v>24495</v>
      </c>
      <c r="L6488" t="s">
        <v>24496</v>
      </c>
      <c r="M6488">
        <v>2.4125000000000001</v>
      </c>
      <c r="N6488">
        <v>1</v>
      </c>
      <c r="O6488">
        <v>0</v>
      </c>
      <c r="P6488">
        <v>0</v>
      </c>
      <c r="Q6488">
        <v>0</v>
      </c>
      <c r="R6488">
        <v>2.4125000000000001</v>
      </c>
      <c r="S6488">
        <v>0</v>
      </c>
      <c r="T6488">
        <v>0</v>
      </c>
      <c r="U6488">
        <v>0</v>
      </c>
    </row>
    <row r="6489" spans="1:21" x14ac:dyDescent="0.25">
      <c r="A6489" t="s">
        <v>24497</v>
      </c>
      <c r="B6489">
        <v>1</v>
      </c>
      <c r="C6489" t="s">
        <v>78</v>
      </c>
      <c r="D6489" t="s">
        <v>84</v>
      </c>
      <c r="E6489" t="s">
        <v>24498</v>
      </c>
      <c r="F6489" t="s">
        <v>5070</v>
      </c>
      <c r="G6489" t="s">
        <v>71</v>
      </c>
      <c r="H6489" t="s">
        <v>129</v>
      </c>
      <c r="I6489" t="s">
        <v>22</v>
      </c>
      <c r="J6489" t="s">
        <v>141</v>
      </c>
      <c r="K6489" t="s">
        <v>24499</v>
      </c>
      <c r="L6489" t="s">
        <v>24500</v>
      </c>
      <c r="M6489">
        <v>1.7075</v>
      </c>
      <c r="N6489">
        <v>0</v>
      </c>
      <c r="O6489">
        <v>1</v>
      </c>
      <c r="P6489">
        <v>0</v>
      </c>
      <c r="Q6489">
        <v>0</v>
      </c>
      <c r="R6489">
        <v>0</v>
      </c>
      <c r="S6489">
        <v>1.7075</v>
      </c>
      <c r="T6489">
        <v>0</v>
      </c>
      <c r="U6489">
        <v>0</v>
      </c>
    </row>
    <row r="6490" spans="1:21" x14ac:dyDescent="0.25">
      <c r="A6490" t="s">
        <v>24501</v>
      </c>
      <c r="B6490">
        <v>1</v>
      </c>
      <c r="C6490" t="s">
        <v>78</v>
      </c>
      <c r="D6490" t="s">
        <v>84</v>
      </c>
      <c r="E6490" t="s">
        <v>24498</v>
      </c>
      <c r="F6490" t="s">
        <v>4991</v>
      </c>
      <c r="G6490" t="s">
        <v>71</v>
      </c>
      <c r="H6490" t="s">
        <v>129</v>
      </c>
      <c r="I6490" t="s">
        <v>22</v>
      </c>
      <c r="J6490" t="s">
        <v>141</v>
      </c>
      <c r="K6490" t="s">
        <v>24502</v>
      </c>
      <c r="L6490" t="s">
        <v>24503</v>
      </c>
      <c r="M6490">
        <v>1.23</v>
      </c>
      <c r="N6490">
        <v>0</v>
      </c>
      <c r="O6490">
        <v>1</v>
      </c>
      <c r="P6490">
        <v>0</v>
      </c>
      <c r="Q6490">
        <v>0</v>
      </c>
      <c r="R6490">
        <v>0</v>
      </c>
      <c r="S6490">
        <v>1.23</v>
      </c>
      <c r="T6490">
        <v>0</v>
      </c>
      <c r="U6490">
        <v>0</v>
      </c>
    </row>
    <row r="6491" spans="1:21" x14ac:dyDescent="0.25">
      <c r="A6491" t="s">
        <v>24504</v>
      </c>
      <c r="B6491">
        <v>1</v>
      </c>
      <c r="C6491" t="s">
        <v>78</v>
      </c>
      <c r="D6491" t="s">
        <v>84</v>
      </c>
      <c r="E6491" t="s">
        <v>24505</v>
      </c>
      <c r="F6491" t="s">
        <v>2199</v>
      </c>
      <c r="G6491" t="s">
        <v>71</v>
      </c>
      <c r="H6491" t="s">
        <v>129</v>
      </c>
      <c r="I6491" t="s">
        <v>24</v>
      </c>
      <c r="J6491" t="s">
        <v>141</v>
      </c>
      <c r="K6491" t="s">
        <v>24506</v>
      </c>
      <c r="L6491" t="s">
        <v>24507</v>
      </c>
      <c r="M6491">
        <v>3.3458333329999999</v>
      </c>
      <c r="N6491">
        <v>0</v>
      </c>
      <c r="O6491">
        <v>1</v>
      </c>
      <c r="P6491">
        <v>0</v>
      </c>
      <c r="Q6491">
        <v>0</v>
      </c>
      <c r="R6491">
        <v>0</v>
      </c>
      <c r="S6491">
        <v>3.3458329999999998</v>
      </c>
      <c r="T6491">
        <v>0</v>
      </c>
      <c r="U6491">
        <v>0</v>
      </c>
    </row>
    <row r="6492" spans="1:21" x14ac:dyDescent="0.25">
      <c r="A6492" t="s">
        <v>24508</v>
      </c>
      <c r="B6492">
        <v>1</v>
      </c>
      <c r="C6492" t="s">
        <v>79</v>
      </c>
      <c r="D6492" t="s">
        <v>120</v>
      </c>
      <c r="E6492" t="s">
        <v>24509</v>
      </c>
      <c r="F6492" t="s">
        <v>5470</v>
      </c>
      <c r="G6492" t="s">
        <v>71</v>
      </c>
      <c r="H6492" t="s">
        <v>129</v>
      </c>
      <c r="I6492" t="s">
        <v>22</v>
      </c>
      <c r="J6492" t="s">
        <v>141</v>
      </c>
      <c r="K6492" t="s">
        <v>24510</v>
      </c>
      <c r="L6492" t="s">
        <v>24511</v>
      </c>
      <c r="M6492">
        <v>0.81527777700000004</v>
      </c>
      <c r="N6492">
        <v>1</v>
      </c>
      <c r="O6492">
        <v>63</v>
      </c>
      <c r="P6492">
        <v>0</v>
      </c>
      <c r="Q6492">
        <v>0</v>
      </c>
      <c r="R6492">
        <v>0.81527799999999995</v>
      </c>
      <c r="S6492">
        <v>51.362499999999997</v>
      </c>
      <c r="T6492">
        <v>0</v>
      </c>
      <c r="U6492">
        <v>0</v>
      </c>
    </row>
    <row r="6493" spans="1:21" x14ac:dyDescent="0.25">
      <c r="A6493" t="s">
        <v>24512</v>
      </c>
      <c r="B6493">
        <v>1</v>
      </c>
      <c r="C6493" t="s">
        <v>79</v>
      </c>
      <c r="D6493" t="s">
        <v>120</v>
      </c>
      <c r="E6493" t="s">
        <v>24513</v>
      </c>
      <c r="F6493" t="s">
        <v>4986</v>
      </c>
      <c r="G6493" t="s">
        <v>71</v>
      </c>
      <c r="H6493" t="s">
        <v>129</v>
      </c>
      <c r="I6493" t="s">
        <v>22</v>
      </c>
      <c r="J6493" t="s">
        <v>141</v>
      </c>
      <c r="K6493" t="s">
        <v>24514</v>
      </c>
      <c r="L6493" t="s">
        <v>24515</v>
      </c>
      <c r="M6493">
        <v>0.461666666</v>
      </c>
      <c r="N6493">
        <v>0</v>
      </c>
      <c r="O6493">
        <v>67</v>
      </c>
      <c r="P6493">
        <v>0</v>
      </c>
      <c r="Q6493">
        <v>0</v>
      </c>
      <c r="R6493">
        <v>0</v>
      </c>
      <c r="S6493">
        <v>30.931667000000001</v>
      </c>
      <c r="T6493">
        <v>0</v>
      </c>
      <c r="U6493">
        <v>0</v>
      </c>
    </row>
    <row r="6494" spans="1:21" x14ac:dyDescent="0.25">
      <c r="A6494" t="s">
        <v>24516</v>
      </c>
      <c r="B6494">
        <v>1</v>
      </c>
      <c r="C6494" t="s">
        <v>79</v>
      </c>
      <c r="D6494" t="s">
        <v>120</v>
      </c>
      <c r="E6494" t="s">
        <v>24517</v>
      </c>
      <c r="F6494" t="s">
        <v>6832</v>
      </c>
      <c r="G6494" t="s">
        <v>71</v>
      </c>
      <c r="H6494" t="s">
        <v>129</v>
      </c>
      <c r="I6494" t="s">
        <v>22</v>
      </c>
      <c r="J6494" t="s">
        <v>141</v>
      </c>
      <c r="K6494" t="s">
        <v>24518</v>
      </c>
      <c r="L6494" t="s">
        <v>24519</v>
      </c>
      <c r="M6494">
        <v>1.3725000000000001</v>
      </c>
      <c r="N6494">
        <v>0</v>
      </c>
      <c r="O6494">
        <v>459</v>
      </c>
      <c r="P6494">
        <v>0</v>
      </c>
      <c r="Q6494">
        <v>0</v>
      </c>
      <c r="R6494">
        <v>0</v>
      </c>
      <c r="S6494">
        <v>629.97749999999996</v>
      </c>
      <c r="T6494">
        <v>0</v>
      </c>
      <c r="U6494">
        <v>0</v>
      </c>
    </row>
    <row r="6495" spans="1:21" x14ac:dyDescent="0.25">
      <c r="A6495" t="s">
        <v>24520</v>
      </c>
      <c r="B6495">
        <v>1</v>
      </c>
      <c r="C6495" t="s">
        <v>78</v>
      </c>
      <c r="D6495" t="s">
        <v>84</v>
      </c>
      <c r="E6495" t="s">
        <v>24521</v>
      </c>
      <c r="F6495" t="s">
        <v>5070</v>
      </c>
      <c r="G6495" t="s">
        <v>71</v>
      </c>
      <c r="H6495" t="s">
        <v>129</v>
      </c>
      <c r="I6495" t="s">
        <v>22</v>
      </c>
      <c r="J6495" t="s">
        <v>141</v>
      </c>
      <c r="K6495" t="s">
        <v>24522</v>
      </c>
      <c r="L6495" t="s">
        <v>24523</v>
      </c>
      <c r="M6495">
        <v>0.81805555500000005</v>
      </c>
      <c r="N6495">
        <v>0</v>
      </c>
      <c r="O6495">
        <v>1</v>
      </c>
      <c r="P6495">
        <v>0</v>
      </c>
      <c r="Q6495">
        <v>0</v>
      </c>
      <c r="R6495">
        <v>0</v>
      </c>
      <c r="S6495">
        <v>0.81805600000000001</v>
      </c>
      <c r="T6495">
        <v>0</v>
      </c>
      <c r="U6495">
        <v>0</v>
      </c>
    </row>
    <row r="6496" spans="1:21" x14ac:dyDescent="0.25">
      <c r="A6496" t="s">
        <v>24524</v>
      </c>
      <c r="B6496">
        <v>1</v>
      </c>
      <c r="C6496" t="s">
        <v>78</v>
      </c>
      <c r="D6496" t="s">
        <v>84</v>
      </c>
      <c r="E6496" t="s">
        <v>24525</v>
      </c>
      <c r="F6496" t="s">
        <v>6310</v>
      </c>
      <c r="G6496" t="s">
        <v>71</v>
      </c>
      <c r="H6496" t="s">
        <v>129</v>
      </c>
      <c r="I6496" t="s">
        <v>22</v>
      </c>
      <c r="J6496" t="s">
        <v>141</v>
      </c>
      <c r="K6496" t="s">
        <v>24526</v>
      </c>
      <c r="L6496" t="s">
        <v>24527</v>
      </c>
      <c r="M6496">
        <v>0.25527777699999998</v>
      </c>
      <c r="N6496">
        <v>0</v>
      </c>
      <c r="O6496">
        <v>111</v>
      </c>
      <c r="P6496">
        <v>0</v>
      </c>
      <c r="Q6496">
        <v>0</v>
      </c>
      <c r="R6496">
        <v>0</v>
      </c>
      <c r="S6496">
        <v>28.335833000000001</v>
      </c>
      <c r="T6496">
        <v>0</v>
      </c>
      <c r="U6496">
        <v>0</v>
      </c>
    </row>
    <row r="6497" spans="1:21" x14ac:dyDescent="0.25">
      <c r="A6497" t="s">
        <v>24528</v>
      </c>
      <c r="B6497">
        <v>1</v>
      </c>
      <c r="C6497" t="s">
        <v>78</v>
      </c>
      <c r="D6497" t="s">
        <v>81</v>
      </c>
      <c r="E6497" t="s">
        <v>24529</v>
      </c>
      <c r="F6497" t="s">
        <v>135</v>
      </c>
      <c r="G6497" t="s">
        <v>71</v>
      </c>
      <c r="H6497" t="s">
        <v>129</v>
      </c>
      <c r="I6497" t="s">
        <v>22</v>
      </c>
      <c r="J6497" t="s">
        <v>130</v>
      </c>
      <c r="K6497" t="s">
        <v>24530</v>
      </c>
      <c r="L6497" t="s">
        <v>24531</v>
      </c>
      <c r="M6497">
        <v>0.87318499999999999</v>
      </c>
      <c r="N6497">
        <v>0</v>
      </c>
      <c r="O6497">
        <v>0</v>
      </c>
      <c r="P6497">
        <v>1</v>
      </c>
      <c r="Q6497">
        <v>123</v>
      </c>
      <c r="R6497">
        <v>0</v>
      </c>
      <c r="S6497">
        <v>0</v>
      </c>
      <c r="T6497">
        <v>0.87318499999999999</v>
      </c>
      <c r="U6497">
        <v>107.40175499999999</v>
      </c>
    </row>
    <row r="6498" spans="1:21" x14ac:dyDescent="0.25">
      <c r="A6498" t="s">
        <v>24532</v>
      </c>
      <c r="B6498">
        <v>1</v>
      </c>
      <c r="C6498" t="s">
        <v>78</v>
      </c>
      <c r="D6498" t="s">
        <v>99</v>
      </c>
      <c r="E6498" t="s">
        <v>24533</v>
      </c>
      <c r="F6498" t="s">
        <v>4991</v>
      </c>
      <c r="G6498" t="s">
        <v>71</v>
      </c>
      <c r="H6498" t="s">
        <v>129</v>
      </c>
      <c r="I6498" t="s">
        <v>22</v>
      </c>
      <c r="J6498" t="s">
        <v>141</v>
      </c>
      <c r="K6498" t="s">
        <v>24534</v>
      </c>
      <c r="L6498" t="s">
        <v>24535</v>
      </c>
      <c r="M6498">
        <v>1.9622222220000001</v>
      </c>
      <c r="N6498">
        <v>0</v>
      </c>
      <c r="O6498">
        <v>1</v>
      </c>
      <c r="P6498">
        <v>0</v>
      </c>
      <c r="Q6498">
        <v>0</v>
      </c>
      <c r="R6498">
        <v>0</v>
      </c>
      <c r="S6498">
        <v>1.9622219999999999</v>
      </c>
      <c r="T6498">
        <v>0</v>
      </c>
      <c r="U6498">
        <v>0</v>
      </c>
    </row>
    <row r="6499" spans="1:21" x14ac:dyDescent="0.25">
      <c r="A6499" t="s">
        <v>24536</v>
      </c>
      <c r="B6499">
        <v>1</v>
      </c>
      <c r="C6499" t="s">
        <v>78</v>
      </c>
      <c r="D6499" t="s">
        <v>99</v>
      </c>
      <c r="E6499" t="s">
        <v>24537</v>
      </c>
      <c r="F6499" t="s">
        <v>4991</v>
      </c>
      <c r="G6499" t="s">
        <v>71</v>
      </c>
      <c r="H6499" t="s">
        <v>129</v>
      </c>
      <c r="I6499" t="s">
        <v>22</v>
      </c>
      <c r="J6499" t="s">
        <v>141</v>
      </c>
      <c r="K6499" t="s">
        <v>24538</v>
      </c>
      <c r="L6499" t="s">
        <v>24539</v>
      </c>
      <c r="M6499">
        <v>0.95388888800000005</v>
      </c>
      <c r="N6499">
        <v>0</v>
      </c>
      <c r="O6499">
        <v>1</v>
      </c>
      <c r="P6499">
        <v>0</v>
      </c>
      <c r="Q6499">
        <v>0</v>
      </c>
      <c r="R6499">
        <v>0</v>
      </c>
      <c r="S6499">
        <v>0.95388899999999999</v>
      </c>
      <c r="T6499">
        <v>0</v>
      </c>
      <c r="U6499">
        <v>0</v>
      </c>
    </row>
    <row r="6500" spans="1:21" x14ac:dyDescent="0.25">
      <c r="A6500" t="s">
        <v>24540</v>
      </c>
      <c r="B6500">
        <v>1</v>
      </c>
      <c r="C6500" t="s">
        <v>78</v>
      </c>
      <c r="D6500" t="s">
        <v>99</v>
      </c>
      <c r="E6500" t="s">
        <v>24541</v>
      </c>
      <c r="F6500" t="s">
        <v>4991</v>
      </c>
      <c r="G6500" t="s">
        <v>71</v>
      </c>
      <c r="H6500" t="s">
        <v>129</v>
      </c>
      <c r="I6500" t="s">
        <v>22</v>
      </c>
      <c r="J6500" t="s">
        <v>141</v>
      </c>
      <c r="K6500" t="s">
        <v>24542</v>
      </c>
      <c r="L6500" t="s">
        <v>24543</v>
      </c>
      <c r="M6500">
        <v>0.93027777700000003</v>
      </c>
      <c r="N6500">
        <v>0</v>
      </c>
      <c r="O6500">
        <v>4</v>
      </c>
      <c r="P6500">
        <v>0</v>
      </c>
      <c r="Q6500">
        <v>0</v>
      </c>
      <c r="R6500">
        <v>0</v>
      </c>
      <c r="S6500">
        <v>3.7211110000000001</v>
      </c>
      <c r="T6500">
        <v>0</v>
      </c>
      <c r="U6500">
        <v>0</v>
      </c>
    </row>
    <row r="6501" spans="1:21" x14ac:dyDescent="0.25">
      <c r="A6501" t="s">
        <v>24544</v>
      </c>
      <c r="B6501">
        <v>1</v>
      </c>
      <c r="C6501" t="s">
        <v>79</v>
      </c>
      <c r="D6501" t="s">
        <v>124</v>
      </c>
      <c r="E6501" t="s">
        <v>24304</v>
      </c>
      <c r="F6501" t="s">
        <v>5012</v>
      </c>
      <c r="G6501" t="s">
        <v>72</v>
      </c>
      <c r="H6501" t="s">
        <v>129</v>
      </c>
      <c r="I6501" t="s">
        <v>22</v>
      </c>
      <c r="J6501" t="s">
        <v>141</v>
      </c>
      <c r="K6501" t="s">
        <v>24545</v>
      </c>
      <c r="L6501" t="s">
        <v>24546</v>
      </c>
      <c r="M6501">
        <v>1.2194444440000001</v>
      </c>
      <c r="N6501">
        <v>0</v>
      </c>
      <c r="O6501">
        <v>0</v>
      </c>
      <c r="P6501">
        <v>51</v>
      </c>
      <c r="Q6501">
        <v>63</v>
      </c>
      <c r="R6501">
        <v>0</v>
      </c>
      <c r="S6501">
        <v>0</v>
      </c>
      <c r="T6501">
        <v>62.191667000000002</v>
      </c>
      <c r="U6501">
        <v>76.825000000000003</v>
      </c>
    </row>
    <row r="6502" spans="1:21" x14ac:dyDescent="0.25">
      <c r="A6502" t="s">
        <v>24547</v>
      </c>
      <c r="B6502">
        <v>1</v>
      </c>
      <c r="C6502" t="s">
        <v>79</v>
      </c>
      <c r="D6502" t="s">
        <v>124</v>
      </c>
      <c r="E6502" t="s">
        <v>3703</v>
      </c>
      <c r="F6502" t="s">
        <v>5012</v>
      </c>
      <c r="G6502" t="s">
        <v>72</v>
      </c>
      <c r="H6502" t="s">
        <v>129</v>
      </c>
      <c r="I6502" t="s">
        <v>22</v>
      </c>
      <c r="J6502" t="s">
        <v>141</v>
      </c>
      <c r="K6502" t="s">
        <v>24548</v>
      </c>
      <c r="L6502" t="s">
        <v>24549</v>
      </c>
      <c r="M6502">
        <v>3.2891666659999999</v>
      </c>
      <c r="N6502">
        <v>0</v>
      </c>
      <c r="O6502">
        <v>0</v>
      </c>
      <c r="P6502">
        <v>130</v>
      </c>
      <c r="Q6502">
        <v>579</v>
      </c>
      <c r="R6502">
        <v>0</v>
      </c>
      <c r="S6502">
        <v>0</v>
      </c>
      <c r="T6502">
        <v>427.59166699999997</v>
      </c>
      <c r="U6502">
        <v>1904.4275</v>
      </c>
    </row>
    <row r="6503" spans="1:21" x14ac:dyDescent="0.25">
      <c r="A6503" t="s">
        <v>24550</v>
      </c>
      <c r="B6503">
        <v>1</v>
      </c>
      <c r="C6503" t="s">
        <v>79</v>
      </c>
      <c r="D6503" t="s">
        <v>124</v>
      </c>
      <c r="E6503" t="s">
        <v>23852</v>
      </c>
      <c r="F6503" t="s">
        <v>4991</v>
      </c>
      <c r="G6503" t="s">
        <v>71</v>
      </c>
      <c r="H6503" t="s">
        <v>129</v>
      </c>
      <c r="I6503" t="s">
        <v>22</v>
      </c>
      <c r="J6503" t="s">
        <v>141</v>
      </c>
      <c r="K6503" t="s">
        <v>24551</v>
      </c>
      <c r="L6503" t="s">
        <v>24552</v>
      </c>
      <c r="M6503">
        <v>1.163888888</v>
      </c>
      <c r="N6503">
        <v>0</v>
      </c>
      <c r="O6503">
        <v>2</v>
      </c>
      <c r="P6503">
        <v>0</v>
      </c>
      <c r="Q6503">
        <v>0</v>
      </c>
      <c r="R6503">
        <v>0</v>
      </c>
      <c r="S6503">
        <v>2.3277779999999999</v>
      </c>
      <c r="T6503">
        <v>0</v>
      </c>
      <c r="U6503">
        <v>0</v>
      </c>
    </row>
    <row r="6504" spans="1:21" x14ac:dyDescent="0.25">
      <c r="A6504" t="s">
        <v>24553</v>
      </c>
      <c r="B6504">
        <v>1</v>
      </c>
      <c r="C6504" t="s">
        <v>79</v>
      </c>
      <c r="D6504" t="s">
        <v>119</v>
      </c>
      <c r="E6504" t="s">
        <v>24554</v>
      </c>
      <c r="F6504" t="s">
        <v>140</v>
      </c>
      <c r="G6504" t="s">
        <v>72</v>
      </c>
      <c r="H6504" t="s">
        <v>168</v>
      </c>
      <c r="I6504" t="s">
        <v>22</v>
      </c>
      <c r="J6504" t="s">
        <v>141</v>
      </c>
      <c r="K6504" t="s">
        <v>24555</v>
      </c>
      <c r="L6504" t="s">
        <v>24556</v>
      </c>
      <c r="M6504">
        <v>1.4999999999999999E-2</v>
      </c>
      <c r="N6504">
        <v>0</v>
      </c>
      <c r="O6504">
        <v>0</v>
      </c>
      <c r="P6504">
        <v>73</v>
      </c>
      <c r="Q6504">
        <v>1050</v>
      </c>
      <c r="R6504">
        <v>0</v>
      </c>
      <c r="S6504">
        <v>0</v>
      </c>
      <c r="T6504">
        <v>1.095</v>
      </c>
      <c r="U6504">
        <v>15.75</v>
      </c>
    </row>
    <row r="6505" spans="1:21" x14ac:dyDescent="0.25">
      <c r="A6505" t="s">
        <v>24557</v>
      </c>
      <c r="B6505">
        <v>1</v>
      </c>
      <c r="C6505" t="s">
        <v>79</v>
      </c>
      <c r="D6505" t="s">
        <v>119</v>
      </c>
      <c r="E6505" t="s">
        <v>24558</v>
      </c>
      <c r="F6505" t="s">
        <v>177</v>
      </c>
      <c r="G6505" t="s">
        <v>71</v>
      </c>
      <c r="H6505" t="s">
        <v>129</v>
      </c>
      <c r="I6505" t="s">
        <v>22</v>
      </c>
      <c r="J6505" t="s">
        <v>130</v>
      </c>
      <c r="K6505" t="s">
        <v>24559</v>
      </c>
      <c r="L6505" t="s">
        <v>24560</v>
      </c>
      <c r="M6505">
        <v>3.3944138879999999</v>
      </c>
      <c r="N6505">
        <v>0</v>
      </c>
      <c r="O6505">
        <v>360</v>
      </c>
      <c r="P6505">
        <v>0</v>
      </c>
      <c r="Q6505">
        <v>0</v>
      </c>
      <c r="R6505">
        <v>0</v>
      </c>
      <c r="S6505">
        <v>1221.989</v>
      </c>
      <c r="T6505">
        <v>0</v>
      </c>
      <c r="U6505">
        <v>0</v>
      </c>
    </row>
    <row r="6506" spans="1:21" x14ac:dyDescent="0.25">
      <c r="A6506" t="s">
        <v>24561</v>
      </c>
      <c r="B6506">
        <v>1</v>
      </c>
      <c r="C6506" t="s">
        <v>79</v>
      </c>
      <c r="D6506" t="s">
        <v>119</v>
      </c>
      <c r="E6506" t="s">
        <v>24554</v>
      </c>
      <c r="F6506" t="s">
        <v>140</v>
      </c>
      <c r="G6506" t="s">
        <v>72</v>
      </c>
      <c r="H6506" t="s">
        <v>168</v>
      </c>
      <c r="I6506" t="s">
        <v>22</v>
      </c>
      <c r="J6506" t="s">
        <v>141</v>
      </c>
      <c r="K6506" t="s">
        <v>24562</v>
      </c>
      <c r="L6506" t="s">
        <v>24563</v>
      </c>
      <c r="M6506">
        <v>4.4444444E-2</v>
      </c>
      <c r="N6506">
        <v>0</v>
      </c>
      <c r="O6506">
        <v>0</v>
      </c>
      <c r="P6506">
        <v>73</v>
      </c>
      <c r="Q6506">
        <v>1050</v>
      </c>
      <c r="R6506">
        <v>0</v>
      </c>
      <c r="S6506">
        <v>0</v>
      </c>
      <c r="T6506">
        <v>3.2444440000000001</v>
      </c>
      <c r="U6506">
        <v>46.666665999999999</v>
      </c>
    </row>
    <row r="6507" spans="1:21" x14ac:dyDescent="0.25">
      <c r="A6507" t="s">
        <v>24564</v>
      </c>
      <c r="B6507">
        <v>1</v>
      </c>
      <c r="C6507" t="s">
        <v>79</v>
      </c>
      <c r="D6507" t="s">
        <v>119</v>
      </c>
      <c r="E6507" t="s">
        <v>23131</v>
      </c>
      <c r="F6507" t="s">
        <v>140</v>
      </c>
      <c r="G6507" t="s">
        <v>72</v>
      </c>
      <c r="H6507" t="s">
        <v>129</v>
      </c>
      <c r="I6507" t="s">
        <v>22</v>
      </c>
      <c r="J6507" t="s">
        <v>141</v>
      </c>
      <c r="K6507" t="s">
        <v>24565</v>
      </c>
      <c r="L6507" t="s">
        <v>24566</v>
      </c>
      <c r="M6507">
        <v>0.97666666599999996</v>
      </c>
      <c r="N6507">
        <v>80</v>
      </c>
      <c r="O6507">
        <v>16438</v>
      </c>
      <c r="P6507">
        <v>691</v>
      </c>
      <c r="Q6507">
        <v>109</v>
      </c>
      <c r="R6507">
        <v>78.133332999999993</v>
      </c>
      <c r="S6507">
        <v>16054.446656</v>
      </c>
      <c r="T6507">
        <v>674.876666</v>
      </c>
      <c r="U6507">
        <v>106.456667</v>
      </c>
    </row>
    <row r="6508" spans="1:21" x14ac:dyDescent="0.25">
      <c r="A6508" t="s">
        <v>24567</v>
      </c>
      <c r="B6508">
        <v>1</v>
      </c>
      <c r="C6508" t="s">
        <v>79</v>
      </c>
      <c r="D6508" t="s">
        <v>119</v>
      </c>
      <c r="E6508" t="s">
        <v>24568</v>
      </c>
      <c r="F6508" t="s">
        <v>4991</v>
      </c>
      <c r="G6508" t="s">
        <v>71</v>
      </c>
      <c r="H6508" t="s">
        <v>129</v>
      </c>
      <c r="I6508" t="s">
        <v>22</v>
      </c>
      <c r="J6508" t="s">
        <v>141</v>
      </c>
      <c r="K6508" t="s">
        <v>24569</v>
      </c>
      <c r="L6508" t="s">
        <v>24570</v>
      </c>
      <c r="M6508">
        <v>3.0094444440000001</v>
      </c>
      <c r="N6508">
        <v>0</v>
      </c>
      <c r="O6508">
        <v>1</v>
      </c>
      <c r="P6508">
        <v>0</v>
      </c>
      <c r="Q6508">
        <v>0</v>
      </c>
      <c r="R6508">
        <v>0</v>
      </c>
      <c r="S6508">
        <v>3.0094439999999998</v>
      </c>
      <c r="T6508">
        <v>0</v>
      </c>
      <c r="U6508">
        <v>0</v>
      </c>
    </row>
    <row r="6509" spans="1:21" x14ac:dyDescent="0.25">
      <c r="A6509" t="s">
        <v>24571</v>
      </c>
      <c r="B6509">
        <v>1</v>
      </c>
      <c r="C6509" t="s">
        <v>79</v>
      </c>
      <c r="D6509" t="s">
        <v>119</v>
      </c>
      <c r="E6509" t="s">
        <v>24554</v>
      </c>
      <c r="F6509" t="s">
        <v>140</v>
      </c>
      <c r="G6509" t="s">
        <v>72</v>
      </c>
      <c r="H6509" t="s">
        <v>129</v>
      </c>
      <c r="I6509" t="s">
        <v>22</v>
      </c>
      <c r="J6509" t="s">
        <v>141</v>
      </c>
      <c r="K6509" t="s">
        <v>24572</v>
      </c>
      <c r="L6509" t="s">
        <v>3870</v>
      </c>
      <c r="M6509">
        <v>2.3224999999999998</v>
      </c>
      <c r="N6509">
        <v>0</v>
      </c>
      <c r="O6509">
        <v>0</v>
      </c>
      <c r="P6509">
        <v>73</v>
      </c>
      <c r="Q6509">
        <v>1050</v>
      </c>
      <c r="R6509">
        <v>0</v>
      </c>
      <c r="S6509">
        <v>0</v>
      </c>
      <c r="T6509">
        <v>169.54249999999999</v>
      </c>
      <c r="U6509">
        <v>2438.625</v>
      </c>
    </row>
    <row r="6510" spans="1:21" x14ac:dyDescent="0.25">
      <c r="A6510" t="s">
        <v>24573</v>
      </c>
      <c r="B6510">
        <v>1</v>
      </c>
      <c r="C6510" t="s">
        <v>79</v>
      </c>
      <c r="D6510" t="s">
        <v>119</v>
      </c>
      <c r="E6510" t="s">
        <v>24574</v>
      </c>
      <c r="F6510" t="s">
        <v>150</v>
      </c>
      <c r="G6510" t="s">
        <v>72</v>
      </c>
      <c r="H6510" t="s">
        <v>129</v>
      </c>
      <c r="I6510" t="s">
        <v>22</v>
      </c>
      <c r="J6510" t="s">
        <v>141</v>
      </c>
      <c r="K6510" t="s">
        <v>6897</v>
      </c>
      <c r="L6510" t="s">
        <v>6894</v>
      </c>
      <c r="M6510">
        <v>1.483333333</v>
      </c>
      <c r="N6510">
        <v>25</v>
      </c>
      <c r="O6510">
        <v>3324</v>
      </c>
      <c r="P6510">
        <v>0</v>
      </c>
      <c r="Q6510">
        <v>0</v>
      </c>
      <c r="R6510">
        <v>37.083333000000003</v>
      </c>
      <c r="S6510">
        <v>4930.599999</v>
      </c>
      <c r="T6510">
        <v>0</v>
      </c>
      <c r="U6510">
        <v>0</v>
      </c>
    </row>
    <row r="6511" spans="1:21" x14ac:dyDescent="0.25">
      <c r="A6511" t="s">
        <v>24575</v>
      </c>
      <c r="B6511">
        <v>1</v>
      </c>
      <c r="C6511" t="s">
        <v>78</v>
      </c>
      <c r="D6511" t="s">
        <v>100</v>
      </c>
      <c r="E6511" t="s">
        <v>24576</v>
      </c>
      <c r="F6511" t="s">
        <v>5012</v>
      </c>
      <c r="G6511" t="s">
        <v>72</v>
      </c>
      <c r="H6511" t="s">
        <v>129</v>
      </c>
      <c r="I6511" t="s">
        <v>22</v>
      </c>
      <c r="J6511" t="s">
        <v>141</v>
      </c>
      <c r="K6511" t="s">
        <v>24577</v>
      </c>
      <c r="L6511" t="s">
        <v>24578</v>
      </c>
      <c r="M6511">
        <v>3.0013888880000001</v>
      </c>
      <c r="N6511">
        <v>0</v>
      </c>
      <c r="O6511">
        <v>164</v>
      </c>
      <c r="P6511">
        <v>5</v>
      </c>
      <c r="Q6511">
        <v>32</v>
      </c>
      <c r="R6511">
        <v>0</v>
      </c>
      <c r="S6511">
        <v>492.227778</v>
      </c>
      <c r="T6511">
        <v>15.006944000000001</v>
      </c>
      <c r="U6511">
        <v>96.044443999999999</v>
      </c>
    </row>
    <row r="6512" spans="1:21" x14ac:dyDescent="0.25">
      <c r="A6512" t="s">
        <v>24579</v>
      </c>
      <c r="B6512">
        <v>1</v>
      </c>
      <c r="C6512" t="s">
        <v>79</v>
      </c>
      <c r="D6512" t="s">
        <v>113</v>
      </c>
      <c r="E6512" t="s">
        <v>24580</v>
      </c>
      <c r="F6512" t="s">
        <v>4991</v>
      </c>
      <c r="G6512" t="s">
        <v>71</v>
      </c>
      <c r="H6512" t="s">
        <v>129</v>
      </c>
      <c r="I6512" t="s">
        <v>22</v>
      </c>
      <c r="J6512" t="s">
        <v>141</v>
      </c>
      <c r="K6512" t="s">
        <v>24581</v>
      </c>
      <c r="L6512" t="s">
        <v>24582</v>
      </c>
      <c r="M6512">
        <v>0.64361111100000001</v>
      </c>
      <c r="N6512">
        <v>0</v>
      </c>
      <c r="O6512">
        <v>4</v>
      </c>
      <c r="P6512">
        <v>0</v>
      </c>
      <c r="Q6512">
        <v>0</v>
      </c>
      <c r="R6512">
        <v>0</v>
      </c>
      <c r="S6512">
        <v>2.5744440000000002</v>
      </c>
      <c r="T6512">
        <v>0</v>
      </c>
      <c r="U6512">
        <v>0</v>
      </c>
    </row>
    <row r="6513" spans="1:21" x14ac:dyDescent="0.25">
      <c r="A6513" t="s">
        <v>24583</v>
      </c>
      <c r="B6513">
        <v>1</v>
      </c>
      <c r="C6513" t="s">
        <v>79</v>
      </c>
      <c r="D6513" t="s">
        <v>113</v>
      </c>
      <c r="E6513" t="s">
        <v>24584</v>
      </c>
      <c r="F6513" t="s">
        <v>140</v>
      </c>
      <c r="G6513" t="s">
        <v>72</v>
      </c>
      <c r="H6513" t="s">
        <v>129</v>
      </c>
      <c r="I6513" t="s">
        <v>22</v>
      </c>
      <c r="J6513" t="s">
        <v>141</v>
      </c>
      <c r="K6513" t="s">
        <v>24585</v>
      </c>
      <c r="L6513" t="s">
        <v>24586</v>
      </c>
      <c r="M6513">
        <v>0.35</v>
      </c>
      <c r="N6513">
        <v>16</v>
      </c>
      <c r="O6513">
        <v>1798</v>
      </c>
      <c r="P6513">
        <v>113</v>
      </c>
      <c r="Q6513">
        <v>3</v>
      </c>
      <c r="R6513">
        <v>5.6</v>
      </c>
      <c r="S6513">
        <v>629.29999999999995</v>
      </c>
      <c r="T6513">
        <v>39.549999999999997</v>
      </c>
      <c r="U6513">
        <v>1.05</v>
      </c>
    </row>
    <row r="6514" spans="1:21" x14ac:dyDescent="0.25">
      <c r="A6514" t="s">
        <v>24587</v>
      </c>
      <c r="B6514">
        <v>1</v>
      </c>
      <c r="C6514" t="s">
        <v>79</v>
      </c>
      <c r="D6514" t="s">
        <v>113</v>
      </c>
      <c r="E6514" t="s">
        <v>24588</v>
      </c>
      <c r="F6514" t="s">
        <v>4991</v>
      </c>
      <c r="G6514" t="s">
        <v>71</v>
      </c>
      <c r="H6514" t="s">
        <v>129</v>
      </c>
      <c r="I6514" t="s">
        <v>22</v>
      </c>
      <c r="J6514" t="s">
        <v>141</v>
      </c>
      <c r="K6514" t="s">
        <v>24589</v>
      </c>
      <c r="L6514" t="s">
        <v>24590</v>
      </c>
      <c r="M6514">
        <v>9.3905555550000006</v>
      </c>
      <c r="N6514">
        <v>0</v>
      </c>
      <c r="O6514">
        <v>1</v>
      </c>
      <c r="P6514">
        <v>0</v>
      </c>
      <c r="Q6514">
        <v>0</v>
      </c>
      <c r="R6514">
        <v>0</v>
      </c>
      <c r="S6514">
        <v>9.3905560000000001</v>
      </c>
      <c r="T6514">
        <v>0</v>
      </c>
      <c r="U6514">
        <v>0</v>
      </c>
    </row>
    <row r="6515" spans="1:21" x14ac:dyDescent="0.25">
      <c r="A6515" t="s">
        <v>24591</v>
      </c>
      <c r="B6515">
        <v>1</v>
      </c>
      <c r="C6515" t="s">
        <v>79</v>
      </c>
      <c r="D6515" t="s">
        <v>113</v>
      </c>
      <c r="E6515" t="s">
        <v>24592</v>
      </c>
      <c r="F6515" t="s">
        <v>5325</v>
      </c>
      <c r="G6515" t="s">
        <v>71</v>
      </c>
      <c r="H6515" t="s">
        <v>129</v>
      </c>
      <c r="I6515" t="s">
        <v>22</v>
      </c>
      <c r="J6515" t="s">
        <v>141</v>
      </c>
      <c r="K6515" t="s">
        <v>24593</v>
      </c>
      <c r="L6515" t="s">
        <v>24594</v>
      </c>
      <c r="M6515">
        <v>1.136666666</v>
      </c>
      <c r="N6515">
        <v>0</v>
      </c>
      <c r="O6515">
        <v>76</v>
      </c>
      <c r="P6515">
        <v>0</v>
      </c>
      <c r="Q6515">
        <v>0</v>
      </c>
      <c r="R6515">
        <v>0</v>
      </c>
      <c r="S6515">
        <v>86.386667000000003</v>
      </c>
      <c r="T6515">
        <v>0</v>
      </c>
      <c r="U6515">
        <v>0</v>
      </c>
    </row>
    <row r="6516" spans="1:21" x14ac:dyDescent="0.25">
      <c r="A6516" t="s">
        <v>24595</v>
      </c>
      <c r="B6516">
        <v>1</v>
      </c>
      <c r="C6516" t="s">
        <v>79</v>
      </c>
      <c r="D6516" t="s">
        <v>113</v>
      </c>
      <c r="E6516" t="s">
        <v>24596</v>
      </c>
      <c r="F6516" t="s">
        <v>140</v>
      </c>
      <c r="G6516" t="s">
        <v>72</v>
      </c>
      <c r="H6516" t="s">
        <v>129</v>
      </c>
      <c r="I6516" t="s">
        <v>22</v>
      </c>
      <c r="J6516" t="s">
        <v>141</v>
      </c>
      <c r="K6516" t="s">
        <v>24597</v>
      </c>
      <c r="L6516" t="s">
        <v>24598</v>
      </c>
      <c r="M6516">
        <v>0.34111111100000002</v>
      </c>
      <c r="N6516">
        <v>16</v>
      </c>
      <c r="O6516">
        <v>1787</v>
      </c>
      <c r="P6516">
        <v>5</v>
      </c>
      <c r="Q6516">
        <v>2</v>
      </c>
      <c r="R6516">
        <v>5.4577780000000002</v>
      </c>
      <c r="S6516">
        <v>609.56555500000002</v>
      </c>
      <c r="T6516">
        <v>1.7055560000000001</v>
      </c>
      <c r="U6516">
        <v>0.682222</v>
      </c>
    </row>
    <row r="6517" spans="1:21" x14ac:dyDescent="0.25">
      <c r="A6517" t="s">
        <v>24599</v>
      </c>
      <c r="B6517">
        <v>1</v>
      </c>
      <c r="C6517" t="s">
        <v>79</v>
      </c>
      <c r="D6517" t="s">
        <v>113</v>
      </c>
      <c r="E6517" t="s">
        <v>24600</v>
      </c>
      <c r="F6517" t="s">
        <v>140</v>
      </c>
      <c r="G6517" t="s">
        <v>72</v>
      </c>
      <c r="H6517" t="s">
        <v>129</v>
      </c>
      <c r="I6517" t="s">
        <v>22</v>
      </c>
      <c r="J6517" t="s">
        <v>141</v>
      </c>
      <c r="K6517" t="s">
        <v>24601</v>
      </c>
      <c r="L6517" t="s">
        <v>24602</v>
      </c>
      <c r="M6517">
        <v>0.11138888800000001</v>
      </c>
      <c r="N6517">
        <v>8</v>
      </c>
      <c r="O6517">
        <v>1187</v>
      </c>
      <c r="P6517">
        <v>2</v>
      </c>
      <c r="Q6517">
        <v>1</v>
      </c>
      <c r="R6517">
        <v>0.89111099999999999</v>
      </c>
      <c r="S6517">
        <v>132.21861000000001</v>
      </c>
      <c r="T6517">
        <v>0.222778</v>
      </c>
      <c r="U6517">
        <v>0.111389</v>
      </c>
    </row>
    <row r="6518" spans="1:21" x14ac:dyDescent="0.25">
      <c r="A6518" t="s">
        <v>24603</v>
      </c>
      <c r="B6518">
        <v>1</v>
      </c>
      <c r="C6518" t="s">
        <v>79</v>
      </c>
      <c r="D6518" t="s">
        <v>113</v>
      </c>
      <c r="E6518" t="s">
        <v>24596</v>
      </c>
      <c r="F6518" t="s">
        <v>140</v>
      </c>
      <c r="G6518" t="s">
        <v>72</v>
      </c>
      <c r="H6518" t="s">
        <v>129</v>
      </c>
      <c r="I6518" t="s">
        <v>22</v>
      </c>
      <c r="J6518" t="s">
        <v>141</v>
      </c>
      <c r="K6518" t="s">
        <v>24604</v>
      </c>
      <c r="L6518" t="s">
        <v>24605</v>
      </c>
      <c r="M6518">
        <v>0.38055555499999999</v>
      </c>
      <c r="N6518">
        <v>1</v>
      </c>
      <c r="O6518">
        <v>271</v>
      </c>
      <c r="P6518">
        <v>0</v>
      </c>
      <c r="Q6518">
        <v>0</v>
      </c>
      <c r="R6518">
        <v>0.38055600000000001</v>
      </c>
      <c r="S6518">
        <v>103.130555</v>
      </c>
      <c r="T6518">
        <v>0</v>
      </c>
      <c r="U6518">
        <v>0</v>
      </c>
    </row>
    <row r="6519" spans="1:21" x14ac:dyDescent="0.25">
      <c r="A6519" t="s">
        <v>24606</v>
      </c>
      <c r="B6519">
        <v>1</v>
      </c>
      <c r="C6519" t="s">
        <v>79</v>
      </c>
      <c r="D6519" t="s">
        <v>119</v>
      </c>
      <c r="E6519" t="s">
        <v>24607</v>
      </c>
      <c r="F6519" t="s">
        <v>128</v>
      </c>
      <c r="G6519" t="s">
        <v>72</v>
      </c>
      <c r="H6519" t="s">
        <v>129</v>
      </c>
      <c r="I6519" t="s">
        <v>22</v>
      </c>
      <c r="J6519" t="s">
        <v>130</v>
      </c>
      <c r="K6519" t="s">
        <v>24608</v>
      </c>
      <c r="L6519" t="s">
        <v>24609</v>
      </c>
      <c r="M6519">
        <v>3.4533333329999998</v>
      </c>
      <c r="N6519">
        <v>0</v>
      </c>
      <c r="O6519">
        <v>0</v>
      </c>
      <c r="P6519">
        <v>4</v>
      </c>
      <c r="Q6519">
        <v>293</v>
      </c>
      <c r="R6519">
        <v>0</v>
      </c>
      <c r="S6519">
        <v>0</v>
      </c>
      <c r="T6519">
        <v>13.813333</v>
      </c>
      <c r="U6519">
        <v>1011.826667</v>
      </c>
    </row>
    <row r="6520" spans="1:21" x14ac:dyDescent="0.25">
      <c r="A6520" t="s">
        <v>24610</v>
      </c>
      <c r="B6520">
        <v>1</v>
      </c>
      <c r="C6520" t="s">
        <v>79</v>
      </c>
      <c r="D6520" t="s">
        <v>119</v>
      </c>
      <c r="E6520" t="s">
        <v>24607</v>
      </c>
      <c r="F6520" t="s">
        <v>5012</v>
      </c>
      <c r="G6520" t="s">
        <v>72</v>
      </c>
      <c r="H6520" t="s">
        <v>129</v>
      </c>
      <c r="I6520" t="s">
        <v>22</v>
      </c>
      <c r="J6520" t="s">
        <v>141</v>
      </c>
      <c r="K6520" t="s">
        <v>24611</v>
      </c>
      <c r="L6520" t="s">
        <v>24612</v>
      </c>
      <c r="M6520">
        <v>2.008611111</v>
      </c>
      <c r="N6520">
        <v>0</v>
      </c>
      <c r="O6520">
        <v>0</v>
      </c>
      <c r="P6520">
        <v>4</v>
      </c>
      <c r="Q6520">
        <v>293</v>
      </c>
      <c r="R6520">
        <v>0</v>
      </c>
      <c r="S6520">
        <v>0</v>
      </c>
      <c r="T6520">
        <v>8.0344440000000006</v>
      </c>
      <c r="U6520">
        <v>588.523056</v>
      </c>
    </row>
    <row r="6521" spans="1:21" x14ac:dyDescent="0.25">
      <c r="A6521" t="s">
        <v>24613</v>
      </c>
      <c r="B6521">
        <v>1</v>
      </c>
      <c r="C6521" t="s">
        <v>78</v>
      </c>
      <c r="D6521" t="s">
        <v>100</v>
      </c>
      <c r="E6521" t="s">
        <v>24614</v>
      </c>
      <c r="F6521" t="s">
        <v>128</v>
      </c>
      <c r="G6521" t="s">
        <v>71</v>
      </c>
      <c r="H6521" t="s">
        <v>129</v>
      </c>
      <c r="I6521" t="s">
        <v>22</v>
      </c>
      <c r="J6521" t="s">
        <v>130</v>
      </c>
      <c r="K6521" t="s">
        <v>24615</v>
      </c>
      <c r="L6521" t="s">
        <v>24616</v>
      </c>
      <c r="M6521">
        <v>1.6119444439999999</v>
      </c>
      <c r="N6521">
        <v>0</v>
      </c>
      <c r="O6521">
        <v>134</v>
      </c>
      <c r="P6521">
        <v>1</v>
      </c>
      <c r="Q6521">
        <v>4</v>
      </c>
      <c r="R6521">
        <v>0</v>
      </c>
      <c r="S6521">
        <v>216.00055499999999</v>
      </c>
      <c r="T6521">
        <v>1.611944</v>
      </c>
      <c r="U6521">
        <v>6.4477779999999996</v>
      </c>
    </row>
    <row r="6522" spans="1:21" x14ac:dyDescent="0.25">
      <c r="A6522" t="s">
        <v>24617</v>
      </c>
      <c r="B6522">
        <v>1</v>
      </c>
      <c r="C6522" t="s">
        <v>78</v>
      </c>
      <c r="D6522" t="s">
        <v>100</v>
      </c>
      <c r="E6522" t="s">
        <v>5283</v>
      </c>
      <c r="F6522" t="s">
        <v>140</v>
      </c>
      <c r="G6522" t="s">
        <v>72</v>
      </c>
      <c r="H6522" t="s">
        <v>129</v>
      </c>
      <c r="I6522" t="s">
        <v>22</v>
      </c>
      <c r="J6522" t="s">
        <v>141</v>
      </c>
      <c r="K6522" t="s">
        <v>24618</v>
      </c>
      <c r="L6522" t="s">
        <v>24619</v>
      </c>
      <c r="M6522">
        <v>0.78500000000000003</v>
      </c>
      <c r="N6522">
        <v>0</v>
      </c>
      <c r="O6522">
        <v>57</v>
      </c>
      <c r="P6522">
        <v>1</v>
      </c>
      <c r="Q6522">
        <v>0</v>
      </c>
      <c r="R6522">
        <v>0</v>
      </c>
      <c r="S6522">
        <v>44.744999999999997</v>
      </c>
      <c r="T6522">
        <v>0.78500000000000003</v>
      </c>
      <c r="U6522">
        <v>0</v>
      </c>
    </row>
    <row r="6523" spans="1:21" x14ac:dyDescent="0.25">
      <c r="A6523" t="s">
        <v>24620</v>
      </c>
      <c r="B6523">
        <v>1</v>
      </c>
      <c r="C6523" t="s">
        <v>79</v>
      </c>
      <c r="D6523" t="s">
        <v>119</v>
      </c>
      <c r="E6523" t="s">
        <v>24621</v>
      </c>
      <c r="F6523" t="s">
        <v>140</v>
      </c>
      <c r="G6523" t="s">
        <v>72</v>
      </c>
      <c r="H6523" t="s">
        <v>129</v>
      </c>
      <c r="I6523" t="s">
        <v>22</v>
      </c>
      <c r="J6523" t="s">
        <v>141</v>
      </c>
      <c r="K6523" t="s">
        <v>24622</v>
      </c>
      <c r="L6523" t="s">
        <v>24623</v>
      </c>
      <c r="M6523">
        <v>6.1738888879999996</v>
      </c>
      <c r="N6523">
        <v>0</v>
      </c>
      <c r="O6523">
        <v>0</v>
      </c>
      <c r="P6523">
        <v>20</v>
      </c>
      <c r="Q6523">
        <v>84</v>
      </c>
      <c r="R6523">
        <v>0</v>
      </c>
      <c r="S6523">
        <v>0</v>
      </c>
      <c r="T6523">
        <v>123.477778</v>
      </c>
      <c r="U6523">
        <v>518.60666700000002</v>
      </c>
    </row>
    <row r="6524" spans="1:21" x14ac:dyDescent="0.25">
      <c r="A6524" t="s">
        <v>24624</v>
      </c>
      <c r="B6524">
        <v>1</v>
      </c>
      <c r="C6524" t="s">
        <v>79</v>
      </c>
      <c r="D6524" t="s">
        <v>119</v>
      </c>
      <c r="E6524" t="s">
        <v>24554</v>
      </c>
      <c r="F6524" t="s">
        <v>140</v>
      </c>
      <c r="G6524" t="s">
        <v>72</v>
      </c>
      <c r="H6524" t="s">
        <v>129</v>
      </c>
      <c r="I6524" t="s">
        <v>22</v>
      </c>
      <c r="J6524" t="s">
        <v>141</v>
      </c>
      <c r="K6524" t="s">
        <v>24625</v>
      </c>
      <c r="L6524" t="s">
        <v>24626</v>
      </c>
      <c r="M6524">
        <v>0.112222222</v>
      </c>
      <c r="N6524">
        <v>0</v>
      </c>
      <c r="O6524">
        <v>0</v>
      </c>
      <c r="P6524">
        <v>1</v>
      </c>
      <c r="Q6524">
        <v>193</v>
      </c>
      <c r="R6524">
        <v>0</v>
      </c>
      <c r="S6524">
        <v>0</v>
      </c>
      <c r="T6524">
        <v>0.112222</v>
      </c>
      <c r="U6524">
        <v>21.658888999999999</v>
      </c>
    </row>
    <row r="6525" spans="1:21" x14ac:dyDescent="0.25">
      <c r="A6525" t="s">
        <v>24627</v>
      </c>
      <c r="B6525">
        <v>1</v>
      </c>
      <c r="C6525" t="s">
        <v>79</v>
      </c>
      <c r="D6525" t="s">
        <v>119</v>
      </c>
      <c r="E6525" t="s">
        <v>4204</v>
      </c>
      <c r="F6525" t="s">
        <v>128</v>
      </c>
      <c r="G6525" t="s">
        <v>72</v>
      </c>
      <c r="H6525" t="s">
        <v>129</v>
      </c>
      <c r="I6525" t="s">
        <v>22</v>
      </c>
      <c r="J6525" t="s">
        <v>130</v>
      </c>
      <c r="K6525" t="s">
        <v>24628</v>
      </c>
      <c r="L6525" t="s">
        <v>24629</v>
      </c>
      <c r="M6525">
        <v>0.144140555</v>
      </c>
      <c r="N6525">
        <v>26</v>
      </c>
      <c r="O6525">
        <v>2633</v>
      </c>
      <c r="P6525">
        <v>74</v>
      </c>
      <c r="Q6525">
        <v>751</v>
      </c>
      <c r="R6525">
        <v>3.7476539999999998</v>
      </c>
      <c r="S6525">
        <v>379.52208100000001</v>
      </c>
      <c r="T6525">
        <v>10.666401</v>
      </c>
      <c r="U6525">
        <v>108.249557</v>
      </c>
    </row>
    <row r="6526" spans="1:21" x14ac:dyDescent="0.25">
      <c r="A6526" t="s">
        <v>24630</v>
      </c>
      <c r="B6526">
        <v>1</v>
      </c>
      <c r="C6526" t="s">
        <v>78</v>
      </c>
      <c r="D6526" t="s">
        <v>100</v>
      </c>
      <c r="E6526" t="s">
        <v>4598</v>
      </c>
      <c r="F6526" t="s">
        <v>140</v>
      </c>
      <c r="G6526" t="s">
        <v>72</v>
      </c>
      <c r="H6526" t="s">
        <v>129</v>
      </c>
      <c r="I6526" t="s">
        <v>22</v>
      </c>
      <c r="J6526" t="s">
        <v>141</v>
      </c>
      <c r="K6526" t="s">
        <v>24631</v>
      </c>
      <c r="L6526" t="s">
        <v>24632</v>
      </c>
      <c r="M6526">
        <v>0.21333333300000001</v>
      </c>
      <c r="N6526">
        <v>7</v>
      </c>
      <c r="O6526">
        <v>2286</v>
      </c>
      <c r="P6526">
        <v>70</v>
      </c>
      <c r="Q6526">
        <v>186</v>
      </c>
      <c r="R6526">
        <v>1.493333</v>
      </c>
      <c r="S6526">
        <v>487.67999900000001</v>
      </c>
      <c r="T6526">
        <v>14.933332999999999</v>
      </c>
      <c r="U6526">
        <v>39.68</v>
      </c>
    </row>
    <row r="6527" spans="1:21" x14ac:dyDescent="0.25">
      <c r="A6527" t="s">
        <v>24633</v>
      </c>
      <c r="B6527">
        <v>1</v>
      </c>
      <c r="C6527" t="s">
        <v>78</v>
      </c>
      <c r="D6527" t="s">
        <v>100</v>
      </c>
      <c r="E6527" t="s">
        <v>4598</v>
      </c>
      <c r="F6527" t="s">
        <v>140</v>
      </c>
      <c r="G6527" t="s">
        <v>72</v>
      </c>
      <c r="H6527" t="s">
        <v>129</v>
      </c>
      <c r="I6527" t="s">
        <v>22</v>
      </c>
      <c r="J6527" t="s">
        <v>141</v>
      </c>
      <c r="K6527" t="s">
        <v>24634</v>
      </c>
      <c r="L6527" t="s">
        <v>24635</v>
      </c>
      <c r="M6527">
        <v>0.44166666599999999</v>
      </c>
      <c r="N6527">
        <v>7</v>
      </c>
      <c r="O6527">
        <v>2286</v>
      </c>
      <c r="P6527">
        <v>70</v>
      </c>
      <c r="Q6527">
        <v>186</v>
      </c>
      <c r="R6527">
        <v>3.0916670000000002</v>
      </c>
      <c r="S6527">
        <v>1009.649998</v>
      </c>
      <c r="T6527">
        <v>30.916667</v>
      </c>
      <c r="U6527">
        <v>82.15</v>
      </c>
    </row>
    <row r="6528" spans="1:21" x14ac:dyDescent="0.25">
      <c r="A6528" t="s">
        <v>24636</v>
      </c>
      <c r="B6528">
        <v>1</v>
      </c>
      <c r="C6528" t="s">
        <v>78</v>
      </c>
      <c r="D6528" t="s">
        <v>100</v>
      </c>
      <c r="E6528" t="s">
        <v>4598</v>
      </c>
      <c r="F6528" t="s">
        <v>140</v>
      </c>
      <c r="G6528" t="s">
        <v>72</v>
      </c>
      <c r="H6528" t="s">
        <v>129</v>
      </c>
      <c r="I6528" t="s">
        <v>22</v>
      </c>
      <c r="J6528" t="s">
        <v>141</v>
      </c>
      <c r="K6528" t="s">
        <v>24637</v>
      </c>
      <c r="L6528" t="s">
        <v>24638</v>
      </c>
      <c r="M6528">
        <v>5.3333332999999997E-2</v>
      </c>
      <c r="N6528">
        <v>0</v>
      </c>
      <c r="O6528">
        <v>50</v>
      </c>
      <c r="P6528">
        <v>1</v>
      </c>
      <c r="Q6528">
        <v>3</v>
      </c>
      <c r="R6528">
        <v>0</v>
      </c>
      <c r="S6528">
        <v>2.6666669999999999</v>
      </c>
      <c r="T6528">
        <v>5.3332999999999998E-2</v>
      </c>
      <c r="U6528">
        <v>0.16</v>
      </c>
    </row>
    <row r="6529" spans="1:21" x14ac:dyDescent="0.25">
      <c r="A6529" t="s">
        <v>24639</v>
      </c>
      <c r="B6529">
        <v>1</v>
      </c>
      <c r="C6529" t="s">
        <v>79</v>
      </c>
      <c r="D6529" t="s">
        <v>112</v>
      </c>
      <c r="E6529" t="s">
        <v>24640</v>
      </c>
      <c r="F6529" t="s">
        <v>5012</v>
      </c>
      <c r="G6529" t="s">
        <v>72</v>
      </c>
      <c r="H6529" t="s">
        <v>129</v>
      </c>
      <c r="I6529" t="s">
        <v>22</v>
      </c>
      <c r="J6529" t="s">
        <v>141</v>
      </c>
      <c r="K6529" t="s">
        <v>24641</v>
      </c>
      <c r="L6529" t="s">
        <v>24642</v>
      </c>
      <c r="M6529">
        <v>1.1025</v>
      </c>
      <c r="N6529">
        <v>0</v>
      </c>
      <c r="O6529">
        <v>0</v>
      </c>
      <c r="P6529">
        <v>2</v>
      </c>
      <c r="Q6529">
        <v>45</v>
      </c>
      <c r="R6529">
        <v>0</v>
      </c>
      <c r="S6529">
        <v>0</v>
      </c>
      <c r="T6529">
        <v>2.2050000000000001</v>
      </c>
      <c r="U6529">
        <v>49.612499999999997</v>
      </c>
    </row>
    <row r="6530" spans="1:21" x14ac:dyDescent="0.25">
      <c r="A6530" t="s">
        <v>24643</v>
      </c>
      <c r="B6530">
        <v>1</v>
      </c>
      <c r="C6530" t="s">
        <v>79</v>
      </c>
      <c r="D6530" t="s">
        <v>112</v>
      </c>
      <c r="E6530" t="s">
        <v>24644</v>
      </c>
      <c r="F6530" t="s">
        <v>5012</v>
      </c>
      <c r="G6530" t="s">
        <v>72</v>
      </c>
      <c r="H6530" t="s">
        <v>129</v>
      </c>
      <c r="I6530" t="s">
        <v>22</v>
      </c>
      <c r="J6530" t="s">
        <v>141</v>
      </c>
      <c r="K6530" t="s">
        <v>24645</v>
      </c>
      <c r="L6530" t="s">
        <v>24646</v>
      </c>
      <c r="M6530">
        <v>1.839444444</v>
      </c>
      <c r="N6530">
        <v>0</v>
      </c>
      <c r="O6530">
        <v>0</v>
      </c>
      <c r="P6530">
        <v>6</v>
      </c>
      <c r="Q6530">
        <v>171</v>
      </c>
      <c r="R6530">
        <v>0</v>
      </c>
      <c r="S6530">
        <v>0</v>
      </c>
      <c r="T6530">
        <v>11.036667</v>
      </c>
      <c r="U6530">
        <v>314.54500000000002</v>
      </c>
    </row>
    <row r="6531" spans="1:21" x14ac:dyDescent="0.25">
      <c r="A6531" t="s">
        <v>24647</v>
      </c>
      <c r="B6531">
        <v>1</v>
      </c>
      <c r="C6531" t="s">
        <v>79</v>
      </c>
      <c r="D6531" t="s">
        <v>109</v>
      </c>
      <c r="E6531" t="s">
        <v>1504</v>
      </c>
      <c r="F6531" t="s">
        <v>3531</v>
      </c>
      <c r="G6531" t="s">
        <v>72</v>
      </c>
      <c r="H6531" t="s">
        <v>129</v>
      </c>
      <c r="I6531" t="s">
        <v>22</v>
      </c>
      <c r="J6531" t="s">
        <v>141</v>
      </c>
      <c r="K6531" t="s">
        <v>24648</v>
      </c>
      <c r="L6531" t="s">
        <v>24649</v>
      </c>
      <c r="M6531">
        <v>0.30555555499999998</v>
      </c>
      <c r="N6531">
        <v>0</v>
      </c>
      <c r="O6531">
        <v>0</v>
      </c>
      <c r="P6531">
        <v>191</v>
      </c>
      <c r="Q6531">
        <v>2640</v>
      </c>
      <c r="R6531">
        <v>0</v>
      </c>
      <c r="S6531">
        <v>0</v>
      </c>
      <c r="T6531">
        <v>58.361111000000001</v>
      </c>
      <c r="U6531">
        <v>806.66666499999997</v>
      </c>
    </row>
    <row r="6532" spans="1:21" x14ac:dyDescent="0.25">
      <c r="A6532" t="s">
        <v>24650</v>
      </c>
      <c r="B6532">
        <v>1</v>
      </c>
      <c r="C6532" t="s">
        <v>79</v>
      </c>
      <c r="D6532" t="s">
        <v>109</v>
      </c>
      <c r="E6532" t="s">
        <v>24651</v>
      </c>
      <c r="F6532" t="s">
        <v>5012</v>
      </c>
      <c r="G6532" t="s">
        <v>72</v>
      </c>
      <c r="H6532" t="s">
        <v>129</v>
      </c>
      <c r="I6532" t="s">
        <v>22</v>
      </c>
      <c r="J6532" t="s">
        <v>141</v>
      </c>
      <c r="K6532" t="s">
        <v>24652</v>
      </c>
      <c r="L6532" t="s">
        <v>24653</v>
      </c>
      <c r="M6532">
        <v>0.77249999999999996</v>
      </c>
      <c r="N6532">
        <v>0</v>
      </c>
      <c r="O6532">
        <v>0</v>
      </c>
      <c r="P6532">
        <v>4</v>
      </c>
      <c r="Q6532">
        <v>343</v>
      </c>
      <c r="R6532">
        <v>0</v>
      </c>
      <c r="S6532">
        <v>0</v>
      </c>
      <c r="T6532">
        <v>3.09</v>
      </c>
      <c r="U6532">
        <v>264.96749999999997</v>
      </c>
    </row>
    <row r="6533" spans="1:21" x14ac:dyDescent="0.25">
      <c r="A6533" t="s">
        <v>24654</v>
      </c>
      <c r="B6533">
        <v>1</v>
      </c>
      <c r="C6533" t="s">
        <v>79</v>
      </c>
      <c r="D6533" t="s">
        <v>109</v>
      </c>
      <c r="E6533" t="s">
        <v>1504</v>
      </c>
      <c r="F6533" t="s">
        <v>140</v>
      </c>
      <c r="G6533" t="s">
        <v>72</v>
      </c>
      <c r="H6533" t="s">
        <v>129</v>
      </c>
      <c r="I6533" t="s">
        <v>22</v>
      </c>
      <c r="J6533" t="s">
        <v>141</v>
      </c>
      <c r="K6533" t="s">
        <v>24655</v>
      </c>
      <c r="L6533" t="s">
        <v>24656</v>
      </c>
      <c r="M6533">
        <v>0.30305555499999998</v>
      </c>
      <c r="N6533">
        <v>0</v>
      </c>
      <c r="O6533">
        <v>0</v>
      </c>
      <c r="P6533">
        <v>191</v>
      </c>
      <c r="Q6533">
        <v>2673</v>
      </c>
      <c r="R6533">
        <v>0</v>
      </c>
      <c r="S6533">
        <v>0</v>
      </c>
      <c r="T6533">
        <v>57.883611000000002</v>
      </c>
      <c r="U6533">
        <v>810.067499</v>
      </c>
    </row>
    <row r="6534" spans="1:21" x14ac:dyDescent="0.25">
      <c r="A6534" t="s">
        <v>24657</v>
      </c>
      <c r="B6534">
        <v>1</v>
      </c>
      <c r="C6534" t="s">
        <v>79</v>
      </c>
      <c r="D6534" t="s">
        <v>112</v>
      </c>
      <c r="E6534" t="s">
        <v>24658</v>
      </c>
      <c r="F6534" t="s">
        <v>6823</v>
      </c>
      <c r="G6534" t="s">
        <v>71</v>
      </c>
      <c r="H6534" t="s">
        <v>129</v>
      </c>
      <c r="I6534" t="s">
        <v>22</v>
      </c>
      <c r="J6534" t="s">
        <v>141</v>
      </c>
      <c r="K6534" t="s">
        <v>24659</v>
      </c>
      <c r="L6534" t="s">
        <v>24660</v>
      </c>
      <c r="M6534">
        <v>1.5649999999999999</v>
      </c>
      <c r="N6534">
        <v>0</v>
      </c>
      <c r="O6534">
        <v>0</v>
      </c>
      <c r="P6534">
        <v>0</v>
      </c>
      <c r="Q6534">
        <v>1</v>
      </c>
      <c r="R6534">
        <v>0</v>
      </c>
      <c r="S6534">
        <v>0</v>
      </c>
      <c r="T6534">
        <v>0</v>
      </c>
      <c r="U6534">
        <v>1.5649999999999999</v>
      </c>
    </row>
    <row r="6535" spans="1:21" x14ac:dyDescent="0.25">
      <c r="A6535" t="s">
        <v>24661</v>
      </c>
      <c r="B6535">
        <v>1</v>
      </c>
      <c r="C6535" t="s">
        <v>79</v>
      </c>
      <c r="D6535" t="s">
        <v>112</v>
      </c>
      <c r="E6535" t="s">
        <v>24662</v>
      </c>
      <c r="F6535" t="s">
        <v>4996</v>
      </c>
      <c r="G6535" t="s">
        <v>71</v>
      </c>
      <c r="H6535" t="s">
        <v>129</v>
      </c>
      <c r="I6535" t="s">
        <v>22</v>
      </c>
      <c r="J6535" t="s">
        <v>141</v>
      </c>
      <c r="K6535" t="s">
        <v>24663</v>
      </c>
      <c r="L6535" t="s">
        <v>24664</v>
      </c>
      <c r="M6535">
        <v>2.375555555</v>
      </c>
      <c r="N6535">
        <v>0</v>
      </c>
      <c r="O6535">
        <v>0</v>
      </c>
      <c r="P6535">
        <v>0</v>
      </c>
      <c r="Q6535">
        <v>4</v>
      </c>
      <c r="R6535">
        <v>0</v>
      </c>
      <c r="S6535">
        <v>0</v>
      </c>
      <c r="T6535">
        <v>0</v>
      </c>
      <c r="U6535">
        <v>9.5022219999999997</v>
      </c>
    </row>
    <row r="6536" spans="1:21" x14ac:dyDescent="0.25">
      <c r="A6536" t="s">
        <v>24665</v>
      </c>
      <c r="B6536">
        <v>1</v>
      </c>
      <c r="C6536" t="s">
        <v>79</v>
      </c>
      <c r="D6536" t="s">
        <v>112</v>
      </c>
      <c r="E6536" t="s">
        <v>24666</v>
      </c>
      <c r="F6536" t="s">
        <v>5012</v>
      </c>
      <c r="G6536" t="s">
        <v>72</v>
      </c>
      <c r="H6536" t="s">
        <v>129</v>
      </c>
      <c r="I6536" t="s">
        <v>22</v>
      </c>
      <c r="J6536" t="s">
        <v>141</v>
      </c>
      <c r="K6536" t="s">
        <v>24667</v>
      </c>
      <c r="L6536" t="s">
        <v>24668</v>
      </c>
      <c r="M6536">
        <v>0.86750000000000005</v>
      </c>
      <c r="N6536">
        <v>0</v>
      </c>
      <c r="O6536">
        <v>0</v>
      </c>
      <c r="P6536">
        <v>2</v>
      </c>
      <c r="Q6536">
        <v>23</v>
      </c>
      <c r="R6536">
        <v>0</v>
      </c>
      <c r="S6536">
        <v>0</v>
      </c>
      <c r="T6536">
        <v>1.7350000000000001</v>
      </c>
      <c r="U6536">
        <v>19.952500000000001</v>
      </c>
    </row>
    <row r="6537" spans="1:21" x14ac:dyDescent="0.25">
      <c r="A6537" t="s">
        <v>24669</v>
      </c>
      <c r="B6537">
        <v>1</v>
      </c>
      <c r="C6537" t="s">
        <v>79</v>
      </c>
      <c r="D6537" t="s">
        <v>109</v>
      </c>
      <c r="E6537" t="s">
        <v>24670</v>
      </c>
      <c r="F6537" t="s">
        <v>4986</v>
      </c>
      <c r="G6537" t="s">
        <v>71</v>
      </c>
      <c r="H6537" t="s">
        <v>129</v>
      </c>
      <c r="I6537" t="s">
        <v>22</v>
      </c>
      <c r="J6537" t="s">
        <v>141</v>
      </c>
      <c r="K6537" t="s">
        <v>24671</v>
      </c>
      <c r="L6537" t="s">
        <v>24672</v>
      </c>
      <c r="M6537">
        <v>0.40555555500000001</v>
      </c>
      <c r="N6537">
        <v>0</v>
      </c>
      <c r="O6537">
        <v>0</v>
      </c>
      <c r="P6537">
        <v>0</v>
      </c>
      <c r="Q6537">
        <v>86</v>
      </c>
      <c r="R6537">
        <v>0</v>
      </c>
      <c r="S6537">
        <v>0</v>
      </c>
      <c r="T6537">
        <v>0</v>
      </c>
      <c r="U6537">
        <v>34.877777999999999</v>
      </c>
    </row>
    <row r="6538" spans="1:21" x14ac:dyDescent="0.25">
      <c r="A6538" t="s">
        <v>24673</v>
      </c>
      <c r="B6538">
        <v>1</v>
      </c>
      <c r="C6538" t="s">
        <v>79</v>
      </c>
      <c r="D6538" t="s">
        <v>109</v>
      </c>
      <c r="E6538" t="s">
        <v>24670</v>
      </c>
      <c r="F6538" t="s">
        <v>4986</v>
      </c>
      <c r="G6538" t="s">
        <v>71</v>
      </c>
      <c r="H6538" t="s">
        <v>129</v>
      </c>
      <c r="I6538" t="s">
        <v>22</v>
      </c>
      <c r="J6538" t="s">
        <v>141</v>
      </c>
      <c r="K6538" t="s">
        <v>24674</v>
      </c>
      <c r="L6538" t="s">
        <v>24675</v>
      </c>
      <c r="M6538">
        <v>0.94194444399999999</v>
      </c>
      <c r="N6538">
        <v>0</v>
      </c>
      <c r="O6538">
        <v>0</v>
      </c>
      <c r="P6538">
        <v>0</v>
      </c>
      <c r="Q6538">
        <v>86</v>
      </c>
      <c r="R6538">
        <v>0</v>
      </c>
      <c r="S6538">
        <v>0</v>
      </c>
      <c r="T6538">
        <v>0</v>
      </c>
      <c r="U6538">
        <v>81.007221999999999</v>
      </c>
    </row>
    <row r="6539" spans="1:21" x14ac:dyDescent="0.25">
      <c r="A6539" t="s">
        <v>24676</v>
      </c>
      <c r="B6539">
        <v>1</v>
      </c>
      <c r="C6539" t="s">
        <v>79</v>
      </c>
      <c r="D6539" t="s">
        <v>109</v>
      </c>
      <c r="E6539" t="s">
        <v>24677</v>
      </c>
      <c r="F6539" t="s">
        <v>5218</v>
      </c>
      <c r="G6539" t="s">
        <v>71</v>
      </c>
      <c r="H6539" t="s">
        <v>129</v>
      </c>
      <c r="I6539" t="s">
        <v>22</v>
      </c>
      <c r="J6539" t="s">
        <v>141</v>
      </c>
      <c r="K6539" t="s">
        <v>24678</v>
      </c>
      <c r="L6539" t="s">
        <v>24679</v>
      </c>
      <c r="M6539">
        <v>1.3180555549999999</v>
      </c>
      <c r="N6539">
        <v>0</v>
      </c>
      <c r="O6539">
        <v>0</v>
      </c>
      <c r="P6539">
        <v>0</v>
      </c>
      <c r="Q6539">
        <v>1</v>
      </c>
      <c r="R6539">
        <v>0</v>
      </c>
      <c r="S6539">
        <v>0</v>
      </c>
      <c r="T6539">
        <v>0</v>
      </c>
      <c r="U6539">
        <v>1.3180559999999999</v>
      </c>
    </row>
    <row r="6540" spans="1:21" x14ac:dyDescent="0.25">
      <c r="A6540" t="s">
        <v>24680</v>
      </c>
      <c r="B6540">
        <v>1</v>
      </c>
      <c r="C6540" t="s">
        <v>79</v>
      </c>
      <c r="D6540" t="s">
        <v>109</v>
      </c>
      <c r="E6540" t="s">
        <v>24681</v>
      </c>
      <c r="F6540" t="s">
        <v>4991</v>
      </c>
      <c r="G6540" t="s">
        <v>71</v>
      </c>
      <c r="H6540" t="s">
        <v>129</v>
      </c>
      <c r="I6540" t="s">
        <v>22</v>
      </c>
      <c r="J6540" t="s">
        <v>141</v>
      </c>
      <c r="K6540" t="s">
        <v>24682</v>
      </c>
      <c r="L6540" t="s">
        <v>24683</v>
      </c>
      <c r="M6540">
        <v>1.230555555</v>
      </c>
      <c r="N6540">
        <v>0</v>
      </c>
      <c r="O6540">
        <v>0</v>
      </c>
      <c r="P6540">
        <v>0</v>
      </c>
      <c r="Q6540">
        <v>1</v>
      </c>
      <c r="R6540">
        <v>0</v>
      </c>
      <c r="S6540">
        <v>0</v>
      </c>
      <c r="T6540">
        <v>0</v>
      </c>
      <c r="U6540">
        <v>1.230556</v>
      </c>
    </row>
    <row r="6541" spans="1:21" x14ac:dyDescent="0.25">
      <c r="A6541" t="s">
        <v>24684</v>
      </c>
      <c r="B6541">
        <v>1</v>
      </c>
      <c r="C6541" t="s">
        <v>79</v>
      </c>
      <c r="D6541" t="s">
        <v>109</v>
      </c>
      <c r="E6541" t="s">
        <v>24685</v>
      </c>
      <c r="F6541" t="s">
        <v>5012</v>
      </c>
      <c r="G6541" t="s">
        <v>72</v>
      </c>
      <c r="H6541" t="s">
        <v>129</v>
      </c>
      <c r="I6541" t="s">
        <v>22</v>
      </c>
      <c r="J6541" t="s">
        <v>141</v>
      </c>
      <c r="K6541" t="s">
        <v>24686</v>
      </c>
      <c r="L6541" t="s">
        <v>24687</v>
      </c>
      <c r="M6541">
        <v>3.4016666660000001</v>
      </c>
      <c r="N6541">
        <v>0</v>
      </c>
      <c r="O6541">
        <v>0</v>
      </c>
      <c r="P6541">
        <v>1</v>
      </c>
      <c r="Q6541">
        <v>167</v>
      </c>
      <c r="R6541">
        <v>0</v>
      </c>
      <c r="S6541">
        <v>0</v>
      </c>
      <c r="T6541">
        <v>3.4016670000000002</v>
      </c>
      <c r="U6541">
        <v>568.07833300000004</v>
      </c>
    </row>
    <row r="6542" spans="1:21" x14ac:dyDescent="0.25">
      <c r="A6542" t="s">
        <v>24688</v>
      </c>
      <c r="B6542">
        <v>1</v>
      </c>
      <c r="C6542" t="s">
        <v>79</v>
      </c>
      <c r="D6542" t="s">
        <v>109</v>
      </c>
      <c r="E6542" t="s">
        <v>24689</v>
      </c>
      <c r="F6542" t="s">
        <v>4991</v>
      </c>
      <c r="G6542" t="s">
        <v>71</v>
      </c>
      <c r="H6542" t="s">
        <v>129</v>
      </c>
      <c r="I6542" t="s">
        <v>22</v>
      </c>
      <c r="J6542" t="s">
        <v>141</v>
      </c>
      <c r="K6542" t="s">
        <v>24690</v>
      </c>
      <c r="L6542" t="s">
        <v>24691</v>
      </c>
      <c r="M6542">
        <v>0.75416666600000004</v>
      </c>
      <c r="N6542">
        <v>0</v>
      </c>
      <c r="O6542">
        <v>0</v>
      </c>
      <c r="P6542">
        <v>0</v>
      </c>
      <c r="Q6542">
        <v>1</v>
      </c>
      <c r="R6542">
        <v>0</v>
      </c>
      <c r="S6542">
        <v>0</v>
      </c>
      <c r="T6542">
        <v>0</v>
      </c>
      <c r="U6542">
        <v>0.75416700000000003</v>
      </c>
    </row>
    <row r="6543" spans="1:21" x14ac:dyDescent="0.25">
      <c r="A6543" t="s">
        <v>24692</v>
      </c>
      <c r="B6543">
        <v>1</v>
      </c>
      <c r="C6543" t="s">
        <v>79</v>
      </c>
      <c r="D6543" t="s">
        <v>115</v>
      </c>
      <c r="E6543" t="s">
        <v>24693</v>
      </c>
      <c r="F6543" t="s">
        <v>140</v>
      </c>
      <c r="G6543" t="s">
        <v>72</v>
      </c>
      <c r="H6543" t="s">
        <v>129</v>
      </c>
      <c r="I6543" t="s">
        <v>22</v>
      </c>
      <c r="J6543" t="s">
        <v>141</v>
      </c>
      <c r="K6543" t="s">
        <v>24694</v>
      </c>
      <c r="L6543" t="s">
        <v>24695</v>
      </c>
      <c r="M6543">
        <v>0.75888888799999998</v>
      </c>
      <c r="N6543">
        <v>0</v>
      </c>
      <c r="O6543">
        <v>0</v>
      </c>
      <c r="P6543">
        <v>45</v>
      </c>
      <c r="Q6543">
        <v>244</v>
      </c>
      <c r="R6543">
        <v>0</v>
      </c>
      <c r="S6543">
        <v>0</v>
      </c>
      <c r="T6543">
        <v>34.15</v>
      </c>
      <c r="U6543">
        <v>185.16888900000001</v>
      </c>
    </row>
    <row r="6544" spans="1:21" x14ac:dyDescent="0.25">
      <c r="A6544" t="s">
        <v>24696</v>
      </c>
      <c r="B6544">
        <v>1</v>
      </c>
      <c r="C6544" t="s">
        <v>79</v>
      </c>
      <c r="D6544" t="s">
        <v>115</v>
      </c>
      <c r="E6544" t="s">
        <v>24697</v>
      </c>
      <c r="F6544" t="s">
        <v>6570</v>
      </c>
      <c r="G6544" t="s">
        <v>72</v>
      </c>
      <c r="H6544" t="s">
        <v>129</v>
      </c>
      <c r="I6544" t="s">
        <v>22</v>
      </c>
      <c r="J6544" t="s">
        <v>141</v>
      </c>
      <c r="K6544" t="s">
        <v>24698</v>
      </c>
      <c r="L6544" t="s">
        <v>24699</v>
      </c>
      <c r="M6544">
        <v>0.145555555</v>
      </c>
      <c r="N6544">
        <v>88</v>
      </c>
      <c r="O6544">
        <v>19361</v>
      </c>
      <c r="P6544">
        <v>0</v>
      </c>
      <c r="Q6544">
        <v>0</v>
      </c>
      <c r="R6544">
        <v>12.808889000000001</v>
      </c>
      <c r="S6544">
        <v>2818.1010999999999</v>
      </c>
      <c r="T6544">
        <v>0</v>
      </c>
      <c r="U6544">
        <v>0</v>
      </c>
    </row>
    <row r="6545" spans="1:21" x14ac:dyDescent="0.25">
      <c r="A6545" t="s">
        <v>24700</v>
      </c>
      <c r="B6545">
        <v>1</v>
      </c>
      <c r="C6545" t="s">
        <v>79</v>
      </c>
      <c r="D6545" t="s">
        <v>115</v>
      </c>
      <c r="E6545" t="s">
        <v>24701</v>
      </c>
      <c r="F6545" t="s">
        <v>6570</v>
      </c>
      <c r="G6545" t="s">
        <v>72</v>
      </c>
      <c r="H6545" t="s">
        <v>129</v>
      </c>
      <c r="I6545" t="s">
        <v>22</v>
      </c>
      <c r="J6545" t="s">
        <v>141</v>
      </c>
      <c r="K6545" t="s">
        <v>24702</v>
      </c>
      <c r="L6545" t="s">
        <v>24703</v>
      </c>
      <c r="M6545">
        <v>1.446666666</v>
      </c>
      <c r="N6545">
        <v>0</v>
      </c>
      <c r="O6545">
        <v>0</v>
      </c>
      <c r="P6545">
        <v>6</v>
      </c>
      <c r="Q6545">
        <v>0</v>
      </c>
      <c r="R6545">
        <v>0</v>
      </c>
      <c r="S6545">
        <v>0</v>
      </c>
      <c r="T6545">
        <v>8.68</v>
      </c>
      <c r="U6545">
        <v>0</v>
      </c>
    </row>
    <row r="6546" spans="1:21" x14ac:dyDescent="0.25">
      <c r="A6546" t="s">
        <v>24704</v>
      </c>
      <c r="B6546">
        <v>1</v>
      </c>
      <c r="C6546" t="s">
        <v>79</v>
      </c>
      <c r="D6546" t="s">
        <v>115</v>
      </c>
      <c r="E6546" t="s">
        <v>24705</v>
      </c>
      <c r="F6546" t="s">
        <v>5012</v>
      </c>
      <c r="G6546" t="s">
        <v>72</v>
      </c>
      <c r="H6546" t="s">
        <v>129</v>
      </c>
      <c r="I6546" t="s">
        <v>22</v>
      </c>
      <c r="J6546" t="s">
        <v>141</v>
      </c>
      <c r="K6546" t="s">
        <v>24706</v>
      </c>
      <c r="L6546" t="s">
        <v>24707</v>
      </c>
      <c r="M6546">
        <v>3.7594444440000001</v>
      </c>
      <c r="N6546">
        <v>0</v>
      </c>
      <c r="O6546">
        <v>0</v>
      </c>
      <c r="P6546">
        <v>24</v>
      </c>
      <c r="Q6546">
        <v>16</v>
      </c>
      <c r="R6546">
        <v>0</v>
      </c>
      <c r="S6546">
        <v>0</v>
      </c>
      <c r="T6546">
        <v>90.226667000000006</v>
      </c>
      <c r="U6546">
        <v>60.151111</v>
      </c>
    </row>
    <row r="6547" spans="1:21" x14ac:dyDescent="0.25">
      <c r="A6547" t="s">
        <v>24708</v>
      </c>
      <c r="B6547">
        <v>1</v>
      </c>
      <c r="C6547" t="s">
        <v>79</v>
      </c>
      <c r="D6547" t="s">
        <v>115</v>
      </c>
      <c r="E6547" t="s">
        <v>24709</v>
      </c>
      <c r="F6547" t="s">
        <v>5012</v>
      </c>
      <c r="G6547" t="s">
        <v>72</v>
      </c>
      <c r="H6547" t="s">
        <v>129</v>
      </c>
      <c r="I6547" t="s">
        <v>22</v>
      </c>
      <c r="J6547" t="s">
        <v>141</v>
      </c>
      <c r="K6547" t="s">
        <v>24710</v>
      </c>
      <c r="L6547" t="s">
        <v>24711</v>
      </c>
      <c r="M6547">
        <v>2.4580555550000001</v>
      </c>
      <c r="N6547">
        <v>0</v>
      </c>
      <c r="O6547">
        <v>0</v>
      </c>
      <c r="P6547">
        <v>0</v>
      </c>
      <c r="Q6547">
        <v>6</v>
      </c>
      <c r="R6547">
        <v>0</v>
      </c>
      <c r="S6547">
        <v>0</v>
      </c>
      <c r="T6547">
        <v>0</v>
      </c>
      <c r="U6547">
        <v>14.748333000000001</v>
      </c>
    </row>
    <row r="6548" spans="1:21" x14ac:dyDescent="0.25">
      <c r="A6548" t="s">
        <v>24712</v>
      </c>
      <c r="B6548">
        <v>1</v>
      </c>
      <c r="C6548" t="s">
        <v>79</v>
      </c>
      <c r="D6548" t="s">
        <v>115</v>
      </c>
      <c r="E6548" t="s">
        <v>24713</v>
      </c>
      <c r="F6548" t="s">
        <v>5012</v>
      </c>
      <c r="G6548" t="s">
        <v>72</v>
      </c>
      <c r="H6548" t="s">
        <v>129</v>
      </c>
      <c r="I6548" t="s">
        <v>22</v>
      </c>
      <c r="J6548" t="s">
        <v>141</v>
      </c>
      <c r="K6548" t="s">
        <v>24714</v>
      </c>
      <c r="L6548" t="s">
        <v>24715</v>
      </c>
      <c r="M6548">
        <v>0.41111111099999997</v>
      </c>
      <c r="N6548">
        <v>0</v>
      </c>
      <c r="O6548">
        <v>0</v>
      </c>
      <c r="P6548">
        <v>2</v>
      </c>
      <c r="Q6548">
        <v>0</v>
      </c>
      <c r="R6548">
        <v>0</v>
      </c>
      <c r="S6548">
        <v>0</v>
      </c>
      <c r="T6548">
        <v>0.82222200000000001</v>
      </c>
      <c r="U6548">
        <v>0</v>
      </c>
    </row>
    <row r="6549" spans="1:21" x14ac:dyDescent="0.25">
      <c r="A6549" t="s">
        <v>24716</v>
      </c>
      <c r="B6549">
        <v>1</v>
      </c>
      <c r="C6549" t="s">
        <v>79</v>
      </c>
      <c r="D6549" t="s">
        <v>115</v>
      </c>
      <c r="E6549" t="s">
        <v>24717</v>
      </c>
      <c r="F6549" t="s">
        <v>5012</v>
      </c>
      <c r="G6549" t="s">
        <v>72</v>
      </c>
      <c r="H6549" t="s">
        <v>129</v>
      </c>
      <c r="I6549" t="s">
        <v>22</v>
      </c>
      <c r="J6549" t="s">
        <v>141</v>
      </c>
      <c r="K6549" t="s">
        <v>24718</v>
      </c>
      <c r="L6549" t="s">
        <v>24719</v>
      </c>
      <c r="M6549">
        <v>5.971944444</v>
      </c>
      <c r="N6549">
        <v>0</v>
      </c>
      <c r="O6549">
        <v>0</v>
      </c>
      <c r="P6549">
        <v>18</v>
      </c>
      <c r="Q6549">
        <v>3</v>
      </c>
      <c r="R6549">
        <v>0</v>
      </c>
      <c r="S6549">
        <v>0</v>
      </c>
      <c r="T6549">
        <v>107.495</v>
      </c>
      <c r="U6549">
        <v>17.915832999999999</v>
      </c>
    </row>
    <row r="6550" spans="1:21" x14ac:dyDescent="0.25">
      <c r="A6550" t="s">
        <v>24720</v>
      </c>
      <c r="B6550">
        <v>1</v>
      </c>
      <c r="C6550" t="s">
        <v>79</v>
      </c>
      <c r="D6550" t="s">
        <v>115</v>
      </c>
      <c r="E6550" t="s">
        <v>24721</v>
      </c>
      <c r="F6550" t="s">
        <v>5012</v>
      </c>
      <c r="G6550" t="s">
        <v>72</v>
      </c>
      <c r="H6550" t="s">
        <v>129</v>
      </c>
      <c r="I6550" t="s">
        <v>22</v>
      </c>
      <c r="J6550" t="s">
        <v>141</v>
      </c>
      <c r="K6550" t="s">
        <v>24722</v>
      </c>
      <c r="L6550" t="s">
        <v>24723</v>
      </c>
      <c r="M6550">
        <v>1.0055555549999999</v>
      </c>
      <c r="N6550">
        <v>0</v>
      </c>
      <c r="O6550">
        <v>0</v>
      </c>
      <c r="P6550">
        <v>0</v>
      </c>
      <c r="Q6550">
        <v>3</v>
      </c>
      <c r="R6550">
        <v>0</v>
      </c>
      <c r="S6550">
        <v>0</v>
      </c>
      <c r="T6550">
        <v>0</v>
      </c>
      <c r="U6550">
        <v>3.016667</v>
      </c>
    </row>
    <row r="6551" spans="1:21" x14ac:dyDescent="0.25">
      <c r="A6551" t="s">
        <v>24724</v>
      </c>
      <c r="B6551">
        <v>1</v>
      </c>
      <c r="C6551" t="s">
        <v>79</v>
      </c>
      <c r="D6551" t="s">
        <v>109</v>
      </c>
      <c r="E6551" t="s">
        <v>3104</v>
      </c>
      <c r="F6551" t="s">
        <v>154</v>
      </c>
      <c r="G6551" t="s">
        <v>72</v>
      </c>
      <c r="H6551" t="s">
        <v>168</v>
      </c>
      <c r="I6551" t="s">
        <v>22</v>
      </c>
      <c r="J6551" t="s">
        <v>141</v>
      </c>
      <c r="K6551" t="s">
        <v>24725</v>
      </c>
      <c r="L6551" t="s">
        <v>24726</v>
      </c>
      <c r="M6551">
        <v>1.0555554999999999E-2</v>
      </c>
      <c r="N6551">
        <v>1</v>
      </c>
      <c r="O6551">
        <v>0</v>
      </c>
      <c r="P6551">
        <v>201</v>
      </c>
      <c r="Q6551">
        <v>2134</v>
      </c>
      <c r="R6551">
        <v>1.0555999999999999E-2</v>
      </c>
      <c r="S6551">
        <v>0</v>
      </c>
      <c r="T6551">
        <v>2.121667</v>
      </c>
      <c r="U6551">
        <v>22.525554</v>
      </c>
    </row>
    <row r="6552" spans="1:21" x14ac:dyDescent="0.25">
      <c r="A6552" t="s">
        <v>24727</v>
      </c>
      <c r="B6552">
        <v>1</v>
      </c>
      <c r="C6552" t="s">
        <v>79</v>
      </c>
      <c r="D6552" t="s">
        <v>109</v>
      </c>
      <c r="E6552" t="s">
        <v>24728</v>
      </c>
      <c r="F6552" t="s">
        <v>4986</v>
      </c>
      <c r="G6552" t="s">
        <v>71</v>
      </c>
      <c r="H6552" t="s">
        <v>129</v>
      </c>
      <c r="I6552" t="s">
        <v>22</v>
      </c>
      <c r="J6552" t="s">
        <v>141</v>
      </c>
      <c r="K6552" t="s">
        <v>24729</v>
      </c>
      <c r="L6552" t="s">
        <v>24730</v>
      </c>
      <c r="M6552">
        <v>1.3136111109999999</v>
      </c>
      <c r="N6552">
        <v>0</v>
      </c>
      <c r="O6552">
        <v>0</v>
      </c>
      <c r="P6552">
        <v>0</v>
      </c>
      <c r="Q6552">
        <v>13</v>
      </c>
      <c r="R6552">
        <v>0</v>
      </c>
      <c r="S6552">
        <v>0</v>
      </c>
      <c r="T6552">
        <v>0</v>
      </c>
      <c r="U6552">
        <v>17.076944000000001</v>
      </c>
    </row>
    <row r="6553" spans="1:21" x14ac:dyDescent="0.25">
      <c r="A6553" t="s">
        <v>24731</v>
      </c>
      <c r="B6553">
        <v>1</v>
      </c>
      <c r="C6553" t="s">
        <v>79</v>
      </c>
      <c r="D6553" t="s">
        <v>109</v>
      </c>
      <c r="E6553" t="s">
        <v>24732</v>
      </c>
      <c r="F6553" t="s">
        <v>4991</v>
      </c>
      <c r="G6553" t="s">
        <v>71</v>
      </c>
      <c r="H6553" t="s">
        <v>129</v>
      </c>
      <c r="I6553" t="s">
        <v>22</v>
      </c>
      <c r="J6553" t="s">
        <v>141</v>
      </c>
      <c r="K6553" t="s">
        <v>24733</v>
      </c>
      <c r="L6553" t="s">
        <v>24734</v>
      </c>
      <c r="M6553">
        <v>0.97027777699999995</v>
      </c>
      <c r="N6553">
        <v>0</v>
      </c>
      <c r="O6553">
        <v>0</v>
      </c>
      <c r="P6553">
        <v>0</v>
      </c>
      <c r="Q6553">
        <v>2</v>
      </c>
      <c r="R6553">
        <v>0</v>
      </c>
      <c r="S6553">
        <v>0</v>
      </c>
      <c r="T6553">
        <v>0</v>
      </c>
      <c r="U6553">
        <v>1.9405559999999999</v>
      </c>
    </row>
    <row r="6554" spans="1:21" x14ac:dyDescent="0.25">
      <c r="A6554" t="s">
        <v>24735</v>
      </c>
      <c r="B6554">
        <v>1</v>
      </c>
      <c r="C6554" t="s">
        <v>79</v>
      </c>
      <c r="D6554" t="s">
        <v>115</v>
      </c>
      <c r="E6554" t="s">
        <v>24736</v>
      </c>
      <c r="F6554" t="s">
        <v>5012</v>
      </c>
      <c r="G6554" t="s">
        <v>72</v>
      </c>
      <c r="H6554" t="s">
        <v>129</v>
      </c>
      <c r="I6554" t="s">
        <v>22</v>
      </c>
      <c r="J6554" t="s">
        <v>141</v>
      </c>
      <c r="K6554" t="s">
        <v>24737</v>
      </c>
      <c r="L6554" t="s">
        <v>24738</v>
      </c>
      <c r="M6554">
        <v>0.61333333300000004</v>
      </c>
      <c r="N6554">
        <v>0</v>
      </c>
      <c r="O6554">
        <v>0</v>
      </c>
      <c r="P6554">
        <v>0</v>
      </c>
      <c r="Q6554">
        <v>6</v>
      </c>
      <c r="R6554">
        <v>0</v>
      </c>
      <c r="S6554">
        <v>0</v>
      </c>
      <c r="T6554">
        <v>0</v>
      </c>
      <c r="U6554">
        <v>3.68</v>
      </c>
    </row>
    <row r="6555" spans="1:21" x14ac:dyDescent="0.25">
      <c r="A6555" t="s">
        <v>24739</v>
      </c>
      <c r="B6555">
        <v>1</v>
      </c>
      <c r="C6555" t="s">
        <v>79</v>
      </c>
      <c r="D6555" t="s">
        <v>115</v>
      </c>
      <c r="E6555" t="s">
        <v>24740</v>
      </c>
      <c r="F6555" t="s">
        <v>14287</v>
      </c>
      <c r="G6555" t="s">
        <v>71</v>
      </c>
      <c r="H6555" t="s">
        <v>129</v>
      </c>
      <c r="I6555" t="s">
        <v>22</v>
      </c>
      <c r="J6555" t="s">
        <v>141</v>
      </c>
      <c r="K6555" t="s">
        <v>24741</v>
      </c>
      <c r="L6555" t="s">
        <v>24742</v>
      </c>
      <c r="M6555">
        <v>3.153333333</v>
      </c>
      <c r="N6555">
        <v>0</v>
      </c>
      <c r="O6555">
        <v>0</v>
      </c>
      <c r="P6555">
        <v>0</v>
      </c>
      <c r="Q6555">
        <v>2</v>
      </c>
      <c r="R6555">
        <v>0</v>
      </c>
      <c r="S6555">
        <v>0</v>
      </c>
      <c r="T6555">
        <v>0</v>
      </c>
      <c r="U6555">
        <v>6.306667</v>
      </c>
    </row>
    <row r="6556" spans="1:21" x14ac:dyDescent="0.25">
      <c r="A6556" t="s">
        <v>24743</v>
      </c>
      <c r="B6556">
        <v>1</v>
      </c>
      <c r="C6556" t="s">
        <v>79</v>
      </c>
      <c r="D6556" t="s">
        <v>109</v>
      </c>
      <c r="E6556" t="s">
        <v>24744</v>
      </c>
      <c r="F6556" t="s">
        <v>3531</v>
      </c>
      <c r="G6556" t="s">
        <v>72</v>
      </c>
      <c r="H6556" t="s">
        <v>129</v>
      </c>
      <c r="I6556" t="s">
        <v>22</v>
      </c>
      <c r="J6556" t="s">
        <v>141</v>
      </c>
      <c r="K6556" t="s">
        <v>24745</v>
      </c>
      <c r="L6556" t="s">
        <v>24746</v>
      </c>
      <c r="M6556">
        <v>4.8772222220000003</v>
      </c>
      <c r="N6556">
        <v>0</v>
      </c>
      <c r="O6556">
        <v>0</v>
      </c>
      <c r="P6556">
        <v>191</v>
      </c>
      <c r="Q6556">
        <v>2662</v>
      </c>
      <c r="R6556">
        <v>0</v>
      </c>
      <c r="S6556">
        <v>0</v>
      </c>
      <c r="T6556">
        <v>931.54944399999999</v>
      </c>
      <c r="U6556">
        <v>12983.165555</v>
      </c>
    </row>
    <row r="6557" spans="1:21" x14ac:dyDescent="0.25">
      <c r="A6557" t="s">
        <v>24747</v>
      </c>
      <c r="B6557">
        <v>1</v>
      </c>
      <c r="C6557" t="s">
        <v>79</v>
      </c>
      <c r="D6557" t="s">
        <v>109</v>
      </c>
      <c r="E6557" t="s">
        <v>1504</v>
      </c>
      <c r="F6557" t="s">
        <v>140</v>
      </c>
      <c r="G6557" t="s">
        <v>72</v>
      </c>
      <c r="H6557" t="s">
        <v>129</v>
      </c>
      <c r="I6557" t="s">
        <v>22</v>
      </c>
      <c r="J6557" t="s">
        <v>141</v>
      </c>
      <c r="K6557" t="s">
        <v>24748</v>
      </c>
      <c r="L6557" t="s">
        <v>24749</v>
      </c>
      <c r="M6557">
        <v>2.688055555</v>
      </c>
      <c r="N6557">
        <v>0</v>
      </c>
      <c r="O6557">
        <v>0</v>
      </c>
      <c r="P6557">
        <v>1</v>
      </c>
      <c r="Q6557">
        <v>387</v>
      </c>
      <c r="R6557">
        <v>0</v>
      </c>
      <c r="S6557">
        <v>0</v>
      </c>
      <c r="T6557">
        <v>2.688056</v>
      </c>
      <c r="U6557">
        <v>1040.2774999999999</v>
      </c>
    </row>
    <row r="6558" spans="1:21" x14ac:dyDescent="0.25">
      <c r="A6558" t="s">
        <v>24750</v>
      </c>
      <c r="B6558">
        <v>1</v>
      </c>
      <c r="C6558" t="s">
        <v>79</v>
      </c>
      <c r="D6558" t="s">
        <v>109</v>
      </c>
      <c r="E6558" t="s">
        <v>24751</v>
      </c>
      <c r="F6558" t="s">
        <v>5012</v>
      </c>
      <c r="G6558" t="s">
        <v>72</v>
      </c>
      <c r="H6558" t="s">
        <v>129</v>
      </c>
      <c r="I6558" t="s">
        <v>22</v>
      </c>
      <c r="J6558" t="s">
        <v>141</v>
      </c>
      <c r="K6558" t="s">
        <v>24752</v>
      </c>
      <c r="L6558" t="s">
        <v>24753</v>
      </c>
      <c r="M6558">
        <v>3.8652777770000002</v>
      </c>
      <c r="N6558">
        <v>0</v>
      </c>
      <c r="O6558">
        <v>0</v>
      </c>
      <c r="P6558">
        <v>2</v>
      </c>
      <c r="Q6558">
        <v>35</v>
      </c>
      <c r="R6558">
        <v>0</v>
      </c>
      <c r="S6558">
        <v>0</v>
      </c>
      <c r="T6558">
        <v>7.730556</v>
      </c>
      <c r="U6558">
        <v>135.28472199999999</v>
      </c>
    </row>
    <row r="6559" spans="1:21" x14ac:dyDescent="0.25">
      <c r="A6559" t="s">
        <v>24754</v>
      </c>
      <c r="B6559">
        <v>1</v>
      </c>
      <c r="C6559" t="s">
        <v>79</v>
      </c>
      <c r="D6559" t="s">
        <v>109</v>
      </c>
      <c r="E6559" t="s">
        <v>24755</v>
      </c>
      <c r="F6559" t="s">
        <v>4986</v>
      </c>
      <c r="G6559" t="s">
        <v>71</v>
      </c>
      <c r="H6559" t="s">
        <v>129</v>
      </c>
      <c r="I6559" t="s">
        <v>22</v>
      </c>
      <c r="J6559" t="s">
        <v>141</v>
      </c>
      <c r="K6559" t="s">
        <v>24756</v>
      </c>
      <c r="L6559" t="s">
        <v>24757</v>
      </c>
      <c r="M6559">
        <v>3.5394444439999999</v>
      </c>
      <c r="N6559">
        <v>0</v>
      </c>
      <c r="O6559">
        <v>0</v>
      </c>
      <c r="P6559">
        <v>0</v>
      </c>
      <c r="Q6559">
        <v>10</v>
      </c>
      <c r="R6559">
        <v>0</v>
      </c>
      <c r="S6559">
        <v>0</v>
      </c>
      <c r="T6559">
        <v>0</v>
      </c>
      <c r="U6559">
        <v>35.394444</v>
      </c>
    </row>
    <row r="6560" spans="1:21" x14ac:dyDescent="0.25">
      <c r="A6560" t="s">
        <v>24758</v>
      </c>
      <c r="B6560">
        <v>1</v>
      </c>
      <c r="C6560" t="s">
        <v>79</v>
      </c>
      <c r="D6560" t="s">
        <v>109</v>
      </c>
      <c r="E6560" t="s">
        <v>24759</v>
      </c>
      <c r="F6560" t="s">
        <v>5012</v>
      </c>
      <c r="G6560" t="s">
        <v>72</v>
      </c>
      <c r="H6560" t="s">
        <v>129</v>
      </c>
      <c r="I6560" t="s">
        <v>22</v>
      </c>
      <c r="J6560" t="s">
        <v>141</v>
      </c>
      <c r="K6560" t="s">
        <v>24760</v>
      </c>
      <c r="L6560" t="s">
        <v>24761</v>
      </c>
      <c r="M6560">
        <v>6.6163888880000004</v>
      </c>
      <c r="N6560">
        <v>0</v>
      </c>
      <c r="O6560">
        <v>0</v>
      </c>
      <c r="P6560">
        <v>2</v>
      </c>
      <c r="Q6560">
        <v>209</v>
      </c>
      <c r="R6560">
        <v>0</v>
      </c>
      <c r="S6560">
        <v>0</v>
      </c>
      <c r="T6560">
        <v>13.232778</v>
      </c>
      <c r="U6560">
        <v>1382.825278</v>
      </c>
    </row>
    <row r="6561" spans="1:21" x14ac:dyDescent="0.25">
      <c r="A6561" t="s">
        <v>24762</v>
      </c>
      <c r="B6561">
        <v>1</v>
      </c>
      <c r="C6561" t="s">
        <v>79</v>
      </c>
      <c r="D6561" t="s">
        <v>109</v>
      </c>
      <c r="E6561" t="s">
        <v>24763</v>
      </c>
      <c r="F6561" t="s">
        <v>5012</v>
      </c>
      <c r="G6561" t="s">
        <v>72</v>
      </c>
      <c r="H6561" t="s">
        <v>129</v>
      </c>
      <c r="I6561" t="s">
        <v>22</v>
      </c>
      <c r="J6561" t="s">
        <v>141</v>
      </c>
      <c r="K6561" t="s">
        <v>24764</v>
      </c>
      <c r="L6561" t="s">
        <v>24765</v>
      </c>
      <c r="M6561">
        <v>2.0416666659999998</v>
      </c>
      <c r="N6561">
        <v>0</v>
      </c>
      <c r="O6561">
        <v>0</v>
      </c>
      <c r="P6561">
        <v>3</v>
      </c>
      <c r="Q6561">
        <v>155</v>
      </c>
      <c r="R6561">
        <v>0</v>
      </c>
      <c r="S6561">
        <v>0</v>
      </c>
      <c r="T6561">
        <v>6.125</v>
      </c>
      <c r="U6561">
        <v>316.45833299999998</v>
      </c>
    </row>
    <row r="6562" spans="1:21" x14ac:dyDescent="0.25">
      <c r="A6562" t="s">
        <v>24766</v>
      </c>
      <c r="B6562">
        <v>1</v>
      </c>
      <c r="C6562" t="s">
        <v>78</v>
      </c>
      <c r="D6562" t="s">
        <v>93</v>
      </c>
      <c r="E6562" t="s">
        <v>24767</v>
      </c>
      <c r="F6562" t="s">
        <v>140</v>
      </c>
      <c r="G6562" t="s">
        <v>72</v>
      </c>
      <c r="H6562" t="s">
        <v>129</v>
      </c>
      <c r="I6562" t="s">
        <v>22</v>
      </c>
      <c r="J6562" t="s">
        <v>141</v>
      </c>
      <c r="K6562" t="s">
        <v>24768</v>
      </c>
      <c r="L6562" t="s">
        <v>24769</v>
      </c>
      <c r="M6562">
        <v>0.11333333299999999</v>
      </c>
      <c r="N6562">
        <v>32</v>
      </c>
      <c r="O6562">
        <v>3860</v>
      </c>
      <c r="P6562">
        <v>89</v>
      </c>
      <c r="Q6562">
        <v>1817</v>
      </c>
      <c r="R6562">
        <v>3.6266669999999999</v>
      </c>
      <c r="S6562">
        <v>437.46666499999998</v>
      </c>
      <c r="T6562">
        <v>10.086667</v>
      </c>
      <c r="U6562">
        <v>205.92666600000001</v>
      </c>
    </row>
    <row r="6563" spans="1:21" x14ac:dyDescent="0.25">
      <c r="A6563" t="s">
        <v>24770</v>
      </c>
      <c r="B6563">
        <v>1</v>
      </c>
      <c r="C6563" t="s">
        <v>79</v>
      </c>
      <c r="D6563" t="s">
        <v>116</v>
      </c>
      <c r="E6563" t="s">
        <v>612</v>
      </c>
      <c r="F6563" t="s">
        <v>140</v>
      </c>
      <c r="G6563" t="s">
        <v>72</v>
      </c>
      <c r="H6563" t="s">
        <v>129</v>
      </c>
      <c r="I6563" t="s">
        <v>22</v>
      </c>
      <c r="J6563" t="s">
        <v>141</v>
      </c>
      <c r="K6563" t="s">
        <v>24771</v>
      </c>
      <c r="L6563" t="s">
        <v>24772</v>
      </c>
      <c r="M6563">
        <v>0.266666666</v>
      </c>
      <c r="N6563">
        <v>0</v>
      </c>
      <c r="O6563">
        <v>0</v>
      </c>
      <c r="P6563">
        <v>1</v>
      </c>
      <c r="Q6563">
        <v>359</v>
      </c>
      <c r="R6563">
        <v>0</v>
      </c>
      <c r="S6563">
        <v>0</v>
      </c>
      <c r="T6563">
        <v>0.26666699999999999</v>
      </c>
      <c r="U6563">
        <v>95.733333000000002</v>
      </c>
    </row>
    <row r="6564" spans="1:21" x14ac:dyDescent="0.25">
      <c r="A6564" t="s">
        <v>24773</v>
      </c>
      <c r="B6564">
        <v>1</v>
      </c>
      <c r="C6564" t="s">
        <v>79</v>
      </c>
      <c r="D6564" t="s">
        <v>116</v>
      </c>
      <c r="E6564" t="s">
        <v>24774</v>
      </c>
      <c r="F6564" t="s">
        <v>5012</v>
      </c>
      <c r="G6564" t="s">
        <v>72</v>
      </c>
      <c r="H6564" t="s">
        <v>129</v>
      </c>
      <c r="I6564" t="s">
        <v>22</v>
      </c>
      <c r="J6564" t="s">
        <v>141</v>
      </c>
      <c r="K6564" t="s">
        <v>24775</v>
      </c>
      <c r="L6564" t="s">
        <v>24776</v>
      </c>
      <c r="M6564">
        <v>1.5519444440000001</v>
      </c>
      <c r="N6564">
        <v>0</v>
      </c>
      <c r="O6564">
        <v>0</v>
      </c>
      <c r="P6564">
        <v>0</v>
      </c>
      <c r="Q6564">
        <v>11</v>
      </c>
      <c r="R6564">
        <v>0</v>
      </c>
      <c r="S6564">
        <v>0</v>
      </c>
      <c r="T6564">
        <v>0</v>
      </c>
      <c r="U6564">
        <v>17.071389</v>
      </c>
    </row>
    <row r="6565" spans="1:21" x14ac:dyDescent="0.25">
      <c r="A6565" t="s">
        <v>24777</v>
      </c>
      <c r="B6565">
        <v>1</v>
      </c>
      <c r="C6565" t="s">
        <v>79</v>
      </c>
      <c r="D6565" t="s">
        <v>116</v>
      </c>
      <c r="E6565" t="s">
        <v>627</v>
      </c>
      <c r="F6565" t="s">
        <v>140</v>
      </c>
      <c r="G6565" t="s">
        <v>72</v>
      </c>
      <c r="H6565" t="s">
        <v>129</v>
      </c>
      <c r="I6565" t="s">
        <v>22</v>
      </c>
      <c r="J6565" t="s">
        <v>141</v>
      </c>
      <c r="K6565" t="s">
        <v>24778</v>
      </c>
      <c r="L6565" t="s">
        <v>24779</v>
      </c>
      <c r="M6565">
        <v>9.8611111000000001E-2</v>
      </c>
      <c r="N6565">
        <v>0</v>
      </c>
      <c r="O6565">
        <v>0</v>
      </c>
      <c r="P6565">
        <v>2</v>
      </c>
      <c r="Q6565">
        <v>26</v>
      </c>
      <c r="R6565">
        <v>0</v>
      </c>
      <c r="S6565">
        <v>0</v>
      </c>
      <c r="T6565">
        <v>0.19722200000000001</v>
      </c>
      <c r="U6565">
        <v>2.5638890000000001</v>
      </c>
    </row>
    <row r="6566" spans="1:21" x14ac:dyDescent="0.25">
      <c r="A6566" t="s">
        <v>24780</v>
      </c>
      <c r="B6566">
        <v>1</v>
      </c>
      <c r="C6566" t="s">
        <v>79</v>
      </c>
      <c r="D6566" t="s">
        <v>116</v>
      </c>
      <c r="E6566" t="s">
        <v>24781</v>
      </c>
      <c r="F6566" t="s">
        <v>4986</v>
      </c>
      <c r="G6566" t="s">
        <v>71</v>
      </c>
      <c r="H6566" t="s">
        <v>129</v>
      </c>
      <c r="I6566" t="s">
        <v>22</v>
      </c>
      <c r="J6566" t="s">
        <v>141</v>
      </c>
      <c r="K6566" t="s">
        <v>24782</v>
      </c>
      <c r="L6566" t="s">
        <v>24783</v>
      </c>
      <c r="M6566">
        <v>1.7208333330000001</v>
      </c>
      <c r="N6566">
        <v>0</v>
      </c>
      <c r="O6566">
        <v>0</v>
      </c>
      <c r="P6566">
        <v>0</v>
      </c>
      <c r="Q6566">
        <v>5</v>
      </c>
      <c r="R6566">
        <v>0</v>
      </c>
      <c r="S6566">
        <v>0</v>
      </c>
      <c r="T6566">
        <v>0</v>
      </c>
      <c r="U6566">
        <v>8.6041670000000003</v>
      </c>
    </row>
    <row r="6567" spans="1:21" x14ac:dyDescent="0.25">
      <c r="A6567" t="s">
        <v>24784</v>
      </c>
      <c r="B6567">
        <v>1</v>
      </c>
      <c r="C6567" t="s">
        <v>79</v>
      </c>
      <c r="D6567" t="s">
        <v>116</v>
      </c>
      <c r="E6567" t="s">
        <v>24785</v>
      </c>
      <c r="F6567" t="s">
        <v>5470</v>
      </c>
      <c r="G6567" t="s">
        <v>71</v>
      </c>
      <c r="H6567" t="s">
        <v>129</v>
      </c>
      <c r="I6567" t="s">
        <v>22</v>
      </c>
      <c r="J6567" t="s">
        <v>141</v>
      </c>
      <c r="K6567" t="s">
        <v>24786</v>
      </c>
      <c r="L6567" t="s">
        <v>24787</v>
      </c>
      <c r="M6567">
        <v>0.58444444399999995</v>
      </c>
      <c r="N6567">
        <v>0</v>
      </c>
      <c r="O6567">
        <v>0</v>
      </c>
      <c r="P6567">
        <v>0</v>
      </c>
      <c r="Q6567">
        <v>12</v>
      </c>
      <c r="R6567">
        <v>0</v>
      </c>
      <c r="S6567">
        <v>0</v>
      </c>
      <c r="T6567">
        <v>0</v>
      </c>
      <c r="U6567">
        <v>7.0133330000000003</v>
      </c>
    </row>
    <row r="6568" spans="1:21" x14ac:dyDescent="0.25">
      <c r="A6568" t="s">
        <v>24788</v>
      </c>
      <c r="B6568">
        <v>1</v>
      </c>
      <c r="C6568" t="s">
        <v>79</v>
      </c>
      <c r="D6568" t="s">
        <v>123</v>
      </c>
      <c r="E6568" t="s">
        <v>24789</v>
      </c>
      <c r="F6568" t="s">
        <v>128</v>
      </c>
      <c r="G6568" t="s">
        <v>71</v>
      </c>
      <c r="H6568" t="s">
        <v>129</v>
      </c>
      <c r="I6568" t="s">
        <v>22</v>
      </c>
      <c r="J6568" t="s">
        <v>130</v>
      </c>
      <c r="K6568" t="s">
        <v>24790</v>
      </c>
      <c r="L6568" t="s">
        <v>24791</v>
      </c>
      <c r="M6568">
        <v>1.4606619439999999</v>
      </c>
      <c r="N6568">
        <v>0</v>
      </c>
      <c r="O6568">
        <v>0</v>
      </c>
      <c r="P6568">
        <v>0</v>
      </c>
      <c r="Q6568">
        <v>4</v>
      </c>
      <c r="R6568">
        <v>0</v>
      </c>
      <c r="S6568">
        <v>0</v>
      </c>
      <c r="T6568">
        <v>0</v>
      </c>
      <c r="U6568">
        <v>5.8426479999999996</v>
      </c>
    </row>
    <row r="6569" spans="1:21" x14ac:dyDescent="0.25">
      <c r="A6569" t="s">
        <v>24792</v>
      </c>
      <c r="B6569">
        <v>1</v>
      </c>
      <c r="C6569" t="s">
        <v>79</v>
      </c>
      <c r="D6569" t="s">
        <v>123</v>
      </c>
      <c r="E6569" t="s">
        <v>24793</v>
      </c>
      <c r="F6569" t="s">
        <v>140</v>
      </c>
      <c r="G6569" t="s">
        <v>72</v>
      </c>
      <c r="H6569" t="s">
        <v>129</v>
      </c>
      <c r="I6569" t="s">
        <v>22</v>
      </c>
      <c r="J6569" t="s">
        <v>141</v>
      </c>
      <c r="K6569" t="s">
        <v>24794</v>
      </c>
      <c r="L6569" t="s">
        <v>24795</v>
      </c>
      <c r="M6569">
        <v>5.7500000000000002E-2</v>
      </c>
      <c r="N6569">
        <v>0</v>
      </c>
      <c r="O6569">
        <v>0</v>
      </c>
      <c r="P6569">
        <v>53</v>
      </c>
      <c r="Q6569">
        <v>864</v>
      </c>
      <c r="R6569">
        <v>0</v>
      </c>
      <c r="S6569">
        <v>0</v>
      </c>
      <c r="T6569">
        <v>3.0474999999999999</v>
      </c>
      <c r="U6569">
        <v>49.68</v>
      </c>
    </row>
    <row r="6570" spans="1:21" x14ac:dyDescent="0.25">
      <c r="A6570" t="s">
        <v>24796</v>
      </c>
      <c r="B6570">
        <v>1</v>
      </c>
      <c r="C6570" t="s">
        <v>79</v>
      </c>
      <c r="D6570" t="s">
        <v>123</v>
      </c>
      <c r="E6570" t="s">
        <v>24797</v>
      </c>
      <c r="F6570" t="s">
        <v>128</v>
      </c>
      <c r="G6570" t="s">
        <v>71</v>
      </c>
      <c r="H6570" t="s">
        <v>129</v>
      </c>
      <c r="I6570" t="s">
        <v>22</v>
      </c>
      <c r="J6570" t="s">
        <v>130</v>
      </c>
      <c r="K6570" t="s">
        <v>24798</v>
      </c>
      <c r="L6570" t="s">
        <v>24799</v>
      </c>
      <c r="M6570">
        <v>3.8476433330000002</v>
      </c>
      <c r="N6570">
        <v>0</v>
      </c>
      <c r="O6570">
        <v>64</v>
      </c>
      <c r="P6570">
        <v>0</v>
      </c>
      <c r="Q6570">
        <v>18</v>
      </c>
      <c r="R6570">
        <v>0</v>
      </c>
      <c r="S6570">
        <v>246.24917300000001</v>
      </c>
      <c r="T6570">
        <v>0</v>
      </c>
      <c r="U6570">
        <v>69.257580000000004</v>
      </c>
    </row>
    <row r="6571" spans="1:21" x14ac:dyDescent="0.25">
      <c r="A6571" t="s">
        <v>24800</v>
      </c>
      <c r="B6571">
        <v>1</v>
      </c>
      <c r="C6571" t="s">
        <v>79</v>
      </c>
      <c r="D6571" t="s">
        <v>123</v>
      </c>
      <c r="E6571" t="s">
        <v>24801</v>
      </c>
      <c r="F6571" t="s">
        <v>140</v>
      </c>
      <c r="G6571" t="s">
        <v>72</v>
      </c>
      <c r="H6571" t="s">
        <v>168</v>
      </c>
      <c r="I6571" t="s">
        <v>22</v>
      </c>
      <c r="J6571" t="s">
        <v>141</v>
      </c>
      <c r="K6571" t="s">
        <v>24802</v>
      </c>
      <c r="L6571" t="s">
        <v>24803</v>
      </c>
      <c r="M6571">
        <v>8.3333330000000001E-3</v>
      </c>
      <c r="N6571">
        <v>0</v>
      </c>
      <c r="O6571">
        <v>0</v>
      </c>
      <c r="P6571">
        <v>53</v>
      </c>
      <c r="Q6571">
        <v>864</v>
      </c>
      <c r="R6571">
        <v>0</v>
      </c>
      <c r="S6571">
        <v>0</v>
      </c>
      <c r="T6571">
        <v>0.44166699999999998</v>
      </c>
      <c r="U6571">
        <v>7.2</v>
      </c>
    </row>
    <row r="6572" spans="1:21" x14ac:dyDescent="0.25">
      <c r="A6572" t="s">
        <v>24804</v>
      </c>
      <c r="B6572">
        <v>1</v>
      </c>
      <c r="C6572" t="s">
        <v>79</v>
      </c>
      <c r="D6572" t="s">
        <v>123</v>
      </c>
      <c r="E6572" t="s">
        <v>24805</v>
      </c>
      <c r="F6572" t="s">
        <v>5012</v>
      </c>
      <c r="G6572" t="s">
        <v>72</v>
      </c>
      <c r="H6572" t="s">
        <v>129</v>
      </c>
      <c r="I6572" t="s">
        <v>22</v>
      </c>
      <c r="J6572" t="s">
        <v>141</v>
      </c>
      <c r="K6572" t="s">
        <v>24806</v>
      </c>
      <c r="L6572" t="s">
        <v>24807</v>
      </c>
      <c r="M6572">
        <v>1.430833333</v>
      </c>
      <c r="N6572">
        <v>0</v>
      </c>
      <c r="O6572">
        <v>0</v>
      </c>
      <c r="P6572">
        <v>1</v>
      </c>
      <c r="Q6572">
        <v>12</v>
      </c>
      <c r="R6572">
        <v>0</v>
      </c>
      <c r="S6572">
        <v>0</v>
      </c>
      <c r="T6572">
        <v>1.430833</v>
      </c>
      <c r="U6572">
        <v>17.170000000000002</v>
      </c>
    </row>
    <row r="6573" spans="1:21" x14ac:dyDescent="0.25">
      <c r="A6573" t="s">
        <v>24808</v>
      </c>
      <c r="B6573">
        <v>1</v>
      </c>
      <c r="C6573" t="s">
        <v>79</v>
      </c>
      <c r="D6573" t="s">
        <v>123</v>
      </c>
      <c r="E6573" t="s">
        <v>24809</v>
      </c>
      <c r="F6573" t="s">
        <v>5029</v>
      </c>
      <c r="G6573" t="s">
        <v>71</v>
      </c>
      <c r="H6573" t="s">
        <v>129</v>
      </c>
      <c r="I6573" t="s">
        <v>22</v>
      </c>
      <c r="J6573" t="s">
        <v>141</v>
      </c>
      <c r="K6573" t="s">
        <v>24810</v>
      </c>
      <c r="L6573" t="s">
        <v>24811</v>
      </c>
      <c r="M6573">
        <v>0.170555555</v>
      </c>
      <c r="N6573">
        <v>0</v>
      </c>
      <c r="O6573">
        <v>0</v>
      </c>
      <c r="P6573">
        <v>0</v>
      </c>
      <c r="Q6573">
        <v>8</v>
      </c>
      <c r="R6573">
        <v>0</v>
      </c>
      <c r="S6573">
        <v>0</v>
      </c>
      <c r="T6573">
        <v>0</v>
      </c>
      <c r="U6573">
        <v>1.364444</v>
      </c>
    </row>
    <row r="6574" spans="1:21" x14ac:dyDescent="0.25">
      <c r="A6574" t="s">
        <v>24812</v>
      </c>
      <c r="B6574">
        <v>1</v>
      </c>
      <c r="C6574" t="s">
        <v>79</v>
      </c>
      <c r="D6574" t="s">
        <v>123</v>
      </c>
      <c r="E6574" t="s">
        <v>24813</v>
      </c>
      <c r="F6574" t="s">
        <v>140</v>
      </c>
      <c r="G6574" t="s">
        <v>72</v>
      </c>
      <c r="H6574" t="s">
        <v>168</v>
      </c>
      <c r="I6574" t="s">
        <v>22</v>
      </c>
      <c r="J6574" t="s">
        <v>141</v>
      </c>
      <c r="K6574" t="s">
        <v>24814</v>
      </c>
      <c r="L6574" t="s">
        <v>24815</v>
      </c>
      <c r="M6574">
        <v>3.1666666000000003E-2</v>
      </c>
      <c r="N6574">
        <v>0</v>
      </c>
      <c r="O6574">
        <v>0</v>
      </c>
      <c r="P6574">
        <v>17</v>
      </c>
      <c r="Q6574">
        <v>488</v>
      </c>
      <c r="R6574">
        <v>0</v>
      </c>
      <c r="S6574">
        <v>0</v>
      </c>
      <c r="T6574">
        <v>0.53833299999999995</v>
      </c>
      <c r="U6574">
        <v>15.453333000000001</v>
      </c>
    </row>
    <row r="6575" spans="1:21" x14ac:dyDescent="0.25">
      <c r="A6575" t="s">
        <v>24816</v>
      </c>
      <c r="B6575">
        <v>1</v>
      </c>
      <c r="C6575" t="s">
        <v>79</v>
      </c>
      <c r="D6575" t="s">
        <v>123</v>
      </c>
      <c r="E6575" t="s">
        <v>24817</v>
      </c>
      <c r="F6575" t="s">
        <v>4986</v>
      </c>
      <c r="G6575" t="s">
        <v>71</v>
      </c>
      <c r="H6575" t="s">
        <v>129</v>
      </c>
      <c r="I6575" t="s">
        <v>22</v>
      </c>
      <c r="J6575" t="s">
        <v>141</v>
      </c>
      <c r="K6575" t="s">
        <v>24818</v>
      </c>
      <c r="L6575" t="s">
        <v>24819</v>
      </c>
      <c r="M6575">
        <v>0.61222222199999998</v>
      </c>
      <c r="N6575">
        <v>0</v>
      </c>
      <c r="O6575">
        <v>0</v>
      </c>
      <c r="P6575">
        <v>0</v>
      </c>
      <c r="Q6575">
        <v>1</v>
      </c>
      <c r="R6575">
        <v>0</v>
      </c>
      <c r="S6575">
        <v>0</v>
      </c>
      <c r="T6575">
        <v>0</v>
      </c>
      <c r="U6575">
        <v>0.61222200000000004</v>
      </c>
    </row>
    <row r="6576" spans="1:21" x14ac:dyDescent="0.25">
      <c r="A6576" t="s">
        <v>24820</v>
      </c>
      <c r="B6576">
        <v>1</v>
      </c>
      <c r="C6576" t="s">
        <v>79</v>
      </c>
      <c r="D6576" t="s">
        <v>112</v>
      </c>
      <c r="E6576" t="s">
        <v>24821</v>
      </c>
      <c r="F6576" t="s">
        <v>4991</v>
      </c>
      <c r="G6576" t="s">
        <v>71</v>
      </c>
      <c r="H6576" t="s">
        <v>129</v>
      </c>
      <c r="I6576" t="s">
        <v>22</v>
      </c>
      <c r="J6576" t="s">
        <v>141</v>
      </c>
      <c r="K6576" t="s">
        <v>24822</v>
      </c>
      <c r="L6576" t="s">
        <v>24823</v>
      </c>
      <c r="M6576">
        <v>1.03</v>
      </c>
      <c r="N6576">
        <v>0</v>
      </c>
      <c r="O6576">
        <v>1</v>
      </c>
      <c r="P6576">
        <v>0</v>
      </c>
      <c r="Q6576">
        <v>0</v>
      </c>
      <c r="R6576">
        <v>0</v>
      </c>
      <c r="S6576">
        <v>1.03</v>
      </c>
      <c r="T6576">
        <v>0</v>
      </c>
      <c r="U6576">
        <v>0</v>
      </c>
    </row>
    <row r="6577" spans="1:21" x14ac:dyDescent="0.25">
      <c r="A6577" t="s">
        <v>24824</v>
      </c>
      <c r="B6577">
        <v>1</v>
      </c>
      <c r="C6577" t="s">
        <v>79</v>
      </c>
      <c r="D6577" t="s">
        <v>112</v>
      </c>
      <c r="E6577" t="s">
        <v>24825</v>
      </c>
      <c r="F6577" t="s">
        <v>4986</v>
      </c>
      <c r="G6577" t="s">
        <v>71</v>
      </c>
      <c r="H6577" t="s">
        <v>129</v>
      </c>
      <c r="I6577" t="s">
        <v>22</v>
      </c>
      <c r="J6577" t="s">
        <v>141</v>
      </c>
      <c r="K6577" t="s">
        <v>24826</v>
      </c>
      <c r="L6577" t="s">
        <v>24827</v>
      </c>
      <c r="M6577">
        <v>0.50972222199999995</v>
      </c>
      <c r="N6577">
        <v>0</v>
      </c>
      <c r="O6577">
        <v>112</v>
      </c>
      <c r="P6577">
        <v>0</v>
      </c>
      <c r="Q6577">
        <v>0</v>
      </c>
      <c r="R6577">
        <v>0</v>
      </c>
      <c r="S6577">
        <v>57.088889000000002</v>
      </c>
      <c r="T6577">
        <v>0</v>
      </c>
      <c r="U6577">
        <v>0</v>
      </c>
    </row>
    <row r="6578" spans="1:21" x14ac:dyDescent="0.25">
      <c r="A6578" t="s">
        <v>24828</v>
      </c>
      <c r="B6578">
        <v>1</v>
      </c>
      <c r="C6578" t="s">
        <v>79</v>
      </c>
      <c r="D6578" t="s">
        <v>112</v>
      </c>
      <c r="E6578" t="s">
        <v>24829</v>
      </c>
      <c r="F6578" t="s">
        <v>5884</v>
      </c>
      <c r="G6578" t="s">
        <v>71</v>
      </c>
      <c r="H6578" t="s">
        <v>129</v>
      </c>
      <c r="I6578" t="s">
        <v>22</v>
      </c>
      <c r="J6578" t="s">
        <v>141</v>
      </c>
      <c r="K6578" t="s">
        <v>24830</v>
      </c>
      <c r="L6578" t="s">
        <v>24831</v>
      </c>
      <c r="M6578">
        <v>0.43888888799999998</v>
      </c>
      <c r="N6578">
        <v>0</v>
      </c>
      <c r="O6578">
        <v>5</v>
      </c>
      <c r="P6578">
        <v>0</v>
      </c>
      <c r="Q6578">
        <v>0</v>
      </c>
      <c r="R6578">
        <v>0</v>
      </c>
      <c r="S6578">
        <v>2.1944439999999998</v>
      </c>
      <c r="T6578">
        <v>0</v>
      </c>
      <c r="U6578">
        <v>0</v>
      </c>
    </row>
    <row r="6579" spans="1:21" x14ac:dyDescent="0.25">
      <c r="A6579" t="s">
        <v>24832</v>
      </c>
      <c r="B6579">
        <v>1</v>
      </c>
      <c r="C6579" t="s">
        <v>79</v>
      </c>
      <c r="D6579" t="s">
        <v>117</v>
      </c>
      <c r="E6579" t="s">
        <v>1050</v>
      </c>
      <c r="F6579" t="s">
        <v>5012</v>
      </c>
      <c r="G6579" t="s">
        <v>72</v>
      </c>
      <c r="H6579" t="s">
        <v>129</v>
      </c>
      <c r="I6579" t="s">
        <v>22</v>
      </c>
      <c r="J6579" t="s">
        <v>141</v>
      </c>
      <c r="K6579" t="s">
        <v>24833</v>
      </c>
      <c r="L6579" t="s">
        <v>24834</v>
      </c>
      <c r="M6579">
        <v>0.85861111099999998</v>
      </c>
      <c r="N6579">
        <v>0</v>
      </c>
      <c r="O6579">
        <v>0</v>
      </c>
      <c r="P6579">
        <v>23</v>
      </c>
      <c r="Q6579">
        <v>459</v>
      </c>
      <c r="R6579">
        <v>0</v>
      </c>
      <c r="S6579">
        <v>0</v>
      </c>
      <c r="T6579">
        <v>19.748055999999998</v>
      </c>
      <c r="U6579">
        <v>394.10250000000002</v>
      </c>
    </row>
    <row r="6580" spans="1:21" x14ac:dyDescent="0.25">
      <c r="A6580" t="s">
        <v>24835</v>
      </c>
      <c r="B6580">
        <v>1</v>
      </c>
      <c r="C6580" t="s">
        <v>79</v>
      </c>
      <c r="D6580" t="s">
        <v>117</v>
      </c>
      <c r="E6580" t="s">
        <v>1054</v>
      </c>
      <c r="F6580" t="s">
        <v>140</v>
      </c>
      <c r="G6580" t="s">
        <v>72</v>
      </c>
      <c r="H6580" t="s">
        <v>129</v>
      </c>
      <c r="I6580" t="s">
        <v>22</v>
      </c>
      <c r="J6580" t="s">
        <v>141</v>
      </c>
      <c r="K6580" t="s">
        <v>24836</v>
      </c>
      <c r="L6580" t="s">
        <v>24837</v>
      </c>
      <c r="M6580">
        <v>1.3505555549999999</v>
      </c>
      <c r="N6580">
        <v>2</v>
      </c>
      <c r="O6580">
        <v>179</v>
      </c>
      <c r="P6580">
        <v>0</v>
      </c>
      <c r="Q6580">
        <v>18</v>
      </c>
      <c r="R6580">
        <v>2.701111</v>
      </c>
      <c r="S6580">
        <v>241.74944400000001</v>
      </c>
      <c r="T6580">
        <v>0</v>
      </c>
      <c r="U6580">
        <v>24.31</v>
      </c>
    </row>
    <row r="6581" spans="1:21" x14ac:dyDescent="0.25">
      <c r="A6581" t="s">
        <v>24838</v>
      </c>
      <c r="B6581">
        <v>1</v>
      </c>
      <c r="C6581" t="s">
        <v>79</v>
      </c>
      <c r="D6581" t="s">
        <v>117</v>
      </c>
      <c r="E6581" t="s">
        <v>1050</v>
      </c>
      <c r="F6581" t="s">
        <v>5012</v>
      </c>
      <c r="G6581" t="s">
        <v>72</v>
      </c>
      <c r="H6581" t="s">
        <v>129</v>
      </c>
      <c r="I6581" t="s">
        <v>22</v>
      </c>
      <c r="J6581" t="s">
        <v>141</v>
      </c>
      <c r="K6581" t="s">
        <v>3443</v>
      </c>
      <c r="L6581" t="s">
        <v>24839</v>
      </c>
      <c r="M6581">
        <v>0.55194444399999998</v>
      </c>
      <c r="N6581">
        <v>0</v>
      </c>
      <c r="O6581">
        <v>0</v>
      </c>
      <c r="P6581">
        <v>23</v>
      </c>
      <c r="Q6581">
        <v>459</v>
      </c>
      <c r="R6581">
        <v>0</v>
      </c>
      <c r="S6581">
        <v>0</v>
      </c>
      <c r="T6581">
        <v>12.694722000000001</v>
      </c>
      <c r="U6581">
        <v>253.3425</v>
      </c>
    </row>
    <row r="6582" spans="1:21" x14ac:dyDescent="0.25">
      <c r="A6582" t="s">
        <v>24840</v>
      </c>
      <c r="B6582">
        <v>1</v>
      </c>
      <c r="C6582" t="s">
        <v>79</v>
      </c>
      <c r="D6582" t="s">
        <v>117</v>
      </c>
      <c r="E6582" t="s">
        <v>24841</v>
      </c>
      <c r="F6582" t="s">
        <v>5012</v>
      </c>
      <c r="G6582" t="s">
        <v>72</v>
      </c>
      <c r="H6582" t="s">
        <v>129</v>
      </c>
      <c r="I6582" t="s">
        <v>22</v>
      </c>
      <c r="J6582" t="s">
        <v>141</v>
      </c>
      <c r="K6582" t="s">
        <v>24842</v>
      </c>
      <c r="L6582" t="s">
        <v>24843</v>
      </c>
      <c r="M6582">
        <v>0.63111111099999995</v>
      </c>
      <c r="N6582">
        <v>0</v>
      </c>
      <c r="O6582">
        <v>0</v>
      </c>
      <c r="P6582">
        <v>0</v>
      </c>
      <c r="Q6582">
        <v>1</v>
      </c>
      <c r="R6582">
        <v>0</v>
      </c>
      <c r="S6582">
        <v>0</v>
      </c>
      <c r="T6582">
        <v>0</v>
      </c>
      <c r="U6582">
        <v>0.63111099999999998</v>
      </c>
    </row>
    <row r="6583" spans="1:21" x14ac:dyDescent="0.25">
      <c r="A6583" t="s">
        <v>24844</v>
      </c>
      <c r="B6583">
        <v>1</v>
      </c>
      <c r="C6583" t="s">
        <v>79</v>
      </c>
      <c r="D6583" t="s">
        <v>124</v>
      </c>
      <c r="E6583" t="s">
        <v>24845</v>
      </c>
      <c r="F6583" t="s">
        <v>5012</v>
      </c>
      <c r="G6583" t="s">
        <v>72</v>
      </c>
      <c r="H6583" t="s">
        <v>129</v>
      </c>
      <c r="I6583" t="s">
        <v>22</v>
      </c>
      <c r="J6583" t="s">
        <v>141</v>
      </c>
      <c r="K6583" t="s">
        <v>24846</v>
      </c>
      <c r="L6583" t="s">
        <v>24847</v>
      </c>
      <c r="M6583">
        <v>2.1577777770000002</v>
      </c>
      <c r="N6583">
        <v>0</v>
      </c>
      <c r="O6583">
        <v>0</v>
      </c>
      <c r="P6583">
        <v>23</v>
      </c>
      <c r="Q6583">
        <v>0</v>
      </c>
      <c r="R6583">
        <v>0</v>
      </c>
      <c r="S6583">
        <v>0</v>
      </c>
      <c r="T6583">
        <v>49.628889000000001</v>
      </c>
      <c r="U6583">
        <v>0</v>
      </c>
    </row>
    <row r="6584" spans="1:21" x14ac:dyDescent="0.25">
      <c r="A6584" t="s">
        <v>24848</v>
      </c>
      <c r="B6584">
        <v>1</v>
      </c>
      <c r="C6584" t="s">
        <v>79</v>
      </c>
      <c r="D6584" t="s">
        <v>124</v>
      </c>
      <c r="E6584" t="s">
        <v>24304</v>
      </c>
      <c r="F6584" t="s">
        <v>5012</v>
      </c>
      <c r="G6584" t="s">
        <v>72</v>
      </c>
      <c r="H6584" t="s">
        <v>129</v>
      </c>
      <c r="I6584" t="s">
        <v>22</v>
      </c>
      <c r="J6584" t="s">
        <v>141</v>
      </c>
      <c r="K6584" t="s">
        <v>24849</v>
      </c>
      <c r="L6584" t="s">
        <v>24850</v>
      </c>
      <c r="M6584">
        <v>3.6922222219999998</v>
      </c>
      <c r="N6584">
        <v>0</v>
      </c>
      <c r="O6584">
        <v>0</v>
      </c>
      <c r="P6584">
        <v>51</v>
      </c>
      <c r="Q6584">
        <v>63</v>
      </c>
      <c r="R6584">
        <v>0</v>
      </c>
      <c r="S6584">
        <v>0</v>
      </c>
      <c r="T6584">
        <v>188.30333300000001</v>
      </c>
      <c r="U6584">
        <v>232.61</v>
      </c>
    </row>
    <row r="6585" spans="1:21" x14ac:dyDescent="0.25">
      <c r="A6585" t="s">
        <v>24851</v>
      </c>
      <c r="B6585">
        <v>1</v>
      </c>
      <c r="C6585" t="s">
        <v>79</v>
      </c>
      <c r="D6585" t="s">
        <v>124</v>
      </c>
      <c r="E6585" t="s">
        <v>24852</v>
      </c>
      <c r="F6585" t="s">
        <v>6570</v>
      </c>
      <c r="G6585" t="s">
        <v>71</v>
      </c>
      <c r="H6585" t="s">
        <v>129</v>
      </c>
      <c r="I6585" t="s">
        <v>22</v>
      </c>
      <c r="J6585" t="s">
        <v>141</v>
      </c>
      <c r="K6585" t="s">
        <v>24853</v>
      </c>
      <c r="L6585" t="s">
        <v>24854</v>
      </c>
      <c r="M6585">
        <v>1.521111111</v>
      </c>
      <c r="N6585">
        <v>2</v>
      </c>
      <c r="O6585">
        <v>52</v>
      </c>
      <c r="P6585">
        <v>0</v>
      </c>
      <c r="Q6585">
        <v>0</v>
      </c>
      <c r="R6585">
        <v>3.0422220000000002</v>
      </c>
      <c r="S6585">
        <v>79.097778000000005</v>
      </c>
      <c r="T6585">
        <v>0</v>
      </c>
      <c r="U6585">
        <v>0</v>
      </c>
    </row>
    <row r="6586" spans="1:21" x14ac:dyDescent="0.25">
      <c r="A6586" t="s">
        <v>24855</v>
      </c>
      <c r="B6586">
        <v>1</v>
      </c>
      <c r="C6586" t="s">
        <v>79</v>
      </c>
      <c r="D6586" t="s">
        <v>119</v>
      </c>
      <c r="E6586" t="s">
        <v>24856</v>
      </c>
      <c r="F6586" t="s">
        <v>4991</v>
      </c>
      <c r="G6586" t="s">
        <v>71</v>
      </c>
      <c r="H6586" t="s">
        <v>129</v>
      </c>
      <c r="I6586" t="s">
        <v>22</v>
      </c>
      <c r="J6586" t="s">
        <v>141</v>
      </c>
      <c r="K6586" t="s">
        <v>24857</v>
      </c>
      <c r="L6586" t="s">
        <v>24858</v>
      </c>
      <c r="M6586">
        <v>0.67972222199999999</v>
      </c>
      <c r="N6586">
        <v>0</v>
      </c>
      <c r="O6586">
        <v>1</v>
      </c>
      <c r="P6586">
        <v>0</v>
      </c>
      <c r="Q6586">
        <v>0</v>
      </c>
      <c r="R6586">
        <v>0</v>
      </c>
      <c r="S6586">
        <v>0.67972200000000005</v>
      </c>
      <c r="T6586">
        <v>0</v>
      </c>
      <c r="U6586">
        <v>0</v>
      </c>
    </row>
    <row r="6587" spans="1:21" x14ac:dyDescent="0.25">
      <c r="A6587" t="s">
        <v>24859</v>
      </c>
      <c r="B6587">
        <v>1</v>
      </c>
      <c r="C6587" t="s">
        <v>79</v>
      </c>
      <c r="D6587" t="s">
        <v>119</v>
      </c>
      <c r="E6587" t="s">
        <v>23192</v>
      </c>
      <c r="F6587" t="s">
        <v>5012</v>
      </c>
      <c r="G6587" t="s">
        <v>72</v>
      </c>
      <c r="H6587" t="s">
        <v>129</v>
      </c>
      <c r="I6587" t="s">
        <v>22</v>
      </c>
      <c r="J6587" t="s">
        <v>141</v>
      </c>
      <c r="K6587" t="s">
        <v>24860</v>
      </c>
      <c r="L6587" t="s">
        <v>24861</v>
      </c>
      <c r="M6587">
        <v>5.7211111109999999</v>
      </c>
      <c r="N6587">
        <v>0</v>
      </c>
      <c r="O6587">
        <v>60</v>
      </c>
      <c r="P6587">
        <v>7</v>
      </c>
      <c r="Q6587">
        <v>14</v>
      </c>
      <c r="R6587">
        <v>0</v>
      </c>
      <c r="S6587">
        <v>343.26666699999998</v>
      </c>
      <c r="T6587">
        <v>40.047778000000001</v>
      </c>
      <c r="U6587">
        <v>80.095556000000002</v>
      </c>
    </row>
    <row r="6588" spans="1:21" x14ac:dyDescent="0.25">
      <c r="A6588" t="s">
        <v>24862</v>
      </c>
      <c r="B6588">
        <v>1</v>
      </c>
      <c r="C6588" t="s">
        <v>79</v>
      </c>
      <c r="D6588" t="s">
        <v>119</v>
      </c>
      <c r="E6588" t="s">
        <v>23131</v>
      </c>
      <c r="F6588" t="s">
        <v>3531</v>
      </c>
      <c r="G6588" t="s">
        <v>72</v>
      </c>
      <c r="H6588" t="s">
        <v>129</v>
      </c>
      <c r="I6588" t="s">
        <v>22</v>
      </c>
      <c r="J6588" t="s">
        <v>141</v>
      </c>
      <c r="K6588" t="s">
        <v>24863</v>
      </c>
      <c r="L6588" t="s">
        <v>24864</v>
      </c>
      <c r="M6588">
        <v>1.9627777769999999</v>
      </c>
      <c r="N6588">
        <v>80</v>
      </c>
      <c r="O6588">
        <v>16343</v>
      </c>
      <c r="P6588">
        <v>691</v>
      </c>
      <c r="Q6588">
        <v>101</v>
      </c>
      <c r="R6588">
        <v>157.022222</v>
      </c>
      <c r="S6588">
        <v>32077.677210000002</v>
      </c>
      <c r="T6588">
        <v>1356.279444</v>
      </c>
      <c r="U6588">
        <v>198.240555</v>
      </c>
    </row>
    <row r="6589" spans="1:21" x14ac:dyDescent="0.25">
      <c r="A6589" t="s">
        <v>24865</v>
      </c>
      <c r="B6589">
        <v>1</v>
      </c>
      <c r="C6589" t="s">
        <v>79</v>
      </c>
      <c r="D6589" t="s">
        <v>119</v>
      </c>
      <c r="E6589" t="s">
        <v>24866</v>
      </c>
      <c r="F6589" t="s">
        <v>5012</v>
      </c>
      <c r="G6589" t="s">
        <v>72</v>
      </c>
      <c r="H6589" t="s">
        <v>129</v>
      </c>
      <c r="I6589" t="s">
        <v>22</v>
      </c>
      <c r="J6589" t="s">
        <v>141</v>
      </c>
      <c r="K6589" t="s">
        <v>24867</v>
      </c>
      <c r="L6589" t="s">
        <v>24868</v>
      </c>
      <c r="M6589">
        <v>3.741944444</v>
      </c>
      <c r="N6589">
        <v>0</v>
      </c>
      <c r="O6589">
        <v>0</v>
      </c>
      <c r="P6589">
        <v>5</v>
      </c>
      <c r="Q6589">
        <v>204</v>
      </c>
      <c r="R6589">
        <v>0</v>
      </c>
      <c r="S6589">
        <v>0</v>
      </c>
      <c r="T6589">
        <v>18.709721999999999</v>
      </c>
      <c r="U6589">
        <v>763.35666700000002</v>
      </c>
    </row>
    <row r="6590" spans="1:21" x14ac:dyDescent="0.25">
      <c r="A6590" t="s">
        <v>24869</v>
      </c>
      <c r="B6590">
        <v>1</v>
      </c>
      <c r="C6590" t="s">
        <v>79</v>
      </c>
      <c r="D6590" t="s">
        <v>119</v>
      </c>
      <c r="E6590" t="s">
        <v>24870</v>
      </c>
      <c r="F6590" t="s">
        <v>5012</v>
      </c>
      <c r="G6590" t="s">
        <v>72</v>
      </c>
      <c r="H6590" t="s">
        <v>129</v>
      </c>
      <c r="I6590" t="s">
        <v>22</v>
      </c>
      <c r="J6590" t="s">
        <v>141</v>
      </c>
      <c r="K6590" t="s">
        <v>24871</v>
      </c>
      <c r="L6590" t="s">
        <v>24872</v>
      </c>
      <c r="M6590">
        <v>2.7825000000000002</v>
      </c>
      <c r="N6590">
        <v>0</v>
      </c>
      <c r="O6590">
        <v>0</v>
      </c>
      <c r="P6590">
        <v>2</v>
      </c>
      <c r="Q6590">
        <v>14</v>
      </c>
      <c r="R6590">
        <v>0</v>
      </c>
      <c r="S6590">
        <v>0</v>
      </c>
      <c r="T6590">
        <v>5.5650000000000004</v>
      </c>
      <c r="U6590">
        <v>38.954999999999998</v>
      </c>
    </row>
    <row r="6591" spans="1:21" x14ac:dyDescent="0.25">
      <c r="A6591" t="s">
        <v>24873</v>
      </c>
      <c r="B6591">
        <v>1</v>
      </c>
      <c r="C6591" t="s">
        <v>79</v>
      </c>
      <c r="D6591" t="s">
        <v>119</v>
      </c>
      <c r="E6591" t="s">
        <v>24874</v>
      </c>
      <c r="F6591" t="s">
        <v>3531</v>
      </c>
      <c r="G6591" t="s">
        <v>72</v>
      </c>
      <c r="H6591" t="s">
        <v>129</v>
      </c>
      <c r="I6591" t="s">
        <v>22</v>
      </c>
      <c r="J6591" t="s">
        <v>141</v>
      </c>
      <c r="K6591" t="s">
        <v>24875</v>
      </c>
      <c r="L6591" t="s">
        <v>24876</v>
      </c>
      <c r="M6591">
        <v>0.76</v>
      </c>
      <c r="N6591">
        <v>0</v>
      </c>
      <c r="O6591">
        <v>78</v>
      </c>
      <c r="P6591">
        <v>3</v>
      </c>
      <c r="Q6591">
        <v>0</v>
      </c>
      <c r="R6591">
        <v>0</v>
      </c>
      <c r="S6591">
        <v>59.28</v>
      </c>
      <c r="T6591">
        <v>2.2799999999999998</v>
      </c>
      <c r="U6591">
        <v>0</v>
      </c>
    </row>
    <row r="6592" spans="1:21" x14ac:dyDescent="0.25">
      <c r="A6592" t="s">
        <v>24877</v>
      </c>
      <c r="B6592">
        <v>1</v>
      </c>
      <c r="C6592" t="s">
        <v>79</v>
      </c>
      <c r="D6592" t="s">
        <v>119</v>
      </c>
      <c r="E6592" t="s">
        <v>24874</v>
      </c>
      <c r="F6592" t="s">
        <v>3531</v>
      </c>
      <c r="G6592" t="s">
        <v>72</v>
      </c>
      <c r="H6592" t="s">
        <v>129</v>
      </c>
      <c r="I6592" t="s">
        <v>22</v>
      </c>
      <c r="J6592" t="s">
        <v>141</v>
      </c>
      <c r="K6592" t="s">
        <v>24878</v>
      </c>
      <c r="L6592" t="s">
        <v>24879</v>
      </c>
      <c r="M6592">
        <v>0.74222222199999999</v>
      </c>
      <c r="N6592">
        <v>0</v>
      </c>
      <c r="O6592">
        <v>78</v>
      </c>
      <c r="P6592">
        <v>3</v>
      </c>
      <c r="Q6592">
        <v>0</v>
      </c>
      <c r="R6592">
        <v>0</v>
      </c>
      <c r="S6592">
        <v>57.893332999999998</v>
      </c>
      <c r="T6592">
        <v>2.226667</v>
      </c>
      <c r="U6592">
        <v>0</v>
      </c>
    </row>
    <row r="6593" spans="1:21" x14ac:dyDescent="0.25">
      <c r="A6593" t="s">
        <v>24880</v>
      </c>
      <c r="B6593">
        <v>1</v>
      </c>
      <c r="C6593" t="s">
        <v>79</v>
      </c>
      <c r="D6593" t="s">
        <v>119</v>
      </c>
      <c r="E6593" t="s">
        <v>2155</v>
      </c>
      <c r="F6593" t="s">
        <v>140</v>
      </c>
      <c r="G6593" t="s">
        <v>72</v>
      </c>
      <c r="H6593" t="s">
        <v>129</v>
      </c>
      <c r="I6593" t="s">
        <v>22</v>
      </c>
      <c r="J6593" t="s">
        <v>141</v>
      </c>
      <c r="K6593" t="s">
        <v>24881</v>
      </c>
      <c r="L6593" t="s">
        <v>24882</v>
      </c>
      <c r="M6593">
        <v>0.32666666599999999</v>
      </c>
      <c r="N6593">
        <v>7</v>
      </c>
      <c r="O6593">
        <v>447</v>
      </c>
      <c r="P6593">
        <v>227</v>
      </c>
      <c r="Q6593">
        <v>372</v>
      </c>
      <c r="R6593">
        <v>2.286667</v>
      </c>
      <c r="S6593">
        <v>146.02000000000001</v>
      </c>
      <c r="T6593">
        <v>74.153333000000003</v>
      </c>
      <c r="U6593">
        <v>121.52</v>
      </c>
    </row>
    <row r="6594" spans="1:21" x14ac:dyDescent="0.25">
      <c r="A6594" t="s">
        <v>24883</v>
      </c>
      <c r="B6594">
        <v>1</v>
      </c>
      <c r="C6594" t="s">
        <v>79</v>
      </c>
      <c r="D6594" t="s">
        <v>119</v>
      </c>
      <c r="E6594" t="s">
        <v>2155</v>
      </c>
      <c r="F6594" t="s">
        <v>3423</v>
      </c>
      <c r="G6594" t="s">
        <v>72</v>
      </c>
      <c r="H6594" t="s">
        <v>129</v>
      </c>
      <c r="I6594" t="s">
        <v>22</v>
      </c>
      <c r="J6594" t="s">
        <v>141</v>
      </c>
      <c r="K6594" t="s">
        <v>24884</v>
      </c>
      <c r="L6594" t="s">
        <v>24885</v>
      </c>
      <c r="M6594">
        <v>0.48027777700000002</v>
      </c>
      <c r="N6594">
        <v>7</v>
      </c>
      <c r="O6594">
        <v>446</v>
      </c>
      <c r="P6594">
        <v>226</v>
      </c>
      <c r="Q6594">
        <v>373</v>
      </c>
      <c r="R6594">
        <v>3.3619439999999998</v>
      </c>
      <c r="S6594">
        <v>214.203889</v>
      </c>
      <c r="T6594">
        <v>108.542778</v>
      </c>
      <c r="U6594">
        <v>179.14361099999999</v>
      </c>
    </row>
    <row r="6595" spans="1:21" x14ac:dyDescent="0.25">
      <c r="A6595" t="s">
        <v>24886</v>
      </c>
      <c r="B6595">
        <v>1</v>
      </c>
      <c r="C6595" t="s">
        <v>79</v>
      </c>
      <c r="D6595" t="s">
        <v>119</v>
      </c>
      <c r="E6595" t="s">
        <v>2151</v>
      </c>
      <c r="F6595" t="s">
        <v>140</v>
      </c>
      <c r="G6595" t="s">
        <v>72</v>
      </c>
      <c r="H6595" t="s">
        <v>129</v>
      </c>
      <c r="I6595" t="s">
        <v>22</v>
      </c>
      <c r="J6595" t="s">
        <v>141</v>
      </c>
      <c r="K6595" t="s">
        <v>24887</v>
      </c>
      <c r="L6595" t="s">
        <v>24888</v>
      </c>
      <c r="M6595">
        <v>0.27083333300000001</v>
      </c>
      <c r="N6595">
        <v>0</v>
      </c>
      <c r="O6595">
        <v>0</v>
      </c>
      <c r="P6595">
        <v>1</v>
      </c>
      <c r="Q6595">
        <v>106</v>
      </c>
      <c r="R6595">
        <v>0</v>
      </c>
      <c r="S6595">
        <v>0</v>
      </c>
      <c r="T6595">
        <v>0.27083299999999999</v>
      </c>
      <c r="U6595">
        <v>28.708333</v>
      </c>
    </row>
    <row r="6596" spans="1:21" x14ac:dyDescent="0.25">
      <c r="A6596" t="s">
        <v>24889</v>
      </c>
      <c r="B6596">
        <v>1</v>
      </c>
      <c r="C6596" t="s">
        <v>79</v>
      </c>
      <c r="D6596" t="s">
        <v>119</v>
      </c>
      <c r="E6596" t="s">
        <v>24890</v>
      </c>
      <c r="F6596" t="s">
        <v>5012</v>
      </c>
      <c r="G6596" t="s">
        <v>72</v>
      </c>
      <c r="H6596" t="s">
        <v>129</v>
      </c>
      <c r="I6596" t="s">
        <v>22</v>
      </c>
      <c r="J6596" t="s">
        <v>141</v>
      </c>
      <c r="K6596" t="s">
        <v>24891</v>
      </c>
      <c r="L6596" t="s">
        <v>24892</v>
      </c>
      <c r="M6596">
        <v>1.275555555</v>
      </c>
      <c r="N6596">
        <v>0</v>
      </c>
      <c r="O6596">
        <v>0</v>
      </c>
      <c r="P6596">
        <v>7</v>
      </c>
      <c r="Q6596">
        <v>11</v>
      </c>
      <c r="R6596">
        <v>0</v>
      </c>
      <c r="S6596">
        <v>0</v>
      </c>
      <c r="T6596">
        <v>8.9288889999999999</v>
      </c>
      <c r="U6596">
        <v>14.031110999999999</v>
      </c>
    </row>
    <row r="6597" spans="1:21" x14ac:dyDescent="0.25">
      <c r="A6597" t="s">
        <v>24893</v>
      </c>
      <c r="B6597">
        <v>1</v>
      </c>
      <c r="C6597" t="s">
        <v>79</v>
      </c>
      <c r="D6597" t="s">
        <v>119</v>
      </c>
      <c r="E6597" t="s">
        <v>2181</v>
      </c>
      <c r="F6597" t="s">
        <v>140</v>
      </c>
      <c r="G6597" t="s">
        <v>72</v>
      </c>
      <c r="H6597" t="s">
        <v>129</v>
      </c>
      <c r="I6597" t="s">
        <v>22</v>
      </c>
      <c r="J6597" t="s">
        <v>141</v>
      </c>
      <c r="K6597" t="s">
        <v>24894</v>
      </c>
      <c r="L6597" t="s">
        <v>24895</v>
      </c>
      <c r="M6597">
        <v>0.38416666599999999</v>
      </c>
      <c r="N6597">
        <v>0</v>
      </c>
      <c r="O6597">
        <v>8</v>
      </c>
      <c r="P6597">
        <v>21</v>
      </c>
      <c r="Q6597">
        <v>30</v>
      </c>
      <c r="R6597">
        <v>0</v>
      </c>
      <c r="S6597">
        <v>3.0733329999999999</v>
      </c>
      <c r="T6597">
        <v>8.0675000000000008</v>
      </c>
      <c r="U6597">
        <v>11.525</v>
      </c>
    </row>
    <row r="6598" spans="1:21" x14ac:dyDescent="0.25">
      <c r="A6598" t="s">
        <v>24896</v>
      </c>
      <c r="B6598">
        <v>1</v>
      </c>
      <c r="C6598" t="s">
        <v>79</v>
      </c>
      <c r="D6598" t="s">
        <v>119</v>
      </c>
      <c r="E6598" t="s">
        <v>2167</v>
      </c>
      <c r="F6598" t="s">
        <v>140</v>
      </c>
      <c r="G6598" t="s">
        <v>72</v>
      </c>
      <c r="H6598" t="s">
        <v>129</v>
      </c>
      <c r="I6598" t="s">
        <v>22</v>
      </c>
      <c r="J6598" t="s">
        <v>141</v>
      </c>
      <c r="K6598" t="s">
        <v>24897</v>
      </c>
      <c r="L6598" t="s">
        <v>24898</v>
      </c>
      <c r="M6598">
        <v>0.42222222199999998</v>
      </c>
      <c r="N6598">
        <v>0</v>
      </c>
      <c r="O6598">
        <v>0</v>
      </c>
      <c r="P6598">
        <v>24</v>
      </c>
      <c r="Q6598">
        <v>150</v>
      </c>
      <c r="R6598">
        <v>0</v>
      </c>
      <c r="S6598">
        <v>0</v>
      </c>
      <c r="T6598">
        <v>10.133333</v>
      </c>
      <c r="U6598">
        <v>63.333333000000003</v>
      </c>
    </row>
    <row r="6599" spans="1:21" x14ac:dyDescent="0.25">
      <c r="A6599" t="s">
        <v>24899</v>
      </c>
      <c r="B6599">
        <v>1</v>
      </c>
      <c r="C6599" t="s">
        <v>79</v>
      </c>
      <c r="D6599" t="s">
        <v>119</v>
      </c>
      <c r="E6599" t="s">
        <v>24874</v>
      </c>
      <c r="F6599" t="s">
        <v>5012</v>
      </c>
      <c r="G6599" t="s">
        <v>72</v>
      </c>
      <c r="H6599" t="s">
        <v>129</v>
      </c>
      <c r="I6599" t="s">
        <v>22</v>
      </c>
      <c r="J6599" t="s">
        <v>141</v>
      </c>
      <c r="K6599" t="s">
        <v>24900</v>
      </c>
      <c r="L6599" t="s">
        <v>24901</v>
      </c>
      <c r="M6599">
        <v>2.95</v>
      </c>
      <c r="N6599">
        <v>0</v>
      </c>
      <c r="O6599">
        <v>78</v>
      </c>
      <c r="P6599">
        <v>3</v>
      </c>
      <c r="Q6599">
        <v>0</v>
      </c>
      <c r="R6599">
        <v>0</v>
      </c>
      <c r="S6599">
        <v>230.1</v>
      </c>
      <c r="T6599">
        <v>8.85</v>
      </c>
      <c r="U6599">
        <v>0</v>
      </c>
    </row>
    <row r="6600" spans="1:21" x14ac:dyDescent="0.25">
      <c r="A6600" t="s">
        <v>24902</v>
      </c>
      <c r="B6600">
        <v>1</v>
      </c>
      <c r="C6600" t="s">
        <v>79</v>
      </c>
      <c r="D6600" t="s">
        <v>119</v>
      </c>
      <c r="E6600" t="s">
        <v>24903</v>
      </c>
      <c r="F6600" t="s">
        <v>5012</v>
      </c>
      <c r="G6600" t="s">
        <v>72</v>
      </c>
      <c r="H6600" t="s">
        <v>129</v>
      </c>
      <c r="I6600" t="s">
        <v>22</v>
      </c>
      <c r="J6600" t="s">
        <v>141</v>
      </c>
      <c r="K6600" t="s">
        <v>24904</v>
      </c>
      <c r="L6600" t="s">
        <v>24905</v>
      </c>
      <c r="M6600">
        <v>1.876666666</v>
      </c>
      <c r="N6600">
        <v>0</v>
      </c>
      <c r="O6600">
        <v>0</v>
      </c>
      <c r="P6600">
        <v>2</v>
      </c>
      <c r="Q6600">
        <v>11</v>
      </c>
      <c r="R6600">
        <v>0</v>
      </c>
      <c r="S6600">
        <v>0</v>
      </c>
      <c r="T6600">
        <v>3.753333</v>
      </c>
      <c r="U6600">
        <v>20.643332999999998</v>
      </c>
    </row>
    <row r="6601" spans="1:21" x14ac:dyDescent="0.25">
      <c r="A6601" t="s">
        <v>24906</v>
      </c>
      <c r="B6601">
        <v>1</v>
      </c>
      <c r="C6601" t="s">
        <v>79</v>
      </c>
      <c r="D6601" t="s">
        <v>119</v>
      </c>
      <c r="E6601" t="s">
        <v>24866</v>
      </c>
      <c r="F6601" t="s">
        <v>5012</v>
      </c>
      <c r="G6601" t="s">
        <v>72</v>
      </c>
      <c r="H6601" t="s">
        <v>129</v>
      </c>
      <c r="I6601" t="s">
        <v>22</v>
      </c>
      <c r="J6601" t="s">
        <v>141</v>
      </c>
      <c r="K6601" t="s">
        <v>24907</v>
      </c>
      <c r="L6601" t="s">
        <v>24908</v>
      </c>
      <c r="M6601">
        <v>2.4125000000000001</v>
      </c>
      <c r="N6601">
        <v>0</v>
      </c>
      <c r="O6601">
        <v>0</v>
      </c>
      <c r="P6601">
        <v>5</v>
      </c>
      <c r="Q6601">
        <v>204</v>
      </c>
      <c r="R6601">
        <v>0</v>
      </c>
      <c r="S6601">
        <v>0</v>
      </c>
      <c r="T6601">
        <v>12.0625</v>
      </c>
      <c r="U6601">
        <v>492.15</v>
      </c>
    </row>
    <row r="6602" spans="1:21" x14ac:dyDescent="0.25">
      <c r="A6602" t="s">
        <v>24909</v>
      </c>
      <c r="B6602">
        <v>1</v>
      </c>
      <c r="C6602" t="s">
        <v>79</v>
      </c>
      <c r="D6602" t="s">
        <v>119</v>
      </c>
      <c r="E6602" t="s">
        <v>2155</v>
      </c>
      <c r="F6602" t="s">
        <v>140</v>
      </c>
      <c r="G6602" t="s">
        <v>72</v>
      </c>
      <c r="H6602" t="s">
        <v>129</v>
      </c>
      <c r="I6602" t="s">
        <v>22</v>
      </c>
      <c r="J6602" t="s">
        <v>141</v>
      </c>
      <c r="K6602" t="s">
        <v>24910</v>
      </c>
      <c r="L6602" t="s">
        <v>24911</v>
      </c>
      <c r="M6602">
        <v>0.12934527700000001</v>
      </c>
      <c r="N6602">
        <v>7</v>
      </c>
      <c r="O6602">
        <v>447</v>
      </c>
      <c r="P6602">
        <v>227</v>
      </c>
      <c r="Q6602">
        <v>372</v>
      </c>
      <c r="R6602">
        <v>0.90541700000000003</v>
      </c>
      <c r="S6602">
        <v>57.817338999999997</v>
      </c>
      <c r="T6602">
        <v>29.361377999999998</v>
      </c>
      <c r="U6602">
        <v>48.116442999999997</v>
      </c>
    </row>
    <row r="6603" spans="1:21" x14ac:dyDescent="0.25">
      <c r="A6603" t="s">
        <v>24912</v>
      </c>
      <c r="B6603">
        <v>1</v>
      </c>
      <c r="C6603" t="s">
        <v>79</v>
      </c>
      <c r="D6603" t="s">
        <v>119</v>
      </c>
      <c r="E6603" t="s">
        <v>24913</v>
      </c>
      <c r="F6603" t="s">
        <v>140</v>
      </c>
      <c r="G6603" t="s">
        <v>72</v>
      </c>
      <c r="H6603" t="s">
        <v>129</v>
      </c>
      <c r="I6603" t="s">
        <v>22</v>
      </c>
      <c r="J6603" t="s">
        <v>141</v>
      </c>
      <c r="K6603" t="s">
        <v>24914</v>
      </c>
      <c r="L6603" t="s">
        <v>24915</v>
      </c>
      <c r="M6603">
        <v>0.24361111099999999</v>
      </c>
      <c r="N6603">
        <v>5</v>
      </c>
      <c r="O6603">
        <v>965</v>
      </c>
      <c r="P6603">
        <v>0</v>
      </c>
      <c r="Q6603">
        <v>1</v>
      </c>
      <c r="R6603">
        <v>1.218056</v>
      </c>
      <c r="S6603">
        <v>235.084722</v>
      </c>
      <c r="T6603">
        <v>0</v>
      </c>
      <c r="U6603">
        <v>0.24361099999999999</v>
      </c>
    </row>
    <row r="6604" spans="1:21" x14ac:dyDescent="0.25">
      <c r="A6604" t="s">
        <v>24916</v>
      </c>
      <c r="B6604">
        <v>1</v>
      </c>
      <c r="C6604" t="s">
        <v>79</v>
      </c>
      <c r="D6604" t="s">
        <v>119</v>
      </c>
      <c r="E6604" t="s">
        <v>24917</v>
      </c>
      <c r="F6604" t="s">
        <v>5012</v>
      </c>
      <c r="G6604" t="s">
        <v>72</v>
      </c>
      <c r="H6604" t="s">
        <v>129</v>
      </c>
      <c r="I6604" t="s">
        <v>22</v>
      </c>
      <c r="J6604" t="s">
        <v>141</v>
      </c>
      <c r="K6604" t="s">
        <v>24918</v>
      </c>
      <c r="L6604" t="s">
        <v>24919</v>
      </c>
      <c r="M6604">
        <v>3.394722222</v>
      </c>
      <c r="N6604">
        <v>0</v>
      </c>
      <c r="O6604">
        <v>0</v>
      </c>
      <c r="P6604">
        <v>4</v>
      </c>
      <c r="Q6604">
        <v>143</v>
      </c>
      <c r="R6604">
        <v>0</v>
      </c>
      <c r="S6604">
        <v>0</v>
      </c>
      <c r="T6604">
        <v>13.578889</v>
      </c>
      <c r="U6604">
        <v>485.44527799999997</v>
      </c>
    </row>
    <row r="6605" spans="1:21" x14ac:dyDescent="0.25">
      <c r="A6605" t="s">
        <v>24920</v>
      </c>
      <c r="B6605">
        <v>1</v>
      </c>
      <c r="C6605" t="s">
        <v>78</v>
      </c>
      <c r="D6605" t="s">
        <v>95</v>
      </c>
      <c r="E6605" t="s">
        <v>24921</v>
      </c>
      <c r="F6605" t="s">
        <v>140</v>
      </c>
      <c r="G6605" t="s">
        <v>72</v>
      </c>
      <c r="H6605" t="s">
        <v>129</v>
      </c>
      <c r="I6605" t="s">
        <v>22</v>
      </c>
      <c r="J6605" t="s">
        <v>141</v>
      </c>
      <c r="K6605" t="s">
        <v>24922</v>
      </c>
      <c r="L6605" t="s">
        <v>3255</v>
      </c>
      <c r="M6605">
        <v>1.7908333329999999</v>
      </c>
      <c r="N6605">
        <v>0</v>
      </c>
      <c r="O6605">
        <v>0</v>
      </c>
      <c r="P6605">
        <v>2</v>
      </c>
      <c r="Q6605">
        <v>63</v>
      </c>
      <c r="R6605">
        <v>0</v>
      </c>
      <c r="S6605">
        <v>0</v>
      </c>
      <c r="T6605">
        <v>3.5816669999999999</v>
      </c>
      <c r="U6605">
        <v>112.82250000000001</v>
      </c>
    </row>
    <row r="6606" spans="1:21" x14ac:dyDescent="0.25">
      <c r="A6606" t="s">
        <v>24923</v>
      </c>
      <c r="B6606">
        <v>1</v>
      </c>
      <c r="C6606" t="s">
        <v>79</v>
      </c>
      <c r="D6606" t="s">
        <v>120</v>
      </c>
      <c r="E6606" t="s">
        <v>24924</v>
      </c>
      <c r="F6606" t="s">
        <v>4986</v>
      </c>
      <c r="G6606" t="s">
        <v>71</v>
      </c>
      <c r="H6606" t="s">
        <v>129</v>
      </c>
      <c r="I6606" t="s">
        <v>22</v>
      </c>
      <c r="J6606" t="s">
        <v>141</v>
      </c>
      <c r="K6606" t="s">
        <v>24925</v>
      </c>
      <c r="L6606" t="s">
        <v>24926</v>
      </c>
      <c r="M6606">
        <v>0.83972222200000002</v>
      </c>
      <c r="N6606">
        <v>0</v>
      </c>
      <c r="O6606">
        <v>341</v>
      </c>
      <c r="P6606">
        <v>0</v>
      </c>
      <c r="Q6606">
        <v>0</v>
      </c>
      <c r="R6606">
        <v>0</v>
      </c>
      <c r="S6606">
        <v>286.34527800000001</v>
      </c>
      <c r="T6606">
        <v>0</v>
      </c>
      <c r="U6606">
        <v>0</v>
      </c>
    </row>
    <row r="6607" spans="1:21" x14ac:dyDescent="0.25">
      <c r="A6607" t="s">
        <v>24927</v>
      </c>
      <c r="B6607">
        <v>1</v>
      </c>
      <c r="C6607" t="s">
        <v>79</v>
      </c>
      <c r="D6607" t="s">
        <v>120</v>
      </c>
      <c r="E6607" t="s">
        <v>24928</v>
      </c>
      <c r="F6607" t="s">
        <v>140</v>
      </c>
      <c r="G6607" t="s">
        <v>72</v>
      </c>
      <c r="H6607" t="s">
        <v>129</v>
      </c>
      <c r="I6607" t="s">
        <v>22</v>
      </c>
      <c r="J6607" t="s">
        <v>141</v>
      </c>
      <c r="K6607" t="s">
        <v>24929</v>
      </c>
      <c r="L6607" t="s">
        <v>24930</v>
      </c>
      <c r="M6607">
        <v>0.771666666</v>
      </c>
      <c r="N6607">
        <v>4</v>
      </c>
      <c r="O6607">
        <v>2003</v>
      </c>
      <c r="P6607">
        <v>0</v>
      </c>
      <c r="Q6607">
        <v>0</v>
      </c>
      <c r="R6607">
        <v>3.0866669999999998</v>
      </c>
      <c r="S6607">
        <v>1545.648332</v>
      </c>
      <c r="T6607">
        <v>0</v>
      </c>
      <c r="U6607">
        <v>0</v>
      </c>
    </row>
    <row r="6608" spans="1:21" x14ac:dyDescent="0.25">
      <c r="A6608" t="s">
        <v>24931</v>
      </c>
      <c r="B6608">
        <v>1</v>
      </c>
      <c r="C6608" t="s">
        <v>79</v>
      </c>
      <c r="D6608" t="s">
        <v>120</v>
      </c>
      <c r="E6608" t="s">
        <v>24932</v>
      </c>
      <c r="F6608" t="s">
        <v>4991</v>
      </c>
      <c r="G6608" t="s">
        <v>71</v>
      </c>
      <c r="H6608" t="s">
        <v>129</v>
      </c>
      <c r="I6608" t="s">
        <v>22</v>
      </c>
      <c r="J6608" t="s">
        <v>141</v>
      </c>
      <c r="K6608" t="s">
        <v>24933</v>
      </c>
      <c r="L6608" t="s">
        <v>24934</v>
      </c>
      <c r="M6608">
        <v>1.4624999999999999</v>
      </c>
      <c r="N6608">
        <v>0</v>
      </c>
      <c r="O6608">
        <v>1</v>
      </c>
      <c r="P6608">
        <v>0</v>
      </c>
      <c r="Q6608">
        <v>0</v>
      </c>
      <c r="R6608">
        <v>0</v>
      </c>
      <c r="S6608">
        <v>1.4624999999999999</v>
      </c>
      <c r="T6608">
        <v>0</v>
      </c>
      <c r="U6608">
        <v>0</v>
      </c>
    </row>
    <row r="6609" spans="1:21" x14ac:dyDescent="0.25">
      <c r="A6609" t="s">
        <v>24935</v>
      </c>
      <c r="B6609">
        <v>1</v>
      </c>
      <c r="C6609" t="s">
        <v>79</v>
      </c>
      <c r="D6609" t="s">
        <v>110</v>
      </c>
      <c r="E6609" t="s">
        <v>24936</v>
      </c>
      <c r="F6609" t="s">
        <v>4991</v>
      </c>
      <c r="G6609" t="s">
        <v>71</v>
      </c>
      <c r="H6609" t="s">
        <v>129</v>
      </c>
      <c r="I6609" t="s">
        <v>22</v>
      </c>
      <c r="J6609" t="s">
        <v>141</v>
      </c>
      <c r="K6609" t="s">
        <v>24937</v>
      </c>
      <c r="L6609" t="s">
        <v>24938</v>
      </c>
      <c r="M6609">
        <v>2.9958333330000002</v>
      </c>
      <c r="N6609">
        <v>0</v>
      </c>
      <c r="O6609">
        <v>0</v>
      </c>
      <c r="P6609">
        <v>0</v>
      </c>
      <c r="Q6609">
        <v>1</v>
      </c>
      <c r="R6609">
        <v>0</v>
      </c>
      <c r="S6609">
        <v>0</v>
      </c>
      <c r="T6609">
        <v>0</v>
      </c>
      <c r="U6609">
        <v>2.9958330000000002</v>
      </c>
    </row>
    <row r="6610" spans="1:21" x14ac:dyDescent="0.25">
      <c r="A6610" t="s">
        <v>24939</v>
      </c>
      <c r="B6610">
        <v>1</v>
      </c>
      <c r="C6610" t="s">
        <v>79</v>
      </c>
      <c r="D6610" t="s">
        <v>110</v>
      </c>
      <c r="E6610" t="s">
        <v>24940</v>
      </c>
      <c r="F6610" t="s">
        <v>5012</v>
      </c>
      <c r="G6610" t="s">
        <v>72</v>
      </c>
      <c r="H6610" t="s">
        <v>129</v>
      </c>
      <c r="I6610" t="s">
        <v>22</v>
      </c>
      <c r="J6610" t="s">
        <v>141</v>
      </c>
      <c r="K6610" t="s">
        <v>24941</v>
      </c>
      <c r="L6610" t="s">
        <v>24942</v>
      </c>
      <c r="M6610">
        <v>1.069722222</v>
      </c>
      <c r="N6610">
        <v>0</v>
      </c>
      <c r="O6610">
        <v>0</v>
      </c>
      <c r="P6610">
        <v>2</v>
      </c>
      <c r="Q6610">
        <v>28</v>
      </c>
      <c r="R6610">
        <v>0</v>
      </c>
      <c r="S6610">
        <v>0</v>
      </c>
      <c r="T6610">
        <v>2.1394440000000001</v>
      </c>
      <c r="U6610">
        <v>29.952221999999999</v>
      </c>
    </row>
    <row r="6611" spans="1:21" x14ac:dyDescent="0.25">
      <c r="A6611" t="s">
        <v>24943</v>
      </c>
      <c r="B6611">
        <v>1</v>
      </c>
      <c r="C6611" t="s">
        <v>79</v>
      </c>
      <c r="D6611" t="s">
        <v>110</v>
      </c>
      <c r="E6611" t="s">
        <v>316</v>
      </c>
      <c r="F6611" t="s">
        <v>140</v>
      </c>
      <c r="G6611" t="s">
        <v>72</v>
      </c>
      <c r="H6611" t="s">
        <v>129</v>
      </c>
      <c r="I6611" t="s">
        <v>22</v>
      </c>
      <c r="J6611" t="s">
        <v>141</v>
      </c>
      <c r="K6611" t="s">
        <v>24944</v>
      </c>
      <c r="L6611" t="s">
        <v>15356</v>
      </c>
      <c r="M6611">
        <v>0.99250000000000005</v>
      </c>
      <c r="N6611">
        <v>0</v>
      </c>
      <c r="O6611">
        <v>0</v>
      </c>
      <c r="P6611">
        <v>69</v>
      </c>
      <c r="Q6611">
        <v>1090</v>
      </c>
      <c r="R6611">
        <v>0</v>
      </c>
      <c r="S6611">
        <v>0</v>
      </c>
      <c r="T6611">
        <v>68.482500000000002</v>
      </c>
      <c r="U6611">
        <v>1081.825</v>
      </c>
    </row>
    <row r="6612" spans="1:21" x14ac:dyDescent="0.25">
      <c r="A6612" t="s">
        <v>24945</v>
      </c>
      <c r="B6612">
        <v>1</v>
      </c>
      <c r="C6612" t="s">
        <v>79</v>
      </c>
      <c r="D6612" t="s">
        <v>110</v>
      </c>
      <c r="E6612" t="s">
        <v>316</v>
      </c>
      <c r="F6612" t="s">
        <v>140</v>
      </c>
      <c r="G6612" t="s">
        <v>72</v>
      </c>
      <c r="H6612" t="s">
        <v>129</v>
      </c>
      <c r="I6612" t="s">
        <v>22</v>
      </c>
      <c r="J6612" t="s">
        <v>141</v>
      </c>
      <c r="K6612" t="s">
        <v>24946</v>
      </c>
      <c r="L6612" t="s">
        <v>24947</v>
      </c>
      <c r="M6612">
        <v>0.91111111099999997</v>
      </c>
      <c r="N6612">
        <v>0</v>
      </c>
      <c r="O6612">
        <v>0</v>
      </c>
      <c r="P6612">
        <v>69</v>
      </c>
      <c r="Q6612">
        <v>1090</v>
      </c>
      <c r="R6612">
        <v>0</v>
      </c>
      <c r="S6612">
        <v>0</v>
      </c>
      <c r="T6612">
        <v>62.866667</v>
      </c>
      <c r="U6612">
        <v>993.11111100000005</v>
      </c>
    </row>
    <row r="6613" spans="1:21" x14ac:dyDescent="0.25">
      <c r="A6613" t="s">
        <v>24948</v>
      </c>
      <c r="B6613">
        <v>1</v>
      </c>
      <c r="C6613" t="s">
        <v>79</v>
      </c>
      <c r="D6613" t="s">
        <v>110</v>
      </c>
      <c r="E6613" t="s">
        <v>24949</v>
      </c>
      <c r="F6613" t="s">
        <v>5012</v>
      </c>
      <c r="G6613" t="s">
        <v>72</v>
      </c>
      <c r="H6613" t="s">
        <v>129</v>
      </c>
      <c r="I6613" t="s">
        <v>22</v>
      </c>
      <c r="J6613" t="s">
        <v>141</v>
      </c>
      <c r="K6613" t="s">
        <v>24950</v>
      </c>
      <c r="L6613" t="s">
        <v>24951</v>
      </c>
      <c r="M6613">
        <v>6.6244444439999999</v>
      </c>
      <c r="N6613">
        <v>0</v>
      </c>
      <c r="O6613">
        <v>0</v>
      </c>
      <c r="P6613">
        <v>0</v>
      </c>
      <c r="Q6613">
        <v>12</v>
      </c>
      <c r="R6613">
        <v>0</v>
      </c>
      <c r="S6613">
        <v>0</v>
      </c>
      <c r="T6613">
        <v>0</v>
      </c>
      <c r="U6613">
        <v>79.493333000000007</v>
      </c>
    </row>
    <row r="6614" spans="1:21" x14ac:dyDescent="0.25">
      <c r="A6614" t="s">
        <v>24952</v>
      </c>
      <c r="B6614">
        <v>1</v>
      </c>
      <c r="C6614" t="s">
        <v>79</v>
      </c>
      <c r="D6614" t="s">
        <v>110</v>
      </c>
      <c r="E6614" t="s">
        <v>24953</v>
      </c>
      <c r="F6614" t="s">
        <v>140</v>
      </c>
      <c r="G6614" t="s">
        <v>72</v>
      </c>
      <c r="H6614" t="s">
        <v>129</v>
      </c>
      <c r="I6614" t="s">
        <v>22</v>
      </c>
      <c r="J6614" t="s">
        <v>141</v>
      </c>
      <c r="K6614" t="s">
        <v>24954</v>
      </c>
      <c r="L6614" t="s">
        <v>24955</v>
      </c>
      <c r="M6614">
        <v>0.16555555499999999</v>
      </c>
      <c r="N6614">
        <v>0</v>
      </c>
      <c r="O6614">
        <v>0</v>
      </c>
      <c r="P6614">
        <v>1</v>
      </c>
      <c r="Q6614">
        <v>105</v>
      </c>
      <c r="R6614">
        <v>0</v>
      </c>
      <c r="S6614">
        <v>0</v>
      </c>
      <c r="T6614">
        <v>0.16555600000000001</v>
      </c>
      <c r="U6614">
        <v>17.383333</v>
      </c>
    </row>
    <row r="6615" spans="1:21" x14ac:dyDescent="0.25">
      <c r="A6615" t="s">
        <v>24956</v>
      </c>
      <c r="B6615">
        <v>1</v>
      </c>
      <c r="C6615" t="s">
        <v>79</v>
      </c>
      <c r="D6615" t="s">
        <v>109</v>
      </c>
      <c r="E6615" t="s">
        <v>24957</v>
      </c>
      <c r="F6615" t="s">
        <v>4996</v>
      </c>
      <c r="G6615" t="s">
        <v>71</v>
      </c>
      <c r="H6615" t="s">
        <v>129</v>
      </c>
      <c r="I6615" t="s">
        <v>22</v>
      </c>
      <c r="J6615" t="s">
        <v>141</v>
      </c>
      <c r="K6615" t="s">
        <v>24958</v>
      </c>
      <c r="L6615" t="s">
        <v>24959</v>
      </c>
      <c r="M6615">
        <v>2.0772222220000001</v>
      </c>
      <c r="N6615">
        <v>0</v>
      </c>
      <c r="O6615">
        <v>0</v>
      </c>
      <c r="P6615">
        <v>0</v>
      </c>
      <c r="Q6615">
        <v>29</v>
      </c>
      <c r="R6615">
        <v>0</v>
      </c>
      <c r="S6615">
        <v>0</v>
      </c>
      <c r="T6615">
        <v>0</v>
      </c>
      <c r="U6615">
        <v>60.239443999999999</v>
      </c>
    </row>
    <row r="6616" spans="1:21" x14ac:dyDescent="0.25">
      <c r="A6616" t="s">
        <v>24960</v>
      </c>
      <c r="B6616">
        <v>1</v>
      </c>
      <c r="C6616" t="s">
        <v>79</v>
      </c>
      <c r="D6616" t="s">
        <v>109</v>
      </c>
      <c r="E6616" t="s">
        <v>24957</v>
      </c>
      <c r="F6616" t="s">
        <v>4986</v>
      </c>
      <c r="G6616" t="s">
        <v>71</v>
      </c>
      <c r="H6616" t="s">
        <v>129</v>
      </c>
      <c r="I6616" t="s">
        <v>22</v>
      </c>
      <c r="J6616" t="s">
        <v>141</v>
      </c>
      <c r="K6616" t="s">
        <v>24961</v>
      </c>
      <c r="L6616" t="s">
        <v>24962</v>
      </c>
      <c r="M6616">
        <v>5.659166666</v>
      </c>
      <c r="N6616">
        <v>0</v>
      </c>
      <c r="O6616">
        <v>0</v>
      </c>
      <c r="P6616">
        <v>0</v>
      </c>
      <c r="Q6616">
        <v>29</v>
      </c>
      <c r="R6616">
        <v>0</v>
      </c>
      <c r="S6616">
        <v>0</v>
      </c>
      <c r="T6616">
        <v>0</v>
      </c>
      <c r="U6616">
        <v>164.11583300000001</v>
      </c>
    </row>
    <row r="6617" spans="1:21" x14ac:dyDescent="0.25">
      <c r="A6617" t="s">
        <v>24963</v>
      </c>
      <c r="B6617">
        <v>1</v>
      </c>
      <c r="C6617" t="s">
        <v>78</v>
      </c>
      <c r="D6617" t="s">
        <v>105</v>
      </c>
      <c r="E6617" t="s">
        <v>24964</v>
      </c>
      <c r="F6617" t="s">
        <v>4991</v>
      </c>
      <c r="G6617" t="s">
        <v>71</v>
      </c>
      <c r="H6617" t="s">
        <v>129</v>
      </c>
      <c r="I6617" t="s">
        <v>22</v>
      </c>
      <c r="J6617" t="s">
        <v>141</v>
      </c>
      <c r="K6617" t="s">
        <v>24965</v>
      </c>
      <c r="L6617" t="s">
        <v>24966</v>
      </c>
      <c r="M6617">
        <v>5.7061111110000002</v>
      </c>
      <c r="N6617">
        <v>0</v>
      </c>
      <c r="O6617">
        <v>0</v>
      </c>
      <c r="P6617">
        <v>0</v>
      </c>
      <c r="Q6617">
        <v>1</v>
      </c>
      <c r="R6617">
        <v>0</v>
      </c>
      <c r="S6617">
        <v>0</v>
      </c>
      <c r="T6617">
        <v>0</v>
      </c>
      <c r="U6617">
        <v>5.7061109999999999</v>
      </c>
    </row>
    <row r="6618" spans="1:21" x14ac:dyDescent="0.25">
      <c r="A6618" t="s">
        <v>24967</v>
      </c>
      <c r="B6618">
        <v>1</v>
      </c>
      <c r="C6618" t="s">
        <v>78</v>
      </c>
      <c r="D6618" t="s">
        <v>105</v>
      </c>
      <c r="E6618" t="s">
        <v>24968</v>
      </c>
      <c r="F6618" t="s">
        <v>5012</v>
      </c>
      <c r="G6618" t="s">
        <v>72</v>
      </c>
      <c r="H6618" t="s">
        <v>129</v>
      </c>
      <c r="I6618" t="s">
        <v>22</v>
      </c>
      <c r="J6618" t="s">
        <v>141</v>
      </c>
      <c r="K6618" t="s">
        <v>24969</v>
      </c>
      <c r="L6618" t="s">
        <v>24970</v>
      </c>
      <c r="M6618">
        <v>4.0525000000000002</v>
      </c>
      <c r="N6618">
        <v>0</v>
      </c>
      <c r="O6618">
        <v>0</v>
      </c>
      <c r="P6618">
        <v>1</v>
      </c>
      <c r="Q6618">
        <v>18</v>
      </c>
      <c r="R6618">
        <v>0</v>
      </c>
      <c r="S6618">
        <v>0</v>
      </c>
      <c r="T6618">
        <v>4.0525000000000002</v>
      </c>
      <c r="U6618">
        <v>72.944999999999993</v>
      </c>
    </row>
    <row r="6619" spans="1:21" x14ac:dyDescent="0.25">
      <c r="A6619" t="s">
        <v>24971</v>
      </c>
      <c r="B6619">
        <v>1</v>
      </c>
      <c r="C6619" t="s">
        <v>78</v>
      </c>
      <c r="D6619" t="s">
        <v>92</v>
      </c>
      <c r="E6619" t="s">
        <v>24972</v>
      </c>
      <c r="F6619" t="s">
        <v>5470</v>
      </c>
      <c r="G6619" t="s">
        <v>71</v>
      </c>
      <c r="H6619" t="s">
        <v>129</v>
      </c>
      <c r="I6619" t="s">
        <v>22</v>
      </c>
      <c r="J6619" t="s">
        <v>141</v>
      </c>
      <c r="K6619" t="s">
        <v>24973</v>
      </c>
      <c r="L6619" t="s">
        <v>24974</v>
      </c>
      <c r="M6619">
        <v>1.2761111110000001</v>
      </c>
      <c r="N6619">
        <v>0</v>
      </c>
      <c r="O6619">
        <v>0</v>
      </c>
      <c r="P6619">
        <v>0</v>
      </c>
      <c r="Q6619">
        <v>14</v>
      </c>
      <c r="R6619">
        <v>0</v>
      </c>
      <c r="S6619">
        <v>0</v>
      </c>
      <c r="T6619">
        <v>0</v>
      </c>
      <c r="U6619">
        <v>17.865556000000002</v>
      </c>
    </row>
    <row r="6620" spans="1:21" x14ac:dyDescent="0.25">
      <c r="A6620" t="s">
        <v>24975</v>
      </c>
      <c r="B6620">
        <v>1</v>
      </c>
      <c r="C6620" t="s">
        <v>78</v>
      </c>
      <c r="D6620" t="s">
        <v>92</v>
      </c>
      <c r="E6620" t="s">
        <v>24976</v>
      </c>
      <c r="F6620" t="s">
        <v>128</v>
      </c>
      <c r="G6620" t="s">
        <v>72</v>
      </c>
      <c r="H6620" t="s">
        <v>129</v>
      </c>
      <c r="I6620" t="s">
        <v>22</v>
      </c>
      <c r="J6620" t="s">
        <v>130</v>
      </c>
      <c r="K6620" t="s">
        <v>24977</v>
      </c>
      <c r="L6620" t="s">
        <v>24978</v>
      </c>
      <c r="M6620">
        <v>2.568333333</v>
      </c>
      <c r="N6620">
        <v>0</v>
      </c>
      <c r="O6620">
        <v>30</v>
      </c>
      <c r="P6620">
        <v>1</v>
      </c>
      <c r="Q6620">
        <v>3</v>
      </c>
      <c r="R6620">
        <v>0</v>
      </c>
      <c r="S6620">
        <v>77.05</v>
      </c>
      <c r="T6620">
        <v>2.568333</v>
      </c>
      <c r="U6620">
        <v>7.7050000000000001</v>
      </c>
    </row>
    <row r="6621" spans="1:21" x14ac:dyDescent="0.25">
      <c r="A6621" t="s">
        <v>24979</v>
      </c>
      <c r="B6621">
        <v>1</v>
      </c>
      <c r="C6621" t="s">
        <v>78</v>
      </c>
      <c r="D6621" t="s">
        <v>95</v>
      </c>
      <c r="E6621" t="s">
        <v>24980</v>
      </c>
      <c r="F6621" t="s">
        <v>4986</v>
      </c>
      <c r="G6621" t="s">
        <v>71</v>
      </c>
      <c r="H6621" t="s">
        <v>129</v>
      </c>
      <c r="I6621" t="s">
        <v>22</v>
      </c>
      <c r="J6621" t="s">
        <v>141</v>
      </c>
      <c r="K6621" t="s">
        <v>24981</v>
      </c>
      <c r="L6621" t="s">
        <v>24982</v>
      </c>
      <c r="M6621">
        <v>0.51861111100000001</v>
      </c>
      <c r="N6621">
        <v>0</v>
      </c>
      <c r="O6621">
        <v>0</v>
      </c>
      <c r="P6621">
        <v>0</v>
      </c>
      <c r="Q6621">
        <v>190</v>
      </c>
      <c r="R6621">
        <v>0</v>
      </c>
      <c r="S6621">
        <v>0</v>
      </c>
      <c r="T6621">
        <v>0</v>
      </c>
      <c r="U6621">
        <v>98.536111000000005</v>
      </c>
    </row>
    <row r="6622" spans="1:21" x14ac:dyDescent="0.25">
      <c r="A6622" t="s">
        <v>24983</v>
      </c>
      <c r="B6622">
        <v>1</v>
      </c>
      <c r="C6622" t="s">
        <v>78</v>
      </c>
      <c r="D6622" t="s">
        <v>95</v>
      </c>
      <c r="E6622" t="s">
        <v>24984</v>
      </c>
      <c r="F6622" t="s">
        <v>4991</v>
      </c>
      <c r="G6622" t="s">
        <v>71</v>
      </c>
      <c r="H6622" t="s">
        <v>129</v>
      </c>
      <c r="I6622" t="s">
        <v>22</v>
      </c>
      <c r="J6622" t="s">
        <v>141</v>
      </c>
      <c r="K6622" t="s">
        <v>24985</v>
      </c>
      <c r="L6622" t="s">
        <v>24986</v>
      </c>
      <c r="M6622">
        <v>1.9213888880000001</v>
      </c>
      <c r="N6622">
        <v>0</v>
      </c>
      <c r="O6622">
        <v>0</v>
      </c>
      <c r="P6622">
        <v>0</v>
      </c>
      <c r="Q6622">
        <v>1</v>
      </c>
      <c r="R6622">
        <v>0</v>
      </c>
      <c r="S6622">
        <v>0</v>
      </c>
      <c r="T6622">
        <v>0</v>
      </c>
      <c r="U6622">
        <v>1.921389</v>
      </c>
    </row>
    <row r="6623" spans="1:21" x14ac:dyDescent="0.25">
      <c r="A6623" t="s">
        <v>24987</v>
      </c>
      <c r="B6623">
        <v>1</v>
      </c>
      <c r="C6623" t="s">
        <v>79</v>
      </c>
      <c r="D6623" t="s">
        <v>119</v>
      </c>
      <c r="E6623" t="s">
        <v>24558</v>
      </c>
      <c r="F6623" t="s">
        <v>177</v>
      </c>
      <c r="G6623" t="s">
        <v>71</v>
      </c>
      <c r="H6623" t="s">
        <v>129</v>
      </c>
      <c r="I6623" t="s">
        <v>22</v>
      </c>
      <c r="J6623" t="s">
        <v>130</v>
      </c>
      <c r="K6623" t="s">
        <v>24988</v>
      </c>
      <c r="L6623" t="s">
        <v>24989</v>
      </c>
      <c r="M6623">
        <v>4.4635861109999997</v>
      </c>
      <c r="N6623">
        <v>0</v>
      </c>
      <c r="O6623">
        <v>360</v>
      </c>
      <c r="P6623">
        <v>0</v>
      </c>
      <c r="Q6623">
        <v>0</v>
      </c>
      <c r="R6623">
        <v>0</v>
      </c>
      <c r="S6623">
        <v>1606.8910000000001</v>
      </c>
      <c r="T6623">
        <v>0</v>
      </c>
      <c r="U6623">
        <v>0</v>
      </c>
    </row>
    <row r="6624" spans="1:21" x14ac:dyDescent="0.25">
      <c r="A6624" t="s">
        <v>24990</v>
      </c>
      <c r="B6624">
        <v>1</v>
      </c>
      <c r="C6624" t="s">
        <v>78</v>
      </c>
      <c r="D6624" t="s">
        <v>99</v>
      </c>
      <c r="E6624" t="s">
        <v>24991</v>
      </c>
      <c r="F6624" t="s">
        <v>4991</v>
      </c>
      <c r="G6624" t="s">
        <v>71</v>
      </c>
      <c r="H6624" t="s">
        <v>129</v>
      </c>
      <c r="I6624" t="s">
        <v>22</v>
      </c>
      <c r="J6624" t="s">
        <v>141</v>
      </c>
      <c r="K6624" t="s">
        <v>24992</v>
      </c>
      <c r="L6624" t="s">
        <v>24993</v>
      </c>
      <c r="M6624">
        <v>1.0233333330000001</v>
      </c>
      <c r="N6624">
        <v>0</v>
      </c>
      <c r="O6624">
        <v>1</v>
      </c>
      <c r="P6624">
        <v>0</v>
      </c>
      <c r="Q6624">
        <v>0</v>
      </c>
      <c r="R6624">
        <v>0</v>
      </c>
      <c r="S6624">
        <v>1.023333</v>
      </c>
      <c r="T6624">
        <v>0</v>
      </c>
      <c r="U6624">
        <v>0</v>
      </c>
    </row>
    <row r="6625" spans="1:21" x14ac:dyDescent="0.25">
      <c r="A6625" t="s">
        <v>24994</v>
      </c>
      <c r="B6625">
        <v>1</v>
      </c>
      <c r="C6625" t="s">
        <v>78</v>
      </c>
      <c r="D6625" t="s">
        <v>99</v>
      </c>
      <c r="E6625" t="s">
        <v>24995</v>
      </c>
      <c r="F6625" t="s">
        <v>4991</v>
      </c>
      <c r="G6625" t="s">
        <v>71</v>
      </c>
      <c r="H6625" t="s">
        <v>129</v>
      </c>
      <c r="I6625" t="s">
        <v>22</v>
      </c>
      <c r="J6625" t="s">
        <v>141</v>
      </c>
      <c r="K6625" t="s">
        <v>24996</v>
      </c>
      <c r="L6625" t="s">
        <v>24997</v>
      </c>
      <c r="M6625">
        <v>0.52055555499999995</v>
      </c>
      <c r="N6625">
        <v>0</v>
      </c>
      <c r="O6625">
        <v>1</v>
      </c>
      <c r="P6625">
        <v>0</v>
      </c>
      <c r="Q6625">
        <v>0</v>
      </c>
      <c r="R6625">
        <v>0</v>
      </c>
      <c r="S6625">
        <v>0.52055600000000002</v>
      </c>
      <c r="T6625">
        <v>0</v>
      </c>
      <c r="U6625">
        <v>0</v>
      </c>
    </row>
    <row r="6626" spans="1:21" x14ac:dyDescent="0.25">
      <c r="A6626" t="s">
        <v>24998</v>
      </c>
      <c r="B6626">
        <v>1</v>
      </c>
      <c r="C6626" t="s">
        <v>78</v>
      </c>
      <c r="D6626" t="s">
        <v>105</v>
      </c>
      <c r="E6626" t="s">
        <v>24999</v>
      </c>
      <c r="F6626" t="s">
        <v>4991</v>
      </c>
      <c r="G6626" t="s">
        <v>71</v>
      </c>
      <c r="H6626" t="s">
        <v>129</v>
      </c>
      <c r="I6626" t="s">
        <v>22</v>
      </c>
      <c r="J6626" t="s">
        <v>141</v>
      </c>
      <c r="K6626" t="s">
        <v>25000</v>
      </c>
      <c r="L6626" t="s">
        <v>25001</v>
      </c>
      <c r="M6626">
        <v>2.8250000000000002</v>
      </c>
      <c r="N6626">
        <v>0</v>
      </c>
      <c r="O6626">
        <v>0</v>
      </c>
      <c r="P6626">
        <v>0</v>
      </c>
      <c r="Q6626">
        <v>1</v>
      </c>
      <c r="R6626">
        <v>0</v>
      </c>
      <c r="S6626">
        <v>0</v>
      </c>
      <c r="T6626">
        <v>0</v>
      </c>
      <c r="U6626">
        <v>2.8250000000000002</v>
      </c>
    </row>
    <row r="6627" spans="1:21" x14ac:dyDescent="0.25">
      <c r="A6627" t="s">
        <v>25002</v>
      </c>
      <c r="B6627">
        <v>1</v>
      </c>
      <c r="C6627" t="s">
        <v>78</v>
      </c>
      <c r="D6627" t="s">
        <v>105</v>
      </c>
      <c r="E6627" t="s">
        <v>25003</v>
      </c>
      <c r="F6627" t="s">
        <v>5513</v>
      </c>
      <c r="G6627" t="s">
        <v>71</v>
      </c>
      <c r="H6627" t="s">
        <v>129</v>
      </c>
      <c r="I6627" t="s">
        <v>22</v>
      </c>
      <c r="J6627" t="s">
        <v>141</v>
      </c>
      <c r="K6627" t="s">
        <v>25004</v>
      </c>
      <c r="L6627" t="s">
        <v>25005</v>
      </c>
      <c r="M6627">
        <v>1.6711111110000001</v>
      </c>
      <c r="N6627">
        <v>0</v>
      </c>
      <c r="O6627">
        <v>0</v>
      </c>
      <c r="P6627">
        <v>1</v>
      </c>
      <c r="Q6627">
        <v>16</v>
      </c>
      <c r="R6627">
        <v>0</v>
      </c>
      <c r="S6627">
        <v>0</v>
      </c>
      <c r="T6627">
        <v>1.671111</v>
      </c>
      <c r="U6627">
        <v>26.737777999999999</v>
      </c>
    </row>
    <row r="6628" spans="1:21" x14ac:dyDescent="0.25">
      <c r="A6628" t="s">
        <v>25006</v>
      </c>
      <c r="B6628">
        <v>1</v>
      </c>
      <c r="C6628" t="s">
        <v>78</v>
      </c>
      <c r="D6628" t="s">
        <v>91</v>
      </c>
      <c r="E6628" t="s">
        <v>25007</v>
      </c>
      <c r="F6628" t="s">
        <v>177</v>
      </c>
      <c r="G6628" t="s">
        <v>71</v>
      </c>
      <c r="H6628" t="s">
        <v>129</v>
      </c>
      <c r="I6628" t="s">
        <v>22</v>
      </c>
      <c r="J6628" t="s">
        <v>130</v>
      </c>
      <c r="K6628" t="s">
        <v>25008</v>
      </c>
      <c r="L6628" t="s">
        <v>25009</v>
      </c>
      <c r="M6628">
        <v>1.55</v>
      </c>
      <c r="N6628">
        <v>1</v>
      </c>
      <c r="O6628">
        <v>0</v>
      </c>
      <c r="P6628">
        <v>0</v>
      </c>
      <c r="Q6628">
        <v>0</v>
      </c>
      <c r="R6628">
        <v>1.55</v>
      </c>
      <c r="S6628">
        <v>0</v>
      </c>
      <c r="T6628">
        <v>0</v>
      </c>
      <c r="U6628">
        <v>0</v>
      </c>
    </row>
    <row r="6629" spans="1:21" x14ac:dyDescent="0.25">
      <c r="A6629" t="s">
        <v>25010</v>
      </c>
      <c r="B6629">
        <v>1</v>
      </c>
      <c r="C6629" t="s">
        <v>78</v>
      </c>
      <c r="D6629" t="s">
        <v>91</v>
      </c>
      <c r="E6629" t="s">
        <v>894</v>
      </c>
      <c r="F6629" t="s">
        <v>140</v>
      </c>
      <c r="G6629" t="s">
        <v>72</v>
      </c>
      <c r="H6629" t="s">
        <v>129</v>
      </c>
      <c r="I6629" t="s">
        <v>22</v>
      </c>
      <c r="J6629" t="s">
        <v>141</v>
      </c>
      <c r="K6629" t="s">
        <v>25011</v>
      </c>
      <c r="L6629" t="s">
        <v>25012</v>
      </c>
      <c r="M6629">
        <v>0.32305555499999999</v>
      </c>
      <c r="N6629">
        <v>0</v>
      </c>
      <c r="O6629">
        <v>0</v>
      </c>
      <c r="P6629">
        <v>27</v>
      </c>
      <c r="Q6629">
        <v>695</v>
      </c>
      <c r="R6629">
        <v>0</v>
      </c>
      <c r="S6629">
        <v>0</v>
      </c>
      <c r="T6629">
        <v>8.7225000000000001</v>
      </c>
      <c r="U6629">
        <v>224.52361099999999</v>
      </c>
    </row>
    <row r="6630" spans="1:21" x14ac:dyDescent="0.25">
      <c r="A6630" t="s">
        <v>25013</v>
      </c>
      <c r="B6630">
        <v>1</v>
      </c>
      <c r="C6630" t="s">
        <v>79</v>
      </c>
      <c r="D6630" t="s">
        <v>115</v>
      </c>
      <c r="E6630" t="s">
        <v>25014</v>
      </c>
      <c r="F6630" t="s">
        <v>5012</v>
      </c>
      <c r="G6630" t="s">
        <v>72</v>
      </c>
      <c r="H6630" t="s">
        <v>129</v>
      </c>
      <c r="I6630" t="s">
        <v>22</v>
      </c>
      <c r="J6630" t="s">
        <v>141</v>
      </c>
      <c r="K6630" t="s">
        <v>25015</v>
      </c>
      <c r="L6630" t="s">
        <v>25016</v>
      </c>
      <c r="M6630">
        <v>2.6749999999999998</v>
      </c>
      <c r="N6630">
        <v>0</v>
      </c>
      <c r="O6630">
        <v>0</v>
      </c>
      <c r="P6630">
        <v>3</v>
      </c>
      <c r="Q6630">
        <v>54</v>
      </c>
      <c r="R6630">
        <v>0</v>
      </c>
      <c r="S6630">
        <v>0</v>
      </c>
      <c r="T6630">
        <v>8.0250000000000004</v>
      </c>
      <c r="U6630">
        <v>144.44999999999999</v>
      </c>
    </row>
    <row r="6631" spans="1:21" x14ac:dyDescent="0.25">
      <c r="A6631" t="s">
        <v>25017</v>
      </c>
      <c r="B6631">
        <v>1</v>
      </c>
      <c r="C6631" t="s">
        <v>79</v>
      </c>
      <c r="D6631" t="s">
        <v>115</v>
      </c>
      <c r="E6631" t="s">
        <v>3985</v>
      </c>
      <c r="F6631" t="s">
        <v>5012</v>
      </c>
      <c r="G6631" t="s">
        <v>72</v>
      </c>
      <c r="H6631" t="s">
        <v>129</v>
      </c>
      <c r="I6631" t="s">
        <v>22</v>
      </c>
      <c r="J6631" t="s">
        <v>141</v>
      </c>
      <c r="K6631" t="s">
        <v>25018</v>
      </c>
      <c r="L6631" t="s">
        <v>25019</v>
      </c>
      <c r="M6631">
        <v>2.758611111</v>
      </c>
      <c r="N6631">
        <v>4</v>
      </c>
      <c r="O6631">
        <v>38</v>
      </c>
      <c r="P6631">
        <v>4</v>
      </c>
      <c r="Q6631">
        <v>352</v>
      </c>
      <c r="R6631">
        <v>11.034444000000001</v>
      </c>
      <c r="S6631">
        <v>104.82722200000001</v>
      </c>
      <c r="T6631">
        <v>11.034444000000001</v>
      </c>
      <c r="U6631">
        <v>971.03111100000001</v>
      </c>
    </row>
    <row r="6632" spans="1:21" x14ac:dyDescent="0.25">
      <c r="A6632" t="s">
        <v>25020</v>
      </c>
      <c r="B6632">
        <v>1</v>
      </c>
      <c r="C6632" t="s">
        <v>79</v>
      </c>
      <c r="D6632" t="s">
        <v>115</v>
      </c>
      <c r="E6632" t="s">
        <v>25021</v>
      </c>
      <c r="F6632" t="s">
        <v>5012</v>
      </c>
      <c r="G6632" t="s">
        <v>72</v>
      </c>
      <c r="H6632" t="s">
        <v>129</v>
      </c>
      <c r="I6632" t="s">
        <v>22</v>
      </c>
      <c r="J6632" t="s">
        <v>141</v>
      </c>
      <c r="K6632" t="s">
        <v>25022</v>
      </c>
      <c r="L6632" t="s">
        <v>25023</v>
      </c>
      <c r="M6632">
        <v>3.0625</v>
      </c>
      <c r="N6632">
        <v>0</v>
      </c>
      <c r="O6632">
        <v>0</v>
      </c>
      <c r="P6632">
        <v>4</v>
      </c>
      <c r="Q6632">
        <v>2</v>
      </c>
      <c r="R6632">
        <v>0</v>
      </c>
      <c r="S6632">
        <v>0</v>
      </c>
      <c r="T6632">
        <v>12.25</v>
      </c>
      <c r="U6632">
        <v>6.125</v>
      </c>
    </row>
    <row r="6633" spans="1:21" x14ac:dyDescent="0.25">
      <c r="A6633" t="s">
        <v>25024</v>
      </c>
      <c r="B6633">
        <v>1</v>
      </c>
      <c r="C6633" t="s">
        <v>79</v>
      </c>
      <c r="D6633" t="s">
        <v>115</v>
      </c>
      <c r="E6633" t="s">
        <v>25025</v>
      </c>
      <c r="F6633" t="s">
        <v>5012</v>
      </c>
      <c r="G6633" t="s">
        <v>72</v>
      </c>
      <c r="H6633" t="s">
        <v>129</v>
      </c>
      <c r="I6633" t="s">
        <v>22</v>
      </c>
      <c r="J6633" t="s">
        <v>141</v>
      </c>
      <c r="K6633" t="s">
        <v>25026</v>
      </c>
      <c r="L6633" t="s">
        <v>25027</v>
      </c>
      <c r="M6633">
        <v>3.781111111</v>
      </c>
      <c r="N6633">
        <v>0</v>
      </c>
      <c r="O6633">
        <v>0</v>
      </c>
      <c r="P6633">
        <v>0</v>
      </c>
      <c r="Q6633">
        <v>5</v>
      </c>
      <c r="R6633">
        <v>0</v>
      </c>
      <c r="S6633">
        <v>0</v>
      </c>
      <c r="T6633">
        <v>0</v>
      </c>
      <c r="U6633">
        <v>18.905556000000001</v>
      </c>
    </row>
    <row r="6634" spans="1:21" x14ac:dyDescent="0.25">
      <c r="A6634" t="s">
        <v>25028</v>
      </c>
      <c r="B6634">
        <v>1</v>
      </c>
      <c r="C6634" t="s">
        <v>79</v>
      </c>
      <c r="D6634" t="s">
        <v>115</v>
      </c>
      <c r="E6634" t="s">
        <v>3985</v>
      </c>
      <c r="F6634" t="s">
        <v>5012</v>
      </c>
      <c r="G6634" t="s">
        <v>72</v>
      </c>
      <c r="H6634" t="s">
        <v>129</v>
      </c>
      <c r="I6634" t="s">
        <v>22</v>
      </c>
      <c r="J6634" t="s">
        <v>141</v>
      </c>
      <c r="K6634" t="s">
        <v>25029</v>
      </c>
      <c r="L6634" t="s">
        <v>25030</v>
      </c>
      <c r="M6634">
        <v>2.0819444439999999</v>
      </c>
      <c r="N6634">
        <v>4</v>
      </c>
      <c r="O6634">
        <v>38</v>
      </c>
      <c r="P6634">
        <v>4</v>
      </c>
      <c r="Q6634">
        <v>352</v>
      </c>
      <c r="R6634">
        <v>8.3277780000000003</v>
      </c>
      <c r="S6634">
        <v>79.113889</v>
      </c>
      <c r="T6634">
        <v>8.3277780000000003</v>
      </c>
      <c r="U6634">
        <v>732.84444399999995</v>
      </c>
    </row>
    <row r="6635" spans="1:21" x14ac:dyDescent="0.25">
      <c r="A6635" t="s">
        <v>25031</v>
      </c>
      <c r="B6635">
        <v>1</v>
      </c>
      <c r="C6635" t="s">
        <v>79</v>
      </c>
      <c r="D6635" t="s">
        <v>115</v>
      </c>
      <c r="E6635" t="s">
        <v>25032</v>
      </c>
      <c r="F6635" t="s">
        <v>5012</v>
      </c>
      <c r="G6635" t="s">
        <v>72</v>
      </c>
      <c r="H6635" t="s">
        <v>129</v>
      </c>
      <c r="I6635" t="s">
        <v>22</v>
      </c>
      <c r="J6635" t="s">
        <v>141</v>
      </c>
      <c r="K6635" t="s">
        <v>25033</v>
      </c>
      <c r="L6635" t="s">
        <v>25034</v>
      </c>
      <c r="M6635">
        <v>1.9736111110000001</v>
      </c>
      <c r="N6635">
        <v>0</v>
      </c>
      <c r="O6635">
        <v>0</v>
      </c>
      <c r="P6635">
        <v>2</v>
      </c>
      <c r="Q6635">
        <v>164</v>
      </c>
      <c r="R6635">
        <v>0</v>
      </c>
      <c r="S6635">
        <v>0</v>
      </c>
      <c r="T6635">
        <v>3.947222</v>
      </c>
      <c r="U6635">
        <v>323.67222199999998</v>
      </c>
    </row>
    <row r="6636" spans="1:21" x14ac:dyDescent="0.25">
      <c r="A6636" t="s">
        <v>25035</v>
      </c>
      <c r="B6636">
        <v>1</v>
      </c>
      <c r="C6636" t="s">
        <v>78</v>
      </c>
      <c r="D6636" t="s">
        <v>89</v>
      </c>
      <c r="E6636" t="s">
        <v>25036</v>
      </c>
      <c r="F6636" t="s">
        <v>177</v>
      </c>
      <c r="G6636" t="s">
        <v>71</v>
      </c>
      <c r="H6636" t="s">
        <v>129</v>
      </c>
      <c r="I6636" t="s">
        <v>22</v>
      </c>
      <c r="J6636" t="s">
        <v>130</v>
      </c>
      <c r="K6636" t="s">
        <v>15779</v>
      </c>
      <c r="L6636" t="s">
        <v>25037</v>
      </c>
      <c r="M6636">
        <v>5.0755555550000002</v>
      </c>
      <c r="N6636">
        <v>0</v>
      </c>
      <c r="O6636">
        <v>0</v>
      </c>
      <c r="P6636">
        <v>1</v>
      </c>
      <c r="Q6636">
        <v>117</v>
      </c>
      <c r="R6636">
        <v>0</v>
      </c>
      <c r="S6636">
        <v>0</v>
      </c>
      <c r="T6636">
        <v>5.0755559999999997</v>
      </c>
      <c r="U6636">
        <v>593.84</v>
      </c>
    </row>
    <row r="6637" spans="1:21" x14ac:dyDescent="0.25">
      <c r="A6637" t="s">
        <v>25038</v>
      </c>
      <c r="B6637">
        <v>1</v>
      </c>
      <c r="C6637" t="s">
        <v>79</v>
      </c>
      <c r="D6637" t="s">
        <v>112</v>
      </c>
      <c r="E6637" t="s">
        <v>25039</v>
      </c>
      <c r="F6637" t="s">
        <v>4991</v>
      </c>
      <c r="G6637" t="s">
        <v>71</v>
      </c>
      <c r="H6637" t="s">
        <v>129</v>
      </c>
      <c r="I6637" t="s">
        <v>22</v>
      </c>
      <c r="J6637" t="s">
        <v>141</v>
      </c>
      <c r="K6637" t="s">
        <v>25040</v>
      </c>
      <c r="L6637" t="s">
        <v>25041</v>
      </c>
      <c r="M6637">
        <v>0.78611111099999997</v>
      </c>
      <c r="N6637">
        <v>0</v>
      </c>
      <c r="O6637">
        <v>0</v>
      </c>
      <c r="P6637">
        <v>0</v>
      </c>
      <c r="Q6637">
        <v>1</v>
      </c>
      <c r="R6637">
        <v>0</v>
      </c>
      <c r="S6637">
        <v>0</v>
      </c>
      <c r="T6637">
        <v>0</v>
      </c>
      <c r="U6637">
        <v>0.786111</v>
      </c>
    </row>
    <row r="6638" spans="1:21" x14ac:dyDescent="0.25">
      <c r="A6638" t="s">
        <v>25042</v>
      </c>
      <c r="B6638">
        <v>1</v>
      </c>
      <c r="C6638" t="s">
        <v>79</v>
      </c>
      <c r="D6638" t="s">
        <v>112</v>
      </c>
      <c r="E6638" t="s">
        <v>25043</v>
      </c>
      <c r="F6638" t="s">
        <v>5470</v>
      </c>
      <c r="G6638" t="s">
        <v>71</v>
      </c>
      <c r="H6638" t="s">
        <v>129</v>
      </c>
      <c r="I6638" t="s">
        <v>22</v>
      </c>
      <c r="J6638" t="s">
        <v>141</v>
      </c>
      <c r="K6638" t="s">
        <v>25044</v>
      </c>
      <c r="L6638" t="s">
        <v>25045</v>
      </c>
      <c r="M6638">
        <v>5.2311111109999997</v>
      </c>
      <c r="N6638">
        <v>0</v>
      </c>
      <c r="O6638">
        <v>0</v>
      </c>
      <c r="P6638">
        <v>0</v>
      </c>
      <c r="Q6638">
        <v>23</v>
      </c>
      <c r="R6638">
        <v>0</v>
      </c>
      <c r="S6638">
        <v>0</v>
      </c>
      <c r="T6638">
        <v>0</v>
      </c>
      <c r="U6638">
        <v>120.315556</v>
      </c>
    </row>
    <row r="6639" spans="1:21" x14ac:dyDescent="0.25">
      <c r="A6639" t="s">
        <v>25046</v>
      </c>
      <c r="B6639">
        <v>1</v>
      </c>
      <c r="C6639" t="s">
        <v>79</v>
      </c>
      <c r="D6639" t="s">
        <v>112</v>
      </c>
      <c r="E6639" t="s">
        <v>25047</v>
      </c>
      <c r="F6639" t="s">
        <v>4991</v>
      </c>
      <c r="G6639" t="s">
        <v>71</v>
      </c>
      <c r="H6639" t="s">
        <v>129</v>
      </c>
      <c r="I6639" t="s">
        <v>22</v>
      </c>
      <c r="J6639" t="s">
        <v>141</v>
      </c>
      <c r="K6639" t="s">
        <v>25048</v>
      </c>
      <c r="L6639" t="s">
        <v>25049</v>
      </c>
      <c r="M6639">
        <v>0.641666666</v>
      </c>
      <c r="N6639">
        <v>0</v>
      </c>
      <c r="O6639">
        <v>0</v>
      </c>
      <c r="P6639">
        <v>0</v>
      </c>
      <c r="Q6639">
        <v>1</v>
      </c>
      <c r="R6639">
        <v>0</v>
      </c>
      <c r="S6639">
        <v>0</v>
      </c>
      <c r="T6639">
        <v>0</v>
      </c>
      <c r="U6639">
        <v>0.64166699999999999</v>
      </c>
    </row>
    <row r="6640" spans="1:21" x14ac:dyDescent="0.25">
      <c r="A6640" t="s">
        <v>25050</v>
      </c>
      <c r="B6640">
        <v>1</v>
      </c>
      <c r="C6640" t="s">
        <v>79</v>
      </c>
      <c r="D6640" t="s">
        <v>112</v>
      </c>
      <c r="E6640" t="s">
        <v>25051</v>
      </c>
      <c r="F6640" t="s">
        <v>5012</v>
      </c>
      <c r="G6640" t="s">
        <v>72</v>
      </c>
      <c r="H6640" t="s">
        <v>129</v>
      </c>
      <c r="I6640" t="s">
        <v>22</v>
      </c>
      <c r="J6640" t="s">
        <v>141</v>
      </c>
      <c r="K6640" t="s">
        <v>25052</v>
      </c>
      <c r="L6640" t="s">
        <v>25053</v>
      </c>
      <c r="M6640">
        <v>0.71944444399999996</v>
      </c>
      <c r="N6640">
        <v>0</v>
      </c>
      <c r="O6640">
        <v>0</v>
      </c>
      <c r="P6640">
        <v>8</v>
      </c>
      <c r="Q6640">
        <v>118</v>
      </c>
      <c r="R6640">
        <v>0</v>
      </c>
      <c r="S6640">
        <v>0</v>
      </c>
      <c r="T6640">
        <v>5.7555560000000003</v>
      </c>
      <c r="U6640">
        <v>84.894443999999993</v>
      </c>
    </row>
    <row r="6641" spans="1:21" x14ac:dyDescent="0.25">
      <c r="A6641" t="s">
        <v>25054</v>
      </c>
      <c r="B6641">
        <v>1</v>
      </c>
      <c r="C6641" t="s">
        <v>79</v>
      </c>
      <c r="D6641" t="s">
        <v>112</v>
      </c>
      <c r="E6641" t="s">
        <v>25055</v>
      </c>
      <c r="F6641" t="s">
        <v>5029</v>
      </c>
      <c r="G6641" t="s">
        <v>71</v>
      </c>
      <c r="H6641" t="s">
        <v>129</v>
      </c>
      <c r="I6641" t="s">
        <v>22</v>
      </c>
      <c r="J6641" t="s">
        <v>141</v>
      </c>
      <c r="K6641" t="s">
        <v>25056</v>
      </c>
      <c r="L6641" t="s">
        <v>25057</v>
      </c>
      <c r="M6641">
        <v>1.1888888879999999</v>
      </c>
      <c r="N6641">
        <v>0</v>
      </c>
      <c r="O6641">
        <v>0</v>
      </c>
      <c r="P6641">
        <v>1</v>
      </c>
      <c r="Q6641">
        <v>25</v>
      </c>
      <c r="R6641">
        <v>0</v>
      </c>
      <c r="S6641">
        <v>0</v>
      </c>
      <c r="T6641">
        <v>1.1888890000000001</v>
      </c>
      <c r="U6641">
        <v>29.722221999999999</v>
      </c>
    </row>
    <row r="6642" spans="1:21" x14ac:dyDescent="0.25">
      <c r="A6642" t="s">
        <v>25058</v>
      </c>
      <c r="B6642">
        <v>1</v>
      </c>
      <c r="C6642" t="s">
        <v>79</v>
      </c>
      <c r="D6642" t="s">
        <v>112</v>
      </c>
      <c r="E6642" t="s">
        <v>25059</v>
      </c>
      <c r="F6642" t="s">
        <v>4991</v>
      </c>
      <c r="G6642" t="s">
        <v>71</v>
      </c>
      <c r="H6642" t="s">
        <v>129</v>
      </c>
      <c r="I6642" t="s">
        <v>22</v>
      </c>
      <c r="J6642" t="s">
        <v>141</v>
      </c>
      <c r="K6642" t="s">
        <v>25060</v>
      </c>
      <c r="L6642" t="s">
        <v>25061</v>
      </c>
      <c r="M6642">
        <v>1.105</v>
      </c>
      <c r="N6642">
        <v>0</v>
      </c>
      <c r="O6642">
        <v>0</v>
      </c>
      <c r="P6642">
        <v>0</v>
      </c>
      <c r="Q6642">
        <v>1</v>
      </c>
      <c r="R6642">
        <v>0</v>
      </c>
      <c r="S6642">
        <v>0</v>
      </c>
      <c r="T6642">
        <v>0</v>
      </c>
      <c r="U6642">
        <v>1.105</v>
      </c>
    </row>
    <row r="6643" spans="1:21" x14ac:dyDescent="0.25">
      <c r="A6643" t="s">
        <v>25062</v>
      </c>
      <c r="B6643">
        <v>1</v>
      </c>
      <c r="C6643" t="s">
        <v>79</v>
      </c>
      <c r="D6643" t="s">
        <v>112</v>
      </c>
      <c r="E6643" t="s">
        <v>25063</v>
      </c>
      <c r="F6643" t="s">
        <v>5012</v>
      </c>
      <c r="G6643" t="s">
        <v>72</v>
      </c>
      <c r="H6643" t="s">
        <v>129</v>
      </c>
      <c r="I6643" t="s">
        <v>22</v>
      </c>
      <c r="J6643" t="s">
        <v>141</v>
      </c>
      <c r="K6643" t="s">
        <v>25064</v>
      </c>
      <c r="L6643" t="s">
        <v>25065</v>
      </c>
      <c r="M6643">
        <v>1.6697222220000001</v>
      </c>
      <c r="N6643">
        <v>0</v>
      </c>
      <c r="O6643">
        <v>0</v>
      </c>
      <c r="P6643">
        <v>0</v>
      </c>
      <c r="Q6643">
        <v>25</v>
      </c>
      <c r="R6643">
        <v>0</v>
      </c>
      <c r="S6643">
        <v>0</v>
      </c>
      <c r="T6643">
        <v>0</v>
      </c>
      <c r="U6643">
        <v>41.743056000000003</v>
      </c>
    </row>
    <row r="6644" spans="1:21" x14ac:dyDescent="0.25">
      <c r="A6644" t="s">
        <v>25066</v>
      </c>
      <c r="B6644">
        <v>1</v>
      </c>
      <c r="C6644" t="s">
        <v>79</v>
      </c>
      <c r="D6644" t="s">
        <v>112</v>
      </c>
      <c r="E6644" t="s">
        <v>25067</v>
      </c>
      <c r="F6644" t="s">
        <v>5012</v>
      </c>
      <c r="G6644" t="s">
        <v>72</v>
      </c>
      <c r="H6644" t="s">
        <v>129</v>
      </c>
      <c r="I6644" t="s">
        <v>22</v>
      </c>
      <c r="J6644" t="s">
        <v>141</v>
      </c>
      <c r="K6644" t="s">
        <v>25068</v>
      </c>
      <c r="L6644" t="s">
        <v>25069</v>
      </c>
      <c r="M6644">
        <v>0.29777777700000002</v>
      </c>
      <c r="N6644">
        <v>0</v>
      </c>
      <c r="O6644">
        <v>0</v>
      </c>
      <c r="P6644">
        <v>1</v>
      </c>
      <c r="Q6644">
        <v>67</v>
      </c>
      <c r="R6644">
        <v>0</v>
      </c>
      <c r="S6644">
        <v>0</v>
      </c>
      <c r="T6644">
        <v>0.29777799999999999</v>
      </c>
      <c r="U6644">
        <v>19.951111000000001</v>
      </c>
    </row>
    <row r="6645" spans="1:21" x14ac:dyDescent="0.25">
      <c r="A6645" t="s">
        <v>25070</v>
      </c>
      <c r="B6645">
        <v>1</v>
      </c>
      <c r="C6645" t="s">
        <v>79</v>
      </c>
      <c r="D6645" t="s">
        <v>112</v>
      </c>
      <c r="E6645" t="s">
        <v>25071</v>
      </c>
      <c r="F6645" t="s">
        <v>4991</v>
      </c>
      <c r="G6645" t="s">
        <v>71</v>
      </c>
      <c r="H6645" t="s">
        <v>129</v>
      </c>
      <c r="I6645" t="s">
        <v>22</v>
      </c>
      <c r="J6645" t="s">
        <v>141</v>
      </c>
      <c r="K6645" t="s">
        <v>25072</v>
      </c>
      <c r="L6645" t="s">
        <v>25073</v>
      </c>
      <c r="M6645">
        <v>1.7266666660000001</v>
      </c>
      <c r="N6645">
        <v>0</v>
      </c>
      <c r="O6645">
        <v>0</v>
      </c>
      <c r="P6645">
        <v>0</v>
      </c>
      <c r="Q6645">
        <v>1</v>
      </c>
      <c r="R6645">
        <v>0</v>
      </c>
      <c r="S6645">
        <v>0</v>
      </c>
      <c r="T6645">
        <v>0</v>
      </c>
      <c r="U6645">
        <v>1.726667</v>
      </c>
    </row>
    <row r="6646" spans="1:21" x14ac:dyDescent="0.25">
      <c r="A6646" t="s">
        <v>25074</v>
      </c>
      <c r="B6646">
        <v>1</v>
      </c>
      <c r="C6646" t="s">
        <v>79</v>
      </c>
      <c r="D6646" t="s">
        <v>112</v>
      </c>
      <c r="E6646" t="s">
        <v>25075</v>
      </c>
      <c r="F6646" t="s">
        <v>4986</v>
      </c>
      <c r="G6646" t="s">
        <v>71</v>
      </c>
      <c r="H6646" t="s">
        <v>129</v>
      </c>
      <c r="I6646" t="s">
        <v>22</v>
      </c>
      <c r="J6646" t="s">
        <v>141</v>
      </c>
      <c r="K6646" t="s">
        <v>25076</v>
      </c>
      <c r="L6646" t="s">
        <v>25077</v>
      </c>
      <c r="M6646">
        <v>2.7380555549999999</v>
      </c>
      <c r="N6646">
        <v>0</v>
      </c>
      <c r="O6646">
        <v>0</v>
      </c>
      <c r="P6646">
        <v>0</v>
      </c>
      <c r="Q6646">
        <v>23</v>
      </c>
      <c r="R6646">
        <v>0</v>
      </c>
      <c r="S6646">
        <v>0</v>
      </c>
      <c r="T6646">
        <v>0</v>
      </c>
      <c r="U6646">
        <v>62.975278000000003</v>
      </c>
    </row>
    <row r="6647" spans="1:21" x14ac:dyDescent="0.25">
      <c r="A6647" t="s">
        <v>25078</v>
      </c>
      <c r="B6647">
        <v>1</v>
      </c>
      <c r="C6647" t="s">
        <v>79</v>
      </c>
      <c r="D6647" t="s">
        <v>112</v>
      </c>
      <c r="E6647" t="s">
        <v>25079</v>
      </c>
      <c r="F6647" t="s">
        <v>5470</v>
      </c>
      <c r="G6647" t="s">
        <v>71</v>
      </c>
      <c r="H6647" t="s">
        <v>129</v>
      </c>
      <c r="I6647" t="s">
        <v>22</v>
      </c>
      <c r="J6647" t="s">
        <v>141</v>
      </c>
      <c r="K6647" t="s">
        <v>25080</v>
      </c>
      <c r="L6647" t="s">
        <v>25081</v>
      </c>
      <c r="M6647">
        <v>1.3591666659999999</v>
      </c>
      <c r="N6647">
        <v>0</v>
      </c>
      <c r="O6647">
        <v>0</v>
      </c>
      <c r="P6647">
        <v>1</v>
      </c>
      <c r="Q6647">
        <v>33</v>
      </c>
      <c r="R6647">
        <v>0</v>
      </c>
      <c r="S6647">
        <v>0</v>
      </c>
      <c r="T6647">
        <v>1.359167</v>
      </c>
      <c r="U6647">
        <v>44.852499999999999</v>
      </c>
    </row>
    <row r="6648" spans="1:21" x14ac:dyDescent="0.25">
      <c r="A6648" t="s">
        <v>25082</v>
      </c>
      <c r="B6648">
        <v>1</v>
      </c>
      <c r="C6648" t="s">
        <v>79</v>
      </c>
      <c r="D6648" t="s">
        <v>112</v>
      </c>
      <c r="E6648" t="s">
        <v>25083</v>
      </c>
      <c r="F6648" t="s">
        <v>4986</v>
      </c>
      <c r="G6648" t="s">
        <v>71</v>
      </c>
      <c r="H6648" t="s">
        <v>129</v>
      </c>
      <c r="I6648" t="s">
        <v>22</v>
      </c>
      <c r="J6648" t="s">
        <v>141</v>
      </c>
      <c r="K6648" t="s">
        <v>25084</v>
      </c>
      <c r="L6648" t="s">
        <v>25085</v>
      </c>
      <c r="M6648">
        <v>1.001944444</v>
      </c>
      <c r="N6648">
        <v>0</v>
      </c>
      <c r="O6648">
        <v>0</v>
      </c>
      <c r="P6648">
        <v>0</v>
      </c>
      <c r="Q6648">
        <v>17</v>
      </c>
      <c r="R6648">
        <v>0</v>
      </c>
      <c r="S6648">
        <v>0</v>
      </c>
      <c r="T6648">
        <v>0</v>
      </c>
      <c r="U6648">
        <v>17.033055999999998</v>
      </c>
    </row>
    <row r="6649" spans="1:21" x14ac:dyDescent="0.25">
      <c r="A6649" t="s">
        <v>25086</v>
      </c>
      <c r="B6649">
        <v>1</v>
      </c>
      <c r="C6649" t="s">
        <v>79</v>
      </c>
      <c r="D6649" t="s">
        <v>119</v>
      </c>
      <c r="E6649" t="s">
        <v>25087</v>
      </c>
      <c r="F6649" t="s">
        <v>4986</v>
      </c>
      <c r="G6649" t="s">
        <v>71</v>
      </c>
      <c r="H6649" t="s">
        <v>129</v>
      </c>
      <c r="I6649" t="s">
        <v>22</v>
      </c>
      <c r="J6649" t="s">
        <v>141</v>
      </c>
      <c r="K6649" t="s">
        <v>25088</v>
      </c>
      <c r="L6649" t="s">
        <v>25089</v>
      </c>
      <c r="M6649">
        <v>0.64722222200000001</v>
      </c>
      <c r="N6649">
        <v>0</v>
      </c>
      <c r="O6649">
        <v>220</v>
      </c>
      <c r="P6649">
        <v>0</v>
      </c>
      <c r="Q6649">
        <v>0</v>
      </c>
      <c r="R6649">
        <v>0</v>
      </c>
      <c r="S6649">
        <v>142.38888900000001</v>
      </c>
      <c r="T6649">
        <v>0</v>
      </c>
      <c r="U6649">
        <v>0</v>
      </c>
    </row>
    <row r="6650" spans="1:21" x14ac:dyDescent="0.25">
      <c r="A6650" t="s">
        <v>25090</v>
      </c>
      <c r="B6650">
        <v>1</v>
      </c>
      <c r="C6650" t="s">
        <v>79</v>
      </c>
      <c r="D6650" t="s">
        <v>119</v>
      </c>
      <c r="E6650" t="s">
        <v>25091</v>
      </c>
      <c r="F6650" t="s">
        <v>4991</v>
      </c>
      <c r="G6650" t="s">
        <v>71</v>
      </c>
      <c r="H6650" t="s">
        <v>129</v>
      </c>
      <c r="I6650" t="s">
        <v>22</v>
      </c>
      <c r="J6650" t="s">
        <v>141</v>
      </c>
      <c r="K6650" t="s">
        <v>25092</v>
      </c>
      <c r="L6650" t="s">
        <v>25093</v>
      </c>
      <c r="M6650">
        <v>2.2000000000000002</v>
      </c>
      <c r="N6650">
        <v>0</v>
      </c>
      <c r="O6650">
        <v>4</v>
      </c>
      <c r="P6650">
        <v>0</v>
      </c>
      <c r="Q6650">
        <v>0</v>
      </c>
      <c r="R6650">
        <v>0</v>
      </c>
      <c r="S6650">
        <v>8.8000000000000007</v>
      </c>
      <c r="T6650">
        <v>0</v>
      </c>
      <c r="U6650">
        <v>0</v>
      </c>
    </row>
    <row r="6651" spans="1:21" x14ac:dyDescent="0.25">
      <c r="A6651" t="s">
        <v>25094</v>
      </c>
      <c r="B6651">
        <v>1</v>
      </c>
      <c r="C6651" t="s">
        <v>79</v>
      </c>
      <c r="D6651" t="s">
        <v>119</v>
      </c>
      <c r="E6651" t="s">
        <v>25095</v>
      </c>
      <c r="F6651" t="s">
        <v>4991</v>
      </c>
      <c r="G6651" t="s">
        <v>71</v>
      </c>
      <c r="H6651" t="s">
        <v>129</v>
      </c>
      <c r="I6651" t="s">
        <v>22</v>
      </c>
      <c r="J6651" t="s">
        <v>141</v>
      </c>
      <c r="K6651" t="s">
        <v>25096</v>
      </c>
      <c r="L6651" t="s">
        <v>25097</v>
      </c>
      <c r="M6651">
        <v>0.63138888800000004</v>
      </c>
      <c r="N6651">
        <v>0</v>
      </c>
      <c r="O6651">
        <v>2</v>
      </c>
      <c r="P6651">
        <v>0</v>
      </c>
      <c r="Q6651">
        <v>0</v>
      </c>
      <c r="R6651">
        <v>0</v>
      </c>
      <c r="S6651">
        <v>1.262778</v>
      </c>
      <c r="T6651">
        <v>0</v>
      </c>
      <c r="U6651">
        <v>0</v>
      </c>
    </row>
    <row r="6652" spans="1:21" x14ac:dyDescent="0.25">
      <c r="A6652" t="s">
        <v>25098</v>
      </c>
      <c r="B6652">
        <v>1</v>
      </c>
      <c r="C6652" t="s">
        <v>79</v>
      </c>
      <c r="D6652" t="s">
        <v>119</v>
      </c>
      <c r="E6652" t="s">
        <v>25099</v>
      </c>
      <c r="F6652" t="s">
        <v>4986</v>
      </c>
      <c r="G6652" t="s">
        <v>71</v>
      </c>
      <c r="H6652" t="s">
        <v>129</v>
      </c>
      <c r="I6652" t="s">
        <v>22</v>
      </c>
      <c r="J6652" t="s">
        <v>141</v>
      </c>
      <c r="K6652" t="s">
        <v>25100</v>
      </c>
      <c r="L6652" t="s">
        <v>25101</v>
      </c>
      <c r="M6652">
        <v>0.47138888800000001</v>
      </c>
      <c r="N6652">
        <v>0</v>
      </c>
      <c r="O6652">
        <v>228</v>
      </c>
      <c r="P6652">
        <v>0</v>
      </c>
      <c r="Q6652">
        <v>0</v>
      </c>
      <c r="R6652">
        <v>0</v>
      </c>
      <c r="S6652">
        <v>107.47666599999999</v>
      </c>
      <c r="T6652">
        <v>0</v>
      </c>
      <c r="U6652">
        <v>0</v>
      </c>
    </row>
    <row r="6653" spans="1:21" x14ac:dyDescent="0.25">
      <c r="A6653" t="s">
        <v>25102</v>
      </c>
      <c r="B6653">
        <v>1</v>
      </c>
      <c r="C6653" t="s">
        <v>79</v>
      </c>
      <c r="D6653" t="s">
        <v>119</v>
      </c>
      <c r="E6653" t="s">
        <v>25103</v>
      </c>
      <c r="F6653" t="s">
        <v>4991</v>
      </c>
      <c r="G6653" t="s">
        <v>71</v>
      </c>
      <c r="H6653" t="s">
        <v>129</v>
      </c>
      <c r="I6653" t="s">
        <v>22</v>
      </c>
      <c r="J6653" t="s">
        <v>141</v>
      </c>
      <c r="K6653" t="s">
        <v>12255</v>
      </c>
      <c r="L6653" t="s">
        <v>25104</v>
      </c>
      <c r="M6653">
        <v>0.43333333299999999</v>
      </c>
      <c r="N6653">
        <v>0</v>
      </c>
      <c r="O6653">
        <v>0</v>
      </c>
      <c r="P6653">
        <v>0</v>
      </c>
      <c r="Q6653">
        <v>1</v>
      </c>
      <c r="R6653">
        <v>0</v>
      </c>
      <c r="S6653">
        <v>0</v>
      </c>
      <c r="T6653">
        <v>0</v>
      </c>
      <c r="U6653">
        <v>0.43333300000000002</v>
      </c>
    </row>
    <row r="6654" spans="1:21" x14ac:dyDescent="0.25">
      <c r="A6654" t="s">
        <v>25105</v>
      </c>
      <c r="B6654">
        <v>1</v>
      </c>
      <c r="C6654" t="s">
        <v>79</v>
      </c>
      <c r="D6654" t="s">
        <v>119</v>
      </c>
      <c r="E6654" t="s">
        <v>25106</v>
      </c>
      <c r="F6654" t="s">
        <v>150</v>
      </c>
      <c r="G6654" t="s">
        <v>72</v>
      </c>
      <c r="H6654" t="s">
        <v>129</v>
      </c>
      <c r="I6654" t="s">
        <v>22</v>
      </c>
      <c r="J6654" t="s">
        <v>141</v>
      </c>
      <c r="K6654" t="s">
        <v>25107</v>
      </c>
      <c r="L6654" t="s">
        <v>25108</v>
      </c>
      <c r="M6654">
        <v>6.0336111109999999</v>
      </c>
      <c r="N6654">
        <v>0</v>
      </c>
      <c r="O6654">
        <v>0</v>
      </c>
      <c r="P6654">
        <v>14</v>
      </c>
      <c r="Q6654">
        <v>131</v>
      </c>
      <c r="R6654">
        <v>0</v>
      </c>
      <c r="S6654">
        <v>0</v>
      </c>
      <c r="T6654">
        <v>84.470556000000002</v>
      </c>
      <c r="U6654">
        <v>790.40305599999999</v>
      </c>
    </row>
    <row r="6655" spans="1:21" x14ac:dyDescent="0.25">
      <c r="A6655" t="s">
        <v>25109</v>
      </c>
      <c r="B6655">
        <v>1</v>
      </c>
      <c r="C6655" t="s">
        <v>79</v>
      </c>
      <c r="D6655" t="s">
        <v>121</v>
      </c>
      <c r="E6655" t="s">
        <v>25110</v>
      </c>
      <c r="F6655" t="s">
        <v>2199</v>
      </c>
      <c r="G6655" t="s">
        <v>71</v>
      </c>
      <c r="H6655" t="s">
        <v>129</v>
      </c>
      <c r="I6655" t="s">
        <v>24</v>
      </c>
      <c r="J6655" t="s">
        <v>141</v>
      </c>
      <c r="K6655" t="s">
        <v>25111</v>
      </c>
      <c r="L6655" t="s">
        <v>25112</v>
      </c>
      <c r="M6655">
        <v>1.041111111</v>
      </c>
      <c r="N6655">
        <v>2</v>
      </c>
      <c r="O6655">
        <v>0</v>
      </c>
      <c r="P6655">
        <v>0</v>
      </c>
      <c r="Q6655">
        <v>0</v>
      </c>
      <c r="R6655">
        <v>2.0822219999999998</v>
      </c>
      <c r="S6655">
        <v>0</v>
      </c>
      <c r="T6655">
        <v>0</v>
      </c>
      <c r="U6655">
        <v>0</v>
      </c>
    </row>
    <row r="6656" spans="1:21" x14ac:dyDescent="0.25">
      <c r="A6656" t="s">
        <v>25113</v>
      </c>
      <c r="B6656">
        <v>1</v>
      </c>
      <c r="C6656" t="s">
        <v>79</v>
      </c>
      <c r="D6656" t="s">
        <v>116</v>
      </c>
      <c r="E6656" t="s">
        <v>612</v>
      </c>
      <c r="F6656" t="s">
        <v>140</v>
      </c>
      <c r="G6656" t="s">
        <v>72</v>
      </c>
      <c r="H6656" t="s">
        <v>129</v>
      </c>
      <c r="I6656" t="s">
        <v>22</v>
      </c>
      <c r="J6656" t="s">
        <v>141</v>
      </c>
      <c r="K6656" t="s">
        <v>25114</v>
      </c>
      <c r="L6656" t="s">
        <v>25115</v>
      </c>
      <c r="M6656">
        <v>0.17472222200000001</v>
      </c>
      <c r="N6656">
        <v>0</v>
      </c>
      <c r="O6656">
        <v>0</v>
      </c>
      <c r="P6656">
        <v>212</v>
      </c>
      <c r="Q6656">
        <v>3164</v>
      </c>
      <c r="R6656">
        <v>0</v>
      </c>
      <c r="S6656">
        <v>0</v>
      </c>
      <c r="T6656">
        <v>37.041111000000001</v>
      </c>
      <c r="U6656">
        <v>552.82110999999998</v>
      </c>
    </row>
    <row r="6657" spans="1:21" x14ac:dyDescent="0.25">
      <c r="A6657" t="s">
        <v>25116</v>
      </c>
      <c r="B6657">
        <v>1</v>
      </c>
      <c r="C6657" t="s">
        <v>78</v>
      </c>
      <c r="D6657" t="s">
        <v>105</v>
      </c>
      <c r="E6657" t="s">
        <v>25117</v>
      </c>
      <c r="F6657" t="s">
        <v>4991</v>
      </c>
      <c r="G6657" t="s">
        <v>71</v>
      </c>
      <c r="H6657" t="s">
        <v>129</v>
      </c>
      <c r="I6657" t="s">
        <v>22</v>
      </c>
      <c r="J6657" t="s">
        <v>141</v>
      </c>
      <c r="K6657" t="s">
        <v>25118</v>
      </c>
      <c r="L6657" t="s">
        <v>25119</v>
      </c>
      <c r="M6657">
        <v>1.44</v>
      </c>
      <c r="N6657">
        <v>0</v>
      </c>
      <c r="O6657">
        <v>0</v>
      </c>
      <c r="P6657">
        <v>0</v>
      </c>
      <c r="Q6657">
        <v>1</v>
      </c>
      <c r="R6657">
        <v>0</v>
      </c>
      <c r="S6657">
        <v>0</v>
      </c>
      <c r="T6657">
        <v>0</v>
      </c>
      <c r="U6657">
        <v>1.44</v>
      </c>
    </row>
    <row r="6658" spans="1:21" x14ac:dyDescent="0.25">
      <c r="A6658" t="s">
        <v>25120</v>
      </c>
      <c r="B6658">
        <v>1</v>
      </c>
      <c r="C6658" t="s">
        <v>78</v>
      </c>
      <c r="D6658" t="s">
        <v>105</v>
      </c>
      <c r="E6658" t="s">
        <v>25121</v>
      </c>
      <c r="F6658" t="s">
        <v>4991</v>
      </c>
      <c r="G6658" t="s">
        <v>71</v>
      </c>
      <c r="H6658" t="s">
        <v>129</v>
      </c>
      <c r="I6658" t="s">
        <v>22</v>
      </c>
      <c r="J6658" t="s">
        <v>141</v>
      </c>
      <c r="K6658" t="s">
        <v>25122</v>
      </c>
      <c r="L6658" t="s">
        <v>25123</v>
      </c>
      <c r="M6658">
        <v>1.5494444439999999</v>
      </c>
      <c r="N6658">
        <v>0</v>
      </c>
      <c r="O6658">
        <v>0</v>
      </c>
      <c r="P6658">
        <v>0</v>
      </c>
      <c r="Q6658">
        <v>1</v>
      </c>
      <c r="R6658">
        <v>0</v>
      </c>
      <c r="S6658">
        <v>0</v>
      </c>
      <c r="T6658">
        <v>0</v>
      </c>
      <c r="U6658">
        <v>1.549444</v>
      </c>
    </row>
    <row r="6659" spans="1:21" x14ac:dyDescent="0.25">
      <c r="A6659" t="s">
        <v>25124</v>
      </c>
      <c r="B6659">
        <v>1</v>
      </c>
      <c r="C6659" t="s">
        <v>78</v>
      </c>
      <c r="D6659" t="s">
        <v>105</v>
      </c>
      <c r="E6659" t="s">
        <v>25125</v>
      </c>
      <c r="F6659" t="s">
        <v>3423</v>
      </c>
      <c r="G6659" t="s">
        <v>72</v>
      </c>
      <c r="H6659" t="s">
        <v>129</v>
      </c>
      <c r="I6659" t="s">
        <v>22</v>
      </c>
      <c r="J6659" t="s">
        <v>141</v>
      </c>
      <c r="K6659" t="s">
        <v>25126</v>
      </c>
      <c r="L6659" t="s">
        <v>25127</v>
      </c>
      <c r="M6659">
        <v>0.74833333300000004</v>
      </c>
      <c r="N6659">
        <v>0</v>
      </c>
      <c r="O6659">
        <v>0</v>
      </c>
      <c r="P6659">
        <v>0</v>
      </c>
      <c r="Q6659">
        <v>33</v>
      </c>
      <c r="R6659">
        <v>0</v>
      </c>
      <c r="S6659">
        <v>0</v>
      </c>
      <c r="T6659">
        <v>0</v>
      </c>
      <c r="U6659">
        <v>24.695</v>
      </c>
    </row>
    <row r="6660" spans="1:21" x14ac:dyDescent="0.25">
      <c r="A6660" t="s">
        <v>25128</v>
      </c>
      <c r="B6660">
        <v>1</v>
      </c>
      <c r="C6660" t="s">
        <v>78</v>
      </c>
      <c r="D6660" t="s">
        <v>105</v>
      </c>
      <c r="E6660" t="s">
        <v>25129</v>
      </c>
      <c r="F6660" t="s">
        <v>4986</v>
      </c>
      <c r="G6660" t="s">
        <v>71</v>
      </c>
      <c r="H6660" t="s">
        <v>129</v>
      </c>
      <c r="I6660" t="s">
        <v>22</v>
      </c>
      <c r="J6660" t="s">
        <v>141</v>
      </c>
      <c r="K6660" t="s">
        <v>25130</v>
      </c>
      <c r="L6660" t="s">
        <v>25131</v>
      </c>
      <c r="M6660">
        <v>1.0069444439999999</v>
      </c>
      <c r="N6660">
        <v>0</v>
      </c>
      <c r="O6660">
        <v>238</v>
      </c>
      <c r="P6660">
        <v>0</v>
      </c>
      <c r="Q6660">
        <v>0</v>
      </c>
      <c r="R6660">
        <v>0</v>
      </c>
      <c r="S6660">
        <v>239.65277800000001</v>
      </c>
      <c r="T6660">
        <v>0</v>
      </c>
      <c r="U6660">
        <v>0</v>
      </c>
    </row>
    <row r="6661" spans="1:21" x14ac:dyDescent="0.25">
      <c r="A6661" t="s">
        <v>25132</v>
      </c>
      <c r="B6661">
        <v>1</v>
      </c>
      <c r="C6661" t="s">
        <v>79</v>
      </c>
      <c r="D6661" t="s">
        <v>120</v>
      </c>
      <c r="E6661" t="s">
        <v>25133</v>
      </c>
      <c r="F6661" t="s">
        <v>4986</v>
      </c>
      <c r="G6661" t="s">
        <v>71</v>
      </c>
      <c r="H6661" t="s">
        <v>129</v>
      </c>
      <c r="I6661" t="s">
        <v>22</v>
      </c>
      <c r="J6661" t="s">
        <v>141</v>
      </c>
      <c r="K6661" t="s">
        <v>25134</v>
      </c>
      <c r="L6661" t="s">
        <v>25135</v>
      </c>
      <c r="M6661">
        <v>1.0594444439999999</v>
      </c>
      <c r="N6661">
        <v>0</v>
      </c>
      <c r="O6661">
        <v>177</v>
      </c>
      <c r="P6661">
        <v>0</v>
      </c>
      <c r="Q6661">
        <v>0</v>
      </c>
      <c r="R6661">
        <v>0</v>
      </c>
      <c r="S6661">
        <v>187.52166700000001</v>
      </c>
      <c r="T6661">
        <v>0</v>
      </c>
      <c r="U6661">
        <v>0</v>
      </c>
    </row>
    <row r="6662" spans="1:21" x14ac:dyDescent="0.25">
      <c r="A6662" t="s">
        <v>25136</v>
      </c>
      <c r="B6662">
        <v>1</v>
      </c>
      <c r="C6662" t="s">
        <v>79</v>
      </c>
      <c r="D6662" t="s">
        <v>120</v>
      </c>
      <c r="E6662" t="s">
        <v>25137</v>
      </c>
      <c r="F6662" t="s">
        <v>177</v>
      </c>
      <c r="G6662" t="s">
        <v>71</v>
      </c>
      <c r="H6662" t="s">
        <v>129</v>
      </c>
      <c r="I6662" t="s">
        <v>22</v>
      </c>
      <c r="J6662" t="s">
        <v>130</v>
      </c>
      <c r="K6662" t="s">
        <v>25138</v>
      </c>
      <c r="L6662" t="s">
        <v>25139</v>
      </c>
      <c r="M6662">
        <v>1.4267341659999999</v>
      </c>
      <c r="N6662">
        <v>0</v>
      </c>
      <c r="O6662">
        <v>58</v>
      </c>
      <c r="P6662">
        <v>0</v>
      </c>
      <c r="Q6662">
        <v>0</v>
      </c>
      <c r="R6662">
        <v>0</v>
      </c>
      <c r="S6662">
        <v>82.750581999999994</v>
      </c>
      <c r="T6662">
        <v>0</v>
      </c>
      <c r="U6662">
        <v>0</v>
      </c>
    </row>
    <row r="6663" spans="1:21" x14ac:dyDescent="0.25">
      <c r="A6663" t="s">
        <v>25140</v>
      </c>
      <c r="B6663">
        <v>1</v>
      </c>
      <c r="C6663" t="s">
        <v>78</v>
      </c>
      <c r="D6663" t="s">
        <v>96</v>
      </c>
      <c r="E6663" t="s">
        <v>25141</v>
      </c>
      <c r="F6663" t="s">
        <v>6612</v>
      </c>
      <c r="G6663" t="s">
        <v>72</v>
      </c>
      <c r="H6663" t="s">
        <v>129</v>
      </c>
      <c r="I6663" t="s">
        <v>22</v>
      </c>
      <c r="J6663" t="s">
        <v>141</v>
      </c>
      <c r="K6663" t="s">
        <v>25142</v>
      </c>
      <c r="L6663" t="s">
        <v>25143</v>
      </c>
      <c r="M6663">
        <v>0.72972222200000003</v>
      </c>
      <c r="N6663">
        <v>0</v>
      </c>
      <c r="O6663">
        <v>0</v>
      </c>
      <c r="P6663">
        <v>2</v>
      </c>
      <c r="Q6663">
        <v>0</v>
      </c>
      <c r="R6663">
        <v>0</v>
      </c>
      <c r="S6663">
        <v>0</v>
      </c>
      <c r="T6663">
        <v>1.459444</v>
      </c>
      <c r="U6663">
        <v>0</v>
      </c>
    </row>
    <row r="6664" spans="1:21" x14ac:dyDescent="0.25">
      <c r="A6664" t="s">
        <v>25144</v>
      </c>
      <c r="B6664">
        <v>1</v>
      </c>
      <c r="C6664" t="s">
        <v>79</v>
      </c>
      <c r="D6664" t="s">
        <v>124</v>
      </c>
      <c r="E6664" t="s">
        <v>25145</v>
      </c>
      <c r="F6664" t="s">
        <v>140</v>
      </c>
      <c r="G6664" t="s">
        <v>72</v>
      </c>
      <c r="H6664" t="s">
        <v>168</v>
      </c>
      <c r="I6664" t="s">
        <v>22</v>
      </c>
      <c r="J6664" t="s">
        <v>141</v>
      </c>
      <c r="K6664" t="s">
        <v>25146</v>
      </c>
      <c r="L6664" t="s">
        <v>25147</v>
      </c>
      <c r="M6664">
        <v>1.0277777E-2</v>
      </c>
      <c r="N6664">
        <v>30</v>
      </c>
      <c r="O6664">
        <v>2284</v>
      </c>
      <c r="P6664">
        <v>343</v>
      </c>
      <c r="Q6664">
        <v>446</v>
      </c>
      <c r="R6664">
        <v>0.30833300000000002</v>
      </c>
      <c r="S6664">
        <v>23.474443000000001</v>
      </c>
      <c r="T6664">
        <v>3.5252780000000001</v>
      </c>
      <c r="U6664">
        <v>4.5838890000000001</v>
      </c>
    </row>
    <row r="6665" spans="1:21" x14ac:dyDescent="0.25">
      <c r="A6665" t="s">
        <v>25148</v>
      </c>
      <c r="B6665">
        <v>1</v>
      </c>
      <c r="C6665" t="s">
        <v>79</v>
      </c>
      <c r="D6665" t="s">
        <v>124</v>
      </c>
      <c r="E6665" t="s">
        <v>25149</v>
      </c>
      <c r="F6665" t="s">
        <v>140</v>
      </c>
      <c r="G6665" t="s">
        <v>72</v>
      </c>
      <c r="H6665" t="s">
        <v>168</v>
      </c>
      <c r="I6665" t="s">
        <v>22</v>
      </c>
      <c r="J6665" t="s">
        <v>141</v>
      </c>
      <c r="K6665" t="s">
        <v>25150</v>
      </c>
      <c r="L6665" t="s">
        <v>25151</v>
      </c>
      <c r="M6665">
        <v>8.3333330000000001E-3</v>
      </c>
      <c r="N6665">
        <v>30</v>
      </c>
      <c r="O6665">
        <v>2284</v>
      </c>
      <c r="P6665">
        <v>343</v>
      </c>
      <c r="Q6665">
        <v>446</v>
      </c>
      <c r="R6665">
        <v>0.25</v>
      </c>
      <c r="S6665">
        <v>19.033332999999999</v>
      </c>
      <c r="T6665">
        <v>2.858333</v>
      </c>
      <c r="U6665">
        <v>3.7166670000000002</v>
      </c>
    </row>
    <row r="6666" spans="1:21" x14ac:dyDescent="0.25">
      <c r="A6666" t="s">
        <v>25152</v>
      </c>
      <c r="B6666">
        <v>1</v>
      </c>
      <c r="C6666" t="s">
        <v>79</v>
      </c>
      <c r="D6666" t="s">
        <v>124</v>
      </c>
      <c r="E6666" t="s">
        <v>25153</v>
      </c>
      <c r="F6666" t="s">
        <v>140</v>
      </c>
      <c r="G6666" t="s">
        <v>72</v>
      </c>
      <c r="H6666" t="s">
        <v>129</v>
      </c>
      <c r="I6666" t="s">
        <v>22</v>
      </c>
      <c r="J6666" t="s">
        <v>141</v>
      </c>
      <c r="K6666" t="s">
        <v>25154</v>
      </c>
      <c r="L6666" t="s">
        <v>25155</v>
      </c>
      <c r="M6666">
        <v>0.72055555500000001</v>
      </c>
      <c r="N6666">
        <v>7</v>
      </c>
      <c r="O6666">
        <v>859</v>
      </c>
      <c r="P6666">
        <v>22</v>
      </c>
      <c r="Q6666">
        <v>111</v>
      </c>
      <c r="R6666">
        <v>5.0438890000000001</v>
      </c>
      <c r="S6666">
        <v>618.957222</v>
      </c>
      <c r="T6666">
        <v>15.852221999999999</v>
      </c>
      <c r="U6666">
        <v>79.981667000000002</v>
      </c>
    </row>
    <row r="6667" spans="1:21" x14ac:dyDescent="0.25">
      <c r="A6667" t="s">
        <v>25156</v>
      </c>
      <c r="B6667">
        <v>1</v>
      </c>
      <c r="C6667" t="s">
        <v>79</v>
      </c>
      <c r="D6667" t="s">
        <v>124</v>
      </c>
      <c r="E6667" t="s">
        <v>25145</v>
      </c>
      <c r="F6667" t="s">
        <v>140</v>
      </c>
      <c r="G6667" t="s">
        <v>72</v>
      </c>
      <c r="H6667" t="s">
        <v>129</v>
      </c>
      <c r="I6667" t="s">
        <v>22</v>
      </c>
      <c r="J6667" t="s">
        <v>141</v>
      </c>
      <c r="K6667" t="s">
        <v>25157</v>
      </c>
      <c r="L6667" t="s">
        <v>25158</v>
      </c>
      <c r="M6667">
        <v>0.242777777</v>
      </c>
      <c r="N6667">
        <v>30</v>
      </c>
      <c r="O6667">
        <v>2283</v>
      </c>
      <c r="P6667">
        <v>342</v>
      </c>
      <c r="Q6667">
        <v>442</v>
      </c>
      <c r="R6667">
        <v>7.2833329999999998</v>
      </c>
      <c r="S6667">
        <v>554.26166499999999</v>
      </c>
      <c r="T6667">
        <v>83.03</v>
      </c>
      <c r="U6667">
        <v>107.307777</v>
      </c>
    </row>
    <row r="6668" spans="1:21" x14ac:dyDescent="0.25">
      <c r="A6668" t="s">
        <v>25159</v>
      </c>
      <c r="B6668">
        <v>1</v>
      </c>
      <c r="C6668" t="s">
        <v>79</v>
      </c>
      <c r="D6668" t="s">
        <v>124</v>
      </c>
      <c r="E6668" t="s">
        <v>25160</v>
      </c>
      <c r="F6668" t="s">
        <v>5012</v>
      </c>
      <c r="G6668" t="s">
        <v>72</v>
      </c>
      <c r="H6668" t="s">
        <v>129</v>
      </c>
      <c r="I6668" t="s">
        <v>22</v>
      </c>
      <c r="J6668" t="s">
        <v>141</v>
      </c>
      <c r="K6668" t="s">
        <v>25161</v>
      </c>
      <c r="L6668" t="s">
        <v>25162</v>
      </c>
      <c r="M6668">
        <v>0.58027777700000005</v>
      </c>
      <c r="N6668">
        <v>0</v>
      </c>
      <c r="O6668">
        <v>0</v>
      </c>
      <c r="P6668">
        <v>1</v>
      </c>
      <c r="Q6668">
        <v>0</v>
      </c>
      <c r="R6668">
        <v>0</v>
      </c>
      <c r="S6668">
        <v>0</v>
      </c>
      <c r="T6668">
        <v>0.58027799999999996</v>
      </c>
      <c r="U6668">
        <v>0</v>
      </c>
    </row>
    <row r="6669" spans="1:21" x14ac:dyDescent="0.25">
      <c r="A6669" t="s">
        <v>25163</v>
      </c>
      <c r="B6669">
        <v>1</v>
      </c>
      <c r="C6669" t="s">
        <v>79</v>
      </c>
      <c r="D6669" t="s">
        <v>124</v>
      </c>
      <c r="E6669" t="s">
        <v>25164</v>
      </c>
      <c r="F6669" t="s">
        <v>140</v>
      </c>
      <c r="G6669" t="s">
        <v>72</v>
      </c>
      <c r="H6669" t="s">
        <v>129</v>
      </c>
      <c r="I6669" t="s">
        <v>22</v>
      </c>
      <c r="J6669" t="s">
        <v>141</v>
      </c>
      <c r="K6669" t="s">
        <v>25165</v>
      </c>
      <c r="L6669" t="s">
        <v>25166</v>
      </c>
      <c r="M6669">
        <v>0.123888888</v>
      </c>
      <c r="N6669">
        <v>0</v>
      </c>
      <c r="O6669">
        <v>0</v>
      </c>
      <c r="P6669">
        <v>44</v>
      </c>
      <c r="Q6669">
        <v>39</v>
      </c>
      <c r="R6669">
        <v>0</v>
      </c>
      <c r="S6669">
        <v>0</v>
      </c>
      <c r="T6669">
        <v>5.451111</v>
      </c>
      <c r="U6669">
        <v>4.8316670000000004</v>
      </c>
    </row>
    <row r="6670" spans="1:21" x14ac:dyDescent="0.25">
      <c r="A6670" t="s">
        <v>25167</v>
      </c>
      <c r="B6670">
        <v>1</v>
      </c>
      <c r="C6670" t="s">
        <v>79</v>
      </c>
      <c r="D6670" t="s">
        <v>124</v>
      </c>
      <c r="E6670" t="s">
        <v>25168</v>
      </c>
      <c r="F6670" t="s">
        <v>140</v>
      </c>
      <c r="G6670" t="s">
        <v>72</v>
      </c>
      <c r="H6670" t="s">
        <v>129</v>
      </c>
      <c r="I6670" t="s">
        <v>22</v>
      </c>
      <c r="J6670" t="s">
        <v>141</v>
      </c>
      <c r="K6670" t="s">
        <v>19855</v>
      </c>
      <c r="L6670" t="s">
        <v>25169</v>
      </c>
      <c r="M6670">
        <v>0.82777777699999999</v>
      </c>
      <c r="N6670">
        <v>0</v>
      </c>
      <c r="O6670">
        <v>0</v>
      </c>
      <c r="P6670">
        <v>133</v>
      </c>
      <c r="Q6670">
        <v>6</v>
      </c>
      <c r="R6670">
        <v>0</v>
      </c>
      <c r="S6670">
        <v>0</v>
      </c>
      <c r="T6670">
        <v>110.094444</v>
      </c>
      <c r="U6670">
        <v>4.9666670000000002</v>
      </c>
    </row>
    <row r="6671" spans="1:21" x14ac:dyDescent="0.25">
      <c r="A6671" t="s">
        <v>25170</v>
      </c>
      <c r="B6671">
        <v>1</v>
      </c>
      <c r="C6671" t="s">
        <v>79</v>
      </c>
      <c r="D6671" t="s">
        <v>124</v>
      </c>
      <c r="E6671" t="s">
        <v>25149</v>
      </c>
      <c r="F6671" t="s">
        <v>140</v>
      </c>
      <c r="G6671" t="s">
        <v>72</v>
      </c>
      <c r="H6671" t="s">
        <v>168</v>
      </c>
      <c r="I6671" t="s">
        <v>22</v>
      </c>
      <c r="J6671" t="s">
        <v>141</v>
      </c>
      <c r="K6671" t="s">
        <v>25171</v>
      </c>
      <c r="L6671" t="s">
        <v>25172</v>
      </c>
      <c r="M6671">
        <v>1.1111111E-2</v>
      </c>
      <c r="N6671">
        <v>30</v>
      </c>
      <c r="O6671">
        <v>2284</v>
      </c>
      <c r="P6671">
        <v>341</v>
      </c>
      <c r="Q6671">
        <v>330</v>
      </c>
      <c r="R6671">
        <v>0.33333299999999999</v>
      </c>
      <c r="S6671">
        <v>25.377777999999999</v>
      </c>
      <c r="T6671">
        <v>3.7888890000000002</v>
      </c>
      <c r="U6671">
        <v>3.6666669999999999</v>
      </c>
    </row>
    <row r="6672" spans="1:21" x14ac:dyDescent="0.25">
      <c r="A6672" t="s">
        <v>25173</v>
      </c>
      <c r="B6672">
        <v>1</v>
      </c>
      <c r="C6672" t="s">
        <v>79</v>
      </c>
      <c r="D6672" t="s">
        <v>124</v>
      </c>
      <c r="E6672" t="s">
        <v>25174</v>
      </c>
      <c r="F6672" t="s">
        <v>140</v>
      </c>
      <c r="G6672" t="s">
        <v>72</v>
      </c>
      <c r="H6672" t="s">
        <v>129</v>
      </c>
      <c r="I6672" t="s">
        <v>22</v>
      </c>
      <c r="J6672" t="s">
        <v>141</v>
      </c>
      <c r="K6672" t="s">
        <v>25175</v>
      </c>
      <c r="L6672" t="s">
        <v>25176</v>
      </c>
      <c r="M6672">
        <v>4.7880555549999997</v>
      </c>
      <c r="N6672">
        <v>0</v>
      </c>
      <c r="O6672">
        <v>0</v>
      </c>
      <c r="P6672">
        <v>38</v>
      </c>
      <c r="Q6672">
        <v>1</v>
      </c>
      <c r="R6672">
        <v>0</v>
      </c>
      <c r="S6672">
        <v>0</v>
      </c>
      <c r="T6672">
        <v>181.946111</v>
      </c>
      <c r="U6672">
        <v>4.7880560000000001</v>
      </c>
    </row>
    <row r="6673" spans="1:21" x14ac:dyDescent="0.25">
      <c r="A6673" t="s">
        <v>25177</v>
      </c>
      <c r="B6673">
        <v>1</v>
      </c>
      <c r="C6673" t="s">
        <v>79</v>
      </c>
      <c r="D6673" t="s">
        <v>124</v>
      </c>
      <c r="E6673" t="s">
        <v>25178</v>
      </c>
      <c r="F6673" t="s">
        <v>140</v>
      </c>
      <c r="G6673" t="s">
        <v>72</v>
      </c>
      <c r="H6673" t="s">
        <v>129</v>
      </c>
      <c r="I6673" t="s">
        <v>22</v>
      </c>
      <c r="J6673" t="s">
        <v>141</v>
      </c>
      <c r="K6673" t="s">
        <v>25179</v>
      </c>
      <c r="L6673" t="s">
        <v>25180</v>
      </c>
      <c r="M6673">
        <v>2.903888888</v>
      </c>
      <c r="N6673">
        <v>0</v>
      </c>
      <c r="O6673">
        <v>0</v>
      </c>
      <c r="P6673">
        <v>38</v>
      </c>
      <c r="Q6673">
        <v>1</v>
      </c>
      <c r="R6673">
        <v>0</v>
      </c>
      <c r="S6673">
        <v>0</v>
      </c>
      <c r="T6673">
        <v>110.34777800000001</v>
      </c>
      <c r="U6673">
        <v>2.9038889999999999</v>
      </c>
    </row>
    <row r="6674" spans="1:21" x14ac:dyDescent="0.25">
      <c r="A6674" t="s">
        <v>25181</v>
      </c>
      <c r="B6674">
        <v>1</v>
      </c>
      <c r="C6674" t="s">
        <v>79</v>
      </c>
      <c r="D6674" t="s">
        <v>124</v>
      </c>
      <c r="E6674" t="s">
        <v>25149</v>
      </c>
      <c r="F6674" t="s">
        <v>140</v>
      </c>
      <c r="G6674" t="s">
        <v>72</v>
      </c>
      <c r="H6674" t="s">
        <v>168</v>
      </c>
      <c r="I6674" t="s">
        <v>22</v>
      </c>
      <c r="J6674" t="s">
        <v>141</v>
      </c>
      <c r="K6674" t="s">
        <v>25182</v>
      </c>
      <c r="L6674" t="s">
        <v>25183</v>
      </c>
      <c r="M6674">
        <v>8.3333330000000001E-3</v>
      </c>
      <c r="N6674">
        <v>30</v>
      </c>
      <c r="O6674">
        <v>2284</v>
      </c>
      <c r="P6674">
        <v>343</v>
      </c>
      <c r="Q6674">
        <v>446</v>
      </c>
      <c r="R6674">
        <v>0.25</v>
      </c>
      <c r="S6674">
        <v>19.033332999999999</v>
      </c>
      <c r="T6674">
        <v>2.858333</v>
      </c>
      <c r="U6674">
        <v>3.7166670000000002</v>
      </c>
    </row>
    <row r="6675" spans="1:21" x14ac:dyDescent="0.25">
      <c r="A6675" t="s">
        <v>25184</v>
      </c>
      <c r="B6675">
        <v>1</v>
      </c>
      <c r="C6675" t="s">
        <v>79</v>
      </c>
      <c r="D6675" t="s">
        <v>124</v>
      </c>
      <c r="E6675" t="s">
        <v>25145</v>
      </c>
      <c r="F6675" t="s">
        <v>140</v>
      </c>
      <c r="G6675" t="s">
        <v>72</v>
      </c>
      <c r="H6675" t="s">
        <v>129</v>
      </c>
      <c r="I6675" t="s">
        <v>22</v>
      </c>
      <c r="J6675" t="s">
        <v>141</v>
      </c>
      <c r="K6675" t="s">
        <v>25185</v>
      </c>
      <c r="L6675" t="s">
        <v>25186</v>
      </c>
      <c r="M6675">
        <v>5.5555555E-2</v>
      </c>
      <c r="N6675">
        <v>30</v>
      </c>
      <c r="O6675">
        <v>2263</v>
      </c>
      <c r="P6675">
        <v>343</v>
      </c>
      <c r="Q6675">
        <v>446</v>
      </c>
      <c r="R6675">
        <v>1.6666669999999999</v>
      </c>
      <c r="S6675">
        <v>125.722221</v>
      </c>
      <c r="T6675">
        <v>19.055554999999998</v>
      </c>
      <c r="U6675">
        <v>24.777778000000001</v>
      </c>
    </row>
    <row r="6676" spans="1:21" x14ac:dyDescent="0.25">
      <c r="A6676" t="s">
        <v>25187</v>
      </c>
      <c r="B6676">
        <v>1</v>
      </c>
      <c r="C6676" t="s">
        <v>79</v>
      </c>
      <c r="D6676" t="s">
        <v>124</v>
      </c>
      <c r="E6676" t="s">
        <v>25188</v>
      </c>
      <c r="F6676" t="s">
        <v>5012</v>
      </c>
      <c r="G6676" t="s">
        <v>72</v>
      </c>
      <c r="H6676" t="s">
        <v>129</v>
      </c>
      <c r="I6676" t="s">
        <v>22</v>
      </c>
      <c r="J6676" t="s">
        <v>141</v>
      </c>
      <c r="K6676" t="s">
        <v>25189</v>
      </c>
      <c r="L6676" t="s">
        <v>25190</v>
      </c>
      <c r="M6676">
        <v>1.9502777769999999</v>
      </c>
      <c r="N6676">
        <v>0</v>
      </c>
      <c r="O6676">
        <v>0</v>
      </c>
      <c r="P6676">
        <v>44</v>
      </c>
      <c r="Q6676">
        <v>39</v>
      </c>
      <c r="R6676">
        <v>0</v>
      </c>
      <c r="S6676">
        <v>0</v>
      </c>
      <c r="T6676">
        <v>85.812222000000006</v>
      </c>
      <c r="U6676">
        <v>76.060833000000002</v>
      </c>
    </row>
    <row r="6677" spans="1:21" x14ac:dyDescent="0.25">
      <c r="A6677" t="s">
        <v>25191</v>
      </c>
      <c r="B6677">
        <v>1</v>
      </c>
      <c r="C6677" t="s">
        <v>79</v>
      </c>
      <c r="D6677" t="s">
        <v>124</v>
      </c>
      <c r="E6677" t="s">
        <v>25168</v>
      </c>
      <c r="F6677" t="s">
        <v>140</v>
      </c>
      <c r="G6677" t="s">
        <v>72</v>
      </c>
      <c r="H6677" t="s">
        <v>129</v>
      </c>
      <c r="I6677" t="s">
        <v>22</v>
      </c>
      <c r="J6677" t="s">
        <v>141</v>
      </c>
      <c r="K6677" t="s">
        <v>25192</v>
      </c>
      <c r="L6677" t="s">
        <v>25193</v>
      </c>
      <c r="M6677">
        <v>1.180555555</v>
      </c>
      <c r="N6677">
        <v>0</v>
      </c>
      <c r="O6677">
        <v>0</v>
      </c>
      <c r="P6677">
        <v>133</v>
      </c>
      <c r="Q6677">
        <v>6</v>
      </c>
      <c r="R6677">
        <v>0</v>
      </c>
      <c r="S6677">
        <v>0</v>
      </c>
      <c r="T6677">
        <v>157.01388900000001</v>
      </c>
      <c r="U6677">
        <v>7.0833329999999997</v>
      </c>
    </row>
    <row r="6678" spans="1:21" x14ac:dyDescent="0.25">
      <c r="A6678" t="s">
        <v>25194</v>
      </c>
      <c r="B6678">
        <v>1</v>
      </c>
      <c r="C6678" t="s">
        <v>79</v>
      </c>
      <c r="D6678" t="s">
        <v>124</v>
      </c>
      <c r="E6678" t="s">
        <v>25195</v>
      </c>
      <c r="F6678" t="s">
        <v>5012</v>
      </c>
      <c r="G6678" t="s">
        <v>72</v>
      </c>
      <c r="H6678" t="s">
        <v>129</v>
      </c>
      <c r="I6678" t="s">
        <v>22</v>
      </c>
      <c r="J6678" t="s">
        <v>141</v>
      </c>
      <c r="K6678" t="s">
        <v>25196</v>
      </c>
      <c r="L6678" t="s">
        <v>25197</v>
      </c>
      <c r="M6678">
        <v>3.2830555549999998</v>
      </c>
      <c r="N6678">
        <v>0</v>
      </c>
      <c r="O6678">
        <v>0</v>
      </c>
      <c r="P6678">
        <v>0</v>
      </c>
      <c r="Q6678">
        <v>26</v>
      </c>
      <c r="R6678">
        <v>0</v>
      </c>
      <c r="S6678">
        <v>0</v>
      </c>
      <c r="T6678">
        <v>0</v>
      </c>
      <c r="U6678">
        <v>85.359443999999996</v>
      </c>
    </row>
    <row r="6679" spans="1:21" x14ac:dyDescent="0.25">
      <c r="A6679" t="s">
        <v>25198</v>
      </c>
      <c r="B6679">
        <v>1</v>
      </c>
      <c r="C6679" t="s">
        <v>79</v>
      </c>
      <c r="D6679" t="s">
        <v>124</v>
      </c>
      <c r="E6679" t="s">
        <v>25199</v>
      </c>
      <c r="F6679" t="s">
        <v>140</v>
      </c>
      <c r="G6679" t="s">
        <v>72</v>
      </c>
      <c r="H6679" t="s">
        <v>129</v>
      </c>
      <c r="I6679" t="s">
        <v>22</v>
      </c>
      <c r="J6679" t="s">
        <v>141</v>
      </c>
      <c r="K6679" t="s">
        <v>25200</v>
      </c>
      <c r="L6679" t="s">
        <v>25201</v>
      </c>
      <c r="M6679">
        <v>0.51611111099999996</v>
      </c>
      <c r="N6679">
        <v>1</v>
      </c>
      <c r="O6679">
        <v>0</v>
      </c>
      <c r="P6679">
        <v>111</v>
      </c>
      <c r="Q6679">
        <v>596</v>
      </c>
      <c r="R6679">
        <v>0.51611099999999999</v>
      </c>
      <c r="S6679">
        <v>0</v>
      </c>
      <c r="T6679">
        <v>57.288333000000002</v>
      </c>
      <c r="U6679">
        <v>307.60222199999998</v>
      </c>
    </row>
    <row r="6680" spans="1:21" x14ac:dyDescent="0.25">
      <c r="A6680" t="s">
        <v>25202</v>
      </c>
      <c r="B6680">
        <v>1</v>
      </c>
      <c r="C6680" t="s">
        <v>79</v>
      </c>
      <c r="D6680" t="s">
        <v>116</v>
      </c>
      <c r="E6680" t="s">
        <v>25203</v>
      </c>
      <c r="F6680" t="s">
        <v>4986</v>
      </c>
      <c r="G6680" t="s">
        <v>71</v>
      </c>
      <c r="H6680" t="s">
        <v>129</v>
      </c>
      <c r="I6680" t="s">
        <v>22</v>
      </c>
      <c r="J6680" t="s">
        <v>141</v>
      </c>
      <c r="K6680" t="s">
        <v>25204</v>
      </c>
      <c r="L6680" t="s">
        <v>25205</v>
      </c>
      <c r="M6680">
        <v>0.31333333299999999</v>
      </c>
      <c r="N6680">
        <v>0</v>
      </c>
      <c r="O6680">
        <v>2</v>
      </c>
      <c r="P6680">
        <v>0</v>
      </c>
      <c r="Q6680">
        <v>16</v>
      </c>
      <c r="R6680">
        <v>0</v>
      </c>
      <c r="S6680">
        <v>0.62666699999999997</v>
      </c>
      <c r="T6680">
        <v>0</v>
      </c>
      <c r="U6680">
        <v>5.0133330000000003</v>
      </c>
    </row>
    <row r="6681" spans="1:21" x14ac:dyDescent="0.25">
      <c r="A6681" t="s">
        <v>25206</v>
      </c>
      <c r="B6681">
        <v>1</v>
      </c>
      <c r="C6681" t="s">
        <v>78</v>
      </c>
      <c r="D6681" t="s">
        <v>96</v>
      </c>
      <c r="E6681" t="s">
        <v>25207</v>
      </c>
      <c r="F6681" t="s">
        <v>3423</v>
      </c>
      <c r="G6681" t="s">
        <v>72</v>
      </c>
      <c r="H6681" t="s">
        <v>129</v>
      </c>
      <c r="I6681" t="s">
        <v>22</v>
      </c>
      <c r="J6681" t="s">
        <v>141</v>
      </c>
      <c r="K6681" t="s">
        <v>25208</v>
      </c>
      <c r="L6681" t="s">
        <v>25209</v>
      </c>
      <c r="M6681">
        <v>1.166666666</v>
      </c>
      <c r="N6681">
        <v>0</v>
      </c>
      <c r="O6681">
        <v>17</v>
      </c>
      <c r="P6681">
        <v>0</v>
      </c>
      <c r="Q6681">
        <v>3</v>
      </c>
      <c r="R6681">
        <v>0</v>
      </c>
      <c r="S6681">
        <v>19.833333</v>
      </c>
      <c r="T6681">
        <v>0</v>
      </c>
      <c r="U6681">
        <v>3.5</v>
      </c>
    </row>
    <row r="6682" spans="1:21" x14ac:dyDescent="0.25">
      <c r="A6682" t="s">
        <v>25210</v>
      </c>
      <c r="B6682">
        <v>1</v>
      </c>
      <c r="C6682" t="s">
        <v>79</v>
      </c>
      <c r="D6682" t="s">
        <v>120</v>
      </c>
      <c r="E6682" t="s">
        <v>25211</v>
      </c>
      <c r="F6682" t="s">
        <v>6241</v>
      </c>
      <c r="G6682" t="s">
        <v>71</v>
      </c>
      <c r="H6682" t="s">
        <v>129</v>
      </c>
      <c r="I6682" t="s">
        <v>22</v>
      </c>
      <c r="J6682" t="s">
        <v>141</v>
      </c>
      <c r="K6682" t="s">
        <v>25212</v>
      </c>
      <c r="L6682" t="s">
        <v>25213</v>
      </c>
      <c r="M6682">
        <v>1.5802777770000001</v>
      </c>
      <c r="N6682">
        <v>0</v>
      </c>
      <c r="O6682">
        <v>4</v>
      </c>
      <c r="P6682">
        <v>0</v>
      </c>
      <c r="Q6682">
        <v>0</v>
      </c>
      <c r="R6682">
        <v>0</v>
      </c>
      <c r="S6682">
        <v>6.3211110000000001</v>
      </c>
      <c r="T6682">
        <v>0</v>
      </c>
      <c r="U6682">
        <v>0</v>
      </c>
    </row>
    <row r="6683" spans="1:21" x14ac:dyDescent="0.25">
      <c r="A6683" t="s">
        <v>25214</v>
      </c>
      <c r="B6683">
        <v>1</v>
      </c>
      <c r="C6683" t="s">
        <v>79</v>
      </c>
      <c r="D6683" t="s">
        <v>120</v>
      </c>
      <c r="E6683" t="s">
        <v>25215</v>
      </c>
      <c r="F6683" t="s">
        <v>5626</v>
      </c>
      <c r="G6683" t="s">
        <v>71</v>
      </c>
      <c r="H6683" t="s">
        <v>129</v>
      </c>
      <c r="I6683" t="s">
        <v>22</v>
      </c>
      <c r="J6683" t="s">
        <v>141</v>
      </c>
      <c r="K6683" t="s">
        <v>25216</v>
      </c>
      <c r="L6683" t="s">
        <v>25217</v>
      </c>
      <c r="M6683">
        <v>0.98166666599999997</v>
      </c>
      <c r="N6683">
        <v>0</v>
      </c>
      <c r="O6683">
        <v>18</v>
      </c>
      <c r="P6683">
        <v>0</v>
      </c>
      <c r="Q6683">
        <v>0</v>
      </c>
      <c r="R6683">
        <v>0</v>
      </c>
      <c r="S6683">
        <v>17.670000000000002</v>
      </c>
      <c r="T6683">
        <v>0</v>
      </c>
      <c r="U6683">
        <v>0</v>
      </c>
    </row>
    <row r="6684" spans="1:21" x14ac:dyDescent="0.25">
      <c r="A6684" t="s">
        <v>25218</v>
      </c>
      <c r="B6684">
        <v>1</v>
      </c>
      <c r="C6684" t="s">
        <v>79</v>
      </c>
      <c r="D6684" t="s">
        <v>120</v>
      </c>
      <c r="E6684" t="s">
        <v>12788</v>
      </c>
      <c r="F6684" t="s">
        <v>5626</v>
      </c>
      <c r="G6684" t="s">
        <v>71</v>
      </c>
      <c r="H6684" t="s">
        <v>129</v>
      </c>
      <c r="I6684" t="s">
        <v>22</v>
      </c>
      <c r="J6684" t="s">
        <v>141</v>
      </c>
      <c r="K6684" t="s">
        <v>25219</v>
      </c>
      <c r="L6684" t="s">
        <v>25220</v>
      </c>
      <c r="M6684">
        <v>0.94888888800000004</v>
      </c>
      <c r="N6684">
        <v>0</v>
      </c>
      <c r="O6684">
        <v>85</v>
      </c>
      <c r="P6684">
        <v>0</v>
      </c>
      <c r="Q6684">
        <v>0</v>
      </c>
      <c r="R6684">
        <v>0</v>
      </c>
      <c r="S6684">
        <v>80.655555000000007</v>
      </c>
      <c r="T6684">
        <v>0</v>
      </c>
      <c r="U6684">
        <v>0</v>
      </c>
    </row>
    <row r="6685" spans="1:21" x14ac:dyDescent="0.25">
      <c r="A6685" t="s">
        <v>25221</v>
      </c>
      <c r="B6685">
        <v>1</v>
      </c>
      <c r="C6685" t="s">
        <v>79</v>
      </c>
      <c r="D6685" t="s">
        <v>120</v>
      </c>
      <c r="E6685" t="s">
        <v>12821</v>
      </c>
      <c r="F6685" t="s">
        <v>140</v>
      </c>
      <c r="G6685" t="s">
        <v>72</v>
      </c>
      <c r="H6685" t="s">
        <v>129</v>
      </c>
      <c r="I6685" t="s">
        <v>22</v>
      </c>
      <c r="J6685" t="s">
        <v>141</v>
      </c>
      <c r="K6685" t="s">
        <v>25222</v>
      </c>
      <c r="L6685" t="s">
        <v>25223</v>
      </c>
      <c r="M6685">
        <v>2.3675000000000002</v>
      </c>
      <c r="N6685">
        <v>9</v>
      </c>
      <c r="O6685">
        <v>162</v>
      </c>
      <c r="P6685">
        <v>247</v>
      </c>
      <c r="Q6685">
        <v>13</v>
      </c>
      <c r="R6685">
        <v>21.307500000000001</v>
      </c>
      <c r="S6685">
        <v>383.53500000000003</v>
      </c>
      <c r="T6685">
        <v>584.77250000000004</v>
      </c>
      <c r="U6685">
        <v>30.7775</v>
      </c>
    </row>
    <row r="6686" spans="1:21" x14ac:dyDescent="0.25">
      <c r="A6686" t="s">
        <v>25224</v>
      </c>
      <c r="B6686">
        <v>1</v>
      </c>
      <c r="C6686" t="s">
        <v>79</v>
      </c>
      <c r="D6686" t="s">
        <v>119</v>
      </c>
      <c r="E6686" t="s">
        <v>25225</v>
      </c>
      <c r="F6686" t="s">
        <v>140</v>
      </c>
      <c r="G6686" t="s">
        <v>72</v>
      </c>
      <c r="H6686" t="s">
        <v>129</v>
      </c>
      <c r="I6686" t="s">
        <v>22</v>
      </c>
      <c r="J6686" t="s">
        <v>141</v>
      </c>
      <c r="K6686" t="s">
        <v>25226</v>
      </c>
      <c r="L6686" t="s">
        <v>25227</v>
      </c>
      <c r="M6686">
        <v>0.74138888800000002</v>
      </c>
      <c r="N6686">
        <v>4</v>
      </c>
      <c r="O6686">
        <v>1778</v>
      </c>
      <c r="P6686">
        <v>0</v>
      </c>
      <c r="Q6686">
        <v>0</v>
      </c>
      <c r="R6686">
        <v>2.9655559999999999</v>
      </c>
      <c r="S6686">
        <v>1318.189443</v>
      </c>
      <c r="T6686">
        <v>0</v>
      </c>
      <c r="U6686">
        <v>0</v>
      </c>
    </row>
    <row r="6687" spans="1:21" x14ac:dyDescent="0.25">
      <c r="A6687" t="s">
        <v>25228</v>
      </c>
      <c r="B6687">
        <v>1</v>
      </c>
      <c r="C6687" t="s">
        <v>78</v>
      </c>
      <c r="D6687" t="s">
        <v>97</v>
      </c>
      <c r="E6687" t="s">
        <v>25229</v>
      </c>
      <c r="F6687" t="s">
        <v>5417</v>
      </c>
      <c r="G6687" t="s">
        <v>71</v>
      </c>
      <c r="H6687" t="s">
        <v>129</v>
      </c>
      <c r="I6687" t="s">
        <v>22</v>
      </c>
      <c r="J6687" t="s">
        <v>141</v>
      </c>
      <c r="K6687" t="s">
        <v>25230</v>
      </c>
      <c r="L6687" t="s">
        <v>25231</v>
      </c>
      <c r="M6687">
        <v>8.5133333330000003</v>
      </c>
      <c r="N6687">
        <v>0</v>
      </c>
      <c r="O6687">
        <v>2</v>
      </c>
      <c r="P6687">
        <v>0</v>
      </c>
      <c r="Q6687">
        <v>0</v>
      </c>
      <c r="R6687">
        <v>0</v>
      </c>
      <c r="S6687">
        <v>17.026667</v>
      </c>
      <c r="T6687">
        <v>0</v>
      </c>
      <c r="U6687">
        <v>0</v>
      </c>
    </row>
    <row r="6688" spans="1:21" x14ac:dyDescent="0.25">
      <c r="A6688" t="s">
        <v>25232</v>
      </c>
      <c r="B6688">
        <v>1</v>
      </c>
      <c r="C6688" t="s">
        <v>79</v>
      </c>
      <c r="D6688" t="s">
        <v>119</v>
      </c>
      <c r="E6688" t="s">
        <v>4902</v>
      </c>
      <c r="F6688" t="s">
        <v>140</v>
      </c>
      <c r="G6688" t="s">
        <v>72</v>
      </c>
      <c r="H6688" t="s">
        <v>129</v>
      </c>
      <c r="I6688" t="s">
        <v>22</v>
      </c>
      <c r="J6688" t="s">
        <v>141</v>
      </c>
      <c r="K6688" t="s">
        <v>25233</v>
      </c>
      <c r="L6688" t="s">
        <v>25234</v>
      </c>
      <c r="M6688">
        <v>0.245</v>
      </c>
      <c r="N6688">
        <v>0</v>
      </c>
      <c r="O6688">
        <v>0</v>
      </c>
      <c r="P6688">
        <v>50</v>
      </c>
      <c r="Q6688">
        <v>1007</v>
      </c>
      <c r="R6688">
        <v>0</v>
      </c>
      <c r="S6688">
        <v>0</v>
      </c>
      <c r="T6688">
        <v>12.25</v>
      </c>
      <c r="U6688">
        <v>246.715</v>
      </c>
    </row>
    <row r="6689" spans="1:21" x14ac:dyDescent="0.25">
      <c r="A6689" t="s">
        <v>25235</v>
      </c>
      <c r="B6689">
        <v>1</v>
      </c>
      <c r="C6689" t="s">
        <v>79</v>
      </c>
      <c r="D6689" t="s">
        <v>119</v>
      </c>
      <c r="E6689" t="s">
        <v>4894</v>
      </c>
      <c r="F6689" t="s">
        <v>150</v>
      </c>
      <c r="G6689" t="s">
        <v>72</v>
      </c>
      <c r="H6689" t="s">
        <v>129</v>
      </c>
      <c r="I6689" t="s">
        <v>22</v>
      </c>
      <c r="J6689" t="s">
        <v>141</v>
      </c>
      <c r="K6689" t="s">
        <v>25236</v>
      </c>
      <c r="L6689" t="s">
        <v>25237</v>
      </c>
      <c r="M6689">
        <v>2.6688888880000001</v>
      </c>
      <c r="N6689">
        <v>0</v>
      </c>
      <c r="O6689">
        <v>56</v>
      </c>
      <c r="P6689">
        <v>1</v>
      </c>
      <c r="Q6689">
        <v>0</v>
      </c>
      <c r="R6689">
        <v>0</v>
      </c>
      <c r="S6689">
        <v>149.45777799999999</v>
      </c>
      <c r="T6689">
        <v>2.6688890000000001</v>
      </c>
      <c r="U6689">
        <v>0</v>
      </c>
    </row>
    <row r="6690" spans="1:21" x14ac:dyDescent="0.25">
      <c r="A6690" t="s">
        <v>25238</v>
      </c>
      <c r="B6690">
        <v>1</v>
      </c>
      <c r="C6690" t="s">
        <v>79</v>
      </c>
      <c r="D6690" t="s">
        <v>119</v>
      </c>
      <c r="E6690" t="s">
        <v>25239</v>
      </c>
      <c r="F6690" t="s">
        <v>140</v>
      </c>
      <c r="G6690" t="s">
        <v>76</v>
      </c>
      <c r="H6690" t="s">
        <v>129</v>
      </c>
      <c r="I6690" t="s">
        <v>22</v>
      </c>
      <c r="J6690" t="s">
        <v>141</v>
      </c>
      <c r="K6690" t="s">
        <v>25240</v>
      </c>
      <c r="L6690" t="s">
        <v>25241</v>
      </c>
      <c r="M6690">
        <v>0.80722222200000004</v>
      </c>
      <c r="N6690">
        <v>2</v>
      </c>
      <c r="O6690">
        <v>241</v>
      </c>
      <c r="P6690">
        <v>112</v>
      </c>
      <c r="Q6690">
        <v>1170</v>
      </c>
      <c r="R6690">
        <v>1.614444</v>
      </c>
      <c r="S6690">
        <v>194.54055600000001</v>
      </c>
      <c r="T6690">
        <v>90.408889000000002</v>
      </c>
      <c r="U6690">
        <v>944.45</v>
      </c>
    </row>
    <row r="6691" spans="1:21" x14ac:dyDescent="0.25">
      <c r="A6691" t="s">
        <v>25242</v>
      </c>
      <c r="B6691">
        <v>1</v>
      </c>
      <c r="C6691" t="s">
        <v>79</v>
      </c>
      <c r="D6691" t="s">
        <v>119</v>
      </c>
      <c r="E6691" t="s">
        <v>25243</v>
      </c>
      <c r="F6691" t="s">
        <v>5012</v>
      </c>
      <c r="G6691" t="s">
        <v>72</v>
      </c>
      <c r="H6691" t="s">
        <v>129</v>
      </c>
      <c r="I6691" t="s">
        <v>22</v>
      </c>
      <c r="J6691" t="s">
        <v>141</v>
      </c>
      <c r="K6691" t="s">
        <v>25244</v>
      </c>
      <c r="L6691" t="s">
        <v>25245</v>
      </c>
      <c r="M6691">
        <v>3.0575000000000001</v>
      </c>
      <c r="N6691">
        <v>0</v>
      </c>
      <c r="O6691">
        <v>0</v>
      </c>
      <c r="P6691">
        <v>5</v>
      </c>
      <c r="Q6691">
        <v>262</v>
      </c>
      <c r="R6691">
        <v>0</v>
      </c>
      <c r="S6691">
        <v>0</v>
      </c>
      <c r="T6691">
        <v>15.2875</v>
      </c>
      <c r="U6691">
        <v>801.06500000000005</v>
      </c>
    </row>
    <row r="6692" spans="1:21" x14ac:dyDescent="0.25">
      <c r="A6692" t="s">
        <v>25246</v>
      </c>
      <c r="B6692">
        <v>1</v>
      </c>
      <c r="C6692" t="s">
        <v>79</v>
      </c>
      <c r="D6692" t="s">
        <v>119</v>
      </c>
      <c r="E6692" t="s">
        <v>23948</v>
      </c>
      <c r="F6692" t="s">
        <v>140</v>
      </c>
      <c r="G6692" t="s">
        <v>76</v>
      </c>
      <c r="H6692" t="s">
        <v>129</v>
      </c>
      <c r="I6692" t="s">
        <v>22</v>
      </c>
      <c r="J6692" t="s">
        <v>141</v>
      </c>
      <c r="K6692" t="s">
        <v>25247</v>
      </c>
      <c r="L6692" t="s">
        <v>25248</v>
      </c>
      <c r="M6692">
        <v>0.39750000000000002</v>
      </c>
      <c r="N6692">
        <v>1</v>
      </c>
      <c r="O6692">
        <v>528</v>
      </c>
      <c r="P6692">
        <v>0</v>
      </c>
      <c r="Q6692">
        <v>0</v>
      </c>
      <c r="R6692">
        <v>0.39750000000000002</v>
      </c>
      <c r="S6692">
        <v>209.88</v>
      </c>
      <c r="T6692">
        <v>0</v>
      </c>
      <c r="U6692">
        <v>0</v>
      </c>
    </row>
    <row r="6693" spans="1:21" x14ac:dyDescent="0.25">
      <c r="A6693" t="s">
        <v>25249</v>
      </c>
      <c r="B6693">
        <v>1</v>
      </c>
      <c r="C6693" t="s">
        <v>79</v>
      </c>
      <c r="D6693" t="s">
        <v>119</v>
      </c>
      <c r="E6693" t="s">
        <v>23928</v>
      </c>
      <c r="F6693" t="s">
        <v>140</v>
      </c>
      <c r="G6693" t="s">
        <v>76</v>
      </c>
      <c r="H6693" t="s">
        <v>129</v>
      </c>
      <c r="I6693" t="s">
        <v>22</v>
      </c>
      <c r="J6693" t="s">
        <v>141</v>
      </c>
      <c r="K6693" t="s">
        <v>25250</v>
      </c>
      <c r="L6693" t="s">
        <v>25251</v>
      </c>
      <c r="M6693">
        <v>0.56138888799999997</v>
      </c>
      <c r="N6693">
        <v>1</v>
      </c>
      <c r="O6693">
        <v>680</v>
      </c>
      <c r="P6693">
        <v>0</v>
      </c>
      <c r="Q6693">
        <v>0</v>
      </c>
      <c r="R6693">
        <v>0.56138900000000003</v>
      </c>
      <c r="S6693">
        <v>381.74444399999999</v>
      </c>
      <c r="T6693">
        <v>0</v>
      </c>
      <c r="U6693">
        <v>0</v>
      </c>
    </row>
    <row r="6694" spans="1:21" x14ac:dyDescent="0.25">
      <c r="A6694" t="s">
        <v>25252</v>
      </c>
      <c r="B6694">
        <v>1</v>
      </c>
      <c r="C6694" t="s">
        <v>79</v>
      </c>
      <c r="D6694" t="s">
        <v>120</v>
      </c>
      <c r="E6694" t="s">
        <v>25253</v>
      </c>
      <c r="F6694" t="s">
        <v>4986</v>
      </c>
      <c r="G6694" t="s">
        <v>71</v>
      </c>
      <c r="H6694" t="s">
        <v>129</v>
      </c>
      <c r="I6694" t="s">
        <v>22</v>
      </c>
      <c r="J6694" t="s">
        <v>141</v>
      </c>
      <c r="K6694" t="s">
        <v>25254</v>
      </c>
      <c r="L6694" t="s">
        <v>25255</v>
      </c>
      <c r="M6694">
        <v>1.101111111</v>
      </c>
      <c r="N6694">
        <v>0</v>
      </c>
      <c r="O6694">
        <v>24</v>
      </c>
      <c r="P6694">
        <v>0</v>
      </c>
      <c r="Q6694">
        <v>0</v>
      </c>
      <c r="R6694">
        <v>0</v>
      </c>
      <c r="S6694">
        <v>26.426666999999998</v>
      </c>
      <c r="T6694">
        <v>0</v>
      </c>
      <c r="U6694">
        <v>0</v>
      </c>
    </row>
    <row r="6695" spans="1:21" x14ac:dyDescent="0.25">
      <c r="A6695" t="s">
        <v>25256</v>
      </c>
      <c r="B6695">
        <v>1</v>
      </c>
      <c r="C6695" t="s">
        <v>78</v>
      </c>
      <c r="D6695" t="s">
        <v>93</v>
      </c>
      <c r="E6695" t="s">
        <v>25257</v>
      </c>
      <c r="F6695" t="s">
        <v>5748</v>
      </c>
      <c r="G6695" t="s">
        <v>71</v>
      </c>
      <c r="H6695" t="s">
        <v>129</v>
      </c>
      <c r="I6695" t="s">
        <v>22</v>
      </c>
      <c r="J6695" t="s">
        <v>141</v>
      </c>
      <c r="K6695" t="s">
        <v>25258</v>
      </c>
      <c r="L6695" t="s">
        <v>25259</v>
      </c>
      <c r="M6695">
        <v>0.22666666599999999</v>
      </c>
      <c r="N6695">
        <v>0</v>
      </c>
      <c r="O6695">
        <v>0</v>
      </c>
      <c r="P6695">
        <v>0</v>
      </c>
      <c r="Q6695">
        <v>87</v>
      </c>
      <c r="R6695">
        <v>0</v>
      </c>
      <c r="S6695">
        <v>0</v>
      </c>
      <c r="T6695">
        <v>0</v>
      </c>
      <c r="U6695">
        <v>19.72</v>
      </c>
    </row>
    <row r="6696" spans="1:21" x14ac:dyDescent="0.25">
      <c r="A6696" t="s">
        <v>25260</v>
      </c>
      <c r="B6696">
        <v>1</v>
      </c>
      <c r="C6696" t="s">
        <v>78</v>
      </c>
      <c r="D6696" t="s">
        <v>105</v>
      </c>
      <c r="E6696" t="s">
        <v>25261</v>
      </c>
      <c r="F6696" t="s">
        <v>4991</v>
      </c>
      <c r="G6696" t="s">
        <v>71</v>
      </c>
      <c r="H6696" t="s">
        <v>129</v>
      </c>
      <c r="I6696" t="s">
        <v>22</v>
      </c>
      <c r="J6696" t="s">
        <v>141</v>
      </c>
      <c r="K6696" t="s">
        <v>25262</v>
      </c>
      <c r="L6696" t="s">
        <v>25263</v>
      </c>
      <c r="M6696">
        <v>1.7122222220000001</v>
      </c>
      <c r="N6696">
        <v>0</v>
      </c>
      <c r="O6696">
        <v>0</v>
      </c>
      <c r="P6696">
        <v>0</v>
      </c>
      <c r="Q6696">
        <v>1</v>
      </c>
      <c r="R6696">
        <v>0</v>
      </c>
      <c r="S6696">
        <v>0</v>
      </c>
      <c r="T6696">
        <v>0</v>
      </c>
      <c r="U6696">
        <v>1.7122219999999999</v>
      </c>
    </row>
    <row r="6697" spans="1:21" x14ac:dyDescent="0.25">
      <c r="A6697" t="s">
        <v>25264</v>
      </c>
      <c r="B6697">
        <v>1</v>
      </c>
      <c r="C6697" t="s">
        <v>78</v>
      </c>
      <c r="D6697" t="s">
        <v>105</v>
      </c>
      <c r="E6697" t="s">
        <v>25265</v>
      </c>
      <c r="F6697" t="s">
        <v>5470</v>
      </c>
      <c r="G6697" t="s">
        <v>71</v>
      </c>
      <c r="H6697" t="s">
        <v>129</v>
      </c>
      <c r="I6697" t="s">
        <v>22</v>
      </c>
      <c r="J6697" t="s">
        <v>141</v>
      </c>
      <c r="K6697" t="s">
        <v>25266</v>
      </c>
      <c r="L6697" t="s">
        <v>25267</v>
      </c>
      <c r="M6697">
        <v>4.8827777770000003</v>
      </c>
      <c r="N6697">
        <v>0</v>
      </c>
      <c r="O6697">
        <v>0</v>
      </c>
      <c r="P6697">
        <v>1</v>
      </c>
      <c r="Q6697">
        <v>32</v>
      </c>
      <c r="R6697">
        <v>0</v>
      </c>
      <c r="S6697">
        <v>0</v>
      </c>
      <c r="T6697">
        <v>4.8827780000000001</v>
      </c>
      <c r="U6697">
        <v>156.24888899999999</v>
      </c>
    </row>
    <row r="6698" spans="1:21" x14ac:dyDescent="0.25">
      <c r="A6698" t="s">
        <v>25268</v>
      </c>
      <c r="B6698">
        <v>1</v>
      </c>
      <c r="C6698" t="s">
        <v>78</v>
      </c>
      <c r="D6698" t="s">
        <v>92</v>
      </c>
      <c r="E6698" t="s">
        <v>25269</v>
      </c>
      <c r="F6698" t="s">
        <v>4991</v>
      </c>
      <c r="G6698" t="s">
        <v>71</v>
      </c>
      <c r="H6698" t="s">
        <v>129</v>
      </c>
      <c r="I6698" t="s">
        <v>22</v>
      </c>
      <c r="J6698" t="s">
        <v>141</v>
      </c>
      <c r="K6698" t="s">
        <v>25270</v>
      </c>
      <c r="L6698" t="s">
        <v>25271</v>
      </c>
      <c r="M6698">
        <v>6.9497222220000001</v>
      </c>
      <c r="N6698">
        <v>0</v>
      </c>
      <c r="O6698">
        <v>0</v>
      </c>
      <c r="P6698">
        <v>0</v>
      </c>
      <c r="Q6698">
        <v>1</v>
      </c>
      <c r="R6698">
        <v>0</v>
      </c>
      <c r="S6698">
        <v>0</v>
      </c>
      <c r="T6698">
        <v>0</v>
      </c>
      <c r="U6698">
        <v>6.9497220000000004</v>
      </c>
    </row>
    <row r="6699" spans="1:21" x14ac:dyDescent="0.25">
      <c r="A6699" t="s">
        <v>25272</v>
      </c>
      <c r="B6699">
        <v>1</v>
      </c>
      <c r="C6699" t="s">
        <v>78</v>
      </c>
      <c r="D6699" t="s">
        <v>92</v>
      </c>
      <c r="E6699" t="s">
        <v>25273</v>
      </c>
      <c r="F6699" t="s">
        <v>4991</v>
      </c>
      <c r="G6699" t="s">
        <v>71</v>
      </c>
      <c r="H6699" t="s">
        <v>129</v>
      </c>
      <c r="I6699" t="s">
        <v>22</v>
      </c>
      <c r="J6699" t="s">
        <v>141</v>
      </c>
      <c r="K6699" t="s">
        <v>25274</v>
      </c>
      <c r="L6699" t="s">
        <v>25275</v>
      </c>
      <c r="M6699">
        <v>0.78166666600000001</v>
      </c>
      <c r="N6699">
        <v>0</v>
      </c>
      <c r="O6699">
        <v>1</v>
      </c>
      <c r="P6699">
        <v>0</v>
      </c>
      <c r="Q6699">
        <v>0</v>
      </c>
      <c r="R6699">
        <v>0</v>
      </c>
      <c r="S6699">
        <v>0.781667</v>
      </c>
      <c r="T6699">
        <v>0</v>
      </c>
      <c r="U6699">
        <v>0</v>
      </c>
    </row>
    <row r="6700" spans="1:21" x14ac:dyDescent="0.25">
      <c r="A6700" t="s">
        <v>25276</v>
      </c>
      <c r="B6700">
        <v>1</v>
      </c>
      <c r="C6700" t="s">
        <v>79</v>
      </c>
      <c r="D6700" t="s">
        <v>113</v>
      </c>
      <c r="E6700" t="s">
        <v>25277</v>
      </c>
      <c r="F6700" t="s">
        <v>5012</v>
      </c>
      <c r="G6700" t="s">
        <v>72</v>
      </c>
      <c r="H6700" t="s">
        <v>129</v>
      </c>
      <c r="I6700" t="s">
        <v>22</v>
      </c>
      <c r="J6700" t="s">
        <v>141</v>
      </c>
      <c r="K6700" t="s">
        <v>25278</v>
      </c>
      <c r="L6700" t="s">
        <v>25279</v>
      </c>
      <c r="M6700">
        <v>1.7322222220000001</v>
      </c>
      <c r="N6700">
        <v>0</v>
      </c>
      <c r="O6700">
        <v>269</v>
      </c>
      <c r="P6700">
        <v>5</v>
      </c>
      <c r="Q6700">
        <v>0</v>
      </c>
      <c r="R6700">
        <v>0</v>
      </c>
      <c r="S6700">
        <v>465.96777800000001</v>
      </c>
      <c r="T6700">
        <v>8.661111</v>
      </c>
      <c r="U6700">
        <v>0</v>
      </c>
    </row>
    <row r="6701" spans="1:21" x14ac:dyDescent="0.25">
      <c r="A6701" t="s">
        <v>25280</v>
      </c>
      <c r="B6701">
        <v>1</v>
      </c>
      <c r="C6701" t="s">
        <v>78</v>
      </c>
      <c r="D6701" t="s">
        <v>105</v>
      </c>
      <c r="E6701" t="s">
        <v>25281</v>
      </c>
      <c r="F6701" t="s">
        <v>140</v>
      </c>
      <c r="G6701" t="s">
        <v>72</v>
      </c>
      <c r="H6701" t="s">
        <v>129</v>
      </c>
      <c r="I6701" t="s">
        <v>22</v>
      </c>
      <c r="J6701" t="s">
        <v>141</v>
      </c>
      <c r="K6701" t="s">
        <v>25282</v>
      </c>
      <c r="L6701" t="s">
        <v>25283</v>
      </c>
      <c r="M6701">
        <v>0.85916666600000002</v>
      </c>
      <c r="N6701">
        <v>0</v>
      </c>
      <c r="O6701">
        <v>0</v>
      </c>
      <c r="P6701">
        <v>1</v>
      </c>
      <c r="Q6701">
        <v>0</v>
      </c>
      <c r="R6701">
        <v>0</v>
      </c>
      <c r="S6701">
        <v>0</v>
      </c>
      <c r="T6701">
        <v>0.85916700000000001</v>
      </c>
      <c r="U6701">
        <v>0</v>
      </c>
    </row>
    <row r="6702" spans="1:21" x14ac:dyDescent="0.25">
      <c r="A6702" t="s">
        <v>25284</v>
      </c>
      <c r="B6702">
        <v>1</v>
      </c>
      <c r="C6702" t="s">
        <v>79</v>
      </c>
      <c r="D6702" t="s">
        <v>121</v>
      </c>
      <c r="E6702" t="s">
        <v>25285</v>
      </c>
      <c r="F6702" t="s">
        <v>140</v>
      </c>
      <c r="G6702" t="s">
        <v>72</v>
      </c>
      <c r="H6702" t="s">
        <v>129</v>
      </c>
      <c r="I6702" t="s">
        <v>22</v>
      </c>
      <c r="J6702" t="s">
        <v>141</v>
      </c>
      <c r="K6702" t="s">
        <v>25286</v>
      </c>
      <c r="L6702" t="s">
        <v>25287</v>
      </c>
      <c r="M6702">
        <v>0.86861111099999999</v>
      </c>
      <c r="N6702">
        <v>9</v>
      </c>
      <c r="O6702">
        <v>380</v>
      </c>
      <c r="P6702">
        <v>1</v>
      </c>
      <c r="Q6702">
        <v>0</v>
      </c>
      <c r="R6702">
        <v>7.8174999999999999</v>
      </c>
      <c r="S6702">
        <v>330.07222200000001</v>
      </c>
      <c r="T6702">
        <v>0.86861100000000002</v>
      </c>
      <c r="U6702">
        <v>0</v>
      </c>
    </row>
    <row r="6703" spans="1:21" x14ac:dyDescent="0.25">
      <c r="A6703" t="s">
        <v>25288</v>
      </c>
      <c r="B6703">
        <v>1</v>
      </c>
      <c r="C6703" t="s">
        <v>79</v>
      </c>
      <c r="D6703" t="s">
        <v>121</v>
      </c>
      <c r="E6703" t="s">
        <v>25289</v>
      </c>
      <c r="F6703" t="s">
        <v>4991</v>
      </c>
      <c r="G6703" t="s">
        <v>71</v>
      </c>
      <c r="H6703" t="s">
        <v>129</v>
      </c>
      <c r="I6703" t="s">
        <v>22</v>
      </c>
      <c r="J6703" t="s">
        <v>141</v>
      </c>
      <c r="K6703" t="s">
        <v>25290</v>
      </c>
      <c r="L6703" t="s">
        <v>25291</v>
      </c>
      <c r="M6703">
        <v>0.64194444399999995</v>
      </c>
      <c r="N6703">
        <v>0</v>
      </c>
      <c r="O6703">
        <v>1</v>
      </c>
      <c r="P6703">
        <v>0</v>
      </c>
      <c r="Q6703">
        <v>0</v>
      </c>
      <c r="R6703">
        <v>0</v>
      </c>
      <c r="S6703">
        <v>0.64194399999999996</v>
      </c>
      <c r="T6703">
        <v>0</v>
      </c>
      <c r="U6703">
        <v>0</v>
      </c>
    </row>
    <row r="6704" spans="1:21" x14ac:dyDescent="0.25">
      <c r="A6704" t="s">
        <v>25292</v>
      </c>
      <c r="B6704">
        <v>1</v>
      </c>
      <c r="C6704" t="s">
        <v>78</v>
      </c>
      <c r="D6704" t="s">
        <v>108</v>
      </c>
      <c r="E6704" t="s">
        <v>25293</v>
      </c>
      <c r="F6704" t="s">
        <v>128</v>
      </c>
      <c r="G6704" t="s">
        <v>71</v>
      </c>
      <c r="H6704" t="s">
        <v>129</v>
      </c>
      <c r="I6704" t="s">
        <v>22</v>
      </c>
      <c r="J6704" t="s">
        <v>130</v>
      </c>
      <c r="K6704" t="s">
        <v>15334</v>
      </c>
      <c r="L6704" t="s">
        <v>25294</v>
      </c>
      <c r="M6704">
        <v>2.8238888879999999</v>
      </c>
      <c r="N6704">
        <v>0</v>
      </c>
      <c r="O6704">
        <v>0</v>
      </c>
      <c r="P6704">
        <v>2</v>
      </c>
      <c r="Q6704">
        <v>36</v>
      </c>
      <c r="R6704">
        <v>0</v>
      </c>
      <c r="S6704">
        <v>0</v>
      </c>
      <c r="T6704">
        <v>5.6477779999999997</v>
      </c>
      <c r="U6704">
        <v>101.66</v>
      </c>
    </row>
    <row r="6705" spans="1:21" x14ac:dyDescent="0.25">
      <c r="A6705" t="s">
        <v>25295</v>
      </c>
      <c r="B6705">
        <v>1</v>
      </c>
      <c r="C6705" t="s">
        <v>78</v>
      </c>
      <c r="D6705" t="s">
        <v>108</v>
      </c>
      <c r="E6705" t="s">
        <v>25296</v>
      </c>
      <c r="F6705" t="s">
        <v>128</v>
      </c>
      <c r="G6705" t="s">
        <v>71</v>
      </c>
      <c r="H6705" t="s">
        <v>129</v>
      </c>
      <c r="I6705" t="s">
        <v>22</v>
      </c>
      <c r="J6705" t="s">
        <v>130</v>
      </c>
      <c r="K6705" t="s">
        <v>25297</v>
      </c>
      <c r="L6705" t="s">
        <v>25298</v>
      </c>
      <c r="M6705">
        <v>5.8258333330000003</v>
      </c>
      <c r="N6705">
        <v>0</v>
      </c>
      <c r="O6705">
        <v>0</v>
      </c>
      <c r="P6705">
        <v>0</v>
      </c>
      <c r="Q6705">
        <v>31</v>
      </c>
      <c r="R6705">
        <v>0</v>
      </c>
      <c r="S6705">
        <v>0</v>
      </c>
      <c r="T6705">
        <v>0</v>
      </c>
      <c r="U6705">
        <v>180.60083299999999</v>
      </c>
    </row>
    <row r="6706" spans="1:21" x14ac:dyDescent="0.25">
      <c r="A6706" t="s">
        <v>25299</v>
      </c>
      <c r="B6706">
        <v>1</v>
      </c>
      <c r="C6706" t="s">
        <v>78</v>
      </c>
      <c r="D6706" t="s">
        <v>108</v>
      </c>
      <c r="E6706" t="s">
        <v>25296</v>
      </c>
      <c r="F6706" t="s">
        <v>5012</v>
      </c>
      <c r="G6706" t="s">
        <v>72</v>
      </c>
      <c r="H6706" t="s">
        <v>129</v>
      </c>
      <c r="I6706" t="s">
        <v>22</v>
      </c>
      <c r="J6706" t="s">
        <v>141</v>
      </c>
      <c r="K6706" t="s">
        <v>25300</v>
      </c>
      <c r="L6706" t="s">
        <v>25301</v>
      </c>
      <c r="M6706">
        <v>1.412222222</v>
      </c>
      <c r="N6706">
        <v>0</v>
      </c>
      <c r="O6706">
        <v>0</v>
      </c>
      <c r="P6706">
        <v>0</v>
      </c>
      <c r="Q6706">
        <v>31</v>
      </c>
      <c r="R6706">
        <v>0</v>
      </c>
      <c r="S6706">
        <v>0</v>
      </c>
      <c r="T6706">
        <v>0</v>
      </c>
      <c r="U6706">
        <v>43.778888999999999</v>
      </c>
    </row>
    <row r="6707" spans="1:21" x14ac:dyDescent="0.25">
      <c r="A6707" t="s">
        <v>25302</v>
      </c>
      <c r="B6707">
        <v>1</v>
      </c>
      <c r="C6707" t="s">
        <v>78</v>
      </c>
      <c r="D6707" t="s">
        <v>108</v>
      </c>
      <c r="E6707" t="s">
        <v>25303</v>
      </c>
      <c r="F6707" t="s">
        <v>4986</v>
      </c>
      <c r="G6707" t="s">
        <v>71</v>
      </c>
      <c r="H6707" t="s">
        <v>129</v>
      </c>
      <c r="I6707" t="s">
        <v>22</v>
      </c>
      <c r="J6707" t="s">
        <v>141</v>
      </c>
      <c r="K6707" t="s">
        <v>25304</v>
      </c>
      <c r="L6707" t="s">
        <v>25305</v>
      </c>
      <c r="M6707">
        <v>0.91666666600000002</v>
      </c>
      <c r="N6707">
        <v>0</v>
      </c>
      <c r="O6707">
        <v>0</v>
      </c>
      <c r="P6707">
        <v>0</v>
      </c>
      <c r="Q6707">
        <v>6</v>
      </c>
      <c r="R6707">
        <v>0</v>
      </c>
      <c r="S6707">
        <v>0</v>
      </c>
      <c r="T6707">
        <v>0</v>
      </c>
      <c r="U6707">
        <v>5.5</v>
      </c>
    </row>
    <row r="6708" spans="1:21" x14ac:dyDescent="0.25">
      <c r="A6708" t="s">
        <v>25306</v>
      </c>
      <c r="B6708">
        <v>1</v>
      </c>
      <c r="C6708" t="s">
        <v>78</v>
      </c>
      <c r="D6708" t="s">
        <v>96</v>
      </c>
      <c r="E6708" t="s">
        <v>25307</v>
      </c>
      <c r="F6708" t="s">
        <v>4991</v>
      </c>
      <c r="G6708" t="s">
        <v>71</v>
      </c>
      <c r="H6708" t="s">
        <v>129</v>
      </c>
      <c r="I6708" t="s">
        <v>22</v>
      </c>
      <c r="J6708" t="s">
        <v>141</v>
      </c>
      <c r="K6708" t="s">
        <v>25308</v>
      </c>
      <c r="L6708" t="s">
        <v>25309</v>
      </c>
      <c r="M6708">
        <v>6.6108333330000004</v>
      </c>
      <c r="N6708">
        <v>0</v>
      </c>
      <c r="O6708">
        <v>1</v>
      </c>
      <c r="P6708">
        <v>0</v>
      </c>
      <c r="Q6708">
        <v>0</v>
      </c>
      <c r="R6708">
        <v>0</v>
      </c>
      <c r="S6708">
        <v>6.6108330000000004</v>
      </c>
      <c r="T6708">
        <v>0</v>
      </c>
      <c r="U6708">
        <v>0</v>
      </c>
    </row>
    <row r="6709" spans="1:21" x14ac:dyDescent="0.25">
      <c r="A6709" t="s">
        <v>25310</v>
      </c>
      <c r="B6709">
        <v>1</v>
      </c>
      <c r="C6709" t="s">
        <v>78</v>
      </c>
      <c r="D6709" t="s">
        <v>96</v>
      </c>
      <c r="E6709" t="s">
        <v>25311</v>
      </c>
      <c r="F6709" t="s">
        <v>4996</v>
      </c>
      <c r="G6709" t="s">
        <v>71</v>
      </c>
      <c r="H6709" t="s">
        <v>129</v>
      </c>
      <c r="I6709" t="s">
        <v>22</v>
      </c>
      <c r="J6709" t="s">
        <v>141</v>
      </c>
      <c r="K6709" t="s">
        <v>25312</v>
      </c>
      <c r="L6709" t="s">
        <v>25313</v>
      </c>
      <c r="M6709">
        <v>1.9622222220000001</v>
      </c>
      <c r="N6709">
        <v>0</v>
      </c>
      <c r="O6709">
        <v>26</v>
      </c>
      <c r="P6709">
        <v>0</v>
      </c>
      <c r="Q6709">
        <v>0</v>
      </c>
      <c r="R6709">
        <v>0</v>
      </c>
      <c r="S6709">
        <v>51.017778</v>
      </c>
      <c r="T6709">
        <v>0</v>
      </c>
      <c r="U6709">
        <v>0</v>
      </c>
    </row>
    <row r="6710" spans="1:21" x14ac:dyDescent="0.25">
      <c r="A6710" t="s">
        <v>25314</v>
      </c>
      <c r="B6710">
        <v>1</v>
      </c>
      <c r="C6710" t="s">
        <v>78</v>
      </c>
      <c r="D6710" t="s">
        <v>96</v>
      </c>
      <c r="E6710" t="s">
        <v>25315</v>
      </c>
      <c r="F6710" t="s">
        <v>4991</v>
      </c>
      <c r="G6710" t="s">
        <v>71</v>
      </c>
      <c r="H6710" t="s">
        <v>129</v>
      </c>
      <c r="I6710" t="s">
        <v>22</v>
      </c>
      <c r="J6710" t="s">
        <v>141</v>
      </c>
      <c r="K6710" t="s">
        <v>25316</v>
      </c>
      <c r="L6710" t="s">
        <v>25317</v>
      </c>
      <c r="M6710">
        <v>2.4069444440000001</v>
      </c>
      <c r="N6710">
        <v>0</v>
      </c>
      <c r="O6710">
        <v>2</v>
      </c>
      <c r="P6710">
        <v>0</v>
      </c>
      <c r="Q6710">
        <v>0</v>
      </c>
      <c r="R6710">
        <v>0</v>
      </c>
      <c r="S6710">
        <v>4.8138889999999996</v>
      </c>
      <c r="T6710">
        <v>0</v>
      </c>
      <c r="U6710">
        <v>0</v>
      </c>
    </row>
    <row r="6711" spans="1:21" x14ac:dyDescent="0.25">
      <c r="A6711" t="s">
        <v>25318</v>
      </c>
      <c r="B6711">
        <v>1</v>
      </c>
      <c r="C6711" t="s">
        <v>78</v>
      </c>
      <c r="D6711" t="s">
        <v>96</v>
      </c>
      <c r="E6711" t="s">
        <v>25319</v>
      </c>
      <c r="F6711" t="s">
        <v>5012</v>
      </c>
      <c r="G6711" t="s">
        <v>72</v>
      </c>
      <c r="H6711" t="s">
        <v>129</v>
      </c>
      <c r="I6711" t="s">
        <v>22</v>
      </c>
      <c r="J6711" t="s">
        <v>141</v>
      </c>
      <c r="K6711" t="s">
        <v>25320</v>
      </c>
      <c r="L6711" t="s">
        <v>25321</v>
      </c>
      <c r="M6711">
        <v>3.5169444439999999</v>
      </c>
      <c r="N6711">
        <v>0</v>
      </c>
      <c r="O6711">
        <v>13</v>
      </c>
      <c r="P6711">
        <v>1</v>
      </c>
      <c r="Q6711">
        <v>8</v>
      </c>
      <c r="R6711">
        <v>0</v>
      </c>
      <c r="S6711">
        <v>45.720278</v>
      </c>
      <c r="T6711">
        <v>3.5169440000000001</v>
      </c>
      <c r="U6711">
        <v>28.135556000000001</v>
      </c>
    </row>
    <row r="6712" spans="1:21" x14ac:dyDescent="0.25">
      <c r="A6712" t="s">
        <v>25322</v>
      </c>
      <c r="B6712">
        <v>1</v>
      </c>
      <c r="C6712" t="s">
        <v>78</v>
      </c>
      <c r="D6712" t="s">
        <v>96</v>
      </c>
      <c r="E6712" t="s">
        <v>25323</v>
      </c>
      <c r="F6712" t="s">
        <v>4991</v>
      </c>
      <c r="G6712" t="s">
        <v>71</v>
      </c>
      <c r="H6712" t="s">
        <v>129</v>
      </c>
      <c r="I6712" t="s">
        <v>22</v>
      </c>
      <c r="J6712" t="s">
        <v>141</v>
      </c>
      <c r="K6712" t="s">
        <v>25324</v>
      </c>
      <c r="L6712" t="s">
        <v>25325</v>
      </c>
      <c r="M6712">
        <v>1.6511111110000001</v>
      </c>
      <c r="N6712">
        <v>0</v>
      </c>
      <c r="O6712">
        <v>1</v>
      </c>
      <c r="P6712">
        <v>0</v>
      </c>
      <c r="Q6712">
        <v>0</v>
      </c>
      <c r="R6712">
        <v>0</v>
      </c>
      <c r="S6712">
        <v>1.651111</v>
      </c>
      <c r="T6712">
        <v>0</v>
      </c>
      <c r="U6712">
        <v>0</v>
      </c>
    </row>
    <row r="6713" spans="1:21" x14ac:dyDescent="0.25">
      <c r="A6713" t="s">
        <v>25326</v>
      </c>
      <c r="B6713">
        <v>1</v>
      </c>
      <c r="C6713" t="s">
        <v>79</v>
      </c>
      <c r="D6713" t="s">
        <v>120</v>
      </c>
      <c r="E6713" t="s">
        <v>25327</v>
      </c>
      <c r="F6713" t="s">
        <v>4991</v>
      </c>
      <c r="G6713" t="s">
        <v>71</v>
      </c>
      <c r="H6713" t="s">
        <v>129</v>
      </c>
      <c r="I6713" t="s">
        <v>22</v>
      </c>
      <c r="J6713" t="s">
        <v>141</v>
      </c>
      <c r="K6713" t="s">
        <v>25328</v>
      </c>
      <c r="L6713" t="s">
        <v>25329</v>
      </c>
      <c r="M6713">
        <v>1.1019444439999999</v>
      </c>
      <c r="N6713">
        <v>0</v>
      </c>
      <c r="O6713">
        <v>1</v>
      </c>
      <c r="P6713">
        <v>0</v>
      </c>
      <c r="Q6713">
        <v>0</v>
      </c>
      <c r="R6713">
        <v>0</v>
      </c>
      <c r="S6713">
        <v>1.101944</v>
      </c>
      <c r="T6713">
        <v>0</v>
      </c>
      <c r="U6713">
        <v>0</v>
      </c>
    </row>
    <row r="6714" spans="1:21" x14ac:dyDescent="0.25">
      <c r="A6714" t="s">
        <v>25330</v>
      </c>
      <c r="B6714">
        <v>1</v>
      </c>
      <c r="C6714" t="s">
        <v>79</v>
      </c>
      <c r="D6714" t="s">
        <v>120</v>
      </c>
      <c r="E6714" t="s">
        <v>25331</v>
      </c>
      <c r="F6714" t="s">
        <v>5012</v>
      </c>
      <c r="G6714" t="s">
        <v>72</v>
      </c>
      <c r="H6714" t="s">
        <v>129</v>
      </c>
      <c r="I6714" t="s">
        <v>22</v>
      </c>
      <c r="J6714" t="s">
        <v>141</v>
      </c>
      <c r="K6714" t="s">
        <v>25332</v>
      </c>
      <c r="L6714" t="s">
        <v>25333</v>
      </c>
      <c r="M6714">
        <v>1.943888888</v>
      </c>
      <c r="N6714">
        <v>1</v>
      </c>
      <c r="O6714">
        <v>953</v>
      </c>
      <c r="P6714">
        <v>0</v>
      </c>
      <c r="Q6714">
        <v>0</v>
      </c>
      <c r="R6714">
        <v>1.943889</v>
      </c>
      <c r="S6714">
        <v>1852.52611</v>
      </c>
      <c r="T6714">
        <v>0</v>
      </c>
      <c r="U6714">
        <v>0</v>
      </c>
    </row>
    <row r="6715" spans="1:21" x14ac:dyDescent="0.25">
      <c r="A6715" t="s">
        <v>25334</v>
      </c>
      <c r="B6715">
        <v>1</v>
      </c>
      <c r="C6715" t="s">
        <v>79</v>
      </c>
      <c r="D6715" t="s">
        <v>123</v>
      </c>
      <c r="E6715" t="s">
        <v>25335</v>
      </c>
      <c r="F6715" t="s">
        <v>5012</v>
      </c>
      <c r="G6715" t="s">
        <v>72</v>
      </c>
      <c r="H6715" t="s">
        <v>129</v>
      </c>
      <c r="I6715" t="s">
        <v>22</v>
      </c>
      <c r="J6715" t="s">
        <v>141</v>
      </c>
      <c r="K6715" t="s">
        <v>25336</v>
      </c>
      <c r="L6715" t="s">
        <v>25337</v>
      </c>
      <c r="M6715">
        <v>0.65638888799999995</v>
      </c>
      <c r="N6715">
        <v>0</v>
      </c>
      <c r="O6715">
        <v>0</v>
      </c>
      <c r="P6715">
        <v>1</v>
      </c>
      <c r="Q6715">
        <v>115</v>
      </c>
      <c r="R6715">
        <v>0</v>
      </c>
      <c r="S6715">
        <v>0</v>
      </c>
      <c r="T6715">
        <v>0.656389</v>
      </c>
      <c r="U6715">
        <v>75.484722000000005</v>
      </c>
    </row>
    <row r="6716" spans="1:21" x14ac:dyDescent="0.25">
      <c r="A6716" t="s">
        <v>25338</v>
      </c>
      <c r="B6716">
        <v>1</v>
      </c>
      <c r="C6716" t="s">
        <v>78</v>
      </c>
      <c r="D6716" t="s">
        <v>91</v>
      </c>
      <c r="E6716" t="s">
        <v>25339</v>
      </c>
      <c r="F6716" t="s">
        <v>5012</v>
      </c>
      <c r="G6716" t="s">
        <v>72</v>
      </c>
      <c r="H6716" t="s">
        <v>129</v>
      </c>
      <c r="I6716" t="s">
        <v>22</v>
      </c>
      <c r="J6716" t="s">
        <v>141</v>
      </c>
      <c r="K6716" t="s">
        <v>25340</v>
      </c>
      <c r="L6716" t="s">
        <v>25341</v>
      </c>
      <c r="M6716">
        <v>2.0069444440000002</v>
      </c>
      <c r="N6716">
        <v>0</v>
      </c>
      <c r="O6716">
        <v>0</v>
      </c>
      <c r="P6716">
        <v>0</v>
      </c>
      <c r="Q6716">
        <v>12</v>
      </c>
      <c r="R6716">
        <v>0</v>
      </c>
      <c r="S6716">
        <v>0</v>
      </c>
      <c r="T6716">
        <v>0</v>
      </c>
      <c r="U6716">
        <v>24.083333</v>
      </c>
    </row>
    <row r="6717" spans="1:21" x14ac:dyDescent="0.25">
      <c r="A6717" t="s">
        <v>25342</v>
      </c>
      <c r="B6717">
        <v>1</v>
      </c>
      <c r="C6717" t="s">
        <v>79</v>
      </c>
      <c r="D6717" t="s">
        <v>116</v>
      </c>
      <c r="E6717" t="s">
        <v>25343</v>
      </c>
      <c r="F6717" t="s">
        <v>5012</v>
      </c>
      <c r="G6717" t="s">
        <v>72</v>
      </c>
      <c r="H6717" t="s">
        <v>129</v>
      </c>
      <c r="I6717" t="s">
        <v>22</v>
      </c>
      <c r="J6717" t="s">
        <v>141</v>
      </c>
      <c r="K6717" t="s">
        <v>25344</v>
      </c>
      <c r="L6717" t="s">
        <v>25345</v>
      </c>
      <c r="M6717">
        <v>1.086944444</v>
      </c>
      <c r="N6717">
        <v>0</v>
      </c>
      <c r="O6717">
        <v>0</v>
      </c>
      <c r="P6717">
        <v>1</v>
      </c>
      <c r="Q6717">
        <v>3</v>
      </c>
      <c r="R6717">
        <v>0</v>
      </c>
      <c r="S6717">
        <v>0</v>
      </c>
      <c r="T6717">
        <v>1.0869439999999999</v>
      </c>
      <c r="U6717">
        <v>3.2608329999999999</v>
      </c>
    </row>
    <row r="6718" spans="1:21" x14ac:dyDescent="0.25">
      <c r="A6718" t="s">
        <v>25346</v>
      </c>
      <c r="B6718">
        <v>1</v>
      </c>
      <c r="C6718" t="s">
        <v>79</v>
      </c>
      <c r="D6718" t="s">
        <v>116</v>
      </c>
      <c r="E6718" t="s">
        <v>25347</v>
      </c>
      <c r="F6718" t="s">
        <v>140</v>
      </c>
      <c r="G6718" t="s">
        <v>72</v>
      </c>
      <c r="H6718" t="s">
        <v>129</v>
      </c>
      <c r="I6718" t="s">
        <v>22</v>
      </c>
      <c r="J6718" t="s">
        <v>141</v>
      </c>
      <c r="K6718" t="s">
        <v>25348</v>
      </c>
      <c r="L6718" t="s">
        <v>25349</v>
      </c>
      <c r="M6718">
        <v>0.18555555500000001</v>
      </c>
      <c r="N6718">
        <v>17</v>
      </c>
      <c r="O6718">
        <v>1513</v>
      </c>
      <c r="P6718">
        <v>7</v>
      </c>
      <c r="Q6718">
        <v>109</v>
      </c>
      <c r="R6718">
        <v>3.1544439999999998</v>
      </c>
      <c r="S6718">
        <v>280.74555500000002</v>
      </c>
      <c r="T6718">
        <v>1.298889</v>
      </c>
      <c r="U6718">
        <v>20.225555</v>
      </c>
    </row>
    <row r="6719" spans="1:21" x14ac:dyDescent="0.25">
      <c r="A6719" t="s">
        <v>25350</v>
      </c>
      <c r="B6719">
        <v>1</v>
      </c>
      <c r="C6719" t="s">
        <v>79</v>
      </c>
      <c r="D6719" t="s">
        <v>116</v>
      </c>
      <c r="E6719" t="s">
        <v>25351</v>
      </c>
      <c r="F6719" t="s">
        <v>128</v>
      </c>
      <c r="G6719" t="s">
        <v>72</v>
      </c>
      <c r="H6719" t="s">
        <v>129</v>
      </c>
      <c r="I6719" t="s">
        <v>22</v>
      </c>
      <c r="J6719" t="s">
        <v>130</v>
      </c>
      <c r="K6719" t="s">
        <v>25352</v>
      </c>
      <c r="L6719" t="s">
        <v>25353</v>
      </c>
      <c r="M6719">
        <v>3.4538888879999998</v>
      </c>
      <c r="N6719">
        <v>5</v>
      </c>
      <c r="O6719">
        <v>973</v>
      </c>
      <c r="P6719">
        <v>0</v>
      </c>
      <c r="Q6719">
        <v>2</v>
      </c>
      <c r="R6719">
        <v>17.269444</v>
      </c>
      <c r="S6719">
        <v>3360.6338879999998</v>
      </c>
      <c r="T6719">
        <v>0</v>
      </c>
      <c r="U6719">
        <v>6.9077780000000004</v>
      </c>
    </row>
    <row r="6720" spans="1:21" x14ac:dyDescent="0.25">
      <c r="A6720" t="s">
        <v>25354</v>
      </c>
      <c r="B6720">
        <v>1</v>
      </c>
      <c r="C6720" t="s">
        <v>79</v>
      </c>
      <c r="D6720" t="s">
        <v>116</v>
      </c>
      <c r="E6720" t="s">
        <v>25355</v>
      </c>
      <c r="F6720" t="s">
        <v>128</v>
      </c>
      <c r="G6720" t="s">
        <v>72</v>
      </c>
      <c r="H6720" t="s">
        <v>129</v>
      </c>
      <c r="I6720" t="s">
        <v>22</v>
      </c>
      <c r="J6720" t="s">
        <v>130</v>
      </c>
      <c r="K6720" t="s">
        <v>25356</v>
      </c>
      <c r="L6720" t="s">
        <v>25357</v>
      </c>
      <c r="M6720">
        <v>3.45</v>
      </c>
      <c r="N6720">
        <v>6</v>
      </c>
      <c r="O6720">
        <v>84</v>
      </c>
      <c r="P6720">
        <v>3</v>
      </c>
      <c r="Q6720">
        <v>24</v>
      </c>
      <c r="R6720">
        <v>20.7</v>
      </c>
      <c r="S6720">
        <v>289.8</v>
      </c>
      <c r="T6720">
        <v>10.35</v>
      </c>
      <c r="U6720">
        <v>82.8</v>
      </c>
    </row>
    <row r="6721" spans="1:21" x14ac:dyDescent="0.25">
      <c r="A6721" t="s">
        <v>25358</v>
      </c>
      <c r="B6721">
        <v>1</v>
      </c>
      <c r="C6721" t="s">
        <v>79</v>
      </c>
      <c r="D6721" t="s">
        <v>116</v>
      </c>
      <c r="E6721" t="s">
        <v>25359</v>
      </c>
      <c r="F6721" t="s">
        <v>128</v>
      </c>
      <c r="G6721" t="s">
        <v>72</v>
      </c>
      <c r="H6721" t="s">
        <v>129</v>
      </c>
      <c r="I6721" t="s">
        <v>22</v>
      </c>
      <c r="J6721" t="s">
        <v>130</v>
      </c>
      <c r="K6721" t="s">
        <v>25356</v>
      </c>
      <c r="L6721" t="s">
        <v>25357</v>
      </c>
      <c r="M6721">
        <v>3.45</v>
      </c>
      <c r="N6721">
        <v>4</v>
      </c>
      <c r="O6721">
        <v>189</v>
      </c>
      <c r="P6721">
        <v>4</v>
      </c>
      <c r="Q6721">
        <v>82</v>
      </c>
      <c r="R6721">
        <v>13.8</v>
      </c>
      <c r="S6721">
        <v>652.04999999999995</v>
      </c>
      <c r="T6721">
        <v>13.8</v>
      </c>
      <c r="U6721">
        <v>282.89999999999998</v>
      </c>
    </row>
    <row r="6722" spans="1:21" x14ac:dyDescent="0.25">
      <c r="A6722" t="s">
        <v>25360</v>
      </c>
      <c r="B6722">
        <v>1</v>
      </c>
      <c r="C6722" t="s">
        <v>79</v>
      </c>
      <c r="D6722" t="s">
        <v>110</v>
      </c>
      <c r="E6722" t="s">
        <v>25361</v>
      </c>
      <c r="F6722" t="s">
        <v>2199</v>
      </c>
      <c r="G6722" t="s">
        <v>72</v>
      </c>
      <c r="H6722" t="s">
        <v>129</v>
      </c>
      <c r="I6722" t="s">
        <v>24</v>
      </c>
      <c r="J6722" t="s">
        <v>141</v>
      </c>
      <c r="K6722" t="s">
        <v>25362</v>
      </c>
      <c r="L6722" t="s">
        <v>25363</v>
      </c>
      <c r="M6722">
        <v>2.5666666660000002</v>
      </c>
      <c r="N6722">
        <v>0</v>
      </c>
      <c r="O6722">
        <v>13</v>
      </c>
      <c r="P6722">
        <v>16</v>
      </c>
      <c r="Q6722">
        <v>218</v>
      </c>
      <c r="R6722">
        <v>0</v>
      </c>
      <c r="S6722">
        <v>33.366667</v>
      </c>
      <c r="T6722">
        <v>41.066667000000002</v>
      </c>
      <c r="U6722">
        <v>559.53333299999997</v>
      </c>
    </row>
    <row r="6723" spans="1:21" x14ac:dyDescent="0.25">
      <c r="A6723" t="s">
        <v>25364</v>
      </c>
      <c r="B6723">
        <v>1</v>
      </c>
      <c r="C6723" t="s">
        <v>79</v>
      </c>
      <c r="D6723" t="s">
        <v>110</v>
      </c>
      <c r="E6723" t="s">
        <v>25361</v>
      </c>
      <c r="F6723" t="s">
        <v>2199</v>
      </c>
      <c r="G6723" t="s">
        <v>72</v>
      </c>
      <c r="H6723" t="s">
        <v>129</v>
      </c>
      <c r="I6723" t="s">
        <v>24</v>
      </c>
      <c r="J6723" t="s">
        <v>141</v>
      </c>
      <c r="K6723" t="s">
        <v>25365</v>
      </c>
      <c r="L6723" t="s">
        <v>25366</v>
      </c>
      <c r="M6723">
        <v>4.6977777769999998</v>
      </c>
      <c r="N6723">
        <v>0</v>
      </c>
      <c r="O6723">
        <v>13</v>
      </c>
      <c r="P6723">
        <v>16</v>
      </c>
      <c r="Q6723">
        <v>218</v>
      </c>
      <c r="R6723">
        <v>0</v>
      </c>
      <c r="S6723">
        <v>61.071111000000002</v>
      </c>
      <c r="T6723">
        <v>75.164444000000003</v>
      </c>
      <c r="U6723">
        <v>1024.1155550000001</v>
      </c>
    </row>
    <row r="6724" spans="1:21" x14ac:dyDescent="0.25">
      <c r="A6724" t="s">
        <v>25367</v>
      </c>
      <c r="B6724">
        <v>1</v>
      </c>
      <c r="C6724" t="s">
        <v>79</v>
      </c>
      <c r="D6724" t="s">
        <v>110</v>
      </c>
      <c r="E6724" t="s">
        <v>25361</v>
      </c>
      <c r="F6724" t="s">
        <v>140</v>
      </c>
      <c r="G6724" t="s">
        <v>72</v>
      </c>
      <c r="H6724" t="s">
        <v>129</v>
      </c>
      <c r="I6724" t="s">
        <v>22</v>
      </c>
      <c r="J6724" t="s">
        <v>141</v>
      </c>
      <c r="K6724" t="s">
        <v>25368</v>
      </c>
      <c r="L6724" t="s">
        <v>25369</v>
      </c>
      <c r="M6724">
        <v>1.7649999999999999</v>
      </c>
      <c r="N6724">
        <v>0</v>
      </c>
      <c r="O6724">
        <v>13</v>
      </c>
      <c r="P6724">
        <v>16</v>
      </c>
      <c r="Q6724">
        <v>218</v>
      </c>
      <c r="R6724">
        <v>0</v>
      </c>
      <c r="S6724">
        <v>22.945</v>
      </c>
      <c r="T6724">
        <v>28.24</v>
      </c>
      <c r="U6724">
        <v>384.77</v>
      </c>
    </row>
    <row r="6725" spans="1:21" x14ac:dyDescent="0.25">
      <c r="A6725" t="s">
        <v>25370</v>
      </c>
      <c r="B6725">
        <v>1</v>
      </c>
      <c r="C6725" t="s">
        <v>79</v>
      </c>
      <c r="D6725" t="s">
        <v>110</v>
      </c>
      <c r="E6725" t="s">
        <v>25361</v>
      </c>
      <c r="F6725" t="s">
        <v>140</v>
      </c>
      <c r="G6725" t="s">
        <v>72</v>
      </c>
      <c r="H6725" t="s">
        <v>129</v>
      </c>
      <c r="I6725" t="s">
        <v>22</v>
      </c>
      <c r="J6725" t="s">
        <v>141</v>
      </c>
      <c r="K6725" t="s">
        <v>25371</v>
      </c>
      <c r="L6725" t="s">
        <v>25372</v>
      </c>
      <c r="M6725">
        <v>0.78833333299999997</v>
      </c>
      <c r="N6725">
        <v>0</v>
      </c>
      <c r="O6725">
        <v>13</v>
      </c>
      <c r="P6725">
        <v>16</v>
      </c>
      <c r="Q6725">
        <v>218</v>
      </c>
      <c r="R6725">
        <v>0</v>
      </c>
      <c r="S6725">
        <v>10.248333000000001</v>
      </c>
      <c r="T6725">
        <v>12.613333000000001</v>
      </c>
      <c r="U6725">
        <v>171.85666699999999</v>
      </c>
    </row>
    <row r="6726" spans="1:21" x14ac:dyDescent="0.25">
      <c r="A6726" t="s">
        <v>25373</v>
      </c>
      <c r="B6726">
        <v>1</v>
      </c>
      <c r="C6726" t="s">
        <v>79</v>
      </c>
      <c r="D6726" t="s">
        <v>110</v>
      </c>
      <c r="E6726" t="s">
        <v>717</v>
      </c>
      <c r="F6726" t="s">
        <v>140</v>
      </c>
      <c r="G6726" t="s">
        <v>72</v>
      </c>
      <c r="H6726" t="s">
        <v>129</v>
      </c>
      <c r="I6726" t="s">
        <v>22</v>
      </c>
      <c r="J6726" t="s">
        <v>141</v>
      </c>
      <c r="K6726" t="s">
        <v>25374</v>
      </c>
      <c r="L6726" t="s">
        <v>25375</v>
      </c>
      <c r="M6726">
        <v>3.250277777</v>
      </c>
      <c r="N6726">
        <v>0</v>
      </c>
      <c r="O6726">
        <v>0</v>
      </c>
      <c r="P6726">
        <v>1</v>
      </c>
      <c r="Q6726">
        <v>119</v>
      </c>
      <c r="R6726">
        <v>0</v>
      </c>
      <c r="S6726">
        <v>0</v>
      </c>
      <c r="T6726">
        <v>3.2502779999999998</v>
      </c>
      <c r="U6726">
        <v>386.78305499999999</v>
      </c>
    </row>
    <row r="6727" spans="1:21" x14ac:dyDescent="0.25">
      <c r="A6727" t="s">
        <v>25376</v>
      </c>
      <c r="B6727">
        <v>1</v>
      </c>
      <c r="C6727" t="s">
        <v>79</v>
      </c>
      <c r="D6727" t="s">
        <v>110</v>
      </c>
      <c r="E6727" t="s">
        <v>717</v>
      </c>
      <c r="F6727" t="s">
        <v>140</v>
      </c>
      <c r="G6727" t="s">
        <v>72</v>
      </c>
      <c r="H6727" t="s">
        <v>129</v>
      </c>
      <c r="I6727" t="s">
        <v>22</v>
      </c>
      <c r="J6727" t="s">
        <v>141</v>
      </c>
      <c r="K6727" t="s">
        <v>25377</v>
      </c>
      <c r="L6727" t="s">
        <v>25378</v>
      </c>
      <c r="M6727">
        <v>1.5647222220000001</v>
      </c>
      <c r="N6727">
        <v>0</v>
      </c>
      <c r="O6727">
        <v>13</v>
      </c>
      <c r="P6727">
        <v>16</v>
      </c>
      <c r="Q6727">
        <v>218</v>
      </c>
      <c r="R6727">
        <v>0</v>
      </c>
      <c r="S6727">
        <v>20.341388999999999</v>
      </c>
      <c r="T6727">
        <v>25.035556</v>
      </c>
      <c r="U6727">
        <v>341.109444</v>
      </c>
    </row>
    <row r="6728" spans="1:21" x14ac:dyDescent="0.25">
      <c r="A6728" t="s">
        <v>25379</v>
      </c>
      <c r="B6728">
        <v>1</v>
      </c>
      <c r="C6728" t="s">
        <v>79</v>
      </c>
      <c r="D6728" t="s">
        <v>116</v>
      </c>
      <c r="E6728" t="s">
        <v>25380</v>
      </c>
      <c r="F6728" t="s">
        <v>5470</v>
      </c>
      <c r="G6728" t="s">
        <v>71</v>
      </c>
      <c r="H6728" t="s">
        <v>129</v>
      </c>
      <c r="I6728" t="s">
        <v>22</v>
      </c>
      <c r="J6728" t="s">
        <v>141</v>
      </c>
      <c r="K6728" t="s">
        <v>25381</v>
      </c>
      <c r="L6728" t="s">
        <v>25382</v>
      </c>
      <c r="M6728">
        <v>0.67694444399999998</v>
      </c>
      <c r="N6728">
        <v>0</v>
      </c>
      <c r="O6728">
        <v>0</v>
      </c>
      <c r="P6728">
        <v>0</v>
      </c>
      <c r="Q6728">
        <v>7</v>
      </c>
      <c r="R6728">
        <v>0</v>
      </c>
      <c r="S6728">
        <v>0</v>
      </c>
      <c r="T6728">
        <v>0</v>
      </c>
      <c r="U6728">
        <v>4.7386109999999997</v>
      </c>
    </row>
    <row r="6729" spans="1:21" x14ac:dyDescent="0.25">
      <c r="A6729" t="s">
        <v>25383</v>
      </c>
      <c r="B6729">
        <v>1</v>
      </c>
      <c r="C6729" t="s">
        <v>79</v>
      </c>
      <c r="D6729" t="s">
        <v>116</v>
      </c>
      <c r="E6729" t="s">
        <v>25384</v>
      </c>
      <c r="F6729" t="s">
        <v>4986</v>
      </c>
      <c r="G6729" t="s">
        <v>71</v>
      </c>
      <c r="H6729" t="s">
        <v>129</v>
      </c>
      <c r="I6729" t="s">
        <v>22</v>
      </c>
      <c r="J6729" t="s">
        <v>141</v>
      </c>
      <c r="K6729" t="s">
        <v>25385</v>
      </c>
      <c r="L6729" t="s">
        <v>25386</v>
      </c>
      <c r="M6729">
        <v>0.753611111</v>
      </c>
      <c r="N6729">
        <v>0</v>
      </c>
      <c r="O6729">
        <v>0</v>
      </c>
      <c r="P6729">
        <v>0</v>
      </c>
      <c r="Q6729">
        <v>78</v>
      </c>
      <c r="R6729">
        <v>0</v>
      </c>
      <c r="S6729">
        <v>0</v>
      </c>
      <c r="T6729">
        <v>0</v>
      </c>
      <c r="U6729">
        <v>58.781666999999999</v>
      </c>
    </row>
    <row r="6730" spans="1:21" x14ac:dyDescent="0.25">
      <c r="A6730" t="s">
        <v>25387</v>
      </c>
      <c r="B6730">
        <v>1</v>
      </c>
      <c r="C6730" t="s">
        <v>79</v>
      </c>
      <c r="D6730" t="s">
        <v>110</v>
      </c>
      <c r="E6730" t="s">
        <v>25388</v>
      </c>
      <c r="F6730" t="s">
        <v>2199</v>
      </c>
      <c r="G6730" t="s">
        <v>71</v>
      </c>
      <c r="H6730" t="s">
        <v>129</v>
      </c>
      <c r="I6730" t="s">
        <v>24</v>
      </c>
      <c r="J6730" t="s">
        <v>141</v>
      </c>
      <c r="K6730" t="s">
        <v>25389</v>
      </c>
      <c r="L6730" t="s">
        <v>25390</v>
      </c>
      <c r="M6730">
        <v>0.14583333300000001</v>
      </c>
      <c r="N6730">
        <v>0</v>
      </c>
      <c r="O6730">
        <v>6</v>
      </c>
      <c r="P6730">
        <v>0</v>
      </c>
      <c r="Q6730">
        <v>0</v>
      </c>
      <c r="R6730">
        <v>0</v>
      </c>
      <c r="S6730">
        <v>0.875</v>
      </c>
      <c r="T6730">
        <v>0</v>
      </c>
      <c r="U6730">
        <v>0</v>
      </c>
    </row>
    <row r="6731" spans="1:21" x14ac:dyDescent="0.25">
      <c r="A6731" t="s">
        <v>25391</v>
      </c>
      <c r="B6731">
        <v>1</v>
      </c>
      <c r="C6731" t="s">
        <v>79</v>
      </c>
      <c r="D6731" t="s">
        <v>110</v>
      </c>
      <c r="E6731" t="s">
        <v>25392</v>
      </c>
      <c r="F6731" t="s">
        <v>154</v>
      </c>
      <c r="G6731" t="s">
        <v>72</v>
      </c>
      <c r="H6731" t="s">
        <v>129</v>
      </c>
      <c r="I6731" t="s">
        <v>22</v>
      </c>
      <c r="J6731" t="s">
        <v>141</v>
      </c>
      <c r="K6731" t="s">
        <v>25393</v>
      </c>
      <c r="L6731" t="s">
        <v>25394</v>
      </c>
      <c r="M6731">
        <v>9.5000000000000001E-2</v>
      </c>
      <c r="N6731">
        <v>0</v>
      </c>
      <c r="O6731">
        <v>0</v>
      </c>
      <c r="P6731">
        <v>64</v>
      </c>
      <c r="Q6731">
        <v>442</v>
      </c>
      <c r="R6731">
        <v>0</v>
      </c>
      <c r="S6731">
        <v>0</v>
      </c>
      <c r="T6731">
        <v>6.08</v>
      </c>
      <c r="U6731">
        <v>41.99</v>
      </c>
    </row>
    <row r="6732" spans="1:21" x14ac:dyDescent="0.25">
      <c r="A6732" t="s">
        <v>25395</v>
      </c>
      <c r="B6732">
        <v>1</v>
      </c>
      <c r="C6732" t="s">
        <v>79</v>
      </c>
      <c r="D6732" t="s">
        <v>110</v>
      </c>
      <c r="E6732" t="s">
        <v>25396</v>
      </c>
      <c r="F6732" t="s">
        <v>3423</v>
      </c>
      <c r="G6732" t="s">
        <v>72</v>
      </c>
      <c r="H6732" t="s">
        <v>129</v>
      </c>
      <c r="I6732" t="s">
        <v>22</v>
      </c>
      <c r="J6732" t="s">
        <v>141</v>
      </c>
      <c r="K6732" t="s">
        <v>25397</v>
      </c>
      <c r="L6732" t="s">
        <v>25398</v>
      </c>
      <c r="M6732">
        <v>1.2822222219999999</v>
      </c>
      <c r="N6732">
        <v>2</v>
      </c>
      <c r="O6732">
        <v>183</v>
      </c>
      <c r="P6732">
        <v>0</v>
      </c>
      <c r="Q6732">
        <v>0</v>
      </c>
      <c r="R6732">
        <v>2.5644439999999999</v>
      </c>
      <c r="S6732">
        <v>234.64666700000001</v>
      </c>
      <c r="T6732">
        <v>0</v>
      </c>
      <c r="U6732">
        <v>0</v>
      </c>
    </row>
    <row r="6733" spans="1:21" x14ac:dyDescent="0.25">
      <c r="A6733" t="s">
        <v>25399</v>
      </c>
      <c r="B6733">
        <v>1</v>
      </c>
      <c r="C6733" t="s">
        <v>79</v>
      </c>
      <c r="D6733" t="s">
        <v>115</v>
      </c>
      <c r="E6733" t="s">
        <v>25400</v>
      </c>
      <c r="F6733" t="s">
        <v>5012</v>
      </c>
      <c r="G6733" t="s">
        <v>72</v>
      </c>
      <c r="H6733" t="s">
        <v>129</v>
      </c>
      <c r="I6733" t="s">
        <v>22</v>
      </c>
      <c r="J6733" t="s">
        <v>141</v>
      </c>
      <c r="K6733" t="s">
        <v>25401</v>
      </c>
      <c r="L6733" t="s">
        <v>25402</v>
      </c>
      <c r="M6733">
        <v>4.0144444439999996</v>
      </c>
      <c r="N6733">
        <v>0</v>
      </c>
      <c r="O6733">
        <v>0</v>
      </c>
      <c r="P6733">
        <v>0</v>
      </c>
      <c r="Q6733">
        <v>15</v>
      </c>
      <c r="R6733">
        <v>0</v>
      </c>
      <c r="S6733">
        <v>0</v>
      </c>
      <c r="T6733">
        <v>0</v>
      </c>
      <c r="U6733">
        <v>60.216667000000001</v>
      </c>
    </row>
    <row r="6734" spans="1:21" x14ac:dyDescent="0.25">
      <c r="A6734" t="s">
        <v>25403</v>
      </c>
      <c r="B6734">
        <v>1</v>
      </c>
      <c r="C6734" t="s">
        <v>79</v>
      </c>
      <c r="D6734" t="s">
        <v>115</v>
      </c>
      <c r="E6734" t="s">
        <v>25404</v>
      </c>
      <c r="F6734" t="s">
        <v>140</v>
      </c>
      <c r="G6734" t="s">
        <v>72</v>
      </c>
      <c r="H6734" t="s">
        <v>129</v>
      </c>
      <c r="I6734" t="s">
        <v>22</v>
      </c>
      <c r="J6734" t="s">
        <v>141</v>
      </c>
      <c r="K6734" t="s">
        <v>25405</v>
      </c>
      <c r="L6734" t="s">
        <v>25406</v>
      </c>
      <c r="M6734">
        <v>0.19666666599999999</v>
      </c>
      <c r="N6734">
        <v>3</v>
      </c>
      <c r="O6734">
        <v>343</v>
      </c>
      <c r="P6734">
        <v>413</v>
      </c>
      <c r="Q6734">
        <v>3496</v>
      </c>
      <c r="R6734">
        <v>0.59</v>
      </c>
      <c r="S6734">
        <v>67.456665999999998</v>
      </c>
      <c r="T6734">
        <v>81.223332999999997</v>
      </c>
      <c r="U6734">
        <v>687.54666399999996</v>
      </c>
    </row>
    <row r="6735" spans="1:21" x14ac:dyDescent="0.25">
      <c r="A6735" t="s">
        <v>25407</v>
      </c>
      <c r="B6735">
        <v>1</v>
      </c>
      <c r="C6735" t="s">
        <v>79</v>
      </c>
      <c r="D6735" t="s">
        <v>115</v>
      </c>
      <c r="E6735" t="s">
        <v>25400</v>
      </c>
      <c r="F6735" t="s">
        <v>5012</v>
      </c>
      <c r="G6735" t="s">
        <v>72</v>
      </c>
      <c r="H6735" t="s">
        <v>129</v>
      </c>
      <c r="I6735" t="s">
        <v>22</v>
      </c>
      <c r="J6735" t="s">
        <v>141</v>
      </c>
      <c r="K6735" t="s">
        <v>25408</v>
      </c>
      <c r="L6735" t="s">
        <v>25409</v>
      </c>
      <c r="M6735">
        <v>4.7327777769999999</v>
      </c>
      <c r="N6735">
        <v>0</v>
      </c>
      <c r="O6735">
        <v>0</v>
      </c>
      <c r="P6735">
        <v>0</v>
      </c>
      <c r="Q6735">
        <v>16</v>
      </c>
      <c r="R6735">
        <v>0</v>
      </c>
      <c r="S6735">
        <v>0</v>
      </c>
      <c r="T6735">
        <v>0</v>
      </c>
      <c r="U6735">
        <v>75.724444000000005</v>
      </c>
    </row>
    <row r="6736" spans="1:21" x14ac:dyDescent="0.25">
      <c r="A6736" t="s">
        <v>25410</v>
      </c>
      <c r="B6736">
        <v>1</v>
      </c>
      <c r="C6736" t="s">
        <v>79</v>
      </c>
      <c r="D6736" t="s">
        <v>110</v>
      </c>
      <c r="E6736" t="s">
        <v>25411</v>
      </c>
      <c r="F6736" t="s">
        <v>5470</v>
      </c>
      <c r="G6736" t="s">
        <v>71</v>
      </c>
      <c r="H6736" t="s">
        <v>129</v>
      </c>
      <c r="I6736" t="s">
        <v>22</v>
      </c>
      <c r="J6736" t="s">
        <v>141</v>
      </c>
      <c r="K6736" t="s">
        <v>25412</v>
      </c>
      <c r="L6736" t="s">
        <v>25413</v>
      </c>
      <c r="M6736">
        <v>0.451944444</v>
      </c>
      <c r="N6736">
        <v>0</v>
      </c>
      <c r="O6736">
        <v>0</v>
      </c>
      <c r="P6736">
        <v>1</v>
      </c>
      <c r="Q6736">
        <v>202</v>
      </c>
      <c r="R6736">
        <v>0</v>
      </c>
      <c r="S6736">
        <v>0</v>
      </c>
      <c r="T6736">
        <v>0.45194400000000001</v>
      </c>
      <c r="U6736">
        <v>91.292777999999998</v>
      </c>
    </row>
    <row r="6737" spans="1:21" x14ac:dyDescent="0.25">
      <c r="A6737" t="s">
        <v>25414</v>
      </c>
      <c r="B6737">
        <v>1</v>
      </c>
      <c r="C6737" t="s">
        <v>79</v>
      </c>
      <c r="D6737" t="s">
        <v>110</v>
      </c>
      <c r="E6737" t="s">
        <v>25415</v>
      </c>
      <c r="F6737" t="s">
        <v>5538</v>
      </c>
      <c r="G6737" t="s">
        <v>72</v>
      </c>
      <c r="H6737" t="s">
        <v>129</v>
      </c>
      <c r="I6737" t="s">
        <v>22</v>
      </c>
      <c r="J6737" t="s">
        <v>141</v>
      </c>
      <c r="K6737" t="s">
        <v>25416</v>
      </c>
      <c r="L6737" t="s">
        <v>25417</v>
      </c>
      <c r="M6737">
        <v>1.3172222220000001</v>
      </c>
      <c r="N6737">
        <v>0</v>
      </c>
      <c r="O6737">
        <v>0</v>
      </c>
      <c r="P6737">
        <v>1</v>
      </c>
      <c r="Q6737">
        <v>0</v>
      </c>
      <c r="R6737">
        <v>0</v>
      </c>
      <c r="S6737">
        <v>0</v>
      </c>
      <c r="T6737">
        <v>1.3172219999999999</v>
      </c>
      <c r="U6737">
        <v>0</v>
      </c>
    </row>
    <row r="6738" spans="1:21" x14ac:dyDescent="0.25">
      <c r="A6738" t="s">
        <v>25418</v>
      </c>
      <c r="B6738">
        <v>1</v>
      </c>
      <c r="C6738" t="s">
        <v>79</v>
      </c>
      <c r="D6738" t="s">
        <v>114</v>
      </c>
      <c r="E6738" t="s">
        <v>25419</v>
      </c>
      <c r="F6738" t="s">
        <v>4986</v>
      </c>
      <c r="G6738" t="s">
        <v>71</v>
      </c>
      <c r="H6738" t="s">
        <v>129</v>
      </c>
      <c r="I6738" t="s">
        <v>22</v>
      </c>
      <c r="J6738" t="s">
        <v>141</v>
      </c>
      <c r="K6738" t="s">
        <v>25420</v>
      </c>
      <c r="L6738" t="s">
        <v>25421</v>
      </c>
      <c r="M6738">
        <v>0.54194444399999997</v>
      </c>
      <c r="N6738">
        <v>0</v>
      </c>
      <c r="O6738">
        <v>0</v>
      </c>
      <c r="P6738">
        <v>0</v>
      </c>
      <c r="Q6738">
        <v>23</v>
      </c>
      <c r="R6738">
        <v>0</v>
      </c>
      <c r="S6738">
        <v>0</v>
      </c>
      <c r="T6738">
        <v>0</v>
      </c>
      <c r="U6738">
        <v>12.464722</v>
      </c>
    </row>
    <row r="6739" spans="1:21" x14ac:dyDescent="0.25">
      <c r="A6739" t="s">
        <v>25422</v>
      </c>
      <c r="B6739">
        <v>1</v>
      </c>
      <c r="C6739" t="s">
        <v>79</v>
      </c>
      <c r="D6739" t="s">
        <v>114</v>
      </c>
      <c r="E6739" t="s">
        <v>25423</v>
      </c>
      <c r="F6739" t="s">
        <v>5012</v>
      </c>
      <c r="G6739" t="s">
        <v>72</v>
      </c>
      <c r="H6739" t="s">
        <v>129</v>
      </c>
      <c r="I6739" t="s">
        <v>22</v>
      </c>
      <c r="J6739" t="s">
        <v>141</v>
      </c>
      <c r="K6739" t="s">
        <v>25424</v>
      </c>
      <c r="L6739" t="s">
        <v>25425</v>
      </c>
      <c r="M6739">
        <v>3.0294444440000001</v>
      </c>
      <c r="N6739">
        <v>0</v>
      </c>
      <c r="O6739">
        <v>0</v>
      </c>
      <c r="P6739">
        <v>2</v>
      </c>
      <c r="Q6739">
        <v>27</v>
      </c>
      <c r="R6739">
        <v>0</v>
      </c>
      <c r="S6739">
        <v>0</v>
      </c>
      <c r="T6739">
        <v>6.0588889999999997</v>
      </c>
      <c r="U6739">
        <v>81.795000000000002</v>
      </c>
    </row>
    <row r="6740" spans="1:21" x14ac:dyDescent="0.25">
      <c r="A6740" t="s">
        <v>25426</v>
      </c>
      <c r="B6740">
        <v>1</v>
      </c>
      <c r="C6740" t="s">
        <v>79</v>
      </c>
      <c r="D6740" t="s">
        <v>110</v>
      </c>
      <c r="E6740" t="s">
        <v>25427</v>
      </c>
      <c r="F6740" t="s">
        <v>5417</v>
      </c>
      <c r="G6740" t="s">
        <v>71</v>
      </c>
      <c r="H6740" t="s">
        <v>129</v>
      </c>
      <c r="I6740" t="s">
        <v>22</v>
      </c>
      <c r="J6740" t="s">
        <v>141</v>
      </c>
      <c r="K6740" t="s">
        <v>25428</v>
      </c>
      <c r="L6740" t="s">
        <v>25429</v>
      </c>
      <c r="M6740">
        <v>1.0338888879999999</v>
      </c>
      <c r="N6740">
        <v>0</v>
      </c>
      <c r="O6740">
        <v>2</v>
      </c>
      <c r="P6740">
        <v>0</v>
      </c>
      <c r="Q6740">
        <v>0</v>
      </c>
      <c r="R6740">
        <v>0</v>
      </c>
      <c r="S6740">
        <v>2.0677780000000001</v>
      </c>
      <c r="T6740">
        <v>0</v>
      </c>
      <c r="U6740">
        <v>0</v>
      </c>
    </row>
    <row r="6741" spans="1:21" x14ac:dyDescent="0.25">
      <c r="A6741" t="s">
        <v>25430</v>
      </c>
      <c r="B6741">
        <v>1</v>
      </c>
      <c r="C6741" t="s">
        <v>79</v>
      </c>
      <c r="D6741" t="s">
        <v>114</v>
      </c>
      <c r="E6741" t="s">
        <v>25431</v>
      </c>
      <c r="F6741" t="s">
        <v>5012</v>
      </c>
      <c r="G6741" t="s">
        <v>72</v>
      </c>
      <c r="H6741" t="s">
        <v>129</v>
      </c>
      <c r="I6741" t="s">
        <v>22</v>
      </c>
      <c r="J6741" t="s">
        <v>141</v>
      </c>
      <c r="K6741" t="s">
        <v>25432</v>
      </c>
      <c r="L6741" t="s">
        <v>25433</v>
      </c>
      <c r="M6741">
        <v>1.674722222</v>
      </c>
      <c r="N6741">
        <v>0</v>
      </c>
      <c r="O6741">
        <v>0</v>
      </c>
      <c r="P6741">
        <v>2</v>
      </c>
      <c r="Q6741">
        <v>47</v>
      </c>
      <c r="R6741">
        <v>0</v>
      </c>
      <c r="S6741">
        <v>0</v>
      </c>
      <c r="T6741">
        <v>3.3494440000000001</v>
      </c>
      <c r="U6741">
        <v>78.711944000000003</v>
      </c>
    </row>
    <row r="6742" spans="1:21" x14ac:dyDescent="0.25">
      <c r="A6742" t="s">
        <v>25434</v>
      </c>
      <c r="B6742">
        <v>1</v>
      </c>
      <c r="C6742" t="s">
        <v>79</v>
      </c>
      <c r="D6742" t="s">
        <v>114</v>
      </c>
      <c r="E6742" t="s">
        <v>3233</v>
      </c>
      <c r="F6742" t="s">
        <v>140</v>
      </c>
      <c r="G6742" t="s">
        <v>72</v>
      </c>
      <c r="H6742" t="s">
        <v>129</v>
      </c>
      <c r="I6742" t="s">
        <v>22</v>
      </c>
      <c r="J6742" t="s">
        <v>141</v>
      </c>
      <c r="K6742" t="s">
        <v>25435</v>
      </c>
      <c r="L6742" t="s">
        <v>25436</v>
      </c>
      <c r="M6742">
        <v>0.25166666599999998</v>
      </c>
      <c r="N6742">
        <v>8</v>
      </c>
      <c r="O6742">
        <v>0</v>
      </c>
      <c r="P6742">
        <v>78</v>
      </c>
      <c r="Q6742">
        <v>533</v>
      </c>
      <c r="R6742">
        <v>2.0133329999999998</v>
      </c>
      <c r="S6742">
        <v>0</v>
      </c>
      <c r="T6742">
        <v>19.63</v>
      </c>
      <c r="U6742">
        <v>134.13833299999999</v>
      </c>
    </row>
    <row r="6743" spans="1:21" x14ac:dyDescent="0.25">
      <c r="A6743" t="s">
        <v>25437</v>
      </c>
      <c r="B6743">
        <v>1</v>
      </c>
      <c r="C6743" t="s">
        <v>79</v>
      </c>
      <c r="D6743" t="s">
        <v>114</v>
      </c>
      <c r="E6743" t="s">
        <v>25438</v>
      </c>
      <c r="F6743" t="s">
        <v>5012</v>
      </c>
      <c r="G6743" t="s">
        <v>72</v>
      </c>
      <c r="H6743" t="s">
        <v>129</v>
      </c>
      <c r="I6743" t="s">
        <v>22</v>
      </c>
      <c r="J6743" t="s">
        <v>141</v>
      </c>
      <c r="K6743" t="s">
        <v>25439</v>
      </c>
      <c r="L6743" t="s">
        <v>25440</v>
      </c>
      <c r="M6743">
        <v>0.114722222</v>
      </c>
      <c r="N6743">
        <v>0</v>
      </c>
      <c r="O6743">
        <v>0</v>
      </c>
      <c r="P6743">
        <v>4</v>
      </c>
      <c r="Q6743">
        <v>35</v>
      </c>
      <c r="R6743">
        <v>0</v>
      </c>
      <c r="S6743">
        <v>0</v>
      </c>
      <c r="T6743">
        <v>0.45888899999999999</v>
      </c>
      <c r="U6743">
        <v>4.0152780000000003</v>
      </c>
    </row>
    <row r="6744" spans="1:21" x14ac:dyDescent="0.25">
      <c r="A6744" t="s">
        <v>25441</v>
      </c>
      <c r="B6744">
        <v>1</v>
      </c>
      <c r="C6744" t="s">
        <v>79</v>
      </c>
      <c r="D6744" t="s">
        <v>114</v>
      </c>
      <c r="E6744" t="s">
        <v>25442</v>
      </c>
      <c r="F6744" t="s">
        <v>140</v>
      </c>
      <c r="G6744" t="s">
        <v>72</v>
      </c>
      <c r="H6744" t="s">
        <v>129</v>
      </c>
      <c r="I6744" t="s">
        <v>22</v>
      </c>
      <c r="J6744" t="s">
        <v>141</v>
      </c>
      <c r="K6744" t="s">
        <v>25443</v>
      </c>
      <c r="L6744" t="s">
        <v>25444</v>
      </c>
      <c r="M6744">
        <v>0.230833333</v>
      </c>
      <c r="N6744">
        <v>0</v>
      </c>
      <c r="O6744">
        <v>0</v>
      </c>
      <c r="P6744">
        <v>57</v>
      </c>
      <c r="Q6744">
        <v>618</v>
      </c>
      <c r="R6744">
        <v>0</v>
      </c>
      <c r="S6744">
        <v>0</v>
      </c>
      <c r="T6744">
        <v>13.157500000000001</v>
      </c>
      <c r="U6744">
        <v>142.655</v>
      </c>
    </row>
    <row r="6745" spans="1:21" x14ac:dyDescent="0.25">
      <c r="A6745" t="s">
        <v>25445</v>
      </c>
      <c r="B6745">
        <v>1</v>
      </c>
      <c r="C6745" t="s">
        <v>79</v>
      </c>
      <c r="D6745" t="s">
        <v>114</v>
      </c>
      <c r="E6745" t="s">
        <v>25446</v>
      </c>
      <c r="F6745" t="s">
        <v>5012</v>
      </c>
      <c r="G6745" t="s">
        <v>72</v>
      </c>
      <c r="H6745" t="s">
        <v>129</v>
      </c>
      <c r="I6745" t="s">
        <v>22</v>
      </c>
      <c r="J6745" t="s">
        <v>141</v>
      </c>
      <c r="K6745" t="s">
        <v>25447</v>
      </c>
      <c r="L6745" t="s">
        <v>25448</v>
      </c>
      <c r="M6745">
        <v>1.4652777770000001</v>
      </c>
      <c r="N6745">
        <v>0</v>
      </c>
      <c r="O6745">
        <v>0</v>
      </c>
      <c r="P6745">
        <v>1</v>
      </c>
      <c r="Q6745">
        <v>34</v>
      </c>
      <c r="R6745">
        <v>0</v>
      </c>
      <c r="S6745">
        <v>0</v>
      </c>
      <c r="T6745">
        <v>1.4652780000000001</v>
      </c>
      <c r="U6745">
        <v>49.819443999999997</v>
      </c>
    </row>
    <row r="6746" spans="1:21" x14ac:dyDescent="0.25">
      <c r="A6746" t="s">
        <v>25449</v>
      </c>
      <c r="B6746">
        <v>1</v>
      </c>
      <c r="C6746" t="s">
        <v>79</v>
      </c>
      <c r="D6746" t="s">
        <v>110</v>
      </c>
      <c r="E6746" t="s">
        <v>25450</v>
      </c>
      <c r="F6746" t="s">
        <v>4991</v>
      </c>
      <c r="G6746" t="s">
        <v>71</v>
      </c>
      <c r="H6746" t="s">
        <v>129</v>
      </c>
      <c r="I6746" t="s">
        <v>22</v>
      </c>
      <c r="J6746" t="s">
        <v>141</v>
      </c>
      <c r="K6746" t="s">
        <v>25451</v>
      </c>
      <c r="L6746" t="s">
        <v>25452</v>
      </c>
      <c r="M6746">
        <v>1.5552777769999999</v>
      </c>
      <c r="N6746">
        <v>0</v>
      </c>
      <c r="O6746">
        <v>0</v>
      </c>
      <c r="P6746">
        <v>0</v>
      </c>
      <c r="Q6746">
        <v>1</v>
      </c>
      <c r="R6746">
        <v>0</v>
      </c>
      <c r="S6746">
        <v>0</v>
      </c>
      <c r="T6746">
        <v>0</v>
      </c>
      <c r="U6746">
        <v>1.5552779999999999</v>
      </c>
    </row>
    <row r="6747" spans="1:21" x14ac:dyDescent="0.25">
      <c r="A6747" t="s">
        <v>25453</v>
      </c>
      <c r="B6747">
        <v>1</v>
      </c>
      <c r="C6747" t="s">
        <v>79</v>
      </c>
      <c r="D6747" t="s">
        <v>110</v>
      </c>
      <c r="E6747" t="s">
        <v>25454</v>
      </c>
      <c r="F6747" t="s">
        <v>3423</v>
      </c>
      <c r="G6747" t="s">
        <v>72</v>
      </c>
      <c r="H6747" t="s">
        <v>129</v>
      </c>
      <c r="I6747" t="s">
        <v>22</v>
      </c>
      <c r="J6747" t="s">
        <v>141</v>
      </c>
      <c r="K6747" t="s">
        <v>25455</v>
      </c>
      <c r="L6747" t="s">
        <v>25456</v>
      </c>
      <c r="M6747">
        <v>0.89472222199999996</v>
      </c>
      <c r="N6747">
        <v>0</v>
      </c>
      <c r="O6747">
        <v>0</v>
      </c>
      <c r="P6747">
        <v>1</v>
      </c>
      <c r="Q6747">
        <v>11</v>
      </c>
      <c r="R6747">
        <v>0</v>
      </c>
      <c r="S6747">
        <v>0</v>
      </c>
      <c r="T6747">
        <v>0.89472200000000002</v>
      </c>
      <c r="U6747">
        <v>9.8419439999999998</v>
      </c>
    </row>
    <row r="6748" spans="1:21" x14ac:dyDescent="0.25">
      <c r="A6748" t="s">
        <v>25457</v>
      </c>
      <c r="B6748">
        <v>1</v>
      </c>
      <c r="C6748" t="s">
        <v>79</v>
      </c>
      <c r="D6748" t="s">
        <v>110</v>
      </c>
      <c r="E6748" t="s">
        <v>25458</v>
      </c>
      <c r="F6748" t="s">
        <v>3423</v>
      </c>
      <c r="G6748" t="s">
        <v>72</v>
      </c>
      <c r="H6748" t="s">
        <v>129</v>
      </c>
      <c r="I6748" t="s">
        <v>22</v>
      </c>
      <c r="J6748" t="s">
        <v>141</v>
      </c>
      <c r="K6748" t="s">
        <v>25459</v>
      </c>
      <c r="L6748" t="s">
        <v>25460</v>
      </c>
      <c r="M6748">
        <v>1.3530555550000001</v>
      </c>
      <c r="N6748">
        <v>0</v>
      </c>
      <c r="O6748">
        <v>0</v>
      </c>
      <c r="P6748">
        <v>0</v>
      </c>
      <c r="Q6748">
        <v>17</v>
      </c>
      <c r="R6748">
        <v>0</v>
      </c>
      <c r="S6748">
        <v>0</v>
      </c>
      <c r="T6748">
        <v>0</v>
      </c>
      <c r="U6748">
        <v>23.001944000000002</v>
      </c>
    </row>
    <row r="6749" spans="1:21" x14ac:dyDescent="0.25">
      <c r="A6749" t="s">
        <v>25461</v>
      </c>
      <c r="B6749">
        <v>1</v>
      </c>
      <c r="C6749" t="s">
        <v>79</v>
      </c>
      <c r="D6749" t="s">
        <v>110</v>
      </c>
      <c r="E6749" t="s">
        <v>4068</v>
      </c>
      <c r="F6749" t="s">
        <v>5879</v>
      </c>
      <c r="G6749" t="s">
        <v>71</v>
      </c>
      <c r="H6749" t="s">
        <v>129</v>
      </c>
      <c r="I6749" t="s">
        <v>22</v>
      </c>
      <c r="J6749" t="s">
        <v>141</v>
      </c>
      <c r="K6749" t="s">
        <v>25462</v>
      </c>
      <c r="L6749" t="s">
        <v>25463</v>
      </c>
      <c r="M6749">
        <v>0.94388888800000004</v>
      </c>
      <c r="N6749">
        <v>0</v>
      </c>
      <c r="O6749">
        <v>0</v>
      </c>
      <c r="P6749">
        <v>1</v>
      </c>
      <c r="Q6749">
        <v>34</v>
      </c>
      <c r="R6749">
        <v>0</v>
      </c>
      <c r="S6749">
        <v>0</v>
      </c>
      <c r="T6749">
        <v>0.94388899999999998</v>
      </c>
      <c r="U6749">
        <v>32.092222</v>
      </c>
    </row>
    <row r="6750" spans="1:21" x14ac:dyDescent="0.25">
      <c r="A6750" t="s">
        <v>25464</v>
      </c>
      <c r="B6750">
        <v>1</v>
      </c>
      <c r="C6750" t="s">
        <v>79</v>
      </c>
      <c r="D6750" t="s">
        <v>110</v>
      </c>
      <c r="E6750" t="s">
        <v>25465</v>
      </c>
      <c r="F6750" t="s">
        <v>5470</v>
      </c>
      <c r="G6750" t="s">
        <v>71</v>
      </c>
      <c r="H6750" t="s">
        <v>129</v>
      </c>
      <c r="I6750" t="s">
        <v>22</v>
      </c>
      <c r="J6750" t="s">
        <v>141</v>
      </c>
      <c r="K6750" t="s">
        <v>25466</v>
      </c>
      <c r="L6750" t="s">
        <v>25467</v>
      </c>
      <c r="M6750">
        <v>0.79861111100000004</v>
      </c>
      <c r="N6750">
        <v>0</v>
      </c>
      <c r="O6750">
        <v>0</v>
      </c>
      <c r="P6750">
        <v>1</v>
      </c>
      <c r="Q6750">
        <v>99</v>
      </c>
      <c r="R6750">
        <v>0</v>
      </c>
      <c r="S6750">
        <v>0</v>
      </c>
      <c r="T6750">
        <v>0.79861099999999996</v>
      </c>
      <c r="U6750">
        <v>79.0625</v>
      </c>
    </row>
    <row r="6751" spans="1:21" x14ac:dyDescent="0.25">
      <c r="A6751" t="s">
        <v>25468</v>
      </c>
      <c r="B6751">
        <v>1</v>
      </c>
      <c r="C6751" t="s">
        <v>79</v>
      </c>
      <c r="D6751" t="s">
        <v>110</v>
      </c>
      <c r="E6751" t="s">
        <v>3905</v>
      </c>
      <c r="F6751" t="s">
        <v>5012</v>
      </c>
      <c r="G6751" t="s">
        <v>72</v>
      </c>
      <c r="H6751" t="s">
        <v>129</v>
      </c>
      <c r="I6751" t="s">
        <v>22</v>
      </c>
      <c r="J6751" t="s">
        <v>141</v>
      </c>
      <c r="K6751" t="s">
        <v>25469</v>
      </c>
      <c r="L6751" t="s">
        <v>25470</v>
      </c>
      <c r="M6751">
        <v>1.866666666</v>
      </c>
      <c r="N6751">
        <v>0</v>
      </c>
      <c r="O6751">
        <v>0</v>
      </c>
      <c r="P6751">
        <v>1</v>
      </c>
      <c r="Q6751">
        <v>75</v>
      </c>
      <c r="R6751">
        <v>0</v>
      </c>
      <c r="S6751">
        <v>0</v>
      </c>
      <c r="T6751">
        <v>1.8666670000000001</v>
      </c>
      <c r="U6751">
        <v>140</v>
      </c>
    </row>
    <row r="6752" spans="1:21" x14ac:dyDescent="0.25">
      <c r="A6752" t="s">
        <v>25471</v>
      </c>
      <c r="B6752">
        <v>1</v>
      </c>
      <c r="C6752" t="s">
        <v>79</v>
      </c>
      <c r="D6752" t="s">
        <v>110</v>
      </c>
      <c r="E6752" t="s">
        <v>25472</v>
      </c>
      <c r="F6752" t="s">
        <v>140</v>
      </c>
      <c r="G6752" t="s">
        <v>72</v>
      </c>
      <c r="H6752" t="s">
        <v>129</v>
      </c>
      <c r="I6752" t="s">
        <v>22</v>
      </c>
      <c r="J6752" t="s">
        <v>141</v>
      </c>
      <c r="K6752" t="s">
        <v>25473</v>
      </c>
      <c r="L6752" t="s">
        <v>25474</v>
      </c>
      <c r="M6752">
        <v>0.40805555500000001</v>
      </c>
      <c r="N6752">
        <v>1</v>
      </c>
      <c r="O6752">
        <v>26</v>
      </c>
      <c r="P6752">
        <v>0</v>
      </c>
      <c r="Q6752">
        <v>4</v>
      </c>
      <c r="R6752">
        <v>0.40805599999999997</v>
      </c>
      <c r="S6752">
        <v>10.609444</v>
      </c>
      <c r="T6752">
        <v>0</v>
      </c>
      <c r="U6752">
        <v>1.6322220000000001</v>
      </c>
    </row>
    <row r="6753" spans="1:21" x14ac:dyDescent="0.25">
      <c r="A6753" t="s">
        <v>25475</v>
      </c>
      <c r="B6753">
        <v>1</v>
      </c>
      <c r="C6753" t="s">
        <v>79</v>
      </c>
      <c r="D6753" t="s">
        <v>110</v>
      </c>
      <c r="E6753" t="s">
        <v>25476</v>
      </c>
      <c r="F6753" t="s">
        <v>140</v>
      </c>
      <c r="G6753" t="s">
        <v>72</v>
      </c>
      <c r="H6753" t="s">
        <v>129</v>
      </c>
      <c r="I6753" t="s">
        <v>22</v>
      </c>
      <c r="J6753" t="s">
        <v>141</v>
      </c>
      <c r="K6753" t="s">
        <v>25477</v>
      </c>
      <c r="L6753" t="s">
        <v>25478</v>
      </c>
      <c r="M6753">
        <v>1.096944444</v>
      </c>
      <c r="N6753">
        <v>0</v>
      </c>
      <c r="O6753">
        <v>0</v>
      </c>
      <c r="P6753">
        <v>4</v>
      </c>
      <c r="Q6753">
        <v>7</v>
      </c>
      <c r="R6753">
        <v>0</v>
      </c>
      <c r="S6753">
        <v>0</v>
      </c>
      <c r="T6753">
        <v>4.387778</v>
      </c>
      <c r="U6753">
        <v>7.6786110000000001</v>
      </c>
    </row>
    <row r="6754" spans="1:21" x14ac:dyDescent="0.25">
      <c r="A6754" t="s">
        <v>25479</v>
      </c>
      <c r="B6754">
        <v>1</v>
      </c>
      <c r="C6754" t="s">
        <v>79</v>
      </c>
      <c r="D6754" t="s">
        <v>110</v>
      </c>
      <c r="E6754" t="s">
        <v>25480</v>
      </c>
      <c r="F6754" t="s">
        <v>140</v>
      </c>
      <c r="G6754" t="s">
        <v>72</v>
      </c>
      <c r="H6754" t="s">
        <v>129</v>
      </c>
      <c r="I6754" t="s">
        <v>22</v>
      </c>
      <c r="J6754" t="s">
        <v>141</v>
      </c>
      <c r="K6754" t="s">
        <v>25481</v>
      </c>
      <c r="L6754" t="s">
        <v>25482</v>
      </c>
      <c r="M6754">
        <v>0.816111111</v>
      </c>
      <c r="N6754">
        <v>4</v>
      </c>
      <c r="O6754">
        <v>280</v>
      </c>
      <c r="P6754">
        <v>13</v>
      </c>
      <c r="Q6754">
        <v>48</v>
      </c>
      <c r="R6754">
        <v>3.2644440000000001</v>
      </c>
      <c r="S6754">
        <v>228.511111</v>
      </c>
      <c r="T6754">
        <v>10.609444</v>
      </c>
      <c r="U6754">
        <v>39.173333</v>
      </c>
    </row>
    <row r="6755" spans="1:21" x14ac:dyDescent="0.25">
      <c r="A6755" t="s">
        <v>25483</v>
      </c>
      <c r="B6755">
        <v>1</v>
      </c>
      <c r="C6755" t="s">
        <v>79</v>
      </c>
      <c r="D6755" t="s">
        <v>110</v>
      </c>
      <c r="E6755" t="s">
        <v>25484</v>
      </c>
      <c r="F6755" t="s">
        <v>140</v>
      </c>
      <c r="G6755" t="s">
        <v>72</v>
      </c>
      <c r="H6755" t="s">
        <v>129</v>
      </c>
      <c r="I6755" t="s">
        <v>22</v>
      </c>
      <c r="J6755" t="s">
        <v>141</v>
      </c>
      <c r="K6755" t="s">
        <v>25485</v>
      </c>
      <c r="L6755" t="s">
        <v>25486</v>
      </c>
      <c r="M6755">
        <v>0.80277777699999997</v>
      </c>
      <c r="N6755">
        <v>0</v>
      </c>
      <c r="O6755">
        <v>0</v>
      </c>
      <c r="P6755">
        <v>8</v>
      </c>
      <c r="Q6755">
        <v>0</v>
      </c>
      <c r="R6755">
        <v>0</v>
      </c>
      <c r="S6755">
        <v>0</v>
      </c>
      <c r="T6755">
        <v>6.4222219999999997</v>
      </c>
      <c r="U6755">
        <v>0</v>
      </c>
    </row>
    <row r="6756" spans="1:21" x14ac:dyDescent="0.25">
      <c r="A6756" t="s">
        <v>25487</v>
      </c>
      <c r="B6756">
        <v>1</v>
      </c>
      <c r="C6756" t="s">
        <v>79</v>
      </c>
      <c r="D6756" t="s">
        <v>110</v>
      </c>
      <c r="E6756" t="s">
        <v>2575</v>
      </c>
      <c r="F6756" t="s">
        <v>154</v>
      </c>
      <c r="G6756" t="s">
        <v>72</v>
      </c>
      <c r="H6756" t="s">
        <v>129</v>
      </c>
      <c r="I6756" t="s">
        <v>22</v>
      </c>
      <c r="J6756" t="s">
        <v>141</v>
      </c>
      <c r="K6756" t="s">
        <v>25488</v>
      </c>
      <c r="L6756" t="s">
        <v>25489</v>
      </c>
      <c r="M6756">
        <v>0.50194444400000005</v>
      </c>
      <c r="N6756">
        <v>0</v>
      </c>
      <c r="O6756">
        <v>0</v>
      </c>
      <c r="P6756">
        <v>43</v>
      </c>
      <c r="Q6756">
        <v>435</v>
      </c>
      <c r="R6756">
        <v>0</v>
      </c>
      <c r="S6756">
        <v>0</v>
      </c>
      <c r="T6756">
        <v>21.583611000000001</v>
      </c>
      <c r="U6756">
        <v>218.345833</v>
      </c>
    </row>
    <row r="6757" spans="1:21" x14ac:dyDescent="0.25">
      <c r="A6757" t="s">
        <v>25490</v>
      </c>
      <c r="B6757">
        <v>1</v>
      </c>
      <c r="C6757" t="s">
        <v>79</v>
      </c>
      <c r="D6757" t="s">
        <v>110</v>
      </c>
      <c r="E6757" t="s">
        <v>25491</v>
      </c>
      <c r="F6757" t="s">
        <v>140</v>
      </c>
      <c r="G6757" t="s">
        <v>72</v>
      </c>
      <c r="H6757" t="s">
        <v>129</v>
      </c>
      <c r="I6757" t="s">
        <v>22</v>
      </c>
      <c r="J6757" t="s">
        <v>141</v>
      </c>
      <c r="K6757" t="s">
        <v>25492</v>
      </c>
      <c r="L6757" t="s">
        <v>25493</v>
      </c>
      <c r="M6757">
        <v>0.67500000000000004</v>
      </c>
      <c r="N6757">
        <v>0</v>
      </c>
      <c r="O6757">
        <v>0</v>
      </c>
      <c r="P6757">
        <v>43</v>
      </c>
      <c r="Q6757">
        <v>435</v>
      </c>
      <c r="R6757">
        <v>0</v>
      </c>
      <c r="S6757">
        <v>0</v>
      </c>
      <c r="T6757">
        <v>29.024999999999999</v>
      </c>
      <c r="U6757">
        <v>293.625</v>
      </c>
    </row>
    <row r="6758" spans="1:21" x14ac:dyDescent="0.25">
      <c r="A6758" t="s">
        <v>25494</v>
      </c>
      <c r="B6758">
        <v>1</v>
      </c>
      <c r="C6758" t="s">
        <v>79</v>
      </c>
      <c r="D6758" t="s">
        <v>110</v>
      </c>
      <c r="E6758" t="s">
        <v>25484</v>
      </c>
      <c r="F6758" t="s">
        <v>140</v>
      </c>
      <c r="G6758" t="s">
        <v>72</v>
      </c>
      <c r="H6758" t="s">
        <v>129</v>
      </c>
      <c r="I6758" t="s">
        <v>22</v>
      </c>
      <c r="J6758" t="s">
        <v>141</v>
      </c>
      <c r="K6758" t="s">
        <v>25495</v>
      </c>
      <c r="L6758" t="s">
        <v>25496</v>
      </c>
      <c r="M6758">
        <v>0.97972222200000003</v>
      </c>
      <c r="N6758">
        <v>0</v>
      </c>
      <c r="O6758">
        <v>0</v>
      </c>
      <c r="P6758">
        <v>8</v>
      </c>
      <c r="Q6758">
        <v>0</v>
      </c>
      <c r="R6758">
        <v>0</v>
      </c>
      <c r="S6758">
        <v>0</v>
      </c>
      <c r="T6758">
        <v>7.8377780000000001</v>
      </c>
      <c r="U6758">
        <v>0</v>
      </c>
    </row>
    <row r="6759" spans="1:21" x14ac:dyDescent="0.25">
      <c r="A6759" t="s">
        <v>25497</v>
      </c>
      <c r="B6759">
        <v>1</v>
      </c>
      <c r="C6759" t="s">
        <v>78</v>
      </c>
      <c r="D6759" t="s">
        <v>105</v>
      </c>
      <c r="E6759" t="s">
        <v>25498</v>
      </c>
      <c r="F6759" t="s">
        <v>5417</v>
      </c>
      <c r="G6759" t="s">
        <v>71</v>
      </c>
      <c r="H6759" t="s">
        <v>129</v>
      </c>
      <c r="I6759" t="s">
        <v>22</v>
      </c>
      <c r="J6759" t="s">
        <v>141</v>
      </c>
      <c r="K6759" t="s">
        <v>25499</v>
      </c>
      <c r="L6759" t="s">
        <v>25500</v>
      </c>
      <c r="M6759">
        <v>5.966111111</v>
      </c>
      <c r="N6759">
        <v>0</v>
      </c>
      <c r="O6759">
        <v>48</v>
      </c>
      <c r="P6759">
        <v>0</v>
      </c>
      <c r="Q6759">
        <v>0</v>
      </c>
      <c r="R6759">
        <v>0</v>
      </c>
      <c r="S6759">
        <v>286.373333</v>
      </c>
      <c r="T6759">
        <v>0</v>
      </c>
      <c r="U6759">
        <v>0</v>
      </c>
    </row>
    <row r="6760" spans="1:21" x14ac:dyDescent="0.25">
      <c r="A6760" t="s">
        <v>25501</v>
      </c>
      <c r="B6760">
        <v>1</v>
      </c>
      <c r="C6760" t="s">
        <v>78</v>
      </c>
      <c r="D6760" t="s">
        <v>105</v>
      </c>
      <c r="E6760" t="s">
        <v>25502</v>
      </c>
      <c r="F6760" t="s">
        <v>4991</v>
      </c>
      <c r="G6760" t="s">
        <v>71</v>
      </c>
      <c r="H6760" t="s">
        <v>129</v>
      </c>
      <c r="I6760" t="s">
        <v>22</v>
      </c>
      <c r="J6760" t="s">
        <v>141</v>
      </c>
      <c r="K6760" t="s">
        <v>25503</v>
      </c>
      <c r="L6760" t="s">
        <v>25504</v>
      </c>
      <c r="M6760">
        <v>2.3822222219999998</v>
      </c>
      <c r="N6760">
        <v>0</v>
      </c>
      <c r="O6760">
        <v>1</v>
      </c>
      <c r="P6760">
        <v>0</v>
      </c>
      <c r="Q6760">
        <v>0</v>
      </c>
      <c r="R6760">
        <v>0</v>
      </c>
      <c r="S6760">
        <v>2.3822220000000001</v>
      </c>
      <c r="T6760">
        <v>0</v>
      </c>
      <c r="U6760">
        <v>0</v>
      </c>
    </row>
    <row r="6761" spans="1:21" x14ac:dyDescent="0.25">
      <c r="A6761" t="s">
        <v>25505</v>
      </c>
      <c r="B6761">
        <v>1</v>
      </c>
      <c r="C6761" t="s">
        <v>78</v>
      </c>
      <c r="D6761" t="s">
        <v>105</v>
      </c>
      <c r="E6761" t="s">
        <v>25506</v>
      </c>
      <c r="F6761" t="s">
        <v>4991</v>
      </c>
      <c r="G6761" t="s">
        <v>71</v>
      </c>
      <c r="H6761" t="s">
        <v>129</v>
      </c>
      <c r="I6761" t="s">
        <v>22</v>
      </c>
      <c r="J6761" t="s">
        <v>141</v>
      </c>
      <c r="K6761" t="s">
        <v>25507</v>
      </c>
      <c r="L6761" t="s">
        <v>25508</v>
      </c>
      <c r="M6761">
        <v>1.0233333330000001</v>
      </c>
      <c r="N6761">
        <v>0</v>
      </c>
      <c r="O6761">
        <v>2</v>
      </c>
      <c r="P6761">
        <v>0</v>
      </c>
      <c r="Q6761">
        <v>0</v>
      </c>
      <c r="R6761">
        <v>0</v>
      </c>
      <c r="S6761">
        <v>2.0466669999999998</v>
      </c>
      <c r="T6761">
        <v>0</v>
      </c>
      <c r="U6761">
        <v>0</v>
      </c>
    </row>
    <row r="6762" spans="1:21" x14ac:dyDescent="0.25">
      <c r="A6762" t="s">
        <v>25509</v>
      </c>
      <c r="B6762">
        <v>1</v>
      </c>
      <c r="C6762" t="s">
        <v>79</v>
      </c>
      <c r="D6762" t="s">
        <v>116</v>
      </c>
      <c r="E6762" t="s">
        <v>25510</v>
      </c>
      <c r="F6762" t="s">
        <v>4986</v>
      </c>
      <c r="G6762" t="s">
        <v>71</v>
      </c>
      <c r="H6762" t="s">
        <v>129</v>
      </c>
      <c r="I6762" t="s">
        <v>22</v>
      </c>
      <c r="J6762" t="s">
        <v>141</v>
      </c>
      <c r="K6762" t="s">
        <v>25511</v>
      </c>
      <c r="L6762" t="s">
        <v>25512</v>
      </c>
      <c r="M6762">
        <v>1.2152777770000001</v>
      </c>
      <c r="N6762">
        <v>2</v>
      </c>
      <c r="O6762">
        <v>40</v>
      </c>
      <c r="P6762">
        <v>0</v>
      </c>
      <c r="Q6762">
        <v>17</v>
      </c>
      <c r="R6762">
        <v>2.4305560000000002</v>
      </c>
      <c r="S6762">
        <v>48.611111000000001</v>
      </c>
      <c r="T6762">
        <v>0</v>
      </c>
      <c r="U6762">
        <v>20.659721999999999</v>
      </c>
    </row>
    <row r="6763" spans="1:21" x14ac:dyDescent="0.25">
      <c r="A6763" t="s">
        <v>25513</v>
      </c>
      <c r="B6763">
        <v>1</v>
      </c>
      <c r="C6763" t="s">
        <v>78</v>
      </c>
      <c r="D6763" t="s">
        <v>93</v>
      </c>
      <c r="E6763" t="s">
        <v>1162</v>
      </c>
      <c r="F6763" t="s">
        <v>128</v>
      </c>
      <c r="G6763" t="s">
        <v>72</v>
      </c>
      <c r="H6763" t="s">
        <v>129</v>
      </c>
      <c r="I6763" t="s">
        <v>22</v>
      </c>
      <c r="J6763" t="s">
        <v>130</v>
      </c>
      <c r="K6763" t="s">
        <v>25514</v>
      </c>
      <c r="L6763" t="s">
        <v>25515</v>
      </c>
      <c r="M6763">
        <v>2.4083333329999999</v>
      </c>
      <c r="N6763">
        <v>0</v>
      </c>
      <c r="O6763">
        <v>0</v>
      </c>
      <c r="P6763">
        <v>28</v>
      </c>
      <c r="Q6763">
        <v>212</v>
      </c>
      <c r="R6763">
        <v>0</v>
      </c>
      <c r="S6763">
        <v>0</v>
      </c>
      <c r="T6763">
        <v>67.433333000000005</v>
      </c>
      <c r="U6763">
        <v>510.566667</v>
      </c>
    </row>
    <row r="6764" spans="1:21" x14ac:dyDescent="0.25">
      <c r="A6764" t="s">
        <v>25516</v>
      </c>
      <c r="B6764">
        <v>1</v>
      </c>
      <c r="C6764" t="s">
        <v>78</v>
      </c>
      <c r="D6764" t="s">
        <v>93</v>
      </c>
      <c r="E6764" t="s">
        <v>25517</v>
      </c>
      <c r="F6764" t="s">
        <v>177</v>
      </c>
      <c r="G6764" t="s">
        <v>72</v>
      </c>
      <c r="H6764" t="s">
        <v>129</v>
      </c>
      <c r="I6764" t="s">
        <v>22</v>
      </c>
      <c r="J6764" t="s">
        <v>130</v>
      </c>
      <c r="K6764" t="s">
        <v>25518</v>
      </c>
      <c r="L6764" t="s">
        <v>25519</v>
      </c>
      <c r="M6764">
        <v>7.5158333329999998</v>
      </c>
      <c r="N6764">
        <v>0</v>
      </c>
      <c r="O6764">
        <v>0</v>
      </c>
      <c r="P6764">
        <v>28</v>
      </c>
      <c r="Q6764">
        <v>212</v>
      </c>
      <c r="R6764">
        <v>0</v>
      </c>
      <c r="S6764">
        <v>0</v>
      </c>
      <c r="T6764">
        <v>210.443333</v>
      </c>
      <c r="U6764">
        <v>1593.356667</v>
      </c>
    </row>
    <row r="6765" spans="1:21" x14ac:dyDescent="0.25">
      <c r="A6765" t="s">
        <v>25520</v>
      </c>
      <c r="B6765">
        <v>1</v>
      </c>
      <c r="C6765" t="s">
        <v>78</v>
      </c>
      <c r="D6765" t="s">
        <v>93</v>
      </c>
      <c r="E6765" t="s">
        <v>1162</v>
      </c>
      <c r="F6765" t="s">
        <v>140</v>
      </c>
      <c r="G6765" t="s">
        <v>72</v>
      </c>
      <c r="H6765" t="s">
        <v>129</v>
      </c>
      <c r="I6765" t="s">
        <v>22</v>
      </c>
      <c r="J6765" t="s">
        <v>141</v>
      </c>
      <c r="K6765" t="s">
        <v>25521</v>
      </c>
      <c r="L6765" t="s">
        <v>25522</v>
      </c>
      <c r="M6765">
        <v>0.31416666599999998</v>
      </c>
      <c r="N6765">
        <v>0</v>
      </c>
      <c r="O6765">
        <v>0</v>
      </c>
      <c r="P6765">
        <v>28</v>
      </c>
      <c r="Q6765">
        <v>212</v>
      </c>
      <c r="R6765">
        <v>0</v>
      </c>
      <c r="S6765">
        <v>0</v>
      </c>
      <c r="T6765">
        <v>8.7966669999999993</v>
      </c>
      <c r="U6765">
        <v>66.603333000000006</v>
      </c>
    </row>
    <row r="6766" spans="1:21" x14ac:dyDescent="0.25">
      <c r="A6766" t="s">
        <v>25523</v>
      </c>
      <c r="B6766">
        <v>1</v>
      </c>
      <c r="C6766" t="s">
        <v>79</v>
      </c>
      <c r="D6766" t="s">
        <v>120</v>
      </c>
      <c r="E6766" t="s">
        <v>25524</v>
      </c>
      <c r="F6766" t="s">
        <v>4991</v>
      </c>
      <c r="G6766" t="s">
        <v>71</v>
      </c>
      <c r="H6766" t="s">
        <v>129</v>
      </c>
      <c r="I6766" t="s">
        <v>22</v>
      </c>
      <c r="J6766" t="s">
        <v>141</v>
      </c>
      <c r="K6766" t="s">
        <v>25525</v>
      </c>
      <c r="L6766" t="s">
        <v>25526</v>
      </c>
      <c r="M6766">
        <v>0.74722222199999999</v>
      </c>
      <c r="N6766">
        <v>0</v>
      </c>
      <c r="O6766">
        <v>9</v>
      </c>
      <c r="P6766">
        <v>0</v>
      </c>
      <c r="Q6766">
        <v>0</v>
      </c>
      <c r="R6766">
        <v>0</v>
      </c>
      <c r="S6766">
        <v>6.7249999999999996</v>
      </c>
      <c r="T6766">
        <v>0</v>
      </c>
      <c r="U6766">
        <v>0</v>
      </c>
    </row>
    <row r="6767" spans="1:21" x14ac:dyDescent="0.25">
      <c r="A6767" t="s">
        <v>25527</v>
      </c>
      <c r="B6767">
        <v>1</v>
      </c>
      <c r="C6767" t="s">
        <v>78</v>
      </c>
      <c r="D6767" t="s">
        <v>98</v>
      </c>
      <c r="E6767" t="s">
        <v>1372</v>
      </c>
      <c r="F6767" t="s">
        <v>140</v>
      </c>
      <c r="G6767" t="s">
        <v>72</v>
      </c>
      <c r="H6767" t="s">
        <v>129</v>
      </c>
      <c r="I6767" t="s">
        <v>22</v>
      </c>
      <c r="J6767" t="s">
        <v>141</v>
      </c>
      <c r="K6767" t="s">
        <v>12828</v>
      </c>
      <c r="L6767" t="s">
        <v>25528</v>
      </c>
      <c r="M6767">
        <v>0.57722222199999995</v>
      </c>
      <c r="N6767">
        <v>0</v>
      </c>
      <c r="O6767">
        <v>1883</v>
      </c>
      <c r="P6767">
        <v>64</v>
      </c>
      <c r="Q6767">
        <v>249</v>
      </c>
      <c r="R6767">
        <v>0</v>
      </c>
      <c r="S6767">
        <v>1086.9094439999999</v>
      </c>
      <c r="T6767">
        <v>36.942222000000001</v>
      </c>
      <c r="U6767">
        <v>143.72833299999999</v>
      </c>
    </row>
    <row r="6768" spans="1:21" x14ac:dyDescent="0.25">
      <c r="A6768" t="s">
        <v>25529</v>
      </c>
      <c r="B6768">
        <v>1</v>
      </c>
      <c r="C6768" t="s">
        <v>78</v>
      </c>
      <c r="D6768" t="s">
        <v>98</v>
      </c>
      <c r="E6768" t="s">
        <v>1372</v>
      </c>
      <c r="F6768" t="s">
        <v>154</v>
      </c>
      <c r="G6768" t="s">
        <v>72</v>
      </c>
      <c r="H6768" t="s">
        <v>129</v>
      </c>
      <c r="I6768" t="s">
        <v>22</v>
      </c>
      <c r="J6768" t="s">
        <v>141</v>
      </c>
      <c r="K6768" t="s">
        <v>25530</v>
      </c>
      <c r="L6768" t="s">
        <v>25531</v>
      </c>
      <c r="M6768">
        <v>0.21055555500000001</v>
      </c>
      <c r="N6768">
        <v>0</v>
      </c>
      <c r="O6768">
        <v>1883</v>
      </c>
      <c r="P6768">
        <v>64</v>
      </c>
      <c r="Q6768">
        <v>249</v>
      </c>
      <c r="R6768">
        <v>0</v>
      </c>
      <c r="S6768">
        <v>396.47611000000001</v>
      </c>
      <c r="T6768">
        <v>13.475555999999999</v>
      </c>
      <c r="U6768">
        <v>52.428333000000002</v>
      </c>
    </row>
    <row r="6769" spans="1:21" x14ac:dyDescent="0.25">
      <c r="A6769" t="s">
        <v>25532</v>
      </c>
      <c r="B6769">
        <v>1</v>
      </c>
      <c r="C6769" t="s">
        <v>78</v>
      </c>
      <c r="D6769" t="s">
        <v>98</v>
      </c>
      <c r="E6769" t="s">
        <v>1372</v>
      </c>
      <c r="F6769" t="s">
        <v>140</v>
      </c>
      <c r="G6769" t="s">
        <v>72</v>
      </c>
      <c r="H6769" t="s">
        <v>129</v>
      </c>
      <c r="I6769" t="s">
        <v>22</v>
      </c>
      <c r="J6769" t="s">
        <v>141</v>
      </c>
      <c r="K6769" t="s">
        <v>25533</v>
      </c>
      <c r="L6769" t="s">
        <v>25534</v>
      </c>
      <c r="M6769">
        <v>0.33694444400000001</v>
      </c>
      <c r="N6769">
        <v>0</v>
      </c>
      <c r="O6769">
        <v>1881</v>
      </c>
      <c r="P6769">
        <v>64</v>
      </c>
      <c r="Q6769">
        <v>238</v>
      </c>
      <c r="R6769">
        <v>0</v>
      </c>
      <c r="S6769">
        <v>633.79249900000002</v>
      </c>
      <c r="T6769">
        <v>21.564444000000002</v>
      </c>
      <c r="U6769">
        <v>80.192778000000004</v>
      </c>
    </row>
    <row r="6770" spans="1:21" x14ac:dyDescent="0.25">
      <c r="A6770" t="s">
        <v>25535</v>
      </c>
      <c r="B6770">
        <v>1</v>
      </c>
      <c r="C6770" t="s">
        <v>78</v>
      </c>
      <c r="D6770" t="s">
        <v>98</v>
      </c>
      <c r="E6770" t="s">
        <v>16368</v>
      </c>
      <c r="F6770" t="s">
        <v>140</v>
      </c>
      <c r="G6770" t="s">
        <v>72</v>
      </c>
      <c r="H6770" t="s">
        <v>129</v>
      </c>
      <c r="I6770" t="s">
        <v>22</v>
      </c>
      <c r="J6770" t="s">
        <v>141</v>
      </c>
      <c r="K6770" t="s">
        <v>25536</v>
      </c>
      <c r="L6770" t="s">
        <v>25537</v>
      </c>
      <c r="M6770">
        <v>0.92</v>
      </c>
      <c r="N6770">
        <v>0</v>
      </c>
      <c r="O6770">
        <v>1057</v>
      </c>
      <c r="P6770">
        <v>45</v>
      </c>
      <c r="Q6770">
        <v>62</v>
      </c>
      <c r="R6770">
        <v>0</v>
      </c>
      <c r="S6770">
        <v>972.44</v>
      </c>
      <c r="T6770">
        <v>41.4</v>
      </c>
      <c r="U6770">
        <v>57.04</v>
      </c>
    </row>
    <row r="6771" spans="1:21" x14ac:dyDescent="0.25">
      <c r="A6771" t="s">
        <v>25538</v>
      </c>
      <c r="B6771">
        <v>1</v>
      </c>
      <c r="C6771" t="s">
        <v>78</v>
      </c>
      <c r="D6771" t="s">
        <v>92</v>
      </c>
      <c r="E6771" t="s">
        <v>25539</v>
      </c>
      <c r="F6771" t="s">
        <v>4986</v>
      </c>
      <c r="G6771" t="s">
        <v>71</v>
      </c>
      <c r="H6771" t="s">
        <v>129</v>
      </c>
      <c r="I6771" t="s">
        <v>22</v>
      </c>
      <c r="J6771" t="s">
        <v>141</v>
      </c>
      <c r="K6771" t="s">
        <v>25540</v>
      </c>
      <c r="L6771" t="s">
        <v>25541</v>
      </c>
      <c r="M6771">
        <v>0.57999999999999996</v>
      </c>
      <c r="N6771">
        <v>0</v>
      </c>
      <c r="O6771">
        <v>43</v>
      </c>
      <c r="P6771">
        <v>0</v>
      </c>
      <c r="Q6771">
        <v>0</v>
      </c>
      <c r="R6771">
        <v>0</v>
      </c>
      <c r="S6771">
        <v>24.94</v>
      </c>
      <c r="T6771">
        <v>0</v>
      </c>
      <c r="U6771">
        <v>0</v>
      </c>
    </row>
    <row r="6772" spans="1:21" x14ac:dyDescent="0.25">
      <c r="A6772" t="s">
        <v>25542</v>
      </c>
      <c r="B6772">
        <v>1</v>
      </c>
      <c r="C6772" t="s">
        <v>79</v>
      </c>
      <c r="D6772" t="s">
        <v>116</v>
      </c>
      <c r="E6772" t="s">
        <v>25543</v>
      </c>
      <c r="F6772" t="s">
        <v>5470</v>
      </c>
      <c r="G6772" t="s">
        <v>71</v>
      </c>
      <c r="H6772" t="s">
        <v>129</v>
      </c>
      <c r="I6772" t="s">
        <v>22</v>
      </c>
      <c r="J6772" t="s">
        <v>141</v>
      </c>
      <c r="K6772" t="s">
        <v>25544</v>
      </c>
      <c r="L6772" t="s">
        <v>25545</v>
      </c>
      <c r="M6772">
        <v>0.86750000000000005</v>
      </c>
      <c r="N6772">
        <v>0</v>
      </c>
      <c r="O6772">
        <v>0</v>
      </c>
      <c r="P6772">
        <v>1</v>
      </c>
      <c r="Q6772">
        <v>69</v>
      </c>
      <c r="R6772">
        <v>0</v>
      </c>
      <c r="S6772">
        <v>0</v>
      </c>
      <c r="T6772">
        <v>0.86750000000000005</v>
      </c>
      <c r="U6772">
        <v>59.857500000000002</v>
      </c>
    </row>
    <row r="6773" spans="1:21" x14ac:dyDescent="0.25">
      <c r="A6773" t="s">
        <v>25546</v>
      </c>
      <c r="B6773">
        <v>1</v>
      </c>
      <c r="C6773" t="s">
        <v>79</v>
      </c>
      <c r="D6773" t="s">
        <v>116</v>
      </c>
      <c r="E6773" t="s">
        <v>25547</v>
      </c>
      <c r="F6773" t="s">
        <v>5829</v>
      </c>
      <c r="G6773" t="s">
        <v>72</v>
      </c>
      <c r="H6773" t="s">
        <v>129</v>
      </c>
      <c r="I6773" t="s">
        <v>22</v>
      </c>
      <c r="J6773" t="s">
        <v>141</v>
      </c>
      <c r="K6773" t="s">
        <v>25548</v>
      </c>
      <c r="L6773" t="s">
        <v>25549</v>
      </c>
      <c r="M6773">
        <v>0.16083333299999999</v>
      </c>
      <c r="N6773">
        <v>0</v>
      </c>
      <c r="O6773">
        <v>0</v>
      </c>
      <c r="P6773">
        <v>1</v>
      </c>
      <c r="Q6773">
        <v>162</v>
      </c>
      <c r="R6773">
        <v>0</v>
      </c>
      <c r="S6773">
        <v>0</v>
      </c>
      <c r="T6773">
        <v>0.160833</v>
      </c>
      <c r="U6773">
        <v>26.055</v>
      </c>
    </row>
    <row r="6774" spans="1:21" x14ac:dyDescent="0.25">
      <c r="A6774" t="s">
        <v>25550</v>
      </c>
      <c r="B6774">
        <v>1</v>
      </c>
      <c r="C6774" t="s">
        <v>79</v>
      </c>
      <c r="D6774" t="s">
        <v>120</v>
      </c>
      <c r="E6774" t="s">
        <v>25551</v>
      </c>
      <c r="F6774" t="s">
        <v>4986</v>
      </c>
      <c r="G6774" t="s">
        <v>71</v>
      </c>
      <c r="H6774" t="s">
        <v>129</v>
      </c>
      <c r="I6774" t="s">
        <v>22</v>
      </c>
      <c r="J6774" t="s">
        <v>141</v>
      </c>
      <c r="K6774" t="s">
        <v>25552</v>
      </c>
      <c r="L6774" t="s">
        <v>25553</v>
      </c>
      <c r="M6774">
        <v>0.99722222199999999</v>
      </c>
      <c r="N6774">
        <v>0</v>
      </c>
      <c r="O6774">
        <v>30</v>
      </c>
      <c r="P6774">
        <v>0</v>
      </c>
      <c r="Q6774">
        <v>0</v>
      </c>
      <c r="R6774">
        <v>0</v>
      </c>
      <c r="S6774">
        <v>29.916667</v>
      </c>
      <c r="T6774">
        <v>0</v>
      </c>
      <c r="U6774">
        <v>0</v>
      </c>
    </row>
    <row r="6775" spans="1:21" x14ac:dyDescent="0.25">
      <c r="A6775" t="s">
        <v>25554</v>
      </c>
      <c r="B6775">
        <v>1</v>
      </c>
      <c r="C6775" t="s">
        <v>79</v>
      </c>
      <c r="D6775" t="s">
        <v>120</v>
      </c>
      <c r="E6775" t="s">
        <v>25555</v>
      </c>
      <c r="F6775" t="s">
        <v>5470</v>
      </c>
      <c r="G6775" t="s">
        <v>71</v>
      </c>
      <c r="H6775" t="s">
        <v>129</v>
      </c>
      <c r="I6775" t="s">
        <v>22</v>
      </c>
      <c r="J6775" t="s">
        <v>141</v>
      </c>
      <c r="K6775" t="s">
        <v>25556</v>
      </c>
      <c r="L6775" t="s">
        <v>25557</v>
      </c>
      <c r="M6775">
        <v>1.3149999999999999</v>
      </c>
      <c r="N6775">
        <v>0</v>
      </c>
      <c r="O6775">
        <v>16</v>
      </c>
      <c r="P6775">
        <v>0</v>
      </c>
      <c r="Q6775">
        <v>0</v>
      </c>
      <c r="R6775">
        <v>0</v>
      </c>
      <c r="S6775">
        <v>21.04</v>
      </c>
      <c r="T6775">
        <v>0</v>
      </c>
      <c r="U6775">
        <v>0</v>
      </c>
    </row>
    <row r="6776" spans="1:21" x14ac:dyDescent="0.25">
      <c r="A6776" t="s">
        <v>25558</v>
      </c>
      <c r="B6776">
        <v>1</v>
      </c>
      <c r="C6776" t="s">
        <v>79</v>
      </c>
      <c r="D6776" t="s">
        <v>120</v>
      </c>
      <c r="E6776" t="s">
        <v>23573</v>
      </c>
      <c r="F6776" t="s">
        <v>5012</v>
      </c>
      <c r="G6776" t="s">
        <v>72</v>
      </c>
      <c r="H6776" t="s">
        <v>129</v>
      </c>
      <c r="I6776" t="s">
        <v>22</v>
      </c>
      <c r="J6776" t="s">
        <v>141</v>
      </c>
      <c r="K6776" t="s">
        <v>25559</v>
      </c>
      <c r="L6776" t="s">
        <v>25560</v>
      </c>
      <c r="M6776">
        <v>1.8919444439999999</v>
      </c>
      <c r="N6776">
        <v>0</v>
      </c>
      <c r="O6776">
        <v>39</v>
      </c>
      <c r="P6776">
        <v>1</v>
      </c>
      <c r="Q6776">
        <v>4</v>
      </c>
      <c r="R6776">
        <v>0</v>
      </c>
      <c r="S6776">
        <v>73.785832999999997</v>
      </c>
      <c r="T6776">
        <v>1.8919440000000001</v>
      </c>
      <c r="U6776">
        <v>7.5677779999999997</v>
      </c>
    </row>
    <row r="6777" spans="1:21" x14ac:dyDescent="0.25">
      <c r="A6777" t="s">
        <v>25561</v>
      </c>
      <c r="B6777">
        <v>1</v>
      </c>
      <c r="C6777" t="s">
        <v>79</v>
      </c>
      <c r="D6777" t="s">
        <v>120</v>
      </c>
      <c r="E6777" t="s">
        <v>25562</v>
      </c>
      <c r="F6777" t="s">
        <v>5012</v>
      </c>
      <c r="G6777" t="s">
        <v>72</v>
      </c>
      <c r="H6777" t="s">
        <v>129</v>
      </c>
      <c r="I6777" t="s">
        <v>22</v>
      </c>
      <c r="J6777" t="s">
        <v>141</v>
      </c>
      <c r="K6777" t="s">
        <v>25563</v>
      </c>
      <c r="L6777" t="s">
        <v>25564</v>
      </c>
      <c r="M6777">
        <v>1.2211111109999999</v>
      </c>
      <c r="N6777">
        <v>0</v>
      </c>
      <c r="O6777">
        <v>76</v>
      </c>
      <c r="P6777">
        <v>0</v>
      </c>
      <c r="Q6777">
        <v>21</v>
      </c>
      <c r="R6777">
        <v>0</v>
      </c>
      <c r="S6777">
        <v>92.804444000000004</v>
      </c>
      <c r="T6777">
        <v>0</v>
      </c>
      <c r="U6777">
        <v>25.643332999999998</v>
      </c>
    </row>
    <row r="6778" spans="1:21" x14ac:dyDescent="0.25">
      <c r="A6778" t="s">
        <v>25565</v>
      </c>
      <c r="B6778">
        <v>1</v>
      </c>
      <c r="C6778" t="s">
        <v>79</v>
      </c>
      <c r="D6778" t="s">
        <v>120</v>
      </c>
      <c r="E6778" t="s">
        <v>25566</v>
      </c>
      <c r="F6778" t="s">
        <v>140</v>
      </c>
      <c r="G6778" t="s">
        <v>72</v>
      </c>
      <c r="H6778" t="s">
        <v>129</v>
      </c>
      <c r="I6778" t="s">
        <v>22</v>
      </c>
      <c r="J6778" t="s">
        <v>141</v>
      </c>
      <c r="K6778" t="s">
        <v>25567</v>
      </c>
      <c r="L6778" t="s">
        <v>25568</v>
      </c>
      <c r="M6778">
        <v>0.35222222199999997</v>
      </c>
      <c r="N6778">
        <v>2</v>
      </c>
      <c r="O6778">
        <v>329</v>
      </c>
      <c r="P6778">
        <v>146</v>
      </c>
      <c r="Q6778">
        <v>55</v>
      </c>
      <c r="R6778">
        <v>0.70444399999999996</v>
      </c>
      <c r="S6778">
        <v>115.881111</v>
      </c>
      <c r="T6778">
        <v>51.424444000000001</v>
      </c>
      <c r="U6778">
        <v>19.372222000000001</v>
      </c>
    </row>
    <row r="6779" spans="1:21" x14ac:dyDescent="0.25">
      <c r="A6779" t="s">
        <v>25569</v>
      </c>
      <c r="B6779">
        <v>1</v>
      </c>
      <c r="C6779" t="s">
        <v>78</v>
      </c>
      <c r="D6779" t="s">
        <v>106</v>
      </c>
      <c r="E6779" t="s">
        <v>25570</v>
      </c>
      <c r="F6779" t="s">
        <v>5012</v>
      </c>
      <c r="G6779" t="s">
        <v>72</v>
      </c>
      <c r="H6779" t="s">
        <v>129</v>
      </c>
      <c r="I6779" t="s">
        <v>22</v>
      </c>
      <c r="J6779" t="s">
        <v>141</v>
      </c>
      <c r="K6779" t="s">
        <v>25571</v>
      </c>
      <c r="L6779" t="s">
        <v>25572</v>
      </c>
      <c r="M6779">
        <v>0.93277777699999997</v>
      </c>
      <c r="N6779">
        <v>0</v>
      </c>
      <c r="O6779">
        <v>38</v>
      </c>
      <c r="P6779">
        <v>1</v>
      </c>
      <c r="Q6779">
        <v>1</v>
      </c>
      <c r="R6779">
        <v>0</v>
      </c>
      <c r="S6779">
        <v>35.445556000000003</v>
      </c>
      <c r="T6779">
        <v>0.932778</v>
      </c>
      <c r="U6779">
        <v>0.932778</v>
      </c>
    </row>
    <row r="6780" spans="1:21" x14ac:dyDescent="0.25">
      <c r="A6780" t="s">
        <v>25573</v>
      </c>
      <c r="B6780">
        <v>1</v>
      </c>
      <c r="C6780" t="s">
        <v>78</v>
      </c>
      <c r="D6780" t="s">
        <v>84</v>
      </c>
      <c r="E6780" t="s">
        <v>25574</v>
      </c>
      <c r="F6780" t="s">
        <v>154</v>
      </c>
      <c r="G6780" t="s">
        <v>72</v>
      </c>
      <c r="H6780" t="s">
        <v>129</v>
      </c>
      <c r="I6780" t="s">
        <v>22</v>
      </c>
      <c r="J6780" t="s">
        <v>141</v>
      </c>
      <c r="K6780" t="s">
        <v>25575</v>
      </c>
      <c r="L6780" t="s">
        <v>25576</v>
      </c>
      <c r="M6780">
        <v>0.60138888800000001</v>
      </c>
      <c r="N6780">
        <v>1</v>
      </c>
      <c r="O6780">
        <v>636</v>
      </c>
      <c r="P6780">
        <v>0</v>
      </c>
      <c r="Q6780">
        <v>0</v>
      </c>
      <c r="R6780">
        <v>0.60138899999999995</v>
      </c>
      <c r="S6780">
        <v>382.48333300000002</v>
      </c>
      <c r="T6780">
        <v>0</v>
      </c>
      <c r="U6780">
        <v>0</v>
      </c>
    </row>
    <row r="6781" spans="1:21" x14ac:dyDescent="0.25">
      <c r="A6781" t="s">
        <v>25577</v>
      </c>
      <c r="B6781">
        <v>1</v>
      </c>
      <c r="C6781" t="s">
        <v>78</v>
      </c>
      <c r="D6781" t="s">
        <v>84</v>
      </c>
      <c r="E6781" t="s">
        <v>25578</v>
      </c>
      <c r="F6781" t="s">
        <v>140</v>
      </c>
      <c r="G6781" t="s">
        <v>72</v>
      </c>
      <c r="H6781" t="s">
        <v>129</v>
      </c>
      <c r="I6781" t="s">
        <v>22</v>
      </c>
      <c r="J6781" t="s">
        <v>141</v>
      </c>
      <c r="K6781" t="s">
        <v>25579</v>
      </c>
      <c r="L6781" t="s">
        <v>25580</v>
      </c>
      <c r="M6781">
        <v>2.8472222220000001</v>
      </c>
      <c r="N6781">
        <v>47</v>
      </c>
      <c r="O6781">
        <v>13349</v>
      </c>
      <c r="P6781">
        <v>3</v>
      </c>
      <c r="Q6781">
        <v>42</v>
      </c>
      <c r="R6781">
        <v>133.819444</v>
      </c>
      <c r="S6781">
        <v>38007.569441</v>
      </c>
      <c r="T6781">
        <v>8.5416670000000003</v>
      </c>
      <c r="U6781">
        <v>119.583333</v>
      </c>
    </row>
    <row r="6782" spans="1:21" x14ac:dyDescent="0.25">
      <c r="A6782" t="s">
        <v>25581</v>
      </c>
      <c r="B6782">
        <v>1</v>
      </c>
      <c r="C6782" t="s">
        <v>78</v>
      </c>
      <c r="D6782" t="s">
        <v>84</v>
      </c>
      <c r="E6782" t="s">
        <v>25582</v>
      </c>
      <c r="F6782" t="s">
        <v>140</v>
      </c>
      <c r="G6782" t="s">
        <v>72</v>
      </c>
      <c r="H6782" t="s">
        <v>129</v>
      </c>
      <c r="I6782" t="s">
        <v>22</v>
      </c>
      <c r="J6782" t="s">
        <v>141</v>
      </c>
      <c r="K6782" t="s">
        <v>25579</v>
      </c>
      <c r="L6782" t="s">
        <v>25583</v>
      </c>
      <c r="M6782">
        <v>0.27111111100000002</v>
      </c>
      <c r="N6782">
        <v>1</v>
      </c>
      <c r="O6782">
        <v>0</v>
      </c>
      <c r="P6782">
        <v>0</v>
      </c>
      <c r="Q6782">
        <v>0</v>
      </c>
      <c r="R6782">
        <v>0.27111099999999999</v>
      </c>
      <c r="S6782">
        <v>0</v>
      </c>
      <c r="T6782">
        <v>0</v>
      </c>
      <c r="U6782">
        <v>0</v>
      </c>
    </row>
    <row r="6783" spans="1:21" x14ac:dyDescent="0.25">
      <c r="A6783" t="s">
        <v>25584</v>
      </c>
      <c r="B6783">
        <v>1</v>
      </c>
      <c r="C6783" t="s">
        <v>79</v>
      </c>
      <c r="D6783" t="s">
        <v>110</v>
      </c>
      <c r="E6783" t="s">
        <v>25585</v>
      </c>
      <c r="F6783" t="s">
        <v>4991</v>
      </c>
      <c r="G6783" t="s">
        <v>71</v>
      </c>
      <c r="H6783" t="s">
        <v>129</v>
      </c>
      <c r="I6783" t="s">
        <v>22</v>
      </c>
      <c r="J6783" t="s">
        <v>141</v>
      </c>
      <c r="K6783" t="s">
        <v>25586</v>
      </c>
      <c r="L6783" t="s">
        <v>25587</v>
      </c>
      <c r="M6783">
        <v>1.716111111</v>
      </c>
      <c r="N6783">
        <v>0</v>
      </c>
      <c r="O6783">
        <v>0</v>
      </c>
      <c r="P6783">
        <v>0</v>
      </c>
      <c r="Q6783">
        <v>1</v>
      </c>
      <c r="R6783">
        <v>0</v>
      </c>
      <c r="S6783">
        <v>0</v>
      </c>
      <c r="T6783">
        <v>0</v>
      </c>
      <c r="U6783">
        <v>1.7161109999999999</v>
      </c>
    </row>
    <row r="6784" spans="1:21" x14ac:dyDescent="0.25">
      <c r="A6784" t="s">
        <v>25588</v>
      </c>
      <c r="B6784">
        <v>1</v>
      </c>
      <c r="C6784" t="s">
        <v>79</v>
      </c>
      <c r="D6784" t="s">
        <v>110</v>
      </c>
      <c r="E6784" t="s">
        <v>25589</v>
      </c>
      <c r="F6784" t="s">
        <v>4991</v>
      </c>
      <c r="G6784" t="s">
        <v>71</v>
      </c>
      <c r="H6784" t="s">
        <v>129</v>
      </c>
      <c r="I6784" t="s">
        <v>22</v>
      </c>
      <c r="J6784" t="s">
        <v>141</v>
      </c>
      <c r="K6784" t="s">
        <v>25590</v>
      </c>
      <c r="L6784" t="s">
        <v>25591</v>
      </c>
      <c r="M6784">
        <v>1.4741666659999999</v>
      </c>
      <c r="N6784">
        <v>0</v>
      </c>
      <c r="O6784">
        <v>1</v>
      </c>
      <c r="P6784">
        <v>0</v>
      </c>
      <c r="Q6784">
        <v>0</v>
      </c>
      <c r="R6784">
        <v>0</v>
      </c>
      <c r="S6784">
        <v>1.474167</v>
      </c>
      <c r="T6784">
        <v>0</v>
      </c>
      <c r="U6784">
        <v>0</v>
      </c>
    </row>
    <row r="6785" spans="1:21" x14ac:dyDescent="0.25">
      <c r="A6785" t="s">
        <v>25592</v>
      </c>
      <c r="B6785">
        <v>1</v>
      </c>
      <c r="C6785" t="s">
        <v>78</v>
      </c>
      <c r="D6785" t="s">
        <v>83</v>
      </c>
      <c r="E6785" t="s">
        <v>25593</v>
      </c>
      <c r="F6785" t="s">
        <v>5417</v>
      </c>
      <c r="G6785" t="s">
        <v>71</v>
      </c>
      <c r="H6785" t="s">
        <v>129</v>
      </c>
      <c r="I6785" t="s">
        <v>22</v>
      </c>
      <c r="J6785" t="s">
        <v>141</v>
      </c>
      <c r="K6785" t="s">
        <v>25594</v>
      </c>
      <c r="L6785" t="s">
        <v>25595</v>
      </c>
      <c r="M6785">
        <v>0.383611111</v>
      </c>
      <c r="N6785">
        <v>0</v>
      </c>
      <c r="O6785">
        <v>11</v>
      </c>
      <c r="P6785">
        <v>0</v>
      </c>
      <c r="Q6785">
        <v>0</v>
      </c>
      <c r="R6785">
        <v>0</v>
      </c>
      <c r="S6785">
        <v>4.219722</v>
      </c>
      <c r="T6785">
        <v>0</v>
      </c>
      <c r="U6785">
        <v>0</v>
      </c>
    </row>
    <row r="6786" spans="1:21" x14ac:dyDescent="0.25">
      <c r="A6786" t="s">
        <v>25596</v>
      </c>
      <c r="B6786">
        <v>1</v>
      </c>
      <c r="C6786" t="s">
        <v>78</v>
      </c>
      <c r="D6786" t="s">
        <v>83</v>
      </c>
      <c r="E6786" t="s">
        <v>25597</v>
      </c>
      <c r="F6786" t="s">
        <v>4991</v>
      </c>
      <c r="G6786" t="s">
        <v>71</v>
      </c>
      <c r="H6786" t="s">
        <v>129</v>
      </c>
      <c r="I6786" t="s">
        <v>22</v>
      </c>
      <c r="J6786" t="s">
        <v>141</v>
      </c>
      <c r="K6786" t="s">
        <v>25598</v>
      </c>
      <c r="L6786" t="s">
        <v>25599</v>
      </c>
      <c r="M6786">
        <v>1.9</v>
      </c>
      <c r="N6786">
        <v>0</v>
      </c>
      <c r="O6786">
        <v>15</v>
      </c>
      <c r="P6786">
        <v>0</v>
      </c>
      <c r="Q6786">
        <v>0</v>
      </c>
      <c r="R6786">
        <v>0</v>
      </c>
      <c r="S6786">
        <v>28.5</v>
      </c>
      <c r="T6786">
        <v>0</v>
      </c>
      <c r="U6786">
        <v>0</v>
      </c>
    </row>
    <row r="6787" spans="1:21" x14ac:dyDescent="0.25">
      <c r="A6787" t="s">
        <v>25600</v>
      </c>
      <c r="B6787">
        <v>1</v>
      </c>
      <c r="C6787" t="s">
        <v>78</v>
      </c>
      <c r="D6787" t="s">
        <v>84</v>
      </c>
      <c r="E6787" t="s">
        <v>25601</v>
      </c>
      <c r="F6787" t="s">
        <v>2199</v>
      </c>
      <c r="G6787" t="s">
        <v>71</v>
      </c>
      <c r="H6787" t="s">
        <v>129</v>
      </c>
      <c r="I6787" t="s">
        <v>22</v>
      </c>
      <c r="J6787" t="s">
        <v>141</v>
      </c>
      <c r="K6787" t="s">
        <v>12949</v>
      </c>
      <c r="L6787" t="s">
        <v>25602</v>
      </c>
      <c r="M6787">
        <v>4.8936111110000002</v>
      </c>
      <c r="N6787">
        <v>0</v>
      </c>
      <c r="O6787">
        <v>31</v>
      </c>
      <c r="P6787">
        <v>0</v>
      </c>
      <c r="Q6787">
        <v>0</v>
      </c>
      <c r="R6787">
        <v>0</v>
      </c>
      <c r="S6787">
        <v>151.701944</v>
      </c>
      <c r="T6787">
        <v>0</v>
      </c>
      <c r="U6787">
        <v>0</v>
      </c>
    </row>
    <row r="6788" spans="1:21" x14ac:dyDescent="0.25">
      <c r="A6788" t="s">
        <v>25603</v>
      </c>
      <c r="B6788">
        <v>1</v>
      </c>
      <c r="C6788" t="s">
        <v>78</v>
      </c>
      <c r="D6788" t="s">
        <v>92</v>
      </c>
      <c r="E6788" t="s">
        <v>25604</v>
      </c>
      <c r="F6788" t="s">
        <v>4991</v>
      </c>
      <c r="G6788" t="s">
        <v>71</v>
      </c>
      <c r="H6788" t="s">
        <v>129</v>
      </c>
      <c r="I6788" t="s">
        <v>22</v>
      </c>
      <c r="J6788" t="s">
        <v>141</v>
      </c>
      <c r="K6788" t="s">
        <v>25605</v>
      </c>
      <c r="L6788" t="s">
        <v>25606</v>
      </c>
      <c r="M6788">
        <v>5.2344444440000002</v>
      </c>
      <c r="N6788">
        <v>0</v>
      </c>
      <c r="O6788">
        <v>1</v>
      </c>
      <c r="P6788">
        <v>0</v>
      </c>
      <c r="Q6788">
        <v>0</v>
      </c>
      <c r="R6788">
        <v>0</v>
      </c>
      <c r="S6788">
        <v>5.2344439999999999</v>
      </c>
      <c r="T6788">
        <v>0</v>
      </c>
      <c r="U6788">
        <v>0</v>
      </c>
    </row>
    <row r="6789" spans="1:21" x14ac:dyDescent="0.25">
      <c r="A6789" t="s">
        <v>25607</v>
      </c>
      <c r="B6789">
        <v>1</v>
      </c>
      <c r="C6789" t="s">
        <v>78</v>
      </c>
      <c r="D6789" t="s">
        <v>92</v>
      </c>
      <c r="E6789" t="s">
        <v>25608</v>
      </c>
      <c r="F6789" t="s">
        <v>140</v>
      </c>
      <c r="G6789" t="s">
        <v>72</v>
      </c>
      <c r="H6789" t="s">
        <v>129</v>
      </c>
      <c r="I6789" t="s">
        <v>22</v>
      </c>
      <c r="J6789" t="s">
        <v>141</v>
      </c>
      <c r="K6789" t="s">
        <v>25609</v>
      </c>
      <c r="L6789" t="s">
        <v>25610</v>
      </c>
      <c r="M6789">
        <v>0.49472222199999999</v>
      </c>
      <c r="N6789">
        <v>0</v>
      </c>
      <c r="O6789">
        <v>0</v>
      </c>
      <c r="P6789">
        <v>9</v>
      </c>
      <c r="Q6789">
        <v>177</v>
      </c>
      <c r="R6789">
        <v>0</v>
      </c>
      <c r="S6789">
        <v>0</v>
      </c>
      <c r="T6789">
        <v>4.4524999999999997</v>
      </c>
      <c r="U6789">
        <v>87.565832999999998</v>
      </c>
    </row>
    <row r="6790" spans="1:21" x14ac:dyDescent="0.25">
      <c r="A6790" t="s">
        <v>25611</v>
      </c>
      <c r="B6790">
        <v>1</v>
      </c>
      <c r="C6790" t="s">
        <v>78</v>
      </c>
      <c r="D6790" t="s">
        <v>92</v>
      </c>
      <c r="E6790" t="s">
        <v>25612</v>
      </c>
      <c r="F6790" t="s">
        <v>5012</v>
      </c>
      <c r="G6790" t="s">
        <v>72</v>
      </c>
      <c r="H6790" t="s">
        <v>129</v>
      </c>
      <c r="I6790" t="s">
        <v>22</v>
      </c>
      <c r="J6790" t="s">
        <v>141</v>
      </c>
      <c r="K6790" t="s">
        <v>25613</v>
      </c>
      <c r="L6790" t="s">
        <v>25614</v>
      </c>
      <c r="M6790">
        <v>2.613611111</v>
      </c>
      <c r="N6790">
        <v>0</v>
      </c>
      <c r="O6790">
        <v>0</v>
      </c>
      <c r="P6790">
        <v>0</v>
      </c>
      <c r="Q6790">
        <v>14</v>
      </c>
      <c r="R6790">
        <v>0</v>
      </c>
      <c r="S6790">
        <v>0</v>
      </c>
      <c r="T6790">
        <v>0</v>
      </c>
      <c r="U6790">
        <v>36.590555999999999</v>
      </c>
    </row>
    <row r="6791" spans="1:21" x14ac:dyDescent="0.25">
      <c r="A6791" t="s">
        <v>25615</v>
      </c>
      <c r="B6791">
        <v>1</v>
      </c>
      <c r="C6791" t="s">
        <v>78</v>
      </c>
      <c r="D6791" t="s">
        <v>92</v>
      </c>
      <c r="E6791" t="s">
        <v>25616</v>
      </c>
      <c r="F6791" t="s">
        <v>177</v>
      </c>
      <c r="G6791" t="s">
        <v>72</v>
      </c>
      <c r="H6791" t="s">
        <v>129</v>
      </c>
      <c r="I6791" t="s">
        <v>22</v>
      </c>
      <c r="J6791" t="s">
        <v>130</v>
      </c>
      <c r="K6791" t="s">
        <v>25617</v>
      </c>
      <c r="L6791" t="s">
        <v>25618</v>
      </c>
      <c r="M6791">
        <v>1.380833333</v>
      </c>
      <c r="N6791">
        <v>0</v>
      </c>
      <c r="O6791">
        <v>0</v>
      </c>
      <c r="P6791">
        <v>8</v>
      </c>
      <c r="Q6791">
        <v>320</v>
      </c>
      <c r="R6791">
        <v>0</v>
      </c>
      <c r="S6791">
        <v>0</v>
      </c>
      <c r="T6791">
        <v>11.046666999999999</v>
      </c>
      <c r="U6791">
        <v>441.86666700000001</v>
      </c>
    </row>
    <row r="6792" spans="1:21" x14ac:dyDescent="0.25">
      <c r="A6792" t="s">
        <v>25619</v>
      </c>
      <c r="B6792">
        <v>1</v>
      </c>
      <c r="C6792" t="s">
        <v>78</v>
      </c>
      <c r="D6792" t="s">
        <v>92</v>
      </c>
      <c r="E6792" t="s">
        <v>4691</v>
      </c>
      <c r="F6792" t="s">
        <v>140</v>
      </c>
      <c r="G6792" t="s">
        <v>72</v>
      </c>
      <c r="H6792" t="s">
        <v>129</v>
      </c>
      <c r="I6792" t="s">
        <v>22</v>
      </c>
      <c r="J6792" t="s">
        <v>141</v>
      </c>
      <c r="K6792" t="s">
        <v>25620</v>
      </c>
      <c r="L6792" t="s">
        <v>25621</v>
      </c>
      <c r="M6792">
        <v>8.3888887999999995E-2</v>
      </c>
      <c r="N6792">
        <v>0</v>
      </c>
      <c r="O6792">
        <v>0</v>
      </c>
      <c r="P6792">
        <v>1</v>
      </c>
      <c r="Q6792">
        <v>132</v>
      </c>
      <c r="R6792">
        <v>0</v>
      </c>
      <c r="S6792">
        <v>0</v>
      </c>
      <c r="T6792">
        <v>8.3889000000000005E-2</v>
      </c>
      <c r="U6792">
        <v>11.073333</v>
      </c>
    </row>
    <row r="6793" spans="1:21" x14ac:dyDescent="0.25">
      <c r="A6793" t="s">
        <v>25622</v>
      </c>
      <c r="B6793">
        <v>1</v>
      </c>
      <c r="C6793" t="s">
        <v>78</v>
      </c>
      <c r="D6793" t="s">
        <v>92</v>
      </c>
      <c r="E6793" t="s">
        <v>4687</v>
      </c>
      <c r="F6793" t="s">
        <v>140</v>
      </c>
      <c r="G6793" t="s">
        <v>72</v>
      </c>
      <c r="H6793" t="s">
        <v>129</v>
      </c>
      <c r="I6793" t="s">
        <v>22</v>
      </c>
      <c r="J6793" t="s">
        <v>141</v>
      </c>
      <c r="K6793" t="s">
        <v>25623</v>
      </c>
      <c r="L6793" t="s">
        <v>25624</v>
      </c>
      <c r="M6793">
        <v>0.26138888799999999</v>
      </c>
      <c r="N6793">
        <v>0</v>
      </c>
      <c r="O6793">
        <v>0</v>
      </c>
      <c r="P6793">
        <v>23</v>
      </c>
      <c r="Q6793">
        <v>53</v>
      </c>
      <c r="R6793">
        <v>0</v>
      </c>
      <c r="S6793">
        <v>0</v>
      </c>
      <c r="T6793">
        <v>6.0119439999999997</v>
      </c>
      <c r="U6793">
        <v>13.853611000000001</v>
      </c>
    </row>
    <row r="6794" spans="1:21" x14ac:dyDescent="0.25">
      <c r="A6794" t="s">
        <v>25625</v>
      </c>
      <c r="B6794">
        <v>1</v>
      </c>
      <c r="C6794" t="s">
        <v>78</v>
      </c>
      <c r="D6794" t="s">
        <v>92</v>
      </c>
      <c r="E6794" t="s">
        <v>25626</v>
      </c>
      <c r="F6794" t="s">
        <v>6092</v>
      </c>
      <c r="G6794" t="s">
        <v>71</v>
      </c>
      <c r="H6794" t="s">
        <v>129</v>
      </c>
      <c r="I6794" t="s">
        <v>24</v>
      </c>
      <c r="J6794" t="s">
        <v>141</v>
      </c>
      <c r="K6794" t="s">
        <v>25627</v>
      </c>
      <c r="L6794" t="s">
        <v>25628</v>
      </c>
      <c r="M6794">
        <v>74.893055555000004</v>
      </c>
      <c r="N6794">
        <v>0</v>
      </c>
      <c r="O6794">
        <v>0</v>
      </c>
      <c r="P6794">
        <v>0</v>
      </c>
      <c r="Q6794">
        <v>15</v>
      </c>
      <c r="R6794">
        <v>0</v>
      </c>
      <c r="S6794">
        <v>0</v>
      </c>
      <c r="T6794">
        <v>0</v>
      </c>
      <c r="U6794">
        <v>1123.395833</v>
      </c>
    </row>
    <row r="6795" spans="1:21" x14ac:dyDescent="0.25">
      <c r="A6795" t="s">
        <v>25629</v>
      </c>
      <c r="B6795">
        <v>1</v>
      </c>
      <c r="C6795" t="s">
        <v>78</v>
      </c>
      <c r="D6795" t="s">
        <v>92</v>
      </c>
      <c r="E6795" t="s">
        <v>25630</v>
      </c>
      <c r="F6795" t="s">
        <v>5012</v>
      </c>
      <c r="G6795" t="s">
        <v>72</v>
      </c>
      <c r="H6795" t="s">
        <v>129</v>
      </c>
      <c r="I6795" t="s">
        <v>22</v>
      </c>
      <c r="J6795" t="s">
        <v>141</v>
      </c>
      <c r="K6795" t="s">
        <v>25631</v>
      </c>
      <c r="L6795" t="s">
        <v>25632</v>
      </c>
      <c r="M6795">
        <v>2.0322222220000001</v>
      </c>
      <c r="N6795">
        <v>0</v>
      </c>
      <c r="O6795">
        <v>0</v>
      </c>
      <c r="P6795">
        <v>0</v>
      </c>
      <c r="Q6795">
        <v>4</v>
      </c>
      <c r="R6795">
        <v>0</v>
      </c>
      <c r="S6795">
        <v>0</v>
      </c>
      <c r="T6795">
        <v>0</v>
      </c>
      <c r="U6795">
        <v>8.1288889999999991</v>
      </c>
    </row>
    <row r="6796" spans="1:21" x14ac:dyDescent="0.25">
      <c r="A6796" t="s">
        <v>25633</v>
      </c>
      <c r="B6796">
        <v>1</v>
      </c>
      <c r="C6796" t="s">
        <v>78</v>
      </c>
      <c r="D6796" t="s">
        <v>92</v>
      </c>
      <c r="E6796" t="s">
        <v>25634</v>
      </c>
      <c r="F6796" t="s">
        <v>4986</v>
      </c>
      <c r="G6796" t="s">
        <v>71</v>
      </c>
      <c r="H6796" t="s">
        <v>129</v>
      </c>
      <c r="I6796" t="s">
        <v>22</v>
      </c>
      <c r="J6796" t="s">
        <v>141</v>
      </c>
      <c r="K6796" t="s">
        <v>25635</v>
      </c>
      <c r="L6796" t="s">
        <v>25636</v>
      </c>
      <c r="M6796">
        <v>1.4075</v>
      </c>
      <c r="N6796">
        <v>0</v>
      </c>
      <c r="O6796">
        <v>0</v>
      </c>
      <c r="P6796">
        <v>0</v>
      </c>
      <c r="Q6796">
        <v>3</v>
      </c>
      <c r="R6796">
        <v>0</v>
      </c>
      <c r="S6796">
        <v>0</v>
      </c>
      <c r="T6796">
        <v>0</v>
      </c>
      <c r="U6796">
        <v>4.2225000000000001</v>
      </c>
    </row>
    <row r="6797" spans="1:21" x14ac:dyDescent="0.25">
      <c r="A6797" t="s">
        <v>25637</v>
      </c>
      <c r="B6797">
        <v>1</v>
      </c>
      <c r="C6797" t="s">
        <v>78</v>
      </c>
      <c r="D6797" t="s">
        <v>92</v>
      </c>
      <c r="E6797" t="s">
        <v>4687</v>
      </c>
      <c r="F6797" t="s">
        <v>140</v>
      </c>
      <c r="G6797" t="s">
        <v>72</v>
      </c>
      <c r="H6797" t="s">
        <v>129</v>
      </c>
      <c r="I6797" t="s">
        <v>22</v>
      </c>
      <c r="J6797" t="s">
        <v>141</v>
      </c>
      <c r="K6797" t="s">
        <v>25638</v>
      </c>
      <c r="L6797" t="s">
        <v>25639</v>
      </c>
      <c r="M6797">
        <v>0.402777777</v>
      </c>
      <c r="N6797">
        <v>0</v>
      </c>
      <c r="O6797">
        <v>0</v>
      </c>
      <c r="P6797">
        <v>23</v>
      </c>
      <c r="Q6797">
        <v>53</v>
      </c>
      <c r="R6797">
        <v>0</v>
      </c>
      <c r="S6797">
        <v>0</v>
      </c>
      <c r="T6797">
        <v>9.2638890000000007</v>
      </c>
      <c r="U6797">
        <v>21.347221999999999</v>
      </c>
    </row>
    <row r="6798" spans="1:21" x14ac:dyDescent="0.25">
      <c r="A6798" t="s">
        <v>25640</v>
      </c>
      <c r="B6798">
        <v>1</v>
      </c>
      <c r="C6798" t="s">
        <v>78</v>
      </c>
      <c r="D6798" t="s">
        <v>92</v>
      </c>
      <c r="E6798" t="s">
        <v>25641</v>
      </c>
      <c r="F6798" t="s">
        <v>5829</v>
      </c>
      <c r="G6798" t="s">
        <v>72</v>
      </c>
      <c r="H6798" t="s">
        <v>129</v>
      </c>
      <c r="I6798" t="s">
        <v>22</v>
      </c>
      <c r="J6798" t="s">
        <v>141</v>
      </c>
      <c r="K6798" t="s">
        <v>25642</v>
      </c>
      <c r="L6798" t="s">
        <v>25643</v>
      </c>
      <c r="M6798">
        <v>0.58361111099999996</v>
      </c>
      <c r="N6798">
        <v>1</v>
      </c>
      <c r="O6798">
        <v>257</v>
      </c>
      <c r="P6798">
        <v>0</v>
      </c>
      <c r="Q6798">
        <v>9</v>
      </c>
      <c r="R6798">
        <v>0.58361099999999999</v>
      </c>
      <c r="S6798">
        <v>149.988056</v>
      </c>
      <c r="T6798">
        <v>0</v>
      </c>
      <c r="U6798">
        <v>5.2525000000000004</v>
      </c>
    </row>
    <row r="6799" spans="1:21" x14ac:dyDescent="0.25">
      <c r="A6799" t="s">
        <v>25644</v>
      </c>
      <c r="B6799">
        <v>1</v>
      </c>
      <c r="C6799" t="s">
        <v>78</v>
      </c>
      <c r="D6799" t="s">
        <v>92</v>
      </c>
      <c r="E6799" t="s">
        <v>25645</v>
      </c>
      <c r="F6799" t="s">
        <v>140</v>
      </c>
      <c r="G6799" t="s">
        <v>72</v>
      </c>
      <c r="H6799" t="s">
        <v>129</v>
      </c>
      <c r="I6799" t="s">
        <v>22</v>
      </c>
      <c r="J6799" t="s">
        <v>141</v>
      </c>
      <c r="K6799" t="s">
        <v>25646</v>
      </c>
      <c r="L6799" t="s">
        <v>25647</v>
      </c>
      <c r="M6799">
        <v>0.35777777700000002</v>
      </c>
      <c r="N6799">
        <v>0</v>
      </c>
      <c r="O6799">
        <v>0</v>
      </c>
      <c r="P6799">
        <v>6</v>
      </c>
      <c r="Q6799">
        <v>0</v>
      </c>
      <c r="R6799">
        <v>0</v>
      </c>
      <c r="S6799">
        <v>0</v>
      </c>
      <c r="T6799">
        <v>2.1466669999999999</v>
      </c>
      <c r="U6799">
        <v>0</v>
      </c>
    </row>
    <row r="6800" spans="1:21" x14ac:dyDescent="0.25">
      <c r="A6800" t="s">
        <v>25648</v>
      </c>
      <c r="B6800">
        <v>1</v>
      </c>
      <c r="C6800" t="s">
        <v>78</v>
      </c>
      <c r="D6800" t="s">
        <v>95</v>
      </c>
      <c r="E6800" t="s">
        <v>25649</v>
      </c>
      <c r="F6800" t="s">
        <v>5012</v>
      </c>
      <c r="G6800" t="s">
        <v>72</v>
      </c>
      <c r="H6800" t="s">
        <v>129</v>
      </c>
      <c r="I6800" t="s">
        <v>22</v>
      </c>
      <c r="J6800" t="s">
        <v>141</v>
      </c>
      <c r="K6800" t="s">
        <v>25650</v>
      </c>
      <c r="L6800" t="s">
        <v>25651</v>
      </c>
      <c r="M6800">
        <v>1.4530555549999999</v>
      </c>
      <c r="N6800">
        <v>0</v>
      </c>
      <c r="O6800">
        <v>0</v>
      </c>
      <c r="P6800">
        <v>1</v>
      </c>
      <c r="Q6800">
        <v>64</v>
      </c>
      <c r="R6800">
        <v>0</v>
      </c>
      <c r="S6800">
        <v>0</v>
      </c>
      <c r="T6800">
        <v>1.4530559999999999</v>
      </c>
      <c r="U6800">
        <v>92.995555999999993</v>
      </c>
    </row>
    <row r="6801" spans="1:21" x14ac:dyDescent="0.25">
      <c r="A6801" t="s">
        <v>25652</v>
      </c>
      <c r="B6801">
        <v>1</v>
      </c>
      <c r="C6801" t="s">
        <v>78</v>
      </c>
      <c r="D6801" t="s">
        <v>80</v>
      </c>
      <c r="E6801" t="s">
        <v>25653</v>
      </c>
      <c r="F6801" t="s">
        <v>5070</v>
      </c>
      <c r="G6801" t="s">
        <v>71</v>
      </c>
      <c r="H6801" t="s">
        <v>129</v>
      </c>
      <c r="I6801" t="s">
        <v>22</v>
      </c>
      <c r="J6801" t="s">
        <v>141</v>
      </c>
      <c r="K6801" t="s">
        <v>25654</v>
      </c>
      <c r="L6801" t="s">
        <v>25655</v>
      </c>
      <c r="M6801">
        <v>2.1836111109999998</v>
      </c>
      <c r="N6801">
        <v>0</v>
      </c>
      <c r="O6801">
        <v>1</v>
      </c>
      <c r="P6801">
        <v>0</v>
      </c>
      <c r="Q6801">
        <v>0</v>
      </c>
      <c r="R6801">
        <v>0</v>
      </c>
      <c r="S6801">
        <v>2.183611</v>
      </c>
      <c r="T6801">
        <v>0</v>
      </c>
      <c r="U6801">
        <v>0</v>
      </c>
    </row>
    <row r="6802" spans="1:21" x14ac:dyDescent="0.25">
      <c r="A6802" t="s">
        <v>25656</v>
      </c>
      <c r="B6802">
        <v>1</v>
      </c>
      <c r="C6802" t="s">
        <v>78</v>
      </c>
      <c r="D6802" t="s">
        <v>103</v>
      </c>
      <c r="E6802" t="s">
        <v>25657</v>
      </c>
      <c r="F6802" t="s">
        <v>140</v>
      </c>
      <c r="G6802" t="s">
        <v>72</v>
      </c>
      <c r="H6802" t="s">
        <v>129</v>
      </c>
      <c r="I6802" t="s">
        <v>22</v>
      </c>
      <c r="J6802" t="s">
        <v>141</v>
      </c>
      <c r="K6802" t="s">
        <v>25658</v>
      </c>
      <c r="L6802" t="s">
        <v>25659</v>
      </c>
      <c r="M6802">
        <v>0.18805555500000001</v>
      </c>
      <c r="N6802">
        <v>71</v>
      </c>
      <c r="O6802">
        <v>4818</v>
      </c>
      <c r="P6802">
        <v>154</v>
      </c>
      <c r="Q6802">
        <v>1408</v>
      </c>
      <c r="R6802">
        <v>13.351944</v>
      </c>
      <c r="S6802">
        <v>906.05166399999996</v>
      </c>
      <c r="T6802">
        <v>28.960554999999999</v>
      </c>
      <c r="U6802">
        <v>264.78222099999999</v>
      </c>
    </row>
    <row r="6803" spans="1:21" x14ac:dyDescent="0.25">
      <c r="A6803" t="s">
        <v>25660</v>
      </c>
      <c r="B6803">
        <v>1</v>
      </c>
      <c r="C6803" t="s">
        <v>78</v>
      </c>
      <c r="D6803" t="s">
        <v>88</v>
      </c>
      <c r="E6803" t="s">
        <v>25661</v>
      </c>
      <c r="F6803" t="s">
        <v>4986</v>
      </c>
      <c r="G6803" t="s">
        <v>71</v>
      </c>
      <c r="H6803" t="s">
        <v>129</v>
      </c>
      <c r="I6803" t="s">
        <v>22</v>
      </c>
      <c r="J6803" t="s">
        <v>141</v>
      </c>
      <c r="K6803" t="s">
        <v>25662</v>
      </c>
      <c r="L6803" t="s">
        <v>25663</v>
      </c>
      <c r="M6803">
        <v>1.615277777</v>
      </c>
      <c r="N6803">
        <v>0</v>
      </c>
      <c r="O6803">
        <v>254</v>
      </c>
      <c r="P6803">
        <v>0</v>
      </c>
      <c r="Q6803">
        <v>0</v>
      </c>
      <c r="R6803">
        <v>0</v>
      </c>
      <c r="S6803">
        <v>410.28055499999999</v>
      </c>
      <c r="T6803">
        <v>0</v>
      </c>
      <c r="U6803">
        <v>0</v>
      </c>
    </row>
    <row r="6804" spans="1:21" x14ac:dyDescent="0.25">
      <c r="A6804" t="s">
        <v>25664</v>
      </c>
      <c r="B6804">
        <v>1</v>
      </c>
      <c r="C6804" t="s">
        <v>78</v>
      </c>
      <c r="D6804" t="s">
        <v>84</v>
      </c>
      <c r="E6804" t="s">
        <v>25665</v>
      </c>
      <c r="F6804" t="s">
        <v>10371</v>
      </c>
      <c r="G6804" t="s">
        <v>72</v>
      </c>
      <c r="H6804" t="s">
        <v>129</v>
      </c>
      <c r="I6804" t="s">
        <v>22</v>
      </c>
      <c r="J6804" t="s">
        <v>141</v>
      </c>
      <c r="K6804" t="s">
        <v>25666</v>
      </c>
      <c r="L6804" t="s">
        <v>25667</v>
      </c>
      <c r="M6804">
        <v>0.69722222199999995</v>
      </c>
      <c r="N6804">
        <v>2</v>
      </c>
      <c r="O6804">
        <v>0</v>
      </c>
      <c r="P6804">
        <v>0</v>
      </c>
      <c r="Q6804">
        <v>0</v>
      </c>
      <c r="R6804">
        <v>1.394444</v>
      </c>
      <c r="S6804">
        <v>0</v>
      </c>
      <c r="T6804">
        <v>0</v>
      </c>
      <c r="U6804">
        <v>0</v>
      </c>
    </row>
    <row r="6805" spans="1:21" x14ac:dyDescent="0.25">
      <c r="A6805" t="s">
        <v>25668</v>
      </c>
      <c r="B6805">
        <v>1</v>
      </c>
      <c r="C6805" t="s">
        <v>79</v>
      </c>
      <c r="D6805" t="s">
        <v>116</v>
      </c>
      <c r="E6805" t="s">
        <v>25669</v>
      </c>
      <c r="F6805" t="s">
        <v>5626</v>
      </c>
      <c r="G6805" t="s">
        <v>71</v>
      </c>
      <c r="H6805" t="s">
        <v>129</v>
      </c>
      <c r="I6805" t="s">
        <v>24</v>
      </c>
      <c r="J6805" t="s">
        <v>141</v>
      </c>
      <c r="K6805" t="s">
        <v>25670</v>
      </c>
      <c r="L6805" t="s">
        <v>25671</v>
      </c>
      <c r="M6805">
        <v>0.67305555500000003</v>
      </c>
      <c r="N6805">
        <v>0</v>
      </c>
      <c r="O6805">
        <v>20</v>
      </c>
      <c r="P6805">
        <v>0</v>
      </c>
      <c r="Q6805">
        <v>0</v>
      </c>
      <c r="R6805">
        <v>0</v>
      </c>
      <c r="S6805">
        <v>13.461111000000001</v>
      </c>
      <c r="T6805">
        <v>0</v>
      </c>
      <c r="U6805">
        <v>0</v>
      </c>
    </row>
    <row r="6806" spans="1:21" x14ac:dyDescent="0.25">
      <c r="A6806" t="s">
        <v>25672</v>
      </c>
      <c r="B6806">
        <v>1</v>
      </c>
      <c r="C6806" t="s">
        <v>79</v>
      </c>
      <c r="D6806" t="s">
        <v>116</v>
      </c>
      <c r="E6806" t="s">
        <v>25673</v>
      </c>
      <c r="F6806" t="s">
        <v>4991</v>
      </c>
      <c r="G6806" t="s">
        <v>71</v>
      </c>
      <c r="H6806" t="s">
        <v>129</v>
      </c>
      <c r="I6806" t="s">
        <v>22</v>
      </c>
      <c r="J6806" t="s">
        <v>141</v>
      </c>
      <c r="K6806" t="s">
        <v>25674</v>
      </c>
      <c r="L6806" t="s">
        <v>25675</v>
      </c>
      <c r="M6806">
        <v>1.8008333329999999</v>
      </c>
      <c r="N6806">
        <v>0</v>
      </c>
      <c r="O6806">
        <v>1</v>
      </c>
      <c r="P6806">
        <v>0</v>
      </c>
      <c r="Q6806">
        <v>0</v>
      </c>
      <c r="R6806">
        <v>0</v>
      </c>
      <c r="S6806">
        <v>1.8008329999999999</v>
      </c>
      <c r="T6806">
        <v>0</v>
      </c>
      <c r="U6806">
        <v>0</v>
      </c>
    </row>
    <row r="6807" spans="1:21" x14ac:dyDescent="0.25">
      <c r="A6807" t="s">
        <v>25676</v>
      </c>
      <c r="B6807">
        <v>1</v>
      </c>
      <c r="C6807" t="s">
        <v>79</v>
      </c>
      <c r="D6807" t="s">
        <v>119</v>
      </c>
      <c r="E6807" t="s">
        <v>25677</v>
      </c>
      <c r="F6807" t="s">
        <v>140</v>
      </c>
      <c r="G6807" t="s">
        <v>76</v>
      </c>
      <c r="H6807" t="s">
        <v>129</v>
      </c>
      <c r="I6807" t="s">
        <v>22</v>
      </c>
      <c r="J6807" t="s">
        <v>141</v>
      </c>
      <c r="K6807" t="s">
        <v>25678</v>
      </c>
      <c r="L6807" t="s">
        <v>25679</v>
      </c>
      <c r="M6807">
        <v>0.51055555500000005</v>
      </c>
      <c r="N6807">
        <v>1</v>
      </c>
      <c r="O6807">
        <v>281</v>
      </c>
      <c r="P6807">
        <v>0</v>
      </c>
      <c r="Q6807">
        <v>0</v>
      </c>
      <c r="R6807">
        <v>0.51055600000000001</v>
      </c>
      <c r="S6807">
        <v>143.46611100000001</v>
      </c>
      <c r="T6807">
        <v>0</v>
      </c>
      <c r="U6807">
        <v>0</v>
      </c>
    </row>
    <row r="6808" spans="1:21" x14ac:dyDescent="0.25">
      <c r="A6808" t="s">
        <v>25680</v>
      </c>
      <c r="B6808">
        <v>1</v>
      </c>
      <c r="C6808" t="s">
        <v>79</v>
      </c>
      <c r="D6808" t="s">
        <v>119</v>
      </c>
      <c r="E6808" t="s">
        <v>4894</v>
      </c>
      <c r="F6808" t="s">
        <v>154</v>
      </c>
      <c r="G6808" t="s">
        <v>72</v>
      </c>
      <c r="H6808" t="s">
        <v>129</v>
      </c>
      <c r="I6808" t="s">
        <v>22</v>
      </c>
      <c r="J6808" t="s">
        <v>130</v>
      </c>
      <c r="K6808" t="s">
        <v>25681</v>
      </c>
      <c r="L6808" t="s">
        <v>25682</v>
      </c>
      <c r="M6808">
        <v>0.14388888799999999</v>
      </c>
      <c r="N6808">
        <v>0</v>
      </c>
      <c r="O6808">
        <v>0</v>
      </c>
      <c r="P6808">
        <v>1</v>
      </c>
      <c r="Q6808">
        <v>86</v>
      </c>
      <c r="R6808">
        <v>0</v>
      </c>
      <c r="S6808">
        <v>0</v>
      </c>
      <c r="T6808">
        <v>0.14388899999999999</v>
      </c>
      <c r="U6808">
        <v>12.374444</v>
      </c>
    </row>
    <row r="6809" spans="1:21" x14ac:dyDescent="0.25">
      <c r="A6809" t="s">
        <v>25683</v>
      </c>
      <c r="B6809">
        <v>1</v>
      </c>
      <c r="C6809" t="s">
        <v>79</v>
      </c>
      <c r="D6809" t="s">
        <v>119</v>
      </c>
      <c r="E6809" t="s">
        <v>4894</v>
      </c>
      <c r="F6809" t="s">
        <v>140</v>
      </c>
      <c r="G6809" t="s">
        <v>72</v>
      </c>
      <c r="H6809" t="s">
        <v>129</v>
      </c>
      <c r="I6809" t="s">
        <v>22</v>
      </c>
      <c r="J6809" t="s">
        <v>141</v>
      </c>
      <c r="K6809" t="s">
        <v>25684</v>
      </c>
      <c r="L6809" t="s">
        <v>25685</v>
      </c>
      <c r="M6809">
        <v>0.33027777699999999</v>
      </c>
      <c r="N6809">
        <v>0</v>
      </c>
      <c r="O6809">
        <v>0</v>
      </c>
      <c r="P6809">
        <v>50</v>
      </c>
      <c r="Q6809">
        <v>1007</v>
      </c>
      <c r="R6809">
        <v>0</v>
      </c>
      <c r="S6809">
        <v>0</v>
      </c>
      <c r="T6809">
        <v>16.513888999999999</v>
      </c>
      <c r="U6809">
        <v>332.589721</v>
      </c>
    </row>
    <row r="6810" spans="1:21" x14ac:dyDescent="0.25">
      <c r="A6810" t="s">
        <v>25686</v>
      </c>
      <c r="B6810">
        <v>1</v>
      </c>
      <c r="C6810" t="s">
        <v>79</v>
      </c>
      <c r="D6810" t="s">
        <v>110</v>
      </c>
      <c r="E6810" t="s">
        <v>25687</v>
      </c>
      <c r="F6810" t="s">
        <v>4991</v>
      </c>
      <c r="G6810" t="s">
        <v>71</v>
      </c>
      <c r="H6810" t="s">
        <v>129</v>
      </c>
      <c r="I6810" t="s">
        <v>22</v>
      </c>
      <c r="J6810" t="s">
        <v>141</v>
      </c>
      <c r="K6810" t="s">
        <v>25688</v>
      </c>
      <c r="L6810" t="s">
        <v>25689</v>
      </c>
      <c r="M6810">
        <v>0.53749999999999998</v>
      </c>
      <c r="N6810">
        <v>0</v>
      </c>
      <c r="O6810">
        <v>1</v>
      </c>
      <c r="P6810">
        <v>0</v>
      </c>
      <c r="Q6810">
        <v>0</v>
      </c>
      <c r="R6810">
        <v>0</v>
      </c>
      <c r="S6810">
        <v>0.53749999999999998</v>
      </c>
      <c r="T6810">
        <v>0</v>
      </c>
      <c r="U6810">
        <v>0</v>
      </c>
    </row>
    <row r="6811" spans="1:21" x14ac:dyDescent="0.25">
      <c r="A6811" t="s">
        <v>25690</v>
      </c>
      <c r="B6811">
        <v>1</v>
      </c>
      <c r="C6811" t="s">
        <v>78</v>
      </c>
      <c r="D6811" t="s">
        <v>91</v>
      </c>
      <c r="E6811" t="s">
        <v>25691</v>
      </c>
      <c r="F6811" t="s">
        <v>4991</v>
      </c>
      <c r="G6811" t="s">
        <v>71</v>
      </c>
      <c r="H6811" t="s">
        <v>129</v>
      </c>
      <c r="I6811" t="s">
        <v>22</v>
      </c>
      <c r="J6811" t="s">
        <v>141</v>
      </c>
      <c r="K6811" t="s">
        <v>25692</v>
      </c>
      <c r="L6811" t="s">
        <v>25693</v>
      </c>
      <c r="M6811">
        <v>0.13305555499999999</v>
      </c>
      <c r="N6811">
        <v>0</v>
      </c>
      <c r="O6811">
        <v>8</v>
      </c>
      <c r="P6811">
        <v>0</v>
      </c>
      <c r="Q6811">
        <v>0</v>
      </c>
      <c r="R6811">
        <v>0</v>
      </c>
      <c r="S6811">
        <v>1.0644439999999999</v>
      </c>
      <c r="T6811">
        <v>0</v>
      </c>
      <c r="U6811">
        <v>0</v>
      </c>
    </row>
    <row r="6812" spans="1:21" x14ac:dyDescent="0.25">
      <c r="A6812" t="s">
        <v>25694</v>
      </c>
      <c r="B6812">
        <v>1</v>
      </c>
      <c r="C6812" t="s">
        <v>78</v>
      </c>
      <c r="D6812" t="s">
        <v>91</v>
      </c>
      <c r="E6812" t="s">
        <v>25695</v>
      </c>
      <c r="F6812" t="s">
        <v>4986</v>
      </c>
      <c r="G6812" t="s">
        <v>71</v>
      </c>
      <c r="H6812" t="s">
        <v>129</v>
      </c>
      <c r="I6812" t="s">
        <v>22</v>
      </c>
      <c r="J6812" t="s">
        <v>141</v>
      </c>
      <c r="K6812" t="s">
        <v>25696</v>
      </c>
      <c r="L6812" t="s">
        <v>25697</v>
      </c>
      <c r="M6812">
        <v>5.8108333329999997</v>
      </c>
      <c r="N6812">
        <v>0</v>
      </c>
      <c r="O6812">
        <v>0</v>
      </c>
      <c r="P6812">
        <v>0</v>
      </c>
      <c r="Q6812">
        <v>31</v>
      </c>
      <c r="R6812">
        <v>0</v>
      </c>
      <c r="S6812">
        <v>0</v>
      </c>
      <c r="T6812">
        <v>0</v>
      </c>
      <c r="U6812">
        <v>180.13583299999999</v>
      </c>
    </row>
    <row r="6813" spans="1:21" x14ac:dyDescent="0.25">
      <c r="A6813" t="s">
        <v>25698</v>
      </c>
      <c r="B6813">
        <v>1</v>
      </c>
      <c r="C6813" t="s">
        <v>78</v>
      </c>
      <c r="D6813" t="s">
        <v>91</v>
      </c>
      <c r="E6813" t="s">
        <v>25699</v>
      </c>
      <c r="F6813" t="s">
        <v>5029</v>
      </c>
      <c r="G6813" t="s">
        <v>71</v>
      </c>
      <c r="H6813" t="s">
        <v>129</v>
      </c>
      <c r="I6813" t="s">
        <v>22</v>
      </c>
      <c r="J6813" t="s">
        <v>141</v>
      </c>
      <c r="K6813" t="s">
        <v>25700</v>
      </c>
      <c r="L6813" t="s">
        <v>25701</v>
      </c>
      <c r="M6813">
        <v>2.767222222</v>
      </c>
      <c r="N6813">
        <v>0</v>
      </c>
      <c r="O6813">
        <v>0</v>
      </c>
      <c r="P6813">
        <v>0</v>
      </c>
      <c r="Q6813">
        <v>4</v>
      </c>
      <c r="R6813">
        <v>0</v>
      </c>
      <c r="S6813">
        <v>0</v>
      </c>
      <c r="T6813">
        <v>0</v>
      </c>
      <c r="U6813">
        <v>11.068889</v>
      </c>
    </row>
    <row r="6814" spans="1:21" x14ac:dyDescent="0.25">
      <c r="A6814" t="s">
        <v>25702</v>
      </c>
      <c r="B6814">
        <v>1</v>
      </c>
      <c r="C6814" t="s">
        <v>79</v>
      </c>
      <c r="D6814" t="s">
        <v>112</v>
      </c>
      <c r="E6814" t="s">
        <v>14460</v>
      </c>
      <c r="F6814" t="s">
        <v>140</v>
      </c>
      <c r="G6814" t="s">
        <v>72</v>
      </c>
      <c r="H6814" t="s">
        <v>129</v>
      </c>
      <c r="I6814" t="s">
        <v>22</v>
      </c>
      <c r="J6814" t="s">
        <v>141</v>
      </c>
      <c r="K6814" t="s">
        <v>25703</v>
      </c>
      <c r="L6814" t="s">
        <v>25704</v>
      </c>
      <c r="M6814">
        <v>1.1599999999999999</v>
      </c>
      <c r="N6814">
        <v>1</v>
      </c>
      <c r="O6814">
        <v>202</v>
      </c>
      <c r="P6814">
        <v>0</v>
      </c>
      <c r="Q6814">
        <v>0</v>
      </c>
      <c r="R6814">
        <v>1.1599999999999999</v>
      </c>
      <c r="S6814">
        <v>234.32</v>
      </c>
      <c r="T6814">
        <v>0</v>
      </c>
      <c r="U6814">
        <v>0</v>
      </c>
    </row>
    <row r="6815" spans="1:21" x14ac:dyDescent="0.25">
      <c r="A6815" t="s">
        <v>25705</v>
      </c>
      <c r="B6815">
        <v>1</v>
      </c>
      <c r="C6815" t="s">
        <v>79</v>
      </c>
      <c r="D6815" t="s">
        <v>112</v>
      </c>
      <c r="E6815" t="s">
        <v>25706</v>
      </c>
      <c r="F6815" t="s">
        <v>4986</v>
      </c>
      <c r="G6815" t="s">
        <v>71</v>
      </c>
      <c r="H6815" t="s">
        <v>129</v>
      </c>
      <c r="I6815" t="s">
        <v>22</v>
      </c>
      <c r="J6815" t="s">
        <v>141</v>
      </c>
      <c r="K6815" t="s">
        <v>25707</v>
      </c>
      <c r="L6815" t="s">
        <v>25708</v>
      </c>
      <c r="M6815">
        <v>0.52500000000000002</v>
      </c>
      <c r="N6815">
        <v>0</v>
      </c>
      <c r="O6815">
        <v>0</v>
      </c>
      <c r="P6815">
        <v>0</v>
      </c>
      <c r="Q6815">
        <v>8</v>
      </c>
      <c r="R6815">
        <v>0</v>
      </c>
      <c r="S6815">
        <v>0</v>
      </c>
      <c r="T6815">
        <v>0</v>
      </c>
      <c r="U6815">
        <v>4.2</v>
      </c>
    </row>
    <row r="6816" spans="1:21" x14ac:dyDescent="0.25">
      <c r="A6816" t="s">
        <v>25709</v>
      </c>
      <c r="B6816">
        <v>1</v>
      </c>
      <c r="C6816" t="s">
        <v>78</v>
      </c>
      <c r="D6816" t="s">
        <v>737</v>
      </c>
      <c r="E6816" t="s">
        <v>25710</v>
      </c>
      <c r="F6816" t="s">
        <v>4986</v>
      </c>
      <c r="G6816" t="s">
        <v>71</v>
      </c>
      <c r="H6816" t="s">
        <v>129</v>
      </c>
      <c r="I6816" t="s">
        <v>22</v>
      </c>
      <c r="J6816" t="s">
        <v>141</v>
      </c>
      <c r="K6816" t="s">
        <v>25711</v>
      </c>
      <c r="L6816" t="s">
        <v>25712</v>
      </c>
      <c r="M6816">
        <v>2.2341666660000001</v>
      </c>
      <c r="N6816">
        <v>0</v>
      </c>
      <c r="O6816">
        <v>239</v>
      </c>
      <c r="P6816">
        <v>0</v>
      </c>
      <c r="Q6816">
        <v>0</v>
      </c>
      <c r="R6816">
        <v>0</v>
      </c>
      <c r="S6816">
        <v>533.96583299999998</v>
      </c>
      <c r="T6816">
        <v>0</v>
      </c>
      <c r="U6816">
        <v>0</v>
      </c>
    </row>
    <row r="6817" spans="1:21" x14ac:dyDescent="0.25">
      <c r="A6817" t="s">
        <v>25713</v>
      </c>
      <c r="B6817">
        <v>1</v>
      </c>
      <c r="C6817" t="s">
        <v>79</v>
      </c>
      <c r="D6817" t="s">
        <v>117</v>
      </c>
      <c r="E6817" t="s">
        <v>1050</v>
      </c>
      <c r="F6817" t="s">
        <v>5012</v>
      </c>
      <c r="G6817" t="s">
        <v>72</v>
      </c>
      <c r="H6817" t="s">
        <v>129</v>
      </c>
      <c r="I6817" t="s">
        <v>22</v>
      </c>
      <c r="J6817" t="s">
        <v>141</v>
      </c>
      <c r="K6817" t="s">
        <v>25714</v>
      </c>
      <c r="L6817" t="s">
        <v>25715</v>
      </c>
      <c r="M6817">
        <v>0.53749999999999998</v>
      </c>
      <c r="N6817">
        <v>0</v>
      </c>
      <c r="O6817">
        <v>0</v>
      </c>
      <c r="P6817">
        <v>23</v>
      </c>
      <c r="Q6817">
        <v>459</v>
      </c>
      <c r="R6817">
        <v>0</v>
      </c>
      <c r="S6817">
        <v>0</v>
      </c>
      <c r="T6817">
        <v>12.362500000000001</v>
      </c>
      <c r="U6817">
        <v>246.71250000000001</v>
      </c>
    </row>
    <row r="6818" spans="1:21" x14ac:dyDescent="0.25">
      <c r="A6818" t="s">
        <v>25716</v>
      </c>
      <c r="B6818">
        <v>1</v>
      </c>
      <c r="C6818" t="s">
        <v>79</v>
      </c>
      <c r="D6818" t="s">
        <v>117</v>
      </c>
      <c r="E6818" t="s">
        <v>25717</v>
      </c>
      <c r="F6818" t="s">
        <v>5012</v>
      </c>
      <c r="G6818" t="s">
        <v>72</v>
      </c>
      <c r="H6818" t="s">
        <v>129</v>
      </c>
      <c r="I6818" t="s">
        <v>22</v>
      </c>
      <c r="J6818" t="s">
        <v>141</v>
      </c>
      <c r="K6818" t="s">
        <v>16571</v>
      </c>
      <c r="L6818" t="s">
        <v>25718</v>
      </c>
      <c r="M6818">
        <v>0.579166666</v>
      </c>
      <c r="N6818">
        <v>1</v>
      </c>
      <c r="O6818">
        <v>0</v>
      </c>
      <c r="P6818">
        <v>0</v>
      </c>
      <c r="Q6818">
        <v>0</v>
      </c>
      <c r="R6818">
        <v>0.57916699999999999</v>
      </c>
      <c r="S6818">
        <v>0</v>
      </c>
      <c r="T6818">
        <v>0</v>
      </c>
      <c r="U6818">
        <v>0</v>
      </c>
    </row>
    <row r="6819" spans="1:21" x14ac:dyDescent="0.25">
      <c r="A6819" t="s">
        <v>25719</v>
      </c>
      <c r="B6819">
        <v>1</v>
      </c>
      <c r="C6819" t="s">
        <v>79</v>
      </c>
      <c r="D6819" t="s">
        <v>119</v>
      </c>
      <c r="E6819" t="s">
        <v>25720</v>
      </c>
      <c r="F6819" t="s">
        <v>5070</v>
      </c>
      <c r="G6819" t="s">
        <v>71</v>
      </c>
      <c r="H6819" t="s">
        <v>129</v>
      </c>
      <c r="I6819" t="s">
        <v>22</v>
      </c>
      <c r="J6819" t="s">
        <v>141</v>
      </c>
      <c r="K6819" t="s">
        <v>25721</v>
      </c>
      <c r="L6819" t="s">
        <v>25722</v>
      </c>
      <c r="M6819">
        <v>1.645277777</v>
      </c>
      <c r="N6819">
        <v>0</v>
      </c>
      <c r="O6819">
        <v>5</v>
      </c>
      <c r="P6819">
        <v>0</v>
      </c>
      <c r="Q6819">
        <v>0</v>
      </c>
      <c r="R6819">
        <v>0</v>
      </c>
      <c r="S6819">
        <v>8.2263889999999993</v>
      </c>
      <c r="T6819">
        <v>0</v>
      </c>
      <c r="U6819">
        <v>0</v>
      </c>
    </row>
    <row r="6820" spans="1:21" x14ac:dyDescent="0.25">
      <c r="A6820" t="s">
        <v>25723</v>
      </c>
      <c r="B6820">
        <v>1</v>
      </c>
      <c r="C6820" t="s">
        <v>79</v>
      </c>
      <c r="D6820" t="s">
        <v>119</v>
      </c>
      <c r="E6820" t="s">
        <v>25724</v>
      </c>
      <c r="F6820" t="s">
        <v>4991</v>
      </c>
      <c r="G6820" t="s">
        <v>71</v>
      </c>
      <c r="H6820" t="s">
        <v>129</v>
      </c>
      <c r="I6820" t="s">
        <v>22</v>
      </c>
      <c r="J6820" t="s">
        <v>141</v>
      </c>
      <c r="K6820" t="s">
        <v>25725</v>
      </c>
      <c r="L6820" t="s">
        <v>25726</v>
      </c>
      <c r="M6820">
        <v>1.2838888879999999</v>
      </c>
      <c r="N6820">
        <v>0</v>
      </c>
      <c r="O6820">
        <v>1</v>
      </c>
      <c r="P6820">
        <v>0</v>
      </c>
      <c r="Q6820">
        <v>0</v>
      </c>
      <c r="R6820">
        <v>0</v>
      </c>
      <c r="S6820">
        <v>1.2838890000000001</v>
      </c>
      <c r="T6820">
        <v>0</v>
      </c>
      <c r="U6820">
        <v>0</v>
      </c>
    </row>
    <row r="6821" spans="1:21" x14ac:dyDescent="0.25">
      <c r="A6821" t="s">
        <v>25727</v>
      </c>
      <c r="B6821">
        <v>1</v>
      </c>
      <c r="C6821" t="s">
        <v>79</v>
      </c>
      <c r="D6821" t="s">
        <v>119</v>
      </c>
      <c r="E6821" t="s">
        <v>25728</v>
      </c>
      <c r="F6821" t="s">
        <v>2199</v>
      </c>
      <c r="G6821" t="s">
        <v>71</v>
      </c>
      <c r="H6821" t="s">
        <v>129</v>
      </c>
      <c r="I6821" t="s">
        <v>24</v>
      </c>
      <c r="J6821" t="s">
        <v>141</v>
      </c>
      <c r="K6821" t="s">
        <v>25729</v>
      </c>
      <c r="L6821" t="s">
        <v>25730</v>
      </c>
      <c r="M6821">
        <v>4.1916666659999997</v>
      </c>
      <c r="N6821">
        <v>0</v>
      </c>
      <c r="O6821">
        <v>9</v>
      </c>
      <c r="P6821">
        <v>0</v>
      </c>
      <c r="Q6821">
        <v>0</v>
      </c>
      <c r="R6821">
        <v>0</v>
      </c>
      <c r="S6821">
        <v>37.725000000000001</v>
      </c>
      <c r="T6821">
        <v>0</v>
      </c>
      <c r="U6821">
        <v>0</v>
      </c>
    </row>
    <row r="6822" spans="1:21" x14ac:dyDescent="0.25">
      <c r="A6822" t="s">
        <v>25731</v>
      </c>
      <c r="B6822">
        <v>1</v>
      </c>
      <c r="C6822" t="s">
        <v>78</v>
      </c>
      <c r="D6822" t="s">
        <v>92</v>
      </c>
      <c r="E6822" t="s">
        <v>25732</v>
      </c>
      <c r="F6822" t="s">
        <v>4991</v>
      </c>
      <c r="G6822" t="s">
        <v>71</v>
      </c>
      <c r="H6822" t="s">
        <v>129</v>
      </c>
      <c r="I6822" t="s">
        <v>22</v>
      </c>
      <c r="J6822" t="s">
        <v>141</v>
      </c>
      <c r="K6822" t="s">
        <v>25733</v>
      </c>
      <c r="L6822" t="s">
        <v>25734</v>
      </c>
      <c r="M6822">
        <v>1.6563888879999999</v>
      </c>
      <c r="N6822">
        <v>0</v>
      </c>
      <c r="O6822">
        <v>0</v>
      </c>
      <c r="P6822">
        <v>0</v>
      </c>
      <c r="Q6822">
        <v>1</v>
      </c>
      <c r="R6822">
        <v>0</v>
      </c>
      <c r="S6822">
        <v>0</v>
      </c>
      <c r="T6822">
        <v>0</v>
      </c>
      <c r="U6822">
        <v>1.6563889999999999</v>
      </c>
    </row>
    <row r="6823" spans="1:21" x14ac:dyDescent="0.25">
      <c r="A6823" t="s">
        <v>25735</v>
      </c>
      <c r="B6823">
        <v>1</v>
      </c>
      <c r="C6823" t="s">
        <v>79</v>
      </c>
      <c r="D6823" t="s">
        <v>117</v>
      </c>
      <c r="E6823" t="s">
        <v>25736</v>
      </c>
      <c r="F6823" t="s">
        <v>140</v>
      </c>
      <c r="G6823" t="s">
        <v>72</v>
      </c>
      <c r="H6823" t="s">
        <v>129</v>
      </c>
      <c r="I6823" t="s">
        <v>22</v>
      </c>
      <c r="J6823" t="s">
        <v>141</v>
      </c>
      <c r="K6823" t="s">
        <v>25737</v>
      </c>
      <c r="L6823" t="s">
        <v>25738</v>
      </c>
      <c r="M6823">
        <v>0.82166666600000005</v>
      </c>
      <c r="N6823">
        <v>6</v>
      </c>
      <c r="O6823">
        <v>516</v>
      </c>
      <c r="P6823">
        <v>0</v>
      </c>
      <c r="Q6823">
        <v>17</v>
      </c>
      <c r="R6823">
        <v>4.93</v>
      </c>
      <c r="S6823">
        <v>423.98</v>
      </c>
      <c r="T6823">
        <v>0</v>
      </c>
      <c r="U6823">
        <v>13.968332999999999</v>
      </c>
    </row>
    <row r="6824" spans="1:21" x14ac:dyDescent="0.25">
      <c r="A6824" t="s">
        <v>25739</v>
      </c>
      <c r="B6824">
        <v>1</v>
      </c>
      <c r="C6824" t="s">
        <v>79</v>
      </c>
      <c r="D6824" t="s">
        <v>117</v>
      </c>
      <c r="E6824" t="s">
        <v>25740</v>
      </c>
      <c r="F6824" t="s">
        <v>140</v>
      </c>
      <c r="G6824" t="s">
        <v>72</v>
      </c>
      <c r="H6824" t="s">
        <v>129</v>
      </c>
      <c r="I6824" t="s">
        <v>22</v>
      </c>
      <c r="J6824" t="s">
        <v>141</v>
      </c>
      <c r="K6824" t="s">
        <v>25741</v>
      </c>
      <c r="L6824" t="s">
        <v>25742</v>
      </c>
      <c r="M6824">
        <v>0.108055555</v>
      </c>
      <c r="N6824">
        <v>4</v>
      </c>
      <c r="O6824">
        <v>199</v>
      </c>
      <c r="P6824">
        <v>0</v>
      </c>
      <c r="Q6824">
        <v>8</v>
      </c>
      <c r="R6824">
        <v>0.432222</v>
      </c>
      <c r="S6824">
        <v>21.503055</v>
      </c>
      <c r="T6824">
        <v>0</v>
      </c>
      <c r="U6824">
        <v>0.86444399999999999</v>
      </c>
    </row>
    <row r="6825" spans="1:21" x14ac:dyDescent="0.25">
      <c r="A6825" t="s">
        <v>25743</v>
      </c>
      <c r="B6825">
        <v>1</v>
      </c>
      <c r="C6825" t="s">
        <v>79</v>
      </c>
      <c r="D6825" t="s">
        <v>117</v>
      </c>
      <c r="E6825" t="s">
        <v>25744</v>
      </c>
      <c r="F6825" t="s">
        <v>4996</v>
      </c>
      <c r="G6825" t="s">
        <v>71</v>
      </c>
      <c r="H6825" t="s">
        <v>129</v>
      </c>
      <c r="I6825" t="s">
        <v>22</v>
      </c>
      <c r="J6825" t="s">
        <v>141</v>
      </c>
      <c r="K6825" t="s">
        <v>25745</v>
      </c>
      <c r="L6825" t="s">
        <v>25746</v>
      </c>
      <c r="M6825">
        <v>0.97694444400000002</v>
      </c>
      <c r="N6825">
        <v>0</v>
      </c>
      <c r="O6825">
        <v>91</v>
      </c>
      <c r="P6825">
        <v>2</v>
      </c>
      <c r="Q6825">
        <v>7</v>
      </c>
      <c r="R6825">
        <v>0</v>
      </c>
      <c r="S6825">
        <v>88.901944</v>
      </c>
      <c r="T6825">
        <v>1.953889</v>
      </c>
      <c r="U6825">
        <v>6.8386110000000002</v>
      </c>
    </row>
    <row r="6826" spans="1:21" x14ac:dyDescent="0.25">
      <c r="A6826" t="s">
        <v>25747</v>
      </c>
      <c r="B6826">
        <v>1</v>
      </c>
      <c r="C6826" t="s">
        <v>79</v>
      </c>
      <c r="D6826" t="s">
        <v>117</v>
      </c>
      <c r="E6826" t="s">
        <v>25748</v>
      </c>
      <c r="F6826" t="s">
        <v>5012</v>
      </c>
      <c r="G6826" t="s">
        <v>72</v>
      </c>
      <c r="H6826" t="s">
        <v>129</v>
      </c>
      <c r="I6826" t="s">
        <v>22</v>
      </c>
      <c r="J6826" t="s">
        <v>141</v>
      </c>
      <c r="K6826" t="s">
        <v>25749</v>
      </c>
      <c r="L6826" t="s">
        <v>25750</v>
      </c>
      <c r="M6826">
        <v>1.3047222220000001</v>
      </c>
      <c r="N6826">
        <v>0</v>
      </c>
      <c r="O6826">
        <v>0</v>
      </c>
      <c r="P6826">
        <v>0</v>
      </c>
      <c r="Q6826">
        <v>9</v>
      </c>
      <c r="R6826">
        <v>0</v>
      </c>
      <c r="S6826">
        <v>0</v>
      </c>
      <c r="T6826">
        <v>0</v>
      </c>
      <c r="U6826">
        <v>11.7425</v>
      </c>
    </row>
    <row r="6827" spans="1:21" x14ac:dyDescent="0.25">
      <c r="A6827" t="s">
        <v>25751</v>
      </c>
      <c r="B6827">
        <v>1</v>
      </c>
      <c r="C6827" t="s">
        <v>79</v>
      </c>
      <c r="D6827" t="s">
        <v>117</v>
      </c>
      <c r="E6827" t="s">
        <v>25752</v>
      </c>
      <c r="F6827" t="s">
        <v>5972</v>
      </c>
      <c r="G6827" t="s">
        <v>72</v>
      </c>
      <c r="H6827" t="s">
        <v>129</v>
      </c>
      <c r="I6827" t="s">
        <v>22</v>
      </c>
      <c r="J6827" t="s">
        <v>141</v>
      </c>
      <c r="K6827" t="s">
        <v>25753</v>
      </c>
      <c r="L6827" t="s">
        <v>25754</v>
      </c>
      <c r="M6827">
        <v>6.2777777000000007E-2</v>
      </c>
      <c r="N6827">
        <v>0</v>
      </c>
      <c r="O6827">
        <v>0</v>
      </c>
      <c r="P6827">
        <v>0</v>
      </c>
      <c r="Q6827">
        <v>10</v>
      </c>
      <c r="R6827">
        <v>0</v>
      </c>
      <c r="S6827">
        <v>0</v>
      </c>
      <c r="T6827">
        <v>0</v>
      </c>
      <c r="U6827">
        <v>0.62777799999999995</v>
      </c>
    </row>
    <row r="6828" spans="1:21" x14ac:dyDescent="0.25">
      <c r="A6828" t="s">
        <v>25755</v>
      </c>
      <c r="B6828">
        <v>1</v>
      </c>
      <c r="C6828" t="s">
        <v>79</v>
      </c>
      <c r="D6828" t="s">
        <v>117</v>
      </c>
      <c r="E6828" t="s">
        <v>25756</v>
      </c>
      <c r="F6828" t="s">
        <v>140</v>
      </c>
      <c r="G6828" t="s">
        <v>72</v>
      </c>
      <c r="H6828" t="s">
        <v>129</v>
      </c>
      <c r="I6828" t="s">
        <v>22</v>
      </c>
      <c r="J6828" t="s">
        <v>141</v>
      </c>
      <c r="K6828" t="s">
        <v>25757</v>
      </c>
      <c r="L6828" t="s">
        <v>25758</v>
      </c>
      <c r="M6828">
        <v>0.78222222200000002</v>
      </c>
      <c r="N6828">
        <v>0</v>
      </c>
      <c r="O6828">
        <v>0</v>
      </c>
      <c r="P6828">
        <v>111</v>
      </c>
      <c r="Q6828">
        <v>325</v>
      </c>
      <c r="R6828">
        <v>0</v>
      </c>
      <c r="S6828">
        <v>0</v>
      </c>
      <c r="T6828">
        <v>86.826667</v>
      </c>
      <c r="U6828">
        <v>254.22222199999999</v>
      </c>
    </row>
    <row r="6829" spans="1:21" x14ac:dyDescent="0.25">
      <c r="A6829" t="s">
        <v>25759</v>
      </c>
      <c r="B6829">
        <v>1</v>
      </c>
      <c r="C6829" t="s">
        <v>79</v>
      </c>
      <c r="D6829" t="s">
        <v>113</v>
      </c>
      <c r="E6829" t="s">
        <v>25760</v>
      </c>
      <c r="F6829" t="s">
        <v>177</v>
      </c>
      <c r="G6829" t="s">
        <v>71</v>
      </c>
      <c r="H6829" t="s">
        <v>129</v>
      </c>
      <c r="I6829" t="s">
        <v>22</v>
      </c>
      <c r="J6829" t="s">
        <v>130</v>
      </c>
      <c r="K6829" t="s">
        <v>25761</v>
      </c>
      <c r="L6829" t="s">
        <v>25762</v>
      </c>
      <c r="M6829">
        <v>3.6684536109999999</v>
      </c>
      <c r="N6829">
        <v>0</v>
      </c>
      <c r="O6829">
        <v>17</v>
      </c>
      <c r="P6829">
        <v>0</v>
      </c>
      <c r="Q6829">
        <v>3</v>
      </c>
      <c r="R6829">
        <v>0</v>
      </c>
      <c r="S6829">
        <v>62.363711000000002</v>
      </c>
      <c r="T6829">
        <v>0</v>
      </c>
      <c r="U6829">
        <v>11.005361000000001</v>
      </c>
    </row>
    <row r="6830" spans="1:21" x14ac:dyDescent="0.25">
      <c r="A6830" t="s">
        <v>25763</v>
      </c>
      <c r="B6830">
        <v>1</v>
      </c>
      <c r="C6830" t="s">
        <v>78</v>
      </c>
      <c r="D6830" t="s">
        <v>83</v>
      </c>
      <c r="E6830" t="s">
        <v>25764</v>
      </c>
      <c r="F6830" t="s">
        <v>4996</v>
      </c>
      <c r="G6830" t="s">
        <v>71</v>
      </c>
      <c r="H6830" t="s">
        <v>129</v>
      </c>
      <c r="I6830" t="s">
        <v>22</v>
      </c>
      <c r="J6830" t="s">
        <v>141</v>
      </c>
      <c r="K6830" t="s">
        <v>25765</v>
      </c>
      <c r="L6830" t="s">
        <v>25766</v>
      </c>
      <c r="M6830">
        <v>3.0055555549999999</v>
      </c>
      <c r="N6830">
        <v>0</v>
      </c>
      <c r="O6830">
        <v>133</v>
      </c>
      <c r="P6830">
        <v>0</v>
      </c>
      <c r="Q6830">
        <v>0</v>
      </c>
      <c r="R6830">
        <v>0</v>
      </c>
      <c r="S6830">
        <v>399.73888899999997</v>
      </c>
      <c r="T6830">
        <v>0</v>
      </c>
      <c r="U6830">
        <v>0</v>
      </c>
    </row>
    <row r="6831" spans="1:21" x14ac:dyDescent="0.25">
      <c r="A6831" t="s">
        <v>25767</v>
      </c>
      <c r="B6831">
        <v>1</v>
      </c>
      <c r="C6831" t="s">
        <v>78</v>
      </c>
      <c r="D6831" t="s">
        <v>83</v>
      </c>
      <c r="E6831" t="s">
        <v>25768</v>
      </c>
      <c r="F6831" t="s">
        <v>4991</v>
      </c>
      <c r="G6831" t="s">
        <v>71</v>
      </c>
      <c r="H6831" t="s">
        <v>129</v>
      </c>
      <c r="I6831" t="s">
        <v>22</v>
      </c>
      <c r="J6831" t="s">
        <v>141</v>
      </c>
      <c r="K6831" t="s">
        <v>25769</v>
      </c>
      <c r="L6831" t="s">
        <v>25770</v>
      </c>
      <c r="M6831">
        <v>2.7183333329999999</v>
      </c>
      <c r="N6831">
        <v>0</v>
      </c>
      <c r="O6831">
        <v>1</v>
      </c>
      <c r="P6831">
        <v>0</v>
      </c>
      <c r="Q6831">
        <v>0</v>
      </c>
      <c r="R6831">
        <v>0</v>
      </c>
      <c r="S6831">
        <v>2.7183329999999999</v>
      </c>
      <c r="T6831">
        <v>0</v>
      </c>
      <c r="U6831">
        <v>0</v>
      </c>
    </row>
    <row r="6832" spans="1:21" x14ac:dyDescent="0.25">
      <c r="A6832" t="s">
        <v>25771</v>
      </c>
      <c r="B6832">
        <v>1</v>
      </c>
      <c r="C6832" t="s">
        <v>78</v>
      </c>
      <c r="D6832" t="s">
        <v>106</v>
      </c>
      <c r="E6832" t="s">
        <v>25570</v>
      </c>
      <c r="F6832" t="s">
        <v>5012</v>
      </c>
      <c r="G6832" t="s">
        <v>72</v>
      </c>
      <c r="H6832" t="s">
        <v>129</v>
      </c>
      <c r="I6832" t="s">
        <v>22</v>
      </c>
      <c r="J6832" t="s">
        <v>141</v>
      </c>
      <c r="K6832" t="s">
        <v>25772</v>
      </c>
      <c r="L6832" t="s">
        <v>25773</v>
      </c>
      <c r="M6832">
        <v>1.2675000000000001</v>
      </c>
      <c r="N6832">
        <v>0</v>
      </c>
      <c r="O6832">
        <v>38</v>
      </c>
      <c r="P6832">
        <v>1</v>
      </c>
      <c r="Q6832">
        <v>1</v>
      </c>
      <c r="R6832">
        <v>0</v>
      </c>
      <c r="S6832">
        <v>48.164999999999999</v>
      </c>
      <c r="T6832">
        <v>1.2675000000000001</v>
      </c>
      <c r="U6832">
        <v>1.2675000000000001</v>
      </c>
    </row>
    <row r="6833" spans="1:21" x14ac:dyDescent="0.25">
      <c r="A6833" t="s">
        <v>25774</v>
      </c>
      <c r="B6833">
        <v>1</v>
      </c>
      <c r="C6833" t="s">
        <v>79</v>
      </c>
      <c r="D6833" t="s">
        <v>119</v>
      </c>
      <c r="E6833" t="s">
        <v>25775</v>
      </c>
      <c r="F6833" t="s">
        <v>128</v>
      </c>
      <c r="G6833" t="s">
        <v>72</v>
      </c>
      <c r="H6833" t="s">
        <v>129</v>
      </c>
      <c r="I6833" t="s">
        <v>22</v>
      </c>
      <c r="J6833" t="s">
        <v>130</v>
      </c>
      <c r="K6833" t="s">
        <v>25776</v>
      </c>
      <c r="L6833" t="s">
        <v>25777</v>
      </c>
      <c r="M6833">
        <v>1.1744444439999999</v>
      </c>
      <c r="N6833">
        <v>2</v>
      </c>
      <c r="O6833">
        <v>373</v>
      </c>
      <c r="P6833">
        <v>0</v>
      </c>
      <c r="Q6833">
        <v>0</v>
      </c>
      <c r="R6833">
        <v>2.3488889999999998</v>
      </c>
      <c r="S6833">
        <v>438.06777799999998</v>
      </c>
      <c r="T6833">
        <v>0</v>
      </c>
      <c r="U6833">
        <v>0</v>
      </c>
    </row>
    <row r="6834" spans="1:21" x14ac:dyDescent="0.25">
      <c r="A6834" t="s">
        <v>25778</v>
      </c>
      <c r="B6834">
        <v>1</v>
      </c>
      <c r="C6834" t="s">
        <v>78</v>
      </c>
      <c r="D6834" t="s">
        <v>91</v>
      </c>
      <c r="E6834" t="s">
        <v>25779</v>
      </c>
      <c r="F6834" t="s">
        <v>6823</v>
      </c>
      <c r="G6834" t="s">
        <v>71</v>
      </c>
      <c r="H6834" t="s">
        <v>129</v>
      </c>
      <c r="I6834" t="s">
        <v>22</v>
      </c>
      <c r="J6834" t="s">
        <v>141</v>
      </c>
      <c r="K6834" t="s">
        <v>25780</v>
      </c>
      <c r="L6834" t="s">
        <v>25781</v>
      </c>
      <c r="M6834">
        <v>3.949166666</v>
      </c>
      <c r="N6834">
        <v>0</v>
      </c>
      <c r="O6834">
        <v>0</v>
      </c>
      <c r="P6834">
        <v>0</v>
      </c>
      <c r="Q6834">
        <v>2</v>
      </c>
      <c r="R6834">
        <v>0</v>
      </c>
      <c r="S6834">
        <v>0</v>
      </c>
      <c r="T6834">
        <v>0</v>
      </c>
      <c r="U6834">
        <v>7.898333</v>
      </c>
    </row>
    <row r="6835" spans="1:21" x14ac:dyDescent="0.25">
      <c r="A6835" t="s">
        <v>25782</v>
      </c>
      <c r="B6835">
        <v>1</v>
      </c>
      <c r="C6835" t="s">
        <v>78</v>
      </c>
      <c r="D6835" t="s">
        <v>91</v>
      </c>
      <c r="E6835" t="s">
        <v>25783</v>
      </c>
      <c r="F6835" t="s">
        <v>5012</v>
      </c>
      <c r="G6835" t="s">
        <v>72</v>
      </c>
      <c r="H6835" t="s">
        <v>129</v>
      </c>
      <c r="I6835" t="s">
        <v>22</v>
      </c>
      <c r="J6835" t="s">
        <v>141</v>
      </c>
      <c r="K6835" t="s">
        <v>25784</v>
      </c>
      <c r="L6835" t="s">
        <v>25785</v>
      </c>
      <c r="M6835">
        <v>1.52</v>
      </c>
      <c r="N6835">
        <v>0</v>
      </c>
      <c r="O6835">
        <v>0</v>
      </c>
      <c r="P6835">
        <v>1</v>
      </c>
      <c r="Q6835">
        <v>13</v>
      </c>
      <c r="R6835">
        <v>0</v>
      </c>
      <c r="S6835">
        <v>0</v>
      </c>
      <c r="T6835">
        <v>1.52</v>
      </c>
      <c r="U6835">
        <v>19.760000000000002</v>
      </c>
    </row>
    <row r="6836" spans="1:21" x14ac:dyDescent="0.25">
      <c r="A6836" t="s">
        <v>25786</v>
      </c>
      <c r="B6836">
        <v>1</v>
      </c>
      <c r="C6836" t="s">
        <v>79</v>
      </c>
      <c r="D6836" t="s">
        <v>120</v>
      </c>
      <c r="E6836" t="s">
        <v>25787</v>
      </c>
      <c r="F6836" t="s">
        <v>5884</v>
      </c>
      <c r="G6836" t="s">
        <v>71</v>
      </c>
      <c r="H6836" t="s">
        <v>129</v>
      </c>
      <c r="I6836" t="s">
        <v>22</v>
      </c>
      <c r="J6836" t="s">
        <v>141</v>
      </c>
      <c r="K6836" t="s">
        <v>25788</v>
      </c>
      <c r="L6836" t="s">
        <v>25789</v>
      </c>
      <c r="M6836">
        <v>0.80861111100000005</v>
      </c>
      <c r="N6836">
        <v>0</v>
      </c>
      <c r="O6836">
        <v>1</v>
      </c>
      <c r="P6836">
        <v>0</v>
      </c>
      <c r="Q6836">
        <v>0</v>
      </c>
      <c r="R6836">
        <v>0</v>
      </c>
      <c r="S6836">
        <v>0.80861099999999997</v>
      </c>
      <c r="T6836">
        <v>0</v>
      </c>
      <c r="U6836">
        <v>0</v>
      </c>
    </row>
    <row r="6837" spans="1:21" x14ac:dyDescent="0.25">
      <c r="A6837" t="s">
        <v>25790</v>
      </c>
      <c r="B6837">
        <v>1</v>
      </c>
      <c r="C6837" t="s">
        <v>79</v>
      </c>
      <c r="D6837" t="s">
        <v>120</v>
      </c>
      <c r="E6837" t="s">
        <v>25791</v>
      </c>
      <c r="F6837" t="s">
        <v>5626</v>
      </c>
      <c r="G6837" t="s">
        <v>71</v>
      </c>
      <c r="H6837" t="s">
        <v>129</v>
      </c>
      <c r="I6837" t="s">
        <v>24</v>
      </c>
      <c r="J6837" t="s">
        <v>141</v>
      </c>
      <c r="K6837" t="s">
        <v>25792</v>
      </c>
      <c r="L6837" t="s">
        <v>25793</v>
      </c>
      <c r="M6837">
        <v>0.88638888800000004</v>
      </c>
      <c r="N6837">
        <v>0</v>
      </c>
      <c r="O6837">
        <v>60</v>
      </c>
      <c r="P6837">
        <v>0</v>
      </c>
      <c r="Q6837">
        <v>0</v>
      </c>
      <c r="R6837">
        <v>0</v>
      </c>
      <c r="S6837">
        <v>53.183332999999998</v>
      </c>
      <c r="T6837">
        <v>0</v>
      </c>
      <c r="U6837">
        <v>0</v>
      </c>
    </row>
    <row r="6838" spans="1:21" x14ac:dyDescent="0.25">
      <c r="A6838" t="s">
        <v>25794</v>
      </c>
      <c r="B6838">
        <v>1</v>
      </c>
      <c r="C6838" t="s">
        <v>79</v>
      </c>
      <c r="D6838" t="s">
        <v>120</v>
      </c>
      <c r="E6838" t="s">
        <v>25795</v>
      </c>
      <c r="F6838" t="s">
        <v>4986</v>
      </c>
      <c r="G6838" t="s">
        <v>71</v>
      </c>
      <c r="H6838" t="s">
        <v>129</v>
      </c>
      <c r="I6838" t="s">
        <v>22</v>
      </c>
      <c r="J6838" t="s">
        <v>141</v>
      </c>
      <c r="K6838" t="s">
        <v>25796</v>
      </c>
      <c r="L6838" t="s">
        <v>25797</v>
      </c>
      <c r="M6838">
        <v>1.1602777769999999</v>
      </c>
      <c r="N6838">
        <v>0</v>
      </c>
      <c r="O6838">
        <v>224</v>
      </c>
      <c r="P6838">
        <v>0</v>
      </c>
      <c r="Q6838">
        <v>0</v>
      </c>
      <c r="R6838">
        <v>0</v>
      </c>
      <c r="S6838">
        <v>259.90222199999999</v>
      </c>
      <c r="T6838">
        <v>0</v>
      </c>
      <c r="U6838">
        <v>0</v>
      </c>
    </row>
    <row r="6839" spans="1:21" x14ac:dyDescent="0.25">
      <c r="A6839" t="s">
        <v>25798</v>
      </c>
      <c r="B6839">
        <v>1</v>
      </c>
      <c r="C6839" t="s">
        <v>79</v>
      </c>
      <c r="D6839" t="s">
        <v>120</v>
      </c>
      <c r="E6839" t="s">
        <v>25799</v>
      </c>
      <c r="F6839" t="s">
        <v>4991</v>
      </c>
      <c r="G6839" t="s">
        <v>71</v>
      </c>
      <c r="H6839" t="s">
        <v>129</v>
      </c>
      <c r="I6839" t="s">
        <v>22</v>
      </c>
      <c r="J6839" t="s">
        <v>141</v>
      </c>
      <c r="K6839" t="s">
        <v>25800</v>
      </c>
      <c r="L6839" t="s">
        <v>25801</v>
      </c>
      <c r="M6839">
        <v>1.0294444439999999</v>
      </c>
      <c r="N6839">
        <v>0</v>
      </c>
      <c r="O6839">
        <v>5</v>
      </c>
      <c r="P6839">
        <v>0</v>
      </c>
      <c r="Q6839">
        <v>0</v>
      </c>
      <c r="R6839">
        <v>0</v>
      </c>
      <c r="S6839">
        <v>5.1472220000000002</v>
      </c>
      <c r="T6839">
        <v>0</v>
      </c>
      <c r="U6839">
        <v>0</v>
      </c>
    </row>
    <row r="6840" spans="1:21" x14ac:dyDescent="0.25">
      <c r="A6840" t="s">
        <v>25802</v>
      </c>
      <c r="B6840">
        <v>1</v>
      </c>
      <c r="C6840" t="s">
        <v>79</v>
      </c>
      <c r="D6840" t="s">
        <v>115</v>
      </c>
      <c r="E6840" t="s">
        <v>25803</v>
      </c>
      <c r="F6840" t="s">
        <v>4986</v>
      </c>
      <c r="G6840" t="s">
        <v>71</v>
      </c>
      <c r="H6840" t="s">
        <v>129</v>
      </c>
      <c r="I6840" t="s">
        <v>22</v>
      </c>
      <c r="J6840" t="s">
        <v>141</v>
      </c>
      <c r="K6840" t="s">
        <v>25804</v>
      </c>
      <c r="L6840" t="s">
        <v>25805</v>
      </c>
      <c r="M6840">
        <v>1.295555555</v>
      </c>
      <c r="N6840">
        <v>0</v>
      </c>
      <c r="O6840">
        <v>15</v>
      </c>
      <c r="P6840">
        <v>0</v>
      </c>
      <c r="Q6840">
        <v>0</v>
      </c>
      <c r="R6840">
        <v>0</v>
      </c>
      <c r="S6840">
        <v>19.433333000000001</v>
      </c>
      <c r="T6840">
        <v>0</v>
      </c>
      <c r="U6840">
        <v>0</v>
      </c>
    </row>
    <row r="6841" spans="1:21" x14ac:dyDescent="0.25">
      <c r="A6841" t="s">
        <v>25806</v>
      </c>
      <c r="B6841">
        <v>1</v>
      </c>
      <c r="C6841" t="s">
        <v>79</v>
      </c>
      <c r="D6841" t="s">
        <v>115</v>
      </c>
      <c r="E6841" t="s">
        <v>3490</v>
      </c>
      <c r="F6841" t="s">
        <v>140</v>
      </c>
      <c r="G6841" t="s">
        <v>72</v>
      </c>
      <c r="H6841" t="s">
        <v>129</v>
      </c>
      <c r="I6841" t="s">
        <v>22</v>
      </c>
      <c r="J6841" t="s">
        <v>141</v>
      </c>
      <c r="K6841" t="s">
        <v>25807</v>
      </c>
      <c r="L6841" t="s">
        <v>25808</v>
      </c>
      <c r="M6841">
        <v>0.115</v>
      </c>
      <c r="N6841">
        <v>0</v>
      </c>
      <c r="O6841">
        <v>0</v>
      </c>
      <c r="P6841">
        <v>217</v>
      </c>
      <c r="Q6841">
        <v>1708</v>
      </c>
      <c r="R6841">
        <v>0</v>
      </c>
      <c r="S6841">
        <v>0</v>
      </c>
      <c r="T6841">
        <v>24.954999999999998</v>
      </c>
      <c r="U6841">
        <v>196.42</v>
      </c>
    </row>
    <row r="6842" spans="1:21" x14ac:dyDescent="0.25">
      <c r="A6842" t="s">
        <v>25809</v>
      </c>
      <c r="B6842">
        <v>1</v>
      </c>
      <c r="C6842" t="s">
        <v>79</v>
      </c>
      <c r="D6842" t="s">
        <v>121</v>
      </c>
      <c r="E6842" t="s">
        <v>25810</v>
      </c>
      <c r="F6842" t="s">
        <v>3423</v>
      </c>
      <c r="G6842" t="s">
        <v>72</v>
      </c>
      <c r="H6842" t="s">
        <v>129</v>
      </c>
      <c r="I6842" t="s">
        <v>22</v>
      </c>
      <c r="J6842" t="s">
        <v>141</v>
      </c>
      <c r="K6842" t="s">
        <v>25811</v>
      </c>
      <c r="L6842" t="s">
        <v>25812</v>
      </c>
      <c r="M6842">
        <v>1.4652777770000001</v>
      </c>
      <c r="N6842">
        <v>2</v>
      </c>
      <c r="O6842">
        <v>192</v>
      </c>
      <c r="P6842">
        <v>0</v>
      </c>
      <c r="Q6842">
        <v>0</v>
      </c>
      <c r="R6842">
        <v>2.9305560000000002</v>
      </c>
      <c r="S6842">
        <v>281.33333299999998</v>
      </c>
      <c r="T6842">
        <v>0</v>
      </c>
      <c r="U6842">
        <v>0</v>
      </c>
    </row>
    <row r="6843" spans="1:21" x14ac:dyDescent="0.25">
      <c r="A6843" t="s">
        <v>25813</v>
      </c>
      <c r="B6843">
        <v>1</v>
      </c>
      <c r="C6843" t="s">
        <v>79</v>
      </c>
      <c r="D6843" t="s">
        <v>120</v>
      </c>
      <c r="E6843" t="s">
        <v>25814</v>
      </c>
      <c r="F6843" t="s">
        <v>177</v>
      </c>
      <c r="G6843" t="s">
        <v>72</v>
      </c>
      <c r="H6843" t="s">
        <v>129</v>
      </c>
      <c r="I6843" t="s">
        <v>22</v>
      </c>
      <c r="J6843" t="s">
        <v>130</v>
      </c>
      <c r="K6843" t="s">
        <v>25815</v>
      </c>
      <c r="L6843" t="s">
        <v>25816</v>
      </c>
      <c r="M6843">
        <v>7.2768008330000002</v>
      </c>
      <c r="N6843">
        <v>6</v>
      </c>
      <c r="O6843">
        <v>15</v>
      </c>
      <c r="P6843">
        <v>0</v>
      </c>
      <c r="Q6843">
        <v>0</v>
      </c>
      <c r="R6843">
        <v>43.660805000000003</v>
      </c>
      <c r="S6843">
        <v>109.152012</v>
      </c>
      <c r="T6843">
        <v>0</v>
      </c>
      <c r="U6843">
        <v>0</v>
      </c>
    </row>
    <row r="6844" spans="1:21" x14ac:dyDescent="0.25">
      <c r="A6844" t="s">
        <v>25817</v>
      </c>
      <c r="B6844">
        <v>1</v>
      </c>
      <c r="C6844" t="s">
        <v>78</v>
      </c>
      <c r="D6844" t="s">
        <v>96</v>
      </c>
      <c r="E6844" t="s">
        <v>25818</v>
      </c>
      <c r="F6844" t="s">
        <v>128</v>
      </c>
      <c r="G6844" t="s">
        <v>72</v>
      </c>
      <c r="H6844" t="s">
        <v>129</v>
      </c>
      <c r="I6844" t="s">
        <v>22</v>
      </c>
      <c r="J6844" t="s">
        <v>130</v>
      </c>
      <c r="K6844" t="s">
        <v>25819</v>
      </c>
      <c r="L6844" t="s">
        <v>25820</v>
      </c>
      <c r="M6844">
        <v>5.7327777769999999</v>
      </c>
      <c r="N6844">
        <v>2</v>
      </c>
      <c r="O6844">
        <v>129</v>
      </c>
      <c r="P6844">
        <v>0</v>
      </c>
      <c r="Q6844">
        <v>0</v>
      </c>
      <c r="R6844">
        <v>11.465555999999999</v>
      </c>
      <c r="S6844">
        <v>739.52833299999998</v>
      </c>
      <c r="T6844">
        <v>0</v>
      </c>
      <c r="U6844">
        <v>0</v>
      </c>
    </row>
    <row r="6845" spans="1:21" x14ac:dyDescent="0.25">
      <c r="A6845" t="s">
        <v>25821</v>
      </c>
      <c r="B6845">
        <v>1</v>
      </c>
      <c r="C6845" t="s">
        <v>78</v>
      </c>
      <c r="D6845" t="s">
        <v>104</v>
      </c>
      <c r="E6845" t="s">
        <v>25822</v>
      </c>
      <c r="F6845" t="s">
        <v>128</v>
      </c>
      <c r="G6845" t="s">
        <v>71</v>
      </c>
      <c r="H6845" t="s">
        <v>129</v>
      </c>
      <c r="I6845" t="s">
        <v>22</v>
      </c>
      <c r="J6845" t="s">
        <v>130</v>
      </c>
      <c r="K6845" t="s">
        <v>25823</v>
      </c>
      <c r="L6845" t="s">
        <v>25824</v>
      </c>
      <c r="M6845">
        <v>2.346666666</v>
      </c>
      <c r="N6845">
        <v>0</v>
      </c>
      <c r="O6845">
        <v>97</v>
      </c>
      <c r="P6845">
        <v>0</v>
      </c>
      <c r="Q6845">
        <v>0</v>
      </c>
      <c r="R6845">
        <v>0</v>
      </c>
      <c r="S6845">
        <v>227.626667</v>
      </c>
      <c r="T6845">
        <v>0</v>
      </c>
      <c r="U6845">
        <v>0</v>
      </c>
    </row>
    <row r="6846" spans="1:21" x14ac:dyDescent="0.25">
      <c r="A6846" t="s">
        <v>25825</v>
      </c>
      <c r="B6846">
        <v>1</v>
      </c>
      <c r="C6846" t="s">
        <v>78</v>
      </c>
      <c r="D6846" t="s">
        <v>85</v>
      </c>
      <c r="E6846" t="s">
        <v>25826</v>
      </c>
      <c r="F6846" t="s">
        <v>5417</v>
      </c>
      <c r="G6846" t="s">
        <v>71</v>
      </c>
      <c r="H6846" t="s">
        <v>129</v>
      </c>
      <c r="I6846" t="s">
        <v>22</v>
      </c>
      <c r="J6846" t="s">
        <v>141</v>
      </c>
      <c r="K6846" t="s">
        <v>25827</v>
      </c>
      <c r="L6846" t="s">
        <v>25828</v>
      </c>
      <c r="M6846">
        <v>5.1919444439999998</v>
      </c>
      <c r="N6846">
        <v>0</v>
      </c>
      <c r="O6846">
        <v>2</v>
      </c>
      <c r="P6846">
        <v>0</v>
      </c>
      <c r="Q6846">
        <v>0</v>
      </c>
      <c r="R6846">
        <v>0</v>
      </c>
      <c r="S6846">
        <v>10.383889</v>
      </c>
      <c r="T6846">
        <v>0</v>
      </c>
      <c r="U6846">
        <v>0</v>
      </c>
    </row>
    <row r="6847" spans="1:21" x14ac:dyDescent="0.25">
      <c r="A6847" t="s">
        <v>25829</v>
      </c>
      <c r="B6847">
        <v>1</v>
      </c>
      <c r="C6847" t="s">
        <v>78</v>
      </c>
      <c r="D6847" t="s">
        <v>85</v>
      </c>
      <c r="E6847" t="s">
        <v>25830</v>
      </c>
      <c r="F6847" t="s">
        <v>5070</v>
      </c>
      <c r="G6847" t="s">
        <v>71</v>
      </c>
      <c r="H6847" t="s">
        <v>129</v>
      </c>
      <c r="I6847" t="s">
        <v>22</v>
      </c>
      <c r="J6847" t="s">
        <v>141</v>
      </c>
      <c r="K6847" t="s">
        <v>25831</v>
      </c>
      <c r="L6847" t="s">
        <v>25832</v>
      </c>
      <c r="M6847">
        <v>1.716388888</v>
      </c>
      <c r="N6847">
        <v>0</v>
      </c>
      <c r="O6847">
        <v>9</v>
      </c>
      <c r="P6847">
        <v>0</v>
      </c>
      <c r="Q6847">
        <v>0</v>
      </c>
      <c r="R6847">
        <v>0</v>
      </c>
      <c r="S6847">
        <v>15.4475</v>
      </c>
      <c r="T6847">
        <v>0</v>
      </c>
      <c r="U6847">
        <v>0</v>
      </c>
    </row>
    <row r="6848" spans="1:21" x14ac:dyDescent="0.25">
      <c r="A6848" t="s">
        <v>25833</v>
      </c>
      <c r="B6848">
        <v>1</v>
      </c>
      <c r="C6848" t="s">
        <v>79</v>
      </c>
      <c r="D6848" t="s">
        <v>119</v>
      </c>
      <c r="E6848" t="s">
        <v>23131</v>
      </c>
      <c r="F6848" t="s">
        <v>140</v>
      </c>
      <c r="G6848" t="s">
        <v>72</v>
      </c>
      <c r="H6848" t="s">
        <v>129</v>
      </c>
      <c r="I6848" t="s">
        <v>22</v>
      </c>
      <c r="J6848" t="s">
        <v>141</v>
      </c>
      <c r="K6848" t="s">
        <v>25834</v>
      </c>
      <c r="L6848" t="s">
        <v>25835</v>
      </c>
      <c r="M6848">
        <v>0.36388888800000002</v>
      </c>
      <c r="N6848">
        <v>79</v>
      </c>
      <c r="O6848">
        <v>16180</v>
      </c>
      <c r="P6848">
        <v>691</v>
      </c>
      <c r="Q6848">
        <v>109</v>
      </c>
      <c r="R6848">
        <v>28.747222000000001</v>
      </c>
      <c r="S6848">
        <v>5887.7222080000001</v>
      </c>
      <c r="T6848">
        <v>251.44722200000001</v>
      </c>
      <c r="U6848">
        <v>39.663888999999998</v>
      </c>
    </row>
    <row r="6849" spans="1:21" x14ac:dyDescent="0.25">
      <c r="A6849" t="s">
        <v>25836</v>
      </c>
      <c r="B6849">
        <v>1</v>
      </c>
      <c r="C6849" t="s">
        <v>79</v>
      </c>
      <c r="D6849" t="s">
        <v>119</v>
      </c>
      <c r="E6849" t="s">
        <v>2155</v>
      </c>
      <c r="F6849" t="s">
        <v>140</v>
      </c>
      <c r="G6849" t="s">
        <v>72</v>
      </c>
      <c r="H6849" t="s">
        <v>129</v>
      </c>
      <c r="I6849" t="s">
        <v>22</v>
      </c>
      <c r="J6849" t="s">
        <v>141</v>
      </c>
      <c r="K6849" t="s">
        <v>25837</v>
      </c>
      <c r="L6849" t="s">
        <v>25838</v>
      </c>
      <c r="M6849">
        <v>0.15166666600000001</v>
      </c>
      <c r="N6849">
        <v>7</v>
      </c>
      <c r="O6849">
        <v>447</v>
      </c>
      <c r="P6849">
        <v>227</v>
      </c>
      <c r="Q6849">
        <v>372</v>
      </c>
      <c r="R6849">
        <v>1.0616669999999999</v>
      </c>
      <c r="S6849">
        <v>67.795000000000002</v>
      </c>
      <c r="T6849">
        <v>34.428333000000002</v>
      </c>
      <c r="U6849">
        <v>56.42</v>
      </c>
    </row>
    <row r="6850" spans="1:21" x14ac:dyDescent="0.25">
      <c r="A6850" t="s">
        <v>25839</v>
      </c>
      <c r="B6850">
        <v>1</v>
      </c>
      <c r="C6850" t="s">
        <v>79</v>
      </c>
      <c r="D6850" t="s">
        <v>119</v>
      </c>
      <c r="E6850" t="s">
        <v>2221</v>
      </c>
      <c r="F6850" t="s">
        <v>140</v>
      </c>
      <c r="G6850" t="s">
        <v>72</v>
      </c>
      <c r="H6850" t="s">
        <v>129</v>
      </c>
      <c r="I6850" t="s">
        <v>22</v>
      </c>
      <c r="J6850" t="s">
        <v>141</v>
      </c>
      <c r="K6850" t="s">
        <v>25840</v>
      </c>
      <c r="L6850" t="s">
        <v>2029</v>
      </c>
      <c r="M6850">
        <v>0.24083333300000001</v>
      </c>
      <c r="N6850">
        <v>1</v>
      </c>
      <c r="O6850">
        <v>84</v>
      </c>
      <c r="P6850">
        <v>13</v>
      </c>
      <c r="Q6850">
        <v>116</v>
      </c>
      <c r="R6850">
        <v>0.24083299999999999</v>
      </c>
      <c r="S6850">
        <v>20.23</v>
      </c>
      <c r="T6850">
        <v>3.130833</v>
      </c>
      <c r="U6850">
        <v>27.936667</v>
      </c>
    </row>
    <row r="6851" spans="1:21" x14ac:dyDescent="0.25">
      <c r="A6851" t="s">
        <v>25841</v>
      </c>
      <c r="B6851">
        <v>1</v>
      </c>
      <c r="C6851" t="s">
        <v>79</v>
      </c>
      <c r="D6851" t="s">
        <v>119</v>
      </c>
      <c r="E6851" t="s">
        <v>2151</v>
      </c>
      <c r="F6851" t="s">
        <v>140</v>
      </c>
      <c r="G6851" t="s">
        <v>72</v>
      </c>
      <c r="H6851" t="s">
        <v>129</v>
      </c>
      <c r="I6851" t="s">
        <v>22</v>
      </c>
      <c r="J6851" t="s">
        <v>141</v>
      </c>
      <c r="K6851" t="s">
        <v>25842</v>
      </c>
      <c r="L6851" t="s">
        <v>25843</v>
      </c>
      <c r="M6851">
        <v>0.51416666600000005</v>
      </c>
      <c r="N6851">
        <v>0</v>
      </c>
      <c r="O6851">
        <v>0</v>
      </c>
      <c r="P6851">
        <v>140</v>
      </c>
      <c r="Q6851">
        <v>819</v>
      </c>
      <c r="R6851">
        <v>0</v>
      </c>
      <c r="S6851">
        <v>0</v>
      </c>
      <c r="T6851">
        <v>71.983333000000002</v>
      </c>
      <c r="U6851">
        <v>421.10249900000002</v>
      </c>
    </row>
    <row r="6852" spans="1:21" x14ac:dyDescent="0.25">
      <c r="A6852" t="s">
        <v>25844</v>
      </c>
      <c r="B6852">
        <v>1</v>
      </c>
      <c r="C6852" t="s">
        <v>79</v>
      </c>
      <c r="D6852" t="s">
        <v>120</v>
      </c>
      <c r="E6852" t="s">
        <v>25845</v>
      </c>
      <c r="F6852" t="s">
        <v>4996</v>
      </c>
      <c r="G6852" t="s">
        <v>71</v>
      </c>
      <c r="H6852" t="s">
        <v>129</v>
      </c>
      <c r="I6852" t="s">
        <v>22</v>
      </c>
      <c r="J6852" t="s">
        <v>141</v>
      </c>
      <c r="K6852" t="s">
        <v>25846</v>
      </c>
      <c r="L6852" t="s">
        <v>25847</v>
      </c>
      <c r="M6852">
        <v>0.66166666600000001</v>
      </c>
      <c r="N6852">
        <v>0</v>
      </c>
      <c r="O6852">
        <v>73</v>
      </c>
      <c r="P6852">
        <v>0</v>
      </c>
      <c r="Q6852">
        <v>0</v>
      </c>
      <c r="R6852">
        <v>0</v>
      </c>
      <c r="S6852">
        <v>48.301667000000002</v>
      </c>
      <c r="T6852">
        <v>0</v>
      </c>
      <c r="U6852">
        <v>0</v>
      </c>
    </row>
    <row r="6853" spans="1:21" x14ac:dyDescent="0.25">
      <c r="A6853" t="s">
        <v>25848</v>
      </c>
      <c r="B6853">
        <v>1</v>
      </c>
      <c r="C6853" t="s">
        <v>79</v>
      </c>
      <c r="D6853" t="s">
        <v>120</v>
      </c>
      <c r="E6853" t="s">
        <v>25795</v>
      </c>
      <c r="F6853" t="s">
        <v>177</v>
      </c>
      <c r="G6853" t="s">
        <v>71</v>
      </c>
      <c r="H6853" t="s">
        <v>129</v>
      </c>
      <c r="I6853" t="s">
        <v>22</v>
      </c>
      <c r="J6853" t="s">
        <v>130</v>
      </c>
      <c r="K6853" t="s">
        <v>25849</v>
      </c>
      <c r="L6853" t="s">
        <v>25850</v>
      </c>
      <c r="M6853">
        <v>5.1712555550000001</v>
      </c>
      <c r="N6853">
        <v>0</v>
      </c>
      <c r="O6853">
        <v>224</v>
      </c>
      <c r="P6853">
        <v>0</v>
      </c>
      <c r="Q6853">
        <v>0</v>
      </c>
      <c r="R6853">
        <v>0</v>
      </c>
      <c r="S6853">
        <v>1158.3612439999999</v>
      </c>
      <c r="T6853">
        <v>0</v>
      </c>
      <c r="U6853">
        <v>0</v>
      </c>
    </row>
    <row r="6854" spans="1:21" x14ac:dyDescent="0.25">
      <c r="A6854" t="s">
        <v>25851</v>
      </c>
      <c r="B6854">
        <v>1</v>
      </c>
      <c r="C6854" t="s">
        <v>78</v>
      </c>
      <c r="D6854" t="s">
        <v>95</v>
      </c>
      <c r="E6854" t="s">
        <v>5244</v>
      </c>
      <c r="F6854" t="s">
        <v>140</v>
      </c>
      <c r="G6854" t="s">
        <v>72</v>
      </c>
      <c r="H6854" t="s">
        <v>129</v>
      </c>
      <c r="I6854" t="s">
        <v>22</v>
      </c>
      <c r="J6854" t="s">
        <v>141</v>
      </c>
      <c r="K6854" t="s">
        <v>25852</v>
      </c>
      <c r="L6854" t="s">
        <v>25853</v>
      </c>
      <c r="M6854">
        <v>0.23166666599999999</v>
      </c>
      <c r="N6854">
        <v>2</v>
      </c>
      <c r="O6854">
        <v>143</v>
      </c>
      <c r="P6854">
        <v>66</v>
      </c>
      <c r="Q6854">
        <v>1631</v>
      </c>
      <c r="R6854">
        <v>0.46333299999999999</v>
      </c>
      <c r="S6854">
        <v>33.128332999999998</v>
      </c>
      <c r="T6854">
        <v>15.29</v>
      </c>
      <c r="U6854">
        <v>377.84833200000003</v>
      </c>
    </row>
    <row r="6855" spans="1:21" x14ac:dyDescent="0.25">
      <c r="A6855" t="s">
        <v>25854</v>
      </c>
      <c r="B6855">
        <v>1</v>
      </c>
      <c r="C6855" t="s">
        <v>79</v>
      </c>
      <c r="D6855" t="s">
        <v>118</v>
      </c>
      <c r="E6855" t="s">
        <v>378</v>
      </c>
      <c r="F6855" t="s">
        <v>5470</v>
      </c>
      <c r="G6855" t="s">
        <v>71</v>
      </c>
      <c r="H6855" t="s">
        <v>129</v>
      </c>
      <c r="I6855" t="s">
        <v>22</v>
      </c>
      <c r="J6855" t="s">
        <v>141</v>
      </c>
      <c r="K6855" t="s">
        <v>25855</v>
      </c>
      <c r="L6855" t="s">
        <v>25856</v>
      </c>
      <c r="M6855">
        <v>0.44388888799999998</v>
      </c>
      <c r="N6855">
        <v>0</v>
      </c>
      <c r="O6855">
        <v>0</v>
      </c>
      <c r="P6855">
        <v>1</v>
      </c>
      <c r="Q6855">
        <v>33</v>
      </c>
      <c r="R6855">
        <v>0</v>
      </c>
      <c r="S6855">
        <v>0</v>
      </c>
      <c r="T6855">
        <v>0.44388899999999998</v>
      </c>
      <c r="U6855">
        <v>14.648332999999999</v>
      </c>
    </row>
    <row r="6856" spans="1:21" x14ac:dyDescent="0.25">
      <c r="A6856" t="s">
        <v>25857</v>
      </c>
      <c r="B6856">
        <v>1</v>
      </c>
      <c r="C6856" t="s">
        <v>79</v>
      </c>
      <c r="D6856" t="s">
        <v>118</v>
      </c>
      <c r="E6856" t="s">
        <v>25858</v>
      </c>
      <c r="F6856" t="s">
        <v>5012</v>
      </c>
      <c r="G6856" t="s">
        <v>72</v>
      </c>
      <c r="H6856" t="s">
        <v>129</v>
      </c>
      <c r="I6856" t="s">
        <v>22</v>
      </c>
      <c r="J6856" t="s">
        <v>141</v>
      </c>
      <c r="K6856" t="s">
        <v>25859</v>
      </c>
      <c r="L6856" t="s">
        <v>25860</v>
      </c>
      <c r="M6856">
        <v>0.80166666600000003</v>
      </c>
      <c r="N6856">
        <v>0</v>
      </c>
      <c r="O6856">
        <v>0</v>
      </c>
      <c r="P6856">
        <v>4</v>
      </c>
      <c r="Q6856">
        <v>0</v>
      </c>
      <c r="R6856">
        <v>0</v>
      </c>
      <c r="S6856">
        <v>0</v>
      </c>
      <c r="T6856">
        <v>3.2066669999999999</v>
      </c>
      <c r="U6856">
        <v>0</v>
      </c>
    </row>
    <row r="6857" spans="1:21" x14ac:dyDescent="0.25">
      <c r="A6857" t="s">
        <v>25861</v>
      </c>
      <c r="B6857">
        <v>1</v>
      </c>
      <c r="C6857" t="s">
        <v>79</v>
      </c>
      <c r="D6857" t="s">
        <v>118</v>
      </c>
      <c r="E6857" t="s">
        <v>25858</v>
      </c>
      <c r="F6857" t="s">
        <v>5012</v>
      </c>
      <c r="G6857" t="s">
        <v>72</v>
      </c>
      <c r="H6857" t="s">
        <v>129</v>
      </c>
      <c r="I6857" t="s">
        <v>22</v>
      </c>
      <c r="J6857" t="s">
        <v>141</v>
      </c>
      <c r="K6857" t="s">
        <v>25862</v>
      </c>
      <c r="L6857" t="s">
        <v>25863</v>
      </c>
      <c r="M6857">
        <v>2.3366666660000002</v>
      </c>
      <c r="N6857">
        <v>0</v>
      </c>
      <c r="O6857">
        <v>0</v>
      </c>
      <c r="P6857">
        <v>5</v>
      </c>
      <c r="Q6857">
        <v>33</v>
      </c>
      <c r="R6857">
        <v>0</v>
      </c>
      <c r="S6857">
        <v>0</v>
      </c>
      <c r="T6857">
        <v>11.683332999999999</v>
      </c>
      <c r="U6857">
        <v>77.11</v>
      </c>
    </row>
    <row r="6858" spans="1:21" x14ac:dyDescent="0.25">
      <c r="A6858" t="s">
        <v>25864</v>
      </c>
      <c r="B6858">
        <v>1</v>
      </c>
      <c r="C6858" t="s">
        <v>79</v>
      </c>
      <c r="D6858" t="s">
        <v>118</v>
      </c>
      <c r="E6858" t="s">
        <v>25858</v>
      </c>
      <c r="F6858" t="s">
        <v>5012</v>
      </c>
      <c r="G6858" t="s">
        <v>72</v>
      </c>
      <c r="H6858" t="s">
        <v>129</v>
      </c>
      <c r="I6858" t="s">
        <v>22</v>
      </c>
      <c r="J6858" t="s">
        <v>141</v>
      </c>
      <c r="K6858" t="s">
        <v>25865</v>
      </c>
      <c r="L6858" t="s">
        <v>25866</v>
      </c>
      <c r="M6858">
        <v>0.64249999999999996</v>
      </c>
      <c r="N6858">
        <v>0</v>
      </c>
      <c r="O6858">
        <v>0</v>
      </c>
      <c r="P6858">
        <v>5</v>
      </c>
      <c r="Q6858">
        <v>33</v>
      </c>
      <c r="R6858">
        <v>0</v>
      </c>
      <c r="S6858">
        <v>0</v>
      </c>
      <c r="T6858">
        <v>3.2124999999999999</v>
      </c>
      <c r="U6858">
        <v>21.202500000000001</v>
      </c>
    </row>
    <row r="6859" spans="1:21" x14ac:dyDescent="0.25">
      <c r="A6859" t="s">
        <v>25867</v>
      </c>
      <c r="B6859">
        <v>1</v>
      </c>
      <c r="C6859" t="s">
        <v>79</v>
      </c>
      <c r="D6859" t="s">
        <v>118</v>
      </c>
      <c r="E6859" t="s">
        <v>25858</v>
      </c>
      <c r="F6859" t="s">
        <v>5012</v>
      </c>
      <c r="G6859" t="s">
        <v>72</v>
      </c>
      <c r="H6859" t="s">
        <v>129</v>
      </c>
      <c r="I6859" t="s">
        <v>22</v>
      </c>
      <c r="J6859" t="s">
        <v>141</v>
      </c>
      <c r="K6859" t="s">
        <v>25868</v>
      </c>
      <c r="L6859" t="s">
        <v>25869</v>
      </c>
      <c r="M6859">
        <v>2.5622222219999999</v>
      </c>
      <c r="N6859">
        <v>0</v>
      </c>
      <c r="O6859">
        <v>0</v>
      </c>
      <c r="P6859">
        <v>5</v>
      </c>
      <c r="Q6859">
        <v>33</v>
      </c>
      <c r="R6859">
        <v>0</v>
      </c>
      <c r="S6859">
        <v>0</v>
      </c>
      <c r="T6859">
        <v>12.811111</v>
      </c>
      <c r="U6859">
        <v>84.553332999999995</v>
      </c>
    </row>
    <row r="6860" spans="1:21" x14ac:dyDescent="0.25">
      <c r="A6860" t="s">
        <v>25870</v>
      </c>
      <c r="B6860">
        <v>1</v>
      </c>
      <c r="C6860" t="s">
        <v>79</v>
      </c>
      <c r="D6860" t="s">
        <v>118</v>
      </c>
      <c r="E6860" t="s">
        <v>4961</v>
      </c>
      <c r="F6860" t="s">
        <v>5012</v>
      </c>
      <c r="G6860" t="s">
        <v>72</v>
      </c>
      <c r="H6860" t="s">
        <v>129</v>
      </c>
      <c r="I6860" t="s">
        <v>22</v>
      </c>
      <c r="J6860" t="s">
        <v>141</v>
      </c>
      <c r="K6860" t="s">
        <v>25871</v>
      </c>
      <c r="L6860" t="s">
        <v>25872</v>
      </c>
      <c r="M6860">
        <v>0.81361111100000005</v>
      </c>
      <c r="N6860">
        <v>0</v>
      </c>
      <c r="O6860">
        <v>0</v>
      </c>
      <c r="P6860">
        <v>3</v>
      </c>
      <c r="Q6860">
        <v>61</v>
      </c>
      <c r="R6860">
        <v>0</v>
      </c>
      <c r="S6860">
        <v>0</v>
      </c>
      <c r="T6860">
        <v>2.440833</v>
      </c>
      <c r="U6860">
        <v>49.630277999999997</v>
      </c>
    </row>
    <row r="6861" spans="1:21" x14ac:dyDescent="0.25">
      <c r="A6861" t="s">
        <v>25873</v>
      </c>
      <c r="B6861">
        <v>1</v>
      </c>
      <c r="C6861" t="s">
        <v>78</v>
      </c>
      <c r="D6861" t="s">
        <v>94</v>
      </c>
      <c r="E6861" t="s">
        <v>25874</v>
      </c>
      <c r="F6861" t="s">
        <v>4991</v>
      </c>
      <c r="G6861" t="s">
        <v>71</v>
      </c>
      <c r="H6861" t="s">
        <v>129</v>
      </c>
      <c r="I6861" t="s">
        <v>22</v>
      </c>
      <c r="J6861" t="s">
        <v>141</v>
      </c>
      <c r="K6861" t="s">
        <v>25875</v>
      </c>
      <c r="L6861" t="s">
        <v>25876</v>
      </c>
      <c r="M6861">
        <v>3.1813888879999999</v>
      </c>
      <c r="N6861">
        <v>0</v>
      </c>
      <c r="O6861">
        <v>14</v>
      </c>
      <c r="P6861">
        <v>0</v>
      </c>
      <c r="Q6861">
        <v>0</v>
      </c>
      <c r="R6861">
        <v>0</v>
      </c>
      <c r="S6861">
        <v>44.539444000000003</v>
      </c>
      <c r="T6861">
        <v>0</v>
      </c>
      <c r="U6861">
        <v>0</v>
      </c>
    </row>
    <row r="6862" spans="1:21" x14ac:dyDescent="0.25">
      <c r="A6862" t="s">
        <v>25877</v>
      </c>
      <c r="B6862">
        <v>1</v>
      </c>
      <c r="C6862" t="s">
        <v>78</v>
      </c>
      <c r="D6862" t="s">
        <v>94</v>
      </c>
      <c r="E6862" t="s">
        <v>25878</v>
      </c>
      <c r="F6862" t="s">
        <v>4991</v>
      </c>
      <c r="G6862" t="s">
        <v>71</v>
      </c>
      <c r="H6862" t="s">
        <v>129</v>
      </c>
      <c r="I6862" t="s">
        <v>22</v>
      </c>
      <c r="J6862" t="s">
        <v>141</v>
      </c>
      <c r="K6862" t="s">
        <v>25879</v>
      </c>
      <c r="L6862" t="s">
        <v>25880</v>
      </c>
      <c r="M6862">
        <v>5.4647222219999998</v>
      </c>
      <c r="N6862">
        <v>0</v>
      </c>
      <c r="O6862">
        <v>1</v>
      </c>
      <c r="P6862">
        <v>0</v>
      </c>
      <c r="Q6862">
        <v>0</v>
      </c>
      <c r="R6862">
        <v>0</v>
      </c>
      <c r="S6862">
        <v>5.4647220000000001</v>
      </c>
      <c r="T6862">
        <v>0</v>
      </c>
      <c r="U6862">
        <v>0</v>
      </c>
    </row>
    <row r="6863" spans="1:21" x14ac:dyDescent="0.25">
      <c r="A6863" t="s">
        <v>25881</v>
      </c>
      <c r="B6863">
        <v>1</v>
      </c>
      <c r="C6863" t="s">
        <v>78</v>
      </c>
      <c r="D6863" t="s">
        <v>107</v>
      </c>
      <c r="E6863" t="s">
        <v>25882</v>
      </c>
      <c r="F6863" t="s">
        <v>128</v>
      </c>
      <c r="G6863" t="s">
        <v>72</v>
      </c>
      <c r="H6863" t="s">
        <v>129</v>
      </c>
      <c r="I6863" t="s">
        <v>22</v>
      </c>
      <c r="J6863" t="s">
        <v>130</v>
      </c>
      <c r="K6863" t="s">
        <v>25883</v>
      </c>
      <c r="L6863" t="s">
        <v>25884</v>
      </c>
      <c r="M6863">
        <v>5.8958333329999997</v>
      </c>
      <c r="N6863">
        <v>0</v>
      </c>
      <c r="O6863">
        <v>0</v>
      </c>
      <c r="P6863">
        <v>1</v>
      </c>
      <c r="Q6863">
        <v>45</v>
      </c>
      <c r="R6863">
        <v>0</v>
      </c>
      <c r="S6863">
        <v>0</v>
      </c>
      <c r="T6863">
        <v>5.8958329999999997</v>
      </c>
      <c r="U6863">
        <v>265.3125</v>
      </c>
    </row>
    <row r="6864" spans="1:21" x14ac:dyDescent="0.25">
      <c r="A6864" t="s">
        <v>25885</v>
      </c>
      <c r="B6864">
        <v>1</v>
      </c>
      <c r="C6864" t="s">
        <v>78</v>
      </c>
      <c r="D6864" t="s">
        <v>107</v>
      </c>
      <c r="E6864" t="s">
        <v>25886</v>
      </c>
      <c r="F6864" t="s">
        <v>128</v>
      </c>
      <c r="G6864" t="s">
        <v>71</v>
      </c>
      <c r="H6864" t="s">
        <v>129</v>
      </c>
      <c r="I6864" t="s">
        <v>22</v>
      </c>
      <c r="J6864" t="s">
        <v>130</v>
      </c>
      <c r="K6864" t="s">
        <v>25887</v>
      </c>
      <c r="L6864" t="s">
        <v>25888</v>
      </c>
      <c r="M6864">
        <v>4.875277777</v>
      </c>
      <c r="N6864">
        <v>0</v>
      </c>
      <c r="O6864">
        <v>0</v>
      </c>
      <c r="P6864">
        <v>1</v>
      </c>
      <c r="Q6864">
        <v>26</v>
      </c>
      <c r="R6864">
        <v>0</v>
      </c>
      <c r="S6864">
        <v>0</v>
      </c>
      <c r="T6864">
        <v>4.8752779999999998</v>
      </c>
      <c r="U6864">
        <v>126.757222</v>
      </c>
    </row>
    <row r="6865" spans="1:21" x14ac:dyDescent="0.25">
      <c r="A6865" t="s">
        <v>25889</v>
      </c>
      <c r="B6865">
        <v>1</v>
      </c>
      <c r="C6865" t="s">
        <v>79</v>
      </c>
      <c r="D6865" t="s">
        <v>120</v>
      </c>
      <c r="E6865" t="s">
        <v>25890</v>
      </c>
      <c r="F6865" t="s">
        <v>4991</v>
      </c>
      <c r="G6865" t="s">
        <v>71</v>
      </c>
      <c r="H6865" t="s">
        <v>129</v>
      </c>
      <c r="I6865" t="s">
        <v>22</v>
      </c>
      <c r="J6865" t="s">
        <v>141</v>
      </c>
      <c r="K6865" t="s">
        <v>25891</v>
      </c>
      <c r="L6865" t="s">
        <v>25892</v>
      </c>
      <c r="M6865">
        <v>1.1047222219999999</v>
      </c>
      <c r="N6865">
        <v>0</v>
      </c>
      <c r="O6865">
        <v>4</v>
      </c>
      <c r="P6865">
        <v>0</v>
      </c>
      <c r="Q6865">
        <v>0</v>
      </c>
      <c r="R6865">
        <v>0</v>
      </c>
      <c r="S6865">
        <v>4.4188890000000001</v>
      </c>
      <c r="T6865">
        <v>0</v>
      </c>
      <c r="U6865">
        <v>0</v>
      </c>
    </row>
    <row r="6866" spans="1:21" x14ac:dyDescent="0.25">
      <c r="A6866" t="s">
        <v>25893</v>
      </c>
      <c r="B6866">
        <v>1</v>
      </c>
      <c r="C6866" t="s">
        <v>78</v>
      </c>
      <c r="D6866" t="s">
        <v>91</v>
      </c>
      <c r="E6866" t="s">
        <v>2476</v>
      </c>
      <c r="F6866" t="s">
        <v>140</v>
      </c>
      <c r="G6866" t="s">
        <v>72</v>
      </c>
      <c r="H6866" t="s">
        <v>129</v>
      </c>
      <c r="I6866" t="s">
        <v>22</v>
      </c>
      <c r="J6866" t="s">
        <v>141</v>
      </c>
      <c r="K6866" t="s">
        <v>25894</v>
      </c>
      <c r="L6866" t="s">
        <v>25895</v>
      </c>
      <c r="M6866">
        <v>0.53305555500000001</v>
      </c>
      <c r="N6866">
        <v>0</v>
      </c>
      <c r="O6866">
        <v>0</v>
      </c>
      <c r="P6866">
        <v>14</v>
      </c>
      <c r="Q6866">
        <v>336</v>
      </c>
      <c r="R6866">
        <v>0</v>
      </c>
      <c r="S6866">
        <v>0</v>
      </c>
      <c r="T6866">
        <v>7.4627780000000001</v>
      </c>
      <c r="U6866">
        <v>179.10666599999999</v>
      </c>
    </row>
    <row r="6867" spans="1:21" x14ac:dyDescent="0.25">
      <c r="A6867" t="s">
        <v>25896</v>
      </c>
      <c r="B6867">
        <v>1</v>
      </c>
      <c r="C6867" t="s">
        <v>78</v>
      </c>
      <c r="D6867" t="s">
        <v>84</v>
      </c>
      <c r="E6867" t="s">
        <v>25897</v>
      </c>
      <c r="F6867" t="s">
        <v>154</v>
      </c>
      <c r="G6867" t="s">
        <v>72</v>
      </c>
      <c r="H6867" t="s">
        <v>129</v>
      </c>
      <c r="I6867" t="s">
        <v>22</v>
      </c>
      <c r="J6867" t="s">
        <v>130</v>
      </c>
      <c r="K6867" t="s">
        <v>25898</v>
      </c>
      <c r="L6867" t="s">
        <v>25899</v>
      </c>
      <c r="M6867">
        <v>0.186111111</v>
      </c>
      <c r="N6867">
        <v>4</v>
      </c>
      <c r="O6867">
        <v>2305</v>
      </c>
      <c r="P6867">
        <v>0</v>
      </c>
      <c r="Q6867">
        <v>0</v>
      </c>
      <c r="R6867">
        <v>0.74444399999999999</v>
      </c>
      <c r="S6867">
        <v>428.98611099999999</v>
      </c>
      <c r="T6867">
        <v>0</v>
      </c>
      <c r="U6867">
        <v>0</v>
      </c>
    </row>
    <row r="6868" spans="1:21" x14ac:dyDescent="0.25">
      <c r="A6868" t="s">
        <v>25900</v>
      </c>
      <c r="B6868">
        <v>1</v>
      </c>
      <c r="C6868" t="s">
        <v>78</v>
      </c>
      <c r="D6868" t="s">
        <v>97</v>
      </c>
      <c r="E6868" t="s">
        <v>25901</v>
      </c>
      <c r="F6868" t="s">
        <v>4991</v>
      </c>
      <c r="G6868" t="s">
        <v>71</v>
      </c>
      <c r="H6868" t="s">
        <v>129</v>
      </c>
      <c r="I6868" t="s">
        <v>22</v>
      </c>
      <c r="J6868" t="s">
        <v>141</v>
      </c>
      <c r="K6868" t="s">
        <v>25902</v>
      </c>
      <c r="L6868" t="s">
        <v>25903</v>
      </c>
      <c r="M6868">
        <v>4.0141666660000004</v>
      </c>
      <c r="N6868">
        <v>0</v>
      </c>
      <c r="O6868">
        <v>0</v>
      </c>
      <c r="P6868">
        <v>0</v>
      </c>
      <c r="Q6868">
        <v>1</v>
      </c>
      <c r="R6868">
        <v>0</v>
      </c>
      <c r="S6868">
        <v>0</v>
      </c>
      <c r="T6868">
        <v>0</v>
      </c>
      <c r="U6868">
        <v>4.0141669999999996</v>
      </c>
    </row>
    <row r="6869" spans="1:21" x14ac:dyDescent="0.25">
      <c r="A6869" t="s">
        <v>25904</v>
      </c>
      <c r="B6869">
        <v>1</v>
      </c>
      <c r="C6869" t="s">
        <v>78</v>
      </c>
      <c r="D6869" t="s">
        <v>97</v>
      </c>
      <c r="E6869" t="s">
        <v>25905</v>
      </c>
      <c r="F6869" t="s">
        <v>5748</v>
      </c>
      <c r="G6869" t="s">
        <v>71</v>
      </c>
      <c r="H6869" t="s">
        <v>129</v>
      </c>
      <c r="I6869" t="s">
        <v>22</v>
      </c>
      <c r="J6869" t="s">
        <v>141</v>
      </c>
      <c r="K6869" t="s">
        <v>25906</v>
      </c>
      <c r="L6869" t="s">
        <v>25907</v>
      </c>
      <c r="M6869">
        <v>2.2597222220000002</v>
      </c>
      <c r="N6869">
        <v>0</v>
      </c>
      <c r="O6869">
        <v>0</v>
      </c>
      <c r="P6869">
        <v>0</v>
      </c>
      <c r="Q6869">
        <v>43</v>
      </c>
      <c r="R6869">
        <v>0</v>
      </c>
      <c r="S6869">
        <v>0</v>
      </c>
      <c r="T6869">
        <v>0</v>
      </c>
      <c r="U6869">
        <v>97.168056000000007</v>
      </c>
    </row>
    <row r="6870" spans="1:21" x14ac:dyDescent="0.25">
      <c r="A6870" t="s">
        <v>25908</v>
      </c>
      <c r="B6870">
        <v>1</v>
      </c>
      <c r="C6870" t="s">
        <v>78</v>
      </c>
      <c r="D6870" t="s">
        <v>97</v>
      </c>
      <c r="E6870" t="s">
        <v>25909</v>
      </c>
      <c r="F6870" t="s">
        <v>177</v>
      </c>
      <c r="G6870" t="s">
        <v>72</v>
      </c>
      <c r="H6870" t="s">
        <v>129</v>
      </c>
      <c r="I6870" t="s">
        <v>22</v>
      </c>
      <c r="J6870" t="s">
        <v>130</v>
      </c>
      <c r="K6870" t="s">
        <v>25910</v>
      </c>
      <c r="L6870" t="s">
        <v>25911</v>
      </c>
      <c r="M6870">
        <v>10.198888888000001</v>
      </c>
      <c r="N6870">
        <v>27</v>
      </c>
      <c r="O6870">
        <v>333</v>
      </c>
      <c r="P6870">
        <v>9</v>
      </c>
      <c r="Q6870">
        <v>176</v>
      </c>
      <c r="R6870">
        <v>275.37</v>
      </c>
      <c r="S6870">
        <v>3396.23</v>
      </c>
      <c r="T6870">
        <v>91.79</v>
      </c>
      <c r="U6870">
        <v>1795.0044439999999</v>
      </c>
    </row>
    <row r="6871" spans="1:21" x14ac:dyDescent="0.25">
      <c r="A6871" t="s">
        <v>25912</v>
      </c>
      <c r="B6871">
        <v>1</v>
      </c>
      <c r="C6871" t="s">
        <v>78</v>
      </c>
      <c r="D6871" t="s">
        <v>97</v>
      </c>
      <c r="E6871" t="s">
        <v>3527</v>
      </c>
      <c r="F6871" t="s">
        <v>140</v>
      </c>
      <c r="G6871" t="s">
        <v>72</v>
      </c>
      <c r="H6871" t="s">
        <v>129</v>
      </c>
      <c r="I6871" t="s">
        <v>22</v>
      </c>
      <c r="J6871" t="s">
        <v>141</v>
      </c>
      <c r="K6871" t="s">
        <v>25913</v>
      </c>
      <c r="L6871" t="s">
        <v>25914</v>
      </c>
      <c r="M6871">
        <v>0.28694444400000002</v>
      </c>
      <c r="N6871">
        <v>0</v>
      </c>
      <c r="O6871">
        <v>0</v>
      </c>
      <c r="P6871">
        <v>72</v>
      </c>
      <c r="Q6871">
        <v>1479</v>
      </c>
      <c r="R6871">
        <v>0</v>
      </c>
      <c r="S6871">
        <v>0</v>
      </c>
      <c r="T6871">
        <v>20.66</v>
      </c>
      <c r="U6871">
        <v>424.39083299999999</v>
      </c>
    </row>
    <row r="6872" spans="1:21" x14ac:dyDescent="0.25">
      <c r="A6872" t="s">
        <v>25915</v>
      </c>
      <c r="B6872">
        <v>1</v>
      </c>
      <c r="C6872" t="s">
        <v>79</v>
      </c>
      <c r="D6872" t="s">
        <v>119</v>
      </c>
      <c r="E6872" t="s">
        <v>4890</v>
      </c>
      <c r="F6872" t="s">
        <v>140</v>
      </c>
      <c r="G6872" t="s">
        <v>72</v>
      </c>
      <c r="H6872" t="s">
        <v>129</v>
      </c>
      <c r="I6872" t="s">
        <v>22</v>
      </c>
      <c r="J6872" t="s">
        <v>141</v>
      </c>
      <c r="K6872" t="s">
        <v>25916</v>
      </c>
      <c r="L6872" t="s">
        <v>25917</v>
      </c>
      <c r="M6872">
        <v>0.29027777700000001</v>
      </c>
      <c r="N6872">
        <v>0</v>
      </c>
      <c r="O6872">
        <v>0</v>
      </c>
      <c r="P6872">
        <v>1</v>
      </c>
      <c r="Q6872">
        <v>65</v>
      </c>
      <c r="R6872">
        <v>0</v>
      </c>
      <c r="S6872">
        <v>0</v>
      </c>
      <c r="T6872">
        <v>0.29027799999999998</v>
      </c>
      <c r="U6872">
        <v>18.868055999999999</v>
      </c>
    </row>
    <row r="6873" spans="1:21" x14ac:dyDescent="0.25">
      <c r="A6873" t="s">
        <v>25918</v>
      </c>
      <c r="B6873">
        <v>1</v>
      </c>
      <c r="C6873" t="s">
        <v>78</v>
      </c>
      <c r="D6873" t="s">
        <v>83</v>
      </c>
      <c r="E6873" t="s">
        <v>25919</v>
      </c>
      <c r="F6873" t="s">
        <v>5417</v>
      </c>
      <c r="G6873" t="s">
        <v>71</v>
      </c>
      <c r="H6873" t="s">
        <v>129</v>
      </c>
      <c r="I6873" t="s">
        <v>22</v>
      </c>
      <c r="J6873" t="s">
        <v>141</v>
      </c>
      <c r="K6873" t="s">
        <v>25920</v>
      </c>
      <c r="L6873" t="s">
        <v>25921</v>
      </c>
      <c r="M6873">
        <v>3.8661111109999999</v>
      </c>
      <c r="N6873">
        <v>0</v>
      </c>
      <c r="O6873">
        <v>1</v>
      </c>
      <c r="P6873">
        <v>0</v>
      </c>
      <c r="Q6873">
        <v>0</v>
      </c>
      <c r="R6873">
        <v>0</v>
      </c>
      <c r="S6873">
        <v>3.8661110000000001</v>
      </c>
      <c r="T6873">
        <v>0</v>
      </c>
      <c r="U6873">
        <v>0</v>
      </c>
    </row>
    <row r="6874" spans="1:21" x14ac:dyDescent="0.25">
      <c r="A6874" t="s">
        <v>25922</v>
      </c>
      <c r="B6874">
        <v>1</v>
      </c>
      <c r="C6874" t="s">
        <v>78</v>
      </c>
      <c r="D6874" t="s">
        <v>86</v>
      </c>
      <c r="E6874" t="s">
        <v>25923</v>
      </c>
      <c r="F6874" t="s">
        <v>5417</v>
      </c>
      <c r="G6874" t="s">
        <v>71</v>
      </c>
      <c r="H6874" t="s">
        <v>129</v>
      </c>
      <c r="I6874" t="s">
        <v>22</v>
      </c>
      <c r="J6874" t="s">
        <v>141</v>
      </c>
      <c r="K6874" t="s">
        <v>25924</v>
      </c>
      <c r="L6874" t="s">
        <v>25925</v>
      </c>
      <c r="M6874">
        <v>1.478611111</v>
      </c>
      <c r="N6874">
        <v>0</v>
      </c>
      <c r="O6874">
        <v>1</v>
      </c>
      <c r="P6874">
        <v>0</v>
      </c>
      <c r="Q6874">
        <v>0</v>
      </c>
      <c r="R6874">
        <v>0</v>
      </c>
      <c r="S6874">
        <v>1.4786109999999999</v>
      </c>
      <c r="T6874">
        <v>0</v>
      </c>
      <c r="U6874">
        <v>0</v>
      </c>
    </row>
    <row r="6875" spans="1:21" x14ac:dyDescent="0.25">
      <c r="A6875" t="s">
        <v>25926</v>
      </c>
      <c r="B6875">
        <v>1</v>
      </c>
      <c r="C6875" t="s">
        <v>78</v>
      </c>
      <c r="D6875" t="s">
        <v>87</v>
      </c>
      <c r="E6875" t="s">
        <v>25927</v>
      </c>
      <c r="F6875" t="s">
        <v>5012</v>
      </c>
      <c r="G6875" t="s">
        <v>72</v>
      </c>
      <c r="H6875" t="s">
        <v>129</v>
      </c>
      <c r="I6875" t="s">
        <v>22</v>
      </c>
      <c r="J6875" t="s">
        <v>141</v>
      </c>
      <c r="K6875" t="s">
        <v>25928</v>
      </c>
      <c r="L6875" t="s">
        <v>25929</v>
      </c>
      <c r="M6875">
        <v>1.331111111</v>
      </c>
      <c r="N6875">
        <v>0</v>
      </c>
      <c r="O6875">
        <v>0</v>
      </c>
      <c r="P6875">
        <v>1</v>
      </c>
      <c r="Q6875">
        <v>65</v>
      </c>
      <c r="R6875">
        <v>0</v>
      </c>
      <c r="S6875">
        <v>0</v>
      </c>
      <c r="T6875">
        <v>1.3311109999999999</v>
      </c>
      <c r="U6875">
        <v>86.522221999999999</v>
      </c>
    </row>
    <row r="6876" spans="1:21" x14ac:dyDescent="0.25">
      <c r="A6876" t="s">
        <v>25930</v>
      </c>
      <c r="B6876">
        <v>1</v>
      </c>
      <c r="C6876" t="s">
        <v>79</v>
      </c>
      <c r="D6876" t="s">
        <v>124</v>
      </c>
      <c r="E6876" t="s">
        <v>25188</v>
      </c>
      <c r="F6876" t="s">
        <v>140</v>
      </c>
      <c r="G6876" t="s">
        <v>72</v>
      </c>
      <c r="H6876" t="s">
        <v>129</v>
      </c>
      <c r="I6876" t="s">
        <v>22</v>
      </c>
      <c r="J6876" t="s">
        <v>141</v>
      </c>
      <c r="K6876" t="s">
        <v>25931</v>
      </c>
      <c r="L6876" t="s">
        <v>25932</v>
      </c>
      <c r="M6876">
        <v>2.889444444</v>
      </c>
      <c r="N6876">
        <v>0</v>
      </c>
      <c r="O6876">
        <v>0</v>
      </c>
      <c r="P6876">
        <v>44</v>
      </c>
      <c r="Q6876">
        <v>39</v>
      </c>
      <c r="R6876">
        <v>0</v>
      </c>
      <c r="S6876">
        <v>0</v>
      </c>
      <c r="T6876">
        <v>127.13555599999999</v>
      </c>
      <c r="U6876">
        <v>112.688333</v>
      </c>
    </row>
    <row r="6877" spans="1:21" x14ac:dyDescent="0.25">
      <c r="A6877" t="s">
        <v>25933</v>
      </c>
      <c r="B6877">
        <v>1</v>
      </c>
      <c r="C6877" t="s">
        <v>79</v>
      </c>
      <c r="D6877" t="s">
        <v>124</v>
      </c>
      <c r="E6877" t="s">
        <v>25934</v>
      </c>
      <c r="F6877" t="s">
        <v>4986</v>
      </c>
      <c r="G6877" t="s">
        <v>71</v>
      </c>
      <c r="H6877" t="s">
        <v>129</v>
      </c>
      <c r="I6877" t="s">
        <v>22</v>
      </c>
      <c r="J6877" t="s">
        <v>141</v>
      </c>
      <c r="K6877" t="s">
        <v>25935</v>
      </c>
      <c r="L6877" t="s">
        <v>25936</v>
      </c>
      <c r="M6877">
        <v>1.6686111109999999</v>
      </c>
      <c r="N6877">
        <v>0</v>
      </c>
      <c r="O6877">
        <v>103</v>
      </c>
      <c r="P6877">
        <v>0</v>
      </c>
      <c r="Q6877">
        <v>0</v>
      </c>
      <c r="R6877">
        <v>0</v>
      </c>
      <c r="S6877">
        <v>171.86694399999999</v>
      </c>
      <c r="T6877">
        <v>0</v>
      </c>
      <c r="U6877">
        <v>0</v>
      </c>
    </row>
    <row r="6878" spans="1:21" x14ac:dyDescent="0.25">
      <c r="A6878" t="s">
        <v>25937</v>
      </c>
      <c r="B6878">
        <v>1</v>
      </c>
      <c r="C6878" t="s">
        <v>79</v>
      </c>
      <c r="D6878" t="s">
        <v>124</v>
      </c>
      <c r="E6878" t="s">
        <v>25199</v>
      </c>
      <c r="F6878" t="s">
        <v>140</v>
      </c>
      <c r="G6878" t="s">
        <v>72</v>
      </c>
      <c r="H6878" t="s">
        <v>129</v>
      </c>
      <c r="I6878" t="s">
        <v>22</v>
      </c>
      <c r="J6878" t="s">
        <v>141</v>
      </c>
      <c r="K6878" t="s">
        <v>25938</v>
      </c>
      <c r="L6878" t="s">
        <v>25939</v>
      </c>
      <c r="M6878">
        <v>0.49694444399999999</v>
      </c>
      <c r="N6878">
        <v>1</v>
      </c>
      <c r="O6878">
        <v>0</v>
      </c>
      <c r="P6878">
        <v>106</v>
      </c>
      <c r="Q6878">
        <v>596</v>
      </c>
      <c r="R6878">
        <v>0.496944</v>
      </c>
      <c r="S6878">
        <v>0</v>
      </c>
      <c r="T6878">
        <v>52.676110999999999</v>
      </c>
      <c r="U6878">
        <v>296.17888900000003</v>
      </c>
    </row>
    <row r="6879" spans="1:21" x14ac:dyDescent="0.25">
      <c r="A6879" t="s">
        <v>25940</v>
      </c>
      <c r="B6879">
        <v>1</v>
      </c>
      <c r="C6879" t="s">
        <v>79</v>
      </c>
      <c r="D6879" t="s">
        <v>124</v>
      </c>
      <c r="E6879" t="s">
        <v>25149</v>
      </c>
      <c r="F6879" t="s">
        <v>140</v>
      </c>
      <c r="G6879" t="s">
        <v>72</v>
      </c>
      <c r="H6879" t="s">
        <v>168</v>
      </c>
      <c r="I6879" t="s">
        <v>22</v>
      </c>
      <c r="J6879" t="s">
        <v>141</v>
      </c>
      <c r="K6879" t="s">
        <v>25941</v>
      </c>
      <c r="L6879" t="s">
        <v>25942</v>
      </c>
      <c r="M6879">
        <v>1.9444444000000002E-2</v>
      </c>
      <c r="N6879">
        <v>30</v>
      </c>
      <c r="O6879">
        <v>2284</v>
      </c>
      <c r="P6879">
        <v>343</v>
      </c>
      <c r="Q6879">
        <v>446</v>
      </c>
      <c r="R6879">
        <v>0.58333299999999999</v>
      </c>
      <c r="S6879">
        <v>44.411110000000001</v>
      </c>
      <c r="T6879">
        <v>6.6694440000000004</v>
      </c>
      <c r="U6879">
        <v>8.6722219999999997</v>
      </c>
    </row>
    <row r="6880" spans="1:21" x14ac:dyDescent="0.25">
      <c r="A6880" t="s">
        <v>25943</v>
      </c>
      <c r="B6880">
        <v>1</v>
      </c>
      <c r="C6880" t="s">
        <v>79</v>
      </c>
      <c r="D6880" t="s">
        <v>124</v>
      </c>
      <c r="E6880" t="s">
        <v>25944</v>
      </c>
      <c r="F6880" t="s">
        <v>140</v>
      </c>
      <c r="G6880" t="s">
        <v>72</v>
      </c>
      <c r="H6880" t="s">
        <v>129</v>
      </c>
      <c r="I6880" t="s">
        <v>22</v>
      </c>
      <c r="J6880" t="s">
        <v>141</v>
      </c>
      <c r="K6880" t="s">
        <v>25945</v>
      </c>
      <c r="L6880" t="s">
        <v>25946</v>
      </c>
      <c r="M6880">
        <v>1.3730555550000001</v>
      </c>
      <c r="N6880">
        <v>1</v>
      </c>
      <c r="O6880">
        <v>0</v>
      </c>
      <c r="P6880">
        <v>111</v>
      </c>
      <c r="Q6880">
        <v>596</v>
      </c>
      <c r="R6880">
        <v>1.3730560000000001</v>
      </c>
      <c r="S6880">
        <v>0</v>
      </c>
      <c r="T6880">
        <v>152.409167</v>
      </c>
      <c r="U6880">
        <v>818.34111099999996</v>
      </c>
    </row>
    <row r="6881" spans="1:21" x14ac:dyDescent="0.25">
      <c r="A6881" t="s">
        <v>25947</v>
      </c>
      <c r="B6881">
        <v>1</v>
      </c>
      <c r="C6881" t="s">
        <v>79</v>
      </c>
      <c r="D6881" t="s">
        <v>124</v>
      </c>
      <c r="E6881" t="s">
        <v>25199</v>
      </c>
      <c r="F6881" t="s">
        <v>140</v>
      </c>
      <c r="G6881" t="s">
        <v>72</v>
      </c>
      <c r="H6881" t="s">
        <v>168</v>
      </c>
      <c r="I6881" t="s">
        <v>22</v>
      </c>
      <c r="J6881" t="s">
        <v>141</v>
      </c>
      <c r="K6881" t="s">
        <v>25948</v>
      </c>
      <c r="L6881" t="s">
        <v>25949</v>
      </c>
      <c r="M6881">
        <v>2.7777699999999999E-4</v>
      </c>
      <c r="N6881">
        <v>1</v>
      </c>
      <c r="O6881">
        <v>0</v>
      </c>
      <c r="P6881">
        <v>111</v>
      </c>
      <c r="Q6881">
        <v>596</v>
      </c>
      <c r="R6881">
        <v>2.7799999999999998E-4</v>
      </c>
      <c r="S6881">
        <v>0</v>
      </c>
      <c r="T6881">
        <v>3.0832999999999999E-2</v>
      </c>
      <c r="U6881">
        <v>0.16555500000000001</v>
      </c>
    </row>
    <row r="6882" spans="1:21" x14ac:dyDescent="0.25">
      <c r="A6882" t="s">
        <v>25950</v>
      </c>
      <c r="B6882">
        <v>1</v>
      </c>
      <c r="C6882" t="s">
        <v>79</v>
      </c>
      <c r="D6882" t="s">
        <v>124</v>
      </c>
      <c r="E6882" t="s">
        <v>25199</v>
      </c>
      <c r="F6882" t="s">
        <v>140</v>
      </c>
      <c r="G6882" t="s">
        <v>72</v>
      </c>
      <c r="H6882" t="s">
        <v>168</v>
      </c>
      <c r="I6882" t="s">
        <v>22</v>
      </c>
      <c r="J6882" t="s">
        <v>141</v>
      </c>
      <c r="K6882" t="s">
        <v>25951</v>
      </c>
      <c r="L6882" t="s">
        <v>25952</v>
      </c>
      <c r="M6882">
        <v>1.1111111E-2</v>
      </c>
      <c r="N6882">
        <v>1</v>
      </c>
      <c r="O6882">
        <v>0</v>
      </c>
      <c r="P6882">
        <v>111</v>
      </c>
      <c r="Q6882">
        <v>596</v>
      </c>
      <c r="R6882">
        <v>1.1110999999999999E-2</v>
      </c>
      <c r="S6882">
        <v>0</v>
      </c>
      <c r="T6882">
        <v>1.233333</v>
      </c>
      <c r="U6882">
        <v>6.6222219999999998</v>
      </c>
    </row>
    <row r="6883" spans="1:21" x14ac:dyDescent="0.25">
      <c r="A6883" t="s">
        <v>25953</v>
      </c>
      <c r="B6883">
        <v>1</v>
      </c>
      <c r="C6883" t="s">
        <v>79</v>
      </c>
      <c r="D6883" t="s">
        <v>124</v>
      </c>
      <c r="E6883" t="s">
        <v>25199</v>
      </c>
      <c r="F6883" t="s">
        <v>140</v>
      </c>
      <c r="G6883" t="s">
        <v>72</v>
      </c>
      <c r="H6883" t="s">
        <v>168</v>
      </c>
      <c r="I6883" t="s">
        <v>22</v>
      </c>
      <c r="J6883" t="s">
        <v>141</v>
      </c>
      <c r="K6883" t="s">
        <v>25954</v>
      </c>
      <c r="L6883" t="s">
        <v>25955</v>
      </c>
      <c r="M6883">
        <v>8.3333330000000001E-3</v>
      </c>
      <c r="N6883">
        <v>1</v>
      </c>
      <c r="O6883">
        <v>0</v>
      </c>
      <c r="P6883">
        <v>111</v>
      </c>
      <c r="Q6883">
        <v>596</v>
      </c>
      <c r="R6883">
        <v>8.3330000000000001E-3</v>
      </c>
      <c r="S6883">
        <v>0</v>
      </c>
      <c r="T6883">
        <v>0.92500000000000004</v>
      </c>
      <c r="U6883">
        <v>4.966666</v>
      </c>
    </row>
    <row r="6884" spans="1:21" x14ac:dyDescent="0.25">
      <c r="A6884" t="s">
        <v>25956</v>
      </c>
      <c r="B6884">
        <v>1</v>
      </c>
      <c r="C6884" t="s">
        <v>79</v>
      </c>
      <c r="D6884" t="s">
        <v>124</v>
      </c>
      <c r="E6884" t="s">
        <v>25153</v>
      </c>
      <c r="F6884" t="s">
        <v>140</v>
      </c>
      <c r="G6884" t="s">
        <v>72</v>
      </c>
      <c r="H6884" t="s">
        <v>129</v>
      </c>
      <c r="I6884" t="s">
        <v>22</v>
      </c>
      <c r="J6884" t="s">
        <v>141</v>
      </c>
      <c r="K6884" t="s">
        <v>25957</v>
      </c>
      <c r="L6884" t="s">
        <v>25958</v>
      </c>
      <c r="M6884">
        <v>0.95944444399999995</v>
      </c>
      <c r="N6884">
        <v>7</v>
      </c>
      <c r="O6884">
        <v>859</v>
      </c>
      <c r="P6884">
        <v>22</v>
      </c>
      <c r="Q6884">
        <v>111</v>
      </c>
      <c r="R6884">
        <v>6.7161109999999997</v>
      </c>
      <c r="S6884">
        <v>824.16277700000001</v>
      </c>
      <c r="T6884">
        <v>21.107778</v>
      </c>
      <c r="U6884">
        <v>106.498333</v>
      </c>
    </row>
    <row r="6885" spans="1:21" x14ac:dyDescent="0.25">
      <c r="A6885" t="s">
        <v>25959</v>
      </c>
      <c r="B6885">
        <v>1</v>
      </c>
      <c r="C6885" t="s">
        <v>79</v>
      </c>
      <c r="D6885" t="s">
        <v>124</v>
      </c>
      <c r="E6885" t="s">
        <v>25199</v>
      </c>
      <c r="F6885" t="s">
        <v>140</v>
      </c>
      <c r="G6885" t="s">
        <v>72</v>
      </c>
      <c r="H6885" t="s">
        <v>168</v>
      </c>
      <c r="I6885" t="s">
        <v>22</v>
      </c>
      <c r="J6885" t="s">
        <v>141</v>
      </c>
      <c r="K6885" t="s">
        <v>25960</v>
      </c>
      <c r="L6885" t="s">
        <v>25961</v>
      </c>
      <c r="M6885">
        <v>6.6666659999999999E-3</v>
      </c>
      <c r="N6885">
        <v>1</v>
      </c>
      <c r="O6885">
        <v>0</v>
      </c>
      <c r="P6885">
        <v>111</v>
      </c>
      <c r="Q6885">
        <v>588</v>
      </c>
      <c r="R6885">
        <v>6.6670000000000002E-3</v>
      </c>
      <c r="S6885">
        <v>0</v>
      </c>
      <c r="T6885">
        <v>0.74</v>
      </c>
      <c r="U6885">
        <v>3.92</v>
      </c>
    </row>
    <row r="6886" spans="1:21" x14ac:dyDescent="0.25">
      <c r="A6886" t="s">
        <v>25962</v>
      </c>
      <c r="B6886">
        <v>1</v>
      </c>
      <c r="C6886" t="s">
        <v>79</v>
      </c>
      <c r="D6886" t="s">
        <v>124</v>
      </c>
      <c r="E6886" t="s">
        <v>25963</v>
      </c>
      <c r="F6886" t="s">
        <v>5012</v>
      </c>
      <c r="G6886" t="s">
        <v>72</v>
      </c>
      <c r="H6886" t="s">
        <v>129</v>
      </c>
      <c r="I6886" t="s">
        <v>22</v>
      </c>
      <c r="J6886" t="s">
        <v>141</v>
      </c>
      <c r="K6886" t="s">
        <v>25964</v>
      </c>
      <c r="L6886" t="s">
        <v>25965</v>
      </c>
      <c r="M6886">
        <v>1.256388888</v>
      </c>
      <c r="N6886">
        <v>0</v>
      </c>
      <c r="O6886">
        <v>14</v>
      </c>
      <c r="P6886">
        <v>0</v>
      </c>
      <c r="Q6886">
        <v>0</v>
      </c>
      <c r="R6886">
        <v>0</v>
      </c>
      <c r="S6886">
        <v>17.589444</v>
      </c>
      <c r="T6886">
        <v>0</v>
      </c>
      <c r="U6886">
        <v>0</v>
      </c>
    </row>
    <row r="6887" spans="1:21" x14ac:dyDescent="0.25">
      <c r="A6887" t="s">
        <v>25966</v>
      </c>
      <c r="B6887">
        <v>1</v>
      </c>
      <c r="C6887" t="s">
        <v>79</v>
      </c>
      <c r="D6887" t="s">
        <v>124</v>
      </c>
      <c r="E6887" t="s">
        <v>25188</v>
      </c>
      <c r="F6887" t="s">
        <v>140</v>
      </c>
      <c r="G6887" t="s">
        <v>72</v>
      </c>
      <c r="H6887" t="s">
        <v>129</v>
      </c>
      <c r="I6887" t="s">
        <v>22</v>
      </c>
      <c r="J6887" t="s">
        <v>141</v>
      </c>
      <c r="K6887" t="s">
        <v>25967</v>
      </c>
      <c r="L6887" t="s">
        <v>25968</v>
      </c>
      <c r="M6887">
        <v>0.39222222200000001</v>
      </c>
      <c r="N6887">
        <v>0</v>
      </c>
      <c r="O6887">
        <v>0</v>
      </c>
      <c r="P6887">
        <v>44</v>
      </c>
      <c r="Q6887">
        <v>39</v>
      </c>
      <c r="R6887">
        <v>0</v>
      </c>
      <c r="S6887">
        <v>0</v>
      </c>
      <c r="T6887">
        <v>17.257777999999998</v>
      </c>
      <c r="U6887">
        <v>15.296666999999999</v>
      </c>
    </row>
    <row r="6888" spans="1:21" x14ac:dyDescent="0.25">
      <c r="A6888" t="s">
        <v>25969</v>
      </c>
      <c r="B6888">
        <v>1</v>
      </c>
      <c r="C6888" t="s">
        <v>79</v>
      </c>
      <c r="D6888" t="s">
        <v>124</v>
      </c>
      <c r="E6888" t="s">
        <v>25970</v>
      </c>
      <c r="F6888" t="s">
        <v>140</v>
      </c>
      <c r="G6888" t="s">
        <v>72</v>
      </c>
      <c r="H6888" t="s">
        <v>129</v>
      </c>
      <c r="I6888" t="s">
        <v>22</v>
      </c>
      <c r="J6888" t="s">
        <v>141</v>
      </c>
      <c r="K6888" t="s">
        <v>25971</v>
      </c>
      <c r="L6888" t="s">
        <v>25972</v>
      </c>
      <c r="M6888">
        <v>1.0944444440000001</v>
      </c>
      <c r="N6888">
        <v>0</v>
      </c>
      <c r="O6888">
        <v>0</v>
      </c>
      <c r="P6888">
        <v>133</v>
      </c>
      <c r="Q6888">
        <v>6</v>
      </c>
      <c r="R6888">
        <v>0</v>
      </c>
      <c r="S6888">
        <v>0</v>
      </c>
      <c r="T6888">
        <v>145.56111100000001</v>
      </c>
      <c r="U6888">
        <v>6.5666669999999998</v>
      </c>
    </row>
    <row r="6889" spans="1:21" x14ac:dyDescent="0.25">
      <c r="A6889" t="s">
        <v>25973</v>
      </c>
      <c r="B6889">
        <v>1</v>
      </c>
      <c r="C6889" t="s">
        <v>78</v>
      </c>
      <c r="D6889" t="s">
        <v>80</v>
      </c>
      <c r="E6889" t="s">
        <v>22953</v>
      </c>
      <c r="F6889" t="s">
        <v>5417</v>
      </c>
      <c r="G6889" t="s">
        <v>71</v>
      </c>
      <c r="H6889" t="s">
        <v>129</v>
      </c>
      <c r="I6889" t="s">
        <v>22</v>
      </c>
      <c r="J6889" t="s">
        <v>141</v>
      </c>
      <c r="K6889" t="s">
        <v>25974</v>
      </c>
      <c r="L6889" t="s">
        <v>25975</v>
      </c>
      <c r="M6889">
        <v>1.375555555</v>
      </c>
      <c r="N6889">
        <v>2</v>
      </c>
      <c r="O6889">
        <v>0</v>
      </c>
      <c r="P6889">
        <v>0</v>
      </c>
      <c r="Q6889">
        <v>0</v>
      </c>
      <c r="R6889">
        <v>2.7511109999999999</v>
      </c>
      <c r="S6889">
        <v>0</v>
      </c>
      <c r="T6889">
        <v>0</v>
      </c>
      <c r="U6889">
        <v>0</v>
      </c>
    </row>
    <row r="6890" spans="1:21" x14ac:dyDescent="0.25">
      <c r="A6890" t="s">
        <v>25976</v>
      </c>
      <c r="B6890">
        <v>1</v>
      </c>
      <c r="C6890" t="s">
        <v>79</v>
      </c>
      <c r="D6890" t="s">
        <v>121</v>
      </c>
      <c r="E6890" t="s">
        <v>25977</v>
      </c>
      <c r="F6890" t="s">
        <v>128</v>
      </c>
      <c r="G6890" t="s">
        <v>72</v>
      </c>
      <c r="H6890" t="s">
        <v>129</v>
      </c>
      <c r="I6890" t="s">
        <v>22</v>
      </c>
      <c r="J6890" t="s">
        <v>130</v>
      </c>
      <c r="K6890" t="s">
        <v>25978</v>
      </c>
      <c r="L6890" t="s">
        <v>25979</v>
      </c>
      <c r="M6890">
        <v>0.87555555500000004</v>
      </c>
      <c r="N6890">
        <v>11</v>
      </c>
      <c r="O6890">
        <v>1237</v>
      </c>
      <c r="P6890">
        <v>4</v>
      </c>
      <c r="Q6890">
        <v>0</v>
      </c>
      <c r="R6890">
        <v>9.6311110000000006</v>
      </c>
      <c r="S6890">
        <v>1083.062222</v>
      </c>
      <c r="T6890">
        <v>3.5022220000000002</v>
      </c>
      <c r="U6890">
        <v>0</v>
      </c>
    </row>
    <row r="6891" spans="1:21" x14ac:dyDescent="0.25">
      <c r="A6891" t="s">
        <v>25980</v>
      </c>
      <c r="B6891">
        <v>1</v>
      </c>
      <c r="C6891" t="s">
        <v>79</v>
      </c>
      <c r="D6891" t="s">
        <v>124</v>
      </c>
      <c r="E6891" t="s">
        <v>25981</v>
      </c>
      <c r="F6891" t="s">
        <v>5012</v>
      </c>
      <c r="G6891" t="s">
        <v>72</v>
      </c>
      <c r="H6891" t="s">
        <v>129</v>
      </c>
      <c r="I6891" t="s">
        <v>22</v>
      </c>
      <c r="J6891" t="s">
        <v>141</v>
      </c>
      <c r="K6891" t="s">
        <v>25982</v>
      </c>
      <c r="L6891" t="s">
        <v>25983</v>
      </c>
      <c r="M6891">
        <v>8.1141666659999991</v>
      </c>
      <c r="N6891">
        <v>0</v>
      </c>
      <c r="O6891">
        <v>0</v>
      </c>
      <c r="P6891">
        <v>5</v>
      </c>
      <c r="Q6891">
        <v>11</v>
      </c>
      <c r="R6891">
        <v>0</v>
      </c>
      <c r="S6891">
        <v>0</v>
      </c>
      <c r="T6891">
        <v>40.570833</v>
      </c>
      <c r="U6891">
        <v>89.255832999999996</v>
      </c>
    </row>
    <row r="6892" spans="1:21" x14ac:dyDescent="0.25">
      <c r="A6892" t="s">
        <v>25984</v>
      </c>
      <c r="B6892">
        <v>1</v>
      </c>
      <c r="C6892" t="s">
        <v>79</v>
      </c>
      <c r="D6892" t="s">
        <v>124</v>
      </c>
      <c r="E6892" t="s">
        <v>25153</v>
      </c>
      <c r="F6892" t="s">
        <v>140</v>
      </c>
      <c r="G6892" t="s">
        <v>72</v>
      </c>
      <c r="H6892" t="s">
        <v>129</v>
      </c>
      <c r="I6892" t="s">
        <v>22</v>
      </c>
      <c r="J6892" t="s">
        <v>141</v>
      </c>
      <c r="K6892" t="s">
        <v>25985</v>
      </c>
      <c r="L6892" t="s">
        <v>25986</v>
      </c>
      <c r="M6892">
        <v>0.64361111100000001</v>
      </c>
      <c r="N6892">
        <v>7</v>
      </c>
      <c r="O6892">
        <v>859</v>
      </c>
      <c r="P6892">
        <v>22</v>
      </c>
      <c r="Q6892">
        <v>111</v>
      </c>
      <c r="R6892">
        <v>4.5052779999999997</v>
      </c>
      <c r="S6892">
        <v>552.86194399999999</v>
      </c>
      <c r="T6892">
        <v>14.159444000000001</v>
      </c>
      <c r="U6892">
        <v>71.440832999999998</v>
      </c>
    </row>
    <row r="6893" spans="1:21" x14ac:dyDescent="0.25">
      <c r="A6893" t="s">
        <v>25987</v>
      </c>
      <c r="B6893">
        <v>1</v>
      </c>
      <c r="C6893" t="s">
        <v>79</v>
      </c>
      <c r="D6893" t="s">
        <v>124</v>
      </c>
      <c r="E6893" t="s">
        <v>25944</v>
      </c>
      <c r="F6893" t="s">
        <v>140</v>
      </c>
      <c r="G6893" t="s">
        <v>72</v>
      </c>
      <c r="H6893" t="s">
        <v>129</v>
      </c>
      <c r="I6893" t="s">
        <v>22</v>
      </c>
      <c r="J6893" t="s">
        <v>141</v>
      </c>
      <c r="K6893" t="s">
        <v>2355</v>
      </c>
      <c r="L6893" t="s">
        <v>25988</v>
      </c>
      <c r="M6893">
        <v>1.4597222219999999</v>
      </c>
      <c r="N6893">
        <v>1</v>
      </c>
      <c r="O6893">
        <v>0</v>
      </c>
      <c r="P6893">
        <v>111</v>
      </c>
      <c r="Q6893">
        <v>596</v>
      </c>
      <c r="R6893">
        <v>1.459722</v>
      </c>
      <c r="S6893">
        <v>0</v>
      </c>
      <c r="T6893">
        <v>162.029167</v>
      </c>
      <c r="U6893">
        <v>869.99444400000004</v>
      </c>
    </row>
    <row r="6894" spans="1:21" x14ac:dyDescent="0.25">
      <c r="A6894" t="s">
        <v>25989</v>
      </c>
      <c r="B6894">
        <v>1</v>
      </c>
      <c r="C6894" t="s">
        <v>79</v>
      </c>
      <c r="D6894" t="s">
        <v>124</v>
      </c>
      <c r="E6894" t="s">
        <v>25981</v>
      </c>
      <c r="F6894" t="s">
        <v>5012</v>
      </c>
      <c r="G6894" t="s">
        <v>72</v>
      </c>
      <c r="H6894" t="s">
        <v>129</v>
      </c>
      <c r="I6894" t="s">
        <v>22</v>
      </c>
      <c r="J6894" t="s">
        <v>141</v>
      </c>
      <c r="K6894" t="s">
        <v>25990</v>
      </c>
      <c r="L6894" t="s">
        <v>25991</v>
      </c>
      <c r="M6894">
        <v>2.7802777769999998</v>
      </c>
      <c r="N6894">
        <v>0</v>
      </c>
      <c r="O6894">
        <v>0</v>
      </c>
      <c r="P6894">
        <v>5</v>
      </c>
      <c r="Q6894">
        <v>11</v>
      </c>
      <c r="R6894">
        <v>0</v>
      </c>
      <c r="S6894">
        <v>0</v>
      </c>
      <c r="T6894">
        <v>13.901389</v>
      </c>
      <c r="U6894">
        <v>30.583055999999999</v>
      </c>
    </row>
    <row r="6895" spans="1:21" x14ac:dyDescent="0.25">
      <c r="A6895" t="s">
        <v>25992</v>
      </c>
      <c r="B6895">
        <v>1</v>
      </c>
      <c r="C6895" t="s">
        <v>79</v>
      </c>
      <c r="D6895" t="s">
        <v>125</v>
      </c>
      <c r="E6895" t="s">
        <v>25993</v>
      </c>
      <c r="F6895" t="s">
        <v>140</v>
      </c>
      <c r="G6895" t="s">
        <v>72</v>
      </c>
      <c r="H6895" t="s">
        <v>129</v>
      </c>
      <c r="I6895" t="s">
        <v>22</v>
      </c>
      <c r="J6895" t="s">
        <v>141</v>
      </c>
      <c r="K6895" t="s">
        <v>25994</v>
      </c>
      <c r="L6895" t="s">
        <v>25995</v>
      </c>
      <c r="M6895">
        <v>1.1105555549999999</v>
      </c>
      <c r="N6895">
        <v>0</v>
      </c>
      <c r="O6895">
        <v>0</v>
      </c>
      <c r="P6895">
        <v>4</v>
      </c>
      <c r="Q6895">
        <v>0</v>
      </c>
      <c r="R6895">
        <v>0</v>
      </c>
      <c r="S6895">
        <v>0</v>
      </c>
      <c r="T6895">
        <v>4.4422220000000001</v>
      </c>
      <c r="U6895">
        <v>0</v>
      </c>
    </row>
    <row r="6896" spans="1:21" x14ac:dyDescent="0.25">
      <c r="A6896" t="s">
        <v>25996</v>
      </c>
      <c r="B6896">
        <v>1</v>
      </c>
      <c r="C6896" t="s">
        <v>79</v>
      </c>
      <c r="D6896" t="s">
        <v>125</v>
      </c>
      <c r="E6896" t="s">
        <v>25997</v>
      </c>
      <c r="F6896" t="s">
        <v>140</v>
      </c>
      <c r="G6896" t="s">
        <v>72</v>
      </c>
      <c r="H6896" t="s">
        <v>129</v>
      </c>
      <c r="I6896" t="s">
        <v>22</v>
      </c>
      <c r="J6896" t="s">
        <v>141</v>
      </c>
      <c r="K6896" t="s">
        <v>25998</v>
      </c>
      <c r="L6896" t="s">
        <v>25999</v>
      </c>
      <c r="M6896">
        <v>0.82611111100000001</v>
      </c>
      <c r="N6896">
        <v>0</v>
      </c>
      <c r="O6896">
        <v>0</v>
      </c>
      <c r="P6896">
        <v>8</v>
      </c>
      <c r="Q6896">
        <v>1123</v>
      </c>
      <c r="R6896">
        <v>0</v>
      </c>
      <c r="S6896">
        <v>0</v>
      </c>
      <c r="T6896">
        <v>6.6088889999999996</v>
      </c>
      <c r="U6896">
        <v>927.72277799999995</v>
      </c>
    </row>
    <row r="6897" spans="1:21" x14ac:dyDescent="0.25">
      <c r="A6897" t="s">
        <v>26000</v>
      </c>
      <c r="B6897">
        <v>1</v>
      </c>
      <c r="C6897" t="s">
        <v>79</v>
      </c>
      <c r="D6897" t="s">
        <v>125</v>
      </c>
      <c r="E6897" t="s">
        <v>26001</v>
      </c>
      <c r="F6897" t="s">
        <v>140</v>
      </c>
      <c r="G6897" t="s">
        <v>72</v>
      </c>
      <c r="H6897" t="s">
        <v>129</v>
      </c>
      <c r="I6897" t="s">
        <v>22</v>
      </c>
      <c r="J6897" t="s">
        <v>141</v>
      </c>
      <c r="K6897" t="s">
        <v>26002</v>
      </c>
      <c r="L6897" t="s">
        <v>26003</v>
      </c>
      <c r="M6897">
        <v>1.434722222</v>
      </c>
      <c r="N6897">
        <v>0</v>
      </c>
      <c r="O6897">
        <v>0</v>
      </c>
      <c r="P6897">
        <v>5</v>
      </c>
      <c r="Q6897">
        <v>1115</v>
      </c>
      <c r="R6897">
        <v>0</v>
      </c>
      <c r="S6897">
        <v>0</v>
      </c>
      <c r="T6897">
        <v>7.1736110000000002</v>
      </c>
      <c r="U6897">
        <v>1599.7152779999999</v>
      </c>
    </row>
    <row r="6898" spans="1:21" x14ac:dyDescent="0.25">
      <c r="A6898" t="s">
        <v>26004</v>
      </c>
      <c r="B6898">
        <v>1</v>
      </c>
      <c r="C6898" t="s">
        <v>79</v>
      </c>
      <c r="D6898" t="s">
        <v>125</v>
      </c>
      <c r="E6898" t="s">
        <v>12943</v>
      </c>
      <c r="F6898" t="s">
        <v>140</v>
      </c>
      <c r="G6898" t="s">
        <v>72</v>
      </c>
      <c r="H6898" t="s">
        <v>129</v>
      </c>
      <c r="I6898" t="s">
        <v>22</v>
      </c>
      <c r="J6898" t="s">
        <v>141</v>
      </c>
      <c r="K6898" t="s">
        <v>26005</v>
      </c>
      <c r="L6898" t="s">
        <v>26006</v>
      </c>
      <c r="M6898">
        <v>1.2949999999999999</v>
      </c>
      <c r="N6898">
        <v>2</v>
      </c>
      <c r="O6898">
        <v>10</v>
      </c>
      <c r="P6898">
        <v>20</v>
      </c>
      <c r="Q6898">
        <v>341</v>
      </c>
      <c r="R6898">
        <v>2.59</v>
      </c>
      <c r="S6898">
        <v>12.95</v>
      </c>
      <c r="T6898">
        <v>25.9</v>
      </c>
      <c r="U6898">
        <v>441.59500000000003</v>
      </c>
    </row>
    <row r="6899" spans="1:21" x14ac:dyDescent="0.25">
      <c r="A6899" t="s">
        <v>26007</v>
      </c>
      <c r="B6899">
        <v>1</v>
      </c>
      <c r="C6899" t="s">
        <v>78</v>
      </c>
      <c r="D6899" t="s">
        <v>80</v>
      </c>
      <c r="E6899" t="s">
        <v>26008</v>
      </c>
      <c r="F6899" t="s">
        <v>5538</v>
      </c>
      <c r="G6899" t="s">
        <v>72</v>
      </c>
      <c r="H6899" t="s">
        <v>129</v>
      </c>
      <c r="I6899" t="s">
        <v>22</v>
      </c>
      <c r="J6899" t="s">
        <v>141</v>
      </c>
      <c r="K6899" t="s">
        <v>26009</v>
      </c>
      <c r="L6899" t="s">
        <v>26010</v>
      </c>
      <c r="M6899">
        <v>2.5325000000000002</v>
      </c>
      <c r="N6899">
        <v>1</v>
      </c>
      <c r="O6899">
        <v>380</v>
      </c>
      <c r="P6899">
        <v>0</v>
      </c>
      <c r="Q6899">
        <v>0</v>
      </c>
      <c r="R6899">
        <v>2.5325000000000002</v>
      </c>
      <c r="S6899">
        <v>962.35</v>
      </c>
      <c r="T6899">
        <v>0</v>
      </c>
      <c r="U6899">
        <v>0</v>
      </c>
    </row>
    <row r="6900" spans="1:21" x14ac:dyDescent="0.25">
      <c r="A6900" t="s">
        <v>26011</v>
      </c>
      <c r="B6900">
        <v>1</v>
      </c>
      <c r="C6900" t="s">
        <v>78</v>
      </c>
      <c r="D6900" t="s">
        <v>80</v>
      </c>
      <c r="E6900" t="s">
        <v>26012</v>
      </c>
      <c r="F6900" t="s">
        <v>5417</v>
      </c>
      <c r="G6900" t="s">
        <v>71</v>
      </c>
      <c r="H6900" t="s">
        <v>129</v>
      </c>
      <c r="I6900" t="s">
        <v>22</v>
      </c>
      <c r="J6900" t="s">
        <v>141</v>
      </c>
      <c r="K6900" t="s">
        <v>26013</v>
      </c>
      <c r="L6900" t="s">
        <v>26014</v>
      </c>
      <c r="M6900">
        <v>1.3286111110000001</v>
      </c>
      <c r="N6900">
        <v>0</v>
      </c>
      <c r="O6900">
        <v>4</v>
      </c>
      <c r="P6900">
        <v>0</v>
      </c>
      <c r="Q6900">
        <v>0</v>
      </c>
      <c r="R6900">
        <v>0</v>
      </c>
      <c r="S6900">
        <v>5.3144439999999999</v>
      </c>
      <c r="T6900">
        <v>0</v>
      </c>
      <c r="U6900">
        <v>0</v>
      </c>
    </row>
    <row r="6901" spans="1:21" x14ac:dyDescent="0.25">
      <c r="A6901" t="s">
        <v>26015</v>
      </c>
      <c r="B6901">
        <v>1</v>
      </c>
      <c r="C6901" t="s">
        <v>78</v>
      </c>
      <c r="D6901" t="s">
        <v>80</v>
      </c>
      <c r="E6901" t="s">
        <v>26012</v>
      </c>
      <c r="F6901" t="s">
        <v>5884</v>
      </c>
      <c r="G6901" t="s">
        <v>71</v>
      </c>
      <c r="H6901" t="s">
        <v>129</v>
      </c>
      <c r="I6901" t="s">
        <v>22</v>
      </c>
      <c r="J6901" t="s">
        <v>141</v>
      </c>
      <c r="K6901" t="s">
        <v>26016</v>
      </c>
      <c r="L6901" t="s">
        <v>26017</v>
      </c>
      <c r="M6901">
        <v>0.59166666599999995</v>
      </c>
      <c r="N6901">
        <v>0</v>
      </c>
      <c r="O6901">
        <v>4</v>
      </c>
      <c r="P6901">
        <v>0</v>
      </c>
      <c r="Q6901">
        <v>0</v>
      </c>
      <c r="R6901">
        <v>0</v>
      </c>
      <c r="S6901">
        <v>2.3666670000000001</v>
      </c>
      <c r="T6901">
        <v>0</v>
      </c>
      <c r="U6901">
        <v>0</v>
      </c>
    </row>
    <row r="6902" spans="1:21" x14ac:dyDescent="0.25">
      <c r="A6902" t="s">
        <v>26018</v>
      </c>
      <c r="B6902">
        <v>1</v>
      </c>
      <c r="C6902" t="s">
        <v>78</v>
      </c>
      <c r="D6902" t="s">
        <v>80</v>
      </c>
      <c r="E6902" t="s">
        <v>26019</v>
      </c>
      <c r="F6902" t="s">
        <v>5417</v>
      </c>
      <c r="G6902" t="s">
        <v>71</v>
      </c>
      <c r="H6902" t="s">
        <v>129</v>
      </c>
      <c r="I6902" t="s">
        <v>22</v>
      </c>
      <c r="J6902" t="s">
        <v>141</v>
      </c>
      <c r="K6902" t="s">
        <v>26020</v>
      </c>
      <c r="L6902" t="s">
        <v>26021</v>
      </c>
      <c r="M6902">
        <v>1.2252777770000001</v>
      </c>
      <c r="N6902">
        <v>0</v>
      </c>
      <c r="O6902">
        <v>1</v>
      </c>
      <c r="P6902">
        <v>0</v>
      </c>
      <c r="Q6902">
        <v>0</v>
      </c>
      <c r="R6902">
        <v>0</v>
      </c>
      <c r="S6902">
        <v>1.2252780000000001</v>
      </c>
      <c r="T6902">
        <v>0</v>
      </c>
      <c r="U6902">
        <v>0</v>
      </c>
    </row>
    <row r="6903" spans="1:21" x14ac:dyDescent="0.25">
      <c r="A6903" t="s">
        <v>26022</v>
      </c>
      <c r="B6903">
        <v>1</v>
      </c>
      <c r="C6903" t="s">
        <v>78</v>
      </c>
      <c r="D6903" t="s">
        <v>80</v>
      </c>
      <c r="E6903" t="s">
        <v>26023</v>
      </c>
      <c r="F6903" t="s">
        <v>5417</v>
      </c>
      <c r="G6903" t="s">
        <v>71</v>
      </c>
      <c r="H6903" t="s">
        <v>129</v>
      </c>
      <c r="I6903" t="s">
        <v>22</v>
      </c>
      <c r="J6903" t="s">
        <v>141</v>
      </c>
      <c r="K6903" t="s">
        <v>26024</v>
      </c>
      <c r="L6903" t="s">
        <v>26025</v>
      </c>
      <c r="M6903">
        <v>2.403333333</v>
      </c>
      <c r="N6903">
        <v>0</v>
      </c>
      <c r="O6903">
        <v>1</v>
      </c>
      <c r="P6903">
        <v>0</v>
      </c>
      <c r="Q6903">
        <v>0</v>
      </c>
      <c r="R6903">
        <v>0</v>
      </c>
      <c r="S6903">
        <v>2.4033329999999999</v>
      </c>
      <c r="T6903">
        <v>0</v>
      </c>
      <c r="U6903">
        <v>0</v>
      </c>
    </row>
    <row r="6904" spans="1:21" x14ac:dyDescent="0.25">
      <c r="A6904" t="s">
        <v>26026</v>
      </c>
      <c r="B6904">
        <v>1</v>
      </c>
      <c r="C6904" t="s">
        <v>79</v>
      </c>
      <c r="D6904" t="s">
        <v>120</v>
      </c>
      <c r="E6904" t="s">
        <v>26027</v>
      </c>
      <c r="F6904" t="s">
        <v>140</v>
      </c>
      <c r="G6904" t="s">
        <v>72</v>
      </c>
      <c r="H6904" t="s">
        <v>129</v>
      </c>
      <c r="I6904" t="s">
        <v>22</v>
      </c>
      <c r="J6904" t="s">
        <v>141</v>
      </c>
      <c r="K6904" t="s">
        <v>26028</v>
      </c>
      <c r="L6904" t="s">
        <v>26029</v>
      </c>
      <c r="M6904">
        <v>0.634444444</v>
      </c>
      <c r="N6904">
        <v>2</v>
      </c>
      <c r="O6904">
        <v>329</v>
      </c>
      <c r="P6904">
        <v>146</v>
      </c>
      <c r="Q6904">
        <v>55</v>
      </c>
      <c r="R6904">
        <v>1.2688889999999999</v>
      </c>
      <c r="S6904">
        <v>208.73222200000001</v>
      </c>
      <c r="T6904">
        <v>92.628889000000001</v>
      </c>
      <c r="U6904">
        <v>34.894444</v>
      </c>
    </row>
    <row r="6905" spans="1:21" x14ac:dyDescent="0.25">
      <c r="A6905" t="s">
        <v>26030</v>
      </c>
      <c r="B6905">
        <v>1</v>
      </c>
      <c r="C6905" t="s">
        <v>79</v>
      </c>
      <c r="D6905" t="s">
        <v>120</v>
      </c>
      <c r="E6905" t="s">
        <v>26031</v>
      </c>
      <c r="F6905" t="s">
        <v>5626</v>
      </c>
      <c r="G6905" t="s">
        <v>71</v>
      </c>
      <c r="H6905" t="s">
        <v>129</v>
      </c>
      <c r="I6905" t="s">
        <v>22</v>
      </c>
      <c r="J6905" t="s">
        <v>141</v>
      </c>
      <c r="K6905" t="s">
        <v>26032</v>
      </c>
      <c r="L6905" t="s">
        <v>26033</v>
      </c>
      <c r="M6905">
        <v>0.47388888800000001</v>
      </c>
      <c r="N6905">
        <v>0</v>
      </c>
      <c r="O6905">
        <v>112</v>
      </c>
      <c r="P6905">
        <v>0</v>
      </c>
      <c r="Q6905">
        <v>0</v>
      </c>
      <c r="R6905">
        <v>0</v>
      </c>
      <c r="S6905">
        <v>53.075555000000001</v>
      </c>
      <c r="T6905">
        <v>0</v>
      </c>
      <c r="U6905">
        <v>0</v>
      </c>
    </row>
    <row r="6906" spans="1:21" x14ac:dyDescent="0.25">
      <c r="A6906" t="s">
        <v>26034</v>
      </c>
      <c r="B6906">
        <v>1</v>
      </c>
      <c r="C6906" t="s">
        <v>79</v>
      </c>
      <c r="D6906" t="s">
        <v>120</v>
      </c>
      <c r="E6906" t="s">
        <v>25566</v>
      </c>
      <c r="F6906" t="s">
        <v>140</v>
      </c>
      <c r="G6906" t="s">
        <v>72</v>
      </c>
      <c r="H6906" t="s">
        <v>129</v>
      </c>
      <c r="I6906" t="s">
        <v>22</v>
      </c>
      <c r="J6906" t="s">
        <v>141</v>
      </c>
      <c r="K6906" t="s">
        <v>26035</v>
      </c>
      <c r="L6906" t="s">
        <v>26036</v>
      </c>
      <c r="M6906">
        <v>0.19166666600000001</v>
      </c>
      <c r="N6906">
        <v>0</v>
      </c>
      <c r="O6906">
        <v>52</v>
      </c>
      <c r="P6906">
        <v>1</v>
      </c>
      <c r="Q6906">
        <v>13</v>
      </c>
      <c r="R6906">
        <v>0</v>
      </c>
      <c r="S6906">
        <v>9.9666669999999993</v>
      </c>
      <c r="T6906">
        <v>0.191667</v>
      </c>
      <c r="U6906">
        <v>2.4916670000000001</v>
      </c>
    </row>
    <row r="6907" spans="1:21" x14ac:dyDescent="0.25">
      <c r="A6907" t="s">
        <v>26037</v>
      </c>
      <c r="B6907">
        <v>1</v>
      </c>
      <c r="C6907" t="s">
        <v>79</v>
      </c>
      <c r="D6907" t="s">
        <v>120</v>
      </c>
      <c r="E6907" t="s">
        <v>26027</v>
      </c>
      <c r="F6907" t="s">
        <v>140</v>
      </c>
      <c r="G6907" t="s">
        <v>72</v>
      </c>
      <c r="H6907" t="s">
        <v>129</v>
      </c>
      <c r="I6907" t="s">
        <v>22</v>
      </c>
      <c r="J6907" t="s">
        <v>141</v>
      </c>
      <c r="K6907" t="s">
        <v>26038</v>
      </c>
      <c r="L6907" t="s">
        <v>26039</v>
      </c>
      <c r="M6907">
        <v>2.301111111</v>
      </c>
      <c r="N6907">
        <v>2</v>
      </c>
      <c r="O6907">
        <v>329</v>
      </c>
      <c r="P6907">
        <v>146</v>
      </c>
      <c r="Q6907">
        <v>55</v>
      </c>
      <c r="R6907">
        <v>4.6022220000000003</v>
      </c>
      <c r="S6907">
        <v>757.06555600000002</v>
      </c>
      <c r="T6907">
        <v>335.962222</v>
      </c>
      <c r="U6907">
        <v>126.561111</v>
      </c>
    </row>
    <row r="6908" spans="1:21" x14ac:dyDescent="0.25">
      <c r="A6908" t="s">
        <v>26040</v>
      </c>
      <c r="B6908">
        <v>1</v>
      </c>
      <c r="C6908" t="s">
        <v>79</v>
      </c>
      <c r="D6908" t="s">
        <v>120</v>
      </c>
      <c r="E6908" t="s">
        <v>26027</v>
      </c>
      <c r="F6908" t="s">
        <v>5012</v>
      </c>
      <c r="G6908" t="s">
        <v>72</v>
      </c>
      <c r="H6908" t="s">
        <v>129</v>
      </c>
      <c r="I6908" t="s">
        <v>22</v>
      </c>
      <c r="J6908" t="s">
        <v>141</v>
      </c>
      <c r="K6908" t="s">
        <v>26041</v>
      </c>
      <c r="L6908" t="s">
        <v>26042</v>
      </c>
      <c r="M6908">
        <v>0.439722222</v>
      </c>
      <c r="N6908">
        <v>2</v>
      </c>
      <c r="O6908">
        <v>253</v>
      </c>
      <c r="P6908">
        <v>146</v>
      </c>
      <c r="Q6908">
        <v>34</v>
      </c>
      <c r="R6908">
        <v>0.879444</v>
      </c>
      <c r="S6908">
        <v>111.24972200000001</v>
      </c>
      <c r="T6908">
        <v>64.199444</v>
      </c>
      <c r="U6908">
        <v>14.950556000000001</v>
      </c>
    </row>
    <row r="6909" spans="1:21" x14ac:dyDescent="0.25">
      <c r="A6909" t="s">
        <v>26043</v>
      </c>
      <c r="B6909">
        <v>1</v>
      </c>
      <c r="C6909" t="s">
        <v>79</v>
      </c>
      <c r="D6909" t="s">
        <v>120</v>
      </c>
      <c r="E6909" t="s">
        <v>26044</v>
      </c>
      <c r="F6909" t="s">
        <v>5626</v>
      </c>
      <c r="G6909" t="s">
        <v>71</v>
      </c>
      <c r="H6909" t="s">
        <v>129</v>
      </c>
      <c r="I6909" t="s">
        <v>22</v>
      </c>
      <c r="J6909" t="s">
        <v>141</v>
      </c>
      <c r="K6909" t="s">
        <v>26045</v>
      </c>
      <c r="L6909" t="s">
        <v>26046</v>
      </c>
      <c r="M6909">
        <v>0.95583333299999995</v>
      </c>
      <c r="N6909">
        <v>0</v>
      </c>
      <c r="O6909">
        <v>6</v>
      </c>
      <c r="P6909">
        <v>0</v>
      </c>
      <c r="Q6909">
        <v>0</v>
      </c>
      <c r="R6909">
        <v>0</v>
      </c>
      <c r="S6909">
        <v>5.7350000000000003</v>
      </c>
      <c r="T6909">
        <v>0</v>
      </c>
      <c r="U6909">
        <v>0</v>
      </c>
    </row>
    <row r="6910" spans="1:21" x14ac:dyDescent="0.25">
      <c r="A6910" t="s">
        <v>26047</v>
      </c>
      <c r="B6910">
        <v>1</v>
      </c>
      <c r="C6910" t="s">
        <v>79</v>
      </c>
      <c r="D6910" t="s">
        <v>120</v>
      </c>
      <c r="E6910" t="s">
        <v>25566</v>
      </c>
      <c r="F6910" t="s">
        <v>140</v>
      </c>
      <c r="G6910" t="s">
        <v>72</v>
      </c>
      <c r="H6910" t="s">
        <v>129</v>
      </c>
      <c r="I6910" t="s">
        <v>22</v>
      </c>
      <c r="J6910" t="s">
        <v>141</v>
      </c>
      <c r="K6910" t="s">
        <v>26048</v>
      </c>
      <c r="L6910" t="s">
        <v>26049</v>
      </c>
      <c r="M6910">
        <v>0.57250000000000001</v>
      </c>
      <c r="N6910">
        <v>2</v>
      </c>
      <c r="O6910">
        <v>329</v>
      </c>
      <c r="P6910">
        <v>146</v>
      </c>
      <c r="Q6910">
        <v>55</v>
      </c>
      <c r="R6910">
        <v>1.145</v>
      </c>
      <c r="S6910">
        <v>188.35249999999999</v>
      </c>
      <c r="T6910">
        <v>83.584999999999994</v>
      </c>
      <c r="U6910">
        <v>31.487500000000001</v>
      </c>
    </row>
    <row r="6911" spans="1:21" x14ac:dyDescent="0.25">
      <c r="A6911" t="s">
        <v>26050</v>
      </c>
      <c r="B6911">
        <v>1</v>
      </c>
      <c r="C6911" t="s">
        <v>79</v>
      </c>
      <c r="D6911" t="s">
        <v>120</v>
      </c>
      <c r="E6911" t="s">
        <v>26051</v>
      </c>
      <c r="F6911" t="s">
        <v>3423</v>
      </c>
      <c r="G6911" t="s">
        <v>72</v>
      </c>
      <c r="H6911" t="s">
        <v>129</v>
      </c>
      <c r="I6911" t="s">
        <v>22</v>
      </c>
      <c r="J6911" t="s">
        <v>141</v>
      </c>
      <c r="K6911" t="s">
        <v>26052</v>
      </c>
      <c r="L6911" t="s">
        <v>26053</v>
      </c>
      <c r="M6911">
        <v>1.335555555</v>
      </c>
      <c r="N6911">
        <v>0</v>
      </c>
      <c r="O6911">
        <v>0</v>
      </c>
      <c r="P6911">
        <v>35</v>
      </c>
      <c r="Q6911">
        <v>0</v>
      </c>
      <c r="R6911">
        <v>0</v>
      </c>
      <c r="S6911">
        <v>0</v>
      </c>
      <c r="T6911">
        <v>46.744444000000001</v>
      </c>
      <c r="U6911">
        <v>0</v>
      </c>
    </row>
    <row r="6912" spans="1:21" x14ac:dyDescent="0.25">
      <c r="A6912" t="s">
        <v>26054</v>
      </c>
      <c r="B6912">
        <v>1</v>
      </c>
      <c r="C6912" t="s">
        <v>78</v>
      </c>
      <c r="D6912" t="s">
        <v>103</v>
      </c>
      <c r="E6912" t="s">
        <v>26055</v>
      </c>
      <c r="F6912" t="s">
        <v>140</v>
      </c>
      <c r="G6912" t="s">
        <v>72</v>
      </c>
      <c r="H6912" t="s">
        <v>129</v>
      </c>
      <c r="I6912" t="s">
        <v>22</v>
      </c>
      <c r="J6912" t="s">
        <v>141</v>
      </c>
      <c r="K6912" t="s">
        <v>26056</v>
      </c>
      <c r="L6912" t="s">
        <v>26057</v>
      </c>
      <c r="M6912">
        <v>3.6697222219999999</v>
      </c>
      <c r="N6912">
        <v>0</v>
      </c>
      <c r="O6912">
        <v>0</v>
      </c>
      <c r="P6912">
        <v>6</v>
      </c>
      <c r="Q6912">
        <v>399</v>
      </c>
      <c r="R6912">
        <v>0</v>
      </c>
      <c r="S6912">
        <v>0</v>
      </c>
      <c r="T6912">
        <v>22.018332999999998</v>
      </c>
      <c r="U6912">
        <v>1464.219167</v>
      </c>
    </row>
    <row r="6913" spans="1:21" x14ac:dyDescent="0.25">
      <c r="A6913" t="s">
        <v>26058</v>
      </c>
      <c r="B6913">
        <v>1</v>
      </c>
      <c r="C6913" t="s">
        <v>78</v>
      </c>
      <c r="D6913" t="s">
        <v>103</v>
      </c>
      <c r="E6913" t="s">
        <v>26059</v>
      </c>
      <c r="F6913" t="s">
        <v>140</v>
      </c>
      <c r="G6913" t="s">
        <v>72</v>
      </c>
      <c r="H6913" t="s">
        <v>129</v>
      </c>
      <c r="I6913" t="s">
        <v>22</v>
      </c>
      <c r="J6913" t="s">
        <v>141</v>
      </c>
      <c r="K6913" t="s">
        <v>26060</v>
      </c>
      <c r="L6913" t="s">
        <v>26061</v>
      </c>
      <c r="M6913">
        <v>0.10722222200000001</v>
      </c>
      <c r="N6913">
        <v>72</v>
      </c>
      <c r="O6913">
        <v>4820</v>
      </c>
      <c r="P6913">
        <v>155</v>
      </c>
      <c r="Q6913">
        <v>1430</v>
      </c>
      <c r="R6913">
        <v>7.72</v>
      </c>
      <c r="S6913">
        <v>516.81110999999999</v>
      </c>
      <c r="T6913">
        <v>16.619444000000001</v>
      </c>
      <c r="U6913">
        <v>153.327777</v>
      </c>
    </row>
    <row r="6914" spans="1:21" x14ac:dyDescent="0.25">
      <c r="A6914" t="s">
        <v>26062</v>
      </c>
      <c r="B6914">
        <v>1</v>
      </c>
      <c r="C6914" t="s">
        <v>78</v>
      </c>
      <c r="D6914" t="s">
        <v>103</v>
      </c>
      <c r="E6914" t="s">
        <v>26063</v>
      </c>
      <c r="F6914" t="s">
        <v>4991</v>
      </c>
      <c r="G6914" t="s">
        <v>71</v>
      </c>
      <c r="H6914" t="s">
        <v>129</v>
      </c>
      <c r="I6914" t="s">
        <v>22</v>
      </c>
      <c r="J6914" t="s">
        <v>141</v>
      </c>
      <c r="K6914" t="s">
        <v>26064</v>
      </c>
      <c r="L6914" t="s">
        <v>26065</v>
      </c>
      <c r="M6914">
        <v>3.0463888880000001</v>
      </c>
      <c r="N6914">
        <v>0</v>
      </c>
      <c r="O6914">
        <v>0</v>
      </c>
      <c r="P6914">
        <v>0</v>
      </c>
      <c r="Q6914">
        <v>1</v>
      </c>
      <c r="R6914">
        <v>0</v>
      </c>
      <c r="S6914">
        <v>0</v>
      </c>
      <c r="T6914">
        <v>0</v>
      </c>
      <c r="U6914">
        <v>3.046389</v>
      </c>
    </row>
    <row r="6915" spans="1:21" x14ac:dyDescent="0.25">
      <c r="A6915" t="s">
        <v>26066</v>
      </c>
      <c r="B6915">
        <v>1</v>
      </c>
      <c r="C6915" t="s">
        <v>78</v>
      </c>
      <c r="D6915" t="s">
        <v>88</v>
      </c>
      <c r="E6915" t="s">
        <v>26067</v>
      </c>
      <c r="F6915" t="s">
        <v>4991</v>
      </c>
      <c r="G6915" t="s">
        <v>71</v>
      </c>
      <c r="H6915" t="s">
        <v>129</v>
      </c>
      <c r="I6915" t="s">
        <v>22</v>
      </c>
      <c r="J6915" t="s">
        <v>141</v>
      </c>
      <c r="K6915" t="s">
        <v>26068</v>
      </c>
      <c r="L6915" t="s">
        <v>26069</v>
      </c>
      <c r="M6915">
        <v>1.1147222219999999</v>
      </c>
      <c r="N6915">
        <v>0</v>
      </c>
      <c r="O6915">
        <v>6</v>
      </c>
      <c r="P6915">
        <v>0</v>
      </c>
      <c r="Q6915">
        <v>0</v>
      </c>
      <c r="R6915">
        <v>0</v>
      </c>
      <c r="S6915">
        <v>6.6883330000000001</v>
      </c>
      <c r="T6915">
        <v>0</v>
      </c>
      <c r="U6915">
        <v>0</v>
      </c>
    </row>
    <row r="6916" spans="1:21" x14ac:dyDescent="0.25">
      <c r="A6916" t="s">
        <v>26070</v>
      </c>
      <c r="B6916">
        <v>1</v>
      </c>
      <c r="C6916" t="s">
        <v>79</v>
      </c>
      <c r="D6916" t="s">
        <v>125</v>
      </c>
      <c r="E6916" t="s">
        <v>4381</v>
      </c>
      <c r="F6916" t="s">
        <v>140</v>
      </c>
      <c r="G6916" t="s">
        <v>72</v>
      </c>
      <c r="H6916" t="s">
        <v>129</v>
      </c>
      <c r="I6916" t="s">
        <v>22</v>
      </c>
      <c r="J6916" t="s">
        <v>141</v>
      </c>
      <c r="K6916" t="s">
        <v>26071</v>
      </c>
      <c r="L6916" t="s">
        <v>13978</v>
      </c>
      <c r="M6916">
        <v>0.41583333300000003</v>
      </c>
      <c r="N6916">
        <v>0</v>
      </c>
      <c r="O6916">
        <v>0</v>
      </c>
      <c r="P6916">
        <v>2</v>
      </c>
      <c r="Q6916">
        <v>161</v>
      </c>
      <c r="R6916">
        <v>0</v>
      </c>
      <c r="S6916">
        <v>0</v>
      </c>
      <c r="T6916">
        <v>0.83166700000000005</v>
      </c>
      <c r="U6916">
        <v>66.949167000000003</v>
      </c>
    </row>
    <row r="6917" spans="1:21" x14ac:dyDescent="0.25">
      <c r="A6917" t="s">
        <v>26072</v>
      </c>
      <c r="B6917">
        <v>1</v>
      </c>
      <c r="C6917" t="s">
        <v>78</v>
      </c>
      <c r="D6917" t="s">
        <v>92</v>
      </c>
      <c r="E6917" t="s">
        <v>26073</v>
      </c>
      <c r="F6917" t="s">
        <v>4991</v>
      </c>
      <c r="G6917" t="s">
        <v>71</v>
      </c>
      <c r="H6917" t="s">
        <v>129</v>
      </c>
      <c r="I6917" t="s">
        <v>22</v>
      </c>
      <c r="J6917" t="s">
        <v>141</v>
      </c>
      <c r="K6917" t="s">
        <v>26074</v>
      </c>
      <c r="L6917" t="s">
        <v>26075</v>
      </c>
      <c r="M6917">
        <v>0.87416666600000004</v>
      </c>
      <c r="N6917">
        <v>0</v>
      </c>
      <c r="O6917">
        <v>0</v>
      </c>
      <c r="P6917">
        <v>0</v>
      </c>
      <c r="Q6917">
        <v>1</v>
      </c>
      <c r="R6917">
        <v>0</v>
      </c>
      <c r="S6917">
        <v>0</v>
      </c>
      <c r="T6917">
        <v>0</v>
      </c>
      <c r="U6917">
        <v>0.87416700000000003</v>
      </c>
    </row>
    <row r="6918" spans="1:21" x14ac:dyDescent="0.25">
      <c r="A6918" t="s">
        <v>26076</v>
      </c>
      <c r="B6918">
        <v>1</v>
      </c>
      <c r="C6918" t="s">
        <v>78</v>
      </c>
      <c r="D6918" t="s">
        <v>92</v>
      </c>
      <c r="E6918" t="s">
        <v>26077</v>
      </c>
      <c r="F6918" t="s">
        <v>4991</v>
      </c>
      <c r="G6918" t="s">
        <v>71</v>
      </c>
      <c r="H6918" t="s">
        <v>129</v>
      </c>
      <c r="I6918" t="s">
        <v>22</v>
      </c>
      <c r="J6918" t="s">
        <v>141</v>
      </c>
      <c r="K6918" t="s">
        <v>26078</v>
      </c>
      <c r="L6918" t="s">
        <v>26079</v>
      </c>
      <c r="M6918">
        <v>6.8152777770000004</v>
      </c>
      <c r="N6918">
        <v>0</v>
      </c>
      <c r="O6918">
        <v>1</v>
      </c>
      <c r="P6918">
        <v>0</v>
      </c>
      <c r="Q6918">
        <v>0</v>
      </c>
      <c r="R6918">
        <v>0</v>
      </c>
      <c r="S6918">
        <v>6.8152780000000002</v>
      </c>
      <c r="T6918">
        <v>0</v>
      </c>
      <c r="U6918">
        <v>0</v>
      </c>
    </row>
    <row r="6919" spans="1:21" x14ac:dyDescent="0.25">
      <c r="A6919" t="s">
        <v>26080</v>
      </c>
      <c r="B6919">
        <v>1</v>
      </c>
      <c r="C6919" t="s">
        <v>79</v>
      </c>
      <c r="D6919" t="s">
        <v>109</v>
      </c>
      <c r="E6919" t="s">
        <v>26081</v>
      </c>
      <c r="F6919" t="s">
        <v>4991</v>
      </c>
      <c r="G6919" t="s">
        <v>71</v>
      </c>
      <c r="H6919" t="s">
        <v>129</v>
      </c>
      <c r="I6919" t="s">
        <v>22</v>
      </c>
      <c r="J6919" t="s">
        <v>141</v>
      </c>
      <c r="K6919" t="s">
        <v>26082</v>
      </c>
      <c r="L6919" t="s">
        <v>26083</v>
      </c>
      <c r="M6919">
        <v>2.5872222219999998</v>
      </c>
      <c r="N6919">
        <v>0</v>
      </c>
      <c r="O6919">
        <v>0</v>
      </c>
      <c r="P6919">
        <v>0</v>
      </c>
      <c r="Q6919">
        <v>1</v>
      </c>
      <c r="R6919">
        <v>0</v>
      </c>
      <c r="S6919">
        <v>0</v>
      </c>
      <c r="T6919">
        <v>0</v>
      </c>
      <c r="U6919">
        <v>2.5872220000000001</v>
      </c>
    </row>
    <row r="6920" spans="1:21" x14ac:dyDescent="0.25">
      <c r="A6920" t="s">
        <v>26084</v>
      </c>
      <c r="B6920">
        <v>1</v>
      </c>
      <c r="C6920" t="s">
        <v>79</v>
      </c>
      <c r="D6920" t="s">
        <v>109</v>
      </c>
      <c r="E6920" t="s">
        <v>26085</v>
      </c>
      <c r="F6920" t="s">
        <v>4991</v>
      </c>
      <c r="G6920" t="s">
        <v>71</v>
      </c>
      <c r="H6920" t="s">
        <v>129</v>
      </c>
      <c r="I6920" t="s">
        <v>22</v>
      </c>
      <c r="J6920" t="s">
        <v>141</v>
      </c>
      <c r="K6920" t="s">
        <v>26086</v>
      </c>
      <c r="L6920" t="s">
        <v>26087</v>
      </c>
      <c r="M6920">
        <v>4.5555555549999998</v>
      </c>
      <c r="N6920">
        <v>0</v>
      </c>
      <c r="O6920">
        <v>0</v>
      </c>
      <c r="P6920">
        <v>0</v>
      </c>
      <c r="Q6920">
        <v>2</v>
      </c>
      <c r="R6920">
        <v>0</v>
      </c>
      <c r="S6920">
        <v>0</v>
      </c>
      <c r="T6920">
        <v>0</v>
      </c>
      <c r="U6920">
        <v>9.1111109999999993</v>
      </c>
    </row>
    <row r="6921" spans="1:21" x14ac:dyDescent="0.25">
      <c r="A6921" t="s">
        <v>26088</v>
      </c>
      <c r="B6921">
        <v>1</v>
      </c>
      <c r="C6921" t="s">
        <v>79</v>
      </c>
      <c r="D6921" t="s">
        <v>109</v>
      </c>
      <c r="E6921" t="s">
        <v>26089</v>
      </c>
      <c r="F6921" t="s">
        <v>4986</v>
      </c>
      <c r="G6921" t="s">
        <v>71</v>
      </c>
      <c r="H6921" t="s">
        <v>129</v>
      </c>
      <c r="I6921" t="s">
        <v>22</v>
      </c>
      <c r="J6921" t="s">
        <v>141</v>
      </c>
      <c r="K6921" t="s">
        <v>26090</v>
      </c>
      <c r="L6921" t="s">
        <v>26091</v>
      </c>
      <c r="M6921">
        <v>2.2183333329999999</v>
      </c>
      <c r="N6921">
        <v>0</v>
      </c>
      <c r="O6921">
        <v>0</v>
      </c>
      <c r="P6921">
        <v>0</v>
      </c>
      <c r="Q6921">
        <v>52</v>
      </c>
      <c r="R6921">
        <v>0</v>
      </c>
      <c r="S6921">
        <v>0</v>
      </c>
      <c r="T6921">
        <v>0</v>
      </c>
      <c r="U6921">
        <v>115.35333300000001</v>
      </c>
    </row>
    <row r="6922" spans="1:21" x14ac:dyDescent="0.25">
      <c r="A6922" t="s">
        <v>26092</v>
      </c>
      <c r="B6922">
        <v>1</v>
      </c>
      <c r="C6922" t="s">
        <v>79</v>
      </c>
      <c r="D6922" t="s">
        <v>120</v>
      </c>
      <c r="E6922" t="s">
        <v>26093</v>
      </c>
      <c r="F6922" t="s">
        <v>4991</v>
      </c>
      <c r="G6922" t="s">
        <v>71</v>
      </c>
      <c r="H6922" t="s">
        <v>129</v>
      </c>
      <c r="I6922" t="s">
        <v>22</v>
      </c>
      <c r="J6922" t="s">
        <v>141</v>
      </c>
      <c r="K6922" t="s">
        <v>26094</v>
      </c>
      <c r="L6922" t="s">
        <v>26095</v>
      </c>
      <c r="M6922">
        <v>0.71555555500000001</v>
      </c>
      <c r="N6922">
        <v>0</v>
      </c>
      <c r="O6922">
        <v>2</v>
      </c>
      <c r="P6922">
        <v>0</v>
      </c>
      <c r="Q6922">
        <v>0</v>
      </c>
      <c r="R6922">
        <v>0</v>
      </c>
      <c r="S6922">
        <v>1.431111</v>
      </c>
      <c r="T6922">
        <v>0</v>
      </c>
      <c r="U6922">
        <v>0</v>
      </c>
    </row>
    <row r="6923" spans="1:21" x14ac:dyDescent="0.25">
      <c r="A6923" t="s">
        <v>26096</v>
      </c>
      <c r="B6923">
        <v>1</v>
      </c>
      <c r="C6923" t="s">
        <v>78</v>
      </c>
      <c r="D6923" t="s">
        <v>91</v>
      </c>
      <c r="E6923" t="s">
        <v>26097</v>
      </c>
      <c r="F6923" t="s">
        <v>5012</v>
      </c>
      <c r="G6923" t="s">
        <v>72</v>
      </c>
      <c r="H6923" t="s">
        <v>129</v>
      </c>
      <c r="I6923" t="s">
        <v>22</v>
      </c>
      <c r="J6923" t="s">
        <v>141</v>
      </c>
      <c r="K6923" t="s">
        <v>26098</v>
      </c>
      <c r="L6923" t="s">
        <v>26099</v>
      </c>
      <c r="M6923">
        <v>2.3402777769999998</v>
      </c>
      <c r="N6923">
        <v>0</v>
      </c>
      <c r="O6923">
        <v>0</v>
      </c>
      <c r="P6923">
        <v>1</v>
      </c>
      <c r="Q6923">
        <v>17</v>
      </c>
      <c r="R6923">
        <v>0</v>
      </c>
      <c r="S6923">
        <v>0</v>
      </c>
      <c r="T6923">
        <v>2.3402780000000001</v>
      </c>
      <c r="U6923">
        <v>39.784722000000002</v>
      </c>
    </row>
    <row r="6924" spans="1:21" x14ac:dyDescent="0.25">
      <c r="A6924" t="s">
        <v>26100</v>
      </c>
      <c r="B6924">
        <v>1</v>
      </c>
      <c r="C6924" t="s">
        <v>78</v>
      </c>
      <c r="D6924" t="s">
        <v>91</v>
      </c>
      <c r="E6924" t="s">
        <v>26101</v>
      </c>
      <c r="F6924" t="s">
        <v>140</v>
      </c>
      <c r="G6924" t="s">
        <v>72</v>
      </c>
      <c r="H6924" t="s">
        <v>129</v>
      </c>
      <c r="I6924" t="s">
        <v>22</v>
      </c>
      <c r="J6924" t="s">
        <v>141</v>
      </c>
      <c r="K6924" t="s">
        <v>26102</v>
      </c>
      <c r="L6924" t="s">
        <v>26103</v>
      </c>
      <c r="M6924">
        <v>0.45861111100000002</v>
      </c>
      <c r="N6924">
        <v>0</v>
      </c>
      <c r="O6924">
        <v>0</v>
      </c>
      <c r="P6924">
        <v>52</v>
      </c>
      <c r="Q6924">
        <v>4</v>
      </c>
      <c r="R6924">
        <v>0</v>
      </c>
      <c r="S6924">
        <v>0</v>
      </c>
      <c r="T6924">
        <v>23.847778000000002</v>
      </c>
      <c r="U6924">
        <v>1.834444</v>
      </c>
    </row>
    <row r="6925" spans="1:21" x14ac:dyDescent="0.25">
      <c r="A6925" t="s">
        <v>26104</v>
      </c>
      <c r="B6925">
        <v>1</v>
      </c>
      <c r="C6925" t="s">
        <v>78</v>
      </c>
      <c r="D6925" t="s">
        <v>96</v>
      </c>
      <c r="E6925" t="s">
        <v>26105</v>
      </c>
      <c r="F6925" t="s">
        <v>4991</v>
      </c>
      <c r="G6925" t="s">
        <v>71</v>
      </c>
      <c r="H6925" t="s">
        <v>129</v>
      </c>
      <c r="I6925" t="s">
        <v>22</v>
      </c>
      <c r="J6925" t="s">
        <v>141</v>
      </c>
      <c r="K6925" t="s">
        <v>26106</v>
      </c>
      <c r="L6925" t="s">
        <v>26107</v>
      </c>
      <c r="M6925">
        <v>4.8819444440000002</v>
      </c>
      <c r="N6925">
        <v>0</v>
      </c>
      <c r="O6925">
        <v>3</v>
      </c>
      <c r="P6925">
        <v>0</v>
      </c>
      <c r="Q6925">
        <v>0</v>
      </c>
      <c r="R6925">
        <v>0</v>
      </c>
      <c r="S6925">
        <v>14.645833</v>
      </c>
      <c r="T6925">
        <v>0</v>
      </c>
      <c r="U6925">
        <v>0</v>
      </c>
    </row>
    <row r="6926" spans="1:21" x14ac:dyDescent="0.25">
      <c r="A6926" t="s">
        <v>26108</v>
      </c>
      <c r="B6926">
        <v>1</v>
      </c>
      <c r="C6926" t="s">
        <v>78</v>
      </c>
      <c r="D6926" t="s">
        <v>96</v>
      </c>
      <c r="E6926" t="s">
        <v>26109</v>
      </c>
      <c r="F6926" t="s">
        <v>5012</v>
      </c>
      <c r="G6926" t="s">
        <v>72</v>
      </c>
      <c r="H6926" t="s">
        <v>129</v>
      </c>
      <c r="I6926" t="s">
        <v>22</v>
      </c>
      <c r="J6926" t="s">
        <v>141</v>
      </c>
      <c r="K6926" t="s">
        <v>26110</v>
      </c>
      <c r="L6926" t="s">
        <v>26111</v>
      </c>
      <c r="M6926">
        <v>5.3086111110000003</v>
      </c>
      <c r="N6926">
        <v>0</v>
      </c>
      <c r="O6926">
        <v>15</v>
      </c>
      <c r="P6926">
        <v>0</v>
      </c>
      <c r="Q6926">
        <v>0</v>
      </c>
      <c r="R6926">
        <v>0</v>
      </c>
      <c r="S6926">
        <v>79.629166999999995</v>
      </c>
      <c r="T6926">
        <v>0</v>
      </c>
      <c r="U6926">
        <v>0</v>
      </c>
    </row>
    <row r="6927" spans="1:21" x14ac:dyDescent="0.25">
      <c r="A6927" t="s">
        <v>26112</v>
      </c>
      <c r="B6927">
        <v>1</v>
      </c>
      <c r="C6927" t="s">
        <v>78</v>
      </c>
      <c r="D6927" t="s">
        <v>96</v>
      </c>
      <c r="E6927" t="s">
        <v>26113</v>
      </c>
      <c r="F6927" t="s">
        <v>128</v>
      </c>
      <c r="G6927" t="s">
        <v>71</v>
      </c>
      <c r="H6927" t="s">
        <v>129</v>
      </c>
      <c r="I6927" t="s">
        <v>22</v>
      </c>
      <c r="J6927" t="s">
        <v>130</v>
      </c>
      <c r="K6927" t="s">
        <v>26114</v>
      </c>
      <c r="L6927" t="s">
        <v>26115</v>
      </c>
      <c r="M6927">
        <v>1.3833333329999999</v>
      </c>
      <c r="N6927">
        <v>0</v>
      </c>
      <c r="O6927">
        <v>111</v>
      </c>
      <c r="P6927">
        <v>1</v>
      </c>
      <c r="Q6927">
        <v>4</v>
      </c>
      <c r="R6927">
        <v>0</v>
      </c>
      <c r="S6927">
        <v>153.55000000000001</v>
      </c>
      <c r="T6927">
        <v>1.3833329999999999</v>
      </c>
      <c r="U6927">
        <v>5.5333329999999998</v>
      </c>
    </row>
    <row r="6928" spans="1:21" x14ac:dyDescent="0.25">
      <c r="A6928" t="s">
        <v>26116</v>
      </c>
      <c r="B6928">
        <v>1</v>
      </c>
      <c r="C6928" t="s">
        <v>78</v>
      </c>
      <c r="D6928" t="s">
        <v>96</v>
      </c>
      <c r="E6928" t="s">
        <v>26117</v>
      </c>
      <c r="F6928" t="s">
        <v>128</v>
      </c>
      <c r="G6928" t="s">
        <v>71</v>
      </c>
      <c r="H6928" t="s">
        <v>129</v>
      </c>
      <c r="I6928" t="s">
        <v>22</v>
      </c>
      <c r="J6928" t="s">
        <v>130</v>
      </c>
      <c r="K6928" t="s">
        <v>26118</v>
      </c>
      <c r="L6928" t="s">
        <v>26119</v>
      </c>
      <c r="M6928">
        <v>2.0252777769999999</v>
      </c>
      <c r="N6928">
        <v>0</v>
      </c>
      <c r="O6928">
        <v>62</v>
      </c>
      <c r="P6928">
        <v>1</v>
      </c>
      <c r="Q6928">
        <v>0</v>
      </c>
      <c r="R6928">
        <v>0</v>
      </c>
      <c r="S6928">
        <v>125.567222</v>
      </c>
      <c r="T6928">
        <v>2.0252780000000001</v>
      </c>
      <c r="U6928">
        <v>0</v>
      </c>
    </row>
    <row r="6929" spans="1:21" x14ac:dyDescent="0.25">
      <c r="A6929" t="s">
        <v>26120</v>
      </c>
      <c r="B6929">
        <v>1</v>
      </c>
      <c r="C6929" t="s">
        <v>78</v>
      </c>
      <c r="D6929" t="s">
        <v>91</v>
      </c>
      <c r="E6929" t="s">
        <v>26121</v>
      </c>
      <c r="F6929" t="s">
        <v>140</v>
      </c>
      <c r="G6929" t="s">
        <v>72</v>
      </c>
      <c r="H6929" t="s">
        <v>129</v>
      </c>
      <c r="I6929" t="s">
        <v>22</v>
      </c>
      <c r="J6929" t="s">
        <v>141</v>
      </c>
      <c r="K6929" t="s">
        <v>26122</v>
      </c>
      <c r="L6929" t="s">
        <v>26123</v>
      </c>
      <c r="M6929">
        <v>0.65249999999999997</v>
      </c>
      <c r="N6929">
        <v>0</v>
      </c>
      <c r="O6929">
        <v>0</v>
      </c>
      <c r="P6929">
        <v>20</v>
      </c>
      <c r="Q6929">
        <v>487</v>
      </c>
      <c r="R6929">
        <v>0</v>
      </c>
      <c r="S6929">
        <v>0</v>
      </c>
      <c r="T6929">
        <v>13.05</v>
      </c>
      <c r="U6929">
        <v>317.76749999999998</v>
      </c>
    </row>
    <row r="6930" spans="1:21" x14ac:dyDescent="0.25">
      <c r="A6930" t="s">
        <v>26124</v>
      </c>
      <c r="B6930">
        <v>1</v>
      </c>
      <c r="C6930" t="s">
        <v>78</v>
      </c>
      <c r="D6930" t="s">
        <v>91</v>
      </c>
      <c r="E6930" t="s">
        <v>26125</v>
      </c>
      <c r="F6930" t="s">
        <v>177</v>
      </c>
      <c r="G6930" t="s">
        <v>72</v>
      </c>
      <c r="H6930" t="s">
        <v>129</v>
      </c>
      <c r="I6930" t="s">
        <v>22</v>
      </c>
      <c r="J6930" t="s">
        <v>130</v>
      </c>
      <c r="K6930" t="s">
        <v>26126</v>
      </c>
      <c r="L6930" t="s">
        <v>26127</v>
      </c>
      <c r="M6930">
        <v>8.1655555549999992</v>
      </c>
      <c r="N6930">
        <v>0</v>
      </c>
      <c r="O6930">
        <v>0</v>
      </c>
      <c r="P6930">
        <v>30</v>
      </c>
      <c r="Q6930">
        <v>1606</v>
      </c>
      <c r="R6930">
        <v>0</v>
      </c>
      <c r="S6930">
        <v>0</v>
      </c>
      <c r="T6930">
        <v>244.966667</v>
      </c>
      <c r="U6930">
        <v>13113.882221</v>
      </c>
    </row>
    <row r="6931" spans="1:21" x14ac:dyDescent="0.25">
      <c r="A6931" t="s">
        <v>26128</v>
      </c>
      <c r="B6931">
        <v>1</v>
      </c>
      <c r="C6931" t="s">
        <v>79</v>
      </c>
      <c r="D6931" t="s">
        <v>115</v>
      </c>
      <c r="E6931" t="s">
        <v>26129</v>
      </c>
      <c r="F6931" t="s">
        <v>4991</v>
      </c>
      <c r="G6931" t="s">
        <v>71</v>
      </c>
      <c r="H6931" t="s">
        <v>129</v>
      </c>
      <c r="I6931" t="s">
        <v>22</v>
      </c>
      <c r="J6931" t="s">
        <v>141</v>
      </c>
      <c r="K6931" t="s">
        <v>26130</v>
      </c>
      <c r="L6931" t="s">
        <v>26131</v>
      </c>
      <c r="M6931">
        <v>1.58</v>
      </c>
      <c r="N6931">
        <v>0</v>
      </c>
      <c r="O6931">
        <v>0</v>
      </c>
      <c r="P6931">
        <v>0</v>
      </c>
      <c r="Q6931">
        <v>1</v>
      </c>
      <c r="R6931">
        <v>0</v>
      </c>
      <c r="S6931">
        <v>0</v>
      </c>
      <c r="T6931">
        <v>0</v>
      </c>
      <c r="U6931">
        <v>1.58</v>
      </c>
    </row>
    <row r="6932" spans="1:21" x14ac:dyDescent="0.25">
      <c r="A6932" t="s">
        <v>26132</v>
      </c>
      <c r="B6932">
        <v>1</v>
      </c>
      <c r="C6932" t="s">
        <v>79</v>
      </c>
      <c r="D6932" t="s">
        <v>115</v>
      </c>
      <c r="E6932" t="s">
        <v>26133</v>
      </c>
      <c r="F6932" t="s">
        <v>6823</v>
      </c>
      <c r="G6932" t="s">
        <v>71</v>
      </c>
      <c r="H6932" t="s">
        <v>129</v>
      </c>
      <c r="I6932" t="s">
        <v>22</v>
      </c>
      <c r="J6932" t="s">
        <v>141</v>
      </c>
      <c r="K6932" t="s">
        <v>26134</v>
      </c>
      <c r="L6932" t="s">
        <v>26135</v>
      </c>
      <c r="M6932">
        <v>4.2811111110000004</v>
      </c>
      <c r="N6932">
        <v>0</v>
      </c>
      <c r="O6932">
        <v>0</v>
      </c>
      <c r="P6932">
        <v>2</v>
      </c>
      <c r="Q6932">
        <v>28</v>
      </c>
      <c r="R6932">
        <v>0</v>
      </c>
      <c r="S6932">
        <v>0</v>
      </c>
      <c r="T6932">
        <v>8.5622220000000002</v>
      </c>
      <c r="U6932">
        <v>119.871111</v>
      </c>
    </row>
    <row r="6933" spans="1:21" x14ac:dyDescent="0.25">
      <c r="A6933" t="s">
        <v>26136</v>
      </c>
      <c r="B6933">
        <v>1</v>
      </c>
      <c r="C6933" t="s">
        <v>79</v>
      </c>
      <c r="D6933" t="s">
        <v>115</v>
      </c>
      <c r="E6933" t="s">
        <v>26137</v>
      </c>
      <c r="F6933" t="s">
        <v>4991</v>
      </c>
      <c r="G6933" t="s">
        <v>71</v>
      </c>
      <c r="H6933" t="s">
        <v>129</v>
      </c>
      <c r="I6933" t="s">
        <v>22</v>
      </c>
      <c r="J6933" t="s">
        <v>141</v>
      </c>
      <c r="K6933" t="s">
        <v>26138</v>
      </c>
      <c r="L6933" t="s">
        <v>26139</v>
      </c>
      <c r="M6933">
        <v>1.884166666</v>
      </c>
      <c r="N6933">
        <v>0</v>
      </c>
      <c r="O6933">
        <v>0</v>
      </c>
      <c r="P6933">
        <v>0</v>
      </c>
      <c r="Q6933">
        <v>1</v>
      </c>
      <c r="R6933">
        <v>0</v>
      </c>
      <c r="S6933">
        <v>0</v>
      </c>
      <c r="T6933">
        <v>0</v>
      </c>
      <c r="U6933">
        <v>1.8841669999999999</v>
      </c>
    </row>
    <row r="6934" spans="1:21" x14ac:dyDescent="0.25">
      <c r="A6934" t="s">
        <v>26140</v>
      </c>
      <c r="B6934">
        <v>1</v>
      </c>
      <c r="C6934" t="s">
        <v>79</v>
      </c>
      <c r="D6934" t="s">
        <v>115</v>
      </c>
      <c r="E6934" t="s">
        <v>26141</v>
      </c>
      <c r="F6934" t="s">
        <v>5470</v>
      </c>
      <c r="G6934" t="s">
        <v>71</v>
      </c>
      <c r="H6934" t="s">
        <v>129</v>
      </c>
      <c r="I6934" t="s">
        <v>22</v>
      </c>
      <c r="J6934" t="s">
        <v>141</v>
      </c>
      <c r="K6934" t="s">
        <v>26142</v>
      </c>
      <c r="L6934" t="s">
        <v>26143</v>
      </c>
      <c r="M6934">
        <v>0.55305555500000003</v>
      </c>
      <c r="N6934">
        <v>0</v>
      </c>
      <c r="O6934">
        <v>3</v>
      </c>
      <c r="P6934">
        <v>2</v>
      </c>
      <c r="Q6934">
        <v>22</v>
      </c>
      <c r="R6934">
        <v>0</v>
      </c>
      <c r="S6934">
        <v>1.6591670000000001</v>
      </c>
      <c r="T6934">
        <v>1.1061110000000001</v>
      </c>
      <c r="U6934">
        <v>12.167222000000001</v>
      </c>
    </row>
    <row r="6935" spans="1:21" x14ac:dyDescent="0.25">
      <c r="A6935" t="s">
        <v>26144</v>
      </c>
      <c r="B6935">
        <v>1</v>
      </c>
      <c r="C6935" t="s">
        <v>79</v>
      </c>
      <c r="D6935" t="s">
        <v>124</v>
      </c>
      <c r="E6935" t="s">
        <v>24155</v>
      </c>
      <c r="F6935" t="s">
        <v>140</v>
      </c>
      <c r="G6935" t="s">
        <v>72</v>
      </c>
      <c r="H6935" t="s">
        <v>129</v>
      </c>
      <c r="I6935" t="s">
        <v>22</v>
      </c>
      <c r="J6935" t="s">
        <v>141</v>
      </c>
      <c r="K6935" t="s">
        <v>26145</v>
      </c>
      <c r="L6935" t="s">
        <v>26146</v>
      </c>
      <c r="M6935">
        <v>0.32888888799999999</v>
      </c>
      <c r="N6935">
        <v>24</v>
      </c>
      <c r="O6935">
        <v>1020</v>
      </c>
      <c r="P6935">
        <v>2</v>
      </c>
      <c r="Q6935">
        <v>31</v>
      </c>
      <c r="R6935">
        <v>7.8933330000000002</v>
      </c>
      <c r="S6935">
        <v>335.46666599999998</v>
      </c>
      <c r="T6935">
        <v>0.65777799999999997</v>
      </c>
      <c r="U6935">
        <v>10.195556</v>
      </c>
    </row>
    <row r="6936" spans="1:21" x14ac:dyDescent="0.25">
      <c r="A6936" t="s">
        <v>26147</v>
      </c>
      <c r="B6936">
        <v>1</v>
      </c>
      <c r="C6936" t="s">
        <v>78</v>
      </c>
      <c r="D6936" t="s">
        <v>737</v>
      </c>
      <c r="E6936" t="s">
        <v>26148</v>
      </c>
      <c r="F6936" t="s">
        <v>5070</v>
      </c>
      <c r="G6936" t="s">
        <v>71</v>
      </c>
      <c r="H6936" t="s">
        <v>129</v>
      </c>
      <c r="I6936" t="s">
        <v>22</v>
      </c>
      <c r="J6936" t="s">
        <v>141</v>
      </c>
      <c r="K6936" t="s">
        <v>26149</v>
      </c>
      <c r="L6936" t="s">
        <v>26150</v>
      </c>
      <c r="M6936">
        <v>1.8374999999999999</v>
      </c>
      <c r="N6936">
        <v>0</v>
      </c>
      <c r="O6936">
        <v>6</v>
      </c>
      <c r="P6936">
        <v>0</v>
      </c>
      <c r="Q6936">
        <v>0</v>
      </c>
      <c r="R6936">
        <v>0</v>
      </c>
      <c r="S6936">
        <v>11.025</v>
      </c>
      <c r="T6936">
        <v>0</v>
      </c>
      <c r="U6936">
        <v>0</v>
      </c>
    </row>
    <row r="6937" spans="1:21" x14ac:dyDescent="0.25">
      <c r="A6937" t="s">
        <v>26151</v>
      </c>
      <c r="B6937">
        <v>1</v>
      </c>
      <c r="C6937" t="s">
        <v>78</v>
      </c>
      <c r="D6937" t="s">
        <v>737</v>
      </c>
      <c r="E6937" t="s">
        <v>26152</v>
      </c>
      <c r="F6937" t="s">
        <v>5538</v>
      </c>
      <c r="G6937" t="s">
        <v>72</v>
      </c>
      <c r="H6937" t="s">
        <v>129</v>
      </c>
      <c r="I6937" t="s">
        <v>22</v>
      </c>
      <c r="J6937" t="s">
        <v>141</v>
      </c>
      <c r="K6937" t="s">
        <v>26153</v>
      </c>
      <c r="L6937" t="s">
        <v>26154</v>
      </c>
      <c r="M6937">
        <v>0.57083333300000005</v>
      </c>
      <c r="N6937">
        <v>1</v>
      </c>
      <c r="O6937">
        <v>1026</v>
      </c>
      <c r="P6937">
        <v>0</v>
      </c>
      <c r="Q6937">
        <v>0</v>
      </c>
      <c r="R6937">
        <v>0.57083300000000003</v>
      </c>
      <c r="S6937">
        <v>585.67499999999995</v>
      </c>
      <c r="T6937">
        <v>0</v>
      </c>
      <c r="U6937">
        <v>0</v>
      </c>
    </row>
    <row r="6938" spans="1:21" x14ac:dyDescent="0.25">
      <c r="A6938" t="s">
        <v>26155</v>
      </c>
      <c r="B6938">
        <v>1</v>
      </c>
      <c r="C6938" t="s">
        <v>79</v>
      </c>
      <c r="D6938" t="s">
        <v>120</v>
      </c>
      <c r="E6938" t="s">
        <v>26156</v>
      </c>
      <c r="F6938" t="s">
        <v>4986</v>
      </c>
      <c r="G6938" t="s">
        <v>71</v>
      </c>
      <c r="H6938" t="s">
        <v>129</v>
      </c>
      <c r="I6938" t="s">
        <v>22</v>
      </c>
      <c r="J6938" t="s">
        <v>141</v>
      </c>
      <c r="K6938" t="s">
        <v>26157</v>
      </c>
      <c r="L6938" t="s">
        <v>26158</v>
      </c>
      <c r="M6938">
        <v>1.143888888</v>
      </c>
      <c r="N6938">
        <v>0</v>
      </c>
      <c r="O6938">
        <v>19</v>
      </c>
      <c r="P6938">
        <v>0</v>
      </c>
      <c r="Q6938">
        <v>1</v>
      </c>
      <c r="R6938">
        <v>0</v>
      </c>
      <c r="S6938">
        <v>21.733889000000001</v>
      </c>
      <c r="T6938">
        <v>0</v>
      </c>
      <c r="U6938">
        <v>1.1438889999999999</v>
      </c>
    </row>
    <row r="6939" spans="1:21" x14ac:dyDescent="0.25">
      <c r="A6939" t="s">
        <v>26159</v>
      </c>
      <c r="B6939">
        <v>1</v>
      </c>
      <c r="C6939" t="s">
        <v>79</v>
      </c>
      <c r="D6939" t="s">
        <v>116</v>
      </c>
      <c r="E6939" t="s">
        <v>26160</v>
      </c>
      <c r="F6939" t="s">
        <v>5748</v>
      </c>
      <c r="G6939" t="s">
        <v>71</v>
      </c>
      <c r="H6939" t="s">
        <v>129</v>
      </c>
      <c r="I6939" t="s">
        <v>22</v>
      </c>
      <c r="J6939" t="s">
        <v>141</v>
      </c>
      <c r="K6939" t="s">
        <v>26161</v>
      </c>
      <c r="L6939" t="s">
        <v>26162</v>
      </c>
      <c r="M6939">
        <v>0.64444444400000001</v>
      </c>
      <c r="N6939">
        <v>0</v>
      </c>
      <c r="O6939">
        <v>0</v>
      </c>
      <c r="P6939">
        <v>1</v>
      </c>
      <c r="Q6939">
        <v>9</v>
      </c>
      <c r="R6939">
        <v>0</v>
      </c>
      <c r="S6939">
        <v>0</v>
      </c>
      <c r="T6939">
        <v>0.64444400000000002</v>
      </c>
      <c r="U6939">
        <v>5.8</v>
      </c>
    </row>
    <row r="6940" spans="1:21" x14ac:dyDescent="0.25">
      <c r="A6940" t="s">
        <v>26163</v>
      </c>
      <c r="B6940">
        <v>1</v>
      </c>
      <c r="C6940" t="s">
        <v>79</v>
      </c>
      <c r="D6940" t="s">
        <v>123</v>
      </c>
      <c r="E6940" t="s">
        <v>4057</v>
      </c>
      <c r="F6940" t="s">
        <v>140</v>
      </c>
      <c r="G6940" t="s">
        <v>72</v>
      </c>
      <c r="H6940" t="s">
        <v>129</v>
      </c>
      <c r="I6940" t="s">
        <v>22</v>
      </c>
      <c r="J6940" t="s">
        <v>141</v>
      </c>
      <c r="K6940" t="s">
        <v>26164</v>
      </c>
      <c r="L6940" t="s">
        <v>26165</v>
      </c>
      <c r="M6940">
        <v>0.21111111099999999</v>
      </c>
      <c r="N6940">
        <v>17</v>
      </c>
      <c r="O6940">
        <v>1981</v>
      </c>
      <c r="P6940">
        <v>41</v>
      </c>
      <c r="Q6940">
        <v>427</v>
      </c>
      <c r="R6940">
        <v>3.588889</v>
      </c>
      <c r="S6940">
        <v>418.21111100000002</v>
      </c>
      <c r="T6940">
        <v>8.6555560000000007</v>
      </c>
      <c r="U6940">
        <v>90.144443999999993</v>
      </c>
    </row>
    <row r="6941" spans="1:21" x14ac:dyDescent="0.25">
      <c r="A6941" t="s">
        <v>26166</v>
      </c>
      <c r="B6941">
        <v>1</v>
      </c>
      <c r="C6941" t="s">
        <v>79</v>
      </c>
      <c r="D6941" t="s">
        <v>120</v>
      </c>
      <c r="E6941" t="s">
        <v>26167</v>
      </c>
      <c r="F6941" t="s">
        <v>4986</v>
      </c>
      <c r="G6941" t="s">
        <v>71</v>
      </c>
      <c r="H6941" t="s">
        <v>129</v>
      </c>
      <c r="I6941" t="s">
        <v>22</v>
      </c>
      <c r="J6941" t="s">
        <v>141</v>
      </c>
      <c r="K6941" t="s">
        <v>26168</v>
      </c>
      <c r="L6941" t="s">
        <v>26169</v>
      </c>
      <c r="M6941">
        <v>1.473333333</v>
      </c>
      <c r="N6941">
        <v>0</v>
      </c>
      <c r="O6941">
        <v>76</v>
      </c>
      <c r="P6941">
        <v>0</v>
      </c>
      <c r="Q6941">
        <v>0</v>
      </c>
      <c r="R6941">
        <v>0</v>
      </c>
      <c r="S6941">
        <v>111.973333</v>
      </c>
      <c r="T6941">
        <v>0</v>
      </c>
      <c r="U6941">
        <v>0</v>
      </c>
    </row>
    <row r="6942" spans="1:21" x14ac:dyDescent="0.25">
      <c r="A6942" t="s">
        <v>26170</v>
      </c>
      <c r="B6942">
        <v>1</v>
      </c>
      <c r="C6942" t="s">
        <v>78</v>
      </c>
      <c r="D6942" t="s">
        <v>84</v>
      </c>
      <c r="E6942" t="s">
        <v>26171</v>
      </c>
      <c r="F6942" t="s">
        <v>154</v>
      </c>
      <c r="G6942" t="s">
        <v>72</v>
      </c>
      <c r="H6942" t="s">
        <v>129</v>
      </c>
      <c r="I6942" t="s">
        <v>22</v>
      </c>
      <c r="J6942" t="s">
        <v>130</v>
      </c>
      <c r="K6942" t="s">
        <v>26172</v>
      </c>
      <c r="L6942" t="s">
        <v>26173</v>
      </c>
      <c r="M6942">
        <v>0.12888888800000001</v>
      </c>
      <c r="N6942">
        <v>59</v>
      </c>
      <c r="O6942">
        <v>16758</v>
      </c>
      <c r="P6942">
        <v>3</v>
      </c>
      <c r="Q6942">
        <v>42</v>
      </c>
      <c r="R6942">
        <v>7.604444</v>
      </c>
      <c r="S6942">
        <v>2159.919985</v>
      </c>
      <c r="T6942">
        <v>0.38666699999999998</v>
      </c>
      <c r="U6942">
        <v>5.4133329999999997</v>
      </c>
    </row>
    <row r="6943" spans="1:21" x14ac:dyDescent="0.25">
      <c r="A6943" t="s">
        <v>26174</v>
      </c>
      <c r="B6943">
        <v>1</v>
      </c>
      <c r="C6943" t="s">
        <v>78</v>
      </c>
      <c r="D6943" t="s">
        <v>103</v>
      </c>
      <c r="E6943" t="s">
        <v>26175</v>
      </c>
      <c r="F6943" t="s">
        <v>140</v>
      </c>
      <c r="G6943" t="s">
        <v>72</v>
      </c>
      <c r="H6943" t="s">
        <v>129</v>
      </c>
      <c r="I6943" t="s">
        <v>22</v>
      </c>
      <c r="J6943" t="s">
        <v>141</v>
      </c>
      <c r="K6943" t="s">
        <v>26176</v>
      </c>
      <c r="L6943" t="s">
        <v>26177</v>
      </c>
      <c r="M6943">
        <v>1.048888888</v>
      </c>
      <c r="N6943">
        <v>10</v>
      </c>
      <c r="O6943">
        <v>807</v>
      </c>
      <c r="P6943">
        <v>2</v>
      </c>
      <c r="Q6943">
        <v>111</v>
      </c>
      <c r="R6943">
        <v>10.488889</v>
      </c>
      <c r="S6943">
        <v>846.45333300000004</v>
      </c>
      <c r="T6943">
        <v>2.0977779999999999</v>
      </c>
      <c r="U6943">
        <v>116.42666699999999</v>
      </c>
    </row>
    <row r="6944" spans="1:21" x14ac:dyDescent="0.25">
      <c r="A6944" t="s">
        <v>26178</v>
      </c>
      <c r="B6944">
        <v>1</v>
      </c>
      <c r="C6944" t="s">
        <v>79</v>
      </c>
      <c r="D6944" t="s">
        <v>124</v>
      </c>
      <c r="E6944" t="s">
        <v>25188</v>
      </c>
      <c r="F6944" t="s">
        <v>140</v>
      </c>
      <c r="G6944" t="s">
        <v>72</v>
      </c>
      <c r="H6944" t="s">
        <v>129</v>
      </c>
      <c r="I6944" t="s">
        <v>22</v>
      </c>
      <c r="J6944" t="s">
        <v>141</v>
      </c>
      <c r="K6944" t="s">
        <v>26179</v>
      </c>
      <c r="L6944" t="s">
        <v>26180</v>
      </c>
      <c r="M6944">
        <v>0.97055555500000001</v>
      </c>
      <c r="N6944">
        <v>0</v>
      </c>
      <c r="O6944">
        <v>0</v>
      </c>
      <c r="P6944">
        <v>44</v>
      </c>
      <c r="Q6944">
        <v>39</v>
      </c>
      <c r="R6944">
        <v>0</v>
      </c>
      <c r="S6944">
        <v>0</v>
      </c>
      <c r="T6944">
        <v>42.704444000000002</v>
      </c>
      <c r="U6944">
        <v>37.851666999999999</v>
      </c>
    </row>
    <row r="6945" spans="1:21" x14ac:dyDescent="0.25">
      <c r="A6945" t="s">
        <v>26181</v>
      </c>
      <c r="B6945">
        <v>1</v>
      </c>
      <c r="C6945" t="s">
        <v>78</v>
      </c>
      <c r="D6945" t="s">
        <v>103</v>
      </c>
      <c r="E6945" t="s">
        <v>26182</v>
      </c>
      <c r="F6945" t="s">
        <v>5012</v>
      </c>
      <c r="G6945" t="s">
        <v>72</v>
      </c>
      <c r="H6945" t="s">
        <v>129</v>
      </c>
      <c r="I6945" t="s">
        <v>22</v>
      </c>
      <c r="J6945" t="s">
        <v>141</v>
      </c>
      <c r="K6945" t="s">
        <v>26183</v>
      </c>
      <c r="L6945" t="s">
        <v>26184</v>
      </c>
      <c r="M6945">
        <v>3.3047222220000001</v>
      </c>
      <c r="N6945">
        <v>0</v>
      </c>
      <c r="O6945">
        <v>0</v>
      </c>
      <c r="P6945">
        <v>0</v>
      </c>
      <c r="Q6945">
        <v>32</v>
      </c>
      <c r="R6945">
        <v>0</v>
      </c>
      <c r="S6945">
        <v>0</v>
      </c>
      <c r="T6945">
        <v>0</v>
      </c>
      <c r="U6945">
        <v>105.75111099999999</v>
      </c>
    </row>
    <row r="6946" spans="1:21" x14ac:dyDescent="0.25">
      <c r="A6946" t="s">
        <v>26185</v>
      </c>
      <c r="B6946">
        <v>1</v>
      </c>
      <c r="C6946" t="s">
        <v>78</v>
      </c>
      <c r="D6946" t="s">
        <v>103</v>
      </c>
      <c r="E6946" t="s">
        <v>5222</v>
      </c>
      <c r="F6946" t="s">
        <v>140</v>
      </c>
      <c r="G6946" t="s">
        <v>72</v>
      </c>
      <c r="H6946" t="s">
        <v>129</v>
      </c>
      <c r="I6946" t="s">
        <v>22</v>
      </c>
      <c r="J6946" t="s">
        <v>141</v>
      </c>
      <c r="K6946" t="s">
        <v>26186</v>
      </c>
      <c r="L6946" t="s">
        <v>26187</v>
      </c>
      <c r="M6946">
        <v>2.5622222219999999</v>
      </c>
      <c r="N6946">
        <v>0</v>
      </c>
      <c r="O6946">
        <v>0</v>
      </c>
      <c r="P6946">
        <v>61</v>
      </c>
      <c r="Q6946">
        <v>89</v>
      </c>
      <c r="R6946">
        <v>0</v>
      </c>
      <c r="S6946">
        <v>0</v>
      </c>
      <c r="T6946">
        <v>156.295556</v>
      </c>
      <c r="U6946">
        <v>228.037778</v>
      </c>
    </row>
    <row r="6947" spans="1:21" x14ac:dyDescent="0.25">
      <c r="A6947" t="s">
        <v>26188</v>
      </c>
      <c r="B6947">
        <v>1</v>
      </c>
      <c r="C6947" t="s">
        <v>78</v>
      </c>
      <c r="D6947" t="s">
        <v>103</v>
      </c>
      <c r="E6947" t="s">
        <v>26189</v>
      </c>
      <c r="F6947" t="s">
        <v>4991</v>
      </c>
      <c r="G6947" t="s">
        <v>71</v>
      </c>
      <c r="H6947" t="s">
        <v>129</v>
      </c>
      <c r="I6947" t="s">
        <v>22</v>
      </c>
      <c r="J6947" t="s">
        <v>141</v>
      </c>
      <c r="K6947" t="s">
        <v>26190</v>
      </c>
      <c r="L6947" t="s">
        <v>26191</v>
      </c>
      <c r="M6947">
        <v>1.707222222</v>
      </c>
      <c r="N6947">
        <v>0</v>
      </c>
      <c r="O6947">
        <v>1</v>
      </c>
      <c r="P6947">
        <v>0</v>
      </c>
      <c r="Q6947">
        <v>0</v>
      </c>
      <c r="R6947">
        <v>0</v>
      </c>
      <c r="S6947">
        <v>1.707222</v>
      </c>
      <c r="T6947">
        <v>0</v>
      </c>
      <c r="U6947">
        <v>0</v>
      </c>
    </row>
    <row r="6948" spans="1:21" x14ac:dyDescent="0.25">
      <c r="A6948" t="s">
        <v>26192</v>
      </c>
      <c r="B6948">
        <v>1</v>
      </c>
      <c r="C6948" t="s">
        <v>79</v>
      </c>
      <c r="D6948" t="s">
        <v>120</v>
      </c>
      <c r="E6948" t="s">
        <v>26193</v>
      </c>
      <c r="F6948" t="s">
        <v>5977</v>
      </c>
      <c r="G6948" t="s">
        <v>71</v>
      </c>
      <c r="H6948" t="s">
        <v>129</v>
      </c>
      <c r="I6948" t="s">
        <v>22</v>
      </c>
      <c r="J6948" t="s">
        <v>141</v>
      </c>
      <c r="K6948" t="s">
        <v>26194</v>
      </c>
      <c r="L6948" t="s">
        <v>26195</v>
      </c>
      <c r="M6948">
        <v>2.5472222219999998</v>
      </c>
      <c r="N6948">
        <v>0</v>
      </c>
      <c r="O6948">
        <v>0</v>
      </c>
      <c r="P6948">
        <v>0</v>
      </c>
      <c r="Q6948">
        <v>6</v>
      </c>
      <c r="R6948">
        <v>0</v>
      </c>
      <c r="S6948">
        <v>0</v>
      </c>
      <c r="T6948">
        <v>0</v>
      </c>
      <c r="U6948">
        <v>15.283333000000001</v>
      </c>
    </row>
    <row r="6949" spans="1:21" x14ac:dyDescent="0.25">
      <c r="A6949" t="s">
        <v>26196</v>
      </c>
      <c r="B6949">
        <v>1</v>
      </c>
      <c r="C6949" t="s">
        <v>78</v>
      </c>
      <c r="D6949" t="s">
        <v>96</v>
      </c>
      <c r="E6949" t="s">
        <v>26197</v>
      </c>
      <c r="F6949" t="s">
        <v>4986</v>
      </c>
      <c r="G6949" t="s">
        <v>71</v>
      </c>
      <c r="H6949" t="s">
        <v>129</v>
      </c>
      <c r="I6949" t="s">
        <v>22</v>
      </c>
      <c r="J6949" t="s">
        <v>141</v>
      </c>
      <c r="K6949" t="s">
        <v>26198</v>
      </c>
      <c r="L6949" t="s">
        <v>26199</v>
      </c>
      <c r="M6949">
        <v>4.5786111109999998</v>
      </c>
      <c r="N6949">
        <v>0</v>
      </c>
      <c r="O6949">
        <v>6</v>
      </c>
      <c r="P6949">
        <v>0</v>
      </c>
      <c r="Q6949">
        <v>1</v>
      </c>
      <c r="R6949">
        <v>0</v>
      </c>
      <c r="S6949">
        <v>27.471667</v>
      </c>
      <c r="T6949">
        <v>0</v>
      </c>
      <c r="U6949">
        <v>4.5786110000000004</v>
      </c>
    </row>
    <row r="6950" spans="1:21" x14ac:dyDescent="0.25">
      <c r="A6950" t="s">
        <v>26200</v>
      </c>
      <c r="B6950">
        <v>1</v>
      </c>
      <c r="C6950" t="s">
        <v>79</v>
      </c>
      <c r="D6950" t="s">
        <v>120</v>
      </c>
      <c r="E6950" t="s">
        <v>26201</v>
      </c>
      <c r="F6950" t="s">
        <v>5070</v>
      </c>
      <c r="G6950" t="s">
        <v>71</v>
      </c>
      <c r="H6950" t="s">
        <v>129</v>
      </c>
      <c r="I6950" t="s">
        <v>22</v>
      </c>
      <c r="J6950" t="s">
        <v>141</v>
      </c>
      <c r="K6950" t="s">
        <v>26202</v>
      </c>
      <c r="L6950" t="s">
        <v>26203</v>
      </c>
      <c r="M6950">
        <v>0.96111111100000002</v>
      </c>
      <c r="N6950">
        <v>0</v>
      </c>
      <c r="O6950">
        <v>9</v>
      </c>
      <c r="P6950">
        <v>0</v>
      </c>
      <c r="Q6950">
        <v>0</v>
      </c>
      <c r="R6950">
        <v>0</v>
      </c>
      <c r="S6950">
        <v>8.65</v>
      </c>
      <c r="T6950">
        <v>0</v>
      </c>
      <c r="U6950">
        <v>0</v>
      </c>
    </row>
    <row r="6951" spans="1:21" x14ac:dyDescent="0.25">
      <c r="A6951" t="s">
        <v>26204</v>
      </c>
      <c r="B6951">
        <v>1</v>
      </c>
      <c r="C6951" t="s">
        <v>79</v>
      </c>
      <c r="D6951" t="s">
        <v>120</v>
      </c>
      <c r="E6951" t="s">
        <v>26205</v>
      </c>
      <c r="F6951" t="s">
        <v>4986</v>
      </c>
      <c r="G6951" t="s">
        <v>71</v>
      </c>
      <c r="H6951" t="s">
        <v>129</v>
      </c>
      <c r="I6951" t="s">
        <v>22</v>
      </c>
      <c r="J6951" t="s">
        <v>141</v>
      </c>
      <c r="K6951" t="s">
        <v>26206</v>
      </c>
      <c r="L6951" t="s">
        <v>26207</v>
      </c>
      <c r="M6951">
        <v>0.98</v>
      </c>
      <c r="N6951">
        <v>0</v>
      </c>
      <c r="O6951">
        <v>5</v>
      </c>
      <c r="P6951">
        <v>0</v>
      </c>
      <c r="Q6951">
        <v>0</v>
      </c>
      <c r="R6951">
        <v>0</v>
      </c>
      <c r="S6951">
        <v>4.9000000000000004</v>
      </c>
      <c r="T6951">
        <v>0</v>
      </c>
      <c r="U6951">
        <v>0</v>
      </c>
    </row>
    <row r="6952" spans="1:21" x14ac:dyDescent="0.25">
      <c r="A6952" t="s">
        <v>26208</v>
      </c>
      <c r="B6952">
        <v>1</v>
      </c>
      <c r="C6952" t="s">
        <v>78</v>
      </c>
      <c r="D6952" t="s">
        <v>92</v>
      </c>
      <c r="E6952" t="s">
        <v>26209</v>
      </c>
      <c r="F6952" t="s">
        <v>4991</v>
      </c>
      <c r="G6952" t="s">
        <v>71</v>
      </c>
      <c r="H6952" t="s">
        <v>129</v>
      </c>
      <c r="I6952" t="s">
        <v>22</v>
      </c>
      <c r="J6952" t="s">
        <v>141</v>
      </c>
      <c r="K6952" t="s">
        <v>26210</v>
      </c>
      <c r="L6952" t="s">
        <v>26211</v>
      </c>
      <c r="M6952">
        <v>25.211666665999999</v>
      </c>
      <c r="N6952">
        <v>0</v>
      </c>
      <c r="O6952">
        <v>0</v>
      </c>
      <c r="P6952">
        <v>0</v>
      </c>
      <c r="Q6952">
        <v>9</v>
      </c>
      <c r="R6952">
        <v>0</v>
      </c>
      <c r="S6952">
        <v>0</v>
      </c>
      <c r="T6952">
        <v>0</v>
      </c>
      <c r="U6952">
        <v>226.905</v>
      </c>
    </row>
    <row r="6953" spans="1:21" x14ac:dyDescent="0.25">
      <c r="A6953" t="s">
        <v>26212</v>
      </c>
      <c r="B6953">
        <v>1</v>
      </c>
      <c r="C6953" t="s">
        <v>78</v>
      </c>
      <c r="D6953" t="s">
        <v>92</v>
      </c>
      <c r="E6953" t="s">
        <v>26213</v>
      </c>
      <c r="F6953" t="s">
        <v>140</v>
      </c>
      <c r="G6953" t="s">
        <v>72</v>
      </c>
      <c r="H6953" t="s">
        <v>129</v>
      </c>
      <c r="I6953" t="s">
        <v>22</v>
      </c>
      <c r="J6953" t="s">
        <v>141</v>
      </c>
      <c r="K6953" t="s">
        <v>26214</v>
      </c>
      <c r="L6953" t="s">
        <v>26215</v>
      </c>
      <c r="M6953">
        <v>0.91111111099999997</v>
      </c>
      <c r="N6953">
        <v>0</v>
      </c>
      <c r="O6953">
        <v>0</v>
      </c>
      <c r="P6953">
        <v>6</v>
      </c>
      <c r="Q6953">
        <v>69</v>
      </c>
      <c r="R6953">
        <v>0</v>
      </c>
      <c r="S6953">
        <v>0</v>
      </c>
      <c r="T6953">
        <v>5.4666670000000002</v>
      </c>
      <c r="U6953">
        <v>62.866667</v>
      </c>
    </row>
    <row r="6954" spans="1:21" x14ac:dyDescent="0.25">
      <c r="A6954" t="s">
        <v>26216</v>
      </c>
      <c r="B6954">
        <v>1</v>
      </c>
      <c r="C6954" t="s">
        <v>78</v>
      </c>
      <c r="D6954" t="s">
        <v>97</v>
      </c>
      <c r="E6954" t="s">
        <v>26217</v>
      </c>
      <c r="F6954" t="s">
        <v>4986</v>
      </c>
      <c r="G6954" t="s">
        <v>71</v>
      </c>
      <c r="H6954" t="s">
        <v>129</v>
      </c>
      <c r="I6954" t="s">
        <v>22</v>
      </c>
      <c r="J6954" t="s">
        <v>141</v>
      </c>
      <c r="K6954" t="s">
        <v>26218</v>
      </c>
      <c r="L6954" t="s">
        <v>26219</v>
      </c>
      <c r="M6954">
        <v>3.5274999999999999</v>
      </c>
      <c r="N6954">
        <v>0</v>
      </c>
      <c r="O6954">
        <v>135</v>
      </c>
      <c r="P6954">
        <v>0</v>
      </c>
      <c r="Q6954">
        <v>0</v>
      </c>
      <c r="R6954">
        <v>0</v>
      </c>
      <c r="S6954">
        <v>476.21249999999998</v>
      </c>
      <c r="T6954">
        <v>0</v>
      </c>
      <c r="U6954">
        <v>0</v>
      </c>
    </row>
    <row r="6955" spans="1:21" x14ac:dyDescent="0.25">
      <c r="A6955" t="s">
        <v>26220</v>
      </c>
      <c r="B6955">
        <v>1</v>
      </c>
      <c r="C6955" t="s">
        <v>78</v>
      </c>
      <c r="D6955" t="s">
        <v>97</v>
      </c>
      <c r="E6955" t="s">
        <v>19057</v>
      </c>
      <c r="F6955" t="s">
        <v>5842</v>
      </c>
      <c r="G6955" t="s">
        <v>71</v>
      </c>
      <c r="H6955" t="s">
        <v>129</v>
      </c>
      <c r="I6955" t="s">
        <v>22</v>
      </c>
      <c r="J6955" t="s">
        <v>141</v>
      </c>
      <c r="K6955" t="s">
        <v>26221</v>
      </c>
      <c r="L6955" t="s">
        <v>26222</v>
      </c>
      <c r="M6955">
        <v>9.5869444440000002</v>
      </c>
      <c r="N6955">
        <v>0</v>
      </c>
      <c r="O6955">
        <v>28</v>
      </c>
      <c r="P6955">
        <v>0</v>
      </c>
      <c r="Q6955">
        <v>0</v>
      </c>
      <c r="R6955">
        <v>0</v>
      </c>
      <c r="S6955">
        <v>268.43444399999998</v>
      </c>
      <c r="T6955">
        <v>0</v>
      </c>
      <c r="U6955">
        <v>0</v>
      </c>
    </row>
    <row r="6956" spans="1:21" x14ac:dyDescent="0.25">
      <c r="A6956" t="s">
        <v>26223</v>
      </c>
      <c r="B6956">
        <v>1</v>
      </c>
      <c r="C6956" t="s">
        <v>78</v>
      </c>
      <c r="D6956" t="s">
        <v>97</v>
      </c>
      <c r="E6956" t="s">
        <v>26224</v>
      </c>
      <c r="F6956" t="s">
        <v>4986</v>
      </c>
      <c r="G6956" t="s">
        <v>71</v>
      </c>
      <c r="H6956" t="s">
        <v>129</v>
      </c>
      <c r="I6956" t="s">
        <v>22</v>
      </c>
      <c r="J6956" t="s">
        <v>141</v>
      </c>
      <c r="K6956" t="s">
        <v>26225</v>
      </c>
      <c r="L6956" t="s">
        <v>26226</v>
      </c>
      <c r="M6956">
        <v>1.8277777770000001</v>
      </c>
      <c r="N6956">
        <v>0</v>
      </c>
      <c r="O6956">
        <v>6</v>
      </c>
      <c r="P6956">
        <v>0</v>
      </c>
      <c r="Q6956">
        <v>0</v>
      </c>
      <c r="R6956">
        <v>0</v>
      </c>
      <c r="S6956">
        <v>10.966666999999999</v>
      </c>
      <c r="T6956">
        <v>0</v>
      </c>
      <c r="U6956">
        <v>0</v>
      </c>
    </row>
    <row r="6957" spans="1:21" x14ac:dyDescent="0.25">
      <c r="A6957" t="s">
        <v>26227</v>
      </c>
      <c r="B6957">
        <v>1</v>
      </c>
      <c r="C6957" t="s">
        <v>79</v>
      </c>
      <c r="D6957" t="s">
        <v>123</v>
      </c>
      <c r="E6957" t="s">
        <v>26228</v>
      </c>
      <c r="F6957" t="s">
        <v>5012</v>
      </c>
      <c r="G6957" t="s">
        <v>72</v>
      </c>
      <c r="H6957" t="s">
        <v>129</v>
      </c>
      <c r="I6957" t="s">
        <v>22</v>
      </c>
      <c r="J6957" t="s">
        <v>141</v>
      </c>
      <c r="K6957" t="s">
        <v>26229</v>
      </c>
      <c r="L6957" t="s">
        <v>26230</v>
      </c>
      <c r="M6957">
        <v>0.82611111100000001</v>
      </c>
      <c r="N6957">
        <v>0</v>
      </c>
      <c r="O6957">
        <v>0</v>
      </c>
      <c r="P6957">
        <v>1</v>
      </c>
      <c r="Q6957">
        <v>82</v>
      </c>
      <c r="R6957">
        <v>0</v>
      </c>
      <c r="S6957">
        <v>0</v>
      </c>
      <c r="T6957">
        <v>0.82611100000000004</v>
      </c>
      <c r="U6957">
        <v>67.741111000000004</v>
      </c>
    </row>
    <row r="6958" spans="1:21" x14ac:dyDescent="0.25">
      <c r="A6958" t="s">
        <v>26231</v>
      </c>
      <c r="B6958">
        <v>1</v>
      </c>
      <c r="C6958" t="s">
        <v>79</v>
      </c>
      <c r="D6958" t="s">
        <v>119</v>
      </c>
      <c r="E6958" t="s">
        <v>2151</v>
      </c>
      <c r="F6958" t="s">
        <v>140</v>
      </c>
      <c r="G6958" t="s">
        <v>72</v>
      </c>
      <c r="H6958" t="s">
        <v>129</v>
      </c>
      <c r="I6958" t="s">
        <v>22</v>
      </c>
      <c r="J6958" t="s">
        <v>141</v>
      </c>
      <c r="K6958" t="s">
        <v>2699</v>
      </c>
      <c r="L6958" t="s">
        <v>26232</v>
      </c>
      <c r="M6958">
        <v>0.84027777699999995</v>
      </c>
      <c r="N6958">
        <v>0</v>
      </c>
      <c r="O6958">
        <v>0</v>
      </c>
      <c r="P6958">
        <v>140</v>
      </c>
      <c r="Q6958">
        <v>919</v>
      </c>
      <c r="R6958">
        <v>0</v>
      </c>
      <c r="S6958">
        <v>0</v>
      </c>
      <c r="T6958">
        <v>117.63888900000001</v>
      </c>
      <c r="U6958">
        <v>772.21527700000001</v>
      </c>
    </row>
    <row r="6959" spans="1:21" x14ac:dyDescent="0.25">
      <c r="A6959" t="s">
        <v>26233</v>
      </c>
      <c r="B6959">
        <v>1</v>
      </c>
      <c r="C6959" t="s">
        <v>78</v>
      </c>
      <c r="D6959" t="s">
        <v>81</v>
      </c>
      <c r="E6959" t="s">
        <v>26234</v>
      </c>
      <c r="F6959" t="s">
        <v>140</v>
      </c>
      <c r="G6959" t="s">
        <v>72</v>
      </c>
      <c r="H6959" t="s">
        <v>129</v>
      </c>
      <c r="I6959" t="s">
        <v>22</v>
      </c>
      <c r="J6959" t="s">
        <v>141</v>
      </c>
      <c r="K6959" t="s">
        <v>26235</v>
      </c>
      <c r="L6959" t="s">
        <v>26236</v>
      </c>
      <c r="M6959">
        <v>0.46805555500000001</v>
      </c>
      <c r="N6959">
        <v>0</v>
      </c>
      <c r="O6959">
        <v>224</v>
      </c>
      <c r="P6959">
        <v>9</v>
      </c>
      <c r="Q6959">
        <v>405</v>
      </c>
      <c r="R6959">
        <v>0</v>
      </c>
      <c r="S6959">
        <v>104.844444</v>
      </c>
      <c r="T6959">
        <v>4.2125000000000004</v>
      </c>
      <c r="U6959">
        <v>189.5625</v>
      </c>
    </row>
    <row r="6960" spans="1:21" x14ac:dyDescent="0.25">
      <c r="A6960" t="s">
        <v>26237</v>
      </c>
      <c r="B6960">
        <v>1</v>
      </c>
      <c r="C6960" t="s">
        <v>78</v>
      </c>
      <c r="D6960" t="s">
        <v>103</v>
      </c>
      <c r="E6960" t="s">
        <v>24193</v>
      </c>
      <c r="F6960" t="s">
        <v>140</v>
      </c>
      <c r="G6960" t="s">
        <v>72</v>
      </c>
      <c r="H6960" t="s">
        <v>129</v>
      </c>
      <c r="I6960" t="s">
        <v>22</v>
      </c>
      <c r="J6960" t="s">
        <v>141</v>
      </c>
      <c r="K6960" t="s">
        <v>26238</v>
      </c>
      <c r="L6960" t="s">
        <v>26239</v>
      </c>
      <c r="M6960">
        <v>0.56083333300000004</v>
      </c>
      <c r="N6960">
        <v>36</v>
      </c>
      <c r="O6960">
        <v>5109</v>
      </c>
      <c r="P6960">
        <v>275</v>
      </c>
      <c r="Q6960">
        <v>2171</v>
      </c>
      <c r="R6960">
        <v>20.190000000000001</v>
      </c>
      <c r="S6960">
        <v>2865.2974979999999</v>
      </c>
      <c r="T6960">
        <v>154.22916699999999</v>
      </c>
      <c r="U6960">
        <v>1217.569166</v>
      </c>
    </row>
    <row r="6961" spans="1:21" x14ac:dyDescent="0.25">
      <c r="A6961" t="s">
        <v>26240</v>
      </c>
      <c r="B6961">
        <v>1</v>
      </c>
      <c r="C6961" t="s">
        <v>78</v>
      </c>
      <c r="D6961" t="s">
        <v>103</v>
      </c>
      <c r="E6961" t="s">
        <v>26241</v>
      </c>
      <c r="F6961" t="s">
        <v>4991</v>
      </c>
      <c r="G6961" t="s">
        <v>71</v>
      </c>
      <c r="H6961" t="s">
        <v>129</v>
      </c>
      <c r="I6961" t="s">
        <v>22</v>
      </c>
      <c r="J6961" t="s">
        <v>141</v>
      </c>
      <c r="K6961" t="s">
        <v>26242</v>
      </c>
      <c r="L6961" t="s">
        <v>26243</v>
      </c>
      <c r="M6961">
        <v>3.1416666659999999</v>
      </c>
      <c r="N6961">
        <v>0</v>
      </c>
      <c r="O6961">
        <v>2</v>
      </c>
      <c r="P6961">
        <v>0</v>
      </c>
      <c r="Q6961">
        <v>0</v>
      </c>
      <c r="R6961">
        <v>0</v>
      </c>
      <c r="S6961">
        <v>6.2833329999999998</v>
      </c>
      <c r="T6961">
        <v>0</v>
      </c>
      <c r="U6961">
        <v>0</v>
      </c>
    </row>
    <row r="6962" spans="1:21" x14ac:dyDescent="0.25">
      <c r="A6962" t="s">
        <v>26244</v>
      </c>
      <c r="B6962">
        <v>1</v>
      </c>
      <c r="C6962" t="s">
        <v>78</v>
      </c>
      <c r="D6962" t="s">
        <v>103</v>
      </c>
      <c r="E6962" t="s">
        <v>22039</v>
      </c>
      <c r="F6962" t="s">
        <v>5012</v>
      </c>
      <c r="G6962" t="s">
        <v>72</v>
      </c>
      <c r="H6962" t="s">
        <v>129</v>
      </c>
      <c r="I6962" t="s">
        <v>22</v>
      </c>
      <c r="J6962" t="s">
        <v>141</v>
      </c>
      <c r="K6962" t="s">
        <v>26245</v>
      </c>
      <c r="L6962" t="s">
        <v>26246</v>
      </c>
      <c r="M6962">
        <v>2.9386111110000002</v>
      </c>
      <c r="N6962">
        <v>0</v>
      </c>
      <c r="O6962">
        <v>0</v>
      </c>
      <c r="P6962">
        <v>1</v>
      </c>
      <c r="Q6962">
        <v>0</v>
      </c>
      <c r="R6962">
        <v>0</v>
      </c>
      <c r="S6962">
        <v>0</v>
      </c>
      <c r="T6962">
        <v>2.9386109999999999</v>
      </c>
      <c r="U6962">
        <v>0</v>
      </c>
    </row>
    <row r="6963" spans="1:21" x14ac:dyDescent="0.25">
      <c r="A6963" t="s">
        <v>26247</v>
      </c>
      <c r="B6963">
        <v>1</v>
      </c>
      <c r="C6963" t="s">
        <v>78</v>
      </c>
      <c r="D6963" t="s">
        <v>103</v>
      </c>
      <c r="E6963" t="s">
        <v>26248</v>
      </c>
      <c r="F6963" t="s">
        <v>3423</v>
      </c>
      <c r="G6963" t="s">
        <v>72</v>
      </c>
      <c r="H6963" t="s">
        <v>129</v>
      </c>
      <c r="I6963" t="s">
        <v>22</v>
      </c>
      <c r="J6963" t="s">
        <v>141</v>
      </c>
      <c r="K6963" t="s">
        <v>26249</v>
      </c>
      <c r="L6963" t="s">
        <v>26250</v>
      </c>
      <c r="M6963">
        <v>1.308888888</v>
      </c>
      <c r="N6963">
        <v>0</v>
      </c>
      <c r="O6963">
        <v>0</v>
      </c>
      <c r="P6963">
        <v>1</v>
      </c>
      <c r="Q6963">
        <v>0</v>
      </c>
      <c r="R6963">
        <v>0</v>
      </c>
      <c r="S6963">
        <v>0</v>
      </c>
      <c r="T6963">
        <v>1.308889</v>
      </c>
      <c r="U6963">
        <v>0</v>
      </c>
    </row>
    <row r="6964" spans="1:21" x14ac:dyDescent="0.25">
      <c r="A6964" t="s">
        <v>26251</v>
      </c>
      <c r="B6964">
        <v>1</v>
      </c>
      <c r="C6964" t="s">
        <v>78</v>
      </c>
      <c r="D6964" t="s">
        <v>103</v>
      </c>
      <c r="E6964" t="s">
        <v>191</v>
      </c>
      <c r="F6964" t="s">
        <v>177</v>
      </c>
      <c r="G6964" t="s">
        <v>72</v>
      </c>
      <c r="H6964" t="s">
        <v>129</v>
      </c>
      <c r="I6964" t="s">
        <v>22</v>
      </c>
      <c r="J6964" t="s">
        <v>130</v>
      </c>
      <c r="K6964" t="s">
        <v>26252</v>
      </c>
      <c r="L6964" t="s">
        <v>26253</v>
      </c>
      <c r="M6964">
        <v>9.7734166659999993</v>
      </c>
      <c r="N6964">
        <v>3</v>
      </c>
      <c r="O6964">
        <v>1</v>
      </c>
      <c r="P6964">
        <v>86</v>
      </c>
      <c r="Q6964">
        <v>236</v>
      </c>
      <c r="R6964">
        <v>29.320250000000001</v>
      </c>
      <c r="S6964">
        <v>9.7734170000000002</v>
      </c>
      <c r="T6964">
        <v>840.51383299999998</v>
      </c>
      <c r="U6964">
        <v>2306.5263329999998</v>
      </c>
    </row>
    <row r="6965" spans="1:21" x14ac:dyDescent="0.25">
      <c r="A6965" t="s">
        <v>26254</v>
      </c>
      <c r="B6965">
        <v>1</v>
      </c>
      <c r="C6965" t="s">
        <v>78</v>
      </c>
      <c r="D6965" t="s">
        <v>103</v>
      </c>
      <c r="E6965" t="s">
        <v>26248</v>
      </c>
      <c r="F6965" t="s">
        <v>140</v>
      </c>
      <c r="G6965" t="s">
        <v>72</v>
      </c>
      <c r="H6965" t="s">
        <v>129</v>
      </c>
      <c r="I6965" t="s">
        <v>22</v>
      </c>
      <c r="J6965" t="s">
        <v>141</v>
      </c>
      <c r="K6965" t="s">
        <v>26255</v>
      </c>
      <c r="L6965" t="s">
        <v>26256</v>
      </c>
      <c r="M6965">
        <v>2.1319444440000002</v>
      </c>
      <c r="N6965">
        <v>0</v>
      </c>
      <c r="O6965">
        <v>0</v>
      </c>
      <c r="P6965">
        <v>1</v>
      </c>
      <c r="Q6965">
        <v>0</v>
      </c>
      <c r="R6965">
        <v>0</v>
      </c>
      <c r="S6965">
        <v>0</v>
      </c>
      <c r="T6965">
        <v>2.1319439999999998</v>
      </c>
      <c r="U6965">
        <v>0</v>
      </c>
    </row>
    <row r="6966" spans="1:21" x14ac:dyDescent="0.25">
      <c r="A6966" t="s">
        <v>26257</v>
      </c>
      <c r="B6966">
        <v>1</v>
      </c>
      <c r="C6966" t="s">
        <v>78</v>
      </c>
      <c r="D6966" t="s">
        <v>103</v>
      </c>
      <c r="E6966" t="s">
        <v>26258</v>
      </c>
      <c r="F6966" t="s">
        <v>140</v>
      </c>
      <c r="G6966" t="s">
        <v>72</v>
      </c>
      <c r="H6966" t="s">
        <v>129</v>
      </c>
      <c r="I6966" t="s">
        <v>22</v>
      </c>
      <c r="J6966" t="s">
        <v>141</v>
      </c>
      <c r="K6966" t="s">
        <v>26259</v>
      </c>
      <c r="L6966" t="s">
        <v>26260</v>
      </c>
      <c r="M6966">
        <v>1.3830555550000001</v>
      </c>
      <c r="N6966">
        <v>0</v>
      </c>
      <c r="O6966">
        <v>0</v>
      </c>
      <c r="P6966">
        <v>43</v>
      </c>
      <c r="Q6966">
        <v>147</v>
      </c>
      <c r="R6966">
        <v>0</v>
      </c>
      <c r="S6966">
        <v>0</v>
      </c>
      <c r="T6966">
        <v>59.471389000000002</v>
      </c>
      <c r="U6966">
        <v>203.309167</v>
      </c>
    </row>
    <row r="6967" spans="1:21" x14ac:dyDescent="0.25">
      <c r="A6967" t="s">
        <v>26261</v>
      </c>
      <c r="B6967">
        <v>1</v>
      </c>
      <c r="C6967" t="s">
        <v>79</v>
      </c>
      <c r="D6967" t="s">
        <v>111</v>
      </c>
      <c r="E6967" t="s">
        <v>26262</v>
      </c>
      <c r="F6967" t="s">
        <v>128</v>
      </c>
      <c r="G6967" t="s">
        <v>72</v>
      </c>
      <c r="H6967" t="s">
        <v>129</v>
      </c>
      <c r="I6967" t="s">
        <v>22</v>
      </c>
      <c r="J6967" t="s">
        <v>130</v>
      </c>
      <c r="K6967" t="s">
        <v>26263</v>
      </c>
      <c r="L6967" t="s">
        <v>26264</v>
      </c>
      <c r="M6967">
        <v>2.0718424999999998</v>
      </c>
      <c r="N6967">
        <v>0</v>
      </c>
      <c r="O6967">
        <v>0</v>
      </c>
      <c r="P6967">
        <v>1</v>
      </c>
      <c r="Q6967">
        <v>61</v>
      </c>
      <c r="R6967">
        <v>0</v>
      </c>
      <c r="S6967">
        <v>0</v>
      </c>
      <c r="T6967">
        <v>2.0718429999999999</v>
      </c>
      <c r="U6967">
        <v>126.38239299999999</v>
      </c>
    </row>
    <row r="6968" spans="1:21" x14ac:dyDescent="0.25">
      <c r="A6968" t="s">
        <v>26265</v>
      </c>
      <c r="B6968">
        <v>1</v>
      </c>
      <c r="C6968" t="s">
        <v>78</v>
      </c>
      <c r="D6968" t="s">
        <v>98</v>
      </c>
      <c r="E6968" t="s">
        <v>26266</v>
      </c>
      <c r="F6968" t="s">
        <v>5070</v>
      </c>
      <c r="G6968" t="s">
        <v>71</v>
      </c>
      <c r="H6968" t="s">
        <v>129</v>
      </c>
      <c r="I6968" t="s">
        <v>22</v>
      </c>
      <c r="J6968" t="s">
        <v>141</v>
      </c>
      <c r="K6968" t="s">
        <v>26267</v>
      </c>
      <c r="L6968" t="s">
        <v>26268</v>
      </c>
      <c r="M6968">
        <v>6.6227777769999996</v>
      </c>
      <c r="N6968">
        <v>0</v>
      </c>
      <c r="O6968">
        <v>6</v>
      </c>
      <c r="P6968">
        <v>0</v>
      </c>
      <c r="Q6968">
        <v>0</v>
      </c>
      <c r="R6968">
        <v>0</v>
      </c>
      <c r="S6968">
        <v>39.736666999999997</v>
      </c>
      <c r="T6968">
        <v>0</v>
      </c>
      <c r="U6968">
        <v>0</v>
      </c>
    </row>
    <row r="6969" spans="1:21" x14ac:dyDescent="0.25">
      <c r="A6969" t="s">
        <v>26269</v>
      </c>
      <c r="B6969">
        <v>1</v>
      </c>
      <c r="C6969" t="s">
        <v>78</v>
      </c>
      <c r="D6969" t="s">
        <v>102</v>
      </c>
      <c r="E6969" t="s">
        <v>26270</v>
      </c>
      <c r="F6969" t="s">
        <v>5012</v>
      </c>
      <c r="G6969" t="s">
        <v>72</v>
      </c>
      <c r="H6969" t="s">
        <v>129</v>
      </c>
      <c r="I6969" t="s">
        <v>22</v>
      </c>
      <c r="J6969" t="s">
        <v>141</v>
      </c>
      <c r="K6969" t="s">
        <v>26271</v>
      </c>
      <c r="L6969" t="s">
        <v>26272</v>
      </c>
      <c r="M6969">
        <v>0.73722222199999998</v>
      </c>
      <c r="N6969">
        <v>0</v>
      </c>
      <c r="O6969">
        <v>0</v>
      </c>
      <c r="P6969">
        <v>1</v>
      </c>
      <c r="Q6969">
        <v>62</v>
      </c>
      <c r="R6969">
        <v>0</v>
      </c>
      <c r="S6969">
        <v>0</v>
      </c>
      <c r="T6969">
        <v>0.73722200000000004</v>
      </c>
      <c r="U6969">
        <v>45.707777999999998</v>
      </c>
    </row>
    <row r="6970" spans="1:21" x14ac:dyDescent="0.25">
      <c r="A6970" t="s">
        <v>26273</v>
      </c>
      <c r="B6970">
        <v>1</v>
      </c>
      <c r="C6970" t="s">
        <v>78</v>
      </c>
      <c r="D6970" t="s">
        <v>102</v>
      </c>
      <c r="E6970" t="s">
        <v>26274</v>
      </c>
      <c r="F6970" t="s">
        <v>140</v>
      </c>
      <c r="G6970" t="s">
        <v>72</v>
      </c>
      <c r="H6970" t="s">
        <v>129</v>
      </c>
      <c r="I6970" t="s">
        <v>22</v>
      </c>
      <c r="J6970" t="s">
        <v>141</v>
      </c>
      <c r="K6970" t="s">
        <v>26275</v>
      </c>
      <c r="L6970" t="s">
        <v>26276</v>
      </c>
      <c r="M6970">
        <v>0.99666666599999998</v>
      </c>
      <c r="N6970">
        <v>0</v>
      </c>
      <c r="O6970">
        <v>0</v>
      </c>
      <c r="P6970">
        <v>32</v>
      </c>
      <c r="Q6970">
        <v>0</v>
      </c>
      <c r="R6970">
        <v>0</v>
      </c>
      <c r="S6970">
        <v>0</v>
      </c>
      <c r="T6970">
        <v>31.893332999999998</v>
      </c>
      <c r="U6970">
        <v>0</v>
      </c>
    </row>
    <row r="6971" spans="1:21" x14ac:dyDescent="0.25">
      <c r="A6971" t="s">
        <v>26277</v>
      </c>
      <c r="B6971">
        <v>1</v>
      </c>
      <c r="C6971" t="s">
        <v>78</v>
      </c>
      <c r="D6971" t="s">
        <v>102</v>
      </c>
      <c r="E6971" t="s">
        <v>26278</v>
      </c>
      <c r="F6971" t="s">
        <v>140</v>
      </c>
      <c r="G6971" t="s">
        <v>72</v>
      </c>
      <c r="H6971" t="s">
        <v>129</v>
      </c>
      <c r="I6971" t="s">
        <v>22</v>
      </c>
      <c r="J6971" t="s">
        <v>141</v>
      </c>
      <c r="K6971" t="s">
        <v>26279</v>
      </c>
      <c r="L6971" t="s">
        <v>26280</v>
      </c>
      <c r="M6971">
        <v>0.31138888799999997</v>
      </c>
      <c r="N6971">
        <v>5</v>
      </c>
      <c r="O6971">
        <v>17</v>
      </c>
      <c r="P6971">
        <v>65</v>
      </c>
      <c r="Q6971">
        <v>105</v>
      </c>
      <c r="R6971">
        <v>1.5569440000000001</v>
      </c>
      <c r="S6971">
        <v>5.2936110000000003</v>
      </c>
      <c r="T6971">
        <v>20.240278</v>
      </c>
      <c r="U6971">
        <v>32.695833</v>
      </c>
    </row>
    <row r="6972" spans="1:21" x14ac:dyDescent="0.25">
      <c r="A6972" t="s">
        <v>26281</v>
      </c>
      <c r="B6972">
        <v>1</v>
      </c>
      <c r="C6972" t="s">
        <v>78</v>
      </c>
      <c r="D6972" t="s">
        <v>102</v>
      </c>
      <c r="E6972" t="s">
        <v>26282</v>
      </c>
      <c r="F6972" t="s">
        <v>128</v>
      </c>
      <c r="G6972" t="s">
        <v>72</v>
      </c>
      <c r="H6972" t="s">
        <v>129</v>
      </c>
      <c r="I6972" t="s">
        <v>22</v>
      </c>
      <c r="J6972" t="s">
        <v>130</v>
      </c>
      <c r="K6972" t="s">
        <v>26283</v>
      </c>
      <c r="L6972" t="s">
        <v>26284</v>
      </c>
      <c r="M6972">
        <v>5.65</v>
      </c>
      <c r="N6972">
        <v>0</v>
      </c>
      <c r="O6972">
        <v>37</v>
      </c>
      <c r="P6972">
        <v>1</v>
      </c>
      <c r="Q6972">
        <v>2</v>
      </c>
      <c r="R6972">
        <v>0</v>
      </c>
      <c r="S6972">
        <v>209.05</v>
      </c>
      <c r="T6972">
        <v>5.65</v>
      </c>
      <c r="U6972">
        <v>11.3</v>
      </c>
    </row>
    <row r="6973" spans="1:21" x14ac:dyDescent="0.25">
      <c r="A6973" t="s">
        <v>26285</v>
      </c>
      <c r="B6973">
        <v>1</v>
      </c>
      <c r="C6973" t="s">
        <v>78</v>
      </c>
      <c r="D6973" t="s">
        <v>102</v>
      </c>
      <c r="E6973" t="s">
        <v>386</v>
      </c>
      <c r="F6973" t="s">
        <v>140</v>
      </c>
      <c r="G6973" t="s">
        <v>72</v>
      </c>
      <c r="H6973" t="s">
        <v>129</v>
      </c>
      <c r="I6973" t="s">
        <v>22</v>
      </c>
      <c r="J6973" t="s">
        <v>141</v>
      </c>
      <c r="K6973" t="s">
        <v>26286</v>
      </c>
      <c r="L6973" t="s">
        <v>26287</v>
      </c>
      <c r="M6973">
        <v>0.144166666</v>
      </c>
      <c r="N6973">
        <v>0</v>
      </c>
      <c r="O6973">
        <v>0</v>
      </c>
      <c r="P6973">
        <v>1</v>
      </c>
      <c r="Q6973">
        <v>70</v>
      </c>
      <c r="R6973">
        <v>0</v>
      </c>
      <c r="S6973">
        <v>0</v>
      </c>
      <c r="T6973">
        <v>0.14416699999999999</v>
      </c>
      <c r="U6973">
        <v>10.091666999999999</v>
      </c>
    </row>
    <row r="6974" spans="1:21" x14ac:dyDescent="0.25">
      <c r="A6974" t="s">
        <v>26288</v>
      </c>
      <c r="B6974">
        <v>1</v>
      </c>
      <c r="C6974" t="s">
        <v>78</v>
      </c>
      <c r="D6974" t="s">
        <v>102</v>
      </c>
      <c r="E6974" t="s">
        <v>26282</v>
      </c>
      <c r="F6974" t="s">
        <v>140</v>
      </c>
      <c r="G6974" t="s">
        <v>72</v>
      </c>
      <c r="H6974" t="s">
        <v>129</v>
      </c>
      <c r="I6974" t="s">
        <v>22</v>
      </c>
      <c r="J6974" t="s">
        <v>141</v>
      </c>
      <c r="K6974" t="s">
        <v>26289</v>
      </c>
      <c r="L6974" t="s">
        <v>26290</v>
      </c>
      <c r="M6974">
        <v>0.10722222200000001</v>
      </c>
      <c r="N6974">
        <v>21</v>
      </c>
      <c r="O6974">
        <v>1603</v>
      </c>
      <c r="P6974">
        <v>295</v>
      </c>
      <c r="Q6974">
        <v>5907</v>
      </c>
      <c r="R6974">
        <v>2.2516669999999999</v>
      </c>
      <c r="S6974">
        <v>171.87722199999999</v>
      </c>
      <c r="T6974">
        <v>31.630555000000001</v>
      </c>
      <c r="U6974">
        <v>633.36166500000002</v>
      </c>
    </row>
    <row r="6975" spans="1:21" x14ac:dyDescent="0.25">
      <c r="A6975" t="s">
        <v>26291</v>
      </c>
      <c r="B6975">
        <v>1</v>
      </c>
      <c r="C6975" t="s">
        <v>78</v>
      </c>
      <c r="D6975" t="s">
        <v>102</v>
      </c>
      <c r="E6975" t="s">
        <v>26278</v>
      </c>
      <c r="F6975" t="s">
        <v>140</v>
      </c>
      <c r="G6975" t="s">
        <v>72</v>
      </c>
      <c r="H6975" t="s">
        <v>129</v>
      </c>
      <c r="I6975" t="s">
        <v>22</v>
      </c>
      <c r="J6975" t="s">
        <v>141</v>
      </c>
      <c r="K6975" t="s">
        <v>26292</v>
      </c>
      <c r="L6975" t="s">
        <v>26293</v>
      </c>
      <c r="M6975">
        <v>0.53555555499999996</v>
      </c>
      <c r="N6975">
        <v>5</v>
      </c>
      <c r="O6975">
        <v>17</v>
      </c>
      <c r="P6975">
        <v>65</v>
      </c>
      <c r="Q6975">
        <v>105</v>
      </c>
      <c r="R6975">
        <v>2.677778</v>
      </c>
      <c r="S6975">
        <v>9.1044440000000009</v>
      </c>
      <c r="T6975">
        <v>34.811110999999997</v>
      </c>
      <c r="U6975">
        <v>56.233333000000002</v>
      </c>
    </row>
    <row r="6976" spans="1:21" x14ac:dyDescent="0.25">
      <c r="A6976" t="s">
        <v>26294</v>
      </c>
      <c r="B6976">
        <v>1</v>
      </c>
      <c r="C6976" t="s">
        <v>78</v>
      </c>
      <c r="D6976" t="s">
        <v>102</v>
      </c>
      <c r="E6976" t="s">
        <v>26278</v>
      </c>
      <c r="F6976" t="s">
        <v>5177</v>
      </c>
      <c r="G6976" t="s">
        <v>72</v>
      </c>
      <c r="H6976" t="s">
        <v>129</v>
      </c>
      <c r="I6976" t="s">
        <v>22</v>
      </c>
      <c r="J6976" t="s">
        <v>141</v>
      </c>
      <c r="K6976" t="s">
        <v>26295</v>
      </c>
      <c r="L6976" t="s">
        <v>26296</v>
      </c>
      <c r="M6976">
        <v>3.426388888</v>
      </c>
      <c r="N6976">
        <v>1</v>
      </c>
      <c r="O6976">
        <v>17</v>
      </c>
      <c r="P6976">
        <v>0</v>
      </c>
      <c r="Q6976">
        <v>18</v>
      </c>
      <c r="R6976">
        <v>3.4263889999999999</v>
      </c>
      <c r="S6976">
        <v>58.248610999999997</v>
      </c>
      <c r="T6976">
        <v>0</v>
      </c>
      <c r="U6976">
        <v>61.674999999999997</v>
      </c>
    </row>
    <row r="6977" spans="1:21" x14ac:dyDescent="0.25">
      <c r="A6977" t="s">
        <v>26297</v>
      </c>
      <c r="B6977">
        <v>1</v>
      </c>
      <c r="C6977" t="s">
        <v>78</v>
      </c>
      <c r="D6977" t="s">
        <v>91</v>
      </c>
      <c r="E6977" t="s">
        <v>26298</v>
      </c>
      <c r="F6977" t="s">
        <v>128</v>
      </c>
      <c r="G6977" t="s">
        <v>71</v>
      </c>
      <c r="H6977" t="s">
        <v>129</v>
      </c>
      <c r="I6977" t="s">
        <v>22</v>
      </c>
      <c r="J6977" t="s">
        <v>130</v>
      </c>
      <c r="K6977" t="s">
        <v>26299</v>
      </c>
      <c r="L6977" t="s">
        <v>6354</v>
      </c>
      <c r="M6977">
        <v>2.7336111110000001</v>
      </c>
      <c r="N6977">
        <v>0</v>
      </c>
      <c r="O6977">
        <v>0</v>
      </c>
      <c r="P6977">
        <v>1</v>
      </c>
      <c r="Q6977">
        <v>26</v>
      </c>
      <c r="R6977">
        <v>0</v>
      </c>
      <c r="S6977">
        <v>0</v>
      </c>
      <c r="T6977">
        <v>2.7336109999999998</v>
      </c>
      <c r="U6977">
        <v>71.073888999999994</v>
      </c>
    </row>
    <row r="6978" spans="1:21" x14ac:dyDescent="0.25">
      <c r="A6978" t="s">
        <v>26300</v>
      </c>
      <c r="B6978">
        <v>1</v>
      </c>
      <c r="C6978" t="s">
        <v>78</v>
      </c>
      <c r="D6978" t="s">
        <v>91</v>
      </c>
      <c r="E6978" t="s">
        <v>26301</v>
      </c>
      <c r="F6978" t="s">
        <v>4991</v>
      </c>
      <c r="G6978" t="s">
        <v>71</v>
      </c>
      <c r="H6978" t="s">
        <v>129</v>
      </c>
      <c r="I6978" t="s">
        <v>22</v>
      </c>
      <c r="J6978" t="s">
        <v>141</v>
      </c>
      <c r="K6978" t="s">
        <v>26302</v>
      </c>
      <c r="L6978" t="s">
        <v>26303</v>
      </c>
      <c r="M6978">
        <v>5.5386111109999998</v>
      </c>
      <c r="N6978">
        <v>0</v>
      </c>
      <c r="O6978">
        <v>0</v>
      </c>
      <c r="P6978">
        <v>0</v>
      </c>
      <c r="Q6978">
        <v>1</v>
      </c>
      <c r="R6978">
        <v>0</v>
      </c>
      <c r="S6978">
        <v>0</v>
      </c>
      <c r="T6978">
        <v>0</v>
      </c>
      <c r="U6978">
        <v>5.5386110000000004</v>
      </c>
    </row>
    <row r="6979" spans="1:21" x14ac:dyDescent="0.25">
      <c r="A6979" t="s">
        <v>26304</v>
      </c>
      <c r="B6979">
        <v>1</v>
      </c>
      <c r="C6979" t="s">
        <v>79</v>
      </c>
      <c r="D6979" t="s">
        <v>119</v>
      </c>
      <c r="E6979" t="s">
        <v>26305</v>
      </c>
      <c r="F6979" t="s">
        <v>5513</v>
      </c>
      <c r="G6979" t="s">
        <v>71</v>
      </c>
      <c r="H6979" t="s">
        <v>129</v>
      </c>
      <c r="I6979" t="s">
        <v>22</v>
      </c>
      <c r="J6979" t="s">
        <v>141</v>
      </c>
      <c r="K6979" t="s">
        <v>26306</v>
      </c>
      <c r="L6979" t="s">
        <v>26307</v>
      </c>
      <c r="M6979">
        <v>3.3594444440000002</v>
      </c>
      <c r="N6979">
        <v>0</v>
      </c>
      <c r="O6979">
        <v>138</v>
      </c>
      <c r="P6979">
        <v>0</v>
      </c>
      <c r="Q6979">
        <v>0</v>
      </c>
      <c r="R6979">
        <v>0</v>
      </c>
      <c r="S6979">
        <v>463.60333300000002</v>
      </c>
      <c r="T6979">
        <v>0</v>
      </c>
      <c r="U6979">
        <v>0</v>
      </c>
    </row>
    <row r="6980" spans="1:21" x14ac:dyDescent="0.25">
      <c r="A6980" t="s">
        <v>26308</v>
      </c>
      <c r="B6980">
        <v>1</v>
      </c>
      <c r="C6980" t="s">
        <v>78</v>
      </c>
      <c r="D6980" t="s">
        <v>104</v>
      </c>
      <c r="E6980" t="s">
        <v>26309</v>
      </c>
      <c r="F6980" t="s">
        <v>10371</v>
      </c>
      <c r="G6980" t="s">
        <v>72</v>
      </c>
      <c r="H6980" t="s">
        <v>129</v>
      </c>
      <c r="I6980" t="s">
        <v>22</v>
      </c>
      <c r="J6980" t="s">
        <v>141</v>
      </c>
      <c r="K6980" t="s">
        <v>26310</v>
      </c>
      <c r="L6980" t="s">
        <v>26311</v>
      </c>
      <c r="M6980">
        <v>15.036944444</v>
      </c>
      <c r="N6980">
        <v>2</v>
      </c>
      <c r="O6980">
        <v>246</v>
      </c>
      <c r="P6980">
        <v>0</v>
      </c>
      <c r="Q6980">
        <v>1</v>
      </c>
      <c r="R6980">
        <v>30.073889000000001</v>
      </c>
      <c r="S6980">
        <v>3699.0883330000001</v>
      </c>
      <c r="T6980">
        <v>0</v>
      </c>
      <c r="U6980">
        <v>15.036944</v>
      </c>
    </row>
    <row r="6981" spans="1:21" x14ac:dyDescent="0.25">
      <c r="A6981" t="s">
        <v>26312</v>
      </c>
      <c r="B6981">
        <v>1</v>
      </c>
      <c r="C6981" t="s">
        <v>79</v>
      </c>
      <c r="D6981" t="s">
        <v>120</v>
      </c>
      <c r="E6981" t="s">
        <v>26313</v>
      </c>
      <c r="F6981" t="s">
        <v>5626</v>
      </c>
      <c r="G6981" t="s">
        <v>71</v>
      </c>
      <c r="H6981" t="s">
        <v>129</v>
      </c>
      <c r="I6981" t="s">
        <v>22</v>
      </c>
      <c r="J6981" t="s">
        <v>141</v>
      </c>
      <c r="K6981" t="s">
        <v>26314</v>
      </c>
      <c r="L6981" t="s">
        <v>26315</v>
      </c>
      <c r="M6981">
        <v>0.70250000000000001</v>
      </c>
      <c r="N6981">
        <v>0</v>
      </c>
      <c r="O6981">
        <v>4</v>
      </c>
      <c r="P6981">
        <v>0</v>
      </c>
      <c r="Q6981">
        <v>0</v>
      </c>
      <c r="R6981">
        <v>0</v>
      </c>
      <c r="S6981">
        <v>2.81</v>
      </c>
      <c r="T6981">
        <v>0</v>
      </c>
      <c r="U6981">
        <v>0</v>
      </c>
    </row>
    <row r="6982" spans="1:21" x14ac:dyDescent="0.25">
      <c r="A6982" t="s">
        <v>26316</v>
      </c>
      <c r="B6982">
        <v>1</v>
      </c>
      <c r="C6982" t="s">
        <v>79</v>
      </c>
      <c r="D6982" t="s">
        <v>120</v>
      </c>
      <c r="E6982" t="s">
        <v>26317</v>
      </c>
      <c r="F6982" t="s">
        <v>5626</v>
      </c>
      <c r="G6982" t="s">
        <v>71</v>
      </c>
      <c r="H6982" t="s">
        <v>129</v>
      </c>
      <c r="I6982" t="s">
        <v>22</v>
      </c>
      <c r="J6982" t="s">
        <v>141</v>
      </c>
      <c r="K6982" t="s">
        <v>26318</v>
      </c>
      <c r="L6982" t="s">
        <v>26319</v>
      </c>
      <c r="M6982">
        <v>1.065833333</v>
      </c>
      <c r="N6982">
        <v>0</v>
      </c>
      <c r="O6982">
        <v>83</v>
      </c>
      <c r="P6982">
        <v>0</v>
      </c>
      <c r="Q6982">
        <v>0</v>
      </c>
      <c r="R6982">
        <v>0</v>
      </c>
      <c r="S6982">
        <v>88.464167000000003</v>
      </c>
      <c r="T6982">
        <v>0</v>
      </c>
      <c r="U6982">
        <v>0</v>
      </c>
    </row>
    <row r="6983" spans="1:21" x14ac:dyDescent="0.25">
      <c r="A6983" t="s">
        <v>26320</v>
      </c>
      <c r="B6983">
        <v>1</v>
      </c>
      <c r="C6983" t="s">
        <v>79</v>
      </c>
      <c r="D6983" t="s">
        <v>120</v>
      </c>
      <c r="E6983" t="s">
        <v>26027</v>
      </c>
      <c r="F6983" t="s">
        <v>140</v>
      </c>
      <c r="G6983" t="s">
        <v>72</v>
      </c>
      <c r="H6983" t="s">
        <v>129</v>
      </c>
      <c r="I6983" t="s">
        <v>22</v>
      </c>
      <c r="J6983" t="s">
        <v>141</v>
      </c>
      <c r="K6983" t="s">
        <v>26321</v>
      </c>
      <c r="L6983" t="s">
        <v>26322</v>
      </c>
      <c r="M6983">
        <v>0.42277777700000002</v>
      </c>
      <c r="N6983">
        <v>2</v>
      </c>
      <c r="O6983">
        <v>329</v>
      </c>
      <c r="P6983">
        <v>146</v>
      </c>
      <c r="Q6983">
        <v>55</v>
      </c>
      <c r="R6983">
        <v>0.84555599999999997</v>
      </c>
      <c r="S6983">
        <v>139.09388899999999</v>
      </c>
      <c r="T6983">
        <v>61.725555</v>
      </c>
      <c r="U6983">
        <v>23.252777999999999</v>
      </c>
    </row>
    <row r="6984" spans="1:21" x14ac:dyDescent="0.25">
      <c r="A6984" t="s">
        <v>26323</v>
      </c>
      <c r="B6984">
        <v>1</v>
      </c>
      <c r="C6984" t="s">
        <v>79</v>
      </c>
      <c r="D6984" t="s">
        <v>120</v>
      </c>
      <c r="E6984" t="s">
        <v>26027</v>
      </c>
      <c r="F6984" t="s">
        <v>5279</v>
      </c>
      <c r="G6984" t="s">
        <v>72</v>
      </c>
      <c r="H6984" t="s">
        <v>129</v>
      </c>
      <c r="I6984" t="s">
        <v>22</v>
      </c>
      <c r="J6984" t="s">
        <v>141</v>
      </c>
      <c r="K6984" t="s">
        <v>26324</v>
      </c>
      <c r="L6984" t="s">
        <v>26325</v>
      </c>
      <c r="M6984">
        <v>2.4116666659999999</v>
      </c>
      <c r="N6984">
        <v>2</v>
      </c>
      <c r="O6984">
        <v>329</v>
      </c>
      <c r="P6984">
        <v>146</v>
      </c>
      <c r="Q6984">
        <v>54</v>
      </c>
      <c r="R6984">
        <v>4.8233329999999999</v>
      </c>
      <c r="S6984">
        <v>793.43833299999994</v>
      </c>
      <c r="T6984">
        <v>352.10333300000002</v>
      </c>
      <c r="U6984">
        <v>130.22999999999999</v>
      </c>
    </row>
    <row r="6985" spans="1:21" x14ac:dyDescent="0.25">
      <c r="A6985" t="s">
        <v>26326</v>
      </c>
      <c r="B6985">
        <v>1</v>
      </c>
      <c r="C6985" t="s">
        <v>79</v>
      </c>
      <c r="D6985" t="s">
        <v>120</v>
      </c>
      <c r="E6985" t="s">
        <v>26327</v>
      </c>
      <c r="F6985" t="s">
        <v>140</v>
      </c>
      <c r="G6985" t="s">
        <v>72</v>
      </c>
      <c r="H6985" t="s">
        <v>129</v>
      </c>
      <c r="I6985" t="s">
        <v>22</v>
      </c>
      <c r="J6985" t="s">
        <v>141</v>
      </c>
      <c r="K6985" t="s">
        <v>26328</v>
      </c>
      <c r="L6985" t="s">
        <v>26329</v>
      </c>
      <c r="M6985">
        <v>1.430555555</v>
      </c>
      <c r="N6985">
        <v>0</v>
      </c>
      <c r="O6985">
        <v>0</v>
      </c>
      <c r="P6985">
        <v>74</v>
      </c>
      <c r="Q6985">
        <v>0</v>
      </c>
      <c r="R6985">
        <v>0</v>
      </c>
      <c r="S6985">
        <v>0</v>
      </c>
      <c r="T6985">
        <v>105.86111099999999</v>
      </c>
      <c r="U6985">
        <v>0</v>
      </c>
    </row>
    <row r="6986" spans="1:21" x14ac:dyDescent="0.25">
      <c r="A6986" t="s">
        <v>26330</v>
      </c>
      <c r="B6986">
        <v>1</v>
      </c>
      <c r="C6986" t="s">
        <v>79</v>
      </c>
      <c r="D6986" t="s">
        <v>120</v>
      </c>
      <c r="E6986" t="s">
        <v>26331</v>
      </c>
      <c r="F6986" t="s">
        <v>140</v>
      </c>
      <c r="G6986" t="s">
        <v>72</v>
      </c>
      <c r="H6986" t="s">
        <v>129</v>
      </c>
      <c r="I6986" t="s">
        <v>22</v>
      </c>
      <c r="J6986" t="s">
        <v>141</v>
      </c>
      <c r="K6986" t="s">
        <v>26332</v>
      </c>
      <c r="L6986" t="s">
        <v>26333</v>
      </c>
      <c r="M6986">
        <v>0.52944444400000001</v>
      </c>
      <c r="N6986">
        <v>0</v>
      </c>
      <c r="O6986">
        <v>983</v>
      </c>
      <c r="P6986">
        <v>447</v>
      </c>
      <c r="Q6986">
        <v>125</v>
      </c>
      <c r="R6986">
        <v>0</v>
      </c>
      <c r="S6986">
        <v>520.44388800000002</v>
      </c>
      <c r="T6986">
        <v>236.661666</v>
      </c>
      <c r="U6986">
        <v>66.180555999999996</v>
      </c>
    </row>
    <row r="6987" spans="1:21" x14ac:dyDescent="0.25">
      <c r="A6987" t="s">
        <v>26334</v>
      </c>
      <c r="B6987">
        <v>1</v>
      </c>
      <c r="C6987" t="s">
        <v>79</v>
      </c>
      <c r="D6987" t="s">
        <v>120</v>
      </c>
      <c r="E6987" t="s">
        <v>25566</v>
      </c>
      <c r="F6987" t="s">
        <v>140</v>
      </c>
      <c r="G6987" t="s">
        <v>72</v>
      </c>
      <c r="H6987" t="s">
        <v>129</v>
      </c>
      <c r="I6987" t="s">
        <v>22</v>
      </c>
      <c r="J6987" t="s">
        <v>141</v>
      </c>
      <c r="K6987" t="s">
        <v>26335</v>
      </c>
      <c r="L6987" t="s">
        <v>26336</v>
      </c>
      <c r="M6987">
        <v>0.35694444400000003</v>
      </c>
      <c r="N6987">
        <v>2</v>
      </c>
      <c r="O6987">
        <v>329</v>
      </c>
      <c r="P6987">
        <v>146</v>
      </c>
      <c r="Q6987">
        <v>55</v>
      </c>
      <c r="R6987">
        <v>0.713889</v>
      </c>
      <c r="S6987">
        <v>117.43472199999999</v>
      </c>
      <c r="T6987">
        <v>52.113889</v>
      </c>
      <c r="U6987">
        <v>19.631944000000001</v>
      </c>
    </row>
    <row r="6988" spans="1:21" x14ac:dyDescent="0.25">
      <c r="A6988" t="s">
        <v>26337</v>
      </c>
      <c r="B6988">
        <v>1</v>
      </c>
      <c r="C6988" t="s">
        <v>79</v>
      </c>
      <c r="D6988" t="s">
        <v>120</v>
      </c>
      <c r="E6988" t="s">
        <v>26027</v>
      </c>
      <c r="F6988" t="s">
        <v>140</v>
      </c>
      <c r="G6988" t="s">
        <v>72</v>
      </c>
      <c r="H6988" t="s">
        <v>129</v>
      </c>
      <c r="I6988" t="s">
        <v>22</v>
      </c>
      <c r="J6988" t="s">
        <v>141</v>
      </c>
      <c r="K6988" t="s">
        <v>26338</v>
      </c>
      <c r="L6988" t="s">
        <v>26339</v>
      </c>
      <c r="M6988">
        <v>0.3075</v>
      </c>
      <c r="N6988">
        <v>2</v>
      </c>
      <c r="O6988">
        <v>329</v>
      </c>
      <c r="P6988">
        <v>146</v>
      </c>
      <c r="Q6988">
        <v>55</v>
      </c>
      <c r="R6988">
        <v>0.61499999999999999</v>
      </c>
      <c r="S6988">
        <v>101.1675</v>
      </c>
      <c r="T6988">
        <v>44.895000000000003</v>
      </c>
      <c r="U6988">
        <v>16.912500000000001</v>
      </c>
    </row>
    <row r="6989" spans="1:21" x14ac:dyDescent="0.25">
      <c r="A6989" t="s">
        <v>26340</v>
      </c>
      <c r="B6989">
        <v>1</v>
      </c>
      <c r="C6989" t="s">
        <v>79</v>
      </c>
      <c r="D6989" t="s">
        <v>120</v>
      </c>
      <c r="E6989" t="s">
        <v>26027</v>
      </c>
      <c r="F6989" t="s">
        <v>140</v>
      </c>
      <c r="G6989" t="s">
        <v>72</v>
      </c>
      <c r="H6989" t="s">
        <v>129</v>
      </c>
      <c r="I6989" t="s">
        <v>22</v>
      </c>
      <c r="J6989" t="s">
        <v>141</v>
      </c>
      <c r="K6989" t="s">
        <v>26341</v>
      </c>
      <c r="L6989" t="s">
        <v>26342</v>
      </c>
      <c r="M6989">
        <v>0.57444444400000005</v>
      </c>
      <c r="N6989">
        <v>2</v>
      </c>
      <c r="O6989">
        <v>329</v>
      </c>
      <c r="P6989">
        <v>146</v>
      </c>
      <c r="Q6989">
        <v>55</v>
      </c>
      <c r="R6989">
        <v>1.148889</v>
      </c>
      <c r="S6989">
        <v>188.992222</v>
      </c>
      <c r="T6989">
        <v>83.868888999999996</v>
      </c>
      <c r="U6989">
        <v>31.594443999999999</v>
      </c>
    </row>
    <row r="6990" spans="1:21" x14ac:dyDescent="0.25">
      <c r="A6990" t="s">
        <v>26343</v>
      </c>
      <c r="B6990">
        <v>1</v>
      </c>
      <c r="C6990" t="s">
        <v>79</v>
      </c>
      <c r="D6990" t="s">
        <v>116</v>
      </c>
      <c r="E6990" t="s">
        <v>26344</v>
      </c>
      <c r="F6990" t="s">
        <v>4991</v>
      </c>
      <c r="G6990" t="s">
        <v>71</v>
      </c>
      <c r="H6990" t="s">
        <v>129</v>
      </c>
      <c r="I6990" t="s">
        <v>22</v>
      </c>
      <c r="J6990" t="s">
        <v>141</v>
      </c>
      <c r="K6990" t="s">
        <v>26345</v>
      </c>
      <c r="L6990" t="s">
        <v>26346</v>
      </c>
      <c r="M6990">
        <v>0.62749999999999995</v>
      </c>
      <c r="N6990">
        <v>0</v>
      </c>
      <c r="O6990">
        <v>1</v>
      </c>
      <c r="P6990">
        <v>0</v>
      </c>
      <c r="Q6990">
        <v>0</v>
      </c>
      <c r="R6990">
        <v>0</v>
      </c>
      <c r="S6990">
        <v>0.62749999999999995</v>
      </c>
      <c r="T6990">
        <v>0</v>
      </c>
      <c r="U6990">
        <v>0</v>
      </c>
    </row>
    <row r="6991" spans="1:21" x14ac:dyDescent="0.25">
      <c r="A6991" t="s">
        <v>26347</v>
      </c>
      <c r="B6991">
        <v>1</v>
      </c>
      <c r="C6991" t="s">
        <v>79</v>
      </c>
      <c r="D6991" t="s">
        <v>120</v>
      </c>
      <c r="E6991" t="s">
        <v>26348</v>
      </c>
      <c r="F6991" t="s">
        <v>177</v>
      </c>
      <c r="G6991" t="s">
        <v>71</v>
      </c>
      <c r="H6991" t="s">
        <v>129</v>
      </c>
      <c r="I6991" t="s">
        <v>22</v>
      </c>
      <c r="J6991" t="s">
        <v>130</v>
      </c>
      <c r="K6991" t="s">
        <v>26349</v>
      </c>
      <c r="L6991" t="s">
        <v>26350</v>
      </c>
      <c r="M6991">
        <v>0.66305555500000002</v>
      </c>
      <c r="N6991">
        <v>0</v>
      </c>
      <c r="O6991">
        <v>97</v>
      </c>
      <c r="P6991">
        <v>0</v>
      </c>
      <c r="Q6991">
        <v>0</v>
      </c>
      <c r="R6991">
        <v>0</v>
      </c>
      <c r="S6991">
        <v>64.316389000000001</v>
      </c>
      <c r="T6991">
        <v>0</v>
      </c>
      <c r="U6991">
        <v>0</v>
      </c>
    </row>
    <row r="6992" spans="1:21" x14ac:dyDescent="0.25">
      <c r="A6992" t="s">
        <v>26351</v>
      </c>
      <c r="B6992">
        <v>1</v>
      </c>
      <c r="C6992" t="s">
        <v>79</v>
      </c>
      <c r="D6992" t="s">
        <v>120</v>
      </c>
      <c r="E6992" t="s">
        <v>26352</v>
      </c>
      <c r="F6992" t="s">
        <v>4986</v>
      </c>
      <c r="G6992" t="s">
        <v>71</v>
      </c>
      <c r="H6992" t="s">
        <v>129</v>
      </c>
      <c r="I6992" t="s">
        <v>22</v>
      </c>
      <c r="J6992" t="s">
        <v>141</v>
      </c>
      <c r="K6992" t="s">
        <v>26353</v>
      </c>
      <c r="L6992" t="s">
        <v>26354</v>
      </c>
      <c r="M6992">
        <v>0.52583333300000001</v>
      </c>
      <c r="N6992">
        <v>0</v>
      </c>
      <c r="O6992">
        <v>145</v>
      </c>
      <c r="P6992">
        <v>0</v>
      </c>
      <c r="Q6992">
        <v>0</v>
      </c>
      <c r="R6992">
        <v>0</v>
      </c>
      <c r="S6992">
        <v>76.245833000000005</v>
      </c>
      <c r="T6992">
        <v>0</v>
      </c>
      <c r="U6992">
        <v>0</v>
      </c>
    </row>
    <row r="6993" spans="1:21" x14ac:dyDescent="0.25">
      <c r="A6993" t="s">
        <v>26355</v>
      </c>
      <c r="B6993">
        <v>1</v>
      </c>
      <c r="C6993" t="s">
        <v>79</v>
      </c>
      <c r="D6993" t="s">
        <v>120</v>
      </c>
      <c r="E6993" t="s">
        <v>26356</v>
      </c>
      <c r="F6993" t="s">
        <v>5029</v>
      </c>
      <c r="G6993" t="s">
        <v>71</v>
      </c>
      <c r="H6993" t="s">
        <v>129</v>
      </c>
      <c r="I6993" t="s">
        <v>22</v>
      </c>
      <c r="J6993" t="s">
        <v>141</v>
      </c>
      <c r="K6993" t="s">
        <v>26357</v>
      </c>
      <c r="L6993" t="s">
        <v>26358</v>
      </c>
      <c r="M6993">
        <v>0.35277777700000001</v>
      </c>
      <c r="N6993">
        <v>0</v>
      </c>
      <c r="O6993">
        <v>33</v>
      </c>
      <c r="P6993">
        <v>0</v>
      </c>
      <c r="Q6993">
        <v>0</v>
      </c>
      <c r="R6993">
        <v>0</v>
      </c>
      <c r="S6993">
        <v>11.641667</v>
      </c>
      <c r="T6993">
        <v>0</v>
      </c>
      <c r="U6993">
        <v>0</v>
      </c>
    </row>
    <row r="6994" spans="1:21" x14ac:dyDescent="0.25">
      <c r="A6994" t="s">
        <v>26359</v>
      </c>
      <c r="B6994">
        <v>1</v>
      </c>
      <c r="C6994" t="s">
        <v>78</v>
      </c>
      <c r="D6994" t="s">
        <v>92</v>
      </c>
      <c r="E6994" t="s">
        <v>23802</v>
      </c>
      <c r="F6994" t="s">
        <v>140</v>
      </c>
      <c r="G6994" t="s">
        <v>72</v>
      </c>
      <c r="H6994" t="s">
        <v>129</v>
      </c>
      <c r="I6994" t="s">
        <v>22</v>
      </c>
      <c r="J6994" t="s">
        <v>141</v>
      </c>
      <c r="K6994" t="s">
        <v>26360</v>
      </c>
      <c r="L6994" t="s">
        <v>26361</v>
      </c>
      <c r="M6994">
        <v>0.79194444399999997</v>
      </c>
      <c r="N6994">
        <v>0</v>
      </c>
      <c r="O6994">
        <v>0</v>
      </c>
      <c r="P6994">
        <v>10</v>
      </c>
      <c r="Q6994">
        <v>382</v>
      </c>
      <c r="R6994">
        <v>0</v>
      </c>
      <c r="S6994">
        <v>0</v>
      </c>
      <c r="T6994">
        <v>7.9194440000000004</v>
      </c>
      <c r="U6994">
        <v>302.52277800000002</v>
      </c>
    </row>
    <row r="6995" spans="1:21" x14ac:dyDescent="0.25">
      <c r="A6995" t="s">
        <v>26362</v>
      </c>
      <c r="B6995">
        <v>1</v>
      </c>
      <c r="C6995" t="s">
        <v>78</v>
      </c>
      <c r="D6995" t="s">
        <v>92</v>
      </c>
      <c r="E6995" t="s">
        <v>26363</v>
      </c>
      <c r="F6995" t="s">
        <v>140</v>
      </c>
      <c r="G6995" t="s">
        <v>72</v>
      </c>
      <c r="H6995" t="s">
        <v>129</v>
      </c>
      <c r="I6995" t="s">
        <v>22</v>
      </c>
      <c r="J6995" t="s">
        <v>141</v>
      </c>
      <c r="K6995" t="s">
        <v>26364</v>
      </c>
      <c r="L6995" t="s">
        <v>26365</v>
      </c>
      <c r="M6995">
        <v>0.49138888800000002</v>
      </c>
      <c r="N6995">
        <v>0</v>
      </c>
      <c r="O6995">
        <v>0</v>
      </c>
      <c r="P6995">
        <v>13</v>
      </c>
      <c r="Q6995">
        <v>134</v>
      </c>
      <c r="R6995">
        <v>0</v>
      </c>
      <c r="S6995">
        <v>0</v>
      </c>
      <c r="T6995">
        <v>6.3880559999999997</v>
      </c>
      <c r="U6995">
        <v>65.846110999999993</v>
      </c>
    </row>
    <row r="6996" spans="1:21" x14ac:dyDescent="0.25">
      <c r="A6996" t="s">
        <v>26366</v>
      </c>
      <c r="B6996">
        <v>1</v>
      </c>
      <c r="C6996" t="s">
        <v>78</v>
      </c>
      <c r="D6996" t="s">
        <v>737</v>
      </c>
      <c r="E6996" t="s">
        <v>26367</v>
      </c>
      <c r="F6996" t="s">
        <v>135</v>
      </c>
      <c r="G6996" t="s">
        <v>71</v>
      </c>
      <c r="H6996" t="s">
        <v>129</v>
      </c>
      <c r="I6996" t="s">
        <v>22</v>
      </c>
      <c r="J6996" t="s">
        <v>130</v>
      </c>
      <c r="K6996" t="s">
        <v>26368</v>
      </c>
      <c r="L6996" t="s">
        <v>26369</v>
      </c>
      <c r="M6996">
        <v>1.2763888880000001</v>
      </c>
      <c r="N6996">
        <v>0</v>
      </c>
      <c r="O6996">
        <v>1597</v>
      </c>
      <c r="P6996">
        <v>0</v>
      </c>
      <c r="Q6996">
        <v>0</v>
      </c>
      <c r="R6996">
        <v>0</v>
      </c>
      <c r="S6996">
        <v>2038.3930539999999</v>
      </c>
      <c r="T6996">
        <v>0</v>
      </c>
      <c r="U6996">
        <v>0</v>
      </c>
    </row>
    <row r="6997" spans="1:21" x14ac:dyDescent="0.25">
      <c r="A6997" t="s">
        <v>26370</v>
      </c>
      <c r="B6997">
        <v>1</v>
      </c>
      <c r="C6997" t="s">
        <v>79</v>
      </c>
      <c r="D6997" t="s">
        <v>125</v>
      </c>
      <c r="E6997" t="s">
        <v>26371</v>
      </c>
      <c r="F6997" t="s">
        <v>4986</v>
      </c>
      <c r="G6997" t="s">
        <v>71</v>
      </c>
      <c r="H6997" t="s">
        <v>129</v>
      </c>
      <c r="I6997" t="s">
        <v>22</v>
      </c>
      <c r="J6997" t="s">
        <v>141</v>
      </c>
      <c r="K6997" t="s">
        <v>26372</v>
      </c>
      <c r="L6997" t="s">
        <v>26373</v>
      </c>
      <c r="M6997">
        <v>3.3677777770000001</v>
      </c>
      <c r="N6997">
        <v>0</v>
      </c>
      <c r="O6997">
        <v>0</v>
      </c>
      <c r="P6997">
        <v>0</v>
      </c>
      <c r="Q6997">
        <v>36</v>
      </c>
      <c r="R6997">
        <v>0</v>
      </c>
      <c r="S6997">
        <v>0</v>
      </c>
      <c r="T6997">
        <v>0</v>
      </c>
      <c r="U6997">
        <v>121.24</v>
      </c>
    </row>
    <row r="6998" spans="1:21" x14ac:dyDescent="0.25">
      <c r="A6998" t="s">
        <v>26374</v>
      </c>
      <c r="B6998">
        <v>1</v>
      </c>
      <c r="C6998" t="s">
        <v>79</v>
      </c>
      <c r="D6998" t="s">
        <v>116</v>
      </c>
      <c r="E6998" t="s">
        <v>26375</v>
      </c>
      <c r="F6998" t="s">
        <v>5012</v>
      </c>
      <c r="G6998" t="s">
        <v>72</v>
      </c>
      <c r="H6998" t="s">
        <v>129</v>
      </c>
      <c r="I6998" t="s">
        <v>22</v>
      </c>
      <c r="J6998" t="s">
        <v>141</v>
      </c>
      <c r="K6998" t="s">
        <v>26376</v>
      </c>
      <c r="L6998" t="s">
        <v>26377</v>
      </c>
      <c r="M6998">
        <v>0.60944444399999997</v>
      </c>
      <c r="N6998">
        <v>0</v>
      </c>
      <c r="O6998">
        <v>0</v>
      </c>
      <c r="P6998">
        <v>1</v>
      </c>
      <c r="Q6998">
        <v>11</v>
      </c>
      <c r="R6998">
        <v>0</v>
      </c>
      <c r="S6998">
        <v>0</v>
      </c>
      <c r="T6998">
        <v>0.60944399999999999</v>
      </c>
      <c r="U6998">
        <v>6.7038890000000002</v>
      </c>
    </row>
    <row r="6999" spans="1:21" x14ac:dyDescent="0.25">
      <c r="A6999" t="s">
        <v>26378</v>
      </c>
      <c r="B6999">
        <v>1</v>
      </c>
      <c r="C6999" t="s">
        <v>79</v>
      </c>
      <c r="D6999" t="s">
        <v>119</v>
      </c>
      <c r="E6999" t="s">
        <v>26379</v>
      </c>
      <c r="F6999" t="s">
        <v>5070</v>
      </c>
      <c r="G6999" t="s">
        <v>71</v>
      </c>
      <c r="H6999" t="s">
        <v>129</v>
      </c>
      <c r="I6999" t="s">
        <v>22</v>
      </c>
      <c r="J6999" t="s">
        <v>141</v>
      </c>
      <c r="K6999" t="s">
        <v>26380</v>
      </c>
      <c r="L6999" t="s">
        <v>26381</v>
      </c>
      <c r="M6999">
        <v>0.93638888799999997</v>
      </c>
      <c r="N6999">
        <v>0</v>
      </c>
      <c r="O6999">
        <v>5</v>
      </c>
      <c r="P6999">
        <v>0</v>
      </c>
      <c r="Q6999">
        <v>0</v>
      </c>
      <c r="R6999">
        <v>0</v>
      </c>
      <c r="S6999">
        <v>4.6819439999999997</v>
      </c>
      <c r="T6999">
        <v>0</v>
      </c>
      <c r="U6999">
        <v>0</v>
      </c>
    </row>
    <row r="7000" spans="1:21" x14ac:dyDescent="0.25">
      <c r="A7000" t="s">
        <v>26382</v>
      </c>
      <c r="B7000">
        <v>1</v>
      </c>
      <c r="C7000" t="s">
        <v>78</v>
      </c>
      <c r="D7000" t="s">
        <v>98</v>
      </c>
      <c r="E7000" t="s">
        <v>26383</v>
      </c>
      <c r="F7000" t="s">
        <v>4991</v>
      </c>
      <c r="G7000" t="s">
        <v>71</v>
      </c>
      <c r="H7000" t="s">
        <v>129</v>
      </c>
      <c r="I7000" t="s">
        <v>22</v>
      </c>
      <c r="J7000" t="s">
        <v>141</v>
      </c>
      <c r="K7000" t="s">
        <v>26384</v>
      </c>
      <c r="L7000" t="s">
        <v>26385</v>
      </c>
      <c r="M7000">
        <v>0.41555555500000002</v>
      </c>
      <c r="N7000">
        <v>0</v>
      </c>
      <c r="O7000">
        <v>1</v>
      </c>
      <c r="P7000">
        <v>0</v>
      </c>
      <c r="Q7000">
        <v>0</v>
      </c>
      <c r="R7000">
        <v>0</v>
      </c>
      <c r="S7000">
        <v>0.41555599999999998</v>
      </c>
      <c r="T7000">
        <v>0</v>
      </c>
      <c r="U7000">
        <v>0</v>
      </c>
    </row>
    <row r="7001" spans="1:21" x14ac:dyDescent="0.25">
      <c r="A7001" t="s">
        <v>26386</v>
      </c>
      <c r="B7001">
        <v>1</v>
      </c>
      <c r="C7001" t="s">
        <v>78</v>
      </c>
      <c r="D7001" t="s">
        <v>98</v>
      </c>
      <c r="E7001" t="s">
        <v>26387</v>
      </c>
      <c r="F7001" t="s">
        <v>5012</v>
      </c>
      <c r="G7001" t="s">
        <v>72</v>
      </c>
      <c r="H7001" t="s">
        <v>129</v>
      </c>
      <c r="I7001" t="s">
        <v>22</v>
      </c>
      <c r="J7001" t="s">
        <v>141</v>
      </c>
      <c r="K7001" t="s">
        <v>26388</v>
      </c>
      <c r="L7001" t="s">
        <v>26389</v>
      </c>
      <c r="M7001">
        <v>1.8588888880000001</v>
      </c>
      <c r="N7001">
        <v>0</v>
      </c>
      <c r="O7001">
        <v>14</v>
      </c>
      <c r="P7001">
        <v>1</v>
      </c>
      <c r="Q7001">
        <v>6</v>
      </c>
      <c r="R7001">
        <v>0</v>
      </c>
      <c r="S7001">
        <v>26.024443999999999</v>
      </c>
      <c r="T7001">
        <v>1.858889</v>
      </c>
      <c r="U7001">
        <v>11.153333</v>
      </c>
    </row>
    <row r="7002" spans="1:21" x14ac:dyDescent="0.25">
      <c r="A7002" t="s">
        <v>26390</v>
      </c>
      <c r="B7002">
        <v>1</v>
      </c>
      <c r="C7002" t="s">
        <v>78</v>
      </c>
      <c r="D7002" t="s">
        <v>98</v>
      </c>
      <c r="E7002" t="s">
        <v>26391</v>
      </c>
      <c r="F7002" t="s">
        <v>5829</v>
      </c>
      <c r="G7002" t="s">
        <v>72</v>
      </c>
      <c r="H7002" t="s">
        <v>129</v>
      </c>
      <c r="I7002" t="s">
        <v>22</v>
      </c>
      <c r="J7002" t="s">
        <v>141</v>
      </c>
      <c r="K7002" t="s">
        <v>26392</v>
      </c>
      <c r="L7002" t="s">
        <v>26393</v>
      </c>
      <c r="M7002">
        <v>0.73777777700000002</v>
      </c>
      <c r="N7002">
        <v>0</v>
      </c>
      <c r="O7002">
        <v>93</v>
      </c>
      <c r="P7002">
        <v>1</v>
      </c>
      <c r="Q7002">
        <v>5</v>
      </c>
      <c r="R7002">
        <v>0</v>
      </c>
      <c r="S7002">
        <v>68.613332999999997</v>
      </c>
      <c r="T7002">
        <v>0.73777800000000004</v>
      </c>
      <c r="U7002">
        <v>3.6888890000000001</v>
      </c>
    </row>
    <row r="7003" spans="1:21" x14ac:dyDescent="0.25">
      <c r="A7003" t="s">
        <v>26394</v>
      </c>
      <c r="B7003">
        <v>1</v>
      </c>
      <c r="C7003" t="s">
        <v>78</v>
      </c>
      <c r="D7003" t="s">
        <v>98</v>
      </c>
      <c r="E7003" t="s">
        <v>26391</v>
      </c>
      <c r="F7003" t="s">
        <v>5012</v>
      </c>
      <c r="G7003" t="s">
        <v>72</v>
      </c>
      <c r="H7003" t="s">
        <v>129</v>
      </c>
      <c r="I7003" t="s">
        <v>22</v>
      </c>
      <c r="J7003" t="s">
        <v>141</v>
      </c>
      <c r="K7003" t="s">
        <v>26395</v>
      </c>
      <c r="L7003" t="s">
        <v>26396</v>
      </c>
      <c r="M7003">
        <v>1.386111111</v>
      </c>
      <c r="N7003">
        <v>0</v>
      </c>
      <c r="O7003">
        <v>93</v>
      </c>
      <c r="P7003">
        <v>1</v>
      </c>
      <c r="Q7003">
        <v>5</v>
      </c>
      <c r="R7003">
        <v>0</v>
      </c>
      <c r="S7003">
        <v>128.908333</v>
      </c>
      <c r="T7003">
        <v>1.3861110000000001</v>
      </c>
      <c r="U7003">
        <v>6.9305560000000002</v>
      </c>
    </row>
    <row r="7004" spans="1:21" x14ac:dyDescent="0.25">
      <c r="A7004" t="s">
        <v>26397</v>
      </c>
      <c r="B7004">
        <v>1</v>
      </c>
      <c r="C7004" t="s">
        <v>78</v>
      </c>
      <c r="D7004" t="s">
        <v>98</v>
      </c>
      <c r="E7004" t="s">
        <v>26391</v>
      </c>
      <c r="F7004" t="s">
        <v>5012</v>
      </c>
      <c r="G7004" t="s">
        <v>72</v>
      </c>
      <c r="H7004" t="s">
        <v>129</v>
      </c>
      <c r="I7004" t="s">
        <v>22</v>
      </c>
      <c r="J7004" t="s">
        <v>141</v>
      </c>
      <c r="K7004" t="s">
        <v>26398</v>
      </c>
      <c r="L7004" t="s">
        <v>26399</v>
      </c>
      <c r="M7004">
        <v>1.1002777770000001</v>
      </c>
      <c r="N7004">
        <v>0</v>
      </c>
      <c r="O7004">
        <v>93</v>
      </c>
      <c r="P7004">
        <v>1</v>
      </c>
      <c r="Q7004">
        <v>5</v>
      </c>
      <c r="R7004">
        <v>0</v>
      </c>
      <c r="S7004">
        <v>102.325833</v>
      </c>
      <c r="T7004">
        <v>1.1002780000000001</v>
      </c>
      <c r="U7004">
        <v>5.5013889999999996</v>
      </c>
    </row>
    <row r="7005" spans="1:21" x14ac:dyDescent="0.25">
      <c r="A7005" t="s">
        <v>26400</v>
      </c>
      <c r="B7005">
        <v>1</v>
      </c>
      <c r="C7005" t="s">
        <v>78</v>
      </c>
      <c r="D7005" t="s">
        <v>98</v>
      </c>
      <c r="E7005" t="s">
        <v>26401</v>
      </c>
      <c r="F7005" t="s">
        <v>140</v>
      </c>
      <c r="G7005" t="s">
        <v>72</v>
      </c>
      <c r="H7005" t="s">
        <v>129</v>
      </c>
      <c r="I7005" t="s">
        <v>22</v>
      </c>
      <c r="J7005" t="s">
        <v>141</v>
      </c>
      <c r="K7005" t="s">
        <v>26402</v>
      </c>
      <c r="L7005" t="s">
        <v>26403</v>
      </c>
      <c r="M7005">
        <v>0.76055555500000005</v>
      </c>
      <c r="N7005">
        <v>0</v>
      </c>
      <c r="O7005">
        <v>1948</v>
      </c>
      <c r="P7005">
        <v>92</v>
      </c>
      <c r="Q7005">
        <v>237</v>
      </c>
      <c r="R7005">
        <v>0</v>
      </c>
      <c r="S7005">
        <v>1481.5622209999999</v>
      </c>
      <c r="T7005">
        <v>69.971110999999993</v>
      </c>
      <c r="U7005">
        <v>180.251667</v>
      </c>
    </row>
    <row r="7006" spans="1:21" x14ac:dyDescent="0.25">
      <c r="A7006" t="s">
        <v>26404</v>
      </c>
      <c r="B7006">
        <v>1</v>
      </c>
      <c r="C7006" t="s">
        <v>78</v>
      </c>
      <c r="D7006" t="s">
        <v>98</v>
      </c>
      <c r="E7006" t="s">
        <v>26405</v>
      </c>
      <c r="F7006" t="s">
        <v>140</v>
      </c>
      <c r="G7006" t="s">
        <v>72</v>
      </c>
      <c r="H7006" t="s">
        <v>129</v>
      </c>
      <c r="I7006" t="s">
        <v>22</v>
      </c>
      <c r="J7006" t="s">
        <v>141</v>
      </c>
      <c r="K7006" t="s">
        <v>26406</v>
      </c>
      <c r="L7006" t="s">
        <v>26407</v>
      </c>
      <c r="M7006">
        <v>0.773888888</v>
      </c>
      <c r="N7006">
        <v>0</v>
      </c>
      <c r="O7006">
        <v>1059</v>
      </c>
      <c r="P7006">
        <v>45</v>
      </c>
      <c r="Q7006">
        <v>64</v>
      </c>
      <c r="R7006">
        <v>0</v>
      </c>
      <c r="S7006">
        <v>819.54833199999996</v>
      </c>
      <c r="T7006">
        <v>34.825000000000003</v>
      </c>
      <c r="U7006">
        <v>49.528888999999999</v>
      </c>
    </row>
    <row r="7007" spans="1:21" x14ac:dyDescent="0.25">
      <c r="A7007" t="s">
        <v>26408</v>
      </c>
      <c r="B7007">
        <v>1</v>
      </c>
      <c r="C7007" t="s">
        <v>78</v>
      </c>
      <c r="D7007" t="s">
        <v>98</v>
      </c>
      <c r="E7007" t="s">
        <v>1372</v>
      </c>
      <c r="F7007" t="s">
        <v>140</v>
      </c>
      <c r="G7007" t="s">
        <v>72</v>
      </c>
      <c r="H7007" t="s">
        <v>129</v>
      </c>
      <c r="I7007" t="s">
        <v>22</v>
      </c>
      <c r="J7007" t="s">
        <v>141</v>
      </c>
      <c r="K7007" t="s">
        <v>26409</v>
      </c>
      <c r="L7007" t="s">
        <v>26410</v>
      </c>
      <c r="M7007">
        <v>0.338888888</v>
      </c>
      <c r="N7007">
        <v>0</v>
      </c>
      <c r="O7007">
        <v>72</v>
      </c>
      <c r="P7007">
        <v>1</v>
      </c>
      <c r="Q7007">
        <v>7</v>
      </c>
      <c r="R7007">
        <v>0</v>
      </c>
      <c r="S7007">
        <v>24.4</v>
      </c>
      <c r="T7007">
        <v>0.338889</v>
      </c>
      <c r="U7007">
        <v>2.3722219999999998</v>
      </c>
    </row>
    <row r="7008" spans="1:21" x14ac:dyDescent="0.25">
      <c r="A7008" t="s">
        <v>26411</v>
      </c>
      <c r="B7008">
        <v>1</v>
      </c>
      <c r="C7008" t="s">
        <v>78</v>
      </c>
      <c r="D7008" t="s">
        <v>98</v>
      </c>
      <c r="E7008" t="s">
        <v>26412</v>
      </c>
      <c r="F7008" t="s">
        <v>4991</v>
      </c>
      <c r="G7008" t="s">
        <v>71</v>
      </c>
      <c r="H7008" t="s">
        <v>129</v>
      </c>
      <c r="I7008" t="s">
        <v>22</v>
      </c>
      <c r="J7008" t="s">
        <v>141</v>
      </c>
      <c r="K7008" t="s">
        <v>26413</v>
      </c>
      <c r="L7008" t="s">
        <v>26414</v>
      </c>
      <c r="M7008">
        <v>0.39944444400000001</v>
      </c>
      <c r="N7008">
        <v>0</v>
      </c>
      <c r="O7008">
        <v>2</v>
      </c>
      <c r="P7008">
        <v>0</v>
      </c>
      <c r="Q7008">
        <v>0</v>
      </c>
      <c r="R7008">
        <v>0</v>
      </c>
      <c r="S7008">
        <v>0.79888899999999996</v>
      </c>
      <c r="T7008">
        <v>0</v>
      </c>
      <c r="U7008">
        <v>0</v>
      </c>
    </row>
    <row r="7009" spans="1:21" x14ac:dyDescent="0.25">
      <c r="A7009" t="s">
        <v>26415</v>
      </c>
      <c r="B7009">
        <v>1</v>
      </c>
      <c r="C7009" t="s">
        <v>78</v>
      </c>
      <c r="D7009" t="s">
        <v>98</v>
      </c>
      <c r="E7009" t="s">
        <v>26416</v>
      </c>
      <c r="F7009" t="s">
        <v>4991</v>
      </c>
      <c r="G7009" t="s">
        <v>71</v>
      </c>
      <c r="H7009" t="s">
        <v>129</v>
      </c>
      <c r="I7009" t="s">
        <v>22</v>
      </c>
      <c r="J7009" t="s">
        <v>141</v>
      </c>
      <c r="K7009" t="s">
        <v>26417</v>
      </c>
      <c r="L7009" t="s">
        <v>26418</v>
      </c>
      <c r="M7009">
        <v>3.6936111110000001</v>
      </c>
      <c r="N7009">
        <v>0</v>
      </c>
      <c r="O7009">
        <v>0</v>
      </c>
      <c r="P7009">
        <v>1</v>
      </c>
      <c r="Q7009">
        <v>0</v>
      </c>
      <c r="R7009">
        <v>0</v>
      </c>
      <c r="S7009">
        <v>0</v>
      </c>
      <c r="T7009">
        <v>3.6936110000000002</v>
      </c>
      <c r="U7009">
        <v>0</v>
      </c>
    </row>
    <row r="7010" spans="1:21" x14ac:dyDescent="0.25">
      <c r="A7010" t="s">
        <v>26419</v>
      </c>
      <c r="B7010">
        <v>1</v>
      </c>
      <c r="C7010" t="s">
        <v>78</v>
      </c>
      <c r="D7010" t="s">
        <v>98</v>
      </c>
      <c r="E7010" t="s">
        <v>26420</v>
      </c>
      <c r="F7010" t="s">
        <v>5012</v>
      </c>
      <c r="G7010" t="s">
        <v>72</v>
      </c>
      <c r="H7010" t="s">
        <v>129</v>
      </c>
      <c r="I7010" t="s">
        <v>22</v>
      </c>
      <c r="J7010" t="s">
        <v>141</v>
      </c>
      <c r="K7010" t="s">
        <v>26421</v>
      </c>
      <c r="L7010" t="s">
        <v>26422</v>
      </c>
      <c r="M7010">
        <v>0.85499999999999998</v>
      </c>
      <c r="N7010">
        <v>1</v>
      </c>
      <c r="O7010">
        <v>214</v>
      </c>
      <c r="P7010">
        <v>0</v>
      </c>
      <c r="Q7010">
        <v>0</v>
      </c>
      <c r="R7010">
        <v>0.85499999999999998</v>
      </c>
      <c r="S7010">
        <v>182.97</v>
      </c>
      <c r="T7010">
        <v>0</v>
      </c>
      <c r="U7010">
        <v>0</v>
      </c>
    </row>
    <row r="7011" spans="1:21" x14ac:dyDescent="0.25">
      <c r="A7011" t="s">
        <v>26423</v>
      </c>
      <c r="B7011">
        <v>1</v>
      </c>
      <c r="C7011" t="s">
        <v>78</v>
      </c>
      <c r="D7011" t="s">
        <v>98</v>
      </c>
      <c r="E7011" t="s">
        <v>26424</v>
      </c>
      <c r="F7011" t="s">
        <v>4991</v>
      </c>
      <c r="G7011" t="s">
        <v>71</v>
      </c>
      <c r="H7011" t="s">
        <v>129</v>
      </c>
      <c r="I7011" t="s">
        <v>22</v>
      </c>
      <c r="J7011" t="s">
        <v>141</v>
      </c>
      <c r="K7011" t="s">
        <v>26425</v>
      </c>
      <c r="L7011" t="s">
        <v>26426</v>
      </c>
      <c r="M7011">
        <v>0.74361111099999999</v>
      </c>
      <c r="N7011">
        <v>0</v>
      </c>
      <c r="O7011">
        <v>1</v>
      </c>
      <c r="P7011">
        <v>0</v>
      </c>
      <c r="Q7011">
        <v>0</v>
      </c>
      <c r="R7011">
        <v>0</v>
      </c>
      <c r="S7011">
        <v>0.74361100000000002</v>
      </c>
      <c r="T7011">
        <v>0</v>
      </c>
      <c r="U7011">
        <v>0</v>
      </c>
    </row>
    <row r="7012" spans="1:21" x14ac:dyDescent="0.25">
      <c r="A7012" t="s">
        <v>26427</v>
      </c>
      <c r="B7012">
        <v>1</v>
      </c>
      <c r="C7012" t="s">
        <v>78</v>
      </c>
      <c r="D7012" t="s">
        <v>98</v>
      </c>
      <c r="E7012" t="s">
        <v>26428</v>
      </c>
      <c r="F7012" t="s">
        <v>6456</v>
      </c>
      <c r="G7012" t="s">
        <v>72</v>
      </c>
      <c r="H7012" t="s">
        <v>129</v>
      </c>
      <c r="I7012" t="s">
        <v>22</v>
      </c>
      <c r="J7012" t="s">
        <v>141</v>
      </c>
      <c r="K7012" t="s">
        <v>26429</v>
      </c>
      <c r="L7012" t="s">
        <v>26430</v>
      </c>
      <c r="M7012">
        <v>1.886111111</v>
      </c>
      <c r="N7012">
        <v>0</v>
      </c>
      <c r="O7012">
        <v>72</v>
      </c>
      <c r="P7012">
        <v>1</v>
      </c>
      <c r="Q7012">
        <v>13</v>
      </c>
      <c r="R7012">
        <v>0</v>
      </c>
      <c r="S7012">
        <v>135.80000000000001</v>
      </c>
      <c r="T7012">
        <v>1.8861110000000001</v>
      </c>
      <c r="U7012">
        <v>24.519444</v>
      </c>
    </row>
    <row r="7013" spans="1:21" x14ac:dyDescent="0.25">
      <c r="A7013" t="s">
        <v>26431</v>
      </c>
      <c r="B7013">
        <v>1</v>
      </c>
      <c r="C7013" t="s">
        <v>78</v>
      </c>
      <c r="D7013" t="s">
        <v>98</v>
      </c>
      <c r="E7013" t="s">
        <v>26432</v>
      </c>
      <c r="F7013" t="s">
        <v>5470</v>
      </c>
      <c r="G7013" t="s">
        <v>71</v>
      </c>
      <c r="H7013" t="s">
        <v>129</v>
      </c>
      <c r="I7013" t="s">
        <v>22</v>
      </c>
      <c r="J7013" t="s">
        <v>141</v>
      </c>
      <c r="K7013" t="s">
        <v>26433</v>
      </c>
      <c r="L7013" t="s">
        <v>26434</v>
      </c>
      <c r="M7013">
        <v>0.70833333300000001</v>
      </c>
      <c r="N7013">
        <v>0</v>
      </c>
      <c r="O7013">
        <v>118</v>
      </c>
      <c r="P7013">
        <v>1</v>
      </c>
      <c r="Q7013">
        <v>8</v>
      </c>
      <c r="R7013">
        <v>0</v>
      </c>
      <c r="S7013">
        <v>83.583332999999996</v>
      </c>
      <c r="T7013">
        <v>0.70833299999999999</v>
      </c>
      <c r="U7013">
        <v>5.6666670000000003</v>
      </c>
    </row>
    <row r="7014" spans="1:21" x14ac:dyDescent="0.25">
      <c r="A7014" t="s">
        <v>26435</v>
      </c>
      <c r="B7014">
        <v>1</v>
      </c>
      <c r="C7014" t="s">
        <v>78</v>
      </c>
      <c r="D7014" t="s">
        <v>98</v>
      </c>
      <c r="E7014" t="s">
        <v>26436</v>
      </c>
      <c r="F7014" t="s">
        <v>5470</v>
      </c>
      <c r="G7014" t="s">
        <v>71</v>
      </c>
      <c r="H7014" t="s">
        <v>129</v>
      </c>
      <c r="I7014" t="s">
        <v>22</v>
      </c>
      <c r="J7014" t="s">
        <v>141</v>
      </c>
      <c r="K7014" t="s">
        <v>26437</v>
      </c>
      <c r="L7014" t="s">
        <v>26438</v>
      </c>
      <c r="M7014">
        <v>1.190555555</v>
      </c>
      <c r="N7014">
        <v>0</v>
      </c>
      <c r="O7014">
        <v>72</v>
      </c>
      <c r="P7014">
        <v>1</v>
      </c>
      <c r="Q7014">
        <v>13</v>
      </c>
      <c r="R7014">
        <v>0</v>
      </c>
      <c r="S7014">
        <v>85.72</v>
      </c>
      <c r="T7014">
        <v>1.1905559999999999</v>
      </c>
      <c r="U7014">
        <v>15.477221999999999</v>
      </c>
    </row>
    <row r="7015" spans="1:21" x14ac:dyDescent="0.25">
      <c r="A7015" t="s">
        <v>26439</v>
      </c>
      <c r="B7015">
        <v>1</v>
      </c>
      <c r="C7015" t="s">
        <v>78</v>
      </c>
      <c r="D7015" t="s">
        <v>98</v>
      </c>
      <c r="E7015" t="s">
        <v>26436</v>
      </c>
      <c r="F7015" t="s">
        <v>5470</v>
      </c>
      <c r="G7015" t="s">
        <v>71</v>
      </c>
      <c r="H7015" t="s">
        <v>129</v>
      </c>
      <c r="I7015" t="s">
        <v>22</v>
      </c>
      <c r="J7015" t="s">
        <v>141</v>
      </c>
      <c r="K7015" t="s">
        <v>26440</v>
      </c>
      <c r="L7015" t="s">
        <v>26441</v>
      </c>
      <c r="M7015">
        <v>0.69916666599999999</v>
      </c>
      <c r="N7015">
        <v>0</v>
      </c>
      <c r="O7015">
        <v>72</v>
      </c>
      <c r="P7015">
        <v>1</v>
      </c>
      <c r="Q7015">
        <v>13</v>
      </c>
      <c r="R7015">
        <v>0</v>
      </c>
      <c r="S7015">
        <v>50.34</v>
      </c>
      <c r="T7015">
        <v>0.69916699999999998</v>
      </c>
      <c r="U7015">
        <v>9.0891669999999998</v>
      </c>
    </row>
    <row r="7016" spans="1:21" x14ac:dyDescent="0.25">
      <c r="A7016" t="s">
        <v>26442</v>
      </c>
      <c r="B7016">
        <v>1</v>
      </c>
      <c r="C7016" t="s">
        <v>78</v>
      </c>
      <c r="D7016" t="s">
        <v>98</v>
      </c>
      <c r="E7016" t="s">
        <v>26432</v>
      </c>
      <c r="F7016" t="s">
        <v>5470</v>
      </c>
      <c r="G7016" t="s">
        <v>71</v>
      </c>
      <c r="H7016" t="s">
        <v>129</v>
      </c>
      <c r="I7016" t="s">
        <v>22</v>
      </c>
      <c r="J7016" t="s">
        <v>141</v>
      </c>
      <c r="K7016" t="s">
        <v>26443</v>
      </c>
      <c r="L7016" t="s">
        <v>26444</v>
      </c>
      <c r="M7016">
        <v>0.85611111100000004</v>
      </c>
      <c r="N7016">
        <v>0</v>
      </c>
      <c r="O7016">
        <v>118</v>
      </c>
      <c r="P7016">
        <v>1</v>
      </c>
      <c r="Q7016">
        <v>8</v>
      </c>
      <c r="R7016">
        <v>0</v>
      </c>
      <c r="S7016">
        <v>101.021111</v>
      </c>
      <c r="T7016">
        <v>0.85611099999999996</v>
      </c>
      <c r="U7016">
        <v>6.8488889999999998</v>
      </c>
    </row>
    <row r="7017" spans="1:21" x14ac:dyDescent="0.25">
      <c r="A7017" t="s">
        <v>26445</v>
      </c>
      <c r="B7017">
        <v>1</v>
      </c>
      <c r="C7017" t="s">
        <v>78</v>
      </c>
      <c r="D7017" t="s">
        <v>98</v>
      </c>
      <c r="E7017" t="s">
        <v>26432</v>
      </c>
      <c r="F7017" t="s">
        <v>5470</v>
      </c>
      <c r="G7017" t="s">
        <v>71</v>
      </c>
      <c r="H7017" t="s">
        <v>129</v>
      </c>
      <c r="I7017" t="s">
        <v>22</v>
      </c>
      <c r="J7017" t="s">
        <v>141</v>
      </c>
      <c r="K7017" t="s">
        <v>26446</v>
      </c>
      <c r="L7017" t="s">
        <v>26447</v>
      </c>
      <c r="M7017">
        <v>0.441111111</v>
      </c>
      <c r="N7017">
        <v>0</v>
      </c>
      <c r="O7017">
        <v>118</v>
      </c>
      <c r="P7017">
        <v>1</v>
      </c>
      <c r="Q7017">
        <v>8</v>
      </c>
      <c r="R7017">
        <v>0</v>
      </c>
      <c r="S7017">
        <v>52.051110999999999</v>
      </c>
      <c r="T7017">
        <v>0.44111099999999998</v>
      </c>
      <c r="U7017">
        <v>3.5288889999999999</v>
      </c>
    </row>
    <row r="7018" spans="1:21" x14ac:dyDescent="0.25">
      <c r="A7018" t="s">
        <v>26448</v>
      </c>
      <c r="B7018">
        <v>1</v>
      </c>
      <c r="C7018" t="s">
        <v>78</v>
      </c>
      <c r="D7018" t="s">
        <v>98</v>
      </c>
      <c r="E7018" t="s">
        <v>26436</v>
      </c>
      <c r="F7018" t="s">
        <v>5470</v>
      </c>
      <c r="G7018" t="s">
        <v>71</v>
      </c>
      <c r="H7018" t="s">
        <v>129</v>
      </c>
      <c r="I7018" t="s">
        <v>22</v>
      </c>
      <c r="J7018" t="s">
        <v>141</v>
      </c>
      <c r="K7018" t="s">
        <v>26449</v>
      </c>
      <c r="L7018" t="s">
        <v>26450</v>
      </c>
      <c r="M7018">
        <v>0.33944444400000001</v>
      </c>
      <c r="N7018">
        <v>0</v>
      </c>
      <c r="O7018">
        <v>72</v>
      </c>
      <c r="P7018">
        <v>1</v>
      </c>
      <c r="Q7018">
        <v>13</v>
      </c>
      <c r="R7018">
        <v>0</v>
      </c>
      <c r="S7018">
        <v>24.44</v>
      </c>
      <c r="T7018">
        <v>0.33944400000000002</v>
      </c>
      <c r="U7018">
        <v>4.4127780000000003</v>
      </c>
    </row>
    <row r="7019" spans="1:21" x14ac:dyDescent="0.25">
      <c r="A7019" t="s">
        <v>26451</v>
      </c>
      <c r="B7019">
        <v>1</v>
      </c>
      <c r="C7019" t="s">
        <v>78</v>
      </c>
      <c r="D7019" t="s">
        <v>98</v>
      </c>
      <c r="E7019" t="s">
        <v>26436</v>
      </c>
      <c r="F7019" t="s">
        <v>5470</v>
      </c>
      <c r="G7019" t="s">
        <v>71</v>
      </c>
      <c r="H7019" t="s">
        <v>129</v>
      </c>
      <c r="I7019" t="s">
        <v>22</v>
      </c>
      <c r="J7019" t="s">
        <v>141</v>
      </c>
      <c r="K7019" t="s">
        <v>26452</v>
      </c>
      <c r="L7019" t="s">
        <v>26453</v>
      </c>
      <c r="M7019">
        <v>1.103611111</v>
      </c>
      <c r="N7019">
        <v>0</v>
      </c>
      <c r="O7019">
        <v>72</v>
      </c>
      <c r="P7019">
        <v>1</v>
      </c>
      <c r="Q7019">
        <v>13</v>
      </c>
      <c r="R7019">
        <v>0</v>
      </c>
      <c r="S7019">
        <v>79.459999999999994</v>
      </c>
      <c r="T7019">
        <v>1.1036109999999999</v>
      </c>
      <c r="U7019">
        <v>14.346944000000001</v>
      </c>
    </row>
    <row r="7020" spans="1:21" x14ac:dyDescent="0.25">
      <c r="A7020" t="s">
        <v>26454</v>
      </c>
      <c r="B7020">
        <v>1</v>
      </c>
      <c r="C7020" t="s">
        <v>78</v>
      </c>
      <c r="D7020" t="s">
        <v>98</v>
      </c>
      <c r="E7020" t="s">
        <v>26436</v>
      </c>
      <c r="F7020" t="s">
        <v>5470</v>
      </c>
      <c r="G7020" t="s">
        <v>71</v>
      </c>
      <c r="H7020" t="s">
        <v>129</v>
      </c>
      <c r="I7020" t="s">
        <v>22</v>
      </c>
      <c r="J7020" t="s">
        <v>141</v>
      </c>
      <c r="K7020" t="s">
        <v>26455</v>
      </c>
      <c r="L7020" t="s">
        <v>26456</v>
      </c>
      <c r="M7020">
        <v>0.64611111099999996</v>
      </c>
      <c r="N7020">
        <v>0</v>
      </c>
      <c r="O7020">
        <v>72</v>
      </c>
      <c r="P7020">
        <v>1</v>
      </c>
      <c r="Q7020">
        <v>13</v>
      </c>
      <c r="R7020">
        <v>0</v>
      </c>
      <c r="S7020">
        <v>46.52</v>
      </c>
      <c r="T7020">
        <v>0.64611099999999999</v>
      </c>
      <c r="U7020">
        <v>8.3994440000000008</v>
      </c>
    </row>
    <row r="7021" spans="1:21" x14ac:dyDescent="0.25">
      <c r="A7021" t="s">
        <v>26457</v>
      </c>
      <c r="B7021">
        <v>1</v>
      </c>
      <c r="C7021" t="s">
        <v>78</v>
      </c>
      <c r="D7021" t="s">
        <v>98</v>
      </c>
      <c r="E7021" t="s">
        <v>16931</v>
      </c>
      <c r="F7021" t="s">
        <v>140</v>
      </c>
      <c r="G7021" t="s">
        <v>72</v>
      </c>
      <c r="H7021" t="s">
        <v>129</v>
      </c>
      <c r="I7021" t="s">
        <v>22</v>
      </c>
      <c r="J7021" t="s">
        <v>141</v>
      </c>
      <c r="K7021" t="s">
        <v>26458</v>
      </c>
      <c r="L7021" t="s">
        <v>26459</v>
      </c>
      <c r="M7021">
        <v>1.0575000000000001</v>
      </c>
      <c r="N7021">
        <v>0</v>
      </c>
      <c r="O7021">
        <v>24</v>
      </c>
      <c r="P7021">
        <v>84</v>
      </c>
      <c r="Q7021">
        <v>0</v>
      </c>
      <c r="R7021">
        <v>0</v>
      </c>
      <c r="S7021">
        <v>25.38</v>
      </c>
      <c r="T7021">
        <v>88.83</v>
      </c>
      <c r="U7021">
        <v>0</v>
      </c>
    </row>
    <row r="7022" spans="1:21" x14ac:dyDescent="0.25">
      <c r="A7022" t="s">
        <v>26460</v>
      </c>
      <c r="B7022">
        <v>1</v>
      </c>
      <c r="C7022" t="s">
        <v>78</v>
      </c>
      <c r="D7022" t="s">
        <v>98</v>
      </c>
      <c r="E7022" t="s">
        <v>26436</v>
      </c>
      <c r="F7022" t="s">
        <v>5470</v>
      </c>
      <c r="G7022" t="s">
        <v>71</v>
      </c>
      <c r="H7022" t="s">
        <v>129</v>
      </c>
      <c r="I7022" t="s">
        <v>22</v>
      </c>
      <c r="J7022" t="s">
        <v>141</v>
      </c>
      <c r="K7022" t="s">
        <v>26461</v>
      </c>
      <c r="L7022" t="s">
        <v>26462</v>
      </c>
      <c r="M7022">
        <v>2.8302777770000001</v>
      </c>
      <c r="N7022">
        <v>0</v>
      </c>
      <c r="O7022">
        <v>72</v>
      </c>
      <c r="P7022">
        <v>1</v>
      </c>
      <c r="Q7022">
        <v>13</v>
      </c>
      <c r="R7022">
        <v>0</v>
      </c>
      <c r="S7022">
        <v>203.78</v>
      </c>
      <c r="T7022">
        <v>2.8302779999999998</v>
      </c>
      <c r="U7022">
        <v>36.793610999999999</v>
      </c>
    </row>
    <row r="7023" spans="1:21" x14ac:dyDescent="0.25">
      <c r="A7023" t="s">
        <v>26463</v>
      </c>
      <c r="B7023">
        <v>1</v>
      </c>
      <c r="C7023" t="s">
        <v>78</v>
      </c>
      <c r="D7023" t="s">
        <v>98</v>
      </c>
      <c r="E7023" t="s">
        <v>26436</v>
      </c>
      <c r="F7023" t="s">
        <v>5470</v>
      </c>
      <c r="G7023" t="s">
        <v>71</v>
      </c>
      <c r="H7023" t="s">
        <v>129</v>
      </c>
      <c r="I7023" t="s">
        <v>22</v>
      </c>
      <c r="J7023" t="s">
        <v>141</v>
      </c>
      <c r="K7023" t="s">
        <v>26464</v>
      </c>
      <c r="L7023" t="s">
        <v>26465</v>
      </c>
      <c r="M7023">
        <v>0.85638888800000001</v>
      </c>
      <c r="N7023">
        <v>0</v>
      </c>
      <c r="O7023">
        <v>72</v>
      </c>
      <c r="P7023">
        <v>1</v>
      </c>
      <c r="Q7023">
        <v>13</v>
      </c>
      <c r="R7023">
        <v>0</v>
      </c>
      <c r="S7023">
        <v>61.66</v>
      </c>
      <c r="T7023">
        <v>0.85638899999999996</v>
      </c>
      <c r="U7023">
        <v>11.133056</v>
      </c>
    </row>
    <row r="7024" spans="1:21" x14ac:dyDescent="0.25">
      <c r="A7024" t="s">
        <v>26466</v>
      </c>
      <c r="B7024">
        <v>1</v>
      </c>
      <c r="C7024" t="s">
        <v>78</v>
      </c>
      <c r="D7024" t="s">
        <v>98</v>
      </c>
      <c r="E7024" t="s">
        <v>26436</v>
      </c>
      <c r="F7024" t="s">
        <v>5470</v>
      </c>
      <c r="G7024" t="s">
        <v>71</v>
      </c>
      <c r="H7024" t="s">
        <v>129</v>
      </c>
      <c r="I7024" t="s">
        <v>22</v>
      </c>
      <c r="J7024" t="s">
        <v>141</v>
      </c>
      <c r="K7024" t="s">
        <v>26467</v>
      </c>
      <c r="L7024" t="s">
        <v>26468</v>
      </c>
      <c r="M7024">
        <v>0.74694444400000004</v>
      </c>
      <c r="N7024">
        <v>0</v>
      </c>
      <c r="O7024">
        <v>72</v>
      </c>
      <c r="P7024">
        <v>1</v>
      </c>
      <c r="Q7024">
        <v>13</v>
      </c>
      <c r="R7024">
        <v>0</v>
      </c>
      <c r="S7024">
        <v>53.78</v>
      </c>
      <c r="T7024">
        <v>0.74694400000000005</v>
      </c>
      <c r="U7024">
        <v>9.7102780000000006</v>
      </c>
    </row>
    <row r="7025" spans="1:21" x14ac:dyDescent="0.25">
      <c r="A7025" t="s">
        <v>26469</v>
      </c>
      <c r="B7025">
        <v>1</v>
      </c>
      <c r="C7025" t="s">
        <v>79</v>
      </c>
      <c r="D7025" t="s">
        <v>120</v>
      </c>
      <c r="E7025" t="s">
        <v>26470</v>
      </c>
      <c r="F7025" t="s">
        <v>5012</v>
      </c>
      <c r="G7025" t="s">
        <v>72</v>
      </c>
      <c r="H7025" t="s">
        <v>129</v>
      </c>
      <c r="I7025" t="s">
        <v>22</v>
      </c>
      <c r="J7025" t="s">
        <v>141</v>
      </c>
      <c r="K7025" t="s">
        <v>26471</v>
      </c>
      <c r="L7025" t="s">
        <v>26472</v>
      </c>
      <c r="M7025">
        <v>0.60472222200000003</v>
      </c>
      <c r="N7025">
        <v>0</v>
      </c>
      <c r="O7025">
        <v>148</v>
      </c>
      <c r="P7025">
        <v>1</v>
      </c>
      <c r="Q7025">
        <v>12</v>
      </c>
      <c r="R7025">
        <v>0</v>
      </c>
      <c r="S7025">
        <v>89.498889000000005</v>
      </c>
      <c r="T7025">
        <v>0.60472199999999998</v>
      </c>
      <c r="U7025">
        <v>7.2566670000000002</v>
      </c>
    </row>
    <row r="7026" spans="1:21" x14ac:dyDescent="0.25">
      <c r="A7026" t="s">
        <v>26473</v>
      </c>
      <c r="B7026">
        <v>1</v>
      </c>
      <c r="C7026" t="s">
        <v>78</v>
      </c>
      <c r="D7026" t="s">
        <v>92</v>
      </c>
      <c r="E7026" t="s">
        <v>26474</v>
      </c>
      <c r="F7026" t="s">
        <v>140</v>
      </c>
      <c r="G7026" t="s">
        <v>72</v>
      </c>
      <c r="H7026" t="s">
        <v>168</v>
      </c>
      <c r="I7026" t="s">
        <v>22</v>
      </c>
      <c r="J7026" t="s">
        <v>141</v>
      </c>
      <c r="K7026" t="s">
        <v>26475</v>
      </c>
      <c r="L7026" t="s">
        <v>26476</v>
      </c>
      <c r="M7026">
        <v>2.7222222000000001E-2</v>
      </c>
      <c r="N7026">
        <v>0</v>
      </c>
      <c r="O7026">
        <v>0</v>
      </c>
      <c r="P7026">
        <v>53</v>
      </c>
      <c r="Q7026">
        <v>499</v>
      </c>
      <c r="R7026">
        <v>0</v>
      </c>
      <c r="S7026">
        <v>0</v>
      </c>
      <c r="T7026">
        <v>1.4427779999999999</v>
      </c>
      <c r="U7026">
        <v>13.583888999999999</v>
      </c>
    </row>
    <row r="7027" spans="1:21" x14ac:dyDescent="0.25">
      <c r="A7027" t="s">
        <v>26477</v>
      </c>
      <c r="B7027">
        <v>1</v>
      </c>
      <c r="C7027" t="s">
        <v>78</v>
      </c>
      <c r="D7027" t="s">
        <v>92</v>
      </c>
      <c r="E7027" t="s">
        <v>26474</v>
      </c>
      <c r="F7027" t="s">
        <v>140</v>
      </c>
      <c r="G7027" t="s">
        <v>72</v>
      </c>
      <c r="H7027" t="s">
        <v>129</v>
      </c>
      <c r="I7027" t="s">
        <v>22</v>
      </c>
      <c r="J7027" t="s">
        <v>141</v>
      </c>
      <c r="K7027" t="s">
        <v>26478</v>
      </c>
      <c r="L7027" t="s">
        <v>26479</v>
      </c>
      <c r="M7027">
        <v>0.84638888800000001</v>
      </c>
      <c r="N7027">
        <v>0</v>
      </c>
      <c r="O7027">
        <v>0</v>
      </c>
      <c r="P7027">
        <v>53</v>
      </c>
      <c r="Q7027">
        <v>499</v>
      </c>
      <c r="R7027">
        <v>0</v>
      </c>
      <c r="S7027">
        <v>0</v>
      </c>
      <c r="T7027">
        <v>44.858611000000003</v>
      </c>
      <c r="U7027">
        <v>422.34805499999999</v>
      </c>
    </row>
    <row r="7028" spans="1:21" x14ac:dyDescent="0.25">
      <c r="A7028" t="s">
        <v>26480</v>
      </c>
      <c r="B7028">
        <v>1</v>
      </c>
      <c r="C7028" t="s">
        <v>78</v>
      </c>
      <c r="D7028" t="s">
        <v>92</v>
      </c>
      <c r="E7028" t="s">
        <v>26474</v>
      </c>
      <c r="F7028" t="s">
        <v>140</v>
      </c>
      <c r="G7028" t="s">
        <v>72</v>
      </c>
      <c r="H7028" t="s">
        <v>129</v>
      </c>
      <c r="I7028" t="s">
        <v>22</v>
      </c>
      <c r="J7028" t="s">
        <v>141</v>
      </c>
      <c r="K7028" t="s">
        <v>26481</v>
      </c>
      <c r="L7028" t="s">
        <v>26482</v>
      </c>
      <c r="M7028">
        <v>1.3430555550000001</v>
      </c>
      <c r="N7028">
        <v>0</v>
      </c>
      <c r="O7028">
        <v>0</v>
      </c>
      <c r="P7028">
        <v>53</v>
      </c>
      <c r="Q7028">
        <v>499</v>
      </c>
      <c r="R7028">
        <v>0</v>
      </c>
      <c r="S7028">
        <v>0</v>
      </c>
      <c r="T7028">
        <v>71.181944000000001</v>
      </c>
      <c r="U7028">
        <v>670.18472199999997</v>
      </c>
    </row>
    <row r="7029" spans="1:21" x14ac:dyDescent="0.25">
      <c r="A7029" t="s">
        <v>26483</v>
      </c>
      <c r="B7029">
        <v>1</v>
      </c>
      <c r="C7029" t="s">
        <v>79</v>
      </c>
      <c r="D7029" t="s">
        <v>109</v>
      </c>
      <c r="E7029" t="s">
        <v>1504</v>
      </c>
      <c r="F7029" t="s">
        <v>140</v>
      </c>
      <c r="G7029" t="s">
        <v>72</v>
      </c>
      <c r="H7029" t="s">
        <v>129</v>
      </c>
      <c r="I7029" t="s">
        <v>22</v>
      </c>
      <c r="J7029" t="s">
        <v>141</v>
      </c>
      <c r="K7029" t="s">
        <v>26484</v>
      </c>
      <c r="L7029" t="s">
        <v>26485</v>
      </c>
      <c r="M7029">
        <v>1.148055555</v>
      </c>
      <c r="N7029">
        <v>0</v>
      </c>
      <c r="O7029">
        <v>0</v>
      </c>
      <c r="P7029">
        <v>191</v>
      </c>
      <c r="Q7029">
        <v>2595</v>
      </c>
      <c r="R7029">
        <v>0</v>
      </c>
      <c r="S7029">
        <v>0</v>
      </c>
      <c r="T7029">
        <v>219.27861100000001</v>
      </c>
      <c r="U7029">
        <v>2979.2041650000001</v>
      </c>
    </row>
    <row r="7030" spans="1:21" x14ac:dyDescent="0.25">
      <c r="A7030" t="s">
        <v>26486</v>
      </c>
      <c r="B7030">
        <v>1</v>
      </c>
      <c r="C7030" t="s">
        <v>79</v>
      </c>
      <c r="D7030" t="s">
        <v>118</v>
      </c>
      <c r="E7030" t="s">
        <v>26487</v>
      </c>
      <c r="F7030" t="s">
        <v>4991</v>
      </c>
      <c r="G7030" t="s">
        <v>71</v>
      </c>
      <c r="H7030" t="s">
        <v>129</v>
      </c>
      <c r="I7030" t="s">
        <v>22</v>
      </c>
      <c r="J7030" t="s">
        <v>141</v>
      </c>
      <c r="K7030" t="s">
        <v>26488</v>
      </c>
      <c r="L7030" t="s">
        <v>26489</v>
      </c>
      <c r="M7030">
        <v>1.781111111</v>
      </c>
      <c r="N7030">
        <v>0</v>
      </c>
      <c r="O7030">
        <v>0</v>
      </c>
      <c r="P7030">
        <v>0</v>
      </c>
      <c r="Q7030">
        <v>1</v>
      </c>
      <c r="R7030">
        <v>0</v>
      </c>
      <c r="S7030">
        <v>0</v>
      </c>
      <c r="T7030">
        <v>0</v>
      </c>
      <c r="U7030">
        <v>1.7811110000000001</v>
      </c>
    </row>
    <row r="7031" spans="1:21" x14ac:dyDescent="0.25">
      <c r="A7031" t="s">
        <v>26490</v>
      </c>
      <c r="B7031">
        <v>1</v>
      </c>
      <c r="C7031" t="s">
        <v>78</v>
      </c>
      <c r="D7031" t="s">
        <v>92</v>
      </c>
      <c r="E7031" t="s">
        <v>26491</v>
      </c>
      <c r="F7031" t="s">
        <v>128</v>
      </c>
      <c r="G7031" t="s">
        <v>72</v>
      </c>
      <c r="H7031" t="s">
        <v>129</v>
      </c>
      <c r="I7031" t="s">
        <v>22</v>
      </c>
      <c r="J7031" t="s">
        <v>130</v>
      </c>
      <c r="K7031" t="s">
        <v>26492</v>
      </c>
      <c r="L7031" t="s">
        <v>26493</v>
      </c>
      <c r="M7031">
        <v>3.460555555</v>
      </c>
      <c r="N7031">
        <v>12</v>
      </c>
      <c r="O7031">
        <v>1124</v>
      </c>
      <c r="P7031">
        <v>46</v>
      </c>
      <c r="Q7031">
        <v>517</v>
      </c>
      <c r="R7031">
        <v>41.526667000000003</v>
      </c>
      <c r="S7031">
        <v>3889.664444</v>
      </c>
      <c r="T7031">
        <v>159.18555599999999</v>
      </c>
      <c r="U7031">
        <v>1789.1072220000001</v>
      </c>
    </row>
    <row r="7032" spans="1:21" x14ac:dyDescent="0.25">
      <c r="A7032" t="s">
        <v>26494</v>
      </c>
      <c r="B7032">
        <v>1</v>
      </c>
      <c r="C7032" t="s">
        <v>78</v>
      </c>
      <c r="D7032" t="s">
        <v>92</v>
      </c>
      <c r="E7032" t="s">
        <v>25608</v>
      </c>
      <c r="F7032" t="s">
        <v>140</v>
      </c>
      <c r="G7032" t="s">
        <v>72</v>
      </c>
      <c r="H7032" t="s">
        <v>129</v>
      </c>
      <c r="I7032" t="s">
        <v>22</v>
      </c>
      <c r="J7032" t="s">
        <v>141</v>
      </c>
      <c r="K7032" t="s">
        <v>26495</v>
      </c>
      <c r="L7032" t="s">
        <v>26496</v>
      </c>
      <c r="M7032">
        <v>0.19861111100000001</v>
      </c>
      <c r="N7032">
        <v>0</v>
      </c>
      <c r="O7032">
        <v>0</v>
      </c>
      <c r="P7032">
        <v>9</v>
      </c>
      <c r="Q7032">
        <v>177</v>
      </c>
      <c r="R7032">
        <v>0</v>
      </c>
      <c r="S7032">
        <v>0</v>
      </c>
      <c r="T7032">
        <v>1.7875000000000001</v>
      </c>
      <c r="U7032">
        <v>35.154167000000001</v>
      </c>
    </row>
    <row r="7033" spans="1:21" x14ac:dyDescent="0.25">
      <c r="A7033" t="s">
        <v>26497</v>
      </c>
      <c r="B7033">
        <v>1</v>
      </c>
      <c r="C7033" t="s">
        <v>78</v>
      </c>
      <c r="D7033" t="s">
        <v>92</v>
      </c>
      <c r="E7033" t="s">
        <v>4691</v>
      </c>
      <c r="F7033" t="s">
        <v>154</v>
      </c>
      <c r="G7033" t="s">
        <v>72</v>
      </c>
      <c r="H7033" t="s">
        <v>129</v>
      </c>
      <c r="I7033" t="s">
        <v>22</v>
      </c>
      <c r="J7033" t="s">
        <v>141</v>
      </c>
      <c r="K7033" t="s">
        <v>26498</v>
      </c>
      <c r="L7033" t="s">
        <v>26499</v>
      </c>
      <c r="M7033">
        <v>5.1666666E-2</v>
      </c>
      <c r="N7033">
        <v>0</v>
      </c>
      <c r="O7033">
        <v>0</v>
      </c>
      <c r="P7033">
        <v>1</v>
      </c>
      <c r="Q7033">
        <v>126</v>
      </c>
      <c r="R7033">
        <v>0</v>
      </c>
      <c r="S7033">
        <v>0</v>
      </c>
      <c r="T7033">
        <v>5.1666999999999998E-2</v>
      </c>
      <c r="U7033">
        <v>6.51</v>
      </c>
    </row>
    <row r="7034" spans="1:21" x14ac:dyDescent="0.25">
      <c r="A7034" t="s">
        <v>26500</v>
      </c>
      <c r="B7034">
        <v>1</v>
      </c>
      <c r="C7034" t="s">
        <v>78</v>
      </c>
      <c r="D7034" t="s">
        <v>92</v>
      </c>
      <c r="E7034" t="s">
        <v>26501</v>
      </c>
      <c r="F7034" t="s">
        <v>128</v>
      </c>
      <c r="G7034" t="s">
        <v>72</v>
      </c>
      <c r="H7034" t="s">
        <v>129</v>
      </c>
      <c r="I7034" t="s">
        <v>22</v>
      </c>
      <c r="J7034" t="s">
        <v>130</v>
      </c>
      <c r="K7034" t="s">
        <v>26502</v>
      </c>
      <c r="L7034" t="s">
        <v>26503</v>
      </c>
      <c r="M7034">
        <v>1.352777777</v>
      </c>
      <c r="N7034">
        <v>0</v>
      </c>
      <c r="O7034">
        <v>0</v>
      </c>
      <c r="P7034">
        <v>1</v>
      </c>
      <c r="Q7034">
        <v>75</v>
      </c>
      <c r="R7034">
        <v>0</v>
      </c>
      <c r="S7034">
        <v>0</v>
      </c>
      <c r="T7034">
        <v>1.352778</v>
      </c>
      <c r="U7034">
        <v>101.458333</v>
      </c>
    </row>
    <row r="7035" spans="1:21" x14ac:dyDescent="0.25">
      <c r="A7035" t="s">
        <v>26504</v>
      </c>
      <c r="B7035">
        <v>1</v>
      </c>
      <c r="C7035" t="s">
        <v>78</v>
      </c>
      <c r="D7035" t="s">
        <v>92</v>
      </c>
      <c r="E7035" t="s">
        <v>4691</v>
      </c>
      <c r="F7035" t="s">
        <v>163</v>
      </c>
      <c r="G7035" t="s">
        <v>72</v>
      </c>
      <c r="H7035" t="s">
        <v>129</v>
      </c>
      <c r="I7035" t="s">
        <v>22</v>
      </c>
      <c r="J7035" t="s">
        <v>141</v>
      </c>
      <c r="K7035" t="s">
        <v>26505</v>
      </c>
      <c r="L7035" t="s">
        <v>26506</v>
      </c>
      <c r="M7035">
        <v>0.96527777699999995</v>
      </c>
      <c r="N7035">
        <v>0</v>
      </c>
      <c r="O7035">
        <v>0</v>
      </c>
      <c r="P7035">
        <v>1</v>
      </c>
      <c r="Q7035">
        <v>132</v>
      </c>
      <c r="R7035">
        <v>0</v>
      </c>
      <c r="S7035">
        <v>0</v>
      </c>
      <c r="T7035">
        <v>0.96527799999999997</v>
      </c>
      <c r="U7035">
        <v>127.416667</v>
      </c>
    </row>
    <row r="7036" spans="1:21" x14ac:dyDescent="0.25">
      <c r="A7036" t="s">
        <v>26507</v>
      </c>
      <c r="B7036">
        <v>1</v>
      </c>
      <c r="C7036" t="s">
        <v>78</v>
      </c>
      <c r="D7036" t="s">
        <v>92</v>
      </c>
      <c r="E7036" t="s">
        <v>26508</v>
      </c>
      <c r="F7036" t="s">
        <v>5070</v>
      </c>
      <c r="G7036" t="s">
        <v>71</v>
      </c>
      <c r="H7036" t="s">
        <v>129</v>
      </c>
      <c r="I7036" t="s">
        <v>22</v>
      </c>
      <c r="J7036" t="s">
        <v>141</v>
      </c>
      <c r="K7036" t="s">
        <v>26509</v>
      </c>
      <c r="L7036" t="s">
        <v>26510</v>
      </c>
      <c r="M7036">
        <v>12.555555555</v>
      </c>
      <c r="N7036">
        <v>0</v>
      </c>
      <c r="O7036">
        <v>0</v>
      </c>
      <c r="P7036">
        <v>0</v>
      </c>
      <c r="Q7036">
        <v>1</v>
      </c>
      <c r="R7036">
        <v>0</v>
      </c>
      <c r="S7036">
        <v>0</v>
      </c>
      <c r="T7036">
        <v>0</v>
      </c>
      <c r="U7036">
        <v>12.555555999999999</v>
      </c>
    </row>
    <row r="7037" spans="1:21" x14ac:dyDescent="0.25">
      <c r="A7037" t="s">
        <v>26511</v>
      </c>
      <c r="B7037">
        <v>1</v>
      </c>
      <c r="C7037" t="s">
        <v>78</v>
      </c>
      <c r="D7037" t="s">
        <v>92</v>
      </c>
      <c r="E7037" t="s">
        <v>26512</v>
      </c>
      <c r="F7037" t="s">
        <v>5070</v>
      </c>
      <c r="G7037" t="s">
        <v>71</v>
      </c>
      <c r="H7037" t="s">
        <v>129</v>
      </c>
      <c r="I7037" t="s">
        <v>22</v>
      </c>
      <c r="J7037" t="s">
        <v>141</v>
      </c>
      <c r="K7037" t="s">
        <v>14427</v>
      </c>
      <c r="L7037" t="s">
        <v>26513</v>
      </c>
      <c r="M7037">
        <v>5.0108333329999999</v>
      </c>
      <c r="N7037">
        <v>0</v>
      </c>
      <c r="O7037">
        <v>0</v>
      </c>
      <c r="P7037">
        <v>0</v>
      </c>
      <c r="Q7037">
        <v>15</v>
      </c>
      <c r="R7037">
        <v>0</v>
      </c>
      <c r="S7037">
        <v>0</v>
      </c>
      <c r="T7037">
        <v>0</v>
      </c>
      <c r="U7037">
        <v>75.162499999999994</v>
      </c>
    </row>
    <row r="7038" spans="1:21" x14ac:dyDescent="0.25">
      <c r="A7038" t="s">
        <v>26514</v>
      </c>
      <c r="B7038">
        <v>1</v>
      </c>
      <c r="C7038" t="s">
        <v>78</v>
      </c>
      <c r="D7038" t="s">
        <v>92</v>
      </c>
      <c r="E7038" t="s">
        <v>26515</v>
      </c>
      <c r="F7038" t="s">
        <v>5513</v>
      </c>
      <c r="G7038" t="s">
        <v>71</v>
      </c>
      <c r="H7038" t="s">
        <v>129</v>
      </c>
      <c r="I7038" t="s">
        <v>22</v>
      </c>
      <c r="J7038" t="s">
        <v>141</v>
      </c>
      <c r="K7038" t="s">
        <v>26516</v>
      </c>
      <c r="L7038" t="s">
        <v>26517</v>
      </c>
      <c r="M7038">
        <v>6.5955555549999998</v>
      </c>
      <c r="N7038">
        <v>0</v>
      </c>
      <c r="O7038">
        <v>0</v>
      </c>
      <c r="P7038">
        <v>0</v>
      </c>
      <c r="Q7038">
        <v>2</v>
      </c>
      <c r="R7038">
        <v>0</v>
      </c>
      <c r="S7038">
        <v>0</v>
      </c>
      <c r="T7038">
        <v>0</v>
      </c>
      <c r="U7038">
        <v>13.191110999999999</v>
      </c>
    </row>
    <row r="7039" spans="1:21" x14ac:dyDescent="0.25">
      <c r="A7039" t="s">
        <v>26518</v>
      </c>
      <c r="B7039">
        <v>1</v>
      </c>
      <c r="C7039" t="s">
        <v>78</v>
      </c>
      <c r="D7039" t="s">
        <v>92</v>
      </c>
      <c r="E7039" t="s">
        <v>26519</v>
      </c>
      <c r="F7039" t="s">
        <v>4986</v>
      </c>
      <c r="G7039" t="s">
        <v>71</v>
      </c>
      <c r="H7039" t="s">
        <v>129</v>
      </c>
      <c r="I7039" t="s">
        <v>22</v>
      </c>
      <c r="J7039" t="s">
        <v>141</v>
      </c>
      <c r="K7039" t="s">
        <v>26520</v>
      </c>
      <c r="L7039" t="s">
        <v>26521</v>
      </c>
      <c r="M7039">
        <v>3.4002777769999999</v>
      </c>
      <c r="N7039">
        <v>0</v>
      </c>
      <c r="O7039">
        <v>0</v>
      </c>
      <c r="P7039">
        <v>0</v>
      </c>
      <c r="Q7039">
        <v>3</v>
      </c>
      <c r="R7039">
        <v>0</v>
      </c>
      <c r="S7039">
        <v>0</v>
      </c>
      <c r="T7039">
        <v>0</v>
      </c>
      <c r="U7039">
        <v>10.200832999999999</v>
      </c>
    </row>
    <row r="7040" spans="1:21" x14ac:dyDescent="0.25">
      <c r="A7040" t="s">
        <v>26522</v>
      </c>
      <c r="B7040">
        <v>1</v>
      </c>
      <c r="C7040" t="s">
        <v>78</v>
      </c>
      <c r="D7040" t="s">
        <v>92</v>
      </c>
      <c r="E7040" t="s">
        <v>26512</v>
      </c>
      <c r="F7040" t="s">
        <v>5417</v>
      </c>
      <c r="G7040" t="s">
        <v>71</v>
      </c>
      <c r="H7040" t="s">
        <v>129</v>
      </c>
      <c r="I7040" t="s">
        <v>22</v>
      </c>
      <c r="J7040" t="s">
        <v>141</v>
      </c>
      <c r="K7040" t="s">
        <v>26523</v>
      </c>
      <c r="L7040" t="s">
        <v>26524</v>
      </c>
      <c r="M7040">
        <v>4.8075000000000001</v>
      </c>
      <c r="N7040">
        <v>0</v>
      </c>
      <c r="O7040">
        <v>0</v>
      </c>
      <c r="P7040">
        <v>0</v>
      </c>
      <c r="Q7040">
        <v>15</v>
      </c>
      <c r="R7040">
        <v>0</v>
      </c>
      <c r="S7040">
        <v>0</v>
      </c>
      <c r="T7040">
        <v>0</v>
      </c>
      <c r="U7040">
        <v>72.112499999999997</v>
      </c>
    </row>
    <row r="7041" spans="1:21" x14ac:dyDescent="0.25">
      <c r="A7041" t="s">
        <v>26525</v>
      </c>
      <c r="B7041">
        <v>1</v>
      </c>
      <c r="C7041" t="s">
        <v>78</v>
      </c>
      <c r="D7041" t="s">
        <v>92</v>
      </c>
      <c r="E7041" t="s">
        <v>26526</v>
      </c>
      <c r="F7041" t="s">
        <v>5070</v>
      </c>
      <c r="G7041" t="s">
        <v>71</v>
      </c>
      <c r="H7041" t="s">
        <v>129</v>
      </c>
      <c r="I7041" t="s">
        <v>22</v>
      </c>
      <c r="J7041" t="s">
        <v>141</v>
      </c>
      <c r="K7041" t="s">
        <v>26527</v>
      </c>
      <c r="L7041" t="s">
        <v>26528</v>
      </c>
      <c r="M7041">
        <v>21.639444443999999</v>
      </c>
      <c r="N7041">
        <v>0</v>
      </c>
      <c r="O7041">
        <v>0</v>
      </c>
      <c r="P7041">
        <v>0</v>
      </c>
      <c r="Q7041">
        <v>1</v>
      </c>
      <c r="R7041">
        <v>0</v>
      </c>
      <c r="S7041">
        <v>0</v>
      </c>
      <c r="T7041">
        <v>0</v>
      </c>
      <c r="U7041">
        <v>21.639444000000001</v>
      </c>
    </row>
    <row r="7042" spans="1:21" x14ac:dyDescent="0.25">
      <c r="A7042" t="s">
        <v>26529</v>
      </c>
      <c r="B7042">
        <v>1</v>
      </c>
      <c r="C7042" t="s">
        <v>78</v>
      </c>
      <c r="D7042" t="s">
        <v>92</v>
      </c>
      <c r="E7042" t="s">
        <v>26530</v>
      </c>
      <c r="F7042" t="s">
        <v>5879</v>
      </c>
      <c r="G7042" t="s">
        <v>71</v>
      </c>
      <c r="H7042" t="s">
        <v>129</v>
      </c>
      <c r="I7042" t="s">
        <v>22</v>
      </c>
      <c r="J7042" t="s">
        <v>141</v>
      </c>
      <c r="K7042" t="s">
        <v>26531</v>
      </c>
      <c r="L7042" t="s">
        <v>26532</v>
      </c>
      <c r="M7042">
        <v>5.5472222220000003</v>
      </c>
      <c r="N7042">
        <v>0</v>
      </c>
      <c r="O7042">
        <v>0</v>
      </c>
      <c r="P7042">
        <v>0</v>
      </c>
      <c r="Q7042">
        <v>9</v>
      </c>
      <c r="R7042">
        <v>0</v>
      </c>
      <c r="S7042">
        <v>0</v>
      </c>
      <c r="T7042">
        <v>0</v>
      </c>
      <c r="U7042">
        <v>49.924999999999997</v>
      </c>
    </row>
    <row r="7043" spans="1:21" x14ac:dyDescent="0.25">
      <c r="A7043" t="s">
        <v>26533</v>
      </c>
      <c r="B7043">
        <v>1</v>
      </c>
      <c r="C7043" t="s">
        <v>78</v>
      </c>
      <c r="D7043" t="s">
        <v>93</v>
      </c>
      <c r="E7043" t="s">
        <v>26534</v>
      </c>
      <c r="F7043" t="s">
        <v>163</v>
      </c>
      <c r="G7043" t="s">
        <v>72</v>
      </c>
      <c r="H7043" t="s">
        <v>129</v>
      </c>
      <c r="I7043" t="s">
        <v>22</v>
      </c>
      <c r="J7043" t="s">
        <v>130</v>
      </c>
      <c r="K7043" t="s">
        <v>26535</v>
      </c>
      <c r="L7043" t="s">
        <v>26536</v>
      </c>
      <c r="M7043">
        <v>1.1958333329999999</v>
      </c>
      <c r="N7043">
        <v>0</v>
      </c>
      <c r="O7043">
        <v>0</v>
      </c>
      <c r="P7043">
        <v>2</v>
      </c>
      <c r="Q7043">
        <v>190</v>
      </c>
      <c r="R7043">
        <v>0</v>
      </c>
      <c r="S7043">
        <v>0</v>
      </c>
      <c r="T7043">
        <v>2.391667</v>
      </c>
      <c r="U7043">
        <v>227.20833300000001</v>
      </c>
    </row>
    <row r="7044" spans="1:21" x14ac:dyDescent="0.25">
      <c r="A7044" t="s">
        <v>26537</v>
      </c>
      <c r="B7044">
        <v>1</v>
      </c>
      <c r="C7044" t="s">
        <v>78</v>
      </c>
      <c r="D7044" t="s">
        <v>93</v>
      </c>
      <c r="E7044" t="s">
        <v>26534</v>
      </c>
      <c r="F7044" t="s">
        <v>5012</v>
      </c>
      <c r="G7044" t="s">
        <v>72</v>
      </c>
      <c r="H7044" t="s">
        <v>129</v>
      </c>
      <c r="I7044" t="s">
        <v>22</v>
      </c>
      <c r="J7044" t="s">
        <v>141</v>
      </c>
      <c r="K7044" t="s">
        <v>26538</v>
      </c>
      <c r="L7044" t="s">
        <v>26539</v>
      </c>
      <c r="M7044">
        <v>1.9924999999999999</v>
      </c>
      <c r="N7044">
        <v>0</v>
      </c>
      <c r="O7044">
        <v>0</v>
      </c>
      <c r="P7044">
        <v>2</v>
      </c>
      <c r="Q7044">
        <v>190</v>
      </c>
      <c r="R7044">
        <v>0</v>
      </c>
      <c r="S7044">
        <v>0</v>
      </c>
      <c r="T7044">
        <v>3.9849999999999999</v>
      </c>
      <c r="U7044">
        <v>378.57499999999999</v>
      </c>
    </row>
    <row r="7045" spans="1:21" x14ac:dyDescent="0.25">
      <c r="A7045" t="s">
        <v>26540</v>
      </c>
      <c r="B7045">
        <v>1</v>
      </c>
      <c r="C7045" t="s">
        <v>78</v>
      </c>
      <c r="D7045" t="s">
        <v>737</v>
      </c>
      <c r="E7045" t="s">
        <v>26541</v>
      </c>
      <c r="F7045" t="s">
        <v>2199</v>
      </c>
      <c r="G7045" t="s">
        <v>71</v>
      </c>
      <c r="H7045" t="s">
        <v>129</v>
      </c>
      <c r="I7045" t="s">
        <v>22</v>
      </c>
      <c r="J7045" t="s">
        <v>141</v>
      </c>
      <c r="K7045" t="s">
        <v>26542</v>
      </c>
      <c r="L7045" t="s">
        <v>26543</v>
      </c>
      <c r="M7045">
        <v>4.0858333330000001</v>
      </c>
      <c r="N7045">
        <v>0</v>
      </c>
      <c r="O7045">
        <v>4</v>
      </c>
      <c r="P7045">
        <v>0</v>
      </c>
      <c r="Q7045">
        <v>0</v>
      </c>
      <c r="R7045">
        <v>0</v>
      </c>
      <c r="S7045">
        <v>16.343333000000001</v>
      </c>
      <c r="T7045">
        <v>0</v>
      </c>
      <c r="U7045">
        <v>0</v>
      </c>
    </row>
    <row r="7046" spans="1:21" x14ac:dyDescent="0.25">
      <c r="A7046" t="s">
        <v>26544</v>
      </c>
      <c r="B7046">
        <v>1</v>
      </c>
      <c r="C7046" t="s">
        <v>79</v>
      </c>
      <c r="D7046" t="s">
        <v>117</v>
      </c>
      <c r="E7046" t="s">
        <v>26545</v>
      </c>
      <c r="F7046" t="s">
        <v>4991</v>
      </c>
      <c r="G7046" t="s">
        <v>71</v>
      </c>
      <c r="H7046" t="s">
        <v>129</v>
      </c>
      <c r="I7046" t="s">
        <v>22</v>
      </c>
      <c r="J7046" t="s">
        <v>141</v>
      </c>
      <c r="K7046" t="s">
        <v>26546</v>
      </c>
      <c r="L7046" t="s">
        <v>26547</v>
      </c>
      <c r="M7046">
        <v>0.48833333299999998</v>
      </c>
      <c r="N7046">
        <v>0</v>
      </c>
      <c r="O7046">
        <v>1</v>
      </c>
      <c r="P7046">
        <v>0</v>
      </c>
      <c r="Q7046">
        <v>0</v>
      </c>
      <c r="R7046">
        <v>0</v>
      </c>
      <c r="S7046">
        <v>0.48833300000000002</v>
      </c>
      <c r="T7046">
        <v>0</v>
      </c>
      <c r="U7046">
        <v>0</v>
      </c>
    </row>
    <row r="7047" spans="1:21" x14ac:dyDescent="0.25">
      <c r="A7047" t="s">
        <v>26548</v>
      </c>
      <c r="B7047">
        <v>1</v>
      </c>
      <c r="C7047" t="s">
        <v>79</v>
      </c>
      <c r="D7047" t="s">
        <v>117</v>
      </c>
      <c r="E7047" t="s">
        <v>26549</v>
      </c>
      <c r="F7047" t="s">
        <v>3423</v>
      </c>
      <c r="G7047" t="s">
        <v>72</v>
      </c>
      <c r="H7047" t="s">
        <v>129</v>
      </c>
      <c r="I7047" t="s">
        <v>22</v>
      </c>
      <c r="J7047" t="s">
        <v>141</v>
      </c>
      <c r="K7047" t="s">
        <v>26550</v>
      </c>
      <c r="L7047" t="s">
        <v>26551</v>
      </c>
      <c r="M7047">
        <v>0.91055555499999996</v>
      </c>
      <c r="N7047">
        <v>2</v>
      </c>
      <c r="O7047">
        <v>0</v>
      </c>
      <c r="P7047">
        <v>0</v>
      </c>
      <c r="Q7047">
        <v>0</v>
      </c>
      <c r="R7047">
        <v>1.8211109999999999</v>
      </c>
      <c r="S7047">
        <v>0</v>
      </c>
      <c r="T7047">
        <v>0</v>
      </c>
      <c r="U7047">
        <v>0</v>
      </c>
    </row>
    <row r="7048" spans="1:21" x14ac:dyDescent="0.25">
      <c r="A7048" t="s">
        <v>26552</v>
      </c>
      <c r="B7048">
        <v>1</v>
      </c>
      <c r="C7048" t="s">
        <v>79</v>
      </c>
      <c r="D7048" t="s">
        <v>117</v>
      </c>
      <c r="E7048" t="s">
        <v>23053</v>
      </c>
      <c r="F7048" t="s">
        <v>140</v>
      </c>
      <c r="G7048" t="s">
        <v>72</v>
      </c>
      <c r="H7048" t="s">
        <v>129</v>
      </c>
      <c r="I7048" t="s">
        <v>22</v>
      </c>
      <c r="J7048" t="s">
        <v>141</v>
      </c>
      <c r="K7048" t="s">
        <v>26553</v>
      </c>
      <c r="L7048" t="s">
        <v>26554</v>
      </c>
      <c r="M7048">
        <v>0.72111111100000003</v>
      </c>
      <c r="N7048">
        <v>6</v>
      </c>
      <c r="O7048">
        <v>215</v>
      </c>
      <c r="P7048">
        <v>0</v>
      </c>
      <c r="Q7048">
        <v>0</v>
      </c>
      <c r="R7048">
        <v>4.3266669999999996</v>
      </c>
      <c r="S7048">
        <v>155.03888900000001</v>
      </c>
      <c r="T7048">
        <v>0</v>
      </c>
      <c r="U7048">
        <v>0</v>
      </c>
    </row>
    <row r="7049" spans="1:21" x14ac:dyDescent="0.25">
      <c r="A7049" t="s">
        <v>26555</v>
      </c>
      <c r="B7049">
        <v>1</v>
      </c>
      <c r="C7049" t="s">
        <v>79</v>
      </c>
      <c r="D7049" t="s">
        <v>121</v>
      </c>
      <c r="E7049" t="s">
        <v>26556</v>
      </c>
      <c r="F7049" t="s">
        <v>5470</v>
      </c>
      <c r="G7049" t="s">
        <v>71</v>
      </c>
      <c r="H7049" t="s">
        <v>129</v>
      </c>
      <c r="I7049" t="s">
        <v>22</v>
      </c>
      <c r="J7049" t="s">
        <v>141</v>
      </c>
      <c r="K7049" t="s">
        <v>26557</v>
      </c>
      <c r="L7049" t="s">
        <v>26558</v>
      </c>
      <c r="M7049">
        <v>0.44444444399999999</v>
      </c>
      <c r="N7049">
        <v>2</v>
      </c>
      <c r="O7049">
        <v>175</v>
      </c>
      <c r="P7049">
        <v>0</v>
      </c>
      <c r="Q7049">
        <v>0</v>
      </c>
      <c r="R7049">
        <v>0.88888900000000004</v>
      </c>
      <c r="S7049">
        <v>77.777777999999998</v>
      </c>
      <c r="T7049">
        <v>0</v>
      </c>
      <c r="U7049">
        <v>0</v>
      </c>
    </row>
    <row r="7050" spans="1:21" x14ac:dyDescent="0.25">
      <c r="A7050" t="s">
        <v>26559</v>
      </c>
      <c r="B7050">
        <v>1</v>
      </c>
      <c r="C7050" t="s">
        <v>78</v>
      </c>
      <c r="D7050" t="s">
        <v>737</v>
      </c>
      <c r="E7050" t="s">
        <v>26560</v>
      </c>
      <c r="F7050" t="s">
        <v>5748</v>
      </c>
      <c r="G7050" t="s">
        <v>71</v>
      </c>
      <c r="H7050" t="s">
        <v>129</v>
      </c>
      <c r="I7050" t="s">
        <v>22</v>
      </c>
      <c r="J7050" t="s">
        <v>141</v>
      </c>
      <c r="K7050" t="s">
        <v>26561</v>
      </c>
      <c r="L7050" t="s">
        <v>26562</v>
      </c>
      <c r="M7050">
        <v>1.4202777769999999</v>
      </c>
      <c r="N7050">
        <v>0</v>
      </c>
      <c r="O7050">
        <v>210</v>
      </c>
      <c r="P7050">
        <v>0</v>
      </c>
      <c r="Q7050">
        <v>0</v>
      </c>
      <c r="R7050">
        <v>0</v>
      </c>
      <c r="S7050">
        <v>298.25833299999999</v>
      </c>
      <c r="T7050">
        <v>0</v>
      </c>
      <c r="U7050">
        <v>0</v>
      </c>
    </row>
    <row r="7051" spans="1:21" x14ac:dyDescent="0.25">
      <c r="A7051" t="s">
        <v>26563</v>
      </c>
      <c r="B7051">
        <v>1</v>
      </c>
      <c r="C7051" t="s">
        <v>78</v>
      </c>
      <c r="D7051" t="s">
        <v>91</v>
      </c>
      <c r="E7051" t="s">
        <v>26564</v>
      </c>
      <c r="F7051" t="s">
        <v>5470</v>
      </c>
      <c r="G7051" t="s">
        <v>71</v>
      </c>
      <c r="H7051" t="s">
        <v>129</v>
      </c>
      <c r="I7051" t="s">
        <v>22</v>
      </c>
      <c r="J7051" t="s">
        <v>141</v>
      </c>
      <c r="K7051" t="s">
        <v>26565</v>
      </c>
      <c r="L7051" t="s">
        <v>26566</v>
      </c>
      <c r="M7051">
        <v>0.59055555500000001</v>
      </c>
      <c r="N7051">
        <v>2</v>
      </c>
      <c r="O7051">
        <v>561</v>
      </c>
      <c r="P7051">
        <v>0</v>
      </c>
      <c r="Q7051">
        <v>0</v>
      </c>
      <c r="R7051">
        <v>1.181111</v>
      </c>
      <c r="S7051">
        <v>331.30166600000001</v>
      </c>
      <c r="T7051">
        <v>0</v>
      </c>
      <c r="U7051">
        <v>0</v>
      </c>
    </row>
    <row r="7052" spans="1:21" x14ac:dyDescent="0.25">
      <c r="A7052" t="s">
        <v>26567</v>
      </c>
      <c r="B7052">
        <v>1</v>
      </c>
      <c r="C7052" t="s">
        <v>79</v>
      </c>
      <c r="D7052" t="s">
        <v>121</v>
      </c>
      <c r="E7052" t="s">
        <v>26568</v>
      </c>
      <c r="F7052" t="s">
        <v>4991</v>
      </c>
      <c r="G7052" t="s">
        <v>71</v>
      </c>
      <c r="H7052" t="s">
        <v>129</v>
      </c>
      <c r="I7052" t="s">
        <v>22</v>
      </c>
      <c r="J7052" t="s">
        <v>141</v>
      </c>
      <c r="K7052" t="s">
        <v>26569</v>
      </c>
      <c r="L7052" t="s">
        <v>26570</v>
      </c>
      <c r="M7052">
        <v>1.1247222219999999</v>
      </c>
      <c r="N7052">
        <v>0</v>
      </c>
      <c r="O7052">
        <v>1</v>
      </c>
      <c r="P7052">
        <v>0</v>
      </c>
      <c r="Q7052">
        <v>0</v>
      </c>
      <c r="R7052">
        <v>0</v>
      </c>
      <c r="S7052">
        <v>1.124722</v>
      </c>
      <c r="T7052">
        <v>0</v>
      </c>
      <c r="U7052">
        <v>0</v>
      </c>
    </row>
    <row r="7053" spans="1:21" x14ac:dyDescent="0.25">
      <c r="A7053" t="s">
        <v>26571</v>
      </c>
      <c r="B7053">
        <v>1</v>
      </c>
      <c r="C7053" t="s">
        <v>78</v>
      </c>
      <c r="D7053" t="s">
        <v>92</v>
      </c>
      <c r="E7053" t="s">
        <v>26572</v>
      </c>
      <c r="F7053" t="s">
        <v>5470</v>
      </c>
      <c r="G7053" t="s">
        <v>71</v>
      </c>
      <c r="H7053" t="s">
        <v>129</v>
      </c>
      <c r="I7053" t="s">
        <v>22</v>
      </c>
      <c r="J7053" t="s">
        <v>141</v>
      </c>
      <c r="K7053" t="s">
        <v>26573</v>
      </c>
      <c r="L7053" t="s">
        <v>26574</v>
      </c>
      <c r="M7053">
        <v>1.747777777</v>
      </c>
      <c r="N7053">
        <v>1</v>
      </c>
      <c r="O7053">
        <v>464</v>
      </c>
      <c r="P7053">
        <v>0</v>
      </c>
      <c r="Q7053">
        <v>0</v>
      </c>
      <c r="R7053">
        <v>1.7477780000000001</v>
      </c>
      <c r="S7053">
        <v>810.96888899999999</v>
      </c>
      <c r="T7053">
        <v>0</v>
      </c>
      <c r="U7053">
        <v>0</v>
      </c>
    </row>
    <row r="7054" spans="1:21" x14ac:dyDescent="0.25">
      <c r="A7054" t="s">
        <v>26575</v>
      </c>
      <c r="B7054">
        <v>1</v>
      </c>
      <c r="C7054" t="s">
        <v>79</v>
      </c>
      <c r="D7054" t="s">
        <v>110</v>
      </c>
      <c r="E7054" t="s">
        <v>26576</v>
      </c>
      <c r="F7054" t="s">
        <v>140</v>
      </c>
      <c r="G7054" t="s">
        <v>72</v>
      </c>
      <c r="H7054" t="s">
        <v>129</v>
      </c>
      <c r="I7054" t="s">
        <v>22</v>
      </c>
      <c r="J7054" t="s">
        <v>141</v>
      </c>
      <c r="K7054" t="s">
        <v>26577</v>
      </c>
      <c r="L7054" t="s">
        <v>26578</v>
      </c>
      <c r="M7054">
        <v>0.498611111</v>
      </c>
      <c r="N7054">
        <v>7</v>
      </c>
      <c r="O7054">
        <v>1330</v>
      </c>
      <c r="P7054">
        <v>2</v>
      </c>
      <c r="Q7054">
        <v>50</v>
      </c>
      <c r="R7054">
        <v>3.490278</v>
      </c>
      <c r="S7054">
        <v>663.15277800000001</v>
      </c>
      <c r="T7054">
        <v>0.99722200000000005</v>
      </c>
      <c r="U7054">
        <v>24.930555999999999</v>
      </c>
    </row>
    <row r="7055" spans="1:21" x14ac:dyDescent="0.25">
      <c r="A7055" t="s">
        <v>26579</v>
      </c>
      <c r="B7055">
        <v>1</v>
      </c>
      <c r="C7055" t="s">
        <v>78</v>
      </c>
      <c r="D7055" t="s">
        <v>98</v>
      </c>
      <c r="E7055" t="s">
        <v>26580</v>
      </c>
      <c r="F7055" t="s">
        <v>154</v>
      </c>
      <c r="G7055" t="s">
        <v>72</v>
      </c>
      <c r="H7055" t="s">
        <v>129</v>
      </c>
      <c r="I7055" t="s">
        <v>22</v>
      </c>
      <c r="J7055" t="s">
        <v>141</v>
      </c>
      <c r="K7055" t="s">
        <v>26581</v>
      </c>
      <c r="L7055" t="s">
        <v>26582</v>
      </c>
      <c r="M7055">
        <v>0.322222222</v>
      </c>
      <c r="N7055">
        <v>46</v>
      </c>
      <c r="O7055">
        <v>6278</v>
      </c>
      <c r="P7055">
        <v>0</v>
      </c>
      <c r="Q7055">
        <v>2</v>
      </c>
      <c r="R7055">
        <v>14.822222</v>
      </c>
      <c r="S7055">
        <v>2022.91111</v>
      </c>
      <c r="T7055">
        <v>0</v>
      </c>
      <c r="U7055">
        <v>0.64444400000000002</v>
      </c>
    </row>
    <row r="7056" spans="1:21" x14ac:dyDescent="0.25">
      <c r="A7056" t="s">
        <v>26583</v>
      </c>
      <c r="B7056">
        <v>1</v>
      </c>
      <c r="C7056" t="s">
        <v>78</v>
      </c>
      <c r="D7056" t="s">
        <v>98</v>
      </c>
      <c r="E7056" t="s">
        <v>26584</v>
      </c>
      <c r="F7056" t="s">
        <v>2199</v>
      </c>
      <c r="G7056" t="s">
        <v>72</v>
      </c>
      <c r="H7056" t="s">
        <v>129</v>
      </c>
      <c r="I7056" t="s">
        <v>22</v>
      </c>
      <c r="J7056" t="s">
        <v>141</v>
      </c>
      <c r="K7056" t="s">
        <v>26585</v>
      </c>
      <c r="L7056" t="s">
        <v>26586</v>
      </c>
      <c r="M7056">
        <v>1.06</v>
      </c>
      <c r="N7056">
        <v>3</v>
      </c>
      <c r="O7056">
        <v>376</v>
      </c>
      <c r="P7056">
        <v>0</v>
      </c>
      <c r="Q7056">
        <v>0</v>
      </c>
      <c r="R7056">
        <v>3.18</v>
      </c>
      <c r="S7056">
        <v>398.56</v>
      </c>
      <c r="T7056">
        <v>0</v>
      </c>
      <c r="U7056">
        <v>0</v>
      </c>
    </row>
    <row r="7057" spans="1:21" x14ac:dyDescent="0.25">
      <c r="A7057" t="s">
        <v>26587</v>
      </c>
      <c r="B7057">
        <v>1</v>
      </c>
      <c r="C7057" t="s">
        <v>79</v>
      </c>
      <c r="D7057" t="s">
        <v>110</v>
      </c>
      <c r="E7057" t="s">
        <v>26588</v>
      </c>
      <c r="F7057" t="s">
        <v>140</v>
      </c>
      <c r="G7057" t="s">
        <v>72</v>
      </c>
      <c r="H7057" t="s">
        <v>129</v>
      </c>
      <c r="I7057" t="s">
        <v>22</v>
      </c>
      <c r="J7057" t="s">
        <v>141</v>
      </c>
      <c r="K7057" t="s">
        <v>26589</v>
      </c>
      <c r="L7057" t="s">
        <v>26590</v>
      </c>
      <c r="M7057">
        <v>0.09</v>
      </c>
      <c r="N7057">
        <v>14</v>
      </c>
      <c r="O7057">
        <v>1319</v>
      </c>
      <c r="P7057">
        <v>302</v>
      </c>
      <c r="Q7057">
        <v>3896</v>
      </c>
      <c r="R7057">
        <v>1.26</v>
      </c>
      <c r="S7057">
        <v>118.71</v>
      </c>
      <c r="T7057">
        <v>27.18</v>
      </c>
      <c r="U7057">
        <v>350.64</v>
      </c>
    </row>
    <row r="7058" spans="1:21" x14ac:dyDescent="0.25">
      <c r="A7058" t="s">
        <v>26591</v>
      </c>
      <c r="B7058">
        <v>1</v>
      </c>
      <c r="C7058" t="s">
        <v>79</v>
      </c>
      <c r="D7058" t="s">
        <v>110</v>
      </c>
      <c r="E7058" t="s">
        <v>26592</v>
      </c>
      <c r="F7058" t="s">
        <v>140</v>
      </c>
      <c r="G7058" t="s">
        <v>72</v>
      </c>
      <c r="H7058" t="s">
        <v>129</v>
      </c>
      <c r="I7058" t="s">
        <v>22</v>
      </c>
      <c r="J7058" t="s">
        <v>141</v>
      </c>
      <c r="K7058" t="s">
        <v>26593</v>
      </c>
      <c r="L7058" t="s">
        <v>26594</v>
      </c>
      <c r="M7058">
        <v>0.15</v>
      </c>
      <c r="N7058">
        <v>22</v>
      </c>
      <c r="O7058">
        <v>2014</v>
      </c>
      <c r="P7058">
        <v>58</v>
      </c>
      <c r="Q7058">
        <v>630</v>
      </c>
      <c r="R7058">
        <v>3.3</v>
      </c>
      <c r="S7058">
        <v>302.10000000000002</v>
      </c>
      <c r="T7058">
        <v>8.6999999999999993</v>
      </c>
      <c r="U7058">
        <v>94.5</v>
      </c>
    </row>
    <row r="7059" spans="1:21" x14ac:dyDescent="0.25">
      <c r="A7059" t="s">
        <v>26595</v>
      </c>
      <c r="B7059">
        <v>1</v>
      </c>
      <c r="C7059" t="s">
        <v>79</v>
      </c>
      <c r="D7059" t="s">
        <v>110</v>
      </c>
      <c r="E7059" t="s">
        <v>26596</v>
      </c>
      <c r="F7059" t="s">
        <v>140</v>
      </c>
      <c r="G7059" t="s">
        <v>72</v>
      </c>
      <c r="H7059" t="s">
        <v>168</v>
      </c>
      <c r="I7059" t="s">
        <v>22</v>
      </c>
      <c r="J7059" t="s">
        <v>141</v>
      </c>
      <c r="K7059" t="s">
        <v>26597</v>
      </c>
      <c r="L7059" t="s">
        <v>26598</v>
      </c>
      <c r="M7059">
        <v>4.6944444000000002E-2</v>
      </c>
      <c r="N7059">
        <v>29</v>
      </c>
      <c r="O7059">
        <v>3511</v>
      </c>
      <c r="P7059">
        <v>626</v>
      </c>
      <c r="Q7059">
        <v>9280</v>
      </c>
      <c r="R7059">
        <v>1.361389</v>
      </c>
      <c r="S7059">
        <v>164.821943</v>
      </c>
      <c r="T7059">
        <v>29.387222000000001</v>
      </c>
      <c r="U7059">
        <v>435.64443999999997</v>
      </c>
    </row>
    <row r="7060" spans="1:21" x14ac:dyDescent="0.25">
      <c r="A7060" t="s">
        <v>26599</v>
      </c>
      <c r="B7060">
        <v>1</v>
      </c>
      <c r="C7060" t="s">
        <v>79</v>
      </c>
      <c r="D7060" t="s">
        <v>110</v>
      </c>
      <c r="E7060" t="s">
        <v>26600</v>
      </c>
      <c r="F7060" t="s">
        <v>5029</v>
      </c>
      <c r="G7060" t="s">
        <v>71</v>
      </c>
      <c r="H7060" t="s">
        <v>129</v>
      </c>
      <c r="I7060" t="s">
        <v>22</v>
      </c>
      <c r="J7060" t="s">
        <v>141</v>
      </c>
      <c r="K7060" t="s">
        <v>26601</v>
      </c>
      <c r="L7060" t="s">
        <v>26602</v>
      </c>
      <c r="M7060">
        <v>1.2188888879999999</v>
      </c>
      <c r="N7060">
        <v>0</v>
      </c>
      <c r="O7060">
        <v>11</v>
      </c>
      <c r="P7060">
        <v>0</v>
      </c>
      <c r="Q7060">
        <v>0</v>
      </c>
      <c r="R7060">
        <v>0</v>
      </c>
      <c r="S7060">
        <v>13.407778</v>
      </c>
      <c r="T7060">
        <v>0</v>
      </c>
      <c r="U7060">
        <v>0</v>
      </c>
    </row>
    <row r="7061" spans="1:21" x14ac:dyDescent="0.25">
      <c r="A7061" t="s">
        <v>26603</v>
      </c>
      <c r="B7061">
        <v>1</v>
      </c>
      <c r="C7061" t="s">
        <v>79</v>
      </c>
      <c r="D7061" t="s">
        <v>114</v>
      </c>
      <c r="E7061" t="s">
        <v>3613</v>
      </c>
      <c r="F7061" t="s">
        <v>140</v>
      </c>
      <c r="G7061" t="s">
        <v>72</v>
      </c>
      <c r="H7061" t="s">
        <v>129</v>
      </c>
      <c r="I7061" t="s">
        <v>22</v>
      </c>
      <c r="J7061" t="s">
        <v>141</v>
      </c>
      <c r="K7061" t="s">
        <v>26604</v>
      </c>
      <c r="L7061" t="s">
        <v>26605</v>
      </c>
      <c r="M7061">
        <v>0.393055555</v>
      </c>
      <c r="N7061">
        <v>0</v>
      </c>
      <c r="O7061">
        <v>0</v>
      </c>
      <c r="P7061">
        <v>35</v>
      </c>
      <c r="Q7061">
        <v>762</v>
      </c>
      <c r="R7061">
        <v>0</v>
      </c>
      <c r="S7061">
        <v>0</v>
      </c>
      <c r="T7061">
        <v>13.756944000000001</v>
      </c>
      <c r="U7061">
        <v>299.50833299999999</v>
      </c>
    </row>
    <row r="7062" spans="1:21" x14ac:dyDescent="0.25">
      <c r="A7062" t="s">
        <v>26606</v>
      </c>
      <c r="B7062">
        <v>1</v>
      </c>
      <c r="C7062" t="s">
        <v>79</v>
      </c>
      <c r="D7062" t="s">
        <v>125</v>
      </c>
      <c r="E7062" t="s">
        <v>12919</v>
      </c>
      <c r="F7062" t="s">
        <v>140</v>
      </c>
      <c r="G7062" t="s">
        <v>72</v>
      </c>
      <c r="H7062" t="s">
        <v>129</v>
      </c>
      <c r="I7062" t="s">
        <v>22</v>
      </c>
      <c r="J7062" t="s">
        <v>141</v>
      </c>
      <c r="K7062" t="s">
        <v>26607</v>
      </c>
      <c r="L7062" t="s">
        <v>26608</v>
      </c>
      <c r="M7062">
        <v>3.1363888879999999</v>
      </c>
      <c r="N7062">
        <v>0</v>
      </c>
      <c r="O7062">
        <v>0</v>
      </c>
      <c r="P7062">
        <v>1</v>
      </c>
      <c r="Q7062">
        <v>8</v>
      </c>
      <c r="R7062">
        <v>0</v>
      </c>
      <c r="S7062">
        <v>0</v>
      </c>
      <c r="T7062">
        <v>3.1363889999999999</v>
      </c>
      <c r="U7062">
        <v>25.091111000000001</v>
      </c>
    </row>
    <row r="7063" spans="1:21" x14ac:dyDescent="0.25">
      <c r="A7063" t="s">
        <v>26609</v>
      </c>
      <c r="B7063">
        <v>1</v>
      </c>
      <c r="C7063" t="s">
        <v>79</v>
      </c>
      <c r="D7063" t="s">
        <v>125</v>
      </c>
      <c r="E7063" t="s">
        <v>18371</v>
      </c>
      <c r="F7063" t="s">
        <v>128</v>
      </c>
      <c r="G7063" t="s">
        <v>72</v>
      </c>
      <c r="H7063" t="s">
        <v>129</v>
      </c>
      <c r="I7063" t="s">
        <v>22</v>
      </c>
      <c r="J7063" t="s">
        <v>130</v>
      </c>
      <c r="K7063" t="s">
        <v>26610</v>
      </c>
      <c r="L7063" t="s">
        <v>26611</v>
      </c>
      <c r="M7063">
        <v>2.3802777769999999</v>
      </c>
      <c r="N7063">
        <v>20</v>
      </c>
      <c r="O7063">
        <v>3132</v>
      </c>
      <c r="P7063">
        <v>9</v>
      </c>
      <c r="Q7063">
        <v>222</v>
      </c>
      <c r="R7063">
        <v>47.605556</v>
      </c>
      <c r="S7063">
        <v>7455.029998</v>
      </c>
      <c r="T7063">
        <v>21.422499999999999</v>
      </c>
      <c r="U7063">
        <v>528.42166599999996</v>
      </c>
    </row>
    <row r="7064" spans="1:21" x14ac:dyDescent="0.25">
      <c r="A7064" t="s">
        <v>26612</v>
      </c>
      <c r="B7064">
        <v>1</v>
      </c>
      <c r="C7064" t="s">
        <v>79</v>
      </c>
      <c r="D7064" t="s">
        <v>125</v>
      </c>
      <c r="E7064" t="s">
        <v>26613</v>
      </c>
      <c r="F7064" t="s">
        <v>140</v>
      </c>
      <c r="G7064" t="s">
        <v>72</v>
      </c>
      <c r="H7064" t="s">
        <v>129</v>
      </c>
      <c r="I7064" t="s">
        <v>22</v>
      </c>
      <c r="J7064" t="s">
        <v>141</v>
      </c>
      <c r="K7064" t="s">
        <v>26614</v>
      </c>
      <c r="L7064" t="s">
        <v>26615</v>
      </c>
      <c r="M7064">
        <v>7.9363888879999998</v>
      </c>
      <c r="N7064">
        <v>0</v>
      </c>
      <c r="O7064">
        <v>0</v>
      </c>
      <c r="P7064">
        <v>1</v>
      </c>
      <c r="Q7064">
        <v>0</v>
      </c>
      <c r="R7064">
        <v>0</v>
      </c>
      <c r="S7064">
        <v>0</v>
      </c>
      <c r="T7064">
        <v>7.9363890000000001</v>
      </c>
      <c r="U7064">
        <v>0</v>
      </c>
    </row>
    <row r="7065" spans="1:21" x14ac:dyDescent="0.25">
      <c r="A7065" t="s">
        <v>26616</v>
      </c>
      <c r="B7065">
        <v>1</v>
      </c>
      <c r="C7065" t="s">
        <v>79</v>
      </c>
      <c r="D7065" t="s">
        <v>123</v>
      </c>
      <c r="E7065" t="s">
        <v>26617</v>
      </c>
      <c r="F7065" t="s">
        <v>140</v>
      </c>
      <c r="G7065" t="s">
        <v>72</v>
      </c>
      <c r="H7065" t="s">
        <v>129</v>
      </c>
      <c r="I7065" t="s">
        <v>22</v>
      </c>
      <c r="J7065" t="s">
        <v>141</v>
      </c>
      <c r="K7065" t="s">
        <v>26618</v>
      </c>
      <c r="L7065" t="s">
        <v>26619</v>
      </c>
      <c r="M7065">
        <v>0.41694444400000003</v>
      </c>
      <c r="N7065">
        <v>2</v>
      </c>
      <c r="O7065">
        <v>59</v>
      </c>
      <c r="P7065">
        <v>26</v>
      </c>
      <c r="Q7065">
        <v>132</v>
      </c>
      <c r="R7065">
        <v>0.83388899999999999</v>
      </c>
      <c r="S7065">
        <v>24.599722</v>
      </c>
      <c r="T7065">
        <v>10.840555999999999</v>
      </c>
      <c r="U7065">
        <v>55.036667000000001</v>
      </c>
    </row>
    <row r="7066" spans="1:21" x14ac:dyDescent="0.25">
      <c r="A7066" t="s">
        <v>26620</v>
      </c>
      <c r="B7066">
        <v>1</v>
      </c>
      <c r="C7066" t="s">
        <v>79</v>
      </c>
      <c r="D7066" t="s">
        <v>123</v>
      </c>
      <c r="E7066" t="s">
        <v>26621</v>
      </c>
      <c r="F7066" t="s">
        <v>128</v>
      </c>
      <c r="G7066" t="s">
        <v>71</v>
      </c>
      <c r="H7066" t="s">
        <v>129</v>
      </c>
      <c r="I7066" t="s">
        <v>22</v>
      </c>
      <c r="J7066" t="s">
        <v>130</v>
      </c>
      <c r="K7066" t="s">
        <v>26622</v>
      </c>
      <c r="L7066" t="s">
        <v>26623</v>
      </c>
      <c r="M7066">
        <v>0.79051666600000003</v>
      </c>
      <c r="N7066">
        <v>0</v>
      </c>
      <c r="O7066">
        <v>214</v>
      </c>
      <c r="P7066">
        <v>0</v>
      </c>
      <c r="Q7066">
        <v>0</v>
      </c>
      <c r="R7066">
        <v>0</v>
      </c>
      <c r="S7066">
        <v>169.17056700000001</v>
      </c>
      <c r="T7066">
        <v>0</v>
      </c>
      <c r="U7066">
        <v>0</v>
      </c>
    </row>
    <row r="7067" spans="1:21" x14ac:dyDescent="0.25">
      <c r="A7067" t="s">
        <v>26624</v>
      </c>
      <c r="B7067">
        <v>1</v>
      </c>
      <c r="C7067" t="s">
        <v>79</v>
      </c>
      <c r="D7067" t="s">
        <v>123</v>
      </c>
      <c r="E7067" t="s">
        <v>26625</v>
      </c>
      <c r="F7067" t="s">
        <v>140</v>
      </c>
      <c r="G7067" t="s">
        <v>72</v>
      </c>
      <c r="H7067" t="s">
        <v>129</v>
      </c>
      <c r="I7067" t="s">
        <v>22</v>
      </c>
      <c r="J7067" t="s">
        <v>141</v>
      </c>
      <c r="K7067" t="s">
        <v>26626</v>
      </c>
      <c r="L7067" t="s">
        <v>26627</v>
      </c>
      <c r="M7067">
        <v>0.78194444399999996</v>
      </c>
      <c r="N7067">
        <v>0</v>
      </c>
      <c r="O7067">
        <v>0</v>
      </c>
      <c r="P7067">
        <v>26</v>
      </c>
      <c r="Q7067">
        <v>123</v>
      </c>
      <c r="R7067">
        <v>0</v>
      </c>
      <c r="S7067">
        <v>0</v>
      </c>
      <c r="T7067">
        <v>20.330556000000001</v>
      </c>
      <c r="U7067">
        <v>96.179167000000007</v>
      </c>
    </row>
    <row r="7068" spans="1:21" x14ac:dyDescent="0.25">
      <c r="A7068" t="s">
        <v>26628</v>
      </c>
      <c r="B7068">
        <v>1</v>
      </c>
      <c r="C7068" t="s">
        <v>79</v>
      </c>
      <c r="D7068" t="s">
        <v>123</v>
      </c>
      <c r="E7068" t="s">
        <v>26617</v>
      </c>
      <c r="F7068" t="s">
        <v>140</v>
      </c>
      <c r="G7068" t="s">
        <v>72</v>
      </c>
      <c r="H7068" t="s">
        <v>129</v>
      </c>
      <c r="I7068" t="s">
        <v>22</v>
      </c>
      <c r="J7068" t="s">
        <v>141</v>
      </c>
      <c r="K7068" t="s">
        <v>26629</v>
      </c>
      <c r="L7068" t="s">
        <v>26630</v>
      </c>
      <c r="M7068">
        <v>0.35944444399999997</v>
      </c>
      <c r="N7068">
        <v>2</v>
      </c>
      <c r="O7068">
        <v>59</v>
      </c>
      <c r="P7068">
        <v>26</v>
      </c>
      <c r="Q7068">
        <v>131</v>
      </c>
      <c r="R7068">
        <v>0.718889</v>
      </c>
      <c r="S7068">
        <v>21.207222000000002</v>
      </c>
      <c r="T7068">
        <v>9.3455560000000002</v>
      </c>
      <c r="U7068">
        <v>47.087221999999997</v>
      </c>
    </row>
    <row r="7069" spans="1:21" x14ac:dyDescent="0.25">
      <c r="A7069" t="s">
        <v>26631</v>
      </c>
      <c r="B7069">
        <v>1</v>
      </c>
      <c r="C7069" t="s">
        <v>79</v>
      </c>
      <c r="D7069" t="s">
        <v>114</v>
      </c>
      <c r="E7069" t="s">
        <v>26632</v>
      </c>
      <c r="F7069" t="s">
        <v>140</v>
      </c>
      <c r="G7069" t="s">
        <v>72</v>
      </c>
      <c r="H7069" t="s">
        <v>129</v>
      </c>
      <c r="I7069" t="s">
        <v>22</v>
      </c>
      <c r="J7069" t="s">
        <v>141</v>
      </c>
      <c r="K7069" t="s">
        <v>26633</v>
      </c>
      <c r="L7069" t="s">
        <v>26634</v>
      </c>
      <c r="M7069">
        <v>0.12111111099999999</v>
      </c>
      <c r="N7069">
        <v>53</v>
      </c>
      <c r="O7069">
        <v>6575</v>
      </c>
      <c r="P7069">
        <v>4</v>
      </c>
      <c r="Q7069">
        <v>47</v>
      </c>
      <c r="R7069">
        <v>6.4188890000000001</v>
      </c>
      <c r="S7069">
        <v>796.30555500000003</v>
      </c>
      <c r="T7069">
        <v>0.48444399999999999</v>
      </c>
      <c r="U7069">
        <v>5.6922220000000001</v>
      </c>
    </row>
    <row r="7070" spans="1:21" x14ac:dyDescent="0.25">
      <c r="A7070" t="s">
        <v>26635</v>
      </c>
      <c r="B7070">
        <v>1</v>
      </c>
      <c r="C7070" t="s">
        <v>79</v>
      </c>
      <c r="D7070" t="s">
        <v>114</v>
      </c>
      <c r="E7070" t="s">
        <v>3246</v>
      </c>
      <c r="F7070" t="s">
        <v>140</v>
      </c>
      <c r="G7070" t="s">
        <v>72</v>
      </c>
      <c r="H7070" t="s">
        <v>129</v>
      </c>
      <c r="I7070" t="s">
        <v>22</v>
      </c>
      <c r="J7070" t="s">
        <v>141</v>
      </c>
      <c r="K7070" t="s">
        <v>26636</v>
      </c>
      <c r="L7070" t="s">
        <v>26637</v>
      </c>
      <c r="M7070">
        <v>0.147777777</v>
      </c>
      <c r="N7070">
        <v>16</v>
      </c>
      <c r="O7070">
        <v>1728</v>
      </c>
      <c r="P7070">
        <v>84</v>
      </c>
      <c r="Q7070">
        <v>1067</v>
      </c>
      <c r="R7070">
        <v>2.3644440000000002</v>
      </c>
      <c r="S7070">
        <v>255.35999899999999</v>
      </c>
      <c r="T7070">
        <v>12.413333</v>
      </c>
      <c r="U7070">
        <v>157.678888</v>
      </c>
    </row>
    <row r="7071" spans="1:21" x14ac:dyDescent="0.25">
      <c r="A7071" t="s">
        <v>26638</v>
      </c>
      <c r="B7071">
        <v>1</v>
      </c>
      <c r="C7071" t="s">
        <v>79</v>
      </c>
      <c r="D7071" t="s">
        <v>114</v>
      </c>
      <c r="E7071" t="s">
        <v>3229</v>
      </c>
      <c r="F7071" t="s">
        <v>140</v>
      </c>
      <c r="G7071" t="s">
        <v>72</v>
      </c>
      <c r="H7071" t="s">
        <v>129</v>
      </c>
      <c r="I7071" t="s">
        <v>22</v>
      </c>
      <c r="J7071" t="s">
        <v>141</v>
      </c>
      <c r="K7071" t="s">
        <v>26639</v>
      </c>
      <c r="L7071" t="s">
        <v>26637</v>
      </c>
      <c r="M7071">
        <v>0.23583333300000001</v>
      </c>
      <c r="N7071">
        <v>0</v>
      </c>
      <c r="O7071">
        <v>0</v>
      </c>
      <c r="P7071">
        <v>57</v>
      </c>
      <c r="Q7071">
        <v>618</v>
      </c>
      <c r="R7071">
        <v>0</v>
      </c>
      <c r="S7071">
        <v>0</v>
      </c>
      <c r="T7071">
        <v>13.442500000000001</v>
      </c>
      <c r="U7071">
        <v>145.745</v>
      </c>
    </row>
    <row r="7072" spans="1:21" x14ac:dyDescent="0.25">
      <c r="A7072" t="s">
        <v>26640</v>
      </c>
      <c r="B7072">
        <v>1</v>
      </c>
      <c r="C7072" t="s">
        <v>79</v>
      </c>
      <c r="D7072" t="s">
        <v>114</v>
      </c>
      <c r="E7072" t="s">
        <v>3229</v>
      </c>
      <c r="F7072" t="s">
        <v>140</v>
      </c>
      <c r="G7072" t="s">
        <v>72</v>
      </c>
      <c r="H7072" t="s">
        <v>129</v>
      </c>
      <c r="I7072" t="s">
        <v>22</v>
      </c>
      <c r="J7072" t="s">
        <v>141</v>
      </c>
      <c r="K7072" t="s">
        <v>26641</v>
      </c>
      <c r="L7072" t="s">
        <v>26642</v>
      </c>
      <c r="M7072">
        <v>0.120277777</v>
      </c>
      <c r="N7072">
        <v>0</v>
      </c>
      <c r="O7072">
        <v>0</v>
      </c>
      <c r="P7072">
        <v>57</v>
      </c>
      <c r="Q7072">
        <v>618</v>
      </c>
      <c r="R7072">
        <v>0</v>
      </c>
      <c r="S7072">
        <v>0</v>
      </c>
      <c r="T7072">
        <v>6.8558329999999996</v>
      </c>
      <c r="U7072">
        <v>74.331665999999998</v>
      </c>
    </row>
    <row r="7073" spans="1:21" x14ac:dyDescent="0.25">
      <c r="A7073" t="s">
        <v>26643</v>
      </c>
      <c r="B7073">
        <v>1</v>
      </c>
      <c r="C7073" t="s">
        <v>79</v>
      </c>
      <c r="D7073" t="s">
        <v>114</v>
      </c>
      <c r="E7073" t="s">
        <v>3233</v>
      </c>
      <c r="F7073" t="s">
        <v>140</v>
      </c>
      <c r="G7073" t="s">
        <v>72</v>
      </c>
      <c r="H7073" t="s">
        <v>129</v>
      </c>
      <c r="I7073" t="s">
        <v>22</v>
      </c>
      <c r="J7073" t="s">
        <v>141</v>
      </c>
      <c r="K7073" t="s">
        <v>26644</v>
      </c>
      <c r="L7073" t="s">
        <v>26645</v>
      </c>
      <c r="M7073">
        <v>8.8888887999999999E-2</v>
      </c>
      <c r="N7073">
        <v>8</v>
      </c>
      <c r="O7073">
        <v>0</v>
      </c>
      <c r="P7073">
        <v>78</v>
      </c>
      <c r="Q7073">
        <v>533</v>
      </c>
      <c r="R7073">
        <v>0.71111100000000005</v>
      </c>
      <c r="S7073">
        <v>0</v>
      </c>
      <c r="T7073">
        <v>6.9333330000000002</v>
      </c>
      <c r="U7073">
        <v>47.377777000000002</v>
      </c>
    </row>
    <row r="7074" spans="1:21" x14ac:dyDescent="0.25">
      <c r="A7074" t="s">
        <v>26646</v>
      </c>
      <c r="B7074">
        <v>1</v>
      </c>
      <c r="C7074" t="s">
        <v>79</v>
      </c>
      <c r="D7074" t="s">
        <v>114</v>
      </c>
      <c r="E7074" t="s">
        <v>3233</v>
      </c>
      <c r="F7074" t="s">
        <v>140</v>
      </c>
      <c r="G7074" t="s">
        <v>72</v>
      </c>
      <c r="H7074" t="s">
        <v>168</v>
      </c>
      <c r="I7074" t="s">
        <v>22</v>
      </c>
      <c r="J7074" t="s">
        <v>141</v>
      </c>
      <c r="K7074" t="s">
        <v>26647</v>
      </c>
      <c r="L7074" t="s">
        <v>26648</v>
      </c>
      <c r="M7074">
        <v>4.8611110999999999E-2</v>
      </c>
      <c r="N7074">
        <v>8</v>
      </c>
      <c r="O7074">
        <v>0</v>
      </c>
      <c r="P7074">
        <v>78</v>
      </c>
      <c r="Q7074">
        <v>533</v>
      </c>
      <c r="R7074">
        <v>0.38888899999999998</v>
      </c>
      <c r="S7074">
        <v>0</v>
      </c>
      <c r="T7074">
        <v>3.7916669999999999</v>
      </c>
      <c r="U7074">
        <v>25.909721999999999</v>
      </c>
    </row>
    <row r="7075" spans="1:21" x14ac:dyDescent="0.25">
      <c r="A7075" t="s">
        <v>26649</v>
      </c>
      <c r="B7075">
        <v>1</v>
      </c>
      <c r="C7075" t="s">
        <v>79</v>
      </c>
      <c r="D7075" t="s">
        <v>114</v>
      </c>
      <c r="E7075" t="s">
        <v>3229</v>
      </c>
      <c r="F7075" t="s">
        <v>140</v>
      </c>
      <c r="G7075" t="s">
        <v>72</v>
      </c>
      <c r="H7075" t="s">
        <v>129</v>
      </c>
      <c r="I7075" t="s">
        <v>22</v>
      </c>
      <c r="J7075" t="s">
        <v>141</v>
      </c>
      <c r="K7075" t="s">
        <v>26650</v>
      </c>
      <c r="L7075" t="s">
        <v>26651</v>
      </c>
      <c r="M7075">
        <v>6.7222221999999998E-2</v>
      </c>
      <c r="N7075">
        <v>0</v>
      </c>
      <c r="O7075">
        <v>0</v>
      </c>
      <c r="P7075">
        <v>1</v>
      </c>
      <c r="Q7075">
        <v>24</v>
      </c>
      <c r="R7075">
        <v>0</v>
      </c>
      <c r="S7075">
        <v>0</v>
      </c>
      <c r="T7075">
        <v>6.7222000000000004E-2</v>
      </c>
      <c r="U7075">
        <v>1.6133329999999999</v>
      </c>
    </row>
    <row r="7076" spans="1:21" x14ac:dyDescent="0.25">
      <c r="A7076" t="s">
        <v>26652</v>
      </c>
      <c r="B7076">
        <v>1</v>
      </c>
      <c r="C7076" t="s">
        <v>79</v>
      </c>
      <c r="D7076" t="s">
        <v>114</v>
      </c>
      <c r="E7076" t="s">
        <v>3233</v>
      </c>
      <c r="F7076" t="s">
        <v>140</v>
      </c>
      <c r="G7076" t="s">
        <v>72</v>
      </c>
      <c r="H7076" t="s">
        <v>168</v>
      </c>
      <c r="I7076" t="s">
        <v>22</v>
      </c>
      <c r="J7076" t="s">
        <v>141</v>
      </c>
      <c r="K7076" t="s">
        <v>26653</v>
      </c>
      <c r="L7076" t="s">
        <v>26654</v>
      </c>
      <c r="M7076">
        <v>3.6388888000000001E-2</v>
      </c>
      <c r="N7076">
        <v>8</v>
      </c>
      <c r="O7076">
        <v>0</v>
      </c>
      <c r="P7076">
        <v>78</v>
      </c>
      <c r="Q7076">
        <v>533</v>
      </c>
      <c r="R7076">
        <v>0.29111100000000001</v>
      </c>
      <c r="S7076">
        <v>0</v>
      </c>
      <c r="T7076">
        <v>2.838333</v>
      </c>
      <c r="U7076">
        <v>19.395277</v>
      </c>
    </row>
    <row r="7077" spans="1:21" x14ac:dyDescent="0.25">
      <c r="A7077" t="s">
        <v>26655</v>
      </c>
      <c r="B7077">
        <v>1</v>
      </c>
      <c r="C7077" t="s">
        <v>79</v>
      </c>
      <c r="D7077" t="s">
        <v>114</v>
      </c>
      <c r="E7077" t="s">
        <v>3246</v>
      </c>
      <c r="F7077" t="s">
        <v>140</v>
      </c>
      <c r="G7077" t="s">
        <v>72</v>
      </c>
      <c r="H7077" t="s">
        <v>129</v>
      </c>
      <c r="I7077" t="s">
        <v>22</v>
      </c>
      <c r="J7077" t="s">
        <v>141</v>
      </c>
      <c r="K7077" t="s">
        <v>13052</v>
      </c>
      <c r="L7077" t="s">
        <v>26656</v>
      </c>
      <c r="M7077">
        <v>0.1</v>
      </c>
      <c r="N7077">
        <v>16</v>
      </c>
      <c r="O7077">
        <v>1728</v>
      </c>
      <c r="P7077">
        <v>84</v>
      </c>
      <c r="Q7077">
        <v>1069</v>
      </c>
      <c r="R7077">
        <v>1.6</v>
      </c>
      <c r="S7077">
        <v>172.8</v>
      </c>
      <c r="T7077">
        <v>8.4</v>
      </c>
      <c r="U7077">
        <v>106.9</v>
      </c>
    </row>
    <row r="7078" spans="1:21" x14ac:dyDescent="0.25">
      <c r="A7078" t="s">
        <v>26657</v>
      </c>
      <c r="B7078">
        <v>1</v>
      </c>
      <c r="C7078" t="s">
        <v>79</v>
      </c>
      <c r="D7078" t="s">
        <v>114</v>
      </c>
      <c r="E7078" t="s">
        <v>3225</v>
      </c>
      <c r="F7078" t="s">
        <v>140</v>
      </c>
      <c r="G7078" t="s">
        <v>72</v>
      </c>
      <c r="H7078" t="s">
        <v>129</v>
      </c>
      <c r="I7078" t="s">
        <v>22</v>
      </c>
      <c r="J7078" t="s">
        <v>141</v>
      </c>
      <c r="K7078" t="s">
        <v>26658</v>
      </c>
      <c r="L7078" t="s">
        <v>26659</v>
      </c>
      <c r="M7078">
        <v>8.5555555000000005E-2</v>
      </c>
      <c r="N7078">
        <v>0</v>
      </c>
      <c r="O7078">
        <v>0</v>
      </c>
      <c r="P7078">
        <v>155</v>
      </c>
      <c r="Q7078">
        <v>1361</v>
      </c>
      <c r="R7078">
        <v>0</v>
      </c>
      <c r="S7078">
        <v>0</v>
      </c>
      <c r="T7078">
        <v>13.261111</v>
      </c>
      <c r="U7078">
        <v>116.44110999999999</v>
      </c>
    </row>
    <row r="7079" spans="1:21" x14ac:dyDescent="0.25">
      <c r="A7079" t="s">
        <v>26660</v>
      </c>
      <c r="B7079">
        <v>1</v>
      </c>
      <c r="C7079" t="s">
        <v>79</v>
      </c>
      <c r="D7079" t="s">
        <v>114</v>
      </c>
      <c r="E7079" t="s">
        <v>3225</v>
      </c>
      <c r="F7079" t="s">
        <v>5110</v>
      </c>
      <c r="G7079" t="s">
        <v>72</v>
      </c>
      <c r="H7079" t="s">
        <v>129</v>
      </c>
      <c r="I7079" t="s">
        <v>24</v>
      </c>
      <c r="J7079" t="s">
        <v>141</v>
      </c>
      <c r="K7079" t="s">
        <v>26661</v>
      </c>
      <c r="L7079" t="s">
        <v>26662</v>
      </c>
      <c r="M7079">
        <v>0.79666666600000002</v>
      </c>
      <c r="N7079">
        <v>0</v>
      </c>
      <c r="O7079">
        <v>0</v>
      </c>
      <c r="P7079">
        <v>155</v>
      </c>
      <c r="Q7079">
        <v>1361</v>
      </c>
      <c r="R7079">
        <v>0</v>
      </c>
      <c r="S7079">
        <v>0</v>
      </c>
      <c r="T7079">
        <v>123.483333</v>
      </c>
      <c r="U7079">
        <v>1084.263332</v>
      </c>
    </row>
    <row r="7080" spans="1:21" x14ac:dyDescent="0.25">
      <c r="A7080" t="s">
        <v>26663</v>
      </c>
      <c r="B7080">
        <v>1</v>
      </c>
      <c r="C7080" t="s">
        <v>79</v>
      </c>
      <c r="D7080" t="s">
        <v>114</v>
      </c>
      <c r="E7080" t="s">
        <v>3229</v>
      </c>
      <c r="F7080" t="s">
        <v>140</v>
      </c>
      <c r="G7080" t="s">
        <v>72</v>
      </c>
      <c r="H7080" t="s">
        <v>129</v>
      </c>
      <c r="I7080" t="s">
        <v>22</v>
      </c>
      <c r="J7080" t="s">
        <v>141</v>
      </c>
      <c r="K7080" t="s">
        <v>26664</v>
      </c>
      <c r="L7080" t="s">
        <v>26665</v>
      </c>
      <c r="M7080">
        <v>0.15111111099999999</v>
      </c>
      <c r="N7080">
        <v>0</v>
      </c>
      <c r="O7080">
        <v>0</v>
      </c>
      <c r="P7080">
        <v>57</v>
      </c>
      <c r="Q7080">
        <v>618</v>
      </c>
      <c r="R7080">
        <v>0</v>
      </c>
      <c r="S7080">
        <v>0</v>
      </c>
      <c r="T7080">
        <v>8.6133330000000008</v>
      </c>
      <c r="U7080">
        <v>93.386667000000003</v>
      </c>
    </row>
    <row r="7081" spans="1:21" x14ac:dyDescent="0.25">
      <c r="A7081" t="s">
        <v>26666</v>
      </c>
      <c r="B7081">
        <v>1</v>
      </c>
      <c r="C7081" t="s">
        <v>79</v>
      </c>
      <c r="D7081" t="s">
        <v>114</v>
      </c>
      <c r="E7081" t="s">
        <v>3229</v>
      </c>
      <c r="F7081" t="s">
        <v>140</v>
      </c>
      <c r="G7081" t="s">
        <v>72</v>
      </c>
      <c r="H7081" t="s">
        <v>129</v>
      </c>
      <c r="I7081" t="s">
        <v>22</v>
      </c>
      <c r="J7081" t="s">
        <v>141</v>
      </c>
      <c r="K7081" t="s">
        <v>26667</v>
      </c>
      <c r="L7081" t="s">
        <v>26668</v>
      </c>
      <c r="M7081">
        <v>0.134444444</v>
      </c>
      <c r="N7081">
        <v>0</v>
      </c>
      <c r="O7081">
        <v>0</v>
      </c>
      <c r="P7081">
        <v>57</v>
      </c>
      <c r="Q7081">
        <v>618</v>
      </c>
      <c r="R7081">
        <v>0</v>
      </c>
      <c r="S7081">
        <v>0</v>
      </c>
      <c r="T7081">
        <v>7.6633329999999997</v>
      </c>
      <c r="U7081">
        <v>83.086665999999994</v>
      </c>
    </row>
    <row r="7082" spans="1:21" x14ac:dyDescent="0.25">
      <c r="A7082" t="s">
        <v>26669</v>
      </c>
      <c r="B7082">
        <v>1</v>
      </c>
      <c r="C7082" t="s">
        <v>79</v>
      </c>
      <c r="D7082" t="s">
        <v>120</v>
      </c>
      <c r="E7082" t="s">
        <v>26670</v>
      </c>
      <c r="F7082" t="s">
        <v>5029</v>
      </c>
      <c r="G7082" t="s">
        <v>71</v>
      </c>
      <c r="H7082" t="s">
        <v>129</v>
      </c>
      <c r="I7082" t="s">
        <v>22</v>
      </c>
      <c r="J7082" t="s">
        <v>141</v>
      </c>
      <c r="K7082" t="s">
        <v>26671</v>
      </c>
      <c r="L7082" t="s">
        <v>26672</v>
      </c>
      <c r="M7082">
        <v>0.60055555500000002</v>
      </c>
      <c r="N7082">
        <v>0</v>
      </c>
      <c r="O7082">
        <v>291</v>
      </c>
      <c r="P7082">
        <v>0</v>
      </c>
      <c r="Q7082">
        <v>0</v>
      </c>
      <c r="R7082">
        <v>0</v>
      </c>
      <c r="S7082">
        <v>174.76166699999999</v>
      </c>
      <c r="T7082">
        <v>0</v>
      </c>
      <c r="U7082">
        <v>0</v>
      </c>
    </row>
    <row r="7083" spans="1:21" x14ac:dyDescent="0.25">
      <c r="A7083" t="s">
        <v>26673</v>
      </c>
      <c r="B7083">
        <v>1</v>
      </c>
      <c r="C7083" t="s">
        <v>78</v>
      </c>
      <c r="D7083" t="s">
        <v>103</v>
      </c>
      <c r="E7083" t="s">
        <v>26674</v>
      </c>
      <c r="F7083" t="s">
        <v>4991</v>
      </c>
      <c r="G7083" t="s">
        <v>71</v>
      </c>
      <c r="H7083" t="s">
        <v>129</v>
      </c>
      <c r="I7083" t="s">
        <v>22</v>
      </c>
      <c r="J7083" t="s">
        <v>141</v>
      </c>
      <c r="K7083" t="s">
        <v>26675</v>
      </c>
      <c r="L7083" t="s">
        <v>26676</v>
      </c>
      <c r="M7083">
        <v>1.5566666659999999</v>
      </c>
      <c r="N7083">
        <v>0</v>
      </c>
      <c r="O7083">
        <v>3</v>
      </c>
      <c r="P7083">
        <v>0</v>
      </c>
      <c r="Q7083">
        <v>0</v>
      </c>
      <c r="R7083">
        <v>0</v>
      </c>
      <c r="S7083">
        <v>4.67</v>
      </c>
      <c r="T7083">
        <v>0</v>
      </c>
      <c r="U7083">
        <v>0</v>
      </c>
    </row>
    <row r="7084" spans="1:21" x14ac:dyDescent="0.25">
      <c r="A7084" t="s">
        <v>26677</v>
      </c>
      <c r="B7084">
        <v>1</v>
      </c>
      <c r="C7084" t="s">
        <v>79</v>
      </c>
      <c r="D7084" t="s">
        <v>120</v>
      </c>
      <c r="E7084" t="s">
        <v>26678</v>
      </c>
      <c r="F7084" t="s">
        <v>5829</v>
      </c>
      <c r="G7084" t="s">
        <v>72</v>
      </c>
      <c r="H7084" t="s">
        <v>129</v>
      </c>
      <c r="I7084" t="s">
        <v>22</v>
      </c>
      <c r="J7084" t="s">
        <v>141</v>
      </c>
      <c r="K7084" t="s">
        <v>26679</v>
      </c>
      <c r="L7084" t="s">
        <v>26680</v>
      </c>
      <c r="M7084">
        <v>0.67777777699999997</v>
      </c>
      <c r="N7084">
        <v>1</v>
      </c>
      <c r="O7084">
        <v>709</v>
      </c>
      <c r="P7084">
        <v>0</v>
      </c>
      <c r="Q7084">
        <v>0</v>
      </c>
      <c r="R7084">
        <v>0.67777799999999999</v>
      </c>
      <c r="S7084">
        <v>480.544444</v>
      </c>
      <c r="T7084">
        <v>0</v>
      </c>
      <c r="U7084">
        <v>0</v>
      </c>
    </row>
    <row r="7085" spans="1:21" x14ac:dyDescent="0.25">
      <c r="A7085" t="s">
        <v>26681</v>
      </c>
      <c r="B7085">
        <v>1</v>
      </c>
      <c r="C7085" t="s">
        <v>79</v>
      </c>
      <c r="D7085" t="s">
        <v>120</v>
      </c>
      <c r="E7085" t="s">
        <v>25791</v>
      </c>
      <c r="F7085" t="s">
        <v>4986</v>
      </c>
      <c r="G7085" t="s">
        <v>71</v>
      </c>
      <c r="H7085" t="s">
        <v>129</v>
      </c>
      <c r="I7085" t="s">
        <v>22</v>
      </c>
      <c r="J7085" t="s">
        <v>141</v>
      </c>
      <c r="K7085" t="s">
        <v>26682</v>
      </c>
      <c r="L7085" t="s">
        <v>1841</v>
      </c>
      <c r="M7085">
        <v>0.91888888800000001</v>
      </c>
      <c r="N7085">
        <v>0</v>
      </c>
      <c r="O7085">
        <v>60</v>
      </c>
      <c r="P7085">
        <v>0</v>
      </c>
      <c r="Q7085">
        <v>0</v>
      </c>
      <c r="R7085">
        <v>0</v>
      </c>
      <c r="S7085">
        <v>55.133333</v>
      </c>
      <c r="T7085">
        <v>0</v>
      </c>
      <c r="U7085">
        <v>0</v>
      </c>
    </row>
    <row r="7086" spans="1:21" x14ac:dyDescent="0.25">
      <c r="A7086" t="s">
        <v>26683</v>
      </c>
      <c r="B7086">
        <v>1</v>
      </c>
      <c r="C7086" t="s">
        <v>78</v>
      </c>
      <c r="D7086" t="s">
        <v>92</v>
      </c>
      <c r="E7086" t="s">
        <v>26684</v>
      </c>
      <c r="F7086" t="s">
        <v>4991</v>
      </c>
      <c r="G7086" t="s">
        <v>71</v>
      </c>
      <c r="H7086" t="s">
        <v>129</v>
      </c>
      <c r="I7086" t="s">
        <v>22</v>
      </c>
      <c r="J7086" t="s">
        <v>141</v>
      </c>
      <c r="K7086" t="s">
        <v>26685</v>
      </c>
      <c r="L7086" t="s">
        <v>26686</v>
      </c>
      <c r="M7086">
        <v>0.48722222199999998</v>
      </c>
      <c r="N7086">
        <v>0</v>
      </c>
      <c r="O7086">
        <v>1</v>
      </c>
      <c r="P7086">
        <v>0</v>
      </c>
      <c r="Q7086">
        <v>0</v>
      </c>
      <c r="R7086">
        <v>0</v>
      </c>
      <c r="S7086">
        <v>0.48722199999999999</v>
      </c>
      <c r="T7086">
        <v>0</v>
      </c>
      <c r="U7086">
        <v>0</v>
      </c>
    </row>
    <row r="7087" spans="1:21" x14ac:dyDescent="0.25">
      <c r="A7087" t="s">
        <v>26687</v>
      </c>
      <c r="B7087">
        <v>1</v>
      </c>
      <c r="C7087" t="s">
        <v>78</v>
      </c>
      <c r="D7087" t="s">
        <v>102</v>
      </c>
      <c r="E7087" t="s">
        <v>26688</v>
      </c>
      <c r="F7087" t="s">
        <v>4991</v>
      </c>
      <c r="G7087" t="s">
        <v>71</v>
      </c>
      <c r="H7087" t="s">
        <v>129</v>
      </c>
      <c r="I7087" t="s">
        <v>22</v>
      </c>
      <c r="J7087" t="s">
        <v>141</v>
      </c>
      <c r="K7087" t="s">
        <v>26689</v>
      </c>
      <c r="L7087" t="s">
        <v>26690</v>
      </c>
      <c r="M7087">
        <v>0.50888888799999998</v>
      </c>
      <c r="N7087">
        <v>0</v>
      </c>
      <c r="O7087">
        <v>1</v>
      </c>
      <c r="P7087">
        <v>0</v>
      </c>
      <c r="Q7087">
        <v>0</v>
      </c>
      <c r="R7087">
        <v>0</v>
      </c>
      <c r="S7087">
        <v>0.50888900000000004</v>
      </c>
      <c r="T7087">
        <v>0</v>
      </c>
      <c r="U7087">
        <v>0</v>
      </c>
    </row>
    <row r="7088" spans="1:21" x14ac:dyDescent="0.25">
      <c r="A7088" t="s">
        <v>26691</v>
      </c>
      <c r="B7088">
        <v>1</v>
      </c>
      <c r="C7088" t="s">
        <v>78</v>
      </c>
      <c r="D7088" t="s">
        <v>91</v>
      </c>
      <c r="E7088" t="s">
        <v>26692</v>
      </c>
      <c r="F7088" t="s">
        <v>4991</v>
      </c>
      <c r="G7088" t="s">
        <v>71</v>
      </c>
      <c r="H7088" t="s">
        <v>129</v>
      </c>
      <c r="I7088" t="s">
        <v>22</v>
      </c>
      <c r="J7088" t="s">
        <v>141</v>
      </c>
      <c r="K7088" t="s">
        <v>26693</v>
      </c>
      <c r="L7088" t="s">
        <v>26694</v>
      </c>
      <c r="M7088">
        <v>1.061666666</v>
      </c>
      <c r="N7088">
        <v>0</v>
      </c>
      <c r="O7088">
        <v>1</v>
      </c>
      <c r="P7088">
        <v>0</v>
      </c>
      <c r="Q7088">
        <v>0</v>
      </c>
      <c r="R7088">
        <v>0</v>
      </c>
      <c r="S7088">
        <v>1.0616669999999999</v>
      </c>
      <c r="T7088">
        <v>0</v>
      </c>
      <c r="U7088">
        <v>0</v>
      </c>
    </row>
    <row r="7089" spans="1:21" x14ac:dyDescent="0.25">
      <c r="A7089" t="s">
        <v>26695</v>
      </c>
      <c r="B7089">
        <v>1</v>
      </c>
      <c r="C7089" t="s">
        <v>78</v>
      </c>
      <c r="D7089" t="s">
        <v>92</v>
      </c>
      <c r="E7089" t="s">
        <v>26696</v>
      </c>
      <c r="F7089" t="s">
        <v>5470</v>
      </c>
      <c r="G7089" t="s">
        <v>71</v>
      </c>
      <c r="H7089" t="s">
        <v>129</v>
      </c>
      <c r="I7089" t="s">
        <v>22</v>
      </c>
      <c r="J7089" t="s">
        <v>141</v>
      </c>
      <c r="K7089" t="s">
        <v>26697</v>
      </c>
      <c r="L7089" t="s">
        <v>26698</v>
      </c>
      <c r="M7089">
        <v>2.3786111110000001</v>
      </c>
      <c r="N7089">
        <v>0</v>
      </c>
      <c r="O7089">
        <v>0</v>
      </c>
      <c r="P7089">
        <v>0</v>
      </c>
      <c r="Q7089">
        <v>9</v>
      </c>
      <c r="R7089">
        <v>0</v>
      </c>
      <c r="S7089">
        <v>0</v>
      </c>
      <c r="T7089">
        <v>0</v>
      </c>
      <c r="U7089">
        <v>21.407499999999999</v>
      </c>
    </row>
    <row r="7090" spans="1:21" x14ac:dyDescent="0.25">
      <c r="A7090" t="s">
        <v>26699</v>
      </c>
      <c r="B7090">
        <v>1</v>
      </c>
      <c r="C7090" t="s">
        <v>78</v>
      </c>
      <c r="D7090" t="s">
        <v>96</v>
      </c>
      <c r="E7090" t="s">
        <v>26700</v>
      </c>
      <c r="F7090" t="s">
        <v>5070</v>
      </c>
      <c r="G7090" t="s">
        <v>71</v>
      </c>
      <c r="H7090" t="s">
        <v>129</v>
      </c>
      <c r="I7090" t="s">
        <v>22</v>
      </c>
      <c r="J7090" t="s">
        <v>141</v>
      </c>
      <c r="K7090" t="s">
        <v>18570</v>
      </c>
      <c r="L7090" t="s">
        <v>26701</v>
      </c>
      <c r="M7090">
        <v>1.4794444440000001</v>
      </c>
      <c r="N7090">
        <v>0</v>
      </c>
      <c r="O7090">
        <v>1</v>
      </c>
      <c r="P7090">
        <v>0</v>
      </c>
      <c r="Q7090">
        <v>0</v>
      </c>
      <c r="R7090">
        <v>0</v>
      </c>
      <c r="S7090">
        <v>1.479444</v>
      </c>
      <c r="T7090">
        <v>0</v>
      </c>
      <c r="U7090">
        <v>0</v>
      </c>
    </row>
    <row r="7091" spans="1:21" x14ac:dyDescent="0.25">
      <c r="A7091" t="s">
        <v>26702</v>
      </c>
      <c r="B7091">
        <v>1</v>
      </c>
      <c r="C7091" t="s">
        <v>78</v>
      </c>
      <c r="D7091" t="s">
        <v>90</v>
      </c>
      <c r="E7091" t="s">
        <v>7714</v>
      </c>
      <c r="F7091" t="s">
        <v>140</v>
      </c>
      <c r="G7091" t="s">
        <v>72</v>
      </c>
      <c r="H7091" t="s">
        <v>129</v>
      </c>
      <c r="I7091" t="s">
        <v>22</v>
      </c>
      <c r="J7091" t="s">
        <v>141</v>
      </c>
      <c r="K7091" t="s">
        <v>26703</v>
      </c>
      <c r="L7091" t="s">
        <v>26704</v>
      </c>
      <c r="M7091">
        <v>0.54111111099999998</v>
      </c>
      <c r="N7091">
        <v>0</v>
      </c>
      <c r="O7091">
        <v>0</v>
      </c>
      <c r="P7091">
        <v>10</v>
      </c>
      <c r="Q7091">
        <v>286</v>
      </c>
      <c r="R7091">
        <v>0</v>
      </c>
      <c r="S7091">
        <v>0</v>
      </c>
      <c r="T7091">
        <v>5.411111</v>
      </c>
      <c r="U7091">
        <v>154.757778</v>
      </c>
    </row>
    <row r="7092" spans="1:21" x14ac:dyDescent="0.25">
      <c r="A7092" t="s">
        <v>26705</v>
      </c>
      <c r="B7092">
        <v>1</v>
      </c>
      <c r="C7092" t="s">
        <v>78</v>
      </c>
      <c r="D7092" t="s">
        <v>90</v>
      </c>
      <c r="E7092" t="s">
        <v>26706</v>
      </c>
      <c r="F7092" t="s">
        <v>128</v>
      </c>
      <c r="G7092" t="s">
        <v>71</v>
      </c>
      <c r="H7092" t="s">
        <v>129</v>
      </c>
      <c r="I7092" t="s">
        <v>22</v>
      </c>
      <c r="J7092" t="s">
        <v>130</v>
      </c>
      <c r="K7092" t="s">
        <v>26707</v>
      </c>
      <c r="L7092" t="s">
        <v>26708</v>
      </c>
      <c r="M7092">
        <v>1.2036111110000001</v>
      </c>
      <c r="N7092">
        <v>2</v>
      </c>
      <c r="O7092">
        <v>713</v>
      </c>
      <c r="P7092">
        <v>0</v>
      </c>
      <c r="Q7092">
        <v>0</v>
      </c>
      <c r="R7092">
        <v>2.407222</v>
      </c>
      <c r="S7092">
        <v>858.17472199999997</v>
      </c>
      <c r="T7092">
        <v>0</v>
      </c>
      <c r="U7092">
        <v>0</v>
      </c>
    </row>
    <row r="7093" spans="1:21" x14ac:dyDescent="0.25">
      <c r="A7093" t="s">
        <v>26709</v>
      </c>
      <c r="B7093">
        <v>1</v>
      </c>
      <c r="C7093" t="s">
        <v>79</v>
      </c>
      <c r="D7093" t="s">
        <v>117</v>
      </c>
      <c r="E7093" t="s">
        <v>23275</v>
      </c>
      <c r="F7093" t="s">
        <v>140</v>
      </c>
      <c r="G7093" t="s">
        <v>72</v>
      </c>
      <c r="H7093" t="s">
        <v>129</v>
      </c>
      <c r="I7093" t="s">
        <v>22</v>
      </c>
      <c r="J7093" t="s">
        <v>141</v>
      </c>
      <c r="K7093" t="s">
        <v>26710</v>
      </c>
      <c r="L7093" t="s">
        <v>26711</v>
      </c>
      <c r="M7093">
        <v>0.13888888799999999</v>
      </c>
      <c r="N7093">
        <v>11</v>
      </c>
      <c r="O7093">
        <v>975</v>
      </c>
      <c r="P7093">
        <v>150</v>
      </c>
      <c r="Q7093">
        <v>1940</v>
      </c>
      <c r="R7093">
        <v>1.5277780000000001</v>
      </c>
      <c r="S7093">
        <v>135.41666599999999</v>
      </c>
      <c r="T7093">
        <v>20.833333</v>
      </c>
      <c r="U7093">
        <v>269.44444299999998</v>
      </c>
    </row>
    <row r="7094" spans="1:21" x14ac:dyDescent="0.25">
      <c r="A7094" t="s">
        <v>26712</v>
      </c>
      <c r="B7094">
        <v>1</v>
      </c>
      <c r="C7094" t="s">
        <v>78</v>
      </c>
      <c r="D7094" t="s">
        <v>91</v>
      </c>
      <c r="E7094" t="s">
        <v>26713</v>
      </c>
      <c r="F7094" t="s">
        <v>5417</v>
      </c>
      <c r="G7094" t="s">
        <v>71</v>
      </c>
      <c r="H7094" t="s">
        <v>129</v>
      </c>
      <c r="I7094" t="s">
        <v>22</v>
      </c>
      <c r="J7094" t="s">
        <v>141</v>
      </c>
      <c r="K7094" t="s">
        <v>26714</v>
      </c>
      <c r="L7094" t="s">
        <v>26715</v>
      </c>
      <c r="M7094">
        <v>4.4422222219999998</v>
      </c>
      <c r="N7094">
        <v>0</v>
      </c>
      <c r="O7094">
        <v>3</v>
      </c>
      <c r="P7094">
        <v>0</v>
      </c>
      <c r="Q7094">
        <v>0</v>
      </c>
      <c r="R7094">
        <v>0</v>
      </c>
      <c r="S7094">
        <v>13.326667</v>
      </c>
      <c r="T7094">
        <v>0</v>
      </c>
      <c r="U7094">
        <v>0</v>
      </c>
    </row>
    <row r="7095" spans="1:21" x14ac:dyDescent="0.25">
      <c r="A7095" t="s">
        <v>26716</v>
      </c>
      <c r="B7095">
        <v>1</v>
      </c>
      <c r="C7095" t="s">
        <v>79</v>
      </c>
      <c r="D7095" t="s">
        <v>117</v>
      </c>
      <c r="E7095" t="s">
        <v>26717</v>
      </c>
      <c r="F7095" t="s">
        <v>5884</v>
      </c>
      <c r="G7095" t="s">
        <v>71</v>
      </c>
      <c r="H7095" t="s">
        <v>129</v>
      </c>
      <c r="I7095" t="s">
        <v>22</v>
      </c>
      <c r="J7095" t="s">
        <v>141</v>
      </c>
      <c r="K7095" t="s">
        <v>26718</v>
      </c>
      <c r="L7095" t="s">
        <v>26719</v>
      </c>
      <c r="M7095">
        <v>0.93166666600000003</v>
      </c>
      <c r="N7095">
        <v>0</v>
      </c>
      <c r="O7095">
        <v>4</v>
      </c>
      <c r="P7095">
        <v>0</v>
      </c>
      <c r="Q7095">
        <v>0</v>
      </c>
      <c r="R7095">
        <v>0</v>
      </c>
      <c r="S7095">
        <v>3.726667</v>
      </c>
      <c r="T7095">
        <v>0</v>
      </c>
      <c r="U7095">
        <v>0</v>
      </c>
    </row>
    <row r="7096" spans="1:21" x14ac:dyDescent="0.25">
      <c r="A7096" t="s">
        <v>26720</v>
      </c>
      <c r="B7096">
        <v>1</v>
      </c>
      <c r="C7096" t="s">
        <v>79</v>
      </c>
      <c r="D7096" t="s">
        <v>117</v>
      </c>
      <c r="E7096" t="s">
        <v>26721</v>
      </c>
      <c r="F7096" t="s">
        <v>5070</v>
      </c>
      <c r="G7096" t="s">
        <v>71</v>
      </c>
      <c r="H7096" t="s">
        <v>129</v>
      </c>
      <c r="I7096" t="s">
        <v>22</v>
      </c>
      <c r="J7096" t="s">
        <v>141</v>
      </c>
      <c r="K7096" t="s">
        <v>26722</v>
      </c>
      <c r="L7096" t="s">
        <v>26723</v>
      </c>
      <c r="M7096">
        <v>1.548888888</v>
      </c>
      <c r="N7096">
        <v>0</v>
      </c>
      <c r="O7096">
        <v>10</v>
      </c>
      <c r="P7096">
        <v>0</v>
      </c>
      <c r="Q7096">
        <v>0</v>
      </c>
      <c r="R7096">
        <v>0</v>
      </c>
      <c r="S7096">
        <v>15.488889</v>
      </c>
      <c r="T7096">
        <v>0</v>
      </c>
      <c r="U7096">
        <v>0</v>
      </c>
    </row>
    <row r="7097" spans="1:21" x14ac:dyDescent="0.25">
      <c r="A7097" t="s">
        <v>26724</v>
      </c>
      <c r="B7097">
        <v>1</v>
      </c>
      <c r="C7097" t="s">
        <v>79</v>
      </c>
      <c r="D7097" t="s">
        <v>117</v>
      </c>
      <c r="E7097" t="s">
        <v>26725</v>
      </c>
      <c r="F7097" t="s">
        <v>5070</v>
      </c>
      <c r="G7097" t="s">
        <v>71</v>
      </c>
      <c r="H7097" t="s">
        <v>129</v>
      </c>
      <c r="I7097" t="s">
        <v>22</v>
      </c>
      <c r="J7097" t="s">
        <v>141</v>
      </c>
      <c r="K7097" t="s">
        <v>26726</v>
      </c>
      <c r="L7097" t="s">
        <v>26727</v>
      </c>
      <c r="M7097">
        <v>1.094166666</v>
      </c>
      <c r="N7097">
        <v>1</v>
      </c>
      <c r="O7097">
        <v>0</v>
      </c>
      <c r="P7097">
        <v>0</v>
      </c>
      <c r="Q7097">
        <v>0</v>
      </c>
      <c r="R7097">
        <v>1.0941669999999999</v>
      </c>
      <c r="S7097">
        <v>0</v>
      </c>
      <c r="T7097">
        <v>0</v>
      </c>
      <c r="U7097">
        <v>0</v>
      </c>
    </row>
    <row r="7098" spans="1:21" x14ac:dyDescent="0.25">
      <c r="A7098" t="s">
        <v>26728</v>
      </c>
      <c r="B7098">
        <v>1</v>
      </c>
      <c r="C7098" t="s">
        <v>78</v>
      </c>
      <c r="D7098" t="s">
        <v>93</v>
      </c>
      <c r="E7098" t="s">
        <v>4373</v>
      </c>
      <c r="F7098" t="s">
        <v>6570</v>
      </c>
      <c r="G7098" t="s">
        <v>72</v>
      </c>
      <c r="H7098" t="s">
        <v>129</v>
      </c>
      <c r="I7098" t="s">
        <v>22</v>
      </c>
      <c r="J7098" t="s">
        <v>141</v>
      </c>
      <c r="K7098" t="s">
        <v>26729</v>
      </c>
      <c r="L7098" t="s">
        <v>26730</v>
      </c>
      <c r="M7098">
        <v>0.30222222199999998</v>
      </c>
      <c r="N7098">
        <v>0</v>
      </c>
      <c r="O7098">
        <v>0</v>
      </c>
      <c r="P7098">
        <v>1</v>
      </c>
      <c r="Q7098">
        <v>145</v>
      </c>
      <c r="R7098">
        <v>0</v>
      </c>
      <c r="S7098">
        <v>0</v>
      </c>
      <c r="T7098">
        <v>0.30222199999999999</v>
      </c>
      <c r="U7098">
        <v>43.822221999999996</v>
      </c>
    </row>
    <row r="7099" spans="1:21" x14ac:dyDescent="0.25">
      <c r="A7099" t="s">
        <v>26731</v>
      </c>
      <c r="B7099">
        <v>1</v>
      </c>
      <c r="C7099" t="s">
        <v>78</v>
      </c>
      <c r="D7099" t="s">
        <v>93</v>
      </c>
      <c r="E7099" t="s">
        <v>26732</v>
      </c>
      <c r="F7099" t="s">
        <v>128</v>
      </c>
      <c r="G7099" t="s">
        <v>72</v>
      </c>
      <c r="H7099" t="s">
        <v>129</v>
      </c>
      <c r="I7099" t="s">
        <v>22</v>
      </c>
      <c r="J7099" t="s">
        <v>130</v>
      </c>
      <c r="K7099" t="s">
        <v>26733</v>
      </c>
      <c r="L7099" t="s">
        <v>26734</v>
      </c>
      <c r="M7099">
        <v>2.5933333329999999</v>
      </c>
      <c r="N7099">
        <v>2</v>
      </c>
      <c r="O7099">
        <v>48</v>
      </c>
      <c r="P7099">
        <v>0</v>
      </c>
      <c r="Q7099">
        <v>0</v>
      </c>
      <c r="R7099">
        <v>5.1866669999999999</v>
      </c>
      <c r="S7099">
        <v>124.48</v>
      </c>
      <c r="T7099">
        <v>0</v>
      </c>
      <c r="U7099">
        <v>0</v>
      </c>
    </row>
    <row r="7100" spans="1:21" x14ac:dyDescent="0.25">
      <c r="A7100" t="s">
        <v>26735</v>
      </c>
      <c r="B7100">
        <v>1</v>
      </c>
      <c r="C7100" t="s">
        <v>78</v>
      </c>
      <c r="D7100" t="s">
        <v>98</v>
      </c>
      <c r="E7100" t="s">
        <v>1305</v>
      </c>
      <c r="F7100" t="s">
        <v>140</v>
      </c>
      <c r="G7100" t="s">
        <v>72</v>
      </c>
      <c r="H7100" t="s">
        <v>129</v>
      </c>
      <c r="I7100" t="s">
        <v>22</v>
      </c>
      <c r="J7100" t="s">
        <v>141</v>
      </c>
      <c r="K7100" t="s">
        <v>26736</v>
      </c>
      <c r="L7100" t="s">
        <v>26737</v>
      </c>
      <c r="M7100">
        <v>0.48055555500000002</v>
      </c>
      <c r="N7100">
        <v>0</v>
      </c>
      <c r="O7100">
        <v>519</v>
      </c>
      <c r="P7100">
        <v>56</v>
      </c>
      <c r="Q7100">
        <v>96</v>
      </c>
      <c r="R7100">
        <v>0</v>
      </c>
      <c r="S7100">
        <v>249.408333</v>
      </c>
      <c r="T7100">
        <v>26.911110999999998</v>
      </c>
      <c r="U7100">
        <v>46.133333</v>
      </c>
    </row>
    <row r="7101" spans="1:21" x14ac:dyDescent="0.25">
      <c r="A7101" t="s">
        <v>26738</v>
      </c>
      <c r="B7101">
        <v>1</v>
      </c>
      <c r="C7101" t="s">
        <v>78</v>
      </c>
      <c r="D7101" t="s">
        <v>98</v>
      </c>
      <c r="E7101" t="s">
        <v>1305</v>
      </c>
      <c r="F7101" t="s">
        <v>140</v>
      </c>
      <c r="G7101" t="s">
        <v>72</v>
      </c>
      <c r="H7101" t="s">
        <v>129</v>
      </c>
      <c r="I7101" t="s">
        <v>22</v>
      </c>
      <c r="J7101" t="s">
        <v>141</v>
      </c>
      <c r="K7101" t="s">
        <v>26739</v>
      </c>
      <c r="L7101" t="s">
        <v>26740</v>
      </c>
      <c r="M7101">
        <v>0.55555555499999998</v>
      </c>
      <c r="N7101">
        <v>0</v>
      </c>
      <c r="O7101">
        <v>519</v>
      </c>
      <c r="P7101">
        <v>56</v>
      </c>
      <c r="Q7101">
        <v>96</v>
      </c>
      <c r="R7101">
        <v>0</v>
      </c>
      <c r="S7101">
        <v>288.33333299999998</v>
      </c>
      <c r="T7101">
        <v>31.111111000000001</v>
      </c>
      <c r="U7101">
        <v>53.333333000000003</v>
      </c>
    </row>
    <row r="7102" spans="1:21" x14ac:dyDescent="0.25">
      <c r="A7102" t="s">
        <v>26741</v>
      </c>
      <c r="B7102">
        <v>1</v>
      </c>
      <c r="C7102" t="s">
        <v>78</v>
      </c>
      <c r="D7102" t="s">
        <v>98</v>
      </c>
      <c r="E7102" t="s">
        <v>26742</v>
      </c>
      <c r="F7102" t="s">
        <v>140</v>
      </c>
      <c r="G7102" t="s">
        <v>72</v>
      </c>
      <c r="H7102" t="s">
        <v>129</v>
      </c>
      <c r="I7102" t="s">
        <v>22</v>
      </c>
      <c r="J7102" t="s">
        <v>141</v>
      </c>
      <c r="K7102" t="s">
        <v>26743</v>
      </c>
      <c r="L7102" t="s">
        <v>26744</v>
      </c>
      <c r="M7102">
        <v>0.58194444400000001</v>
      </c>
      <c r="N7102">
        <v>0</v>
      </c>
      <c r="O7102">
        <v>1948</v>
      </c>
      <c r="P7102">
        <v>92</v>
      </c>
      <c r="Q7102">
        <v>237</v>
      </c>
      <c r="R7102">
        <v>0</v>
      </c>
      <c r="S7102">
        <v>1133.6277769999999</v>
      </c>
      <c r="T7102">
        <v>53.538888999999998</v>
      </c>
      <c r="U7102">
        <v>137.92083299999999</v>
      </c>
    </row>
    <row r="7103" spans="1:21" x14ac:dyDescent="0.25">
      <c r="A7103" t="s">
        <v>26745</v>
      </c>
      <c r="B7103">
        <v>1</v>
      </c>
      <c r="C7103" t="s">
        <v>78</v>
      </c>
      <c r="D7103" t="s">
        <v>98</v>
      </c>
      <c r="E7103" t="s">
        <v>1305</v>
      </c>
      <c r="F7103" t="s">
        <v>140</v>
      </c>
      <c r="G7103" t="s">
        <v>72</v>
      </c>
      <c r="H7103" t="s">
        <v>129</v>
      </c>
      <c r="I7103" t="s">
        <v>22</v>
      </c>
      <c r="J7103" t="s">
        <v>141</v>
      </c>
      <c r="K7103" t="s">
        <v>26746</v>
      </c>
      <c r="L7103" t="s">
        <v>26747</v>
      </c>
      <c r="M7103">
        <v>0.71416666600000001</v>
      </c>
      <c r="N7103">
        <v>0</v>
      </c>
      <c r="O7103">
        <v>519</v>
      </c>
      <c r="P7103">
        <v>56</v>
      </c>
      <c r="Q7103">
        <v>96</v>
      </c>
      <c r="R7103">
        <v>0</v>
      </c>
      <c r="S7103">
        <v>370.65249999999997</v>
      </c>
      <c r="T7103">
        <v>39.993333</v>
      </c>
      <c r="U7103">
        <v>68.56</v>
      </c>
    </row>
    <row r="7104" spans="1:21" x14ac:dyDescent="0.25">
      <c r="A7104" t="s">
        <v>26748</v>
      </c>
      <c r="B7104">
        <v>1</v>
      </c>
      <c r="C7104" t="s">
        <v>78</v>
      </c>
      <c r="D7104" t="s">
        <v>98</v>
      </c>
      <c r="E7104" t="s">
        <v>1305</v>
      </c>
      <c r="F7104" t="s">
        <v>140</v>
      </c>
      <c r="G7104" t="s">
        <v>72</v>
      </c>
      <c r="H7104" t="s">
        <v>129</v>
      </c>
      <c r="I7104" t="s">
        <v>22</v>
      </c>
      <c r="J7104" t="s">
        <v>141</v>
      </c>
      <c r="K7104" t="s">
        <v>26749</v>
      </c>
      <c r="L7104" t="s">
        <v>26750</v>
      </c>
      <c r="M7104">
        <v>0.38611111100000001</v>
      </c>
      <c r="N7104">
        <v>0</v>
      </c>
      <c r="O7104">
        <v>519</v>
      </c>
      <c r="P7104">
        <v>56</v>
      </c>
      <c r="Q7104">
        <v>96</v>
      </c>
      <c r="R7104">
        <v>0</v>
      </c>
      <c r="S7104">
        <v>200.39166700000001</v>
      </c>
      <c r="T7104">
        <v>21.622222000000001</v>
      </c>
      <c r="U7104">
        <v>37.066667000000002</v>
      </c>
    </row>
    <row r="7105" spans="1:21" x14ac:dyDescent="0.25">
      <c r="A7105" t="s">
        <v>26751</v>
      </c>
      <c r="B7105">
        <v>1</v>
      </c>
      <c r="C7105" t="s">
        <v>79</v>
      </c>
      <c r="D7105" t="s">
        <v>120</v>
      </c>
      <c r="E7105" t="s">
        <v>26752</v>
      </c>
      <c r="F7105" t="s">
        <v>140</v>
      </c>
      <c r="G7105" t="s">
        <v>72</v>
      </c>
      <c r="H7105" t="s">
        <v>129</v>
      </c>
      <c r="I7105" t="s">
        <v>22</v>
      </c>
      <c r="J7105" t="s">
        <v>141</v>
      </c>
      <c r="K7105" t="s">
        <v>26753</v>
      </c>
      <c r="L7105" t="s">
        <v>21892</v>
      </c>
      <c r="M7105">
        <v>1.1988888879999999</v>
      </c>
      <c r="N7105">
        <v>0</v>
      </c>
      <c r="O7105">
        <v>7</v>
      </c>
      <c r="P7105">
        <v>93</v>
      </c>
      <c r="Q7105">
        <v>71</v>
      </c>
      <c r="R7105">
        <v>0</v>
      </c>
      <c r="S7105">
        <v>8.3922220000000003</v>
      </c>
      <c r="T7105">
        <v>111.496667</v>
      </c>
      <c r="U7105">
        <v>85.121110999999999</v>
      </c>
    </row>
    <row r="7106" spans="1:21" x14ac:dyDescent="0.25">
      <c r="A7106" t="s">
        <v>26754</v>
      </c>
      <c r="B7106">
        <v>1</v>
      </c>
      <c r="C7106" t="s">
        <v>79</v>
      </c>
      <c r="D7106" t="s">
        <v>120</v>
      </c>
      <c r="E7106" t="s">
        <v>26755</v>
      </c>
      <c r="F7106" t="s">
        <v>5012</v>
      </c>
      <c r="G7106" t="s">
        <v>72</v>
      </c>
      <c r="H7106" t="s">
        <v>129</v>
      </c>
      <c r="I7106" t="s">
        <v>22</v>
      </c>
      <c r="J7106" t="s">
        <v>141</v>
      </c>
      <c r="K7106" t="s">
        <v>26756</v>
      </c>
      <c r="L7106" t="s">
        <v>26757</v>
      </c>
      <c r="M7106">
        <v>5.1241666659999998</v>
      </c>
      <c r="N7106">
        <v>0</v>
      </c>
      <c r="O7106">
        <v>0</v>
      </c>
      <c r="P7106">
        <v>0</v>
      </c>
      <c r="Q7106">
        <v>7</v>
      </c>
      <c r="R7106">
        <v>0</v>
      </c>
      <c r="S7106">
        <v>0</v>
      </c>
      <c r="T7106">
        <v>0</v>
      </c>
      <c r="U7106">
        <v>35.869166999999997</v>
      </c>
    </row>
    <row r="7107" spans="1:21" x14ac:dyDescent="0.25">
      <c r="A7107" t="s">
        <v>26758</v>
      </c>
      <c r="B7107">
        <v>1</v>
      </c>
      <c r="C7107" t="s">
        <v>79</v>
      </c>
      <c r="D7107" t="s">
        <v>120</v>
      </c>
      <c r="E7107" t="s">
        <v>26759</v>
      </c>
      <c r="F7107" t="s">
        <v>140</v>
      </c>
      <c r="G7107" t="s">
        <v>72</v>
      </c>
      <c r="H7107" t="s">
        <v>129</v>
      </c>
      <c r="I7107" t="s">
        <v>22</v>
      </c>
      <c r="J7107" t="s">
        <v>141</v>
      </c>
      <c r="K7107" t="s">
        <v>26760</v>
      </c>
      <c r="L7107" t="s">
        <v>26761</v>
      </c>
      <c r="M7107">
        <v>0.54527777700000002</v>
      </c>
      <c r="N7107">
        <v>2</v>
      </c>
      <c r="O7107">
        <v>329</v>
      </c>
      <c r="P7107">
        <v>328</v>
      </c>
      <c r="Q7107">
        <v>55</v>
      </c>
      <c r="R7107">
        <v>1.0905560000000001</v>
      </c>
      <c r="S7107">
        <v>179.396389</v>
      </c>
      <c r="T7107">
        <v>178.851111</v>
      </c>
      <c r="U7107">
        <v>29.990278</v>
      </c>
    </row>
    <row r="7108" spans="1:21" x14ac:dyDescent="0.25">
      <c r="A7108" t="s">
        <v>26762</v>
      </c>
      <c r="B7108">
        <v>1</v>
      </c>
      <c r="C7108" t="s">
        <v>79</v>
      </c>
      <c r="D7108" t="s">
        <v>120</v>
      </c>
      <c r="E7108" t="s">
        <v>26752</v>
      </c>
      <c r="F7108" t="s">
        <v>140</v>
      </c>
      <c r="G7108" t="s">
        <v>72</v>
      </c>
      <c r="H7108" t="s">
        <v>129</v>
      </c>
      <c r="I7108" t="s">
        <v>22</v>
      </c>
      <c r="J7108" t="s">
        <v>141</v>
      </c>
      <c r="K7108" t="s">
        <v>26763</v>
      </c>
      <c r="L7108" t="s">
        <v>26764</v>
      </c>
      <c r="M7108">
        <v>0.84305555499999996</v>
      </c>
      <c r="N7108">
        <v>0</v>
      </c>
      <c r="O7108">
        <v>7</v>
      </c>
      <c r="P7108">
        <v>93</v>
      </c>
      <c r="Q7108">
        <v>71</v>
      </c>
      <c r="R7108">
        <v>0</v>
      </c>
      <c r="S7108">
        <v>5.901389</v>
      </c>
      <c r="T7108">
        <v>78.404167000000001</v>
      </c>
      <c r="U7108">
        <v>59.856943999999999</v>
      </c>
    </row>
    <row r="7109" spans="1:21" x14ac:dyDescent="0.25">
      <c r="A7109" t="s">
        <v>26765</v>
      </c>
      <c r="B7109">
        <v>1</v>
      </c>
      <c r="C7109" t="s">
        <v>79</v>
      </c>
      <c r="D7109" t="s">
        <v>120</v>
      </c>
      <c r="E7109" t="s">
        <v>26766</v>
      </c>
      <c r="F7109" t="s">
        <v>140</v>
      </c>
      <c r="G7109" t="s">
        <v>72</v>
      </c>
      <c r="H7109" t="s">
        <v>129</v>
      </c>
      <c r="I7109" t="s">
        <v>22</v>
      </c>
      <c r="J7109" t="s">
        <v>141</v>
      </c>
      <c r="K7109" t="s">
        <v>26767</v>
      </c>
      <c r="L7109" t="s">
        <v>26768</v>
      </c>
      <c r="M7109">
        <v>0.66388888800000001</v>
      </c>
      <c r="N7109">
        <v>0</v>
      </c>
      <c r="O7109">
        <v>157</v>
      </c>
      <c r="P7109">
        <v>1</v>
      </c>
      <c r="Q7109">
        <v>1</v>
      </c>
      <c r="R7109">
        <v>0</v>
      </c>
      <c r="S7109">
        <v>104.230555</v>
      </c>
      <c r="T7109">
        <v>0.66388899999999995</v>
      </c>
      <c r="U7109">
        <v>0.66388899999999995</v>
      </c>
    </row>
    <row r="7110" spans="1:21" x14ac:dyDescent="0.25">
      <c r="A7110" t="s">
        <v>26769</v>
      </c>
      <c r="B7110">
        <v>1</v>
      </c>
      <c r="C7110" t="s">
        <v>79</v>
      </c>
      <c r="D7110" t="s">
        <v>120</v>
      </c>
      <c r="E7110" t="s">
        <v>26752</v>
      </c>
      <c r="F7110" t="s">
        <v>140</v>
      </c>
      <c r="G7110" t="s">
        <v>72</v>
      </c>
      <c r="H7110" t="s">
        <v>129</v>
      </c>
      <c r="I7110" t="s">
        <v>22</v>
      </c>
      <c r="J7110" t="s">
        <v>141</v>
      </c>
      <c r="K7110" t="s">
        <v>26770</v>
      </c>
      <c r="L7110" t="s">
        <v>26771</v>
      </c>
      <c r="M7110">
        <v>0.86499999999999999</v>
      </c>
      <c r="N7110">
        <v>0</v>
      </c>
      <c r="O7110">
        <v>7</v>
      </c>
      <c r="P7110">
        <v>93</v>
      </c>
      <c r="Q7110">
        <v>71</v>
      </c>
      <c r="R7110">
        <v>0</v>
      </c>
      <c r="S7110">
        <v>6.0549999999999997</v>
      </c>
      <c r="T7110">
        <v>80.444999999999993</v>
      </c>
      <c r="U7110">
        <v>61.414999999999999</v>
      </c>
    </row>
    <row r="7111" spans="1:21" x14ac:dyDescent="0.25">
      <c r="A7111" t="s">
        <v>26772</v>
      </c>
      <c r="B7111">
        <v>1</v>
      </c>
      <c r="C7111" t="s">
        <v>79</v>
      </c>
      <c r="D7111" t="s">
        <v>120</v>
      </c>
      <c r="E7111" t="s">
        <v>26773</v>
      </c>
      <c r="F7111" t="s">
        <v>140</v>
      </c>
      <c r="G7111" t="s">
        <v>72</v>
      </c>
      <c r="H7111" t="s">
        <v>129</v>
      </c>
      <c r="I7111" t="s">
        <v>22</v>
      </c>
      <c r="J7111" t="s">
        <v>141</v>
      </c>
      <c r="K7111" t="s">
        <v>26774</v>
      </c>
      <c r="L7111" t="s">
        <v>26775</v>
      </c>
      <c r="M7111">
        <v>0.45222222200000001</v>
      </c>
      <c r="N7111">
        <v>0</v>
      </c>
      <c r="O7111">
        <v>0</v>
      </c>
      <c r="P7111">
        <v>2</v>
      </c>
      <c r="Q7111">
        <v>26</v>
      </c>
      <c r="R7111">
        <v>0</v>
      </c>
      <c r="S7111">
        <v>0</v>
      </c>
      <c r="T7111">
        <v>0.90444400000000003</v>
      </c>
      <c r="U7111">
        <v>11.757778</v>
      </c>
    </row>
    <row r="7112" spans="1:21" x14ac:dyDescent="0.25">
      <c r="A7112" t="s">
        <v>26776</v>
      </c>
      <c r="B7112">
        <v>1</v>
      </c>
      <c r="C7112" t="s">
        <v>79</v>
      </c>
      <c r="D7112" t="s">
        <v>120</v>
      </c>
      <c r="E7112" t="s">
        <v>26766</v>
      </c>
      <c r="F7112" t="s">
        <v>140</v>
      </c>
      <c r="G7112" t="s">
        <v>72</v>
      </c>
      <c r="H7112" t="s">
        <v>129</v>
      </c>
      <c r="I7112" t="s">
        <v>22</v>
      </c>
      <c r="J7112" t="s">
        <v>141</v>
      </c>
      <c r="K7112" t="s">
        <v>26777</v>
      </c>
      <c r="L7112" t="s">
        <v>26778</v>
      </c>
      <c r="M7112">
        <v>0.35944444399999997</v>
      </c>
      <c r="N7112">
        <v>0</v>
      </c>
      <c r="O7112">
        <v>815</v>
      </c>
      <c r="P7112">
        <v>417</v>
      </c>
      <c r="Q7112">
        <v>28</v>
      </c>
      <c r="R7112">
        <v>0</v>
      </c>
      <c r="S7112">
        <v>292.94722200000001</v>
      </c>
      <c r="T7112">
        <v>149.88833299999999</v>
      </c>
      <c r="U7112">
        <v>10.064444</v>
      </c>
    </row>
    <row r="7113" spans="1:21" x14ac:dyDescent="0.25">
      <c r="A7113" t="s">
        <v>26779</v>
      </c>
      <c r="B7113">
        <v>1</v>
      </c>
      <c r="C7113" t="s">
        <v>79</v>
      </c>
      <c r="D7113" t="s">
        <v>120</v>
      </c>
      <c r="E7113" t="s">
        <v>1446</v>
      </c>
      <c r="F7113" t="s">
        <v>140</v>
      </c>
      <c r="G7113" t="s">
        <v>72</v>
      </c>
      <c r="H7113" t="s">
        <v>129</v>
      </c>
      <c r="I7113" t="s">
        <v>22</v>
      </c>
      <c r="J7113" t="s">
        <v>141</v>
      </c>
      <c r="K7113" t="s">
        <v>26780</v>
      </c>
      <c r="L7113" t="s">
        <v>26781</v>
      </c>
      <c r="M7113">
        <v>0.44305555499999999</v>
      </c>
      <c r="N7113">
        <v>2</v>
      </c>
      <c r="O7113">
        <v>329</v>
      </c>
      <c r="P7113">
        <v>328</v>
      </c>
      <c r="Q7113">
        <v>55</v>
      </c>
      <c r="R7113">
        <v>0.88611099999999998</v>
      </c>
      <c r="S7113">
        <v>145.765278</v>
      </c>
      <c r="T7113">
        <v>145.32222200000001</v>
      </c>
      <c r="U7113">
        <v>24.368055999999999</v>
      </c>
    </row>
    <row r="7114" spans="1:21" x14ac:dyDescent="0.25">
      <c r="A7114" t="s">
        <v>26782</v>
      </c>
      <c r="B7114">
        <v>1</v>
      </c>
      <c r="C7114" t="s">
        <v>79</v>
      </c>
      <c r="D7114" t="s">
        <v>120</v>
      </c>
      <c r="E7114" t="s">
        <v>1434</v>
      </c>
      <c r="F7114" t="s">
        <v>140</v>
      </c>
      <c r="G7114" t="s">
        <v>72</v>
      </c>
      <c r="H7114" t="s">
        <v>129</v>
      </c>
      <c r="I7114" t="s">
        <v>22</v>
      </c>
      <c r="J7114" t="s">
        <v>141</v>
      </c>
      <c r="K7114" t="s">
        <v>26783</v>
      </c>
      <c r="L7114" t="s">
        <v>26784</v>
      </c>
      <c r="M7114">
        <v>0.58944444399999996</v>
      </c>
      <c r="N7114">
        <v>0</v>
      </c>
      <c r="O7114">
        <v>1061</v>
      </c>
      <c r="P7114">
        <v>448</v>
      </c>
      <c r="Q7114">
        <v>199</v>
      </c>
      <c r="R7114">
        <v>0</v>
      </c>
      <c r="S7114">
        <v>625.40055500000005</v>
      </c>
      <c r="T7114">
        <v>264.07111099999997</v>
      </c>
      <c r="U7114">
        <v>117.29944399999999</v>
      </c>
    </row>
    <row r="7115" spans="1:21" x14ac:dyDescent="0.25">
      <c r="A7115" t="s">
        <v>26785</v>
      </c>
      <c r="B7115">
        <v>1</v>
      </c>
      <c r="C7115" t="s">
        <v>79</v>
      </c>
      <c r="D7115" t="s">
        <v>120</v>
      </c>
      <c r="E7115" t="s">
        <v>26759</v>
      </c>
      <c r="F7115" t="s">
        <v>128</v>
      </c>
      <c r="G7115" t="s">
        <v>72</v>
      </c>
      <c r="H7115" t="s">
        <v>129</v>
      </c>
      <c r="I7115" t="s">
        <v>22</v>
      </c>
      <c r="J7115" t="s">
        <v>130</v>
      </c>
      <c r="K7115" t="s">
        <v>26786</v>
      </c>
      <c r="L7115" t="s">
        <v>26787</v>
      </c>
      <c r="M7115">
        <v>6.057222222</v>
      </c>
      <c r="N7115">
        <v>2</v>
      </c>
      <c r="O7115">
        <v>329</v>
      </c>
      <c r="P7115">
        <v>328</v>
      </c>
      <c r="Q7115">
        <v>54</v>
      </c>
      <c r="R7115">
        <v>12.114444000000001</v>
      </c>
      <c r="S7115">
        <v>1992.8261110000001</v>
      </c>
      <c r="T7115">
        <v>1986.7688889999999</v>
      </c>
      <c r="U7115">
        <v>327.08999999999997</v>
      </c>
    </row>
    <row r="7116" spans="1:21" x14ac:dyDescent="0.25">
      <c r="A7116" t="s">
        <v>26788</v>
      </c>
      <c r="B7116">
        <v>1</v>
      </c>
      <c r="C7116" t="s">
        <v>79</v>
      </c>
      <c r="D7116" t="s">
        <v>120</v>
      </c>
      <c r="E7116" t="s">
        <v>26789</v>
      </c>
      <c r="F7116" t="s">
        <v>140</v>
      </c>
      <c r="G7116" t="s">
        <v>72</v>
      </c>
      <c r="H7116" t="s">
        <v>129</v>
      </c>
      <c r="I7116" t="s">
        <v>22</v>
      </c>
      <c r="J7116" t="s">
        <v>141</v>
      </c>
      <c r="K7116" t="s">
        <v>26790</v>
      </c>
      <c r="L7116" t="s">
        <v>26791</v>
      </c>
      <c r="M7116">
        <v>1.564166666</v>
      </c>
      <c r="N7116">
        <v>0</v>
      </c>
      <c r="O7116">
        <v>0</v>
      </c>
      <c r="P7116">
        <v>11</v>
      </c>
      <c r="Q7116">
        <v>0</v>
      </c>
      <c r="R7116">
        <v>0</v>
      </c>
      <c r="S7116">
        <v>0</v>
      </c>
      <c r="T7116">
        <v>17.205832999999998</v>
      </c>
      <c r="U7116">
        <v>0</v>
      </c>
    </row>
    <row r="7117" spans="1:21" x14ac:dyDescent="0.25">
      <c r="A7117" t="s">
        <v>26792</v>
      </c>
      <c r="B7117">
        <v>1</v>
      </c>
      <c r="C7117" t="s">
        <v>79</v>
      </c>
      <c r="D7117" t="s">
        <v>120</v>
      </c>
      <c r="E7117" t="s">
        <v>1434</v>
      </c>
      <c r="F7117" t="s">
        <v>140</v>
      </c>
      <c r="G7117" t="s">
        <v>72</v>
      </c>
      <c r="H7117" t="s">
        <v>129</v>
      </c>
      <c r="I7117" t="s">
        <v>22</v>
      </c>
      <c r="J7117" t="s">
        <v>141</v>
      </c>
      <c r="K7117" t="s">
        <v>26793</v>
      </c>
      <c r="L7117" t="s">
        <v>26794</v>
      </c>
      <c r="M7117">
        <v>1.3008333329999999</v>
      </c>
      <c r="N7117">
        <v>0</v>
      </c>
      <c r="O7117">
        <v>973</v>
      </c>
      <c r="P7117">
        <v>387</v>
      </c>
      <c r="Q7117">
        <v>183</v>
      </c>
      <c r="R7117">
        <v>0</v>
      </c>
      <c r="S7117">
        <v>1265.7108330000001</v>
      </c>
      <c r="T7117">
        <v>503.42250000000001</v>
      </c>
      <c r="U7117">
        <v>238.05250000000001</v>
      </c>
    </row>
    <row r="7118" spans="1:21" x14ac:dyDescent="0.25">
      <c r="A7118" t="s">
        <v>26795</v>
      </c>
      <c r="B7118">
        <v>1</v>
      </c>
      <c r="C7118" t="s">
        <v>79</v>
      </c>
      <c r="D7118" t="s">
        <v>120</v>
      </c>
      <c r="E7118" t="s">
        <v>1446</v>
      </c>
      <c r="F7118" t="s">
        <v>140</v>
      </c>
      <c r="G7118" t="s">
        <v>72</v>
      </c>
      <c r="H7118" t="s">
        <v>129</v>
      </c>
      <c r="I7118" t="s">
        <v>22</v>
      </c>
      <c r="J7118" t="s">
        <v>141</v>
      </c>
      <c r="K7118" t="s">
        <v>26796</v>
      </c>
      <c r="L7118" t="s">
        <v>26797</v>
      </c>
      <c r="M7118">
        <v>0.59916666600000001</v>
      </c>
      <c r="N7118">
        <v>2</v>
      </c>
      <c r="O7118">
        <v>329</v>
      </c>
      <c r="P7118">
        <v>328</v>
      </c>
      <c r="Q7118">
        <v>54</v>
      </c>
      <c r="R7118">
        <v>1.1983330000000001</v>
      </c>
      <c r="S7118">
        <v>197.125833</v>
      </c>
      <c r="T7118">
        <v>196.52666600000001</v>
      </c>
      <c r="U7118">
        <v>32.354999999999997</v>
      </c>
    </row>
    <row r="7119" spans="1:21" x14ac:dyDescent="0.25">
      <c r="A7119" t="s">
        <v>26798</v>
      </c>
      <c r="B7119">
        <v>1</v>
      </c>
      <c r="C7119" t="s">
        <v>79</v>
      </c>
      <c r="D7119" t="s">
        <v>120</v>
      </c>
      <c r="E7119" t="s">
        <v>26799</v>
      </c>
      <c r="F7119" t="s">
        <v>140</v>
      </c>
      <c r="G7119" t="s">
        <v>72</v>
      </c>
      <c r="H7119" t="s">
        <v>129</v>
      </c>
      <c r="I7119" t="s">
        <v>22</v>
      </c>
      <c r="J7119" t="s">
        <v>141</v>
      </c>
      <c r="K7119" t="s">
        <v>26800</v>
      </c>
      <c r="L7119" t="s">
        <v>26801</v>
      </c>
      <c r="M7119">
        <v>2.2969444440000002</v>
      </c>
      <c r="N7119">
        <v>0</v>
      </c>
      <c r="O7119">
        <v>110</v>
      </c>
      <c r="P7119">
        <v>1</v>
      </c>
      <c r="Q7119">
        <v>7</v>
      </c>
      <c r="R7119">
        <v>0</v>
      </c>
      <c r="S7119">
        <v>252.66388900000001</v>
      </c>
      <c r="T7119">
        <v>2.2969439999999999</v>
      </c>
      <c r="U7119">
        <v>16.078610999999999</v>
      </c>
    </row>
    <row r="7120" spans="1:21" x14ac:dyDescent="0.25">
      <c r="A7120" t="s">
        <v>26802</v>
      </c>
      <c r="B7120">
        <v>1</v>
      </c>
      <c r="C7120" t="s">
        <v>79</v>
      </c>
      <c r="D7120" t="s">
        <v>120</v>
      </c>
      <c r="E7120" t="s">
        <v>26752</v>
      </c>
      <c r="F7120" t="s">
        <v>140</v>
      </c>
      <c r="G7120" t="s">
        <v>72</v>
      </c>
      <c r="H7120" t="s">
        <v>129</v>
      </c>
      <c r="I7120" t="s">
        <v>22</v>
      </c>
      <c r="J7120" t="s">
        <v>141</v>
      </c>
      <c r="K7120" t="s">
        <v>26803</v>
      </c>
      <c r="L7120" t="s">
        <v>26804</v>
      </c>
      <c r="M7120">
        <v>0.51694444399999995</v>
      </c>
      <c r="N7120">
        <v>0</v>
      </c>
      <c r="O7120">
        <v>7</v>
      </c>
      <c r="P7120">
        <v>93</v>
      </c>
      <c r="Q7120">
        <v>70</v>
      </c>
      <c r="R7120">
        <v>0</v>
      </c>
      <c r="S7120">
        <v>3.618611</v>
      </c>
      <c r="T7120">
        <v>48.075833000000003</v>
      </c>
      <c r="U7120">
        <v>36.186110999999997</v>
      </c>
    </row>
    <row r="7121" spans="1:21" x14ac:dyDescent="0.25">
      <c r="A7121" t="s">
        <v>26805</v>
      </c>
      <c r="B7121">
        <v>1</v>
      </c>
      <c r="C7121" t="s">
        <v>79</v>
      </c>
      <c r="D7121" t="s">
        <v>120</v>
      </c>
      <c r="E7121" t="s">
        <v>26806</v>
      </c>
      <c r="F7121" t="s">
        <v>4986</v>
      </c>
      <c r="G7121" t="s">
        <v>71</v>
      </c>
      <c r="H7121" t="s">
        <v>129</v>
      </c>
      <c r="I7121" t="s">
        <v>22</v>
      </c>
      <c r="J7121" t="s">
        <v>141</v>
      </c>
      <c r="K7121" t="s">
        <v>26807</v>
      </c>
      <c r="L7121" t="s">
        <v>26808</v>
      </c>
      <c r="M7121">
        <v>1.0536111109999999</v>
      </c>
      <c r="N7121">
        <v>0</v>
      </c>
      <c r="O7121">
        <v>10</v>
      </c>
      <c r="P7121">
        <v>0</v>
      </c>
      <c r="Q7121">
        <v>0</v>
      </c>
      <c r="R7121">
        <v>0</v>
      </c>
      <c r="S7121">
        <v>10.536111</v>
      </c>
      <c r="T7121">
        <v>0</v>
      </c>
      <c r="U7121">
        <v>0</v>
      </c>
    </row>
    <row r="7122" spans="1:21" x14ac:dyDescent="0.25">
      <c r="A7122" t="s">
        <v>26809</v>
      </c>
      <c r="B7122">
        <v>1</v>
      </c>
      <c r="C7122" t="s">
        <v>79</v>
      </c>
      <c r="D7122" t="s">
        <v>120</v>
      </c>
      <c r="E7122" t="s">
        <v>26810</v>
      </c>
      <c r="F7122" t="s">
        <v>140</v>
      </c>
      <c r="G7122" t="s">
        <v>72</v>
      </c>
      <c r="H7122" t="s">
        <v>129</v>
      </c>
      <c r="I7122" t="s">
        <v>22</v>
      </c>
      <c r="J7122" t="s">
        <v>141</v>
      </c>
      <c r="K7122" t="s">
        <v>26811</v>
      </c>
      <c r="L7122" t="s">
        <v>26812</v>
      </c>
      <c r="M7122">
        <v>0.79222222200000003</v>
      </c>
      <c r="N7122">
        <v>0</v>
      </c>
      <c r="O7122">
        <v>1</v>
      </c>
      <c r="P7122">
        <v>216</v>
      </c>
      <c r="Q7122">
        <v>0</v>
      </c>
      <c r="R7122">
        <v>0</v>
      </c>
      <c r="S7122">
        <v>0.79222199999999998</v>
      </c>
      <c r="T7122">
        <v>171.12</v>
      </c>
      <c r="U7122">
        <v>0</v>
      </c>
    </row>
    <row r="7123" spans="1:21" x14ac:dyDescent="0.25">
      <c r="A7123" t="s">
        <v>26813</v>
      </c>
      <c r="B7123">
        <v>1</v>
      </c>
      <c r="C7123" t="s">
        <v>79</v>
      </c>
      <c r="D7123" t="s">
        <v>120</v>
      </c>
      <c r="E7123" t="s">
        <v>26814</v>
      </c>
      <c r="F7123" t="s">
        <v>5012</v>
      </c>
      <c r="G7123" t="s">
        <v>72</v>
      </c>
      <c r="H7123" t="s">
        <v>129</v>
      </c>
      <c r="I7123" t="s">
        <v>22</v>
      </c>
      <c r="J7123" t="s">
        <v>141</v>
      </c>
      <c r="K7123" t="s">
        <v>26815</v>
      </c>
      <c r="L7123" t="s">
        <v>26816</v>
      </c>
      <c r="M7123">
        <v>3.0480555549999999</v>
      </c>
      <c r="N7123">
        <v>0</v>
      </c>
      <c r="O7123">
        <v>0</v>
      </c>
      <c r="P7123">
        <v>0</v>
      </c>
      <c r="Q7123">
        <v>14</v>
      </c>
      <c r="R7123">
        <v>0</v>
      </c>
      <c r="S7123">
        <v>0</v>
      </c>
      <c r="T7123">
        <v>0</v>
      </c>
      <c r="U7123">
        <v>42.672778000000001</v>
      </c>
    </row>
    <row r="7124" spans="1:21" x14ac:dyDescent="0.25">
      <c r="A7124" t="s">
        <v>26817</v>
      </c>
      <c r="B7124">
        <v>1</v>
      </c>
      <c r="C7124" t="s">
        <v>78</v>
      </c>
      <c r="D7124" t="s">
        <v>96</v>
      </c>
      <c r="E7124" t="s">
        <v>26818</v>
      </c>
      <c r="F7124" t="s">
        <v>4986</v>
      </c>
      <c r="G7124" t="s">
        <v>71</v>
      </c>
      <c r="H7124" t="s">
        <v>129</v>
      </c>
      <c r="I7124" t="s">
        <v>22</v>
      </c>
      <c r="J7124" t="s">
        <v>141</v>
      </c>
      <c r="K7124" t="s">
        <v>26819</v>
      </c>
      <c r="L7124" t="s">
        <v>26820</v>
      </c>
      <c r="M7124">
        <v>0.88777777700000005</v>
      </c>
      <c r="N7124">
        <v>0</v>
      </c>
      <c r="O7124">
        <v>30</v>
      </c>
      <c r="P7124">
        <v>0</v>
      </c>
      <c r="Q7124">
        <v>0</v>
      </c>
      <c r="R7124">
        <v>0</v>
      </c>
      <c r="S7124">
        <v>26.633333</v>
      </c>
      <c r="T7124">
        <v>0</v>
      </c>
      <c r="U7124">
        <v>0</v>
      </c>
    </row>
    <row r="7125" spans="1:21" x14ac:dyDescent="0.25">
      <c r="A7125" t="s">
        <v>26821</v>
      </c>
      <c r="B7125">
        <v>1</v>
      </c>
      <c r="C7125" t="s">
        <v>78</v>
      </c>
      <c r="D7125" t="s">
        <v>96</v>
      </c>
      <c r="E7125" t="s">
        <v>26822</v>
      </c>
      <c r="F7125" t="s">
        <v>4986</v>
      </c>
      <c r="G7125" t="s">
        <v>71</v>
      </c>
      <c r="H7125" t="s">
        <v>129</v>
      </c>
      <c r="I7125" t="s">
        <v>22</v>
      </c>
      <c r="J7125" t="s">
        <v>141</v>
      </c>
      <c r="K7125" t="s">
        <v>26823</v>
      </c>
      <c r="L7125" t="s">
        <v>26824</v>
      </c>
      <c r="M7125">
        <v>1.014444444</v>
      </c>
      <c r="N7125">
        <v>0</v>
      </c>
      <c r="O7125">
        <v>23</v>
      </c>
      <c r="P7125">
        <v>0</v>
      </c>
      <c r="Q7125">
        <v>0</v>
      </c>
      <c r="R7125">
        <v>0</v>
      </c>
      <c r="S7125">
        <v>23.332222000000002</v>
      </c>
      <c r="T7125">
        <v>0</v>
      </c>
      <c r="U7125">
        <v>0</v>
      </c>
    </row>
    <row r="7126" spans="1:21" x14ac:dyDescent="0.25">
      <c r="A7126" t="s">
        <v>26825</v>
      </c>
      <c r="B7126">
        <v>1</v>
      </c>
      <c r="C7126" t="s">
        <v>78</v>
      </c>
      <c r="D7126" t="s">
        <v>96</v>
      </c>
      <c r="E7126" t="s">
        <v>26826</v>
      </c>
      <c r="F7126" t="s">
        <v>4986</v>
      </c>
      <c r="G7126" t="s">
        <v>71</v>
      </c>
      <c r="H7126" t="s">
        <v>129</v>
      </c>
      <c r="I7126" t="s">
        <v>22</v>
      </c>
      <c r="J7126" t="s">
        <v>141</v>
      </c>
      <c r="K7126" t="s">
        <v>26827</v>
      </c>
      <c r="L7126" t="s">
        <v>26828</v>
      </c>
      <c r="M7126">
        <v>1.9875</v>
      </c>
      <c r="N7126">
        <v>0</v>
      </c>
      <c r="O7126">
        <v>17</v>
      </c>
      <c r="P7126">
        <v>0</v>
      </c>
      <c r="Q7126">
        <v>1</v>
      </c>
      <c r="R7126">
        <v>0</v>
      </c>
      <c r="S7126">
        <v>33.787500000000001</v>
      </c>
      <c r="T7126">
        <v>0</v>
      </c>
      <c r="U7126">
        <v>1.9875</v>
      </c>
    </row>
    <row r="7127" spans="1:21" x14ac:dyDescent="0.25">
      <c r="A7127" t="s">
        <v>26829</v>
      </c>
      <c r="B7127">
        <v>1</v>
      </c>
      <c r="C7127" t="s">
        <v>78</v>
      </c>
      <c r="D7127" t="s">
        <v>96</v>
      </c>
      <c r="E7127" t="s">
        <v>26830</v>
      </c>
      <c r="F7127" t="s">
        <v>4991</v>
      </c>
      <c r="G7127" t="s">
        <v>71</v>
      </c>
      <c r="H7127" t="s">
        <v>129</v>
      </c>
      <c r="I7127" t="s">
        <v>22</v>
      </c>
      <c r="J7127" t="s">
        <v>141</v>
      </c>
      <c r="K7127" t="s">
        <v>26831</v>
      </c>
      <c r="L7127" t="s">
        <v>26832</v>
      </c>
      <c r="M7127">
        <v>5.2372222219999998</v>
      </c>
      <c r="N7127">
        <v>0</v>
      </c>
      <c r="O7127">
        <v>1</v>
      </c>
      <c r="P7127">
        <v>0</v>
      </c>
      <c r="Q7127">
        <v>0</v>
      </c>
      <c r="R7127">
        <v>0</v>
      </c>
      <c r="S7127">
        <v>5.237222</v>
      </c>
      <c r="T7127">
        <v>0</v>
      </c>
      <c r="U7127">
        <v>0</v>
      </c>
    </row>
    <row r="7128" spans="1:21" x14ac:dyDescent="0.25">
      <c r="A7128" t="s">
        <v>26833</v>
      </c>
      <c r="B7128">
        <v>1</v>
      </c>
      <c r="C7128" t="s">
        <v>78</v>
      </c>
      <c r="D7128" t="s">
        <v>96</v>
      </c>
      <c r="E7128" t="s">
        <v>26834</v>
      </c>
      <c r="F7128" t="s">
        <v>128</v>
      </c>
      <c r="G7128" t="s">
        <v>72</v>
      </c>
      <c r="H7128" t="s">
        <v>129</v>
      </c>
      <c r="I7128" t="s">
        <v>22</v>
      </c>
      <c r="J7128" t="s">
        <v>130</v>
      </c>
      <c r="K7128" t="s">
        <v>26835</v>
      </c>
      <c r="L7128" t="s">
        <v>4973</v>
      </c>
      <c r="M7128">
        <v>5.1333333330000004</v>
      </c>
      <c r="N7128">
        <v>0</v>
      </c>
      <c r="O7128">
        <v>598</v>
      </c>
      <c r="P7128">
        <v>19</v>
      </c>
      <c r="Q7128">
        <v>18</v>
      </c>
      <c r="R7128">
        <v>0</v>
      </c>
      <c r="S7128">
        <v>3069.7333330000001</v>
      </c>
      <c r="T7128">
        <v>97.533332999999999</v>
      </c>
      <c r="U7128">
        <v>92.4</v>
      </c>
    </row>
    <row r="7129" spans="1:21" x14ac:dyDescent="0.25">
      <c r="A7129" t="s">
        <v>26836</v>
      </c>
      <c r="B7129">
        <v>1</v>
      </c>
      <c r="C7129" t="s">
        <v>78</v>
      </c>
      <c r="D7129" t="s">
        <v>96</v>
      </c>
      <c r="E7129" t="s">
        <v>26837</v>
      </c>
      <c r="F7129" t="s">
        <v>4991</v>
      </c>
      <c r="G7129" t="s">
        <v>71</v>
      </c>
      <c r="H7129" t="s">
        <v>129</v>
      </c>
      <c r="I7129" t="s">
        <v>22</v>
      </c>
      <c r="J7129" t="s">
        <v>141</v>
      </c>
      <c r="K7129" t="s">
        <v>26838</v>
      </c>
      <c r="L7129" t="s">
        <v>26839</v>
      </c>
      <c r="M7129">
        <v>1.216388888</v>
      </c>
      <c r="N7129">
        <v>0</v>
      </c>
      <c r="O7129">
        <v>2</v>
      </c>
      <c r="P7129">
        <v>0</v>
      </c>
      <c r="Q7129">
        <v>0</v>
      </c>
      <c r="R7129">
        <v>0</v>
      </c>
      <c r="S7129">
        <v>2.4327779999999999</v>
      </c>
      <c r="T7129">
        <v>0</v>
      </c>
      <c r="U7129">
        <v>0</v>
      </c>
    </row>
    <row r="7130" spans="1:21" x14ac:dyDescent="0.25">
      <c r="A7130" t="s">
        <v>26840</v>
      </c>
      <c r="B7130">
        <v>1</v>
      </c>
      <c r="C7130" t="s">
        <v>78</v>
      </c>
      <c r="D7130" t="s">
        <v>96</v>
      </c>
      <c r="E7130" t="s">
        <v>26841</v>
      </c>
      <c r="F7130" t="s">
        <v>154</v>
      </c>
      <c r="G7130" t="s">
        <v>72</v>
      </c>
      <c r="H7130" t="s">
        <v>129</v>
      </c>
      <c r="I7130" t="s">
        <v>22</v>
      </c>
      <c r="J7130" t="s">
        <v>141</v>
      </c>
      <c r="K7130" t="s">
        <v>26842</v>
      </c>
      <c r="L7130" t="s">
        <v>26843</v>
      </c>
      <c r="M7130">
        <v>0.13</v>
      </c>
      <c r="N7130">
        <v>2</v>
      </c>
      <c r="O7130">
        <v>655</v>
      </c>
      <c r="P7130">
        <v>12</v>
      </c>
      <c r="Q7130">
        <v>14</v>
      </c>
      <c r="R7130">
        <v>0.26</v>
      </c>
      <c r="S7130">
        <v>85.15</v>
      </c>
      <c r="T7130">
        <v>1.56</v>
      </c>
      <c r="U7130">
        <v>1.82</v>
      </c>
    </row>
    <row r="7131" spans="1:21" x14ac:dyDescent="0.25">
      <c r="A7131" t="s">
        <v>26844</v>
      </c>
      <c r="B7131">
        <v>1</v>
      </c>
      <c r="C7131" t="s">
        <v>78</v>
      </c>
      <c r="D7131" t="s">
        <v>96</v>
      </c>
      <c r="E7131" t="s">
        <v>26845</v>
      </c>
      <c r="F7131" t="s">
        <v>140</v>
      </c>
      <c r="G7131" t="s">
        <v>72</v>
      </c>
      <c r="H7131" t="s">
        <v>129</v>
      </c>
      <c r="I7131" t="s">
        <v>22</v>
      </c>
      <c r="J7131" t="s">
        <v>141</v>
      </c>
      <c r="K7131" t="s">
        <v>26846</v>
      </c>
      <c r="L7131" t="s">
        <v>26847</v>
      </c>
      <c r="M7131">
        <v>2.6691666660000002</v>
      </c>
      <c r="N7131">
        <v>0</v>
      </c>
      <c r="O7131">
        <v>505</v>
      </c>
      <c r="P7131">
        <v>16</v>
      </c>
      <c r="Q7131">
        <v>9</v>
      </c>
      <c r="R7131">
        <v>0</v>
      </c>
      <c r="S7131">
        <v>1347.9291659999999</v>
      </c>
      <c r="T7131">
        <v>42.706667000000003</v>
      </c>
      <c r="U7131">
        <v>24.022500000000001</v>
      </c>
    </row>
    <row r="7132" spans="1:21" x14ac:dyDescent="0.25">
      <c r="A7132" t="s">
        <v>26848</v>
      </c>
      <c r="B7132">
        <v>1</v>
      </c>
      <c r="C7132" t="s">
        <v>78</v>
      </c>
      <c r="D7132" t="s">
        <v>96</v>
      </c>
      <c r="E7132" t="s">
        <v>26849</v>
      </c>
      <c r="F7132" t="s">
        <v>4986</v>
      </c>
      <c r="G7132" t="s">
        <v>71</v>
      </c>
      <c r="H7132" t="s">
        <v>129</v>
      </c>
      <c r="I7132" t="s">
        <v>22</v>
      </c>
      <c r="J7132" t="s">
        <v>141</v>
      </c>
      <c r="K7132" t="s">
        <v>26850</v>
      </c>
      <c r="L7132" t="s">
        <v>26851</v>
      </c>
      <c r="M7132">
        <v>0.829166666</v>
      </c>
      <c r="N7132">
        <v>0</v>
      </c>
      <c r="O7132">
        <v>34</v>
      </c>
      <c r="P7132">
        <v>0</v>
      </c>
      <c r="Q7132">
        <v>1</v>
      </c>
      <c r="R7132">
        <v>0</v>
      </c>
      <c r="S7132">
        <v>28.191666999999999</v>
      </c>
      <c r="T7132">
        <v>0</v>
      </c>
      <c r="U7132">
        <v>0.82916699999999999</v>
      </c>
    </row>
    <row r="7133" spans="1:21" x14ac:dyDescent="0.25">
      <c r="A7133" t="s">
        <v>26852</v>
      </c>
      <c r="B7133">
        <v>1</v>
      </c>
      <c r="C7133" t="s">
        <v>78</v>
      </c>
      <c r="D7133" t="s">
        <v>96</v>
      </c>
      <c r="E7133" t="s">
        <v>26853</v>
      </c>
      <c r="F7133" t="s">
        <v>4986</v>
      </c>
      <c r="G7133" t="s">
        <v>71</v>
      </c>
      <c r="H7133" t="s">
        <v>129</v>
      </c>
      <c r="I7133" t="s">
        <v>22</v>
      </c>
      <c r="J7133" t="s">
        <v>141</v>
      </c>
      <c r="K7133" t="s">
        <v>26854</v>
      </c>
      <c r="L7133" t="s">
        <v>26855</v>
      </c>
      <c r="M7133">
        <v>1.47</v>
      </c>
      <c r="N7133">
        <v>0</v>
      </c>
      <c r="O7133">
        <v>4</v>
      </c>
      <c r="P7133">
        <v>0</v>
      </c>
      <c r="Q7133">
        <v>0</v>
      </c>
      <c r="R7133">
        <v>0</v>
      </c>
      <c r="S7133">
        <v>5.88</v>
      </c>
      <c r="T7133">
        <v>0</v>
      </c>
      <c r="U7133">
        <v>0</v>
      </c>
    </row>
    <row r="7134" spans="1:21" x14ac:dyDescent="0.25">
      <c r="A7134" t="s">
        <v>26856</v>
      </c>
      <c r="B7134">
        <v>1</v>
      </c>
      <c r="C7134" t="s">
        <v>78</v>
      </c>
      <c r="D7134" t="s">
        <v>96</v>
      </c>
      <c r="E7134" t="s">
        <v>26857</v>
      </c>
      <c r="F7134" t="s">
        <v>4986</v>
      </c>
      <c r="G7134" t="s">
        <v>71</v>
      </c>
      <c r="H7134" t="s">
        <v>129</v>
      </c>
      <c r="I7134" t="s">
        <v>22</v>
      </c>
      <c r="J7134" t="s">
        <v>141</v>
      </c>
      <c r="K7134" t="s">
        <v>26858</v>
      </c>
      <c r="L7134" t="s">
        <v>26859</v>
      </c>
      <c r="M7134">
        <v>0.73888888799999997</v>
      </c>
      <c r="N7134">
        <v>0</v>
      </c>
      <c r="O7134">
        <v>32</v>
      </c>
      <c r="P7134">
        <v>0</v>
      </c>
      <c r="Q7134">
        <v>1</v>
      </c>
      <c r="R7134">
        <v>0</v>
      </c>
      <c r="S7134">
        <v>23.644444</v>
      </c>
      <c r="T7134">
        <v>0</v>
      </c>
      <c r="U7134">
        <v>0.73888900000000002</v>
      </c>
    </row>
    <row r="7135" spans="1:21" x14ac:dyDescent="0.25">
      <c r="A7135" t="s">
        <v>26860</v>
      </c>
      <c r="B7135">
        <v>1</v>
      </c>
      <c r="C7135" t="s">
        <v>78</v>
      </c>
      <c r="D7135" t="s">
        <v>96</v>
      </c>
      <c r="E7135" t="s">
        <v>26861</v>
      </c>
      <c r="F7135" t="s">
        <v>4986</v>
      </c>
      <c r="G7135" t="s">
        <v>71</v>
      </c>
      <c r="H7135" t="s">
        <v>129</v>
      </c>
      <c r="I7135" t="s">
        <v>22</v>
      </c>
      <c r="J7135" t="s">
        <v>141</v>
      </c>
      <c r="K7135" t="s">
        <v>26862</v>
      </c>
      <c r="L7135" t="s">
        <v>26863</v>
      </c>
      <c r="M7135">
        <v>0.99722222199999999</v>
      </c>
      <c r="N7135">
        <v>0</v>
      </c>
      <c r="O7135">
        <v>14</v>
      </c>
      <c r="P7135">
        <v>0</v>
      </c>
      <c r="Q7135">
        <v>0</v>
      </c>
      <c r="R7135">
        <v>0</v>
      </c>
      <c r="S7135">
        <v>13.961111000000001</v>
      </c>
      <c r="T7135">
        <v>0</v>
      </c>
      <c r="U7135">
        <v>0</v>
      </c>
    </row>
    <row r="7136" spans="1:21" x14ac:dyDescent="0.25">
      <c r="A7136" t="s">
        <v>26864</v>
      </c>
      <c r="B7136">
        <v>1</v>
      </c>
      <c r="C7136" t="s">
        <v>78</v>
      </c>
      <c r="D7136" t="s">
        <v>96</v>
      </c>
      <c r="E7136" t="s">
        <v>26865</v>
      </c>
      <c r="F7136" t="s">
        <v>5012</v>
      </c>
      <c r="G7136" t="s">
        <v>72</v>
      </c>
      <c r="H7136" t="s">
        <v>129</v>
      </c>
      <c r="I7136" t="s">
        <v>22</v>
      </c>
      <c r="J7136" t="s">
        <v>141</v>
      </c>
      <c r="K7136" t="s">
        <v>26866</v>
      </c>
      <c r="L7136" t="s">
        <v>26867</v>
      </c>
      <c r="M7136">
        <v>0.95944444399999995</v>
      </c>
      <c r="N7136">
        <v>0</v>
      </c>
      <c r="O7136">
        <v>0</v>
      </c>
      <c r="P7136">
        <v>0</v>
      </c>
      <c r="Q7136">
        <v>10</v>
      </c>
      <c r="R7136">
        <v>0</v>
      </c>
      <c r="S7136">
        <v>0</v>
      </c>
      <c r="T7136">
        <v>0</v>
      </c>
      <c r="U7136">
        <v>9.5944439999999993</v>
      </c>
    </row>
    <row r="7137" spans="1:21" x14ac:dyDescent="0.25">
      <c r="A7137" t="s">
        <v>26868</v>
      </c>
      <c r="B7137">
        <v>1</v>
      </c>
      <c r="C7137" t="s">
        <v>78</v>
      </c>
      <c r="D7137" t="s">
        <v>96</v>
      </c>
      <c r="E7137" t="s">
        <v>26869</v>
      </c>
      <c r="F7137" t="s">
        <v>4991</v>
      </c>
      <c r="G7137" t="s">
        <v>71</v>
      </c>
      <c r="H7137" t="s">
        <v>129</v>
      </c>
      <c r="I7137" t="s">
        <v>22</v>
      </c>
      <c r="J7137" t="s">
        <v>141</v>
      </c>
      <c r="K7137" t="s">
        <v>26870</v>
      </c>
      <c r="L7137" t="s">
        <v>26871</v>
      </c>
      <c r="M7137">
        <v>0.91749999999999998</v>
      </c>
      <c r="N7137">
        <v>0</v>
      </c>
      <c r="O7137">
        <v>1</v>
      </c>
      <c r="P7137">
        <v>0</v>
      </c>
      <c r="Q7137">
        <v>0</v>
      </c>
      <c r="R7137">
        <v>0</v>
      </c>
      <c r="S7137">
        <v>0.91749999999999998</v>
      </c>
      <c r="T7137">
        <v>0</v>
      </c>
      <c r="U7137">
        <v>0</v>
      </c>
    </row>
    <row r="7138" spans="1:21" x14ac:dyDescent="0.25">
      <c r="A7138" t="s">
        <v>26872</v>
      </c>
      <c r="B7138">
        <v>1</v>
      </c>
      <c r="C7138" t="s">
        <v>78</v>
      </c>
      <c r="D7138" t="s">
        <v>96</v>
      </c>
      <c r="E7138" t="s">
        <v>26873</v>
      </c>
      <c r="F7138" t="s">
        <v>4991</v>
      </c>
      <c r="G7138" t="s">
        <v>71</v>
      </c>
      <c r="H7138" t="s">
        <v>129</v>
      </c>
      <c r="I7138" t="s">
        <v>22</v>
      </c>
      <c r="J7138" t="s">
        <v>141</v>
      </c>
      <c r="K7138" t="s">
        <v>26874</v>
      </c>
      <c r="L7138" t="s">
        <v>26875</v>
      </c>
      <c r="M7138">
        <v>3.1580555549999998</v>
      </c>
      <c r="N7138">
        <v>0</v>
      </c>
      <c r="O7138">
        <v>1</v>
      </c>
      <c r="P7138">
        <v>0</v>
      </c>
      <c r="Q7138">
        <v>0</v>
      </c>
      <c r="R7138">
        <v>0</v>
      </c>
      <c r="S7138">
        <v>3.1580560000000002</v>
      </c>
      <c r="T7138">
        <v>0</v>
      </c>
      <c r="U7138">
        <v>0</v>
      </c>
    </row>
    <row r="7139" spans="1:21" x14ac:dyDescent="0.25">
      <c r="A7139" t="s">
        <v>26876</v>
      </c>
      <c r="B7139">
        <v>1</v>
      </c>
      <c r="C7139" t="s">
        <v>78</v>
      </c>
      <c r="D7139" t="s">
        <v>96</v>
      </c>
      <c r="E7139" t="s">
        <v>26877</v>
      </c>
      <c r="F7139" t="s">
        <v>5012</v>
      </c>
      <c r="G7139" t="s">
        <v>72</v>
      </c>
      <c r="H7139" t="s">
        <v>129</v>
      </c>
      <c r="I7139" t="s">
        <v>22</v>
      </c>
      <c r="J7139" t="s">
        <v>141</v>
      </c>
      <c r="K7139" t="s">
        <v>26878</v>
      </c>
      <c r="L7139" t="s">
        <v>26879</v>
      </c>
      <c r="M7139">
        <v>1.1177777769999999</v>
      </c>
      <c r="N7139">
        <v>0</v>
      </c>
      <c r="O7139">
        <v>13</v>
      </c>
      <c r="P7139">
        <v>2</v>
      </c>
      <c r="Q7139">
        <v>0</v>
      </c>
      <c r="R7139">
        <v>0</v>
      </c>
      <c r="S7139">
        <v>14.531110999999999</v>
      </c>
      <c r="T7139">
        <v>2.2355559999999999</v>
      </c>
      <c r="U7139">
        <v>0</v>
      </c>
    </row>
    <row r="7140" spans="1:21" x14ac:dyDescent="0.25">
      <c r="A7140" t="s">
        <v>26880</v>
      </c>
      <c r="B7140">
        <v>1</v>
      </c>
      <c r="C7140" t="s">
        <v>78</v>
      </c>
      <c r="D7140" t="s">
        <v>100</v>
      </c>
      <c r="E7140" t="s">
        <v>5283</v>
      </c>
      <c r="F7140" t="s">
        <v>5012</v>
      </c>
      <c r="G7140" t="s">
        <v>72</v>
      </c>
      <c r="H7140" t="s">
        <v>129</v>
      </c>
      <c r="I7140" t="s">
        <v>22</v>
      </c>
      <c r="J7140" t="s">
        <v>141</v>
      </c>
      <c r="K7140" t="s">
        <v>26881</v>
      </c>
      <c r="L7140" t="s">
        <v>26882</v>
      </c>
      <c r="M7140">
        <v>1.0791666660000001</v>
      </c>
      <c r="N7140">
        <v>0</v>
      </c>
      <c r="O7140">
        <v>777</v>
      </c>
      <c r="P7140">
        <v>31</v>
      </c>
      <c r="Q7140">
        <v>86</v>
      </c>
      <c r="R7140">
        <v>0</v>
      </c>
      <c r="S7140">
        <v>838.51249900000005</v>
      </c>
      <c r="T7140">
        <v>33.454166999999998</v>
      </c>
      <c r="U7140">
        <v>92.808333000000005</v>
      </c>
    </row>
    <row r="7141" spans="1:21" x14ac:dyDescent="0.25">
      <c r="A7141" t="s">
        <v>26883</v>
      </c>
      <c r="B7141">
        <v>1</v>
      </c>
      <c r="C7141" t="s">
        <v>79</v>
      </c>
      <c r="D7141" t="s">
        <v>110</v>
      </c>
      <c r="E7141" t="s">
        <v>26884</v>
      </c>
      <c r="F7141" t="s">
        <v>4991</v>
      </c>
      <c r="G7141" t="s">
        <v>71</v>
      </c>
      <c r="H7141" t="s">
        <v>129</v>
      </c>
      <c r="I7141" t="s">
        <v>22</v>
      </c>
      <c r="J7141" t="s">
        <v>141</v>
      </c>
      <c r="K7141" t="s">
        <v>26885</v>
      </c>
      <c r="L7141" t="s">
        <v>26886</v>
      </c>
      <c r="M7141">
        <v>1.9097222220000001</v>
      </c>
      <c r="N7141">
        <v>0</v>
      </c>
      <c r="O7141">
        <v>0</v>
      </c>
      <c r="P7141">
        <v>0</v>
      </c>
      <c r="Q7141">
        <v>1</v>
      </c>
      <c r="R7141">
        <v>0</v>
      </c>
      <c r="S7141">
        <v>0</v>
      </c>
      <c r="T7141">
        <v>0</v>
      </c>
      <c r="U7141">
        <v>1.9097219999999999</v>
      </c>
    </row>
    <row r="7142" spans="1:21" x14ac:dyDescent="0.25">
      <c r="A7142" t="s">
        <v>26887</v>
      </c>
      <c r="B7142">
        <v>1</v>
      </c>
      <c r="C7142" t="s">
        <v>79</v>
      </c>
      <c r="D7142" t="s">
        <v>115</v>
      </c>
      <c r="E7142" t="s">
        <v>26888</v>
      </c>
      <c r="F7142" t="s">
        <v>5470</v>
      </c>
      <c r="G7142" t="s">
        <v>71</v>
      </c>
      <c r="H7142" t="s">
        <v>129</v>
      </c>
      <c r="I7142" t="s">
        <v>22</v>
      </c>
      <c r="J7142" t="s">
        <v>141</v>
      </c>
      <c r="K7142" t="s">
        <v>26889</v>
      </c>
      <c r="L7142" t="s">
        <v>26890</v>
      </c>
      <c r="M7142">
        <v>0.79638888799999996</v>
      </c>
      <c r="N7142">
        <v>0</v>
      </c>
      <c r="O7142">
        <v>0</v>
      </c>
      <c r="P7142">
        <v>1</v>
      </c>
      <c r="Q7142">
        <v>44</v>
      </c>
      <c r="R7142">
        <v>0</v>
      </c>
      <c r="S7142">
        <v>0</v>
      </c>
      <c r="T7142">
        <v>0.79638900000000001</v>
      </c>
      <c r="U7142">
        <v>35.041111000000001</v>
      </c>
    </row>
    <row r="7143" spans="1:21" x14ac:dyDescent="0.25">
      <c r="A7143" t="s">
        <v>26891</v>
      </c>
      <c r="B7143">
        <v>1</v>
      </c>
      <c r="C7143" t="s">
        <v>79</v>
      </c>
      <c r="D7143" t="s">
        <v>115</v>
      </c>
      <c r="E7143" t="s">
        <v>26892</v>
      </c>
      <c r="F7143" t="s">
        <v>4986</v>
      </c>
      <c r="G7143" t="s">
        <v>71</v>
      </c>
      <c r="H7143" t="s">
        <v>129</v>
      </c>
      <c r="I7143" t="s">
        <v>22</v>
      </c>
      <c r="J7143" t="s">
        <v>141</v>
      </c>
      <c r="K7143" t="s">
        <v>26893</v>
      </c>
      <c r="L7143" t="s">
        <v>26894</v>
      </c>
      <c r="M7143">
        <v>1.5347222220000001</v>
      </c>
      <c r="N7143">
        <v>0</v>
      </c>
      <c r="O7143">
        <v>37</v>
      </c>
      <c r="P7143">
        <v>0</v>
      </c>
      <c r="Q7143">
        <v>0</v>
      </c>
      <c r="R7143">
        <v>0</v>
      </c>
      <c r="S7143">
        <v>56.784722000000002</v>
      </c>
      <c r="T7143">
        <v>0</v>
      </c>
      <c r="U7143">
        <v>0</v>
      </c>
    </row>
    <row r="7144" spans="1:21" x14ac:dyDescent="0.25">
      <c r="A7144" t="s">
        <v>26895</v>
      </c>
      <c r="B7144">
        <v>1</v>
      </c>
      <c r="C7144" t="s">
        <v>79</v>
      </c>
      <c r="D7144" t="s">
        <v>115</v>
      </c>
      <c r="E7144" t="s">
        <v>26896</v>
      </c>
      <c r="F7144" t="s">
        <v>4986</v>
      </c>
      <c r="G7144" t="s">
        <v>71</v>
      </c>
      <c r="H7144" t="s">
        <v>129</v>
      </c>
      <c r="I7144" t="s">
        <v>22</v>
      </c>
      <c r="J7144" t="s">
        <v>141</v>
      </c>
      <c r="K7144" t="s">
        <v>26897</v>
      </c>
      <c r="L7144" t="s">
        <v>26898</v>
      </c>
      <c r="M7144">
        <v>0.99611111100000005</v>
      </c>
      <c r="N7144">
        <v>0</v>
      </c>
      <c r="O7144">
        <v>0</v>
      </c>
      <c r="P7144">
        <v>0</v>
      </c>
      <c r="Q7144">
        <v>35</v>
      </c>
      <c r="R7144">
        <v>0</v>
      </c>
      <c r="S7144">
        <v>0</v>
      </c>
      <c r="T7144">
        <v>0</v>
      </c>
      <c r="U7144">
        <v>34.863889</v>
      </c>
    </row>
    <row r="7145" spans="1:21" x14ac:dyDescent="0.25">
      <c r="A7145" t="s">
        <v>26899</v>
      </c>
      <c r="B7145">
        <v>1</v>
      </c>
      <c r="C7145" t="s">
        <v>79</v>
      </c>
      <c r="D7145" t="s">
        <v>115</v>
      </c>
      <c r="E7145" t="s">
        <v>26888</v>
      </c>
      <c r="F7145" t="s">
        <v>5470</v>
      </c>
      <c r="G7145" t="s">
        <v>71</v>
      </c>
      <c r="H7145" t="s">
        <v>129</v>
      </c>
      <c r="I7145" t="s">
        <v>22</v>
      </c>
      <c r="J7145" t="s">
        <v>141</v>
      </c>
      <c r="K7145" t="s">
        <v>26900</v>
      </c>
      <c r="L7145" t="s">
        <v>26901</v>
      </c>
      <c r="M7145">
        <v>6.3683333329999998</v>
      </c>
      <c r="N7145">
        <v>0</v>
      </c>
      <c r="O7145">
        <v>0</v>
      </c>
      <c r="P7145">
        <v>1</v>
      </c>
      <c r="Q7145">
        <v>44</v>
      </c>
      <c r="R7145">
        <v>0</v>
      </c>
      <c r="S7145">
        <v>0</v>
      </c>
      <c r="T7145">
        <v>6.3683329999999998</v>
      </c>
      <c r="U7145">
        <v>280.20666699999998</v>
      </c>
    </row>
    <row r="7146" spans="1:21" x14ac:dyDescent="0.25">
      <c r="A7146" t="s">
        <v>26902</v>
      </c>
      <c r="B7146">
        <v>1</v>
      </c>
      <c r="C7146" t="s">
        <v>78</v>
      </c>
      <c r="D7146" t="s">
        <v>93</v>
      </c>
      <c r="E7146" t="s">
        <v>26903</v>
      </c>
      <c r="F7146" t="s">
        <v>4991</v>
      </c>
      <c r="G7146" t="s">
        <v>71</v>
      </c>
      <c r="H7146" t="s">
        <v>129</v>
      </c>
      <c r="I7146" t="s">
        <v>22</v>
      </c>
      <c r="J7146" t="s">
        <v>141</v>
      </c>
      <c r="K7146" t="s">
        <v>26904</v>
      </c>
      <c r="L7146" t="s">
        <v>26905</v>
      </c>
      <c r="M7146">
        <v>1.2124999999999999</v>
      </c>
      <c r="N7146">
        <v>0</v>
      </c>
      <c r="O7146">
        <v>1</v>
      </c>
      <c r="P7146">
        <v>0</v>
      </c>
      <c r="Q7146">
        <v>0</v>
      </c>
      <c r="R7146">
        <v>0</v>
      </c>
      <c r="S7146">
        <v>1.2124999999999999</v>
      </c>
      <c r="T7146">
        <v>0</v>
      </c>
      <c r="U7146">
        <v>0</v>
      </c>
    </row>
    <row r="7147" spans="1:21" x14ac:dyDescent="0.25">
      <c r="A7147" t="s">
        <v>26906</v>
      </c>
      <c r="B7147">
        <v>1</v>
      </c>
      <c r="C7147" t="s">
        <v>79</v>
      </c>
      <c r="D7147" t="s">
        <v>119</v>
      </c>
      <c r="E7147" t="s">
        <v>26907</v>
      </c>
      <c r="F7147" t="s">
        <v>5626</v>
      </c>
      <c r="G7147" t="s">
        <v>71</v>
      </c>
      <c r="H7147" t="s">
        <v>129</v>
      </c>
      <c r="I7147" t="s">
        <v>22</v>
      </c>
      <c r="J7147" t="s">
        <v>141</v>
      </c>
      <c r="K7147" t="s">
        <v>26908</v>
      </c>
      <c r="L7147" t="s">
        <v>26909</v>
      </c>
      <c r="M7147">
        <v>1.0552777769999999</v>
      </c>
      <c r="N7147">
        <v>0</v>
      </c>
      <c r="O7147">
        <v>119</v>
      </c>
      <c r="P7147">
        <v>0</v>
      </c>
      <c r="Q7147">
        <v>0</v>
      </c>
      <c r="R7147">
        <v>0</v>
      </c>
      <c r="S7147">
        <v>125.57805500000001</v>
      </c>
      <c r="T7147">
        <v>0</v>
      </c>
      <c r="U7147">
        <v>0</v>
      </c>
    </row>
    <row r="7148" spans="1:21" x14ac:dyDescent="0.25">
      <c r="A7148" t="s">
        <v>26910</v>
      </c>
      <c r="B7148">
        <v>1</v>
      </c>
      <c r="C7148" t="s">
        <v>78</v>
      </c>
      <c r="D7148" t="s">
        <v>106</v>
      </c>
      <c r="E7148" t="s">
        <v>26911</v>
      </c>
      <c r="F7148" t="s">
        <v>5070</v>
      </c>
      <c r="G7148" t="s">
        <v>71</v>
      </c>
      <c r="H7148" t="s">
        <v>129</v>
      </c>
      <c r="I7148" t="s">
        <v>22</v>
      </c>
      <c r="J7148" t="s">
        <v>141</v>
      </c>
      <c r="K7148" t="s">
        <v>26912</v>
      </c>
      <c r="L7148" t="s">
        <v>26913</v>
      </c>
      <c r="M7148">
        <v>2.0502777769999998</v>
      </c>
      <c r="N7148">
        <v>0</v>
      </c>
      <c r="O7148">
        <v>1</v>
      </c>
      <c r="P7148">
        <v>0</v>
      </c>
      <c r="Q7148">
        <v>0</v>
      </c>
      <c r="R7148">
        <v>0</v>
      </c>
      <c r="S7148">
        <v>2.050278</v>
      </c>
      <c r="T7148">
        <v>0</v>
      </c>
      <c r="U7148">
        <v>0</v>
      </c>
    </row>
    <row r="7149" spans="1:21" x14ac:dyDescent="0.25">
      <c r="A7149" t="s">
        <v>26914</v>
      </c>
      <c r="B7149">
        <v>1</v>
      </c>
      <c r="C7149" t="s">
        <v>78</v>
      </c>
      <c r="D7149" t="s">
        <v>91</v>
      </c>
      <c r="E7149" t="s">
        <v>26915</v>
      </c>
      <c r="F7149" t="s">
        <v>4986</v>
      </c>
      <c r="G7149" t="s">
        <v>71</v>
      </c>
      <c r="H7149" t="s">
        <v>129</v>
      </c>
      <c r="I7149" t="s">
        <v>22</v>
      </c>
      <c r="J7149" t="s">
        <v>141</v>
      </c>
      <c r="K7149" t="s">
        <v>26916</v>
      </c>
      <c r="L7149" t="s">
        <v>26917</v>
      </c>
      <c r="M7149">
        <v>0.84666666599999996</v>
      </c>
      <c r="N7149">
        <v>0</v>
      </c>
      <c r="O7149">
        <v>0</v>
      </c>
      <c r="P7149">
        <v>0</v>
      </c>
      <c r="Q7149">
        <v>19</v>
      </c>
      <c r="R7149">
        <v>0</v>
      </c>
      <c r="S7149">
        <v>0</v>
      </c>
      <c r="T7149">
        <v>0</v>
      </c>
      <c r="U7149">
        <v>16.086666999999998</v>
      </c>
    </row>
    <row r="7150" spans="1:21" x14ac:dyDescent="0.25">
      <c r="A7150" t="s">
        <v>26918</v>
      </c>
      <c r="B7150">
        <v>1</v>
      </c>
      <c r="C7150" t="s">
        <v>78</v>
      </c>
      <c r="D7150" t="s">
        <v>91</v>
      </c>
      <c r="E7150" t="s">
        <v>26919</v>
      </c>
      <c r="F7150" t="s">
        <v>128</v>
      </c>
      <c r="G7150" t="s">
        <v>72</v>
      </c>
      <c r="H7150" t="s">
        <v>129</v>
      </c>
      <c r="I7150" t="s">
        <v>22</v>
      </c>
      <c r="J7150" t="s">
        <v>130</v>
      </c>
      <c r="K7150" t="s">
        <v>26920</v>
      </c>
      <c r="L7150" t="s">
        <v>26921</v>
      </c>
      <c r="M7150">
        <v>3.5861111110000001</v>
      </c>
      <c r="N7150">
        <v>0</v>
      </c>
      <c r="O7150">
        <v>0</v>
      </c>
      <c r="P7150">
        <v>24</v>
      </c>
      <c r="Q7150">
        <v>284</v>
      </c>
      <c r="R7150">
        <v>0</v>
      </c>
      <c r="S7150">
        <v>0</v>
      </c>
      <c r="T7150">
        <v>86.066666999999995</v>
      </c>
      <c r="U7150">
        <v>1018.455556</v>
      </c>
    </row>
    <row r="7151" spans="1:21" x14ac:dyDescent="0.25">
      <c r="A7151" t="s">
        <v>26922</v>
      </c>
      <c r="B7151">
        <v>1</v>
      </c>
      <c r="C7151" t="s">
        <v>79</v>
      </c>
      <c r="D7151" t="s">
        <v>118</v>
      </c>
      <c r="E7151" t="s">
        <v>26923</v>
      </c>
      <c r="F7151" t="s">
        <v>140</v>
      </c>
      <c r="G7151" t="s">
        <v>72</v>
      </c>
      <c r="H7151" t="s">
        <v>129</v>
      </c>
      <c r="I7151" t="s">
        <v>22</v>
      </c>
      <c r="J7151" t="s">
        <v>141</v>
      </c>
      <c r="K7151" t="s">
        <v>26924</v>
      </c>
      <c r="L7151" t="s">
        <v>26925</v>
      </c>
      <c r="M7151">
        <v>0.54555555499999997</v>
      </c>
      <c r="N7151">
        <v>0</v>
      </c>
      <c r="O7151">
        <v>4</v>
      </c>
      <c r="P7151">
        <v>35</v>
      </c>
      <c r="Q7151">
        <v>473</v>
      </c>
      <c r="R7151">
        <v>0</v>
      </c>
      <c r="S7151">
        <v>2.1822219999999999</v>
      </c>
      <c r="T7151">
        <v>19.094443999999999</v>
      </c>
      <c r="U7151">
        <v>258.04777799999999</v>
      </c>
    </row>
    <row r="7152" spans="1:21" x14ac:dyDescent="0.25">
      <c r="A7152" t="s">
        <v>26926</v>
      </c>
      <c r="B7152">
        <v>1</v>
      </c>
      <c r="C7152" t="s">
        <v>78</v>
      </c>
      <c r="D7152" t="s">
        <v>80</v>
      </c>
      <c r="E7152" t="s">
        <v>26927</v>
      </c>
      <c r="F7152" t="s">
        <v>6310</v>
      </c>
      <c r="G7152" t="s">
        <v>71</v>
      </c>
      <c r="H7152" t="s">
        <v>129</v>
      </c>
      <c r="I7152" t="s">
        <v>22</v>
      </c>
      <c r="J7152" t="s">
        <v>141</v>
      </c>
      <c r="K7152" t="s">
        <v>26928</v>
      </c>
      <c r="L7152" t="s">
        <v>26929</v>
      </c>
      <c r="M7152">
        <v>10.702500000000001</v>
      </c>
      <c r="N7152">
        <v>0</v>
      </c>
      <c r="O7152">
        <v>39</v>
      </c>
      <c r="P7152">
        <v>0</v>
      </c>
      <c r="Q7152">
        <v>0</v>
      </c>
      <c r="R7152">
        <v>0</v>
      </c>
      <c r="S7152">
        <v>417.39749999999998</v>
      </c>
      <c r="T7152">
        <v>0</v>
      </c>
      <c r="U7152">
        <v>0</v>
      </c>
    </row>
    <row r="7153" spans="1:21" x14ac:dyDescent="0.25">
      <c r="A7153" t="s">
        <v>26930</v>
      </c>
      <c r="B7153">
        <v>1</v>
      </c>
      <c r="C7153" t="s">
        <v>78</v>
      </c>
      <c r="D7153" t="s">
        <v>97</v>
      </c>
      <c r="E7153" t="s">
        <v>26931</v>
      </c>
      <c r="F7153" t="s">
        <v>128</v>
      </c>
      <c r="G7153" t="s">
        <v>72</v>
      </c>
      <c r="H7153" t="s">
        <v>129</v>
      </c>
      <c r="I7153" t="s">
        <v>22</v>
      </c>
      <c r="J7153" t="s">
        <v>130</v>
      </c>
      <c r="K7153" t="s">
        <v>26932</v>
      </c>
      <c r="L7153" t="s">
        <v>26933</v>
      </c>
      <c r="M7153">
        <v>1.038333333</v>
      </c>
      <c r="N7153">
        <v>25</v>
      </c>
      <c r="O7153">
        <v>1764</v>
      </c>
      <c r="P7153">
        <v>0</v>
      </c>
      <c r="Q7153">
        <v>0</v>
      </c>
      <c r="R7153">
        <v>25.958333</v>
      </c>
      <c r="S7153">
        <v>1831.619999</v>
      </c>
      <c r="T7153">
        <v>0</v>
      </c>
      <c r="U7153">
        <v>0</v>
      </c>
    </row>
    <row r="7154" spans="1:21" x14ac:dyDescent="0.25">
      <c r="A7154" t="s">
        <v>26934</v>
      </c>
      <c r="B7154">
        <v>1</v>
      </c>
      <c r="C7154" t="s">
        <v>78</v>
      </c>
      <c r="D7154" t="s">
        <v>100</v>
      </c>
      <c r="E7154" t="s">
        <v>26935</v>
      </c>
      <c r="F7154" t="s">
        <v>4991</v>
      </c>
      <c r="G7154" t="s">
        <v>71</v>
      </c>
      <c r="H7154" t="s">
        <v>129</v>
      </c>
      <c r="I7154" t="s">
        <v>22</v>
      </c>
      <c r="J7154" t="s">
        <v>141</v>
      </c>
      <c r="K7154" t="s">
        <v>26936</v>
      </c>
      <c r="L7154" t="s">
        <v>26937</v>
      </c>
      <c r="M7154">
        <v>0.85388888799999996</v>
      </c>
      <c r="N7154">
        <v>0</v>
      </c>
      <c r="O7154">
        <v>17</v>
      </c>
      <c r="P7154">
        <v>0</v>
      </c>
      <c r="Q7154">
        <v>0</v>
      </c>
      <c r="R7154">
        <v>0</v>
      </c>
      <c r="S7154">
        <v>14.516111</v>
      </c>
      <c r="T7154">
        <v>0</v>
      </c>
      <c r="U7154">
        <v>0</v>
      </c>
    </row>
    <row r="7155" spans="1:21" x14ac:dyDescent="0.25">
      <c r="A7155" t="s">
        <v>26938</v>
      </c>
      <c r="B7155">
        <v>1</v>
      </c>
      <c r="C7155" t="s">
        <v>78</v>
      </c>
      <c r="D7155" t="s">
        <v>91</v>
      </c>
      <c r="E7155" t="s">
        <v>26097</v>
      </c>
      <c r="F7155" t="s">
        <v>5012</v>
      </c>
      <c r="G7155" t="s">
        <v>72</v>
      </c>
      <c r="H7155" t="s">
        <v>129</v>
      </c>
      <c r="I7155" t="s">
        <v>22</v>
      </c>
      <c r="J7155" t="s">
        <v>141</v>
      </c>
      <c r="K7155" t="s">
        <v>26939</v>
      </c>
      <c r="L7155" t="s">
        <v>26940</v>
      </c>
      <c r="M7155">
        <v>2.3080555550000001</v>
      </c>
      <c r="N7155">
        <v>0</v>
      </c>
      <c r="O7155">
        <v>0</v>
      </c>
      <c r="P7155">
        <v>1</v>
      </c>
      <c r="Q7155">
        <v>17</v>
      </c>
      <c r="R7155">
        <v>0</v>
      </c>
      <c r="S7155">
        <v>0</v>
      </c>
      <c r="T7155">
        <v>2.3080560000000001</v>
      </c>
      <c r="U7155">
        <v>39.236944000000001</v>
      </c>
    </row>
    <row r="7156" spans="1:21" x14ac:dyDescent="0.25">
      <c r="A7156" t="s">
        <v>26941</v>
      </c>
      <c r="B7156">
        <v>1</v>
      </c>
      <c r="C7156" t="s">
        <v>78</v>
      </c>
      <c r="D7156" t="s">
        <v>91</v>
      </c>
      <c r="E7156" t="s">
        <v>26942</v>
      </c>
      <c r="F7156" t="s">
        <v>4986</v>
      </c>
      <c r="G7156" t="s">
        <v>71</v>
      </c>
      <c r="H7156" t="s">
        <v>129</v>
      </c>
      <c r="I7156" t="s">
        <v>22</v>
      </c>
      <c r="J7156" t="s">
        <v>141</v>
      </c>
      <c r="K7156" t="s">
        <v>26943</v>
      </c>
      <c r="L7156" t="s">
        <v>26944</v>
      </c>
      <c r="M7156">
        <v>0.54638888799999996</v>
      </c>
      <c r="N7156">
        <v>0</v>
      </c>
      <c r="O7156">
        <v>0</v>
      </c>
      <c r="P7156">
        <v>0</v>
      </c>
      <c r="Q7156">
        <v>14</v>
      </c>
      <c r="R7156">
        <v>0</v>
      </c>
      <c r="S7156">
        <v>0</v>
      </c>
      <c r="T7156">
        <v>0</v>
      </c>
      <c r="U7156">
        <v>7.6494439999999999</v>
      </c>
    </row>
    <row r="7157" spans="1:21" x14ac:dyDescent="0.25">
      <c r="A7157" t="s">
        <v>26945</v>
      </c>
      <c r="B7157">
        <v>1</v>
      </c>
      <c r="C7157" t="s">
        <v>78</v>
      </c>
      <c r="D7157" t="s">
        <v>91</v>
      </c>
      <c r="E7157" t="s">
        <v>24003</v>
      </c>
      <c r="F7157" t="s">
        <v>140</v>
      </c>
      <c r="G7157" t="s">
        <v>72</v>
      </c>
      <c r="H7157" t="s">
        <v>129</v>
      </c>
      <c r="I7157" t="s">
        <v>22</v>
      </c>
      <c r="J7157" t="s">
        <v>141</v>
      </c>
      <c r="K7157" t="s">
        <v>26946</v>
      </c>
      <c r="L7157" t="s">
        <v>26947</v>
      </c>
      <c r="M7157">
        <v>0.22777777699999999</v>
      </c>
      <c r="N7157">
        <v>0</v>
      </c>
      <c r="O7157">
        <v>0</v>
      </c>
      <c r="P7157">
        <v>30</v>
      </c>
      <c r="Q7157">
        <v>608</v>
      </c>
      <c r="R7157">
        <v>0</v>
      </c>
      <c r="S7157">
        <v>0</v>
      </c>
      <c r="T7157">
        <v>6.8333329999999997</v>
      </c>
      <c r="U7157">
        <v>138.488888</v>
      </c>
    </row>
    <row r="7158" spans="1:21" x14ac:dyDescent="0.25">
      <c r="A7158" t="s">
        <v>26948</v>
      </c>
      <c r="B7158">
        <v>1</v>
      </c>
      <c r="C7158" t="s">
        <v>79</v>
      </c>
      <c r="D7158" t="s">
        <v>117</v>
      </c>
      <c r="E7158" t="s">
        <v>26949</v>
      </c>
      <c r="F7158" t="s">
        <v>5012</v>
      </c>
      <c r="G7158" t="s">
        <v>72</v>
      </c>
      <c r="H7158" t="s">
        <v>129</v>
      </c>
      <c r="I7158" t="s">
        <v>22</v>
      </c>
      <c r="J7158" t="s">
        <v>141</v>
      </c>
      <c r="K7158" t="s">
        <v>26950</v>
      </c>
      <c r="L7158" t="s">
        <v>26951</v>
      </c>
      <c r="M7158">
        <v>1.745833333</v>
      </c>
      <c r="N7158">
        <v>0</v>
      </c>
      <c r="O7158">
        <v>0</v>
      </c>
      <c r="P7158">
        <v>1</v>
      </c>
      <c r="Q7158">
        <v>0</v>
      </c>
      <c r="R7158">
        <v>0</v>
      </c>
      <c r="S7158">
        <v>0</v>
      </c>
      <c r="T7158">
        <v>1.745833</v>
      </c>
      <c r="U7158">
        <v>0</v>
      </c>
    </row>
    <row r="7159" spans="1:21" x14ac:dyDescent="0.25">
      <c r="A7159" t="s">
        <v>26952</v>
      </c>
      <c r="B7159">
        <v>1</v>
      </c>
      <c r="C7159" t="s">
        <v>79</v>
      </c>
      <c r="D7159" t="s">
        <v>117</v>
      </c>
      <c r="E7159" t="s">
        <v>26953</v>
      </c>
      <c r="F7159" t="s">
        <v>4991</v>
      </c>
      <c r="G7159" t="s">
        <v>71</v>
      </c>
      <c r="H7159" t="s">
        <v>129</v>
      </c>
      <c r="I7159" t="s">
        <v>22</v>
      </c>
      <c r="J7159" t="s">
        <v>141</v>
      </c>
      <c r="K7159" t="s">
        <v>26954</v>
      </c>
      <c r="L7159" t="s">
        <v>26955</v>
      </c>
      <c r="M7159">
        <v>0.65777777699999995</v>
      </c>
      <c r="N7159">
        <v>0</v>
      </c>
      <c r="O7159">
        <v>1</v>
      </c>
      <c r="P7159">
        <v>0</v>
      </c>
      <c r="Q7159">
        <v>0</v>
      </c>
      <c r="R7159">
        <v>0</v>
      </c>
      <c r="S7159">
        <v>0.65777799999999997</v>
      </c>
      <c r="T7159">
        <v>0</v>
      </c>
      <c r="U7159">
        <v>0</v>
      </c>
    </row>
    <row r="7160" spans="1:21" x14ac:dyDescent="0.25">
      <c r="A7160" t="s">
        <v>26956</v>
      </c>
      <c r="B7160">
        <v>1</v>
      </c>
      <c r="C7160" t="s">
        <v>79</v>
      </c>
      <c r="D7160" t="s">
        <v>112</v>
      </c>
      <c r="E7160" t="s">
        <v>26957</v>
      </c>
      <c r="F7160" t="s">
        <v>140</v>
      </c>
      <c r="G7160" t="s">
        <v>72</v>
      </c>
      <c r="H7160" t="s">
        <v>129</v>
      </c>
      <c r="I7160" t="s">
        <v>22</v>
      </c>
      <c r="J7160" t="s">
        <v>141</v>
      </c>
      <c r="K7160" t="s">
        <v>26958</v>
      </c>
      <c r="L7160" t="s">
        <v>26959</v>
      </c>
      <c r="M7160">
        <v>0.6825</v>
      </c>
      <c r="N7160">
        <v>6</v>
      </c>
      <c r="O7160">
        <v>1351</v>
      </c>
      <c r="P7160">
        <v>0</v>
      </c>
      <c r="Q7160">
        <v>0</v>
      </c>
      <c r="R7160">
        <v>4.0949999999999998</v>
      </c>
      <c r="S7160">
        <v>922.0575</v>
      </c>
      <c r="T7160">
        <v>0</v>
      </c>
      <c r="U7160">
        <v>0</v>
      </c>
    </row>
    <row r="7161" spans="1:21" x14ac:dyDescent="0.25">
      <c r="A7161" t="s">
        <v>26960</v>
      </c>
      <c r="B7161">
        <v>1</v>
      </c>
      <c r="C7161" t="s">
        <v>78</v>
      </c>
      <c r="D7161" t="s">
        <v>95</v>
      </c>
      <c r="E7161" t="s">
        <v>26961</v>
      </c>
      <c r="F7161" t="s">
        <v>4991</v>
      </c>
      <c r="G7161" t="s">
        <v>71</v>
      </c>
      <c r="H7161" t="s">
        <v>129</v>
      </c>
      <c r="I7161" t="s">
        <v>22</v>
      </c>
      <c r="J7161" t="s">
        <v>141</v>
      </c>
      <c r="K7161" t="s">
        <v>26962</v>
      </c>
      <c r="L7161" t="s">
        <v>26963</v>
      </c>
      <c r="M7161">
        <v>0.85527777699999996</v>
      </c>
      <c r="N7161">
        <v>0</v>
      </c>
      <c r="O7161">
        <v>0</v>
      </c>
      <c r="P7161">
        <v>0</v>
      </c>
      <c r="Q7161">
        <v>1</v>
      </c>
      <c r="R7161">
        <v>0</v>
      </c>
      <c r="S7161">
        <v>0</v>
      </c>
      <c r="T7161">
        <v>0</v>
      </c>
      <c r="U7161">
        <v>0.85527799999999998</v>
      </c>
    </row>
    <row r="7162" spans="1:21" x14ac:dyDescent="0.25">
      <c r="A7162" t="s">
        <v>26964</v>
      </c>
      <c r="B7162">
        <v>1</v>
      </c>
      <c r="C7162" t="s">
        <v>78</v>
      </c>
      <c r="D7162" t="s">
        <v>105</v>
      </c>
      <c r="E7162" t="s">
        <v>26965</v>
      </c>
      <c r="F7162" t="s">
        <v>5417</v>
      </c>
      <c r="G7162" t="s">
        <v>71</v>
      </c>
      <c r="H7162" t="s">
        <v>129</v>
      </c>
      <c r="I7162" t="s">
        <v>22</v>
      </c>
      <c r="J7162" t="s">
        <v>141</v>
      </c>
      <c r="K7162" t="s">
        <v>26966</v>
      </c>
      <c r="L7162" t="s">
        <v>26967</v>
      </c>
      <c r="M7162">
        <v>0.96527777699999995</v>
      </c>
      <c r="N7162">
        <v>0</v>
      </c>
      <c r="O7162">
        <v>2</v>
      </c>
      <c r="P7162">
        <v>0</v>
      </c>
      <c r="Q7162">
        <v>0</v>
      </c>
      <c r="R7162">
        <v>0</v>
      </c>
      <c r="S7162">
        <v>1.9305559999999999</v>
      </c>
      <c r="T7162">
        <v>0</v>
      </c>
      <c r="U7162">
        <v>0</v>
      </c>
    </row>
    <row r="7163" spans="1:21" x14ac:dyDescent="0.25">
      <c r="A7163" t="s">
        <v>26968</v>
      </c>
      <c r="B7163">
        <v>1</v>
      </c>
      <c r="C7163" t="s">
        <v>79</v>
      </c>
      <c r="D7163" t="s">
        <v>118</v>
      </c>
      <c r="E7163" t="s">
        <v>26969</v>
      </c>
      <c r="F7163" t="s">
        <v>5417</v>
      </c>
      <c r="G7163" t="s">
        <v>71</v>
      </c>
      <c r="H7163" t="s">
        <v>129</v>
      </c>
      <c r="I7163" t="s">
        <v>22</v>
      </c>
      <c r="J7163" t="s">
        <v>141</v>
      </c>
      <c r="K7163" t="s">
        <v>26970</v>
      </c>
      <c r="L7163" t="s">
        <v>26971</v>
      </c>
      <c r="M7163">
        <v>0.89055555500000005</v>
      </c>
      <c r="N7163">
        <v>0</v>
      </c>
      <c r="O7163">
        <v>2</v>
      </c>
      <c r="P7163">
        <v>0</v>
      </c>
      <c r="Q7163">
        <v>0</v>
      </c>
      <c r="R7163">
        <v>0</v>
      </c>
      <c r="S7163">
        <v>1.7811110000000001</v>
      </c>
      <c r="T7163">
        <v>0</v>
      </c>
      <c r="U7163">
        <v>0</v>
      </c>
    </row>
    <row r="7164" spans="1:21" x14ac:dyDescent="0.25">
      <c r="A7164" t="s">
        <v>26972</v>
      </c>
      <c r="B7164">
        <v>1</v>
      </c>
      <c r="C7164" t="s">
        <v>78</v>
      </c>
      <c r="D7164" t="s">
        <v>92</v>
      </c>
      <c r="E7164" t="s">
        <v>4691</v>
      </c>
      <c r="F7164" t="s">
        <v>5829</v>
      </c>
      <c r="G7164" t="s">
        <v>72</v>
      </c>
      <c r="H7164" t="s">
        <v>129</v>
      </c>
      <c r="I7164" t="s">
        <v>22</v>
      </c>
      <c r="J7164" t="s">
        <v>141</v>
      </c>
      <c r="K7164" t="s">
        <v>26973</v>
      </c>
      <c r="L7164" t="s">
        <v>26974</v>
      </c>
      <c r="M7164">
        <v>7.5833333000000003E-2</v>
      </c>
      <c r="N7164">
        <v>0</v>
      </c>
      <c r="O7164">
        <v>0</v>
      </c>
      <c r="P7164">
        <v>1</v>
      </c>
      <c r="Q7164">
        <v>132</v>
      </c>
      <c r="R7164">
        <v>0</v>
      </c>
      <c r="S7164">
        <v>0</v>
      </c>
      <c r="T7164">
        <v>7.5832999999999998E-2</v>
      </c>
      <c r="U7164">
        <v>10.01</v>
      </c>
    </row>
    <row r="7165" spans="1:21" x14ac:dyDescent="0.25">
      <c r="A7165" t="s">
        <v>26975</v>
      </c>
      <c r="B7165">
        <v>1</v>
      </c>
      <c r="C7165" t="s">
        <v>78</v>
      </c>
      <c r="D7165" t="s">
        <v>92</v>
      </c>
      <c r="E7165" t="s">
        <v>26976</v>
      </c>
      <c r="F7165" t="s">
        <v>4986</v>
      </c>
      <c r="G7165" t="s">
        <v>71</v>
      </c>
      <c r="H7165" t="s">
        <v>129</v>
      </c>
      <c r="I7165" t="s">
        <v>22</v>
      </c>
      <c r="J7165" t="s">
        <v>141</v>
      </c>
      <c r="K7165" t="s">
        <v>26977</v>
      </c>
      <c r="L7165" t="s">
        <v>26978</v>
      </c>
      <c r="M7165">
        <v>1.601111111</v>
      </c>
      <c r="N7165">
        <v>0</v>
      </c>
      <c r="O7165">
        <v>46</v>
      </c>
      <c r="P7165">
        <v>0</v>
      </c>
      <c r="Q7165">
        <v>3</v>
      </c>
      <c r="R7165">
        <v>0</v>
      </c>
      <c r="S7165">
        <v>73.651111</v>
      </c>
      <c r="T7165">
        <v>0</v>
      </c>
      <c r="U7165">
        <v>4.8033330000000003</v>
      </c>
    </row>
    <row r="7166" spans="1:21" x14ac:dyDescent="0.25">
      <c r="A7166" t="s">
        <v>26979</v>
      </c>
      <c r="B7166">
        <v>1</v>
      </c>
      <c r="C7166" t="s">
        <v>78</v>
      </c>
      <c r="D7166" t="s">
        <v>92</v>
      </c>
      <c r="E7166" t="s">
        <v>26980</v>
      </c>
      <c r="F7166" t="s">
        <v>6092</v>
      </c>
      <c r="G7166" t="s">
        <v>71</v>
      </c>
      <c r="H7166" t="s">
        <v>129</v>
      </c>
      <c r="I7166" t="s">
        <v>24</v>
      </c>
      <c r="J7166" t="s">
        <v>141</v>
      </c>
      <c r="K7166" t="s">
        <v>26981</v>
      </c>
      <c r="L7166" t="s">
        <v>26982</v>
      </c>
      <c r="M7166">
        <v>48.927500000000002</v>
      </c>
      <c r="N7166">
        <v>0</v>
      </c>
      <c r="O7166">
        <v>0</v>
      </c>
      <c r="P7166">
        <v>0</v>
      </c>
      <c r="Q7166">
        <v>6</v>
      </c>
      <c r="R7166">
        <v>0</v>
      </c>
      <c r="S7166">
        <v>0</v>
      </c>
      <c r="T7166">
        <v>0</v>
      </c>
      <c r="U7166">
        <v>293.565</v>
      </c>
    </row>
    <row r="7167" spans="1:21" x14ac:dyDescent="0.25">
      <c r="A7167" t="s">
        <v>26983</v>
      </c>
      <c r="B7167">
        <v>1</v>
      </c>
      <c r="C7167" t="s">
        <v>78</v>
      </c>
      <c r="D7167" t="s">
        <v>92</v>
      </c>
      <c r="E7167" t="s">
        <v>25608</v>
      </c>
      <c r="F7167" t="s">
        <v>140</v>
      </c>
      <c r="G7167" t="s">
        <v>72</v>
      </c>
      <c r="H7167" t="s">
        <v>129</v>
      </c>
      <c r="I7167" t="s">
        <v>22</v>
      </c>
      <c r="J7167" t="s">
        <v>141</v>
      </c>
      <c r="K7167" t="s">
        <v>26984</v>
      </c>
      <c r="L7167" t="s">
        <v>26985</v>
      </c>
      <c r="M7167">
        <v>0.53333333299999997</v>
      </c>
      <c r="N7167">
        <v>0</v>
      </c>
      <c r="O7167">
        <v>0</v>
      </c>
      <c r="P7167">
        <v>9</v>
      </c>
      <c r="Q7167">
        <v>177</v>
      </c>
      <c r="R7167">
        <v>0</v>
      </c>
      <c r="S7167">
        <v>0</v>
      </c>
      <c r="T7167">
        <v>4.8</v>
      </c>
      <c r="U7167">
        <v>94.4</v>
      </c>
    </row>
    <row r="7168" spans="1:21" x14ac:dyDescent="0.25">
      <c r="A7168" t="s">
        <v>26986</v>
      </c>
      <c r="B7168">
        <v>1</v>
      </c>
      <c r="C7168" t="s">
        <v>78</v>
      </c>
      <c r="D7168" t="s">
        <v>92</v>
      </c>
      <c r="E7168" t="s">
        <v>4691</v>
      </c>
      <c r="F7168" t="s">
        <v>154</v>
      </c>
      <c r="G7168" t="s">
        <v>72</v>
      </c>
      <c r="H7168" t="s">
        <v>129</v>
      </c>
      <c r="I7168" t="s">
        <v>22</v>
      </c>
      <c r="J7168" t="s">
        <v>141</v>
      </c>
      <c r="K7168" t="s">
        <v>26987</v>
      </c>
      <c r="L7168" t="s">
        <v>26988</v>
      </c>
      <c r="M7168">
        <v>0.44083333299999999</v>
      </c>
      <c r="N7168">
        <v>0</v>
      </c>
      <c r="O7168">
        <v>0</v>
      </c>
      <c r="P7168">
        <v>1</v>
      </c>
      <c r="Q7168">
        <v>131</v>
      </c>
      <c r="R7168">
        <v>0</v>
      </c>
      <c r="S7168">
        <v>0</v>
      </c>
      <c r="T7168">
        <v>0.44083299999999997</v>
      </c>
      <c r="U7168">
        <v>57.749167</v>
      </c>
    </row>
    <row r="7169" spans="1:21" x14ac:dyDescent="0.25">
      <c r="A7169" t="s">
        <v>26989</v>
      </c>
      <c r="B7169">
        <v>1</v>
      </c>
      <c r="C7169" t="s">
        <v>79</v>
      </c>
      <c r="D7169" t="s">
        <v>120</v>
      </c>
      <c r="E7169" t="s">
        <v>26990</v>
      </c>
      <c r="F7169" t="s">
        <v>4986</v>
      </c>
      <c r="G7169" t="s">
        <v>71</v>
      </c>
      <c r="H7169" t="s">
        <v>129</v>
      </c>
      <c r="I7169" t="s">
        <v>22</v>
      </c>
      <c r="J7169" t="s">
        <v>141</v>
      </c>
      <c r="K7169" t="s">
        <v>26991</v>
      </c>
      <c r="L7169" t="s">
        <v>26992</v>
      </c>
      <c r="M7169">
        <v>2.2733333330000001</v>
      </c>
      <c r="N7169">
        <v>0</v>
      </c>
      <c r="O7169">
        <v>3</v>
      </c>
      <c r="P7169">
        <v>0</v>
      </c>
      <c r="Q7169">
        <v>0</v>
      </c>
      <c r="R7169">
        <v>0</v>
      </c>
      <c r="S7169">
        <v>6.82</v>
      </c>
      <c r="T7169">
        <v>0</v>
      </c>
      <c r="U7169">
        <v>0</v>
      </c>
    </row>
    <row r="7170" spans="1:21" x14ac:dyDescent="0.25">
      <c r="A7170" t="s">
        <v>26993</v>
      </c>
      <c r="B7170">
        <v>1</v>
      </c>
      <c r="C7170" t="s">
        <v>79</v>
      </c>
      <c r="D7170" t="s">
        <v>120</v>
      </c>
      <c r="E7170" t="s">
        <v>26994</v>
      </c>
      <c r="F7170" t="s">
        <v>128</v>
      </c>
      <c r="G7170" t="s">
        <v>72</v>
      </c>
      <c r="H7170" t="s">
        <v>129</v>
      </c>
      <c r="I7170" t="s">
        <v>22</v>
      </c>
      <c r="J7170" t="s">
        <v>130</v>
      </c>
      <c r="K7170" t="s">
        <v>26995</v>
      </c>
      <c r="L7170" t="s">
        <v>26996</v>
      </c>
      <c r="M7170">
        <v>4.2972222220000003</v>
      </c>
      <c r="N7170">
        <v>0</v>
      </c>
      <c r="O7170">
        <v>65</v>
      </c>
      <c r="P7170">
        <v>2</v>
      </c>
      <c r="Q7170">
        <v>1</v>
      </c>
      <c r="R7170">
        <v>0</v>
      </c>
      <c r="S7170">
        <v>279.31944399999998</v>
      </c>
      <c r="T7170">
        <v>8.5944439999999993</v>
      </c>
      <c r="U7170">
        <v>4.2972219999999997</v>
      </c>
    </row>
    <row r="7171" spans="1:21" x14ac:dyDescent="0.25">
      <c r="A7171" t="s">
        <v>26997</v>
      </c>
      <c r="B7171">
        <v>1</v>
      </c>
      <c r="C7171" t="s">
        <v>78</v>
      </c>
      <c r="D7171" t="s">
        <v>91</v>
      </c>
      <c r="E7171" t="s">
        <v>26998</v>
      </c>
      <c r="F7171" t="s">
        <v>4991</v>
      </c>
      <c r="G7171" t="s">
        <v>71</v>
      </c>
      <c r="H7171" t="s">
        <v>129</v>
      </c>
      <c r="I7171" t="s">
        <v>22</v>
      </c>
      <c r="J7171" t="s">
        <v>141</v>
      </c>
      <c r="K7171" t="s">
        <v>26999</v>
      </c>
      <c r="L7171" t="s">
        <v>27000</v>
      </c>
      <c r="M7171">
        <v>1.235833333</v>
      </c>
      <c r="N7171">
        <v>0</v>
      </c>
      <c r="O7171">
        <v>3</v>
      </c>
      <c r="P7171">
        <v>0</v>
      </c>
      <c r="Q7171">
        <v>0</v>
      </c>
      <c r="R7171">
        <v>0</v>
      </c>
      <c r="S7171">
        <v>3.7075</v>
      </c>
      <c r="T7171">
        <v>0</v>
      </c>
      <c r="U7171">
        <v>0</v>
      </c>
    </row>
    <row r="7172" spans="1:21" x14ac:dyDescent="0.25">
      <c r="A7172" t="s">
        <v>27001</v>
      </c>
      <c r="B7172">
        <v>1</v>
      </c>
      <c r="C7172" t="s">
        <v>79</v>
      </c>
      <c r="D7172" t="s">
        <v>109</v>
      </c>
      <c r="E7172" t="s">
        <v>3686</v>
      </c>
      <c r="F7172" t="s">
        <v>140</v>
      </c>
      <c r="G7172" t="s">
        <v>72</v>
      </c>
      <c r="H7172" t="s">
        <v>129</v>
      </c>
      <c r="I7172" t="s">
        <v>22</v>
      </c>
      <c r="J7172" t="s">
        <v>141</v>
      </c>
      <c r="K7172" t="s">
        <v>27002</v>
      </c>
      <c r="L7172" t="s">
        <v>27003</v>
      </c>
      <c r="M7172">
        <v>1.6072222220000001</v>
      </c>
      <c r="N7172">
        <v>16</v>
      </c>
      <c r="O7172">
        <v>889</v>
      </c>
      <c r="P7172">
        <v>79</v>
      </c>
      <c r="Q7172">
        <v>488</v>
      </c>
      <c r="R7172">
        <v>25.715555999999999</v>
      </c>
      <c r="S7172">
        <v>1428.820555</v>
      </c>
      <c r="T7172">
        <v>126.970556</v>
      </c>
      <c r="U7172">
        <v>784.32444399999997</v>
      </c>
    </row>
    <row r="7173" spans="1:21" x14ac:dyDescent="0.25">
      <c r="A7173" t="s">
        <v>27004</v>
      </c>
      <c r="B7173">
        <v>1</v>
      </c>
      <c r="C7173" t="s">
        <v>79</v>
      </c>
      <c r="D7173" t="s">
        <v>109</v>
      </c>
      <c r="E7173" t="s">
        <v>6499</v>
      </c>
      <c r="F7173" t="s">
        <v>140</v>
      </c>
      <c r="G7173" t="s">
        <v>72</v>
      </c>
      <c r="H7173" t="s">
        <v>129</v>
      </c>
      <c r="I7173" t="s">
        <v>22</v>
      </c>
      <c r="J7173" t="s">
        <v>141</v>
      </c>
      <c r="K7173" t="s">
        <v>27005</v>
      </c>
      <c r="L7173" t="s">
        <v>27006</v>
      </c>
      <c r="M7173">
        <v>1.228611111</v>
      </c>
      <c r="N7173">
        <v>0</v>
      </c>
      <c r="O7173">
        <v>2</v>
      </c>
      <c r="P7173">
        <v>28</v>
      </c>
      <c r="Q7173">
        <v>16</v>
      </c>
      <c r="R7173">
        <v>0</v>
      </c>
      <c r="S7173">
        <v>2.4572219999999998</v>
      </c>
      <c r="T7173">
        <v>34.401111</v>
      </c>
      <c r="U7173">
        <v>19.657778</v>
      </c>
    </row>
    <row r="7174" spans="1:21" x14ac:dyDescent="0.25">
      <c r="A7174" t="s">
        <v>27007</v>
      </c>
      <c r="B7174">
        <v>1</v>
      </c>
      <c r="C7174" t="s">
        <v>79</v>
      </c>
      <c r="D7174" t="s">
        <v>109</v>
      </c>
      <c r="E7174" t="s">
        <v>3682</v>
      </c>
      <c r="F7174" t="s">
        <v>3531</v>
      </c>
      <c r="G7174" t="s">
        <v>72</v>
      </c>
      <c r="H7174" t="s">
        <v>129</v>
      </c>
      <c r="I7174" t="s">
        <v>22</v>
      </c>
      <c r="J7174" t="s">
        <v>141</v>
      </c>
      <c r="K7174" t="s">
        <v>27008</v>
      </c>
      <c r="L7174" t="s">
        <v>27009</v>
      </c>
      <c r="M7174">
        <v>0.458055555</v>
      </c>
      <c r="N7174">
        <v>0</v>
      </c>
      <c r="O7174">
        <v>0</v>
      </c>
      <c r="P7174">
        <v>11</v>
      </c>
      <c r="Q7174">
        <v>414</v>
      </c>
      <c r="R7174">
        <v>0</v>
      </c>
      <c r="S7174">
        <v>0</v>
      </c>
      <c r="T7174">
        <v>5.0386110000000004</v>
      </c>
      <c r="U7174">
        <v>189.63499999999999</v>
      </c>
    </row>
    <row r="7175" spans="1:21" x14ac:dyDescent="0.25">
      <c r="A7175" t="s">
        <v>27010</v>
      </c>
      <c r="B7175">
        <v>1</v>
      </c>
      <c r="C7175" t="s">
        <v>79</v>
      </c>
      <c r="D7175" t="s">
        <v>111</v>
      </c>
      <c r="E7175" t="s">
        <v>23451</v>
      </c>
      <c r="F7175" t="s">
        <v>6612</v>
      </c>
      <c r="G7175" t="s">
        <v>72</v>
      </c>
      <c r="H7175" t="s">
        <v>129</v>
      </c>
      <c r="I7175" t="s">
        <v>22</v>
      </c>
      <c r="J7175" t="s">
        <v>141</v>
      </c>
      <c r="K7175" t="s">
        <v>27011</v>
      </c>
      <c r="L7175" t="s">
        <v>27012</v>
      </c>
      <c r="M7175">
        <v>3.4844444440000002</v>
      </c>
      <c r="N7175">
        <v>2</v>
      </c>
      <c r="O7175">
        <v>43</v>
      </c>
      <c r="P7175">
        <v>0</v>
      </c>
      <c r="Q7175">
        <v>9</v>
      </c>
      <c r="R7175">
        <v>6.9688889999999999</v>
      </c>
      <c r="S7175">
        <v>149.83111099999999</v>
      </c>
      <c r="T7175">
        <v>0</v>
      </c>
      <c r="U7175">
        <v>31.36</v>
      </c>
    </row>
    <row r="7176" spans="1:21" x14ac:dyDescent="0.25">
      <c r="A7176" t="s">
        <v>27013</v>
      </c>
      <c r="B7176">
        <v>1</v>
      </c>
      <c r="C7176" t="s">
        <v>78</v>
      </c>
      <c r="D7176" t="s">
        <v>103</v>
      </c>
      <c r="E7176" t="s">
        <v>27014</v>
      </c>
      <c r="F7176" t="s">
        <v>4986</v>
      </c>
      <c r="G7176" t="s">
        <v>71</v>
      </c>
      <c r="H7176" t="s">
        <v>129</v>
      </c>
      <c r="I7176" t="s">
        <v>22</v>
      </c>
      <c r="J7176" t="s">
        <v>141</v>
      </c>
      <c r="K7176" t="s">
        <v>27015</v>
      </c>
      <c r="L7176" t="s">
        <v>27016</v>
      </c>
      <c r="M7176">
        <v>3.0227777769999999</v>
      </c>
      <c r="N7176">
        <v>0</v>
      </c>
      <c r="O7176">
        <v>0</v>
      </c>
      <c r="P7176">
        <v>0</v>
      </c>
      <c r="Q7176">
        <v>26</v>
      </c>
      <c r="R7176">
        <v>0</v>
      </c>
      <c r="S7176">
        <v>0</v>
      </c>
      <c r="T7176">
        <v>0</v>
      </c>
      <c r="U7176">
        <v>78.592222000000007</v>
      </c>
    </row>
    <row r="7177" spans="1:21" x14ac:dyDescent="0.25">
      <c r="A7177" t="s">
        <v>27017</v>
      </c>
      <c r="B7177">
        <v>1</v>
      </c>
      <c r="C7177" t="s">
        <v>78</v>
      </c>
      <c r="D7177" t="s">
        <v>98</v>
      </c>
      <c r="E7177" t="s">
        <v>27018</v>
      </c>
      <c r="F7177" t="s">
        <v>4991</v>
      </c>
      <c r="G7177" t="s">
        <v>71</v>
      </c>
      <c r="H7177" t="s">
        <v>129</v>
      </c>
      <c r="I7177" t="s">
        <v>22</v>
      </c>
      <c r="J7177" t="s">
        <v>141</v>
      </c>
      <c r="K7177" t="s">
        <v>27019</v>
      </c>
      <c r="L7177" t="s">
        <v>27020</v>
      </c>
      <c r="M7177">
        <v>5.1847222220000004</v>
      </c>
      <c r="N7177">
        <v>0</v>
      </c>
      <c r="O7177">
        <v>0</v>
      </c>
      <c r="P7177">
        <v>0</v>
      </c>
      <c r="Q7177">
        <v>1</v>
      </c>
      <c r="R7177">
        <v>0</v>
      </c>
      <c r="S7177">
        <v>0</v>
      </c>
      <c r="T7177">
        <v>0</v>
      </c>
      <c r="U7177">
        <v>5.1847219999999998</v>
      </c>
    </row>
    <row r="7178" spans="1:21" x14ac:dyDescent="0.25">
      <c r="A7178" t="s">
        <v>27021</v>
      </c>
      <c r="B7178">
        <v>1</v>
      </c>
      <c r="C7178" t="s">
        <v>78</v>
      </c>
      <c r="D7178" t="s">
        <v>98</v>
      </c>
      <c r="E7178" t="s">
        <v>27022</v>
      </c>
      <c r="F7178" t="s">
        <v>5012</v>
      </c>
      <c r="G7178" t="s">
        <v>72</v>
      </c>
      <c r="H7178" t="s">
        <v>129</v>
      </c>
      <c r="I7178" t="s">
        <v>22</v>
      </c>
      <c r="J7178" t="s">
        <v>141</v>
      </c>
      <c r="K7178" t="s">
        <v>27023</v>
      </c>
      <c r="L7178" t="s">
        <v>27024</v>
      </c>
      <c r="M7178">
        <v>4.7744444440000002</v>
      </c>
      <c r="N7178">
        <v>7</v>
      </c>
      <c r="O7178">
        <v>1</v>
      </c>
      <c r="P7178">
        <v>0</v>
      </c>
      <c r="Q7178">
        <v>0</v>
      </c>
      <c r="R7178">
        <v>33.421111000000003</v>
      </c>
      <c r="S7178">
        <v>4.7744439999999999</v>
      </c>
      <c r="T7178">
        <v>0</v>
      </c>
      <c r="U7178">
        <v>0</v>
      </c>
    </row>
    <row r="7179" spans="1:21" x14ac:dyDescent="0.25">
      <c r="A7179" t="s">
        <v>27025</v>
      </c>
      <c r="B7179">
        <v>1</v>
      </c>
      <c r="C7179" t="s">
        <v>78</v>
      </c>
      <c r="D7179" t="s">
        <v>96</v>
      </c>
      <c r="E7179" t="s">
        <v>27026</v>
      </c>
      <c r="F7179" t="s">
        <v>4991</v>
      </c>
      <c r="G7179" t="s">
        <v>71</v>
      </c>
      <c r="H7179" t="s">
        <v>129</v>
      </c>
      <c r="I7179" t="s">
        <v>22</v>
      </c>
      <c r="J7179" t="s">
        <v>141</v>
      </c>
      <c r="K7179" t="s">
        <v>27027</v>
      </c>
      <c r="L7179" t="s">
        <v>27028</v>
      </c>
      <c r="M7179">
        <v>3.8191666660000001</v>
      </c>
      <c r="N7179">
        <v>0</v>
      </c>
      <c r="O7179">
        <v>1</v>
      </c>
      <c r="P7179">
        <v>0</v>
      </c>
      <c r="Q7179">
        <v>0</v>
      </c>
      <c r="R7179">
        <v>0</v>
      </c>
      <c r="S7179">
        <v>3.8191670000000002</v>
      </c>
      <c r="T7179">
        <v>0</v>
      </c>
      <c r="U7179">
        <v>0</v>
      </c>
    </row>
    <row r="7180" spans="1:21" x14ac:dyDescent="0.25">
      <c r="A7180" t="s">
        <v>27029</v>
      </c>
      <c r="B7180">
        <v>1</v>
      </c>
      <c r="C7180" t="s">
        <v>78</v>
      </c>
      <c r="D7180" t="s">
        <v>96</v>
      </c>
      <c r="E7180" t="s">
        <v>27030</v>
      </c>
      <c r="F7180" t="s">
        <v>5012</v>
      </c>
      <c r="G7180" t="s">
        <v>72</v>
      </c>
      <c r="H7180" t="s">
        <v>129</v>
      </c>
      <c r="I7180" t="s">
        <v>22</v>
      </c>
      <c r="J7180" t="s">
        <v>141</v>
      </c>
      <c r="K7180" t="s">
        <v>27031</v>
      </c>
      <c r="L7180" t="s">
        <v>27032</v>
      </c>
      <c r="M7180">
        <v>1.6686111109999999</v>
      </c>
      <c r="N7180">
        <v>0</v>
      </c>
      <c r="O7180">
        <v>15</v>
      </c>
      <c r="P7180">
        <v>0</v>
      </c>
      <c r="Q7180">
        <v>2</v>
      </c>
      <c r="R7180">
        <v>0</v>
      </c>
      <c r="S7180">
        <v>25.029167000000001</v>
      </c>
      <c r="T7180">
        <v>0</v>
      </c>
      <c r="U7180">
        <v>3.3372220000000001</v>
      </c>
    </row>
    <row r="7181" spans="1:21" x14ac:dyDescent="0.25">
      <c r="A7181" t="s">
        <v>27033</v>
      </c>
      <c r="B7181">
        <v>1</v>
      </c>
      <c r="C7181" t="s">
        <v>78</v>
      </c>
      <c r="D7181" t="s">
        <v>96</v>
      </c>
      <c r="E7181" t="s">
        <v>27034</v>
      </c>
      <c r="F7181" t="s">
        <v>4986</v>
      </c>
      <c r="G7181" t="s">
        <v>71</v>
      </c>
      <c r="H7181" t="s">
        <v>129</v>
      </c>
      <c r="I7181" t="s">
        <v>22</v>
      </c>
      <c r="J7181" t="s">
        <v>141</v>
      </c>
      <c r="K7181" t="s">
        <v>27035</v>
      </c>
      <c r="L7181" t="s">
        <v>27036</v>
      </c>
      <c r="M7181">
        <v>1.489166666</v>
      </c>
      <c r="N7181">
        <v>0</v>
      </c>
      <c r="O7181">
        <v>18</v>
      </c>
      <c r="P7181">
        <v>0</v>
      </c>
      <c r="Q7181">
        <v>2</v>
      </c>
      <c r="R7181">
        <v>0</v>
      </c>
      <c r="S7181">
        <v>26.805</v>
      </c>
      <c r="T7181">
        <v>0</v>
      </c>
      <c r="U7181">
        <v>2.9783330000000001</v>
      </c>
    </row>
    <row r="7182" spans="1:21" x14ac:dyDescent="0.25">
      <c r="A7182" t="s">
        <v>27037</v>
      </c>
      <c r="B7182">
        <v>1</v>
      </c>
      <c r="C7182" t="s">
        <v>79</v>
      </c>
      <c r="D7182" t="s">
        <v>119</v>
      </c>
      <c r="E7182" t="s">
        <v>27038</v>
      </c>
      <c r="F7182" t="s">
        <v>4986</v>
      </c>
      <c r="G7182" t="s">
        <v>71</v>
      </c>
      <c r="H7182" t="s">
        <v>129</v>
      </c>
      <c r="I7182" t="s">
        <v>22</v>
      </c>
      <c r="J7182" t="s">
        <v>141</v>
      </c>
      <c r="K7182" t="s">
        <v>27039</v>
      </c>
      <c r="L7182" t="s">
        <v>27040</v>
      </c>
      <c r="M7182">
        <v>1.288888888</v>
      </c>
      <c r="N7182">
        <v>0</v>
      </c>
      <c r="O7182">
        <v>152</v>
      </c>
      <c r="P7182">
        <v>0</v>
      </c>
      <c r="Q7182">
        <v>0</v>
      </c>
      <c r="R7182">
        <v>0</v>
      </c>
      <c r="S7182">
        <v>195.91111100000001</v>
      </c>
      <c r="T7182">
        <v>0</v>
      </c>
      <c r="U7182">
        <v>0</v>
      </c>
    </row>
    <row r="7183" spans="1:21" x14ac:dyDescent="0.25">
      <c r="A7183" t="s">
        <v>27041</v>
      </c>
      <c r="B7183">
        <v>1</v>
      </c>
      <c r="C7183" t="s">
        <v>78</v>
      </c>
      <c r="D7183" t="s">
        <v>92</v>
      </c>
      <c r="E7183" t="s">
        <v>27042</v>
      </c>
      <c r="F7183" t="s">
        <v>5012</v>
      </c>
      <c r="G7183" t="s">
        <v>72</v>
      </c>
      <c r="H7183" t="s">
        <v>129</v>
      </c>
      <c r="I7183" t="s">
        <v>22</v>
      </c>
      <c r="J7183" t="s">
        <v>141</v>
      </c>
      <c r="K7183" t="s">
        <v>27043</v>
      </c>
      <c r="L7183" t="s">
        <v>27044</v>
      </c>
      <c r="M7183">
        <v>6.5938888880000004</v>
      </c>
      <c r="N7183">
        <v>0</v>
      </c>
      <c r="O7183">
        <v>0</v>
      </c>
      <c r="P7183">
        <v>1</v>
      </c>
      <c r="Q7183">
        <v>39</v>
      </c>
      <c r="R7183">
        <v>0</v>
      </c>
      <c r="S7183">
        <v>0</v>
      </c>
      <c r="T7183">
        <v>6.5938889999999999</v>
      </c>
      <c r="U7183">
        <v>257.16166700000002</v>
      </c>
    </row>
    <row r="7184" spans="1:21" x14ac:dyDescent="0.25">
      <c r="A7184" t="s">
        <v>27045</v>
      </c>
      <c r="B7184">
        <v>1</v>
      </c>
      <c r="C7184" t="s">
        <v>78</v>
      </c>
      <c r="D7184" t="s">
        <v>104</v>
      </c>
      <c r="E7184" t="s">
        <v>27046</v>
      </c>
      <c r="F7184" t="s">
        <v>128</v>
      </c>
      <c r="G7184" t="s">
        <v>72</v>
      </c>
      <c r="H7184" t="s">
        <v>129</v>
      </c>
      <c r="I7184" t="s">
        <v>22</v>
      </c>
      <c r="J7184" t="s">
        <v>130</v>
      </c>
      <c r="K7184" t="s">
        <v>27047</v>
      </c>
      <c r="L7184" t="s">
        <v>27048</v>
      </c>
      <c r="M7184">
        <v>1.207222222</v>
      </c>
      <c r="N7184">
        <v>2</v>
      </c>
      <c r="O7184">
        <v>105</v>
      </c>
      <c r="P7184">
        <v>0</v>
      </c>
      <c r="Q7184">
        <v>1</v>
      </c>
      <c r="R7184">
        <v>2.414444</v>
      </c>
      <c r="S7184">
        <v>126.75833299999999</v>
      </c>
      <c r="T7184">
        <v>0</v>
      </c>
      <c r="U7184">
        <v>1.207222</v>
      </c>
    </row>
    <row r="7185" spans="1:21" x14ac:dyDescent="0.25">
      <c r="A7185" t="s">
        <v>27049</v>
      </c>
      <c r="B7185">
        <v>1</v>
      </c>
      <c r="C7185" t="s">
        <v>78</v>
      </c>
      <c r="D7185" t="s">
        <v>99</v>
      </c>
      <c r="E7185" t="s">
        <v>27050</v>
      </c>
      <c r="F7185" t="s">
        <v>163</v>
      </c>
      <c r="G7185" t="s">
        <v>72</v>
      </c>
      <c r="H7185" t="s">
        <v>129</v>
      </c>
      <c r="I7185" t="s">
        <v>22</v>
      </c>
      <c r="J7185" t="s">
        <v>141</v>
      </c>
      <c r="K7185" t="s">
        <v>27051</v>
      </c>
      <c r="L7185" t="s">
        <v>27052</v>
      </c>
      <c r="M7185">
        <v>2.8438888879999999</v>
      </c>
      <c r="N7185">
        <v>0</v>
      </c>
      <c r="O7185">
        <v>0</v>
      </c>
      <c r="P7185">
        <v>1</v>
      </c>
      <c r="Q7185">
        <v>0</v>
      </c>
      <c r="R7185">
        <v>0</v>
      </c>
      <c r="S7185">
        <v>0</v>
      </c>
      <c r="T7185">
        <v>2.8438889999999999</v>
      </c>
      <c r="U7185">
        <v>0</v>
      </c>
    </row>
    <row r="7186" spans="1:21" x14ac:dyDescent="0.25">
      <c r="A7186" t="s">
        <v>27053</v>
      </c>
      <c r="B7186">
        <v>1</v>
      </c>
      <c r="C7186" t="s">
        <v>78</v>
      </c>
      <c r="D7186" t="s">
        <v>92</v>
      </c>
      <c r="E7186" t="s">
        <v>27054</v>
      </c>
      <c r="F7186" t="s">
        <v>6092</v>
      </c>
      <c r="G7186" t="s">
        <v>71</v>
      </c>
      <c r="H7186" t="s">
        <v>129</v>
      </c>
      <c r="I7186" t="s">
        <v>24</v>
      </c>
      <c r="J7186" t="s">
        <v>141</v>
      </c>
      <c r="K7186" t="s">
        <v>27055</v>
      </c>
      <c r="L7186" t="s">
        <v>27056</v>
      </c>
      <c r="M7186">
        <v>21.131666666000001</v>
      </c>
      <c r="N7186">
        <v>0</v>
      </c>
      <c r="O7186">
        <v>0</v>
      </c>
      <c r="P7186">
        <v>0</v>
      </c>
      <c r="Q7186">
        <v>11</v>
      </c>
      <c r="R7186">
        <v>0</v>
      </c>
      <c r="S7186">
        <v>0</v>
      </c>
      <c r="T7186">
        <v>0</v>
      </c>
      <c r="U7186">
        <v>232.44833299999999</v>
      </c>
    </row>
    <row r="7187" spans="1:21" x14ac:dyDescent="0.25">
      <c r="A7187" t="s">
        <v>27057</v>
      </c>
      <c r="B7187">
        <v>1</v>
      </c>
      <c r="C7187" t="s">
        <v>78</v>
      </c>
      <c r="D7187" t="s">
        <v>102</v>
      </c>
      <c r="E7187" t="s">
        <v>27058</v>
      </c>
      <c r="F7187" t="s">
        <v>140</v>
      </c>
      <c r="G7187" t="s">
        <v>72</v>
      </c>
      <c r="H7187" t="s">
        <v>129</v>
      </c>
      <c r="I7187" t="s">
        <v>22</v>
      </c>
      <c r="J7187" t="s">
        <v>141</v>
      </c>
      <c r="K7187" t="s">
        <v>27059</v>
      </c>
      <c r="L7187" t="s">
        <v>27060</v>
      </c>
      <c r="M7187">
        <v>0.76027777699999999</v>
      </c>
      <c r="N7187">
        <v>0</v>
      </c>
      <c r="O7187">
        <v>292</v>
      </c>
      <c r="P7187">
        <v>6</v>
      </c>
      <c r="Q7187">
        <v>5</v>
      </c>
      <c r="R7187">
        <v>0</v>
      </c>
      <c r="S7187">
        <v>222.00111100000001</v>
      </c>
      <c r="T7187">
        <v>4.5616669999999999</v>
      </c>
      <c r="U7187">
        <v>3.8013889999999999</v>
      </c>
    </row>
    <row r="7188" spans="1:21" x14ac:dyDescent="0.25">
      <c r="A7188" t="s">
        <v>27061</v>
      </c>
      <c r="B7188">
        <v>1</v>
      </c>
      <c r="C7188" t="s">
        <v>78</v>
      </c>
      <c r="D7188" t="s">
        <v>102</v>
      </c>
      <c r="E7188" t="s">
        <v>27062</v>
      </c>
      <c r="F7188" t="s">
        <v>128</v>
      </c>
      <c r="G7188" t="s">
        <v>72</v>
      </c>
      <c r="H7188" t="s">
        <v>129</v>
      </c>
      <c r="I7188" t="s">
        <v>22</v>
      </c>
      <c r="J7188" t="s">
        <v>130</v>
      </c>
      <c r="K7188" t="s">
        <v>27063</v>
      </c>
      <c r="L7188" t="s">
        <v>27064</v>
      </c>
      <c r="M7188">
        <v>1.251666666</v>
      </c>
      <c r="N7188">
        <v>8</v>
      </c>
      <c r="O7188">
        <v>908</v>
      </c>
      <c r="P7188">
        <v>238</v>
      </c>
      <c r="Q7188">
        <v>993</v>
      </c>
      <c r="R7188">
        <v>10.013332999999999</v>
      </c>
      <c r="S7188">
        <v>1136.5133330000001</v>
      </c>
      <c r="T7188">
        <v>297.89666699999998</v>
      </c>
      <c r="U7188">
        <v>1242.9049990000001</v>
      </c>
    </row>
    <row r="7189" spans="1:21" x14ac:dyDescent="0.25">
      <c r="A7189" t="s">
        <v>27065</v>
      </c>
      <c r="B7189">
        <v>1</v>
      </c>
      <c r="C7189" t="s">
        <v>79</v>
      </c>
      <c r="D7189" t="s">
        <v>115</v>
      </c>
      <c r="E7189" t="s">
        <v>27066</v>
      </c>
      <c r="F7189" t="s">
        <v>5029</v>
      </c>
      <c r="G7189" t="s">
        <v>71</v>
      </c>
      <c r="H7189" t="s">
        <v>129</v>
      </c>
      <c r="I7189" t="s">
        <v>22</v>
      </c>
      <c r="J7189" t="s">
        <v>141</v>
      </c>
      <c r="K7189" t="s">
        <v>27067</v>
      </c>
      <c r="L7189" t="s">
        <v>27068</v>
      </c>
      <c r="M7189">
        <v>1.926388888</v>
      </c>
      <c r="N7189">
        <v>0</v>
      </c>
      <c r="O7189">
        <v>0</v>
      </c>
      <c r="P7189">
        <v>0</v>
      </c>
      <c r="Q7189">
        <v>23</v>
      </c>
      <c r="R7189">
        <v>0</v>
      </c>
      <c r="S7189">
        <v>0</v>
      </c>
      <c r="T7189">
        <v>0</v>
      </c>
      <c r="U7189">
        <v>44.306944000000001</v>
      </c>
    </row>
    <row r="7190" spans="1:21" x14ac:dyDescent="0.25">
      <c r="A7190" t="s">
        <v>27069</v>
      </c>
      <c r="B7190">
        <v>1</v>
      </c>
      <c r="C7190" t="s">
        <v>79</v>
      </c>
      <c r="D7190" t="s">
        <v>115</v>
      </c>
      <c r="E7190" t="s">
        <v>27070</v>
      </c>
      <c r="F7190" t="s">
        <v>5012</v>
      </c>
      <c r="G7190" t="s">
        <v>72</v>
      </c>
      <c r="H7190" t="s">
        <v>129</v>
      </c>
      <c r="I7190" t="s">
        <v>22</v>
      </c>
      <c r="J7190" t="s">
        <v>141</v>
      </c>
      <c r="K7190" t="s">
        <v>27071</v>
      </c>
      <c r="L7190" t="s">
        <v>27072</v>
      </c>
      <c r="M7190">
        <v>1.5833333329999999</v>
      </c>
      <c r="N7190">
        <v>0</v>
      </c>
      <c r="O7190">
        <v>17</v>
      </c>
      <c r="P7190">
        <v>2</v>
      </c>
      <c r="Q7190">
        <v>21</v>
      </c>
      <c r="R7190">
        <v>0</v>
      </c>
      <c r="S7190">
        <v>26.916667</v>
      </c>
      <c r="T7190">
        <v>3.1666669999999999</v>
      </c>
      <c r="U7190">
        <v>33.25</v>
      </c>
    </row>
    <row r="7191" spans="1:21" x14ac:dyDescent="0.25">
      <c r="A7191" t="s">
        <v>27073</v>
      </c>
      <c r="B7191">
        <v>1</v>
      </c>
      <c r="C7191" t="s">
        <v>79</v>
      </c>
      <c r="D7191" t="s">
        <v>115</v>
      </c>
      <c r="E7191" t="s">
        <v>27074</v>
      </c>
      <c r="F7191" t="s">
        <v>4986</v>
      </c>
      <c r="G7191" t="s">
        <v>71</v>
      </c>
      <c r="H7191" t="s">
        <v>129</v>
      </c>
      <c r="I7191" t="s">
        <v>22</v>
      </c>
      <c r="J7191" t="s">
        <v>141</v>
      </c>
      <c r="K7191" t="s">
        <v>27075</v>
      </c>
      <c r="L7191" t="s">
        <v>27076</v>
      </c>
      <c r="M7191">
        <v>5.9016666659999997</v>
      </c>
      <c r="N7191">
        <v>0</v>
      </c>
      <c r="O7191">
        <v>0</v>
      </c>
      <c r="P7191">
        <v>0</v>
      </c>
      <c r="Q7191">
        <v>17</v>
      </c>
      <c r="R7191">
        <v>0</v>
      </c>
      <c r="S7191">
        <v>0</v>
      </c>
      <c r="T7191">
        <v>0</v>
      </c>
      <c r="U7191">
        <v>100.328333</v>
      </c>
    </row>
    <row r="7192" spans="1:21" x14ac:dyDescent="0.25">
      <c r="A7192" t="s">
        <v>27077</v>
      </c>
      <c r="B7192">
        <v>1</v>
      </c>
      <c r="C7192" t="s">
        <v>79</v>
      </c>
      <c r="D7192" t="s">
        <v>115</v>
      </c>
      <c r="E7192" t="s">
        <v>27078</v>
      </c>
      <c r="F7192" t="s">
        <v>5470</v>
      </c>
      <c r="G7192" t="s">
        <v>71</v>
      </c>
      <c r="H7192" t="s">
        <v>129</v>
      </c>
      <c r="I7192" t="s">
        <v>22</v>
      </c>
      <c r="J7192" t="s">
        <v>141</v>
      </c>
      <c r="K7192" t="s">
        <v>27079</v>
      </c>
      <c r="L7192" t="s">
        <v>27080</v>
      </c>
      <c r="M7192">
        <v>1.301388888</v>
      </c>
      <c r="N7192">
        <v>0</v>
      </c>
      <c r="O7192">
        <v>17</v>
      </c>
      <c r="P7192">
        <v>1</v>
      </c>
      <c r="Q7192">
        <v>21</v>
      </c>
      <c r="R7192">
        <v>0</v>
      </c>
      <c r="S7192">
        <v>22.123611</v>
      </c>
      <c r="T7192">
        <v>1.3013889999999999</v>
      </c>
      <c r="U7192">
        <v>27.329167000000002</v>
      </c>
    </row>
    <row r="7193" spans="1:21" x14ac:dyDescent="0.25">
      <c r="A7193" t="s">
        <v>27081</v>
      </c>
      <c r="B7193">
        <v>1</v>
      </c>
      <c r="C7193" t="s">
        <v>78</v>
      </c>
      <c r="D7193" t="s">
        <v>93</v>
      </c>
      <c r="E7193" t="s">
        <v>27082</v>
      </c>
      <c r="F7193" t="s">
        <v>140</v>
      </c>
      <c r="G7193" t="s">
        <v>72</v>
      </c>
      <c r="H7193" t="s">
        <v>129</v>
      </c>
      <c r="I7193" t="s">
        <v>22</v>
      </c>
      <c r="J7193" t="s">
        <v>141</v>
      </c>
      <c r="K7193" t="s">
        <v>27083</v>
      </c>
      <c r="L7193" t="s">
        <v>27084</v>
      </c>
      <c r="M7193">
        <v>0.45888888799999999</v>
      </c>
      <c r="N7193">
        <v>4</v>
      </c>
      <c r="O7193">
        <v>0</v>
      </c>
      <c r="P7193">
        <v>0</v>
      </c>
      <c r="Q7193">
        <v>0</v>
      </c>
      <c r="R7193">
        <v>1.835556</v>
      </c>
      <c r="S7193">
        <v>0</v>
      </c>
      <c r="T7193">
        <v>0</v>
      </c>
      <c r="U7193">
        <v>0</v>
      </c>
    </row>
    <row r="7194" spans="1:21" x14ac:dyDescent="0.25">
      <c r="A7194" t="s">
        <v>27085</v>
      </c>
      <c r="B7194">
        <v>1</v>
      </c>
      <c r="C7194" t="s">
        <v>78</v>
      </c>
      <c r="D7194" t="s">
        <v>93</v>
      </c>
      <c r="E7194" t="s">
        <v>27086</v>
      </c>
      <c r="F7194" t="s">
        <v>140</v>
      </c>
      <c r="G7194" t="s">
        <v>72</v>
      </c>
      <c r="H7194" t="s">
        <v>129</v>
      </c>
      <c r="I7194" t="s">
        <v>22</v>
      </c>
      <c r="J7194" t="s">
        <v>141</v>
      </c>
      <c r="K7194" t="s">
        <v>27087</v>
      </c>
      <c r="L7194" t="s">
        <v>27088</v>
      </c>
      <c r="M7194">
        <v>0.55611111099999999</v>
      </c>
      <c r="N7194">
        <v>4</v>
      </c>
      <c r="O7194">
        <v>0</v>
      </c>
      <c r="P7194">
        <v>0</v>
      </c>
      <c r="Q7194">
        <v>0</v>
      </c>
      <c r="R7194">
        <v>2.2244440000000001</v>
      </c>
      <c r="S7194">
        <v>0</v>
      </c>
      <c r="T7194">
        <v>0</v>
      </c>
      <c r="U7194">
        <v>0</v>
      </c>
    </row>
    <row r="7195" spans="1:21" x14ac:dyDescent="0.25">
      <c r="A7195" t="s">
        <v>27089</v>
      </c>
      <c r="B7195">
        <v>1</v>
      </c>
      <c r="C7195" t="s">
        <v>78</v>
      </c>
      <c r="D7195" t="s">
        <v>95</v>
      </c>
      <c r="E7195" t="s">
        <v>27090</v>
      </c>
      <c r="F7195" t="s">
        <v>5070</v>
      </c>
      <c r="G7195" t="s">
        <v>71</v>
      </c>
      <c r="H7195" t="s">
        <v>129</v>
      </c>
      <c r="I7195" t="s">
        <v>22</v>
      </c>
      <c r="J7195" t="s">
        <v>141</v>
      </c>
      <c r="K7195" t="s">
        <v>27091</v>
      </c>
      <c r="L7195" t="s">
        <v>27092</v>
      </c>
      <c r="M7195">
        <v>0.79749999999999999</v>
      </c>
      <c r="N7195">
        <v>0</v>
      </c>
      <c r="O7195">
        <v>2</v>
      </c>
      <c r="P7195">
        <v>0</v>
      </c>
      <c r="Q7195">
        <v>0</v>
      </c>
      <c r="R7195">
        <v>0</v>
      </c>
      <c r="S7195">
        <v>1.595</v>
      </c>
      <c r="T7195">
        <v>0</v>
      </c>
      <c r="U7195">
        <v>0</v>
      </c>
    </row>
    <row r="7196" spans="1:21" x14ac:dyDescent="0.25">
      <c r="A7196" t="s">
        <v>27093</v>
      </c>
      <c r="B7196">
        <v>1</v>
      </c>
      <c r="C7196" t="s">
        <v>79</v>
      </c>
      <c r="D7196" t="s">
        <v>118</v>
      </c>
      <c r="E7196" t="s">
        <v>27094</v>
      </c>
      <c r="F7196" t="s">
        <v>5012</v>
      </c>
      <c r="G7196" t="s">
        <v>72</v>
      </c>
      <c r="H7196" t="s">
        <v>129</v>
      </c>
      <c r="I7196" t="s">
        <v>22</v>
      </c>
      <c r="J7196" t="s">
        <v>141</v>
      </c>
      <c r="K7196" t="s">
        <v>27095</v>
      </c>
      <c r="L7196" t="s">
        <v>27096</v>
      </c>
      <c r="M7196">
        <v>1.8091666660000001</v>
      </c>
      <c r="N7196">
        <v>0</v>
      </c>
      <c r="O7196">
        <v>0</v>
      </c>
      <c r="P7196">
        <v>2</v>
      </c>
      <c r="Q7196">
        <v>0</v>
      </c>
      <c r="R7196">
        <v>0</v>
      </c>
      <c r="S7196">
        <v>0</v>
      </c>
      <c r="T7196">
        <v>3.6183329999999998</v>
      </c>
      <c r="U7196">
        <v>0</v>
      </c>
    </row>
    <row r="7197" spans="1:21" x14ac:dyDescent="0.25">
      <c r="A7197" t="s">
        <v>27097</v>
      </c>
      <c r="B7197">
        <v>1</v>
      </c>
      <c r="C7197" t="s">
        <v>79</v>
      </c>
      <c r="D7197" t="s">
        <v>118</v>
      </c>
      <c r="E7197" t="s">
        <v>27098</v>
      </c>
      <c r="F7197" t="s">
        <v>6456</v>
      </c>
      <c r="G7197" t="s">
        <v>72</v>
      </c>
      <c r="H7197" t="s">
        <v>129</v>
      </c>
      <c r="I7197" t="s">
        <v>22</v>
      </c>
      <c r="J7197" t="s">
        <v>141</v>
      </c>
      <c r="K7197" t="s">
        <v>27099</v>
      </c>
      <c r="L7197" t="s">
        <v>27100</v>
      </c>
      <c r="M7197">
        <v>0.82055555499999999</v>
      </c>
      <c r="N7197">
        <v>0</v>
      </c>
      <c r="O7197">
        <v>0</v>
      </c>
      <c r="P7197">
        <v>1</v>
      </c>
      <c r="Q7197">
        <v>0</v>
      </c>
      <c r="R7197">
        <v>0</v>
      </c>
      <c r="S7197">
        <v>0</v>
      </c>
      <c r="T7197">
        <v>0.82055599999999995</v>
      </c>
      <c r="U7197">
        <v>0</v>
      </c>
    </row>
    <row r="7198" spans="1:21" x14ac:dyDescent="0.25">
      <c r="A7198" t="s">
        <v>27101</v>
      </c>
      <c r="B7198">
        <v>1</v>
      </c>
      <c r="C7198" t="s">
        <v>79</v>
      </c>
      <c r="D7198" t="s">
        <v>118</v>
      </c>
      <c r="E7198" t="s">
        <v>27102</v>
      </c>
      <c r="F7198" t="s">
        <v>5012</v>
      </c>
      <c r="G7198" t="s">
        <v>72</v>
      </c>
      <c r="H7198" t="s">
        <v>129</v>
      </c>
      <c r="I7198" t="s">
        <v>22</v>
      </c>
      <c r="J7198" t="s">
        <v>141</v>
      </c>
      <c r="K7198" t="s">
        <v>27103</v>
      </c>
      <c r="L7198" t="s">
        <v>27104</v>
      </c>
      <c r="M7198">
        <v>2.1155555549999998</v>
      </c>
      <c r="N7198">
        <v>0</v>
      </c>
      <c r="O7198">
        <v>0</v>
      </c>
      <c r="P7198">
        <v>2</v>
      </c>
      <c r="Q7198">
        <v>24</v>
      </c>
      <c r="R7198">
        <v>0</v>
      </c>
      <c r="S7198">
        <v>0</v>
      </c>
      <c r="T7198">
        <v>4.2311110000000003</v>
      </c>
      <c r="U7198">
        <v>50.773333000000001</v>
      </c>
    </row>
    <row r="7199" spans="1:21" x14ac:dyDescent="0.25">
      <c r="A7199" t="s">
        <v>27105</v>
      </c>
      <c r="B7199">
        <v>1</v>
      </c>
      <c r="C7199" t="s">
        <v>79</v>
      </c>
      <c r="D7199" t="s">
        <v>118</v>
      </c>
      <c r="E7199" t="s">
        <v>27106</v>
      </c>
      <c r="F7199" t="s">
        <v>5012</v>
      </c>
      <c r="G7199" t="s">
        <v>72</v>
      </c>
      <c r="H7199" t="s">
        <v>129</v>
      </c>
      <c r="I7199" t="s">
        <v>22</v>
      </c>
      <c r="J7199" t="s">
        <v>141</v>
      </c>
      <c r="K7199" t="s">
        <v>27107</v>
      </c>
      <c r="L7199" t="s">
        <v>27108</v>
      </c>
      <c r="M7199">
        <v>1.2483333329999999</v>
      </c>
      <c r="N7199">
        <v>0</v>
      </c>
      <c r="O7199">
        <v>0</v>
      </c>
      <c r="P7199">
        <v>4</v>
      </c>
      <c r="Q7199">
        <v>24</v>
      </c>
      <c r="R7199">
        <v>0</v>
      </c>
      <c r="S7199">
        <v>0</v>
      </c>
      <c r="T7199">
        <v>4.9933329999999998</v>
      </c>
      <c r="U7199">
        <v>29.96</v>
      </c>
    </row>
    <row r="7200" spans="1:21" x14ac:dyDescent="0.25">
      <c r="A7200" t="s">
        <v>27109</v>
      </c>
      <c r="B7200">
        <v>1</v>
      </c>
      <c r="C7200" t="s">
        <v>79</v>
      </c>
      <c r="D7200" t="s">
        <v>118</v>
      </c>
      <c r="E7200" t="s">
        <v>27110</v>
      </c>
      <c r="F7200" t="s">
        <v>4986</v>
      </c>
      <c r="G7200" t="s">
        <v>71</v>
      </c>
      <c r="H7200" t="s">
        <v>129</v>
      </c>
      <c r="I7200" t="s">
        <v>22</v>
      </c>
      <c r="J7200" t="s">
        <v>141</v>
      </c>
      <c r="K7200" t="s">
        <v>27111</v>
      </c>
      <c r="L7200" t="s">
        <v>27112</v>
      </c>
      <c r="M7200">
        <v>0.92833333299999998</v>
      </c>
      <c r="N7200">
        <v>0</v>
      </c>
      <c r="O7200">
        <v>0</v>
      </c>
      <c r="P7200">
        <v>0</v>
      </c>
      <c r="Q7200">
        <v>27</v>
      </c>
      <c r="R7200">
        <v>0</v>
      </c>
      <c r="S7200">
        <v>0</v>
      </c>
      <c r="T7200">
        <v>0</v>
      </c>
      <c r="U7200">
        <v>25.065000000000001</v>
      </c>
    </row>
    <row r="7201" spans="1:21" x14ac:dyDescent="0.25">
      <c r="A7201" t="s">
        <v>27113</v>
      </c>
      <c r="B7201">
        <v>1</v>
      </c>
      <c r="C7201" t="s">
        <v>79</v>
      </c>
      <c r="D7201" t="s">
        <v>118</v>
      </c>
      <c r="E7201" t="s">
        <v>27114</v>
      </c>
      <c r="F7201" t="s">
        <v>4986</v>
      </c>
      <c r="G7201" t="s">
        <v>71</v>
      </c>
      <c r="H7201" t="s">
        <v>129</v>
      </c>
      <c r="I7201" t="s">
        <v>22</v>
      </c>
      <c r="J7201" t="s">
        <v>141</v>
      </c>
      <c r="K7201" t="s">
        <v>27115</v>
      </c>
      <c r="L7201" t="s">
        <v>27116</v>
      </c>
      <c r="M7201">
        <v>3.2338888880000001</v>
      </c>
      <c r="N7201">
        <v>0</v>
      </c>
      <c r="O7201">
        <v>0</v>
      </c>
      <c r="P7201">
        <v>0</v>
      </c>
      <c r="Q7201">
        <v>15</v>
      </c>
      <c r="R7201">
        <v>0</v>
      </c>
      <c r="S7201">
        <v>0</v>
      </c>
      <c r="T7201">
        <v>0</v>
      </c>
      <c r="U7201">
        <v>48.508333</v>
      </c>
    </row>
    <row r="7202" spans="1:21" x14ac:dyDescent="0.25">
      <c r="A7202" t="s">
        <v>27117</v>
      </c>
      <c r="B7202">
        <v>1</v>
      </c>
      <c r="C7202" t="s">
        <v>78</v>
      </c>
      <c r="D7202" t="s">
        <v>88</v>
      </c>
      <c r="E7202" t="s">
        <v>27118</v>
      </c>
      <c r="F7202" t="s">
        <v>4991</v>
      </c>
      <c r="G7202" t="s">
        <v>71</v>
      </c>
      <c r="H7202" t="s">
        <v>129</v>
      </c>
      <c r="I7202" t="s">
        <v>22</v>
      </c>
      <c r="J7202" t="s">
        <v>141</v>
      </c>
      <c r="K7202" t="s">
        <v>27119</v>
      </c>
      <c r="L7202" t="s">
        <v>27120</v>
      </c>
      <c r="M7202">
        <v>4.7097222219999999</v>
      </c>
      <c r="N7202">
        <v>0</v>
      </c>
      <c r="O7202">
        <v>12</v>
      </c>
      <c r="P7202">
        <v>0</v>
      </c>
      <c r="Q7202">
        <v>0</v>
      </c>
      <c r="R7202">
        <v>0</v>
      </c>
      <c r="S7202">
        <v>56.516666999999998</v>
      </c>
      <c r="T7202">
        <v>0</v>
      </c>
      <c r="U7202">
        <v>0</v>
      </c>
    </row>
    <row r="7203" spans="1:21" x14ac:dyDescent="0.25">
      <c r="A7203" t="s">
        <v>27121</v>
      </c>
      <c r="B7203">
        <v>1</v>
      </c>
      <c r="C7203" t="s">
        <v>79</v>
      </c>
      <c r="D7203" t="s">
        <v>120</v>
      </c>
      <c r="E7203" t="s">
        <v>593</v>
      </c>
      <c r="F7203" t="s">
        <v>5012</v>
      </c>
      <c r="G7203" t="s">
        <v>72</v>
      </c>
      <c r="H7203" t="s">
        <v>129</v>
      </c>
      <c r="I7203" t="s">
        <v>22</v>
      </c>
      <c r="J7203" t="s">
        <v>141</v>
      </c>
      <c r="K7203" t="s">
        <v>27122</v>
      </c>
      <c r="L7203" t="s">
        <v>27123</v>
      </c>
      <c r="M7203">
        <v>1.0022222220000001</v>
      </c>
      <c r="N7203">
        <v>1</v>
      </c>
      <c r="O7203">
        <v>164</v>
      </c>
      <c r="P7203">
        <v>0</v>
      </c>
      <c r="Q7203">
        <v>0</v>
      </c>
      <c r="R7203">
        <v>1.0022219999999999</v>
      </c>
      <c r="S7203">
        <v>164.36444399999999</v>
      </c>
      <c r="T7203">
        <v>0</v>
      </c>
      <c r="U7203">
        <v>0</v>
      </c>
    </row>
    <row r="7204" spans="1:21" x14ac:dyDescent="0.25">
      <c r="A7204" t="s">
        <v>27124</v>
      </c>
      <c r="B7204">
        <v>1</v>
      </c>
      <c r="C7204" t="s">
        <v>79</v>
      </c>
      <c r="D7204" t="s">
        <v>120</v>
      </c>
      <c r="E7204" t="s">
        <v>27125</v>
      </c>
      <c r="F7204" t="s">
        <v>4991</v>
      </c>
      <c r="G7204" t="s">
        <v>71</v>
      </c>
      <c r="H7204" t="s">
        <v>129</v>
      </c>
      <c r="I7204" t="s">
        <v>22</v>
      </c>
      <c r="J7204" t="s">
        <v>141</v>
      </c>
      <c r="K7204" t="s">
        <v>27126</v>
      </c>
      <c r="L7204" t="s">
        <v>27127</v>
      </c>
      <c r="M7204">
        <v>2.0227777769999999</v>
      </c>
      <c r="N7204">
        <v>0</v>
      </c>
      <c r="O7204">
        <v>2</v>
      </c>
      <c r="P7204">
        <v>0</v>
      </c>
      <c r="Q7204">
        <v>0</v>
      </c>
      <c r="R7204">
        <v>0</v>
      </c>
      <c r="S7204">
        <v>4.0455560000000004</v>
      </c>
      <c r="T7204">
        <v>0</v>
      </c>
      <c r="U7204">
        <v>0</v>
      </c>
    </row>
    <row r="7205" spans="1:21" x14ac:dyDescent="0.25">
      <c r="A7205" t="s">
        <v>27128</v>
      </c>
      <c r="B7205">
        <v>1</v>
      </c>
      <c r="C7205" t="s">
        <v>78</v>
      </c>
      <c r="D7205" t="s">
        <v>96</v>
      </c>
      <c r="E7205" t="s">
        <v>27129</v>
      </c>
      <c r="F7205" t="s">
        <v>154</v>
      </c>
      <c r="G7205" t="s">
        <v>72</v>
      </c>
      <c r="H7205" t="s">
        <v>129</v>
      </c>
      <c r="I7205" t="s">
        <v>22</v>
      </c>
      <c r="J7205" t="s">
        <v>141</v>
      </c>
      <c r="K7205" t="s">
        <v>27130</v>
      </c>
      <c r="L7205" t="s">
        <v>27131</v>
      </c>
      <c r="M7205">
        <v>7.0833332999999998E-2</v>
      </c>
      <c r="N7205">
        <v>0</v>
      </c>
      <c r="O7205">
        <v>576</v>
      </c>
      <c r="P7205">
        <v>35</v>
      </c>
      <c r="Q7205">
        <v>54</v>
      </c>
      <c r="R7205">
        <v>0</v>
      </c>
      <c r="S7205">
        <v>40.799999999999997</v>
      </c>
      <c r="T7205">
        <v>2.4791669999999999</v>
      </c>
      <c r="U7205">
        <v>3.8250000000000002</v>
      </c>
    </row>
    <row r="7206" spans="1:21" x14ac:dyDescent="0.25">
      <c r="A7206" t="s">
        <v>27132</v>
      </c>
      <c r="B7206">
        <v>1</v>
      </c>
      <c r="C7206" t="s">
        <v>78</v>
      </c>
      <c r="D7206" t="s">
        <v>95</v>
      </c>
      <c r="E7206" t="s">
        <v>5244</v>
      </c>
      <c r="F7206" t="s">
        <v>140</v>
      </c>
      <c r="G7206" t="s">
        <v>72</v>
      </c>
      <c r="H7206" t="s">
        <v>129</v>
      </c>
      <c r="I7206" t="s">
        <v>22</v>
      </c>
      <c r="J7206" t="s">
        <v>141</v>
      </c>
      <c r="K7206" t="s">
        <v>27133</v>
      </c>
      <c r="L7206" t="s">
        <v>27134</v>
      </c>
      <c r="M7206">
        <v>0.69055555499999999</v>
      </c>
      <c r="N7206">
        <v>2</v>
      </c>
      <c r="O7206">
        <v>143</v>
      </c>
      <c r="P7206">
        <v>66</v>
      </c>
      <c r="Q7206">
        <v>1631</v>
      </c>
      <c r="R7206">
        <v>1.381111</v>
      </c>
      <c r="S7206">
        <v>98.749443999999997</v>
      </c>
      <c r="T7206">
        <v>45.576667</v>
      </c>
      <c r="U7206">
        <v>1126.29611</v>
      </c>
    </row>
    <row r="7207" spans="1:21" x14ac:dyDescent="0.25">
      <c r="A7207" t="s">
        <v>27135</v>
      </c>
      <c r="B7207">
        <v>1</v>
      </c>
      <c r="C7207" t="s">
        <v>79</v>
      </c>
      <c r="D7207" t="s">
        <v>120</v>
      </c>
      <c r="E7207" t="s">
        <v>27136</v>
      </c>
      <c r="F7207" t="s">
        <v>5417</v>
      </c>
      <c r="G7207" t="s">
        <v>71</v>
      </c>
      <c r="H7207" t="s">
        <v>129</v>
      </c>
      <c r="I7207" t="s">
        <v>22</v>
      </c>
      <c r="J7207" t="s">
        <v>141</v>
      </c>
      <c r="K7207" t="s">
        <v>27137</v>
      </c>
      <c r="L7207" t="s">
        <v>27138</v>
      </c>
      <c r="M7207">
        <v>1.598333333</v>
      </c>
      <c r="N7207">
        <v>0</v>
      </c>
      <c r="O7207">
        <v>5</v>
      </c>
      <c r="P7207">
        <v>0</v>
      </c>
      <c r="Q7207">
        <v>0</v>
      </c>
      <c r="R7207">
        <v>0</v>
      </c>
      <c r="S7207">
        <v>7.9916669999999996</v>
      </c>
      <c r="T7207">
        <v>0</v>
      </c>
      <c r="U7207">
        <v>0</v>
      </c>
    </row>
    <row r="7208" spans="1:21" x14ac:dyDescent="0.25">
      <c r="A7208" t="s">
        <v>27139</v>
      </c>
      <c r="B7208">
        <v>1</v>
      </c>
      <c r="C7208" t="s">
        <v>79</v>
      </c>
      <c r="D7208" t="s">
        <v>120</v>
      </c>
      <c r="E7208" t="s">
        <v>27140</v>
      </c>
      <c r="F7208" t="s">
        <v>140</v>
      </c>
      <c r="G7208" t="s">
        <v>72</v>
      </c>
      <c r="H7208" t="s">
        <v>129</v>
      </c>
      <c r="I7208" t="s">
        <v>22</v>
      </c>
      <c r="J7208" t="s">
        <v>141</v>
      </c>
      <c r="K7208" t="s">
        <v>27141</v>
      </c>
      <c r="L7208" t="s">
        <v>27142</v>
      </c>
      <c r="M7208">
        <v>0.582777777</v>
      </c>
      <c r="N7208">
        <v>3</v>
      </c>
      <c r="O7208">
        <v>1564</v>
      </c>
      <c r="P7208">
        <v>0</v>
      </c>
      <c r="Q7208">
        <v>0</v>
      </c>
      <c r="R7208">
        <v>1.7483329999999999</v>
      </c>
      <c r="S7208">
        <v>911.46444299999996</v>
      </c>
      <c r="T7208">
        <v>0</v>
      </c>
      <c r="U7208">
        <v>0</v>
      </c>
    </row>
    <row r="7209" spans="1:21" x14ac:dyDescent="0.25">
      <c r="A7209" t="s">
        <v>27143</v>
      </c>
      <c r="B7209">
        <v>1</v>
      </c>
      <c r="C7209" t="s">
        <v>78</v>
      </c>
      <c r="D7209" t="s">
        <v>105</v>
      </c>
      <c r="E7209" t="s">
        <v>27144</v>
      </c>
      <c r="F7209" t="s">
        <v>4986</v>
      </c>
      <c r="G7209" t="s">
        <v>71</v>
      </c>
      <c r="H7209" t="s">
        <v>129</v>
      </c>
      <c r="I7209" t="s">
        <v>22</v>
      </c>
      <c r="J7209" t="s">
        <v>141</v>
      </c>
      <c r="K7209" t="s">
        <v>27145</v>
      </c>
      <c r="L7209" t="s">
        <v>27146</v>
      </c>
      <c r="M7209">
        <v>0.74055555500000003</v>
      </c>
      <c r="N7209">
        <v>0</v>
      </c>
      <c r="O7209">
        <v>0</v>
      </c>
      <c r="P7209">
        <v>0</v>
      </c>
      <c r="Q7209">
        <v>4</v>
      </c>
      <c r="R7209">
        <v>0</v>
      </c>
      <c r="S7209">
        <v>0</v>
      </c>
      <c r="T7209">
        <v>0</v>
      </c>
      <c r="U7209">
        <v>2.9622220000000001</v>
      </c>
    </row>
    <row r="7210" spans="1:21" x14ac:dyDescent="0.25">
      <c r="A7210" t="s">
        <v>27147</v>
      </c>
      <c r="B7210">
        <v>1</v>
      </c>
      <c r="C7210" t="s">
        <v>78</v>
      </c>
      <c r="D7210" t="s">
        <v>105</v>
      </c>
      <c r="E7210" t="s">
        <v>27144</v>
      </c>
      <c r="F7210" t="s">
        <v>4986</v>
      </c>
      <c r="G7210" t="s">
        <v>71</v>
      </c>
      <c r="H7210" t="s">
        <v>129</v>
      </c>
      <c r="I7210" t="s">
        <v>22</v>
      </c>
      <c r="J7210" t="s">
        <v>141</v>
      </c>
      <c r="K7210" t="s">
        <v>27148</v>
      </c>
      <c r="L7210" t="s">
        <v>27149</v>
      </c>
      <c r="M7210">
        <v>3.5761111109999999</v>
      </c>
      <c r="N7210">
        <v>0</v>
      </c>
      <c r="O7210">
        <v>0</v>
      </c>
      <c r="P7210">
        <v>0</v>
      </c>
      <c r="Q7210">
        <v>4</v>
      </c>
      <c r="R7210">
        <v>0</v>
      </c>
      <c r="S7210">
        <v>0</v>
      </c>
      <c r="T7210">
        <v>0</v>
      </c>
      <c r="U7210">
        <v>14.304444</v>
      </c>
    </row>
    <row r="7211" spans="1:21" x14ac:dyDescent="0.25">
      <c r="A7211" t="s">
        <v>27150</v>
      </c>
      <c r="B7211">
        <v>1</v>
      </c>
      <c r="C7211" t="s">
        <v>78</v>
      </c>
      <c r="D7211" t="s">
        <v>105</v>
      </c>
      <c r="E7211" t="s">
        <v>27144</v>
      </c>
      <c r="F7211" t="s">
        <v>4986</v>
      </c>
      <c r="G7211" t="s">
        <v>71</v>
      </c>
      <c r="H7211" t="s">
        <v>129</v>
      </c>
      <c r="I7211" t="s">
        <v>22</v>
      </c>
      <c r="J7211" t="s">
        <v>141</v>
      </c>
      <c r="K7211" t="s">
        <v>27151</v>
      </c>
      <c r="L7211" t="s">
        <v>27152</v>
      </c>
      <c r="M7211">
        <v>1.5391666660000001</v>
      </c>
      <c r="N7211">
        <v>0</v>
      </c>
      <c r="O7211">
        <v>0</v>
      </c>
      <c r="P7211">
        <v>0</v>
      </c>
      <c r="Q7211">
        <v>4</v>
      </c>
      <c r="R7211">
        <v>0</v>
      </c>
      <c r="S7211">
        <v>0</v>
      </c>
      <c r="T7211">
        <v>0</v>
      </c>
      <c r="U7211">
        <v>6.1566669999999997</v>
      </c>
    </row>
    <row r="7212" spans="1:21" x14ac:dyDescent="0.25">
      <c r="A7212" t="s">
        <v>27153</v>
      </c>
      <c r="B7212">
        <v>1</v>
      </c>
      <c r="C7212" t="s">
        <v>78</v>
      </c>
      <c r="D7212" t="s">
        <v>105</v>
      </c>
      <c r="E7212" t="s">
        <v>27154</v>
      </c>
      <c r="F7212" t="s">
        <v>5012</v>
      </c>
      <c r="G7212" t="s">
        <v>72</v>
      </c>
      <c r="H7212" t="s">
        <v>129</v>
      </c>
      <c r="I7212" t="s">
        <v>22</v>
      </c>
      <c r="J7212" t="s">
        <v>141</v>
      </c>
      <c r="K7212" t="s">
        <v>27155</v>
      </c>
      <c r="L7212" t="s">
        <v>27156</v>
      </c>
      <c r="M7212">
        <v>1.3647222219999999</v>
      </c>
      <c r="N7212">
        <v>0</v>
      </c>
      <c r="O7212">
        <v>0</v>
      </c>
      <c r="P7212">
        <v>1</v>
      </c>
      <c r="Q7212">
        <v>132</v>
      </c>
      <c r="R7212">
        <v>0</v>
      </c>
      <c r="S7212">
        <v>0</v>
      </c>
      <c r="T7212">
        <v>1.364722</v>
      </c>
      <c r="U7212">
        <v>180.14333300000001</v>
      </c>
    </row>
    <row r="7213" spans="1:21" x14ac:dyDescent="0.25">
      <c r="A7213" t="s">
        <v>27157</v>
      </c>
      <c r="B7213">
        <v>1</v>
      </c>
      <c r="C7213" t="s">
        <v>79</v>
      </c>
      <c r="D7213" t="s">
        <v>116</v>
      </c>
      <c r="E7213" t="s">
        <v>27158</v>
      </c>
      <c r="F7213" t="s">
        <v>4991</v>
      </c>
      <c r="G7213" t="s">
        <v>71</v>
      </c>
      <c r="H7213" t="s">
        <v>129</v>
      </c>
      <c r="I7213" t="s">
        <v>22</v>
      </c>
      <c r="J7213" t="s">
        <v>141</v>
      </c>
      <c r="K7213" t="s">
        <v>5534</v>
      </c>
      <c r="L7213" t="s">
        <v>27159</v>
      </c>
      <c r="M7213">
        <v>1.4016666659999999</v>
      </c>
      <c r="N7213">
        <v>0</v>
      </c>
      <c r="O7213">
        <v>0</v>
      </c>
      <c r="P7213">
        <v>0</v>
      </c>
      <c r="Q7213">
        <v>1</v>
      </c>
      <c r="R7213">
        <v>0</v>
      </c>
      <c r="S7213">
        <v>0</v>
      </c>
      <c r="T7213">
        <v>0</v>
      </c>
      <c r="U7213">
        <v>1.401667</v>
      </c>
    </row>
    <row r="7214" spans="1:21" x14ac:dyDescent="0.25">
      <c r="A7214" t="s">
        <v>27160</v>
      </c>
      <c r="B7214">
        <v>1</v>
      </c>
      <c r="C7214" t="s">
        <v>78</v>
      </c>
      <c r="D7214" t="s">
        <v>102</v>
      </c>
      <c r="E7214" t="s">
        <v>14411</v>
      </c>
      <c r="F7214" t="s">
        <v>140</v>
      </c>
      <c r="G7214" t="s">
        <v>72</v>
      </c>
      <c r="H7214" t="s">
        <v>129</v>
      </c>
      <c r="I7214" t="s">
        <v>22</v>
      </c>
      <c r="J7214" t="s">
        <v>141</v>
      </c>
      <c r="K7214" t="s">
        <v>27161</v>
      </c>
      <c r="L7214" t="s">
        <v>27162</v>
      </c>
      <c r="M7214">
        <v>0.44</v>
      </c>
      <c r="N7214">
        <v>0</v>
      </c>
      <c r="O7214">
        <v>0</v>
      </c>
      <c r="P7214">
        <v>6</v>
      </c>
      <c r="Q7214">
        <v>10</v>
      </c>
      <c r="R7214">
        <v>0</v>
      </c>
      <c r="S7214">
        <v>0</v>
      </c>
      <c r="T7214">
        <v>2.64</v>
      </c>
      <c r="U7214">
        <v>4.4000000000000004</v>
      </c>
    </row>
    <row r="7215" spans="1:21" x14ac:dyDescent="0.25">
      <c r="A7215" t="s">
        <v>27163</v>
      </c>
      <c r="B7215">
        <v>1</v>
      </c>
      <c r="C7215" t="s">
        <v>78</v>
      </c>
      <c r="D7215" t="s">
        <v>102</v>
      </c>
      <c r="E7215" t="s">
        <v>27164</v>
      </c>
      <c r="F7215" t="s">
        <v>5012</v>
      </c>
      <c r="G7215" t="s">
        <v>72</v>
      </c>
      <c r="H7215" t="s">
        <v>129</v>
      </c>
      <c r="I7215" t="s">
        <v>22</v>
      </c>
      <c r="J7215" t="s">
        <v>141</v>
      </c>
      <c r="K7215" t="s">
        <v>27165</v>
      </c>
      <c r="L7215" t="s">
        <v>27166</v>
      </c>
      <c r="M7215">
        <v>2.8194444440000002</v>
      </c>
      <c r="N7215">
        <v>0</v>
      </c>
      <c r="O7215">
        <v>0</v>
      </c>
      <c r="P7215">
        <v>0</v>
      </c>
      <c r="Q7215">
        <v>2</v>
      </c>
      <c r="R7215">
        <v>0</v>
      </c>
      <c r="S7215">
        <v>0</v>
      </c>
      <c r="T7215">
        <v>0</v>
      </c>
      <c r="U7215">
        <v>5.6388889999999998</v>
      </c>
    </row>
    <row r="7216" spans="1:21" x14ac:dyDescent="0.25">
      <c r="A7216" t="s">
        <v>27167</v>
      </c>
      <c r="B7216">
        <v>1</v>
      </c>
      <c r="C7216" t="s">
        <v>79</v>
      </c>
      <c r="D7216" t="s">
        <v>120</v>
      </c>
      <c r="E7216" t="s">
        <v>27168</v>
      </c>
      <c r="F7216" t="s">
        <v>5012</v>
      </c>
      <c r="G7216" t="s">
        <v>72</v>
      </c>
      <c r="H7216" t="s">
        <v>129</v>
      </c>
      <c r="I7216" t="s">
        <v>22</v>
      </c>
      <c r="J7216" t="s">
        <v>141</v>
      </c>
      <c r="K7216" t="s">
        <v>27169</v>
      </c>
      <c r="L7216" t="s">
        <v>27170</v>
      </c>
      <c r="M7216">
        <v>0.200555555</v>
      </c>
      <c r="N7216">
        <v>0</v>
      </c>
      <c r="O7216">
        <v>0</v>
      </c>
      <c r="P7216">
        <v>97</v>
      </c>
      <c r="Q7216">
        <v>0</v>
      </c>
      <c r="R7216">
        <v>0</v>
      </c>
      <c r="S7216">
        <v>0</v>
      </c>
      <c r="T7216">
        <v>19.453889</v>
      </c>
      <c r="U7216">
        <v>0</v>
      </c>
    </row>
    <row r="7217" spans="1:21" x14ac:dyDescent="0.25">
      <c r="A7217" t="s">
        <v>27171</v>
      </c>
      <c r="B7217">
        <v>1</v>
      </c>
      <c r="C7217" t="s">
        <v>79</v>
      </c>
      <c r="D7217" t="s">
        <v>120</v>
      </c>
      <c r="E7217" t="s">
        <v>1450</v>
      </c>
      <c r="F7217" t="s">
        <v>140</v>
      </c>
      <c r="G7217" t="s">
        <v>72</v>
      </c>
      <c r="H7217" t="s">
        <v>129</v>
      </c>
      <c r="I7217" t="s">
        <v>22</v>
      </c>
      <c r="J7217" t="s">
        <v>141</v>
      </c>
      <c r="K7217" t="s">
        <v>27172</v>
      </c>
      <c r="L7217" t="s">
        <v>27173</v>
      </c>
      <c r="M7217">
        <v>0.438611111</v>
      </c>
      <c r="N7217">
        <v>32</v>
      </c>
      <c r="O7217">
        <v>1579</v>
      </c>
      <c r="P7217">
        <v>155</v>
      </c>
      <c r="Q7217">
        <v>12</v>
      </c>
      <c r="R7217">
        <v>14.035556</v>
      </c>
      <c r="S7217">
        <v>692.56694400000003</v>
      </c>
      <c r="T7217">
        <v>67.984722000000005</v>
      </c>
      <c r="U7217">
        <v>5.2633330000000003</v>
      </c>
    </row>
    <row r="7218" spans="1:21" x14ac:dyDescent="0.25">
      <c r="A7218" t="s">
        <v>27174</v>
      </c>
      <c r="B7218">
        <v>1</v>
      </c>
      <c r="C7218" t="s">
        <v>79</v>
      </c>
      <c r="D7218" t="s">
        <v>120</v>
      </c>
      <c r="E7218" t="s">
        <v>1450</v>
      </c>
      <c r="F7218" t="s">
        <v>140</v>
      </c>
      <c r="G7218" t="s">
        <v>72</v>
      </c>
      <c r="H7218" t="s">
        <v>129</v>
      </c>
      <c r="I7218" t="s">
        <v>22</v>
      </c>
      <c r="J7218" t="s">
        <v>141</v>
      </c>
      <c r="K7218" t="s">
        <v>27175</v>
      </c>
      <c r="L7218" t="s">
        <v>27176</v>
      </c>
      <c r="M7218">
        <v>6.2222222000000001E-2</v>
      </c>
      <c r="N7218">
        <v>32</v>
      </c>
      <c r="O7218">
        <v>1577</v>
      </c>
      <c r="P7218">
        <v>250</v>
      </c>
      <c r="Q7218">
        <v>11</v>
      </c>
      <c r="R7218">
        <v>1.9911110000000001</v>
      </c>
      <c r="S7218">
        <v>98.124443999999997</v>
      </c>
      <c r="T7218">
        <v>15.555555999999999</v>
      </c>
      <c r="U7218">
        <v>0.68444400000000005</v>
      </c>
    </row>
    <row r="7219" spans="1:21" x14ac:dyDescent="0.25">
      <c r="A7219" t="s">
        <v>27177</v>
      </c>
      <c r="B7219">
        <v>1</v>
      </c>
      <c r="C7219" t="s">
        <v>79</v>
      </c>
      <c r="D7219" t="s">
        <v>120</v>
      </c>
      <c r="E7219" t="s">
        <v>27178</v>
      </c>
      <c r="F7219" t="s">
        <v>140</v>
      </c>
      <c r="G7219" t="s">
        <v>72</v>
      </c>
      <c r="H7219" t="s">
        <v>129</v>
      </c>
      <c r="I7219" t="s">
        <v>22</v>
      </c>
      <c r="J7219" t="s">
        <v>141</v>
      </c>
      <c r="K7219" t="s">
        <v>27179</v>
      </c>
      <c r="L7219" t="s">
        <v>27180</v>
      </c>
      <c r="M7219">
        <v>0.93305555500000004</v>
      </c>
      <c r="N7219">
        <v>0</v>
      </c>
      <c r="O7219">
        <v>0</v>
      </c>
      <c r="P7219">
        <v>1</v>
      </c>
      <c r="Q7219">
        <v>44</v>
      </c>
      <c r="R7219">
        <v>0</v>
      </c>
      <c r="S7219">
        <v>0</v>
      </c>
      <c r="T7219">
        <v>0.933056</v>
      </c>
      <c r="U7219">
        <v>41.054443999999997</v>
      </c>
    </row>
    <row r="7220" spans="1:21" x14ac:dyDescent="0.25">
      <c r="A7220" t="s">
        <v>27181</v>
      </c>
      <c r="B7220">
        <v>1</v>
      </c>
      <c r="C7220" t="s">
        <v>79</v>
      </c>
      <c r="D7220" t="s">
        <v>120</v>
      </c>
      <c r="E7220" t="s">
        <v>1434</v>
      </c>
      <c r="F7220" t="s">
        <v>140</v>
      </c>
      <c r="G7220" t="s">
        <v>72</v>
      </c>
      <c r="H7220" t="s">
        <v>129</v>
      </c>
      <c r="I7220" t="s">
        <v>22</v>
      </c>
      <c r="J7220" t="s">
        <v>141</v>
      </c>
      <c r="K7220" t="s">
        <v>27182</v>
      </c>
      <c r="L7220" t="s">
        <v>27183</v>
      </c>
      <c r="M7220">
        <v>0.42194444399999997</v>
      </c>
      <c r="N7220">
        <v>0</v>
      </c>
      <c r="O7220">
        <v>68</v>
      </c>
      <c r="P7220">
        <v>1</v>
      </c>
      <c r="Q7220">
        <v>2</v>
      </c>
      <c r="R7220">
        <v>0</v>
      </c>
      <c r="S7220">
        <v>28.692222000000001</v>
      </c>
      <c r="T7220">
        <v>0.42194399999999999</v>
      </c>
      <c r="U7220">
        <v>0.843889</v>
      </c>
    </row>
    <row r="7221" spans="1:21" x14ac:dyDescent="0.25">
      <c r="A7221" t="s">
        <v>27184</v>
      </c>
      <c r="B7221">
        <v>1</v>
      </c>
      <c r="C7221" t="s">
        <v>79</v>
      </c>
      <c r="D7221" t="s">
        <v>120</v>
      </c>
      <c r="E7221" t="s">
        <v>27185</v>
      </c>
      <c r="F7221" t="s">
        <v>4986</v>
      </c>
      <c r="G7221" t="s">
        <v>71</v>
      </c>
      <c r="H7221" t="s">
        <v>129</v>
      </c>
      <c r="I7221" t="s">
        <v>22</v>
      </c>
      <c r="J7221" t="s">
        <v>141</v>
      </c>
      <c r="K7221" t="s">
        <v>27186</v>
      </c>
      <c r="L7221" t="s">
        <v>27187</v>
      </c>
      <c r="M7221">
        <v>0.74944444399999999</v>
      </c>
      <c r="N7221">
        <v>0</v>
      </c>
      <c r="O7221">
        <v>38</v>
      </c>
      <c r="P7221">
        <v>0</v>
      </c>
      <c r="Q7221">
        <v>0</v>
      </c>
      <c r="R7221">
        <v>0</v>
      </c>
      <c r="S7221">
        <v>28.478888999999999</v>
      </c>
      <c r="T7221">
        <v>0</v>
      </c>
      <c r="U7221">
        <v>0</v>
      </c>
    </row>
    <row r="7222" spans="1:21" x14ac:dyDescent="0.25">
      <c r="A7222" t="s">
        <v>27188</v>
      </c>
      <c r="B7222">
        <v>1</v>
      </c>
      <c r="C7222" t="s">
        <v>79</v>
      </c>
      <c r="D7222" t="s">
        <v>120</v>
      </c>
      <c r="E7222" t="s">
        <v>27168</v>
      </c>
      <c r="F7222" t="s">
        <v>5012</v>
      </c>
      <c r="G7222" t="s">
        <v>72</v>
      </c>
      <c r="H7222" t="s">
        <v>129</v>
      </c>
      <c r="I7222" t="s">
        <v>22</v>
      </c>
      <c r="J7222" t="s">
        <v>141</v>
      </c>
      <c r="K7222" t="s">
        <v>27189</v>
      </c>
      <c r="L7222" t="s">
        <v>27190</v>
      </c>
      <c r="M7222">
        <v>1.860833333</v>
      </c>
      <c r="N7222">
        <v>0</v>
      </c>
      <c r="O7222">
        <v>0</v>
      </c>
      <c r="P7222">
        <v>97</v>
      </c>
      <c r="Q7222">
        <v>0</v>
      </c>
      <c r="R7222">
        <v>0</v>
      </c>
      <c r="S7222">
        <v>0</v>
      </c>
      <c r="T7222">
        <v>180.500833</v>
      </c>
      <c r="U7222">
        <v>0</v>
      </c>
    </row>
    <row r="7223" spans="1:21" x14ac:dyDescent="0.25">
      <c r="A7223" t="s">
        <v>27191</v>
      </c>
      <c r="B7223">
        <v>1</v>
      </c>
      <c r="C7223" t="s">
        <v>78</v>
      </c>
      <c r="D7223" t="s">
        <v>84</v>
      </c>
      <c r="E7223" t="s">
        <v>27192</v>
      </c>
      <c r="F7223" t="s">
        <v>4986</v>
      </c>
      <c r="G7223" t="s">
        <v>71</v>
      </c>
      <c r="H7223" t="s">
        <v>129</v>
      </c>
      <c r="I7223" t="s">
        <v>22</v>
      </c>
      <c r="J7223" t="s">
        <v>141</v>
      </c>
      <c r="K7223" t="s">
        <v>27193</v>
      </c>
      <c r="L7223" t="s">
        <v>27194</v>
      </c>
      <c r="M7223">
        <v>3.3319444439999999</v>
      </c>
      <c r="N7223">
        <v>0</v>
      </c>
      <c r="O7223">
        <v>53</v>
      </c>
      <c r="P7223">
        <v>0</v>
      </c>
      <c r="Q7223">
        <v>0</v>
      </c>
      <c r="R7223">
        <v>0</v>
      </c>
      <c r="S7223">
        <v>176.59305599999999</v>
      </c>
      <c r="T7223">
        <v>0</v>
      </c>
      <c r="U7223">
        <v>0</v>
      </c>
    </row>
    <row r="7224" spans="1:21" x14ac:dyDescent="0.25">
      <c r="A7224" t="s">
        <v>27195</v>
      </c>
      <c r="B7224">
        <v>1</v>
      </c>
      <c r="C7224" t="s">
        <v>78</v>
      </c>
      <c r="D7224" t="s">
        <v>99</v>
      </c>
      <c r="E7224" t="s">
        <v>27196</v>
      </c>
      <c r="F7224" t="s">
        <v>4991</v>
      </c>
      <c r="G7224" t="s">
        <v>71</v>
      </c>
      <c r="H7224" t="s">
        <v>129</v>
      </c>
      <c r="I7224" t="s">
        <v>22</v>
      </c>
      <c r="J7224" t="s">
        <v>141</v>
      </c>
      <c r="K7224" t="s">
        <v>27197</v>
      </c>
      <c r="L7224" t="s">
        <v>27198</v>
      </c>
      <c r="M7224">
        <v>3.1383333329999998</v>
      </c>
      <c r="N7224">
        <v>0</v>
      </c>
      <c r="O7224">
        <v>1</v>
      </c>
      <c r="P7224">
        <v>0</v>
      </c>
      <c r="Q7224">
        <v>0</v>
      </c>
      <c r="R7224">
        <v>0</v>
      </c>
      <c r="S7224">
        <v>3.1383329999999998</v>
      </c>
      <c r="T7224">
        <v>0</v>
      </c>
      <c r="U7224">
        <v>0</v>
      </c>
    </row>
    <row r="7225" spans="1:21" x14ac:dyDescent="0.25">
      <c r="A7225" t="s">
        <v>27199</v>
      </c>
      <c r="B7225">
        <v>1</v>
      </c>
      <c r="C7225" t="s">
        <v>78</v>
      </c>
      <c r="D7225" t="s">
        <v>84</v>
      </c>
      <c r="E7225" t="s">
        <v>27200</v>
      </c>
      <c r="F7225" t="s">
        <v>5070</v>
      </c>
      <c r="G7225" t="s">
        <v>71</v>
      </c>
      <c r="H7225" t="s">
        <v>129</v>
      </c>
      <c r="I7225" t="s">
        <v>22</v>
      </c>
      <c r="J7225" t="s">
        <v>141</v>
      </c>
      <c r="K7225" t="s">
        <v>27201</v>
      </c>
      <c r="L7225" t="s">
        <v>27202</v>
      </c>
      <c r="M7225">
        <v>3.289722222</v>
      </c>
      <c r="N7225">
        <v>0</v>
      </c>
      <c r="O7225">
        <v>1</v>
      </c>
      <c r="P7225">
        <v>0</v>
      </c>
      <c r="Q7225">
        <v>0</v>
      </c>
      <c r="R7225">
        <v>0</v>
      </c>
      <c r="S7225">
        <v>3.2897219999999998</v>
      </c>
      <c r="T7225">
        <v>0</v>
      </c>
      <c r="U7225">
        <v>0</v>
      </c>
    </row>
    <row r="7226" spans="1:21" x14ac:dyDescent="0.25">
      <c r="A7226" t="s">
        <v>27203</v>
      </c>
      <c r="B7226">
        <v>1</v>
      </c>
      <c r="C7226" t="s">
        <v>78</v>
      </c>
      <c r="D7226" t="s">
        <v>81</v>
      </c>
      <c r="E7226" t="s">
        <v>27204</v>
      </c>
      <c r="F7226" t="s">
        <v>5070</v>
      </c>
      <c r="G7226" t="s">
        <v>71</v>
      </c>
      <c r="H7226" t="s">
        <v>129</v>
      </c>
      <c r="I7226" t="s">
        <v>22</v>
      </c>
      <c r="J7226" t="s">
        <v>141</v>
      </c>
      <c r="K7226" t="s">
        <v>27205</v>
      </c>
      <c r="L7226" t="s">
        <v>27206</v>
      </c>
      <c r="M7226">
        <v>1.4611111109999999</v>
      </c>
      <c r="N7226">
        <v>0</v>
      </c>
      <c r="O7226">
        <v>1</v>
      </c>
      <c r="P7226">
        <v>0</v>
      </c>
      <c r="Q7226">
        <v>0</v>
      </c>
      <c r="R7226">
        <v>0</v>
      </c>
      <c r="S7226">
        <v>1.461111</v>
      </c>
      <c r="T7226">
        <v>0</v>
      </c>
      <c r="U7226">
        <v>0</v>
      </c>
    </row>
    <row r="7227" spans="1:21" x14ac:dyDescent="0.25">
      <c r="A7227" t="s">
        <v>27207</v>
      </c>
      <c r="B7227">
        <v>1</v>
      </c>
      <c r="C7227" t="s">
        <v>79</v>
      </c>
      <c r="D7227" t="s">
        <v>117</v>
      </c>
      <c r="E7227" t="s">
        <v>27208</v>
      </c>
      <c r="F7227" t="s">
        <v>4991</v>
      </c>
      <c r="G7227" t="s">
        <v>71</v>
      </c>
      <c r="H7227" t="s">
        <v>129</v>
      </c>
      <c r="I7227" t="s">
        <v>22</v>
      </c>
      <c r="J7227" t="s">
        <v>141</v>
      </c>
      <c r="K7227" t="s">
        <v>27209</v>
      </c>
      <c r="L7227" t="s">
        <v>27210</v>
      </c>
      <c r="M7227">
        <v>1.1588888879999999</v>
      </c>
      <c r="N7227">
        <v>0</v>
      </c>
      <c r="O7227">
        <v>0</v>
      </c>
      <c r="P7227">
        <v>0</v>
      </c>
      <c r="Q7227">
        <v>1</v>
      </c>
      <c r="R7227">
        <v>0</v>
      </c>
      <c r="S7227">
        <v>0</v>
      </c>
      <c r="T7227">
        <v>0</v>
      </c>
      <c r="U7227">
        <v>1.1588890000000001</v>
      </c>
    </row>
    <row r="7228" spans="1:21" x14ac:dyDescent="0.25">
      <c r="A7228" t="s">
        <v>27211</v>
      </c>
      <c r="B7228">
        <v>1</v>
      </c>
      <c r="C7228" t="s">
        <v>79</v>
      </c>
      <c r="D7228" t="s">
        <v>120</v>
      </c>
      <c r="E7228" t="s">
        <v>27212</v>
      </c>
      <c r="F7228" t="s">
        <v>5626</v>
      </c>
      <c r="G7228" t="s">
        <v>71</v>
      </c>
      <c r="H7228" t="s">
        <v>129</v>
      </c>
      <c r="I7228" t="s">
        <v>24</v>
      </c>
      <c r="J7228" t="s">
        <v>141</v>
      </c>
      <c r="K7228" t="s">
        <v>27213</v>
      </c>
      <c r="L7228" t="s">
        <v>27214</v>
      </c>
      <c r="M7228">
        <v>0.73833333300000004</v>
      </c>
      <c r="N7228">
        <v>0</v>
      </c>
      <c r="O7228">
        <v>145</v>
      </c>
      <c r="P7228">
        <v>0</v>
      </c>
      <c r="Q7228">
        <v>0</v>
      </c>
      <c r="R7228">
        <v>0</v>
      </c>
      <c r="S7228">
        <v>107.058333</v>
      </c>
      <c r="T7228">
        <v>0</v>
      </c>
      <c r="U7228">
        <v>0</v>
      </c>
    </row>
    <row r="7229" spans="1:21" x14ac:dyDescent="0.25">
      <c r="A7229" t="s">
        <v>27215</v>
      </c>
      <c r="B7229">
        <v>1</v>
      </c>
      <c r="C7229" t="s">
        <v>79</v>
      </c>
      <c r="D7229" t="s">
        <v>120</v>
      </c>
      <c r="E7229" t="s">
        <v>27216</v>
      </c>
      <c r="F7229" t="s">
        <v>4991</v>
      </c>
      <c r="G7229" t="s">
        <v>71</v>
      </c>
      <c r="H7229" t="s">
        <v>129</v>
      </c>
      <c r="I7229" t="s">
        <v>22</v>
      </c>
      <c r="J7229" t="s">
        <v>141</v>
      </c>
      <c r="K7229" t="s">
        <v>27217</v>
      </c>
      <c r="L7229" t="s">
        <v>27218</v>
      </c>
      <c r="M7229">
        <v>1.428055555</v>
      </c>
      <c r="N7229">
        <v>0</v>
      </c>
      <c r="O7229">
        <v>2</v>
      </c>
      <c r="P7229">
        <v>0</v>
      </c>
      <c r="Q7229">
        <v>0</v>
      </c>
      <c r="R7229">
        <v>0</v>
      </c>
      <c r="S7229">
        <v>2.8561109999999998</v>
      </c>
      <c r="T7229">
        <v>0</v>
      </c>
      <c r="U7229">
        <v>0</v>
      </c>
    </row>
    <row r="7230" spans="1:21" x14ac:dyDescent="0.25">
      <c r="A7230" t="s">
        <v>27219</v>
      </c>
      <c r="B7230">
        <v>1</v>
      </c>
      <c r="C7230" t="s">
        <v>79</v>
      </c>
      <c r="D7230" t="s">
        <v>120</v>
      </c>
      <c r="E7230" t="s">
        <v>27220</v>
      </c>
      <c r="F7230" t="s">
        <v>5012</v>
      </c>
      <c r="G7230" t="s">
        <v>72</v>
      </c>
      <c r="H7230" t="s">
        <v>129</v>
      </c>
      <c r="I7230" t="s">
        <v>22</v>
      </c>
      <c r="J7230" t="s">
        <v>141</v>
      </c>
      <c r="K7230" t="s">
        <v>27221</v>
      </c>
      <c r="L7230" t="s">
        <v>27222</v>
      </c>
      <c r="M7230">
        <v>1.378333333</v>
      </c>
      <c r="N7230">
        <v>0</v>
      </c>
      <c r="O7230">
        <v>39</v>
      </c>
      <c r="P7230">
        <v>119</v>
      </c>
      <c r="Q7230">
        <v>4</v>
      </c>
      <c r="R7230">
        <v>0</v>
      </c>
      <c r="S7230">
        <v>53.755000000000003</v>
      </c>
      <c r="T7230">
        <v>164.02166700000001</v>
      </c>
      <c r="U7230">
        <v>5.5133330000000003</v>
      </c>
    </row>
    <row r="7231" spans="1:21" x14ac:dyDescent="0.25">
      <c r="A7231" t="s">
        <v>27223</v>
      </c>
      <c r="B7231">
        <v>1</v>
      </c>
      <c r="C7231" t="s">
        <v>79</v>
      </c>
      <c r="D7231" t="s">
        <v>120</v>
      </c>
      <c r="E7231" t="s">
        <v>26027</v>
      </c>
      <c r="F7231" t="s">
        <v>140</v>
      </c>
      <c r="G7231" t="s">
        <v>72</v>
      </c>
      <c r="H7231" t="s">
        <v>129</v>
      </c>
      <c r="I7231" t="s">
        <v>22</v>
      </c>
      <c r="J7231" t="s">
        <v>141</v>
      </c>
      <c r="K7231" t="s">
        <v>27224</v>
      </c>
      <c r="L7231" t="s">
        <v>27225</v>
      </c>
      <c r="M7231">
        <v>0.390833333</v>
      </c>
      <c r="N7231">
        <v>2</v>
      </c>
      <c r="O7231">
        <v>329</v>
      </c>
      <c r="P7231">
        <v>146</v>
      </c>
      <c r="Q7231">
        <v>55</v>
      </c>
      <c r="R7231">
        <v>0.781667</v>
      </c>
      <c r="S7231">
        <v>128.58416700000001</v>
      </c>
      <c r="T7231">
        <v>57.061667</v>
      </c>
      <c r="U7231">
        <v>21.495833000000001</v>
      </c>
    </row>
    <row r="7232" spans="1:21" x14ac:dyDescent="0.25">
      <c r="A7232" t="s">
        <v>27226</v>
      </c>
      <c r="B7232">
        <v>1</v>
      </c>
      <c r="C7232" t="s">
        <v>79</v>
      </c>
      <c r="D7232" t="s">
        <v>119</v>
      </c>
      <c r="E7232" t="s">
        <v>27227</v>
      </c>
      <c r="F7232" t="s">
        <v>128</v>
      </c>
      <c r="G7232" t="s">
        <v>71</v>
      </c>
      <c r="H7232" t="s">
        <v>129</v>
      </c>
      <c r="I7232" t="s">
        <v>22</v>
      </c>
      <c r="J7232" t="s">
        <v>130</v>
      </c>
      <c r="K7232" t="s">
        <v>27228</v>
      </c>
      <c r="L7232" t="s">
        <v>27229</v>
      </c>
      <c r="M7232">
        <v>4.4737591659999998</v>
      </c>
      <c r="N7232">
        <v>0</v>
      </c>
      <c r="O7232">
        <v>140</v>
      </c>
      <c r="P7232">
        <v>0</v>
      </c>
      <c r="Q7232">
        <v>0</v>
      </c>
      <c r="R7232">
        <v>0</v>
      </c>
      <c r="S7232">
        <v>626.32628299999999</v>
      </c>
      <c r="T7232">
        <v>0</v>
      </c>
      <c r="U7232">
        <v>0</v>
      </c>
    </row>
    <row r="7233" spans="1:21" x14ac:dyDescent="0.25">
      <c r="A7233" t="s">
        <v>27230</v>
      </c>
      <c r="B7233">
        <v>1</v>
      </c>
      <c r="C7233" t="s">
        <v>79</v>
      </c>
      <c r="D7233" t="s">
        <v>120</v>
      </c>
      <c r="E7233" t="s">
        <v>27231</v>
      </c>
      <c r="F7233" t="s">
        <v>4986</v>
      </c>
      <c r="G7233" t="s">
        <v>71</v>
      </c>
      <c r="H7233" t="s">
        <v>129</v>
      </c>
      <c r="I7233" t="s">
        <v>22</v>
      </c>
      <c r="J7233" t="s">
        <v>141</v>
      </c>
      <c r="K7233" t="s">
        <v>27232</v>
      </c>
      <c r="L7233" t="s">
        <v>27233</v>
      </c>
      <c r="M7233">
        <v>1.2169444439999999</v>
      </c>
      <c r="N7233">
        <v>0</v>
      </c>
      <c r="O7233">
        <v>502</v>
      </c>
      <c r="P7233">
        <v>0</v>
      </c>
      <c r="Q7233">
        <v>0</v>
      </c>
      <c r="R7233">
        <v>0</v>
      </c>
      <c r="S7233">
        <v>610.90611100000001</v>
      </c>
      <c r="T7233">
        <v>0</v>
      </c>
      <c r="U7233">
        <v>0</v>
      </c>
    </row>
    <row r="7234" spans="1:21" x14ac:dyDescent="0.25">
      <c r="A7234" t="s">
        <v>27234</v>
      </c>
      <c r="B7234">
        <v>1</v>
      </c>
      <c r="C7234" t="s">
        <v>79</v>
      </c>
      <c r="D7234" t="s">
        <v>120</v>
      </c>
      <c r="E7234" t="s">
        <v>26759</v>
      </c>
      <c r="F7234" t="s">
        <v>140</v>
      </c>
      <c r="G7234" t="s">
        <v>72</v>
      </c>
      <c r="H7234" t="s">
        <v>129</v>
      </c>
      <c r="I7234" t="s">
        <v>22</v>
      </c>
      <c r="J7234" t="s">
        <v>141</v>
      </c>
      <c r="K7234" t="s">
        <v>27235</v>
      </c>
      <c r="L7234" t="s">
        <v>27236</v>
      </c>
      <c r="M7234">
        <v>0.50138888800000003</v>
      </c>
      <c r="N7234">
        <v>2</v>
      </c>
      <c r="O7234">
        <v>329</v>
      </c>
      <c r="P7234">
        <v>328</v>
      </c>
      <c r="Q7234">
        <v>55</v>
      </c>
      <c r="R7234">
        <v>1.0027779999999999</v>
      </c>
      <c r="S7234">
        <v>164.95694399999999</v>
      </c>
      <c r="T7234">
        <v>164.455555</v>
      </c>
      <c r="U7234">
        <v>27.576388999999999</v>
      </c>
    </row>
    <row r="7235" spans="1:21" x14ac:dyDescent="0.25">
      <c r="A7235" t="s">
        <v>27237</v>
      </c>
      <c r="B7235">
        <v>1</v>
      </c>
      <c r="C7235" t="s">
        <v>79</v>
      </c>
      <c r="D7235" t="s">
        <v>120</v>
      </c>
      <c r="E7235" t="s">
        <v>27238</v>
      </c>
      <c r="F7235" t="s">
        <v>140</v>
      </c>
      <c r="G7235" t="s">
        <v>72</v>
      </c>
      <c r="H7235" t="s">
        <v>129</v>
      </c>
      <c r="I7235" t="s">
        <v>22</v>
      </c>
      <c r="J7235" t="s">
        <v>141</v>
      </c>
      <c r="K7235" t="s">
        <v>27239</v>
      </c>
      <c r="L7235" t="s">
        <v>27240</v>
      </c>
      <c r="M7235">
        <v>0.222222222</v>
      </c>
      <c r="N7235">
        <v>0</v>
      </c>
      <c r="O7235">
        <v>147</v>
      </c>
      <c r="P7235">
        <v>1</v>
      </c>
      <c r="Q7235">
        <v>5</v>
      </c>
      <c r="R7235">
        <v>0</v>
      </c>
      <c r="S7235">
        <v>32.666666999999997</v>
      </c>
      <c r="T7235">
        <v>0.222222</v>
      </c>
      <c r="U7235">
        <v>1.111111</v>
      </c>
    </row>
    <row r="7236" spans="1:21" x14ac:dyDescent="0.25">
      <c r="A7236" t="s">
        <v>27241</v>
      </c>
      <c r="B7236">
        <v>1</v>
      </c>
      <c r="C7236" t="s">
        <v>79</v>
      </c>
      <c r="D7236" t="s">
        <v>120</v>
      </c>
      <c r="E7236" t="s">
        <v>27238</v>
      </c>
      <c r="F7236" t="s">
        <v>140</v>
      </c>
      <c r="G7236" t="s">
        <v>72</v>
      </c>
      <c r="H7236" t="s">
        <v>129</v>
      </c>
      <c r="I7236" t="s">
        <v>22</v>
      </c>
      <c r="J7236" t="s">
        <v>141</v>
      </c>
      <c r="K7236" t="s">
        <v>27242</v>
      </c>
      <c r="L7236" t="s">
        <v>27243</v>
      </c>
      <c r="M7236">
        <v>1.3977777769999999</v>
      </c>
      <c r="N7236">
        <v>0</v>
      </c>
      <c r="O7236">
        <v>2378</v>
      </c>
      <c r="P7236">
        <v>138</v>
      </c>
      <c r="Q7236">
        <v>135</v>
      </c>
      <c r="R7236">
        <v>0</v>
      </c>
      <c r="S7236">
        <v>3323.9155540000002</v>
      </c>
      <c r="T7236">
        <v>192.89333300000001</v>
      </c>
      <c r="U7236">
        <v>188.7</v>
      </c>
    </row>
    <row r="7237" spans="1:21" x14ac:dyDescent="0.25">
      <c r="A7237" t="s">
        <v>27244</v>
      </c>
      <c r="B7237">
        <v>1</v>
      </c>
      <c r="C7237" t="s">
        <v>79</v>
      </c>
      <c r="D7237" t="s">
        <v>120</v>
      </c>
      <c r="E7237" t="s">
        <v>1446</v>
      </c>
      <c r="F7237" t="s">
        <v>140</v>
      </c>
      <c r="G7237" t="s">
        <v>72</v>
      </c>
      <c r="H7237" t="s">
        <v>129</v>
      </c>
      <c r="I7237" t="s">
        <v>22</v>
      </c>
      <c r="J7237" t="s">
        <v>141</v>
      </c>
      <c r="K7237" t="s">
        <v>27245</v>
      </c>
      <c r="L7237" t="s">
        <v>27246</v>
      </c>
      <c r="M7237">
        <v>0.38</v>
      </c>
      <c r="N7237">
        <v>2</v>
      </c>
      <c r="O7237">
        <v>329</v>
      </c>
      <c r="P7237">
        <v>328</v>
      </c>
      <c r="Q7237">
        <v>55</v>
      </c>
      <c r="R7237">
        <v>0.76</v>
      </c>
      <c r="S7237">
        <v>125.02</v>
      </c>
      <c r="T7237">
        <v>124.64</v>
      </c>
      <c r="U7237">
        <v>20.9</v>
      </c>
    </row>
    <row r="7238" spans="1:21" x14ac:dyDescent="0.25">
      <c r="A7238" t="s">
        <v>27247</v>
      </c>
      <c r="B7238">
        <v>1</v>
      </c>
      <c r="C7238" t="s">
        <v>79</v>
      </c>
      <c r="D7238" t="s">
        <v>120</v>
      </c>
      <c r="E7238" t="s">
        <v>26814</v>
      </c>
      <c r="F7238" t="s">
        <v>6570</v>
      </c>
      <c r="G7238" t="s">
        <v>72</v>
      </c>
      <c r="H7238" t="s">
        <v>129</v>
      </c>
      <c r="I7238" t="s">
        <v>22</v>
      </c>
      <c r="J7238" t="s">
        <v>141</v>
      </c>
      <c r="K7238" t="s">
        <v>27248</v>
      </c>
      <c r="L7238" t="s">
        <v>27249</v>
      </c>
      <c r="M7238">
        <v>1.9569444439999999</v>
      </c>
      <c r="N7238">
        <v>0</v>
      </c>
      <c r="O7238">
        <v>0</v>
      </c>
      <c r="P7238">
        <v>0</v>
      </c>
      <c r="Q7238">
        <v>14</v>
      </c>
      <c r="R7238">
        <v>0</v>
      </c>
      <c r="S7238">
        <v>0</v>
      </c>
      <c r="T7238">
        <v>0</v>
      </c>
      <c r="U7238">
        <v>27.397221999999999</v>
      </c>
    </row>
    <row r="7239" spans="1:21" x14ac:dyDescent="0.25">
      <c r="A7239" t="s">
        <v>27250</v>
      </c>
      <c r="B7239">
        <v>1</v>
      </c>
      <c r="C7239" t="s">
        <v>79</v>
      </c>
      <c r="D7239" t="s">
        <v>120</v>
      </c>
      <c r="E7239" t="s">
        <v>26806</v>
      </c>
      <c r="F7239" t="s">
        <v>4986</v>
      </c>
      <c r="G7239" t="s">
        <v>71</v>
      </c>
      <c r="H7239" t="s">
        <v>129</v>
      </c>
      <c r="I7239" t="s">
        <v>22</v>
      </c>
      <c r="J7239" t="s">
        <v>141</v>
      </c>
      <c r="K7239" t="s">
        <v>27251</v>
      </c>
      <c r="L7239" t="s">
        <v>27252</v>
      </c>
      <c r="M7239">
        <v>0.60666666599999997</v>
      </c>
      <c r="N7239">
        <v>0</v>
      </c>
      <c r="O7239">
        <v>10</v>
      </c>
      <c r="P7239">
        <v>0</v>
      </c>
      <c r="Q7239">
        <v>0</v>
      </c>
      <c r="R7239">
        <v>0</v>
      </c>
      <c r="S7239">
        <v>6.0666669999999998</v>
      </c>
      <c r="T7239">
        <v>0</v>
      </c>
      <c r="U7239">
        <v>0</v>
      </c>
    </row>
    <row r="7240" spans="1:21" x14ac:dyDescent="0.25">
      <c r="A7240" t="s">
        <v>27253</v>
      </c>
      <c r="B7240">
        <v>1</v>
      </c>
      <c r="C7240" t="s">
        <v>78</v>
      </c>
      <c r="D7240" t="s">
        <v>107</v>
      </c>
      <c r="E7240" t="s">
        <v>27254</v>
      </c>
      <c r="F7240" t="s">
        <v>128</v>
      </c>
      <c r="G7240" t="s">
        <v>71</v>
      </c>
      <c r="H7240" t="s">
        <v>129</v>
      </c>
      <c r="I7240" t="s">
        <v>22</v>
      </c>
      <c r="J7240" t="s">
        <v>130</v>
      </c>
      <c r="K7240" t="s">
        <v>27255</v>
      </c>
      <c r="L7240" t="s">
        <v>27256</v>
      </c>
      <c r="M7240">
        <v>5.9952777770000001</v>
      </c>
      <c r="N7240">
        <v>0</v>
      </c>
      <c r="O7240">
        <v>0</v>
      </c>
      <c r="P7240">
        <v>1</v>
      </c>
      <c r="Q7240">
        <v>100</v>
      </c>
      <c r="R7240">
        <v>0</v>
      </c>
      <c r="S7240">
        <v>0</v>
      </c>
      <c r="T7240">
        <v>5.9952779999999999</v>
      </c>
      <c r="U7240">
        <v>599.52777800000001</v>
      </c>
    </row>
    <row r="7241" spans="1:21" x14ac:dyDescent="0.25">
      <c r="A7241" t="s">
        <v>27257</v>
      </c>
      <c r="B7241">
        <v>1</v>
      </c>
      <c r="C7241" t="s">
        <v>78</v>
      </c>
      <c r="D7241" t="s">
        <v>91</v>
      </c>
      <c r="E7241" t="s">
        <v>24003</v>
      </c>
      <c r="F7241" t="s">
        <v>140</v>
      </c>
      <c r="G7241" t="s">
        <v>72</v>
      </c>
      <c r="H7241" t="s">
        <v>129</v>
      </c>
      <c r="I7241" t="s">
        <v>22</v>
      </c>
      <c r="J7241" t="s">
        <v>141</v>
      </c>
      <c r="K7241" t="s">
        <v>27258</v>
      </c>
      <c r="L7241" t="s">
        <v>27259</v>
      </c>
      <c r="M7241">
        <v>0.88388888799999998</v>
      </c>
      <c r="N7241">
        <v>0</v>
      </c>
      <c r="O7241">
        <v>0</v>
      </c>
      <c r="P7241">
        <v>30</v>
      </c>
      <c r="Q7241">
        <v>608</v>
      </c>
      <c r="R7241">
        <v>0</v>
      </c>
      <c r="S7241">
        <v>0</v>
      </c>
      <c r="T7241">
        <v>26.516667000000002</v>
      </c>
      <c r="U7241">
        <v>537.40444400000001</v>
      </c>
    </row>
    <row r="7242" spans="1:21" x14ac:dyDescent="0.25">
      <c r="A7242" t="s">
        <v>27260</v>
      </c>
      <c r="B7242">
        <v>1</v>
      </c>
      <c r="C7242" t="s">
        <v>78</v>
      </c>
      <c r="D7242" t="s">
        <v>91</v>
      </c>
      <c r="E7242" t="s">
        <v>27261</v>
      </c>
      <c r="F7242" t="s">
        <v>140</v>
      </c>
      <c r="G7242" t="s">
        <v>72</v>
      </c>
      <c r="H7242" t="s">
        <v>129</v>
      </c>
      <c r="I7242" t="s">
        <v>22</v>
      </c>
      <c r="J7242" t="s">
        <v>141</v>
      </c>
      <c r="K7242" t="s">
        <v>27262</v>
      </c>
      <c r="L7242" t="s">
        <v>27263</v>
      </c>
      <c r="M7242">
        <v>1.4375</v>
      </c>
      <c r="N7242">
        <v>0</v>
      </c>
      <c r="O7242">
        <v>0</v>
      </c>
      <c r="P7242">
        <v>6</v>
      </c>
      <c r="Q7242">
        <v>0</v>
      </c>
      <c r="R7242">
        <v>0</v>
      </c>
      <c r="S7242">
        <v>0</v>
      </c>
      <c r="T7242">
        <v>8.625</v>
      </c>
      <c r="U7242">
        <v>0</v>
      </c>
    </row>
    <row r="7243" spans="1:21" x14ac:dyDescent="0.25">
      <c r="A7243" t="s">
        <v>27264</v>
      </c>
      <c r="B7243">
        <v>1</v>
      </c>
      <c r="C7243" t="s">
        <v>78</v>
      </c>
      <c r="D7243" t="s">
        <v>91</v>
      </c>
      <c r="E7243" t="s">
        <v>24003</v>
      </c>
      <c r="F7243" t="s">
        <v>140</v>
      </c>
      <c r="G7243" t="s">
        <v>72</v>
      </c>
      <c r="H7243" t="s">
        <v>129</v>
      </c>
      <c r="I7243" t="s">
        <v>22</v>
      </c>
      <c r="J7243" t="s">
        <v>141</v>
      </c>
      <c r="K7243" t="s">
        <v>27265</v>
      </c>
      <c r="L7243" t="s">
        <v>27266</v>
      </c>
      <c r="M7243">
        <v>0.55694444399999998</v>
      </c>
      <c r="N7243">
        <v>0</v>
      </c>
      <c r="O7243">
        <v>0</v>
      </c>
      <c r="P7243">
        <v>30</v>
      </c>
      <c r="Q7243">
        <v>608</v>
      </c>
      <c r="R7243">
        <v>0</v>
      </c>
      <c r="S7243">
        <v>0</v>
      </c>
      <c r="T7243">
        <v>16.708333</v>
      </c>
      <c r="U7243">
        <v>338.62222200000002</v>
      </c>
    </row>
    <row r="7244" spans="1:21" x14ac:dyDescent="0.25">
      <c r="A7244" t="s">
        <v>27267</v>
      </c>
      <c r="B7244">
        <v>1</v>
      </c>
      <c r="C7244" t="s">
        <v>79</v>
      </c>
      <c r="D7244" t="s">
        <v>120</v>
      </c>
      <c r="E7244" t="s">
        <v>27268</v>
      </c>
      <c r="F7244" t="s">
        <v>5417</v>
      </c>
      <c r="G7244" t="s">
        <v>71</v>
      </c>
      <c r="H7244" t="s">
        <v>129</v>
      </c>
      <c r="I7244" t="s">
        <v>22</v>
      </c>
      <c r="J7244" t="s">
        <v>141</v>
      </c>
      <c r="K7244" t="s">
        <v>27269</v>
      </c>
      <c r="L7244" t="s">
        <v>27270</v>
      </c>
      <c r="M7244">
        <v>0.82777777699999999</v>
      </c>
      <c r="N7244">
        <v>0</v>
      </c>
      <c r="O7244">
        <v>5</v>
      </c>
      <c r="P7244">
        <v>0</v>
      </c>
      <c r="Q7244">
        <v>0</v>
      </c>
      <c r="R7244">
        <v>0</v>
      </c>
      <c r="S7244">
        <v>4.1388889999999998</v>
      </c>
      <c r="T7244">
        <v>0</v>
      </c>
      <c r="U7244">
        <v>0</v>
      </c>
    </row>
    <row r="7245" spans="1:21" x14ac:dyDescent="0.25">
      <c r="A7245" t="s">
        <v>27271</v>
      </c>
      <c r="B7245">
        <v>1</v>
      </c>
      <c r="C7245" t="s">
        <v>79</v>
      </c>
      <c r="D7245" t="s">
        <v>120</v>
      </c>
      <c r="E7245" t="s">
        <v>27272</v>
      </c>
      <c r="F7245" t="s">
        <v>9373</v>
      </c>
      <c r="G7245" t="s">
        <v>71</v>
      </c>
      <c r="H7245" t="s">
        <v>129</v>
      </c>
      <c r="I7245" t="s">
        <v>22</v>
      </c>
      <c r="J7245" t="s">
        <v>141</v>
      </c>
      <c r="K7245" t="s">
        <v>27273</v>
      </c>
      <c r="L7245" t="s">
        <v>27274</v>
      </c>
      <c r="M7245">
        <v>1.2847222220000001</v>
      </c>
      <c r="N7245">
        <v>0</v>
      </c>
      <c r="O7245">
        <v>283</v>
      </c>
      <c r="P7245">
        <v>0</v>
      </c>
      <c r="Q7245">
        <v>0</v>
      </c>
      <c r="R7245">
        <v>0</v>
      </c>
      <c r="S7245">
        <v>363.57638900000001</v>
      </c>
      <c r="T7245">
        <v>0</v>
      </c>
      <c r="U7245">
        <v>0</v>
      </c>
    </row>
    <row r="7246" spans="1:21" x14ac:dyDescent="0.25">
      <c r="A7246" t="s">
        <v>27275</v>
      </c>
      <c r="B7246">
        <v>1</v>
      </c>
      <c r="C7246" t="s">
        <v>78</v>
      </c>
      <c r="D7246" t="s">
        <v>105</v>
      </c>
      <c r="E7246" t="s">
        <v>27276</v>
      </c>
      <c r="F7246" t="s">
        <v>140</v>
      </c>
      <c r="G7246" t="s">
        <v>72</v>
      </c>
      <c r="H7246" t="s">
        <v>129</v>
      </c>
      <c r="I7246" t="s">
        <v>22</v>
      </c>
      <c r="J7246" t="s">
        <v>141</v>
      </c>
      <c r="K7246" t="s">
        <v>27277</v>
      </c>
      <c r="L7246" t="s">
        <v>27278</v>
      </c>
      <c r="M7246">
        <v>0.134444444</v>
      </c>
      <c r="N7246">
        <v>0</v>
      </c>
      <c r="O7246">
        <v>0</v>
      </c>
      <c r="P7246">
        <v>90</v>
      </c>
      <c r="Q7246">
        <v>984</v>
      </c>
      <c r="R7246">
        <v>0</v>
      </c>
      <c r="S7246">
        <v>0</v>
      </c>
      <c r="T7246">
        <v>12.1</v>
      </c>
      <c r="U7246">
        <v>132.29333299999999</v>
      </c>
    </row>
    <row r="7247" spans="1:21" x14ac:dyDescent="0.25">
      <c r="A7247" t="s">
        <v>27279</v>
      </c>
      <c r="B7247">
        <v>1</v>
      </c>
      <c r="C7247" t="s">
        <v>78</v>
      </c>
      <c r="D7247" t="s">
        <v>105</v>
      </c>
      <c r="E7247" t="s">
        <v>27280</v>
      </c>
      <c r="F7247" t="s">
        <v>140</v>
      </c>
      <c r="G7247" t="s">
        <v>72</v>
      </c>
      <c r="H7247" t="s">
        <v>129</v>
      </c>
      <c r="I7247" t="s">
        <v>22</v>
      </c>
      <c r="J7247" t="s">
        <v>141</v>
      </c>
      <c r="K7247" t="s">
        <v>27281</v>
      </c>
      <c r="L7247" t="s">
        <v>27282</v>
      </c>
      <c r="M7247">
        <v>0.66833333299999997</v>
      </c>
      <c r="N7247">
        <v>112</v>
      </c>
      <c r="O7247">
        <v>16990</v>
      </c>
      <c r="P7247">
        <v>323</v>
      </c>
      <c r="Q7247">
        <v>3549</v>
      </c>
      <c r="R7247">
        <v>74.853333000000006</v>
      </c>
      <c r="S7247">
        <v>11354.983328</v>
      </c>
      <c r="T7247">
        <v>215.871667</v>
      </c>
      <c r="U7247">
        <v>2371.9149990000001</v>
      </c>
    </row>
    <row r="7248" spans="1:21" x14ac:dyDescent="0.25">
      <c r="A7248" t="s">
        <v>27283</v>
      </c>
      <c r="B7248">
        <v>1</v>
      </c>
      <c r="C7248" t="s">
        <v>78</v>
      </c>
      <c r="D7248" t="s">
        <v>105</v>
      </c>
      <c r="E7248" t="s">
        <v>563</v>
      </c>
      <c r="F7248" t="s">
        <v>140</v>
      </c>
      <c r="G7248" t="s">
        <v>72</v>
      </c>
      <c r="H7248" t="s">
        <v>129</v>
      </c>
      <c r="I7248" t="s">
        <v>22</v>
      </c>
      <c r="J7248" t="s">
        <v>141</v>
      </c>
      <c r="K7248" t="s">
        <v>27284</v>
      </c>
      <c r="L7248" t="s">
        <v>27285</v>
      </c>
      <c r="M7248">
        <v>0.71666666599999995</v>
      </c>
      <c r="N7248">
        <v>1</v>
      </c>
      <c r="O7248">
        <v>201</v>
      </c>
      <c r="P7248">
        <v>36</v>
      </c>
      <c r="Q7248">
        <v>132</v>
      </c>
      <c r="R7248">
        <v>0.71666700000000005</v>
      </c>
      <c r="S7248">
        <v>144.05000000000001</v>
      </c>
      <c r="T7248">
        <v>25.8</v>
      </c>
      <c r="U7248">
        <v>94.6</v>
      </c>
    </row>
    <row r="7249" spans="1:21" x14ac:dyDescent="0.25">
      <c r="A7249" t="s">
        <v>27286</v>
      </c>
      <c r="B7249">
        <v>1</v>
      </c>
      <c r="C7249" t="s">
        <v>78</v>
      </c>
      <c r="D7249" t="s">
        <v>105</v>
      </c>
      <c r="E7249" t="s">
        <v>27287</v>
      </c>
      <c r="F7249" t="s">
        <v>5538</v>
      </c>
      <c r="G7249" t="s">
        <v>72</v>
      </c>
      <c r="H7249" t="s">
        <v>129</v>
      </c>
      <c r="I7249" t="s">
        <v>22</v>
      </c>
      <c r="J7249" t="s">
        <v>141</v>
      </c>
      <c r="K7249" t="s">
        <v>27288</v>
      </c>
      <c r="L7249" t="s">
        <v>27289</v>
      </c>
      <c r="M7249">
        <v>2.8091666659999999</v>
      </c>
      <c r="N7249">
        <v>2</v>
      </c>
      <c r="O7249">
        <v>189</v>
      </c>
      <c r="P7249">
        <v>0</v>
      </c>
      <c r="Q7249">
        <v>0</v>
      </c>
      <c r="R7249">
        <v>5.6183329999999998</v>
      </c>
      <c r="S7249">
        <v>530.9325</v>
      </c>
      <c r="T7249">
        <v>0</v>
      </c>
      <c r="U7249">
        <v>0</v>
      </c>
    </row>
    <row r="7250" spans="1:21" x14ac:dyDescent="0.25">
      <c r="A7250" t="s">
        <v>27290</v>
      </c>
      <c r="B7250">
        <v>1</v>
      </c>
      <c r="C7250" t="s">
        <v>78</v>
      </c>
      <c r="D7250" t="s">
        <v>105</v>
      </c>
      <c r="E7250" t="s">
        <v>27291</v>
      </c>
      <c r="F7250" t="s">
        <v>154</v>
      </c>
      <c r="G7250" t="s">
        <v>72</v>
      </c>
      <c r="H7250" t="s">
        <v>129</v>
      </c>
      <c r="I7250" t="s">
        <v>22</v>
      </c>
      <c r="J7250" t="s">
        <v>141</v>
      </c>
      <c r="K7250" t="s">
        <v>27292</v>
      </c>
      <c r="L7250" t="s">
        <v>27293</v>
      </c>
      <c r="M7250">
        <v>0.29388888800000001</v>
      </c>
      <c r="N7250">
        <v>22</v>
      </c>
      <c r="O7250">
        <v>3411</v>
      </c>
      <c r="P7250">
        <v>0</v>
      </c>
      <c r="Q7250">
        <v>2</v>
      </c>
      <c r="R7250">
        <v>6.4655560000000003</v>
      </c>
      <c r="S7250">
        <v>1002.454997</v>
      </c>
      <c r="T7250">
        <v>0</v>
      </c>
      <c r="U7250">
        <v>0.58777800000000002</v>
      </c>
    </row>
    <row r="7251" spans="1:21" x14ac:dyDescent="0.25">
      <c r="A7251" t="s">
        <v>27294</v>
      </c>
      <c r="B7251">
        <v>1</v>
      </c>
      <c r="C7251" t="s">
        <v>78</v>
      </c>
      <c r="D7251" t="s">
        <v>105</v>
      </c>
      <c r="E7251" t="s">
        <v>573</v>
      </c>
      <c r="F7251" t="s">
        <v>154</v>
      </c>
      <c r="G7251" t="s">
        <v>72</v>
      </c>
      <c r="H7251" t="s">
        <v>129</v>
      </c>
      <c r="I7251" t="s">
        <v>22</v>
      </c>
      <c r="J7251" t="s">
        <v>141</v>
      </c>
      <c r="K7251" t="s">
        <v>27295</v>
      </c>
      <c r="L7251" t="s">
        <v>27296</v>
      </c>
      <c r="M7251">
        <v>0.211388888</v>
      </c>
      <c r="N7251">
        <v>14</v>
      </c>
      <c r="O7251">
        <v>43</v>
      </c>
      <c r="P7251">
        <v>31</v>
      </c>
      <c r="Q7251">
        <v>76</v>
      </c>
      <c r="R7251">
        <v>2.959444</v>
      </c>
      <c r="S7251">
        <v>9.0897220000000001</v>
      </c>
      <c r="T7251">
        <v>6.5530559999999998</v>
      </c>
      <c r="U7251">
        <v>16.065555</v>
      </c>
    </row>
    <row r="7252" spans="1:21" x14ac:dyDescent="0.25">
      <c r="A7252" t="s">
        <v>27297</v>
      </c>
      <c r="B7252">
        <v>1</v>
      </c>
      <c r="C7252" t="s">
        <v>78</v>
      </c>
      <c r="D7252" t="s">
        <v>105</v>
      </c>
      <c r="E7252" t="s">
        <v>573</v>
      </c>
      <c r="F7252" t="s">
        <v>154</v>
      </c>
      <c r="G7252" t="s">
        <v>72</v>
      </c>
      <c r="H7252" t="s">
        <v>129</v>
      </c>
      <c r="I7252" t="s">
        <v>22</v>
      </c>
      <c r="J7252" t="s">
        <v>141</v>
      </c>
      <c r="K7252" t="s">
        <v>27298</v>
      </c>
      <c r="L7252" t="s">
        <v>27299</v>
      </c>
      <c r="M7252">
        <v>0.14249999999999999</v>
      </c>
      <c r="N7252">
        <v>14</v>
      </c>
      <c r="O7252">
        <v>43</v>
      </c>
      <c r="P7252">
        <v>31</v>
      </c>
      <c r="Q7252">
        <v>76</v>
      </c>
      <c r="R7252">
        <v>1.9950000000000001</v>
      </c>
      <c r="S7252">
        <v>6.1275000000000004</v>
      </c>
      <c r="T7252">
        <v>4.4175000000000004</v>
      </c>
      <c r="U7252">
        <v>10.83</v>
      </c>
    </row>
    <row r="7253" spans="1:21" x14ac:dyDescent="0.25">
      <c r="A7253" t="s">
        <v>27300</v>
      </c>
      <c r="B7253">
        <v>1</v>
      </c>
      <c r="C7253" t="s">
        <v>78</v>
      </c>
      <c r="D7253" t="s">
        <v>105</v>
      </c>
      <c r="E7253" t="s">
        <v>573</v>
      </c>
      <c r="F7253" t="s">
        <v>154</v>
      </c>
      <c r="G7253" t="s">
        <v>72</v>
      </c>
      <c r="H7253" t="s">
        <v>129</v>
      </c>
      <c r="I7253" t="s">
        <v>22</v>
      </c>
      <c r="J7253" t="s">
        <v>141</v>
      </c>
      <c r="K7253" t="s">
        <v>27301</v>
      </c>
      <c r="L7253" t="s">
        <v>27302</v>
      </c>
      <c r="M7253">
        <v>0.23250000000000001</v>
      </c>
      <c r="N7253">
        <v>1</v>
      </c>
      <c r="O7253">
        <v>12</v>
      </c>
      <c r="P7253">
        <v>0</v>
      </c>
      <c r="Q7253">
        <v>0</v>
      </c>
      <c r="R7253">
        <v>0.23250000000000001</v>
      </c>
      <c r="S7253">
        <v>2.79</v>
      </c>
      <c r="T7253">
        <v>0</v>
      </c>
      <c r="U7253">
        <v>0</v>
      </c>
    </row>
    <row r="7254" spans="1:21" x14ac:dyDescent="0.25">
      <c r="A7254" t="s">
        <v>27303</v>
      </c>
      <c r="B7254">
        <v>1</v>
      </c>
      <c r="C7254" t="s">
        <v>78</v>
      </c>
      <c r="D7254" t="s">
        <v>105</v>
      </c>
      <c r="E7254" t="s">
        <v>573</v>
      </c>
      <c r="F7254" t="s">
        <v>140</v>
      </c>
      <c r="G7254" t="s">
        <v>72</v>
      </c>
      <c r="H7254" t="s">
        <v>129</v>
      </c>
      <c r="I7254" t="s">
        <v>22</v>
      </c>
      <c r="J7254" t="s">
        <v>141</v>
      </c>
      <c r="K7254" t="s">
        <v>27304</v>
      </c>
      <c r="L7254" t="s">
        <v>27305</v>
      </c>
      <c r="M7254">
        <v>0.15805555499999999</v>
      </c>
      <c r="N7254">
        <v>14</v>
      </c>
      <c r="O7254">
        <v>43</v>
      </c>
      <c r="P7254">
        <v>31</v>
      </c>
      <c r="Q7254">
        <v>76</v>
      </c>
      <c r="R7254">
        <v>2.2127780000000001</v>
      </c>
      <c r="S7254">
        <v>6.7963889999999996</v>
      </c>
      <c r="T7254">
        <v>4.8997219999999997</v>
      </c>
      <c r="U7254">
        <v>12.012222</v>
      </c>
    </row>
    <row r="7255" spans="1:21" x14ac:dyDescent="0.25">
      <c r="A7255" t="s">
        <v>27306</v>
      </c>
      <c r="B7255">
        <v>1</v>
      </c>
      <c r="C7255" t="s">
        <v>78</v>
      </c>
      <c r="D7255" t="s">
        <v>97</v>
      </c>
      <c r="E7255" t="s">
        <v>27307</v>
      </c>
      <c r="F7255" t="s">
        <v>177</v>
      </c>
      <c r="G7255" t="s">
        <v>71</v>
      </c>
      <c r="H7255" t="s">
        <v>129</v>
      </c>
      <c r="I7255" t="s">
        <v>22</v>
      </c>
      <c r="J7255" t="s">
        <v>130</v>
      </c>
      <c r="K7255" t="s">
        <v>27308</v>
      </c>
      <c r="L7255" t="s">
        <v>27309</v>
      </c>
      <c r="M7255">
        <v>6.0441666659999997</v>
      </c>
      <c r="N7255">
        <v>0</v>
      </c>
      <c r="O7255">
        <v>0</v>
      </c>
      <c r="P7255">
        <v>2</v>
      </c>
      <c r="Q7255">
        <v>15</v>
      </c>
      <c r="R7255">
        <v>0</v>
      </c>
      <c r="S7255">
        <v>0</v>
      </c>
      <c r="T7255">
        <v>12.088333</v>
      </c>
      <c r="U7255">
        <v>90.662499999999994</v>
      </c>
    </row>
    <row r="7256" spans="1:21" x14ac:dyDescent="0.25">
      <c r="A7256" t="s">
        <v>27310</v>
      </c>
      <c r="B7256">
        <v>1</v>
      </c>
      <c r="C7256" t="s">
        <v>79</v>
      </c>
      <c r="D7256" t="s">
        <v>116</v>
      </c>
      <c r="E7256" t="s">
        <v>27311</v>
      </c>
      <c r="F7256" t="s">
        <v>5417</v>
      </c>
      <c r="G7256" t="s">
        <v>71</v>
      </c>
      <c r="H7256" t="s">
        <v>129</v>
      </c>
      <c r="I7256" t="s">
        <v>22</v>
      </c>
      <c r="J7256" t="s">
        <v>141</v>
      </c>
      <c r="K7256" t="s">
        <v>27312</v>
      </c>
      <c r="L7256" t="s">
        <v>27313</v>
      </c>
      <c r="M7256">
        <v>0.63861111100000001</v>
      </c>
      <c r="N7256">
        <v>0</v>
      </c>
      <c r="O7256">
        <v>1</v>
      </c>
      <c r="P7256">
        <v>0</v>
      </c>
      <c r="Q7256">
        <v>0</v>
      </c>
      <c r="R7256">
        <v>0</v>
      </c>
      <c r="S7256">
        <v>0.63861100000000004</v>
      </c>
      <c r="T7256">
        <v>0</v>
      </c>
      <c r="U7256">
        <v>0</v>
      </c>
    </row>
    <row r="7257" spans="1:21" x14ac:dyDescent="0.25">
      <c r="A7257" t="s">
        <v>27314</v>
      </c>
      <c r="B7257">
        <v>1</v>
      </c>
      <c r="C7257" t="s">
        <v>78</v>
      </c>
      <c r="D7257" t="s">
        <v>84</v>
      </c>
      <c r="E7257" t="s">
        <v>27315</v>
      </c>
      <c r="F7257" t="s">
        <v>140</v>
      </c>
      <c r="G7257" t="s">
        <v>72</v>
      </c>
      <c r="H7257" t="s">
        <v>129</v>
      </c>
      <c r="I7257" t="s">
        <v>22</v>
      </c>
      <c r="J7257" t="s">
        <v>141</v>
      </c>
      <c r="K7257" t="s">
        <v>27316</v>
      </c>
      <c r="L7257" t="s">
        <v>12538</v>
      </c>
      <c r="M7257">
        <v>0.118333333</v>
      </c>
      <c r="N7257">
        <v>17</v>
      </c>
      <c r="O7257">
        <v>4849</v>
      </c>
      <c r="P7257">
        <v>3</v>
      </c>
      <c r="Q7257">
        <v>42</v>
      </c>
      <c r="R7257">
        <v>2.0116670000000001</v>
      </c>
      <c r="S7257">
        <v>573.79833199999996</v>
      </c>
      <c r="T7257">
        <v>0.35499999999999998</v>
      </c>
      <c r="U7257">
        <v>4.97</v>
      </c>
    </row>
    <row r="7258" spans="1:21" x14ac:dyDescent="0.25">
      <c r="A7258" t="s">
        <v>27317</v>
      </c>
      <c r="B7258">
        <v>1</v>
      </c>
      <c r="C7258" t="s">
        <v>79</v>
      </c>
      <c r="D7258" t="s">
        <v>120</v>
      </c>
      <c r="E7258" t="s">
        <v>27318</v>
      </c>
      <c r="F7258" t="s">
        <v>4991</v>
      </c>
      <c r="G7258" t="s">
        <v>71</v>
      </c>
      <c r="H7258" t="s">
        <v>129</v>
      </c>
      <c r="I7258" t="s">
        <v>22</v>
      </c>
      <c r="J7258" t="s">
        <v>141</v>
      </c>
      <c r="K7258" t="s">
        <v>27319</v>
      </c>
      <c r="L7258" t="s">
        <v>27320</v>
      </c>
      <c r="M7258">
        <v>1.061111111</v>
      </c>
      <c r="N7258">
        <v>0</v>
      </c>
      <c r="O7258">
        <v>1</v>
      </c>
      <c r="P7258">
        <v>0</v>
      </c>
      <c r="Q7258">
        <v>0</v>
      </c>
      <c r="R7258">
        <v>0</v>
      </c>
      <c r="S7258">
        <v>1.0611109999999999</v>
      </c>
      <c r="T7258">
        <v>0</v>
      </c>
      <c r="U7258">
        <v>0</v>
      </c>
    </row>
    <row r="7259" spans="1:21" x14ac:dyDescent="0.25">
      <c r="A7259" t="s">
        <v>27321</v>
      </c>
      <c r="B7259">
        <v>1</v>
      </c>
      <c r="C7259" t="s">
        <v>79</v>
      </c>
      <c r="D7259" t="s">
        <v>120</v>
      </c>
      <c r="E7259" t="s">
        <v>26027</v>
      </c>
      <c r="F7259" t="s">
        <v>140</v>
      </c>
      <c r="G7259" t="s">
        <v>72</v>
      </c>
      <c r="H7259" t="s">
        <v>129</v>
      </c>
      <c r="I7259" t="s">
        <v>22</v>
      </c>
      <c r="J7259" t="s">
        <v>141</v>
      </c>
      <c r="K7259" t="s">
        <v>27322</v>
      </c>
      <c r="L7259" t="s">
        <v>27323</v>
      </c>
      <c r="M7259">
        <v>0.39694444400000001</v>
      </c>
      <c r="N7259">
        <v>2</v>
      </c>
      <c r="O7259">
        <v>329</v>
      </c>
      <c r="P7259">
        <v>146</v>
      </c>
      <c r="Q7259">
        <v>55</v>
      </c>
      <c r="R7259">
        <v>0.79388899999999996</v>
      </c>
      <c r="S7259">
        <v>130.59472199999999</v>
      </c>
      <c r="T7259">
        <v>57.953888999999997</v>
      </c>
      <c r="U7259">
        <v>21.831944</v>
      </c>
    </row>
    <row r="7260" spans="1:21" x14ac:dyDescent="0.25">
      <c r="A7260" t="s">
        <v>27324</v>
      </c>
      <c r="B7260">
        <v>1</v>
      </c>
      <c r="C7260" t="s">
        <v>79</v>
      </c>
      <c r="D7260" t="s">
        <v>120</v>
      </c>
      <c r="E7260" t="s">
        <v>27325</v>
      </c>
      <c r="F7260" t="s">
        <v>5927</v>
      </c>
      <c r="G7260" t="s">
        <v>72</v>
      </c>
      <c r="H7260" t="s">
        <v>129</v>
      </c>
      <c r="I7260" t="s">
        <v>22</v>
      </c>
      <c r="J7260" t="s">
        <v>141</v>
      </c>
      <c r="K7260" t="s">
        <v>27326</v>
      </c>
      <c r="L7260" t="s">
        <v>27327</v>
      </c>
      <c r="M7260">
        <v>0.240555555</v>
      </c>
      <c r="N7260">
        <v>1</v>
      </c>
      <c r="O7260">
        <v>214</v>
      </c>
      <c r="P7260">
        <v>0</v>
      </c>
      <c r="Q7260">
        <v>0</v>
      </c>
      <c r="R7260">
        <v>0.24055599999999999</v>
      </c>
      <c r="S7260">
        <v>51.478889000000002</v>
      </c>
      <c r="T7260">
        <v>0</v>
      </c>
      <c r="U7260">
        <v>0</v>
      </c>
    </row>
    <row r="7261" spans="1:21" x14ac:dyDescent="0.25">
      <c r="A7261" t="s">
        <v>27328</v>
      </c>
      <c r="B7261">
        <v>1</v>
      </c>
      <c r="C7261" t="s">
        <v>79</v>
      </c>
      <c r="D7261" t="s">
        <v>120</v>
      </c>
      <c r="E7261" t="s">
        <v>27329</v>
      </c>
      <c r="F7261" t="s">
        <v>177</v>
      </c>
      <c r="G7261" t="s">
        <v>71</v>
      </c>
      <c r="H7261" t="s">
        <v>129</v>
      </c>
      <c r="I7261" t="s">
        <v>22</v>
      </c>
      <c r="J7261" t="s">
        <v>130</v>
      </c>
      <c r="K7261" t="s">
        <v>27330</v>
      </c>
      <c r="L7261" t="s">
        <v>27331</v>
      </c>
      <c r="M7261">
        <v>0.36472222199999998</v>
      </c>
      <c r="N7261">
        <v>0</v>
      </c>
      <c r="O7261">
        <v>79</v>
      </c>
      <c r="P7261">
        <v>0</v>
      </c>
      <c r="Q7261">
        <v>0</v>
      </c>
      <c r="R7261">
        <v>0</v>
      </c>
      <c r="S7261">
        <v>28.813056</v>
      </c>
      <c r="T7261">
        <v>0</v>
      </c>
      <c r="U7261">
        <v>0</v>
      </c>
    </row>
    <row r="7262" spans="1:21" x14ac:dyDescent="0.25">
      <c r="A7262" t="s">
        <v>27332</v>
      </c>
      <c r="B7262">
        <v>1</v>
      </c>
      <c r="C7262" t="s">
        <v>79</v>
      </c>
      <c r="D7262" t="s">
        <v>120</v>
      </c>
      <c r="E7262" t="s">
        <v>23557</v>
      </c>
      <c r="F7262" t="s">
        <v>140</v>
      </c>
      <c r="G7262" t="s">
        <v>72</v>
      </c>
      <c r="H7262" t="s">
        <v>129</v>
      </c>
      <c r="I7262" t="s">
        <v>22</v>
      </c>
      <c r="J7262" t="s">
        <v>141</v>
      </c>
      <c r="K7262" t="s">
        <v>27333</v>
      </c>
      <c r="L7262" t="s">
        <v>27334</v>
      </c>
      <c r="M7262">
        <v>0.818333333</v>
      </c>
      <c r="N7262">
        <v>0</v>
      </c>
      <c r="O7262">
        <v>78</v>
      </c>
      <c r="P7262">
        <v>1</v>
      </c>
      <c r="Q7262">
        <v>74</v>
      </c>
      <c r="R7262">
        <v>0</v>
      </c>
      <c r="S7262">
        <v>63.83</v>
      </c>
      <c r="T7262">
        <v>0.81833299999999998</v>
      </c>
      <c r="U7262">
        <v>60.556666999999997</v>
      </c>
    </row>
    <row r="7263" spans="1:21" x14ac:dyDescent="0.25">
      <c r="A7263" t="s">
        <v>27335</v>
      </c>
      <c r="B7263">
        <v>1</v>
      </c>
      <c r="C7263" t="s">
        <v>79</v>
      </c>
      <c r="D7263" t="s">
        <v>120</v>
      </c>
      <c r="E7263" t="s">
        <v>27336</v>
      </c>
      <c r="F7263" t="s">
        <v>4991</v>
      </c>
      <c r="G7263" t="s">
        <v>71</v>
      </c>
      <c r="H7263" t="s">
        <v>129</v>
      </c>
      <c r="I7263" t="s">
        <v>22</v>
      </c>
      <c r="J7263" t="s">
        <v>141</v>
      </c>
      <c r="K7263" t="s">
        <v>27337</v>
      </c>
      <c r="L7263" t="s">
        <v>27338</v>
      </c>
      <c r="M7263">
        <v>1.355</v>
      </c>
      <c r="N7263">
        <v>0</v>
      </c>
      <c r="O7263">
        <v>1</v>
      </c>
      <c r="P7263">
        <v>0</v>
      </c>
      <c r="Q7263">
        <v>0</v>
      </c>
      <c r="R7263">
        <v>0</v>
      </c>
      <c r="S7263">
        <v>1.355</v>
      </c>
      <c r="T7263">
        <v>0</v>
      </c>
      <c r="U7263">
        <v>0</v>
      </c>
    </row>
    <row r="7264" spans="1:21" x14ac:dyDescent="0.25">
      <c r="A7264" t="s">
        <v>27339</v>
      </c>
      <c r="B7264">
        <v>1</v>
      </c>
      <c r="C7264" t="s">
        <v>79</v>
      </c>
      <c r="D7264" t="s">
        <v>111</v>
      </c>
      <c r="E7264" t="s">
        <v>27340</v>
      </c>
      <c r="F7264" t="s">
        <v>5012</v>
      </c>
      <c r="G7264" t="s">
        <v>72</v>
      </c>
      <c r="H7264" t="s">
        <v>129</v>
      </c>
      <c r="I7264" t="s">
        <v>22</v>
      </c>
      <c r="J7264" t="s">
        <v>141</v>
      </c>
      <c r="K7264" t="s">
        <v>27341</v>
      </c>
      <c r="L7264" t="s">
        <v>27342</v>
      </c>
      <c r="M7264">
        <v>0.70083333299999995</v>
      </c>
      <c r="N7264">
        <v>2</v>
      </c>
      <c r="O7264">
        <v>350</v>
      </c>
      <c r="P7264">
        <v>0</v>
      </c>
      <c r="Q7264">
        <v>0</v>
      </c>
      <c r="R7264">
        <v>1.401667</v>
      </c>
      <c r="S7264">
        <v>245.29166699999999</v>
      </c>
      <c r="T7264">
        <v>0</v>
      </c>
      <c r="U7264">
        <v>0</v>
      </c>
    </row>
    <row r="7265" spans="1:21" x14ac:dyDescent="0.25">
      <c r="A7265" t="s">
        <v>27343</v>
      </c>
      <c r="B7265">
        <v>1</v>
      </c>
      <c r="C7265" t="s">
        <v>78</v>
      </c>
      <c r="D7265" t="s">
        <v>106</v>
      </c>
      <c r="E7265" t="s">
        <v>27344</v>
      </c>
      <c r="F7265" t="s">
        <v>5417</v>
      </c>
      <c r="G7265" t="s">
        <v>71</v>
      </c>
      <c r="H7265" t="s">
        <v>129</v>
      </c>
      <c r="I7265" t="s">
        <v>22</v>
      </c>
      <c r="J7265" t="s">
        <v>141</v>
      </c>
      <c r="K7265" t="s">
        <v>27345</v>
      </c>
      <c r="L7265" t="s">
        <v>27346</v>
      </c>
      <c r="M7265">
        <v>2.1272222219999999</v>
      </c>
      <c r="N7265">
        <v>0</v>
      </c>
      <c r="O7265">
        <v>1</v>
      </c>
      <c r="P7265">
        <v>0</v>
      </c>
      <c r="Q7265">
        <v>0</v>
      </c>
      <c r="R7265">
        <v>0</v>
      </c>
      <c r="S7265">
        <v>2.1272220000000002</v>
      </c>
      <c r="T7265">
        <v>0</v>
      </c>
      <c r="U7265">
        <v>0</v>
      </c>
    </row>
    <row r="7266" spans="1:21" x14ac:dyDescent="0.25">
      <c r="A7266" t="s">
        <v>27347</v>
      </c>
      <c r="B7266">
        <v>1</v>
      </c>
      <c r="C7266" t="s">
        <v>79</v>
      </c>
      <c r="D7266" t="s">
        <v>110</v>
      </c>
      <c r="E7266" t="s">
        <v>27348</v>
      </c>
      <c r="F7266" t="s">
        <v>5829</v>
      </c>
      <c r="G7266" t="s">
        <v>72</v>
      </c>
      <c r="H7266" t="s">
        <v>129</v>
      </c>
      <c r="I7266" t="s">
        <v>22</v>
      </c>
      <c r="J7266" t="s">
        <v>141</v>
      </c>
      <c r="K7266" t="s">
        <v>27349</v>
      </c>
      <c r="L7266" t="s">
        <v>27350</v>
      </c>
      <c r="M7266">
        <v>0.23861111099999999</v>
      </c>
      <c r="N7266">
        <v>1</v>
      </c>
      <c r="O7266">
        <v>18</v>
      </c>
      <c r="P7266">
        <v>0</v>
      </c>
      <c r="Q7266">
        <v>9</v>
      </c>
      <c r="R7266">
        <v>0.23861099999999999</v>
      </c>
      <c r="S7266">
        <v>4.2949999999999999</v>
      </c>
      <c r="T7266">
        <v>0</v>
      </c>
      <c r="U7266">
        <v>2.1475</v>
      </c>
    </row>
    <row r="7267" spans="1:21" x14ac:dyDescent="0.25">
      <c r="A7267" t="s">
        <v>27351</v>
      </c>
      <c r="B7267">
        <v>1</v>
      </c>
      <c r="C7267" t="s">
        <v>79</v>
      </c>
      <c r="D7267" t="s">
        <v>110</v>
      </c>
      <c r="E7267" t="s">
        <v>27352</v>
      </c>
      <c r="F7267" t="s">
        <v>140</v>
      </c>
      <c r="G7267" t="s">
        <v>72</v>
      </c>
      <c r="H7267" t="s">
        <v>129</v>
      </c>
      <c r="I7267" t="s">
        <v>22</v>
      </c>
      <c r="J7267" t="s">
        <v>141</v>
      </c>
      <c r="K7267" t="s">
        <v>27353</v>
      </c>
      <c r="L7267" t="s">
        <v>27354</v>
      </c>
      <c r="M7267">
        <v>0.91444444400000002</v>
      </c>
      <c r="N7267">
        <v>8</v>
      </c>
      <c r="O7267">
        <v>0</v>
      </c>
      <c r="P7267">
        <v>0</v>
      </c>
      <c r="Q7267">
        <v>0</v>
      </c>
      <c r="R7267">
        <v>7.3155559999999999</v>
      </c>
      <c r="S7267">
        <v>0</v>
      </c>
      <c r="T7267">
        <v>0</v>
      </c>
      <c r="U7267">
        <v>0</v>
      </c>
    </row>
    <row r="7268" spans="1:21" x14ac:dyDescent="0.25">
      <c r="A7268" t="s">
        <v>27355</v>
      </c>
      <c r="B7268">
        <v>1</v>
      </c>
      <c r="C7268" t="s">
        <v>79</v>
      </c>
      <c r="D7268" t="s">
        <v>110</v>
      </c>
      <c r="E7268" t="s">
        <v>27356</v>
      </c>
      <c r="F7268" t="s">
        <v>4991</v>
      </c>
      <c r="G7268" t="s">
        <v>71</v>
      </c>
      <c r="H7268" t="s">
        <v>129</v>
      </c>
      <c r="I7268" t="s">
        <v>22</v>
      </c>
      <c r="J7268" t="s">
        <v>141</v>
      </c>
      <c r="K7268" t="s">
        <v>27357</v>
      </c>
      <c r="L7268" t="s">
        <v>27358</v>
      </c>
      <c r="M7268">
        <v>0.73277777700000002</v>
      </c>
      <c r="N7268">
        <v>0</v>
      </c>
      <c r="O7268">
        <v>1</v>
      </c>
      <c r="P7268">
        <v>0</v>
      </c>
      <c r="Q7268">
        <v>0</v>
      </c>
      <c r="R7268">
        <v>0</v>
      </c>
      <c r="S7268">
        <v>0.73277800000000004</v>
      </c>
      <c r="T7268">
        <v>0</v>
      </c>
      <c r="U7268">
        <v>0</v>
      </c>
    </row>
    <row r="7269" spans="1:21" x14ac:dyDescent="0.25">
      <c r="A7269" t="s">
        <v>27359</v>
      </c>
      <c r="B7269">
        <v>1</v>
      </c>
      <c r="C7269" t="s">
        <v>79</v>
      </c>
      <c r="D7269" t="s">
        <v>110</v>
      </c>
      <c r="E7269" t="s">
        <v>27360</v>
      </c>
      <c r="F7269" t="s">
        <v>4991</v>
      </c>
      <c r="G7269" t="s">
        <v>71</v>
      </c>
      <c r="H7269" t="s">
        <v>129</v>
      </c>
      <c r="I7269" t="s">
        <v>22</v>
      </c>
      <c r="J7269" t="s">
        <v>141</v>
      </c>
      <c r="K7269" t="s">
        <v>27361</v>
      </c>
      <c r="L7269" t="s">
        <v>27362</v>
      </c>
      <c r="M7269">
        <v>1.487222222</v>
      </c>
      <c r="N7269">
        <v>0</v>
      </c>
      <c r="O7269">
        <v>4</v>
      </c>
      <c r="P7269">
        <v>0</v>
      </c>
      <c r="Q7269">
        <v>0</v>
      </c>
      <c r="R7269">
        <v>0</v>
      </c>
      <c r="S7269">
        <v>5.9488890000000003</v>
      </c>
      <c r="T7269">
        <v>0</v>
      </c>
      <c r="U7269">
        <v>0</v>
      </c>
    </row>
    <row r="7270" spans="1:21" x14ac:dyDescent="0.25">
      <c r="A7270" t="s">
        <v>27363</v>
      </c>
      <c r="B7270">
        <v>1</v>
      </c>
      <c r="C7270" t="s">
        <v>79</v>
      </c>
      <c r="D7270" t="s">
        <v>117</v>
      </c>
      <c r="E7270" t="s">
        <v>27364</v>
      </c>
      <c r="F7270" t="s">
        <v>4986</v>
      </c>
      <c r="G7270" t="s">
        <v>71</v>
      </c>
      <c r="H7270" t="s">
        <v>129</v>
      </c>
      <c r="I7270" t="s">
        <v>22</v>
      </c>
      <c r="J7270" t="s">
        <v>141</v>
      </c>
      <c r="K7270" t="s">
        <v>27365</v>
      </c>
      <c r="L7270" t="s">
        <v>27366</v>
      </c>
      <c r="M7270">
        <v>0.63416666600000005</v>
      </c>
      <c r="N7270">
        <v>0</v>
      </c>
      <c r="O7270">
        <v>0</v>
      </c>
      <c r="P7270">
        <v>0</v>
      </c>
      <c r="Q7270">
        <v>2</v>
      </c>
      <c r="R7270">
        <v>0</v>
      </c>
      <c r="S7270">
        <v>0</v>
      </c>
      <c r="T7270">
        <v>0</v>
      </c>
      <c r="U7270">
        <v>1.2683329999999999</v>
      </c>
    </row>
    <row r="7271" spans="1:21" x14ac:dyDescent="0.25">
      <c r="A7271" t="s">
        <v>27367</v>
      </c>
      <c r="B7271">
        <v>1</v>
      </c>
      <c r="C7271" t="s">
        <v>79</v>
      </c>
      <c r="D7271" t="s">
        <v>117</v>
      </c>
      <c r="E7271" t="s">
        <v>27368</v>
      </c>
      <c r="F7271" t="s">
        <v>5012</v>
      </c>
      <c r="G7271" t="s">
        <v>72</v>
      </c>
      <c r="H7271" t="s">
        <v>129</v>
      </c>
      <c r="I7271" t="s">
        <v>22</v>
      </c>
      <c r="J7271" t="s">
        <v>141</v>
      </c>
      <c r="K7271" t="s">
        <v>27369</v>
      </c>
      <c r="L7271" t="s">
        <v>18447</v>
      </c>
      <c r="M7271">
        <v>1.340833333</v>
      </c>
      <c r="N7271">
        <v>0</v>
      </c>
      <c r="O7271">
        <v>0</v>
      </c>
      <c r="P7271">
        <v>3</v>
      </c>
      <c r="Q7271">
        <v>158</v>
      </c>
      <c r="R7271">
        <v>0</v>
      </c>
      <c r="S7271">
        <v>0</v>
      </c>
      <c r="T7271">
        <v>4.0225</v>
      </c>
      <c r="U7271">
        <v>211.85166699999999</v>
      </c>
    </row>
    <row r="7272" spans="1:21" x14ac:dyDescent="0.25">
      <c r="A7272" t="s">
        <v>27370</v>
      </c>
      <c r="B7272">
        <v>1</v>
      </c>
      <c r="C7272" t="s">
        <v>79</v>
      </c>
      <c r="D7272" t="s">
        <v>120</v>
      </c>
      <c r="E7272" t="s">
        <v>9081</v>
      </c>
      <c r="F7272" t="s">
        <v>140</v>
      </c>
      <c r="G7272" t="s">
        <v>72</v>
      </c>
      <c r="H7272" t="s">
        <v>129</v>
      </c>
      <c r="I7272" t="s">
        <v>22</v>
      </c>
      <c r="J7272" t="s">
        <v>141</v>
      </c>
      <c r="K7272" t="s">
        <v>27371</v>
      </c>
      <c r="L7272" t="s">
        <v>27372</v>
      </c>
      <c r="M7272">
        <v>0.96416666600000001</v>
      </c>
      <c r="N7272">
        <v>81</v>
      </c>
      <c r="O7272">
        <v>8637</v>
      </c>
      <c r="P7272">
        <v>7</v>
      </c>
      <c r="Q7272">
        <v>14</v>
      </c>
      <c r="R7272">
        <v>78.097499999999997</v>
      </c>
      <c r="S7272">
        <v>8327.5074939999995</v>
      </c>
      <c r="T7272">
        <v>6.7491669999999999</v>
      </c>
      <c r="U7272">
        <v>13.498333000000001</v>
      </c>
    </row>
    <row r="7273" spans="1:21" x14ac:dyDescent="0.25">
      <c r="A7273" t="s">
        <v>27373</v>
      </c>
      <c r="B7273">
        <v>1</v>
      </c>
      <c r="C7273" t="s">
        <v>79</v>
      </c>
      <c r="D7273" t="s">
        <v>120</v>
      </c>
      <c r="E7273" t="s">
        <v>27374</v>
      </c>
      <c r="F7273" t="s">
        <v>140</v>
      </c>
      <c r="G7273" t="s">
        <v>72</v>
      </c>
      <c r="H7273" t="s">
        <v>129</v>
      </c>
      <c r="I7273" t="s">
        <v>22</v>
      </c>
      <c r="J7273" t="s">
        <v>141</v>
      </c>
      <c r="K7273" t="s">
        <v>27375</v>
      </c>
      <c r="L7273" t="s">
        <v>27376</v>
      </c>
      <c r="M7273">
        <v>0.52666666600000001</v>
      </c>
      <c r="N7273">
        <v>18</v>
      </c>
      <c r="O7273">
        <v>2379</v>
      </c>
      <c r="P7273">
        <v>0</v>
      </c>
      <c r="Q7273">
        <v>0</v>
      </c>
      <c r="R7273">
        <v>9.48</v>
      </c>
      <c r="S7273">
        <v>1252.9399980000001</v>
      </c>
      <c r="T7273">
        <v>0</v>
      </c>
      <c r="U7273">
        <v>0</v>
      </c>
    </row>
    <row r="7274" spans="1:21" x14ac:dyDescent="0.25">
      <c r="A7274" t="s">
        <v>27377</v>
      </c>
      <c r="B7274">
        <v>1</v>
      </c>
      <c r="C7274" t="s">
        <v>78</v>
      </c>
      <c r="D7274" t="s">
        <v>100</v>
      </c>
      <c r="E7274" t="s">
        <v>27378</v>
      </c>
      <c r="F7274" t="s">
        <v>4991</v>
      </c>
      <c r="G7274" t="s">
        <v>71</v>
      </c>
      <c r="H7274" t="s">
        <v>129</v>
      </c>
      <c r="I7274" t="s">
        <v>22</v>
      </c>
      <c r="J7274" t="s">
        <v>141</v>
      </c>
      <c r="K7274" t="s">
        <v>27379</v>
      </c>
      <c r="L7274" t="s">
        <v>27380</v>
      </c>
      <c r="M7274">
        <v>2.1058333330000001</v>
      </c>
      <c r="N7274">
        <v>0</v>
      </c>
      <c r="O7274">
        <v>1</v>
      </c>
      <c r="P7274">
        <v>0</v>
      </c>
      <c r="Q7274">
        <v>0</v>
      </c>
      <c r="R7274">
        <v>0</v>
      </c>
      <c r="S7274">
        <v>2.1058330000000001</v>
      </c>
      <c r="T7274">
        <v>0</v>
      </c>
      <c r="U7274">
        <v>0</v>
      </c>
    </row>
    <row r="7275" spans="1:21" x14ac:dyDescent="0.25">
      <c r="A7275" t="s">
        <v>27381</v>
      </c>
      <c r="B7275">
        <v>1</v>
      </c>
      <c r="C7275" t="s">
        <v>79</v>
      </c>
      <c r="D7275" t="s">
        <v>120</v>
      </c>
      <c r="E7275" t="s">
        <v>27382</v>
      </c>
      <c r="F7275" t="s">
        <v>140</v>
      </c>
      <c r="G7275" t="s">
        <v>72</v>
      </c>
      <c r="H7275" t="s">
        <v>129</v>
      </c>
      <c r="I7275" t="s">
        <v>22</v>
      </c>
      <c r="J7275" t="s">
        <v>141</v>
      </c>
      <c r="K7275" t="s">
        <v>27383</v>
      </c>
      <c r="L7275" t="s">
        <v>27384</v>
      </c>
      <c r="M7275">
        <v>0.96222222199999996</v>
      </c>
      <c r="N7275">
        <v>0</v>
      </c>
      <c r="O7275">
        <v>0</v>
      </c>
      <c r="P7275">
        <v>1</v>
      </c>
      <c r="Q7275">
        <v>44</v>
      </c>
      <c r="R7275">
        <v>0</v>
      </c>
      <c r="S7275">
        <v>0</v>
      </c>
      <c r="T7275">
        <v>0.96222200000000002</v>
      </c>
      <c r="U7275">
        <v>42.337778</v>
      </c>
    </row>
    <row r="7276" spans="1:21" x14ac:dyDescent="0.25">
      <c r="A7276" t="s">
        <v>27385</v>
      </c>
      <c r="B7276">
        <v>1</v>
      </c>
      <c r="C7276" t="s">
        <v>79</v>
      </c>
      <c r="D7276" t="s">
        <v>120</v>
      </c>
      <c r="E7276" t="s">
        <v>26752</v>
      </c>
      <c r="F7276" t="s">
        <v>140</v>
      </c>
      <c r="G7276" t="s">
        <v>72</v>
      </c>
      <c r="H7276" t="s">
        <v>129</v>
      </c>
      <c r="I7276" t="s">
        <v>22</v>
      </c>
      <c r="J7276" t="s">
        <v>141</v>
      </c>
      <c r="K7276" t="s">
        <v>27386</v>
      </c>
      <c r="L7276" t="s">
        <v>27387</v>
      </c>
      <c r="M7276">
        <v>0.189722222</v>
      </c>
      <c r="N7276">
        <v>0</v>
      </c>
      <c r="O7276">
        <v>7</v>
      </c>
      <c r="P7276">
        <v>93</v>
      </c>
      <c r="Q7276">
        <v>71</v>
      </c>
      <c r="R7276">
        <v>0</v>
      </c>
      <c r="S7276">
        <v>1.3280559999999999</v>
      </c>
      <c r="T7276">
        <v>17.644166999999999</v>
      </c>
      <c r="U7276">
        <v>13.470278</v>
      </c>
    </row>
    <row r="7277" spans="1:21" x14ac:dyDescent="0.25">
      <c r="A7277" t="s">
        <v>27388</v>
      </c>
      <c r="B7277">
        <v>1</v>
      </c>
      <c r="C7277" t="s">
        <v>79</v>
      </c>
      <c r="D7277" t="s">
        <v>120</v>
      </c>
      <c r="E7277" t="s">
        <v>27389</v>
      </c>
      <c r="F7277" t="s">
        <v>5470</v>
      </c>
      <c r="G7277" t="s">
        <v>71</v>
      </c>
      <c r="H7277" t="s">
        <v>129</v>
      </c>
      <c r="I7277" t="s">
        <v>22</v>
      </c>
      <c r="J7277" t="s">
        <v>141</v>
      </c>
      <c r="K7277" t="s">
        <v>27390</v>
      </c>
      <c r="L7277" t="s">
        <v>27391</v>
      </c>
      <c r="M7277">
        <v>2.7255555550000001</v>
      </c>
      <c r="N7277">
        <v>0</v>
      </c>
      <c r="O7277">
        <v>1</v>
      </c>
      <c r="P7277">
        <v>0</v>
      </c>
      <c r="Q7277">
        <v>16</v>
      </c>
      <c r="R7277">
        <v>0</v>
      </c>
      <c r="S7277">
        <v>2.7255560000000001</v>
      </c>
      <c r="T7277">
        <v>0</v>
      </c>
      <c r="U7277">
        <v>43.608888999999998</v>
      </c>
    </row>
    <row r="7278" spans="1:21" x14ac:dyDescent="0.25">
      <c r="A7278" t="s">
        <v>27392</v>
      </c>
      <c r="B7278">
        <v>1</v>
      </c>
      <c r="C7278" t="s">
        <v>79</v>
      </c>
      <c r="D7278" t="s">
        <v>120</v>
      </c>
      <c r="E7278" t="s">
        <v>1446</v>
      </c>
      <c r="F7278" t="s">
        <v>140</v>
      </c>
      <c r="G7278" t="s">
        <v>72</v>
      </c>
      <c r="H7278" t="s">
        <v>129</v>
      </c>
      <c r="I7278" t="s">
        <v>22</v>
      </c>
      <c r="J7278" t="s">
        <v>141</v>
      </c>
      <c r="K7278" t="s">
        <v>27393</v>
      </c>
      <c r="L7278" t="s">
        <v>27394</v>
      </c>
      <c r="M7278">
        <v>0.70111111100000001</v>
      </c>
      <c r="N7278">
        <v>2</v>
      </c>
      <c r="O7278">
        <v>329</v>
      </c>
      <c r="P7278">
        <v>328</v>
      </c>
      <c r="Q7278">
        <v>55</v>
      </c>
      <c r="R7278">
        <v>1.4022220000000001</v>
      </c>
      <c r="S7278">
        <v>230.66555600000001</v>
      </c>
      <c r="T7278">
        <v>229.96444399999999</v>
      </c>
      <c r="U7278">
        <v>38.561110999999997</v>
      </c>
    </row>
    <row r="7279" spans="1:21" x14ac:dyDescent="0.25">
      <c r="A7279" t="s">
        <v>27395</v>
      </c>
      <c r="B7279">
        <v>1</v>
      </c>
      <c r="C7279" t="s">
        <v>79</v>
      </c>
      <c r="D7279" t="s">
        <v>120</v>
      </c>
      <c r="E7279" t="s">
        <v>1434</v>
      </c>
      <c r="F7279" t="s">
        <v>140</v>
      </c>
      <c r="G7279" t="s">
        <v>72</v>
      </c>
      <c r="H7279" t="s">
        <v>129</v>
      </c>
      <c r="I7279" t="s">
        <v>22</v>
      </c>
      <c r="J7279" t="s">
        <v>141</v>
      </c>
      <c r="K7279" t="s">
        <v>27396</v>
      </c>
      <c r="L7279" t="s">
        <v>27397</v>
      </c>
      <c r="M7279">
        <v>0.40416666600000001</v>
      </c>
      <c r="N7279">
        <v>0</v>
      </c>
      <c r="O7279">
        <v>1061</v>
      </c>
      <c r="P7279">
        <v>448</v>
      </c>
      <c r="Q7279">
        <v>199</v>
      </c>
      <c r="R7279">
        <v>0</v>
      </c>
      <c r="S7279">
        <v>428.82083299999999</v>
      </c>
      <c r="T7279">
        <v>181.066666</v>
      </c>
      <c r="U7279">
        <v>80.429167000000007</v>
      </c>
    </row>
    <row r="7280" spans="1:21" x14ac:dyDescent="0.25">
      <c r="A7280" t="s">
        <v>27398</v>
      </c>
      <c r="B7280">
        <v>1</v>
      </c>
      <c r="C7280" t="s">
        <v>78</v>
      </c>
      <c r="D7280" t="s">
        <v>90</v>
      </c>
      <c r="E7280" t="s">
        <v>27399</v>
      </c>
      <c r="F7280" t="s">
        <v>4991</v>
      </c>
      <c r="G7280" t="s">
        <v>71</v>
      </c>
      <c r="H7280" t="s">
        <v>129</v>
      </c>
      <c r="I7280" t="s">
        <v>22</v>
      </c>
      <c r="J7280" t="s">
        <v>141</v>
      </c>
      <c r="K7280" t="s">
        <v>27400</v>
      </c>
      <c r="L7280" t="s">
        <v>27401</v>
      </c>
      <c r="M7280">
        <v>1.473333333</v>
      </c>
      <c r="N7280">
        <v>0</v>
      </c>
      <c r="O7280">
        <v>0</v>
      </c>
      <c r="P7280">
        <v>0</v>
      </c>
      <c r="Q7280">
        <v>1</v>
      </c>
      <c r="R7280">
        <v>0</v>
      </c>
      <c r="S7280">
        <v>0</v>
      </c>
      <c r="T7280">
        <v>0</v>
      </c>
      <c r="U7280">
        <v>1.473333</v>
      </c>
    </row>
    <row r="7281" spans="1:21" x14ac:dyDescent="0.25">
      <c r="A7281" t="s">
        <v>27402</v>
      </c>
      <c r="B7281">
        <v>1</v>
      </c>
      <c r="C7281" t="s">
        <v>78</v>
      </c>
      <c r="D7281" t="s">
        <v>90</v>
      </c>
      <c r="E7281" t="s">
        <v>27403</v>
      </c>
      <c r="F7281" t="s">
        <v>5829</v>
      </c>
      <c r="G7281" t="s">
        <v>72</v>
      </c>
      <c r="H7281" t="s">
        <v>129</v>
      </c>
      <c r="I7281" t="s">
        <v>22</v>
      </c>
      <c r="J7281" t="s">
        <v>141</v>
      </c>
      <c r="K7281" t="s">
        <v>27404</v>
      </c>
      <c r="L7281" t="s">
        <v>27405</v>
      </c>
      <c r="M7281">
        <v>1.5794444439999999</v>
      </c>
      <c r="N7281">
        <v>0</v>
      </c>
      <c r="O7281">
        <v>0</v>
      </c>
      <c r="P7281">
        <v>1</v>
      </c>
      <c r="Q7281">
        <v>55</v>
      </c>
      <c r="R7281">
        <v>0</v>
      </c>
      <c r="S7281">
        <v>0</v>
      </c>
      <c r="T7281">
        <v>1.5794440000000001</v>
      </c>
      <c r="U7281">
        <v>86.869444000000001</v>
      </c>
    </row>
    <row r="7282" spans="1:21" x14ac:dyDescent="0.25">
      <c r="A7282" t="s">
        <v>27406</v>
      </c>
      <c r="B7282">
        <v>1</v>
      </c>
      <c r="C7282" t="s">
        <v>79</v>
      </c>
      <c r="D7282" t="s">
        <v>117</v>
      </c>
      <c r="E7282" t="s">
        <v>27407</v>
      </c>
      <c r="F7282" t="s">
        <v>4991</v>
      </c>
      <c r="G7282" t="s">
        <v>71</v>
      </c>
      <c r="H7282" t="s">
        <v>129</v>
      </c>
      <c r="I7282" t="s">
        <v>22</v>
      </c>
      <c r="J7282" t="s">
        <v>141</v>
      </c>
      <c r="K7282" t="s">
        <v>27408</v>
      </c>
      <c r="L7282" t="s">
        <v>27409</v>
      </c>
      <c r="M7282">
        <v>0.59444444399999996</v>
      </c>
      <c r="N7282">
        <v>0</v>
      </c>
      <c r="O7282">
        <v>1</v>
      </c>
      <c r="P7282">
        <v>0</v>
      </c>
      <c r="Q7282">
        <v>0</v>
      </c>
      <c r="R7282">
        <v>0</v>
      </c>
      <c r="S7282">
        <v>0.59444399999999997</v>
      </c>
      <c r="T7282">
        <v>0</v>
      </c>
      <c r="U7282">
        <v>0</v>
      </c>
    </row>
    <row r="7283" spans="1:21" x14ac:dyDescent="0.25">
      <c r="A7283" t="s">
        <v>27410</v>
      </c>
      <c r="B7283">
        <v>1</v>
      </c>
      <c r="C7283" t="s">
        <v>78</v>
      </c>
      <c r="D7283" t="s">
        <v>95</v>
      </c>
      <c r="E7283" t="s">
        <v>27411</v>
      </c>
      <c r="F7283" t="s">
        <v>140</v>
      </c>
      <c r="G7283" t="s">
        <v>72</v>
      </c>
      <c r="H7283" t="s">
        <v>129</v>
      </c>
      <c r="I7283" t="s">
        <v>22</v>
      </c>
      <c r="J7283" t="s">
        <v>141</v>
      </c>
      <c r="K7283" t="s">
        <v>27412</v>
      </c>
      <c r="L7283" t="s">
        <v>27413</v>
      </c>
      <c r="M7283">
        <v>0.24944444399999999</v>
      </c>
      <c r="N7283">
        <v>2</v>
      </c>
      <c r="O7283">
        <v>595</v>
      </c>
      <c r="P7283">
        <v>0</v>
      </c>
      <c r="Q7283">
        <v>0</v>
      </c>
      <c r="R7283">
        <v>0.49888900000000003</v>
      </c>
      <c r="S7283">
        <v>148.419444</v>
      </c>
      <c r="T7283">
        <v>0</v>
      </c>
      <c r="U7283">
        <v>0</v>
      </c>
    </row>
    <row r="7284" spans="1:21" x14ac:dyDescent="0.25">
      <c r="A7284" t="s">
        <v>27414</v>
      </c>
      <c r="B7284">
        <v>1</v>
      </c>
      <c r="C7284" t="s">
        <v>78</v>
      </c>
      <c r="D7284" t="s">
        <v>95</v>
      </c>
      <c r="E7284" t="s">
        <v>27415</v>
      </c>
      <c r="F7284" t="s">
        <v>5070</v>
      </c>
      <c r="G7284" t="s">
        <v>71</v>
      </c>
      <c r="H7284" t="s">
        <v>129</v>
      </c>
      <c r="I7284" t="s">
        <v>22</v>
      </c>
      <c r="J7284" t="s">
        <v>141</v>
      </c>
      <c r="K7284" t="s">
        <v>27416</v>
      </c>
      <c r="L7284" t="s">
        <v>27417</v>
      </c>
      <c r="M7284">
        <v>3.256388888</v>
      </c>
      <c r="N7284">
        <v>0</v>
      </c>
      <c r="O7284">
        <v>0</v>
      </c>
      <c r="P7284">
        <v>0</v>
      </c>
      <c r="Q7284">
        <v>1</v>
      </c>
      <c r="R7284">
        <v>0</v>
      </c>
      <c r="S7284">
        <v>0</v>
      </c>
      <c r="T7284">
        <v>0</v>
      </c>
      <c r="U7284">
        <v>3.256389</v>
      </c>
    </row>
    <row r="7285" spans="1:21" x14ac:dyDescent="0.25">
      <c r="A7285" t="s">
        <v>27418</v>
      </c>
      <c r="B7285">
        <v>1</v>
      </c>
      <c r="C7285" t="s">
        <v>78</v>
      </c>
      <c r="D7285" t="s">
        <v>95</v>
      </c>
      <c r="E7285" t="s">
        <v>10677</v>
      </c>
      <c r="F7285" t="s">
        <v>5029</v>
      </c>
      <c r="G7285" t="s">
        <v>71</v>
      </c>
      <c r="H7285" t="s">
        <v>129</v>
      </c>
      <c r="I7285" t="s">
        <v>22</v>
      </c>
      <c r="J7285" t="s">
        <v>141</v>
      </c>
      <c r="K7285" t="s">
        <v>27419</v>
      </c>
      <c r="L7285" t="s">
        <v>27420</v>
      </c>
      <c r="M7285">
        <v>8.1152777769999993</v>
      </c>
      <c r="N7285">
        <v>0</v>
      </c>
      <c r="O7285">
        <v>0</v>
      </c>
      <c r="P7285">
        <v>2</v>
      </c>
      <c r="Q7285">
        <v>63</v>
      </c>
      <c r="R7285">
        <v>0</v>
      </c>
      <c r="S7285">
        <v>0</v>
      </c>
      <c r="T7285">
        <v>16.230556</v>
      </c>
      <c r="U7285">
        <v>511.26249999999999</v>
      </c>
    </row>
    <row r="7286" spans="1:21" x14ac:dyDescent="0.25">
      <c r="A7286" t="s">
        <v>27421</v>
      </c>
      <c r="B7286">
        <v>1</v>
      </c>
      <c r="C7286" t="s">
        <v>78</v>
      </c>
      <c r="D7286" t="s">
        <v>95</v>
      </c>
      <c r="E7286" t="s">
        <v>27422</v>
      </c>
      <c r="F7286" t="s">
        <v>4986</v>
      </c>
      <c r="G7286" t="s">
        <v>71</v>
      </c>
      <c r="H7286" t="s">
        <v>129</v>
      </c>
      <c r="I7286" t="s">
        <v>22</v>
      </c>
      <c r="J7286" t="s">
        <v>141</v>
      </c>
      <c r="K7286" t="s">
        <v>27423</v>
      </c>
      <c r="L7286" t="s">
        <v>27424</v>
      </c>
      <c r="M7286">
        <v>8.9816666660000006</v>
      </c>
      <c r="N7286">
        <v>0</v>
      </c>
      <c r="O7286">
        <v>0</v>
      </c>
      <c r="P7286">
        <v>0</v>
      </c>
      <c r="Q7286">
        <v>37</v>
      </c>
      <c r="R7286">
        <v>0</v>
      </c>
      <c r="S7286">
        <v>0</v>
      </c>
      <c r="T7286">
        <v>0</v>
      </c>
      <c r="U7286">
        <v>332.32166699999999</v>
      </c>
    </row>
    <row r="7287" spans="1:21" x14ac:dyDescent="0.25">
      <c r="A7287" t="s">
        <v>27425</v>
      </c>
      <c r="B7287">
        <v>1</v>
      </c>
      <c r="C7287" t="s">
        <v>78</v>
      </c>
      <c r="D7287" t="s">
        <v>91</v>
      </c>
      <c r="E7287" t="s">
        <v>26125</v>
      </c>
      <c r="F7287" t="s">
        <v>177</v>
      </c>
      <c r="G7287" t="s">
        <v>72</v>
      </c>
      <c r="H7287" t="s">
        <v>129</v>
      </c>
      <c r="I7287" t="s">
        <v>22</v>
      </c>
      <c r="J7287" t="s">
        <v>130</v>
      </c>
      <c r="K7287" t="s">
        <v>27426</v>
      </c>
      <c r="L7287" t="s">
        <v>27427</v>
      </c>
      <c r="M7287">
        <v>7.4827777769999999</v>
      </c>
      <c r="N7287">
        <v>0</v>
      </c>
      <c r="O7287">
        <v>0</v>
      </c>
      <c r="P7287">
        <v>30</v>
      </c>
      <c r="Q7287">
        <v>1606</v>
      </c>
      <c r="R7287">
        <v>0</v>
      </c>
      <c r="S7287">
        <v>0</v>
      </c>
      <c r="T7287">
        <v>224.48333299999999</v>
      </c>
      <c r="U7287">
        <v>12017.341109999999</v>
      </c>
    </row>
    <row r="7288" spans="1:21" x14ac:dyDescent="0.25">
      <c r="A7288" t="s">
        <v>27428</v>
      </c>
      <c r="B7288">
        <v>1</v>
      </c>
      <c r="C7288" t="s">
        <v>78</v>
      </c>
      <c r="D7288" t="s">
        <v>91</v>
      </c>
      <c r="E7288" t="s">
        <v>27429</v>
      </c>
      <c r="F7288" t="s">
        <v>4991</v>
      </c>
      <c r="G7288" t="s">
        <v>71</v>
      </c>
      <c r="H7288" t="s">
        <v>129</v>
      </c>
      <c r="I7288" t="s">
        <v>22</v>
      </c>
      <c r="J7288" t="s">
        <v>141</v>
      </c>
      <c r="K7288" t="s">
        <v>27430</v>
      </c>
      <c r="L7288" t="s">
        <v>27431</v>
      </c>
      <c r="M7288">
        <v>1.8252777769999999</v>
      </c>
      <c r="N7288">
        <v>0</v>
      </c>
      <c r="O7288">
        <v>4</v>
      </c>
      <c r="P7288">
        <v>0</v>
      </c>
      <c r="Q7288">
        <v>0</v>
      </c>
      <c r="R7288">
        <v>0</v>
      </c>
      <c r="S7288">
        <v>7.3011109999999997</v>
      </c>
      <c r="T7288">
        <v>0</v>
      </c>
      <c r="U7288">
        <v>0</v>
      </c>
    </row>
    <row r="7289" spans="1:21" x14ac:dyDescent="0.25">
      <c r="A7289" t="s">
        <v>27432</v>
      </c>
      <c r="B7289">
        <v>1</v>
      </c>
      <c r="C7289" t="s">
        <v>78</v>
      </c>
      <c r="D7289" t="s">
        <v>91</v>
      </c>
      <c r="E7289" t="s">
        <v>27433</v>
      </c>
      <c r="F7289" t="s">
        <v>4996</v>
      </c>
      <c r="G7289" t="s">
        <v>71</v>
      </c>
      <c r="H7289" t="s">
        <v>129</v>
      </c>
      <c r="I7289" t="s">
        <v>22</v>
      </c>
      <c r="J7289" t="s">
        <v>141</v>
      </c>
      <c r="K7289" t="s">
        <v>27434</v>
      </c>
      <c r="L7289" t="s">
        <v>27435</v>
      </c>
      <c r="M7289">
        <v>0.199444444</v>
      </c>
      <c r="N7289">
        <v>0</v>
      </c>
      <c r="O7289">
        <v>10</v>
      </c>
      <c r="P7289">
        <v>0</v>
      </c>
      <c r="Q7289">
        <v>1</v>
      </c>
      <c r="R7289">
        <v>0</v>
      </c>
      <c r="S7289">
        <v>1.9944440000000001</v>
      </c>
      <c r="T7289">
        <v>0</v>
      </c>
      <c r="U7289">
        <v>0.19944400000000001</v>
      </c>
    </row>
    <row r="7290" spans="1:21" x14ac:dyDescent="0.25">
      <c r="A7290" t="s">
        <v>27436</v>
      </c>
      <c r="B7290">
        <v>1</v>
      </c>
      <c r="C7290" t="s">
        <v>78</v>
      </c>
      <c r="D7290" t="s">
        <v>91</v>
      </c>
      <c r="E7290" t="s">
        <v>27437</v>
      </c>
      <c r="F7290" t="s">
        <v>4986</v>
      </c>
      <c r="G7290" t="s">
        <v>71</v>
      </c>
      <c r="H7290" t="s">
        <v>129</v>
      </c>
      <c r="I7290" t="s">
        <v>22</v>
      </c>
      <c r="J7290" t="s">
        <v>141</v>
      </c>
      <c r="K7290" t="s">
        <v>27438</v>
      </c>
      <c r="L7290" t="s">
        <v>27439</v>
      </c>
      <c r="M7290">
        <v>2.6775000000000002</v>
      </c>
      <c r="N7290">
        <v>0</v>
      </c>
      <c r="O7290">
        <v>0</v>
      </c>
      <c r="P7290">
        <v>0</v>
      </c>
      <c r="Q7290">
        <v>45</v>
      </c>
      <c r="R7290">
        <v>0</v>
      </c>
      <c r="S7290">
        <v>0</v>
      </c>
      <c r="T7290">
        <v>0</v>
      </c>
      <c r="U7290">
        <v>120.4875</v>
      </c>
    </row>
    <row r="7291" spans="1:21" x14ac:dyDescent="0.25">
      <c r="A7291" t="s">
        <v>27440</v>
      </c>
      <c r="B7291">
        <v>1</v>
      </c>
      <c r="C7291" t="s">
        <v>78</v>
      </c>
      <c r="D7291" t="s">
        <v>91</v>
      </c>
      <c r="E7291" t="s">
        <v>27441</v>
      </c>
      <c r="F7291" t="s">
        <v>4986</v>
      </c>
      <c r="G7291" t="s">
        <v>71</v>
      </c>
      <c r="H7291" t="s">
        <v>129</v>
      </c>
      <c r="I7291" t="s">
        <v>22</v>
      </c>
      <c r="J7291" t="s">
        <v>141</v>
      </c>
      <c r="K7291" t="s">
        <v>27442</v>
      </c>
      <c r="L7291" t="s">
        <v>27443</v>
      </c>
      <c r="M7291">
        <v>0.55361111100000004</v>
      </c>
      <c r="N7291">
        <v>0</v>
      </c>
      <c r="O7291">
        <v>0</v>
      </c>
      <c r="P7291">
        <v>0</v>
      </c>
      <c r="Q7291">
        <v>25</v>
      </c>
      <c r="R7291">
        <v>0</v>
      </c>
      <c r="S7291">
        <v>0</v>
      </c>
      <c r="T7291">
        <v>0</v>
      </c>
      <c r="U7291">
        <v>13.840278</v>
      </c>
    </row>
    <row r="7292" spans="1:21" x14ac:dyDescent="0.25">
      <c r="A7292" t="s">
        <v>27444</v>
      </c>
      <c r="B7292">
        <v>1</v>
      </c>
      <c r="C7292" t="s">
        <v>78</v>
      </c>
      <c r="D7292" t="s">
        <v>91</v>
      </c>
      <c r="E7292" t="s">
        <v>27445</v>
      </c>
      <c r="F7292" t="s">
        <v>4991</v>
      </c>
      <c r="G7292" t="s">
        <v>71</v>
      </c>
      <c r="H7292" t="s">
        <v>129</v>
      </c>
      <c r="I7292" t="s">
        <v>22</v>
      </c>
      <c r="J7292" t="s">
        <v>141</v>
      </c>
      <c r="K7292" t="s">
        <v>27446</v>
      </c>
      <c r="L7292" t="s">
        <v>27447</v>
      </c>
      <c r="M7292">
        <v>4.3955555549999996</v>
      </c>
      <c r="N7292">
        <v>0</v>
      </c>
      <c r="O7292">
        <v>1</v>
      </c>
      <c r="P7292">
        <v>0</v>
      </c>
      <c r="Q7292">
        <v>0</v>
      </c>
      <c r="R7292">
        <v>0</v>
      </c>
      <c r="S7292">
        <v>4.395556</v>
      </c>
      <c r="T7292">
        <v>0</v>
      </c>
      <c r="U7292">
        <v>0</v>
      </c>
    </row>
    <row r="7293" spans="1:21" x14ac:dyDescent="0.25">
      <c r="A7293" t="s">
        <v>27448</v>
      </c>
      <c r="B7293">
        <v>1</v>
      </c>
      <c r="C7293" t="s">
        <v>78</v>
      </c>
      <c r="D7293" t="s">
        <v>91</v>
      </c>
      <c r="E7293" t="s">
        <v>27449</v>
      </c>
      <c r="F7293" t="s">
        <v>4991</v>
      </c>
      <c r="G7293" t="s">
        <v>71</v>
      </c>
      <c r="H7293" t="s">
        <v>129</v>
      </c>
      <c r="I7293" t="s">
        <v>22</v>
      </c>
      <c r="J7293" t="s">
        <v>141</v>
      </c>
      <c r="K7293" t="s">
        <v>27450</v>
      </c>
      <c r="L7293" t="s">
        <v>27451</v>
      </c>
      <c r="M7293">
        <v>1.663611111</v>
      </c>
      <c r="N7293">
        <v>0</v>
      </c>
      <c r="O7293">
        <v>1</v>
      </c>
      <c r="P7293">
        <v>0</v>
      </c>
      <c r="Q7293">
        <v>0</v>
      </c>
      <c r="R7293">
        <v>0</v>
      </c>
      <c r="S7293">
        <v>1.663611</v>
      </c>
      <c r="T7293">
        <v>0</v>
      </c>
      <c r="U7293">
        <v>0</v>
      </c>
    </row>
    <row r="7294" spans="1:21" x14ac:dyDescent="0.25">
      <c r="A7294" t="s">
        <v>27452</v>
      </c>
      <c r="B7294">
        <v>1</v>
      </c>
      <c r="C7294" t="s">
        <v>78</v>
      </c>
      <c r="D7294" t="s">
        <v>91</v>
      </c>
      <c r="E7294" t="s">
        <v>3355</v>
      </c>
      <c r="F7294" t="s">
        <v>140</v>
      </c>
      <c r="G7294" t="s">
        <v>72</v>
      </c>
      <c r="H7294" t="s">
        <v>129</v>
      </c>
      <c r="I7294" t="s">
        <v>22</v>
      </c>
      <c r="J7294" t="s">
        <v>141</v>
      </c>
      <c r="K7294" t="s">
        <v>27453</v>
      </c>
      <c r="L7294" t="s">
        <v>27454</v>
      </c>
      <c r="M7294">
        <v>0.175277777</v>
      </c>
      <c r="N7294">
        <v>0</v>
      </c>
      <c r="O7294">
        <v>0</v>
      </c>
      <c r="P7294">
        <v>52</v>
      </c>
      <c r="Q7294">
        <v>4</v>
      </c>
      <c r="R7294">
        <v>0</v>
      </c>
      <c r="S7294">
        <v>0</v>
      </c>
      <c r="T7294">
        <v>9.1144440000000007</v>
      </c>
      <c r="U7294">
        <v>0.70111100000000004</v>
      </c>
    </row>
    <row r="7295" spans="1:21" x14ac:dyDescent="0.25">
      <c r="A7295" t="s">
        <v>27455</v>
      </c>
      <c r="B7295">
        <v>1</v>
      </c>
      <c r="C7295" t="s">
        <v>78</v>
      </c>
      <c r="D7295" t="s">
        <v>91</v>
      </c>
      <c r="E7295" t="s">
        <v>24003</v>
      </c>
      <c r="F7295" t="s">
        <v>140</v>
      </c>
      <c r="G7295" t="s">
        <v>72</v>
      </c>
      <c r="H7295" t="s">
        <v>129</v>
      </c>
      <c r="I7295" t="s">
        <v>22</v>
      </c>
      <c r="J7295" t="s">
        <v>141</v>
      </c>
      <c r="K7295" t="s">
        <v>27456</v>
      </c>
      <c r="L7295" t="s">
        <v>27457</v>
      </c>
      <c r="M7295">
        <v>0.53194444399999996</v>
      </c>
      <c r="N7295">
        <v>0</v>
      </c>
      <c r="O7295">
        <v>0</v>
      </c>
      <c r="P7295">
        <v>30</v>
      </c>
      <c r="Q7295">
        <v>608</v>
      </c>
      <c r="R7295">
        <v>0</v>
      </c>
      <c r="S7295">
        <v>0</v>
      </c>
      <c r="T7295">
        <v>15.958333</v>
      </c>
      <c r="U7295">
        <v>323.42222199999998</v>
      </c>
    </row>
    <row r="7296" spans="1:21" x14ac:dyDescent="0.25">
      <c r="A7296" t="s">
        <v>27458</v>
      </c>
      <c r="B7296">
        <v>1</v>
      </c>
      <c r="C7296" t="s">
        <v>79</v>
      </c>
      <c r="D7296" t="s">
        <v>113</v>
      </c>
      <c r="E7296" t="s">
        <v>27459</v>
      </c>
      <c r="F7296" t="s">
        <v>5012</v>
      </c>
      <c r="G7296" t="s">
        <v>72</v>
      </c>
      <c r="H7296" t="s">
        <v>129</v>
      </c>
      <c r="I7296" t="s">
        <v>22</v>
      </c>
      <c r="J7296" t="s">
        <v>141</v>
      </c>
      <c r="K7296" t="s">
        <v>27460</v>
      </c>
      <c r="L7296" t="s">
        <v>27461</v>
      </c>
      <c r="M7296">
        <v>1.0919444439999999</v>
      </c>
      <c r="N7296">
        <v>0</v>
      </c>
      <c r="O7296">
        <v>97</v>
      </c>
      <c r="P7296">
        <v>1</v>
      </c>
      <c r="Q7296">
        <v>0</v>
      </c>
      <c r="R7296">
        <v>0</v>
      </c>
      <c r="S7296">
        <v>105.918611</v>
      </c>
      <c r="T7296">
        <v>1.091944</v>
      </c>
      <c r="U7296">
        <v>0</v>
      </c>
    </row>
    <row r="7297" spans="1:21" x14ac:dyDescent="0.25">
      <c r="A7297" t="s">
        <v>27462</v>
      </c>
      <c r="B7297">
        <v>1</v>
      </c>
      <c r="C7297" t="s">
        <v>78</v>
      </c>
      <c r="D7297" t="s">
        <v>91</v>
      </c>
      <c r="E7297" t="s">
        <v>27463</v>
      </c>
      <c r="F7297" t="s">
        <v>128</v>
      </c>
      <c r="G7297" t="s">
        <v>72</v>
      </c>
      <c r="H7297" t="s">
        <v>129</v>
      </c>
      <c r="I7297" t="s">
        <v>22</v>
      </c>
      <c r="J7297" t="s">
        <v>130</v>
      </c>
      <c r="K7297" t="s">
        <v>27464</v>
      </c>
      <c r="L7297" t="s">
        <v>27465</v>
      </c>
      <c r="M7297">
        <v>5.4602777769999999</v>
      </c>
      <c r="N7297">
        <v>0</v>
      </c>
      <c r="O7297">
        <v>0</v>
      </c>
      <c r="P7297">
        <v>1</v>
      </c>
      <c r="Q7297">
        <v>75</v>
      </c>
      <c r="R7297">
        <v>0</v>
      </c>
      <c r="S7297">
        <v>0</v>
      </c>
      <c r="T7297">
        <v>5.4602779999999997</v>
      </c>
      <c r="U7297">
        <v>409.52083299999998</v>
      </c>
    </row>
    <row r="7298" spans="1:21" x14ac:dyDescent="0.25">
      <c r="A7298" t="s">
        <v>27466</v>
      </c>
      <c r="B7298">
        <v>1</v>
      </c>
      <c r="C7298" t="s">
        <v>79</v>
      </c>
      <c r="D7298" t="s">
        <v>110</v>
      </c>
      <c r="E7298" t="s">
        <v>27467</v>
      </c>
      <c r="F7298" t="s">
        <v>4986</v>
      </c>
      <c r="G7298" t="s">
        <v>71</v>
      </c>
      <c r="H7298" t="s">
        <v>129</v>
      </c>
      <c r="I7298" t="s">
        <v>22</v>
      </c>
      <c r="J7298" t="s">
        <v>141</v>
      </c>
      <c r="K7298" t="s">
        <v>27468</v>
      </c>
      <c r="L7298" t="s">
        <v>27469</v>
      </c>
      <c r="M7298">
        <v>0.86333333300000004</v>
      </c>
      <c r="N7298">
        <v>0</v>
      </c>
      <c r="O7298">
        <v>0</v>
      </c>
      <c r="P7298">
        <v>0</v>
      </c>
      <c r="Q7298">
        <v>16</v>
      </c>
      <c r="R7298">
        <v>0</v>
      </c>
      <c r="S7298">
        <v>0</v>
      </c>
      <c r="T7298">
        <v>0</v>
      </c>
      <c r="U7298">
        <v>13.813333</v>
      </c>
    </row>
    <row r="7299" spans="1:21" x14ac:dyDescent="0.25">
      <c r="A7299" t="s">
        <v>27470</v>
      </c>
      <c r="B7299">
        <v>1</v>
      </c>
      <c r="C7299" t="s">
        <v>79</v>
      </c>
      <c r="D7299" t="s">
        <v>110</v>
      </c>
      <c r="E7299" t="s">
        <v>25361</v>
      </c>
      <c r="F7299" t="s">
        <v>140</v>
      </c>
      <c r="G7299" t="s">
        <v>72</v>
      </c>
      <c r="H7299" t="s">
        <v>129</v>
      </c>
      <c r="I7299" t="s">
        <v>22</v>
      </c>
      <c r="J7299" t="s">
        <v>141</v>
      </c>
      <c r="K7299" t="s">
        <v>27471</v>
      </c>
      <c r="L7299" t="s">
        <v>27472</v>
      </c>
      <c r="M7299">
        <v>0.46694444400000001</v>
      </c>
      <c r="N7299">
        <v>0</v>
      </c>
      <c r="O7299">
        <v>13</v>
      </c>
      <c r="P7299">
        <v>16</v>
      </c>
      <c r="Q7299">
        <v>218</v>
      </c>
      <c r="R7299">
        <v>0</v>
      </c>
      <c r="S7299">
        <v>6.0702780000000001</v>
      </c>
      <c r="T7299">
        <v>7.4711109999999996</v>
      </c>
      <c r="U7299">
        <v>101.79388899999999</v>
      </c>
    </row>
    <row r="7300" spans="1:21" x14ac:dyDescent="0.25">
      <c r="A7300" t="s">
        <v>27473</v>
      </c>
      <c r="B7300">
        <v>1</v>
      </c>
      <c r="C7300" t="s">
        <v>79</v>
      </c>
      <c r="D7300" t="s">
        <v>110</v>
      </c>
      <c r="E7300" t="s">
        <v>27474</v>
      </c>
      <c r="F7300" t="s">
        <v>6456</v>
      </c>
      <c r="G7300" t="s">
        <v>72</v>
      </c>
      <c r="H7300" t="s">
        <v>129</v>
      </c>
      <c r="I7300" t="s">
        <v>22</v>
      </c>
      <c r="J7300" t="s">
        <v>141</v>
      </c>
      <c r="K7300" t="s">
        <v>27475</v>
      </c>
      <c r="L7300" t="s">
        <v>27476</v>
      </c>
      <c r="M7300">
        <v>4.0327777769999997</v>
      </c>
      <c r="N7300">
        <v>0</v>
      </c>
      <c r="O7300">
        <v>0</v>
      </c>
      <c r="P7300">
        <v>1</v>
      </c>
      <c r="Q7300">
        <v>0</v>
      </c>
      <c r="R7300">
        <v>0</v>
      </c>
      <c r="S7300">
        <v>0</v>
      </c>
      <c r="T7300">
        <v>4.0327780000000004</v>
      </c>
      <c r="U7300">
        <v>0</v>
      </c>
    </row>
    <row r="7301" spans="1:21" x14ac:dyDescent="0.25">
      <c r="A7301" t="s">
        <v>27477</v>
      </c>
      <c r="B7301">
        <v>1</v>
      </c>
      <c r="C7301" t="s">
        <v>79</v>
      </c>
      <c r="D7301" t="s">
        <v>110</v>
      </c>
      <c r="E7301" t="s">
        <v>27478</v>
      </c>
      <c r="F7301" t="s">
        <v>4991</v>
      </c>
      <c r="G7301" t="s">
        <v>71</v>
      </c>
      <c r="H7301" t="s">
        <v>129</v>
      </c>
      <c r="I7301" t="s">
        <v>22</v>
      </c>
      <c r="J7301" t="s">
        <v>141</v>
      </c>
      <c r="K7301" t="s">
        <v>27479</v>
      </c>
      <c r="L7301" t="s">
        <v>27480</v>
      </c>
      <c r="M7301">
        <v>0.698333333</v>
      </c>
      <c r="N7301">
        <v>0</v>
      </c>
      <c r="O7301">
        <v>0</v>
      </c>
      <c r="P7301">
        <v>0</v>
      </c>
      <c r="Q7301">
        <v>1</v>
      </c>
      <c r="R7301">
        <v>0</v>
      </c>
      <c r="S7301">
        <v>0</v>
      </c>
      <c r="T7301">
        <v>0</v>
      </c>
      <c r="U7301">
        <v>0.69833299999999998</v>
      </c>
    </row>
    <row r="7302" spans="1:21" x14ac:dyDescent="0.25">
      <c r="A7302" t="s">
        <v>27481</v>
      </c>
      <c r="B7302">
        <v>1</v>
      </c>
      <c r="C7302" t="s">
        <v>79</v>
      </c>
      <c r="D7302" t="s">
        <v>110</v>
      </c>
      <c r="E7302" t="s">
        <v>25361</v>
      </c>
      <c r="F7302" t="s">
        <v>5177</v>
      </c>
      <c r="G7302" t="s">
        <v>72</v>
      </c>
      <c r="H7302" t="s">
        <v>129</v>
      </c>
      <c r="I7302" t="s">
        <v>22</v>
      </c>
      <c r="J7302" t="s">
        <v>141</v>
      </c>
      <c r="K7302" t="s">
        <v>27482</v>
      </c>
      <c r="L7302" t="s">
        <v>27483</v>
      </c>
      <c r="M7302">
        <v>2.8630555549999999</v>
      </c>
      <c r="N7302">
        <v>0</v>
      </c>
      <c r="O7302">
        <v>13</v>
      </c>
      <c r="P7302">
        <v>16</v>
      </c>
      <c r="Q7302">
        <v>218</v>
      </c>
      <c r="R7302">
        <v>0</v>
      </c>
      <c r="S7302">
        <v>37.219721999999997</v>
      </c>
      <c r="T7302">
        <v>45.808889000000001</v>
      </c>
      <c r="U7302">
        <v>624.14611100000002</v>
      </c>
    </row>
    <row r="7303" spans="1:21" x14ac:dyDescent="0.25">
      <c r="A7303" t="s">
        <v>27484</v>
      </c>
      <c r="B7303">
        <v>1</v>
      </c>
      <c r="C7303" t="s">
        <v>79</v>
      </c>
      <c r="D7303" t="s">
        <v>110</v>
      </c>
      <c r="E7303" t="s">
        <v>27485</v>
      </c>
      <c r="F7303" t="s">
        <v>5070</v>
      </c>
      <c r="G7303" t="s">
        <v>71</v>
      </c>
      <c r="H7303" t="s">
        <v>129</v>
      </c>
      <c r="I7303" t="s">
        <v>22</v>
      </c>
      <c r="J7303" t="s">
        <v>141</v>
      </c>
      <c r="K7303" t="s">
        <v>27486</v>
      </c>
      <c r="L7303" t="s">
        <v>27487</v>
      </c>
      <c r="M7303">
        <v>1.7044444439999999</v>
      </c>
      <c r="N7303">
        <v>0</v>
      </c>
      <c r="O7303">
        <v>0</v>
      </c>
      <c r="P7303">
        <v>0</v>
      </c>
      <c r="Q7303">
        <v>1</v>
      </c>
      <c r="R7303">
        <v>0</v>
      </c>
      <c r="S7303">
        <v>0</v>
      </c>
      <c r="T7303">
        <v>0</v>
      </c>
      <c r="U7303">
        <v>1.7044440000000001</v>
      </c>
    </row>
    <row r="7304" spans="1:21" x14ac:dyDescent="0.25">
      <c r="A7304" t="s">
        <v>27488</v>
      </c>
      <c r="B7304">
        <v>1</v>
      </c>
      <c r="C7304" t="s">
        <v>79</v>
      </c>
      <c r="D7304" t="s">
        <v>110</v>
      </c>
      <c r="E7304" t="s">
        <v>27489</v>
      </c>
      <c r="F7304" t="s">
        <v>4991</v>
      </c>
      <c r="G7304" t="s">
        <v>71</v>
      </c>
      <c r="H7304" t="s">
        <v>129</v>
      </c>
      <c r="I7304" t="s">
        <v>22</v>
      </c>
      <c r="J7304" t="s">
        <v>141</v>
      </c>
      <c r="K7304" t="s">
        <v>27490</v>
      </c>
      <c r="L7304" t="s">
        <v>27491</v>
      </c>
      <c r="M7304">
        <v>1.9683333329999999</v>
      </c>
      <c r="N7304">
        <v>0</v>
      </c>
      <c r="O7304">
        <v>0</v>
      </c>
      <c r="P7304">
        <v>0</v>
      </c>
      <c r="Q7304">
        <v>1</v>
      </c>
      <c r="R7304">
        <v>0</v>
      </c>
      <c r="S7304">
        <v>0</v>
      </c>
      <c r="T7304">
        <v>0</v>
      </c>
      <c r="U7304">
        <v>1.9683330000000001</v>
      </c>
    </row>
    <row r="7305" spans="1:21" x14ac:dyDescent="0.25">
      <c r="A7305" t="s">
        <v>27492</v>
      </c>
      <c r="B7305">
        <v>1</v>
      </c>
      <c r="C7305" t="s">
        <v>79</v>
      </c>
      <c r="D7305" t="s">
        <v>116</v>
      </c>
      <c r="E7305" t="s">
        <v>27493</v>
      </c>
      <c r="F7305" t="s">
        <v>4991</v>
      </c>
      <c r="G7305" t="s">
        <v>71</v>
      </c>
      <c r="H7305" t="s">
        <v>129</v>
      </c>
      <c r="I7305" t="s">
        <v>22</v>
      </c>
      <c r="J7305" t="s">
        <v>141</v>
      </c>
      <c r="K7305" t="s">
        <v>27494</v>
      </c>
      <c r="L7305" t="s">
        <v>27495</v>
      </c>
      <c r="M7305">
        <v>1.3319444439999999</v>
      </c>
      <c r="N7305">
        <v>0</v>
      </c>
      <c r="O7305">
        <v>0</v>
      </c>
      <c r="P7305">
        <v>0</v>
      </c>
      <c r="Q7305">
        <v>1</v>
      </c>
      <c r="R7305">
        <v>0</v>
      </c>
      <c r="S7305">
        <v>0</v>
      </c>
      <c r="T7305">
        <v>0</v>
      </c>
      <c r="U7305">
        <v>1.331944</v>
      </c>
    </row>
    <row r="7306" spans="1:21" x14ac:dyDescent="0.25">
      <c r="A7306" t="s">
        <v>27496</v>
      </c>
      <c r="B7306">
        <v>1</v>
      </c>
      <c r="C7306" t="s">
        <v>78</v>
      </c>
      <c r="D7306" t="s">
        <v>91</v>
      </c>
      <c r="E7306" t="s">
        <v>27497</v>
      </c>
      <c r="F7306" t="s">
        <v>4991</v>
      </c>
      <c r="G7306" t="s">
        <v>71</v>
      </c>
      <c r="H7306" t="s">
        <v>129</v>
      </c>
      <c r="I7306" t="s">
        <v>22</v>
      </c>
      <c r="J7306" t="s">
        <v>141</v>
      </c>
      <c r="K7306" t="s">
        <v>27498</v>
      </c>
      <c r="L7306" t="s">
        <v>27499</v>
      </c>
      <c r="M7306">
        <v>7.7336111110000001</v>
      </c>
      <c r="N7306">
        <v>0</v>
      </c>
      <c r="O7306">
        <v>5</v>
      </c>
      <c r="P7306">
        <v>0</v>
      </c>
      <c r="Q7306">
        <v>0</v>
      </c>
      <c r="R7306">
        <v>0</v>
      </c>
      <c r="S7306">
        <v>38.668056</v>
      </c>
      <c r="T7306">
        <v>0</v>
      </c>
      <c r="U7306">
        <v>0</v>
      </c>
    </row>
    <row r="7307" spans="1:21" x14ac:dyDescent="0.25">
      <c r="A7307" t="s">
        <v>27500</v>
      </c>
      <c r="B7307">
        <v>1</v>
      </c>
      <c r="C7307" t="s">
        <v>79</v>
      </c>
      <c r="D7307" t="s">
        <v>121</v>
      </c>
      <c r="E7307" t="s">
        <v>27501</v>
      </c>
      <c r="F7307" t="s">
        <v>140</v>
      </c>
      <c r="G7307" t="s">
        <v>72</v>
      </c>
      <c r="H7307" t="s">
        <v>129</v>
      </c>
      <c r="I7307" t="s">
        <v>22</v>
      </c>
      <c r="J7307" t="s">
        <v>141</v>
      </c>
      <c r="K7307" t="s">
        <v>27502</v>
      </c>
      <c r="L7307" t="s">
        <v>27503</v>
      </c>
      <c r="M7307">
        <v>0.28055555500000001</v>
      </c>
      <c r="N7307">
        <v>15</v>
      </c>
      <c r="O7307">
        <v>475</v>
      </c>
      <c r="P7307">
        <v>1</v>
      </c>
      <c r="Q7307">
        <v>0</v>
      </c>
      <c r="R7307">
        <v>4.2083329999999997</v>
      </c>
      <c r="S7307">
        <v>133.26388900000001</v>
      </c>
      <c r="T7307">
        <v>0.28055600000000003</v>
      </c>
      <c r="U7307">
        <v>0</v>
      </c>
    </row>
    <row r="7308" spans="1:21" x14ac:dyDescent="0.25">
      <c r="A7308" t="s">
        <v>27504</v>
      </c>
      <c r="B7308">
        <v>1</v>
      </c>
      <c r="C7308" t="s">
        <v>79</v>
      </c>
      <c r="D7308" t="s">
        <v>115</v>
      </c>
      <c r="E7308" t="s">
        <v>27505</v>
      </c>
      <c r="F7308" t="s">
        <v>4986</v>
      </c>
      <c r="G7308" t="s">
        <v>71</v>
      </c>
      <c r="H7308" t="s">
        <v>129</v>
      </c>
      <c r="I7308" t="s">
        <v>22</v>
      </c>
      <c r="J7308" t="s">
        <v>141</v>
      </c>
      <c r="K7308" t="s">
        <v>27506</v>
      </c>
      <c r="L7308" t="s">
        <v>27507</v>
      </c>
      <c r="M7308">
        <v>1.4875</v>
      </c>
      <c r="N7308">
        <v>0</v>
      </c>
      <c r="O7308">
        <v>0</v>
      </c>
      <c r="P7308">
        <v>0</v>
      </c>
      <c r="Q7308">
        <v>2</v>
      </c>
      <c r="R7308">
        <v>0</v>
      </c>
      <c r="S7308">
        <v>0</v>
      </c>
      <c r="T7308">
        <v>0</v>
      </c>
      <c r="U7308">
        <v>2.9750000000000001</v>
      </c>
    </row>
    <row r="7309" spans="1:21" x14ac:dyDescent="0.25">
      <c r="A7309" t="s">
        <v>27508</v>
      </c>
      <c r="B7309">
        <v>1</v>
      </c>
      <c r="C7309" t="s">
        <v>78</v>
      </c>
      <c r="D7309" t="s">
        <v>104</v>
      </c>
      <c r="E7309" t="s">
        <v>27509</v>
      </c>
      <c r="F7309" t="s">
        <v>140</v>
      </c>
      <c r="G7309" t="s">
        <v>72</v>
      </c>
      <c r="H7309" t="s">
        <v>129</v>
      </c>
      <c r="I7309" t="s">
        <v>22</v>
      </c>
      <c r="J7309" t="s">
        <v>141</v>
      </c>
      <c r="K7309" t="s">
        <v>27510</v>
      </c>
      <c r="L7309" t="s">
        <v>27511</v>
      </c>
      <c r="M7309">
        <v>0.77361111100000002</v>
      </c>
      <c r="N7309">
        <v>0</v>
      </c>
      <c r="O7309">
        <v>0</v>
      </c>
      <c r="P7309">
        <v>1</v>
      </c>
      <c r="Q7309">
        <v>92</v>
      </c>
      <c r="R7309">
        <v>0</v>
      </c>
      <c r="S7309">
        <v>0</v>
      </c>
      <c r="T7309">
        <v>0.77361100000000005</v>
      </c>
      <c r="U7309">
        <v>71.172222000000005</v>
      </c>
    </row>
    <row r="7310" spans="1:21" x14ac:dyDescent="0.25">
      <c r="A7310" t="s">
        <v>27512</v>
      </c>
      <c r="B7310">
        <v>1</v>
      </c>
      <c r="C7310" t="s">
        <v>78</v>
      </c>
      <c r="D7310" t="s">
        <v>104</v>
      </c>
      <c r="E7310" t="s">
        <v>27509</v>
      </c>
      <c r="F7310" t="s">
        <v>140</v>
      </c>
      <c r="G7310" t="s">
        <v>72</v>
      </c>
      <c r="H7310" t="s">
        <v>129</v>
      </c>
      <c r="I7310" t="s">
        <v>22</v>
      </c>
      <c r="J7310" t="s">
        <v>141</v>
      </c>
      <c r="K7310" t="s">
        <v>27513</v>
      </c>
      <c r="L7310" t="s">
        <v>27514</v>
      </c>
      <c r="M7310">
        <v>0.54416666599999997</v>
      </c>
      <c r="N7310">
        <v>0</v>
      </c>
      <c r="O7310">
        <v>0</v>
      </c>
      <c r="P7310">
        <v>13</v>
      </c>
      <c r="Q7310">
        <v>313</v>
      </c>
      <c r="R7310">
        <v>0</v>
      </c>
      <c r="S7310">
        <v>0</v>
      </c>
      <c r="T7310">
        <v>7.0741670000000001</v>
      </c>
      <c r="U7310">
        <v>170.32416599999999</v>
      </c>
    </row>
    <row r="7311" spans="1:21" x14ac:dyDescent="0.25">
      <c r="A7311" t="s">
        <v>27515</v>
      </c>
      <c r="B7311">
        <v>1</v>
      </c>
      <c r="C7311" t="s">
        <v>78</v>
      </c>
      <c r="D7311" t="s">
        <v>84</v>
      </c>
      <c r="E7311" t="s">
        <v>27516</v>
      </c>
      <c r="F7311" t="s">
        <v>4991</v>
      </c>
      <c r="G7311" t="s">
        <v>71</v>
      </c>
      <c r="H7311" t="s">
        <v>129</v>
      </c>
      <c r="I7311" t="s">
        <v>22</v>
      </c>
      <c r="J7311" t="s">
        <v>141</v>
      </c>
      <c r="K7311" t="s">
        <v>27517</v>
      </c>
      <c r="L7311" t="s">
        <v>27518</v>
      </c>
      <c r="M7311">
        <v>0.752222222</v>
      </c>
      <c r="N7311">
        <v>0</v>
      </c>
      <c r="O7311">
        <v>1</v>
      </c>
      <c r="P7311">
        <v>0</v>
      </c>
      <c r="Q7311">
        <v>0</v>
      </c>
      <c r="R7311">
        <v>0</v>
      </c>
      <c r="S7311">
        <v>0.75222199999999995</v>
      </c>
      <c r="T7311">
        <v>0</v>
      </c>
      <c r="U7311">
        <v>0</v>
      </c>
    </row>
    <row r="7312" spans="1:21" x14ac:dyDescent="0.25">
      <c r="A7312" t="s">
        <v>27519</v>
      </c>
      <c r="B7312">
        <v>1</v>
      </c>
      <c r="C7312" t="s">
        <v>79</v>
      </c>
      <c r="D7312" t="s">
        <v>121</v>
      </c>
      <c r="E7312" t="s">
        <v>27520</v>
      </c>
      <c r="F7312" t="s">
        <v>140</v>
      </c>
      <c r="G7312" t="s">
        <v>72</v>
      </c>
      <c r="H7312" t="s">
        <v>129</v>
      </c>
      <c r="I7312" t="s">
        <v>22</v>
      </c>
      <c r="J7312" t="s">
        <v>141</v>
      </c>
      <c r="K7312" t="s">
        <v>27521</v>
      </c>
      <c r="L7312" t="s">
        <v>27522</v>
      </c>
      <c r="M7312">
        <v>0.43527777699999998</v>
      </c>
      <c r="N7312">
        <v>19</v>
      </c>
      <c r="O7312">
        <v>2330</v>
      </c>
      <c r="P7312">
        <v>4</v>
      </c>
      <c r="Q7312">
        <v>0</v>
      </c>
      <c r="R7312">
        <v>8.2702779999999994</v>
      </c>
      <c r="S7312">
        <v>1014.19722</v>
      </c>
      <c r="T7312">
        <v>1.7411110000000001</v>
      </c>
      <c r="U7312">
        <v>0</v>
      </c>
    </row>
    <row r="7313" spans="1:21" x14ac:dyDescent="0.25">
      <c r="A7313" t="s">
        <v>27523</v>
      </c>
      <c r="B7313">
        <v>1</v>
      </c>
      <c r="C7313" t="s">
        <v>79</v>
      </c>
      <c r="D7313" t="s">
        <v>121</v>
      </c>
      <c r="E7313" t="s">
        <v>27524</v>
      </c>
      <c r="F7313" t="s">
        <v>140</v>
      </c>
      <c r="G7313" t="s">
        <v>72</v>
      </c>
      <c r="H7313" t="s">
        <v>129</v>
      </c>
      <c r="I7313" t="s">
        <v>22</v>
      </c>
      <c r="J7313" t="s">
        <v>141</v>
      </c>
      <c r="K7313" t="s">
        <v>27525</v>
      </c>
      <c r="L7313" t="s">
        <v>27526</v>
      </c>
      <c r="M7313">
        <v>0.72333333300000002</v>
      </c>
      <c r="N7313">
        <v>0</v>
      </c>
      <c r="O7313">
        <v>0</v>
      </c>
      <c r="P7313">
        <v>44</v>
      </c>
      <c r="Q7313">
        <v>0</v>
      </c>
      <c r="R7313">
        <v>0</v>
      </c>
      <c r="S7313">
        <v>0</v>
      </c>
      <c r="T7313">
        <v>31.826667</v>
      </c>
      <c r="U7313">
        <v>0</v>
      </c>
    </row>
    <row r="7314" spans="1:21" x14ac:dyDescent="0.25">
      <c r="A7314" t="s">
        <v>27527</v>
      </c>
      <c r="B7314">
        <v>1</v>
      </c>
      <c r="C7314" t="s">
        <v>78</v>
      </c>
      <c r="D7314" t="s">
        <v>102</v>
      </c>
      <c r="E7314" t="s">
        <v>27528</v>
      </c>
      <c r="F7314" t="s">
        <v>140</v>
      </c>
      <c r="G7314" t="s">
        <v>72</v>
      </c>
      <c r="H7314" t="s">
        <v>129</v>
      </c>
      <c r="I7314" t="s">
        <v>22</v>
      </c>
      <c r="J7314" t="s">
        <v>141</v>
      </c>
      <c r="K7314" t="s">
        <v>27529</v>
      </c>
      <c r="L7314" t="s">
        <v>27530</v>
      </c>
      <c r="M7314">
        <v>0.42416666600000003</v>
      </c>
      <c r="N7314">
        <v>15</v>
      </c>
      <c r="O7314">
        <v>8</v>
      </c>
      <c r="P7314">
        <v>0</v>
      </c>
      <c r="Q7314">
        <v>10</v>
      </c>
      <c r="R7314">
        <v>6.3624999999999998</v>
      </c>
      <c r="S7314">
        <v>3.3933330000000002</v>
      </c>
      <c r="T7314">
        <v>0</v>
      </c>
      <c r="U7314">
        <v>4.2416669999999996</v>
      </c>
    </row>
    <row r="7315" spans="1:21" x14ac:dyDescent="0.25">
      <c r="A7315" t="s">
        <v>27531</v>
      </c>
      <c r="B7315">
        <v>1</v>
      </c>
      <c r="C7315" t="s">
        <v>79</v>
      </c>
      <c r="D7315" t="s">
        <v>124</v>
      </c>
      <c r="E7315" t="s">
        <v>27532</v>
      </c>
      <c r="F7315" t="s">
        <v>140</v>
      </c>
      <c r="G7315" t="s">
        <v>72</v>
      </c>
      <c r="H7315" t="s">
        <v>129</v>
      </c>
      <c r="I7315" t="s">
        <v>22</v>
      </c>
      <c r="J7315" t="s">
        <v>141</v>
      </c>
      <c r="K7315" t="s">
        <v>27533</v>
      </c>
      <c r="L7315" t="s">
        <v>27534</v>
      </c>
      <c r="M7315">
        <v>1.6969444440000001</v>
      </c>
      <c r="N7315">
        <v>8</v>
      </c>
      <c r="O7315">
        <v>570</v>
      </c>
      <c r="P7315">
        <v>0</v>
      </c>
      <c r="Q7315">
        <v>3</v>
      </c>
      <c r="R7315">
        <v>13.575556000000001</v>
      </c>
      <c r="S7315">
        <v>967.25833299999999</v>
      </c>
      <c r="T7315">
        <v>0</v>
      </c>
      <c r="U7315">
        <v>5.0908329999999999</v>
      </c>
    </row>
    <row r="7316" spans="1:21" x14ac:dyDescent="0.25">
      <c r="A7316" t="s">
        <v>27535</v>
      </c>
      <c r="B7316">
        <v>1</v>
      </c>
      <c r="C7316" t="s">
        <v>79</v>
      </c>
      <c r="D7316" t="s">
        <v>119</v>
      </c>
      <c r="E7316" t="s">
        <v>27536</v>
      </c>
      <c r="F7316" t="s">
        <v>4986</v>
      </c>
      <c r="G7316" t="s">
        <v>71</v>
      </c>
      <c r="H7316" t="s">
        <v>129</v>
      </c>
      <c r="I7316" t="s">
        <v>22</v>
      </c>
      <c r="J7316" t="s">
        <v>141</v>
      </c>
      <c r="K7316" t="s">
        <v>13661</v>
      </c>
      <c r="L7316" t="s">
        <v>27537</v>
      </c>
      <c r="M7316">
        <v>3.2572222219999998</v>
      </c>
      <c r="N7316">
        <v>0</v>
      </c>
      <c r="O7316">
        <v>66</v>
      </c>
      <c r="P7316">
        <v>0</v>
      </c>
      <c r="Q7316">
        <v>0</v>
      </c>
      <c r="R7316">
        <v>0</v>
      </c>
      <c r="S7316">
        <v>214.97666699999999</v>
      </c>
      <c r="T7316">
        <v>0</v>
      </c>
      <c r="U7316">
        <v>0</v>
      </c>
    </row>
    <row r="7317" spans="1:21" x14ac:dyDescent="0.25">
      <c r="A7317" t="s">
        <v>27538</v>
      </c>
      <c r="B7317">
        <v>1</v>
      </c>
      <c r="C7317" t="s">
        <v>79</v>
      </c>
      <c r="D7317" t="s">
        <v>116</v>
      </c>
      <c r="E7317" t="s">
        <v>27539</v>
      </c>
      <c r="F7317" t="s">
        <v>140</v>
      </c>
      <c r="G7317" t="s">
        <v>72</v>
      </c>
      <c r="H7317" t="s">
        <v>129</v>
      </c>
      <c r="I7317" t="s">
        <v>22</v>
      </c>
      <c r="J7317" t="s">
        <v>141</v>
      </c>
      <c r="K7317" t="s">
        <v>27540</v>
      </c>
      <c r="L7317" t="s">
        <v>27541</v>
      </c>
      <c r="M7317">
        <v>0.56361111100000005</v>
      </c>
      <c r="N7317">
        <v>0</v>
      </c>
      <c r="O7317">
        <v>0</v>
      </c>
      <c r="P7317">
        <v>17</v>
      </c>
      <c r="Q7317">
        <v>703</v>
      </c>
      <c r="R7317">
        <v>0</v>
      </c>
      <c r="S7317">
        <v>0</v>
      </c>
      <c r="T7317">
        <v>9.5813889999999997</v>
      </c>
      <c r="U7317">
        <v>396.21861100000001</v>
      </c>
    </row>
    <row r="7318" spans="1:21" x14ac:dyDescent="0.25">
      <c r="A7318" t="s">
        <v>27542</v>
      </c>
      <c r="B7318">
        <v>1</v>
      </c>
      <c r="C7318" t="s">
        <v>79</v>
      </c>
      <c r="D7318" t="s">
        <v>116</v>
      </c>
      <c r="E7318" t="s">
        <v>27543</v>
      </c>
      <c r="F7318" t="s">
        <v>140</v>
      </c>
      <c r="G7318" t="s">
        <v>72</v>
      </c>
      <c r="H7318" t="s">
        <v>168</v>
      </c>
      <c r="I7318" t="s">
        <v>22</v>
      </c>
      <c r="J7318" t="s">
        <v>141</v>
      </c>
      <c r="K7318" t="s">
        <v>27544</v>
      </c>
      <c r="L7318" t="s">
        <v>27545</v>
      </c>
      <c r="M7318">
        <v>3.0555555000000002E-2</v>
      </c>
      <c r="N7318">
        <v>0</v>
      </c>
      <c r="O7318">
        <v>0</v>
      </c>
      <c r="P7318">
        <v>37</v>
      </c>
      <c r="Q7318">
        <v>471</v>
      </c>
      <c r="R7318">
        <v>0</v>
      </c>
      <c r="S7318">
        <v>0</v>
      </c>
      <c r="T7318">
        <v>1.1305559999999999</v>
      </c>
      <c r="U7318">
        <v>14.391666000000001</v>
      </c>
    </row>
    <row r="7319" spans="1:21" x14ac:dyDescent="0.25">
      <c r="A7319" t="s">
        <v>27546</v>
      </c>
      <c r="B7319">
        <v>1</v>
      </c>
      <c r="C7319" t="s">
        <v>79</v>
      </c>
      <c r="D7319" t="s">
        <v>125</v>
      </c>
      <c r="E7319" t="s">
        <v>27547</v>
      </c>
      <c r="F7319" t="s">
        <v>140</v>
      </c>
      <c r="G7319" t="s">
        <v>72</v>
      </c>
      <c r="H7319" t="s">
        <v>129</v>
      </c>
      <c r="I7319" t="s">
        <v>22</v>
      </c>
      <c r="J7319" t="s">
        <v>141</v>
      </c>
      <c r="K7319" t="s">
        <v>27548</v>
      </c>
      <c r="L7319" t="s">
        <v>27549</v>
      </c>
      <c r="M7319">
        <v>0.27444444400000001</v>
      </c>
      <c r="N7319">
        <v>14</v>
      </c>
      <c r="O7319">
        <v>456</v>
      </c>
      <c r="P7319">
        <v>111</v>
      </c>
      <c r="Q7319">
        <v>179</v>
      </c>
      <c r="R7319">
        <v>3.842222</v>
      </c>
      <c r="S7319">
        <v>125.146666</v>
      </c>
      <c r="T7319">
        <v>30.463332999999999</v>
      </c>
      <c r="U7319">
        <v>49.125554999999999</v>
      </c>
    </row>
    <row r="7320" spans="1:21" x14ac:dyDescent="0.25">
      <c r="A7320" t="s">
        <v>27550</v>
      </c>
      <c r="B7320">
        <v>1</v>
      </c>
      <c r="C7320" t="s">
        <v>79</v>
      </c>
      <c r="D7320" t="s">
        <v>125</v>
      </c>
      <c r="E7320" t="s">
        <v>27547</v>
      </c>
      <c r="F7320" t="s">
        <v>140</v>
      </c>
      <c r="G7320" t="s">
        <v>72</v>
      </c>
      <c r="H7320" t="s">
        <v>129</v>
      </c>
      <c r="I7320" t="s">
        <v>22</v>
      </c>
      <c r="J7320" t="s">
        <v>141</v>
      </c>
      <c r="K7320" t="s">
        <v>27551</v>
      </c>
      <c r="L7320" t="s">
        <v>22140</v>
      </c>
      <c r="M7320">
        <v>0.70472222200000001</v>
      </c>
      <c r="N7320">
        <v>14</v>
      </c>
      <c r="O7320">
        <v>456</v>
      </c>
      <c r="P7320">
        <v>111</v>
      </c>
      <c r="Q7320">
        <v>179</v>
      </c>
      <c r="R7320">
        <v>9.8661110000000001</v>
      </c>
      <c r="S7320">
        <v>321.35333300000002</v>
      </c>
      <c r="T7320">
        <v>78.224166999999994</v>
      </c>
      <c r="U7320">
        <v>126.145278</v>
      </c>
    </row>
    <row r="7321" spans="1:21" x14ac:dyDescent="0.25">
      <c r="A7321" t="s">
        <v>27552</v>
      </c>
      <c r="B7321">
        <v>1</v>
      </c>
      <c r="C7321" t="s">
        <v>79</v>
      </c>
      <c r="D7321" t="s">
        <v>125</v>
      </c>
      <c r="E7321" t="s">
        <v>27547</v>
      </c>
      <c r="F7321" t="s">
        <v>140</v>
      </c>
      <c r="G7321" t="s">
        <v>72</v>
      </c>
      <c r="H7321" t="s">
        <v>129</v>
      </c>
      <c r="I7321" t="s">
        <v>22</v>
      </c>
      <c r="J7321" t="s">
        <v>141</v>
      </c>
      <c r="K7321" t="s">
        <v>27553</v>
      </c>
      <c r="L7321" t="s">
        <v>27554</v>
      </c>
      <c r="M7321">
        <v>0.32</v>
      </c>
      <c r="N7321">
        <v>14</v>
      </c>
      <c r="O7321">
        <v>456</v>
      </c>
      <c r="P7321">
        <v>111</v>
      </c>
      <c r="Q7321">
        <v>179</v>
      </c>
      <c r="R7321">
        <v>4.4800000000000004</v>
      </c>
      <c r="S7321">
        <v>145.91999999999999</v>
      </c>
      <c r="T7321">
        <v>35.520000000000003</v>
      </c>
      <c r="U7321">
        <v>57.28</v>
      </c>
    </row>
    <row r="7322" spans="1:21" x14ac:dyDescent="0.25">
      <c r="A7322" t="s">
        <v>27555</v>
      </c>
      <c r="B7322">
        <v>1</v>
      </c>
      <c r="C7322" t="s">
        <v>79</v>
      </c>
      <c r="D7322" t="s">
        <v>125</v>
      </c>
      <c r="E7322" t="s">
        <v>27556</v>
      </c>
      <c r="F7322" t="s">
        <v>140</v>
      </c>
      <c r="G7322" t="s">
        <v>72</v>
      </c>
      <c r="H7322" t="s">
        <v>129</v>
      </c>
      <c r="I7322" t="s">
        <v>22</v>
      </c>
      <c r="J7322" t="s">
        <v>141</v>
      </c>
      <c r="K7322" t="s">
        <v>27557</v>
      </c>
      <c r="L7322" t="s">
        <v>27558</v>
      </c>
      <c r="M7322">
        <v>0.64444444400000001</v>
      </c>
      <c r="N7322">
        <v>14</v>
      </c>
      <c r="O7322">
        <v>456</v>
      </c>
      <c r="P7322">
        <v>111</v>
      </c>
      <c r="Q7322">
        <v>179</v>
      </c>
      <c r="R7322">
        <v>9.0222219999999993</v>
      </c>
      <c r="S7322">
        <v>293.86666600000001</v>
      </c>
      <c r="T7322">
        <v>71.533332999999999</v>
      </c>
      <c r="U7322">
        <v>115.355555</v>
      </c>
    </row>
    <row r="7323" spans="1:21" x14ac:dyDescent="0.25">
      <c r="A7323" t="s">
        <v>27559</v>
      </c>
      <c r="B7323">
        <v>1</v>
      </c>
      <c r="C7323" t="s">
        <v>79</v>
      </c>
      <c r="D7323" t="s">
        <v>125</v>
      </c>
      <c r="E7323" t="s">
        <v>27560</v>
      </c>
      <c r="F7323" t="s">
        <v>5012</v>
      </c>
      <c r="G7323" t="s">
        <v>72</v>
      </c>
      <c r="H7323" t="s">
        <v>129</v>
      </c>
      <c r="I7323" t="s">
        <v>22</v>
      </c>
      <c r="J7323" t="s">
        <v>141</v>
      </c>
      <c r="K7323" t="s">
        <v>27561</v>
      </c>
      <c r="L7323" t="s">
        <v>27562</v>
      </c>
      <c r="M7323">
        <v>2.0838888880000002</v>
      </c>
      <c r="N7323">
        <v>0</v>
      </c>
      <c r="O7323">
        <v>0</v>
      </c>
      <c r="P7323">
        <v>35</v>
      </c>
      <c r="Q7323">
        <v>0</v>
      </c>
      <c r="R7323">
        <v>0</v>
      </c>
      <c r="S7323">
        <v>0</v>
      </c>
      <c r="T7323">
        <v>72.936110999999997</v>
      </c>
      <c r="U7323">
        <v>0</v>
      </c>
    </row>
    <row r="7324" spans="1:21" x14ac:dyDescent="0.25">
      <c r="A7324" t="s">
        <v>27563</v>
      </c>
      <c r="B7324">
        <v>1</v>
      </c>
      <c r="C7324" t="s">
        <v>79</v>
      </c>
      <c r="D7324" t="s">
        <v>125</v>
      </c>
      <c r="E7324" t="s">
        <v>27564</v>
      </c>
      <c r="F7324" t="s">
        <v>5012</v>
      </c>
      <c r="G7324" t="s">
        <v>72</v>
      </c>
      <c r="H7324" t="s">
        <v>129</v>
      </c>
      <c r="I7324" t="s">
        <v>22</v>
      </c>
      <c r="J7324" t="s">
        <v>141</v>
      </c>
      <c r="K7324" t="s">
        <v>27565</v>
      </c>
      <c r="L7324" t="s">
        <v>27566</v>
      </c>
      <c r="M7324">
        <v>3.8502777770000001</v>
      </c>
      <c r="N7324">
        <v>0</v>
      </c>
      <c r="O7324">
        <v>0</v>
      </c>
      <c r="P7324">
        <v>38</v>
      </c>
      <c r="Q7324">
        <v>8</v>
      </c>
      <c r="R7324">
        <v>0</v>
      </c>
      <c r="S7324">
        <v>0</v>
      </c>
      <c r="T7324">
        <v>146.31055599999999</v>
      </c>
      <c r="U7324">
        <v>30.802222</v>
      </c>
    </row>
    <row r="7325" spans="1:21" x14ac:dyDescent="0.25">
      <c r="A7325" t="s">
        <v>27567</v>
      </c>
      <c r="B7325">
        <v>1</v>
      </c>
      <c r="C7325" t="s">
        <v>79</v>
      </c>
      <c r="D7325" t="s">
        <v>125</v>
      </c>
      <c r="E7325" t="s">
        <v>27564</v>
      </c>
      <c r="F7325" t="s">
        <v>140</v>
      </c>
      <c r="G7325" t="s">
        <v>72</v>
      </c>
      <c r="H7325" t="s">
        <v>129</v>
      </c>
      <c r="I7325" t="s">
        <v>22</v>
      </c>
      <c r="J7325" t="s">
        <v>141</v>
      </c>
      <c r="K7325" t="s">
        <v>27568</v>
      </c>
      <c r="L7325" t="s">
        <v>27569</v>
      </c>
      <c r="M7325">
        <v>1.1191666659999999</v>
      </c>
      <c r="N7325">
        <v>0</v>
      </c>
      <c r="O7325">
        <v>0</v>
      </c>
      <c r="P7325">
        <v>38</v>
      </c>
      <c r="Q7325">
        <v>8</v>
      </c>
      <c r="R7325">
        <v>0</v>
      </c>
      <c r="S7325">
        <v>0</v>
      </c>
      <c r="T7325">
        <v>42.528333000000003</v>
      </c>
      <c r="U7325">
        <v>8.9533330000000007</v>
      </c>
    </row>
    <row r="7326" spans="1:21" x14ac:dyDescent="0.25">
      <c r="A7326" t="s">
        <v>27570</v>
      </c>
      <c r="B7326">
        <v>1</v>
      </c>
      <c r="C7326" t="s">
        <v>79</v>
      </c>
      <c r="D7326" t="s">
        <v>125</v>
      </c>
      <c r="E7326" t="s">
        <v>27571</v>
      </c>
      <c r="F7326" t="s">
        <v>5012</v>
      </c>
      <c r="G7326" t="s">
        <v>72</v>
      </c>
      <c r="H7326" t="s">
        <v>129</v>
      </c>
      <c r="I7326" t="s">
        <v>22</v>
      </c>
      <c r="J7326" t="s">
        <v>141</v>
      </c>
      <c r="K7326" t="s">
        <v>27572</v>
      </c>
      <c r="L7326" t="s">
        <v>27573</v>
      </c>
      <c r="M7326">
        <v>3.7455555550000001</v>
      </c>
      <c r="N7326">
        <v>7</v>
      </c>
      <c r="O7326">
        <v>0</v>
      </c>
      <c r="P7326">
        <v>58</v>
      </c>
      <c r="Q7326">
        <v>0</v>
      </c>
      <c r="R7326">
        <v>26.218889000000001</v>
      </c>
      <c r="S7326">
        <v>0</v>
      </c>
      <c r="T7326">
        <v>217.242222</v>
      </c>
      <c r="U7326">
        <v>0</v>
      </c>
    </row>
    <row r="7327" spans="1:21" x14ac:dyDescent="0.25">
      <c r="A7327" t="s">
        <v>27574</v>
      </c>
      <c r="B7327">
        <v>1</v>
      </c>
      <c r="C7327" t="s">
        <v>79</v>
      </c>
      <c r="D7327" t="s">
        <v>125</v>
      </c>
      <c r="E7327" t="s">
        <v>27575</v>
      </c>
      <c r="F7327" t="s">
        <v>5012</v>
      </c>
      <c r="G7327" t="s">
        <v>72</v>
      </c>
      <c r="H7327" t="s">
        <v>129</v>
      </c>
      <c r="I7327" t="s">
        <v>22</v>
      </c>
      <c r="J7327" t="s">
        <v>141</v>
      </c>
      <c r="K7327" t="s">
        <v>27576</v>
      </c>
      <c r="L7327" t="s">
        <v>27577</v>
      </c>
      <c r="M7327">
        <v>1.957222222</v>
      </c>
      <c r="N7327">
        <v>0</v>
      </c>
      <c r="O7327">
        <v>0</v>
      </c>
      <c r="P7327">
        <v>13</v>
      </c>
      <c r="Q7327">
        <v>8</v>
      </c>
      <c r="R7327">
        <v>0</v>
      </c>
      <c r="S7327">
        <v>0</v>
      </c>
      <c r="T7327">
        <v>25.443888999999999</v>
      </c>
      <c r="U7327">
        <v>15.657778</v>
      </c>
    </row>
    <row r="7328" spans="1:21" x14ac:dyDescent="0.25">
      <c r="A7328" t="s">
        <v>27578</v>
      </c>
      <c r="B7328">
        <v>1</v>
      </c>
      <c r="C7328" t="s">
        <v>79</v>
      </c>
      <c r="D7328" t="s">
        <v>125</v>
      </c>
      <c r="E7328" t="s">
        <v>27556</v>
      </c>
      <c r="F7328" t="s">
        <v>140</v>
      </c>
      <c r="G7328" t="s">
        <v>72</v>
      </c>
      <c r="H7328" t="s">
        <v>129</v>
      </c>
      <c r="I7328" t="s">
        <v>22</v>
      </c>
      <c r="J7328" t="s">
        <v>141</v>
      </c>
      <c r="K7328" t="s">
        <v>27579</v>
      </c>
      <c r="L7328" t="s">
        <v>27580</v>
      </c>
      <c r="M7328">
        <v>0.91111111099999997</v>
      </c>
      <c r="N7328">
        <v>14</v>
      </c>
      <c r="O7328">
        <v>456</v>
      </c>
      <c r="P7328">
        <v>111</v>
      </c>
      <c r="Q7328">
        <v>179</v>
      </c>
      <c r="R7328">
        <v>12.755556</v>
      </c>
      <c r="S7328">
        <v>415.46666699999997</v>
      </c>
      <c r="T7328">
        <v>101.13333299999999</v>
      </c>
      <c r="U7328">
        <v>163.08888899999999</v>
      </c>
    </row>
    <row r="7329" spans="1:21" x14ac:dyDescent="0.25">
      <c r="A7329" t="s">
        <v>27581</v>
      </c>
      <c r="B7329">
        <v>1</v>
      </c>
      <c r="C7329" t="s">
        <v>79</v>
      </c>
      <c r="D7329" t="s">
        <v>125</v>
      </c>
      <c r="E7329" t="s">
        <v>27582</v>
      </c>
      <c r="F7329" t="s">
        <v>140</v>
      </c>
      <c r="G7329" t="s">
        <v>72</v>
      </c>
      <c r="H7329" t="s">
        <v>129</v>
      </c>
      <c r="I7329" t="s">
        <v>22</v>
      </c>
      <c r="J7329" t="s">
        <v>141</v>
      </c>
      <c r="K7329" t="s">
        <v>27583</v>
      </c>
      <c r="L7329" t="s">
        <v>27584</v>
      </c>
      <c r="M7329">
        <v>3.1261111110000002</v>
      </c>
      <c r="N7329">
        <v>0</v>
      </c>
      <c r="O7329">
        <v>0</v>
      </c>
      <c r="P7329">
        <v>3</v>
      </c>
      <c r="Q7329">
        <v>0</v>
      </c>
      <c r="R7329">
        <v>0</v>
      </c>
      <c r="S7329">
        <v>0</v>
      </c>
      <c r="T7329">
        <v>9.3783329999999996</v>
      </c>
      <c r="U7329">
        <v>0</v>
      </c>
    </row>
    <row r="7330" spans="1:21" x14ac:dyDescent="0.25">
      <c r="A7330" t="s">
        <v>27585</v>
      </c>
      <c r="B7330">
        <v>1</v>
      </c>
      <c r="C7330" t="s">
        <v>79</v>
      </c>
      <c r="D7330" t="s">
        <v>125</v>
      </c>
      <c r="E7330" t="s">
        <v>27586</v>
      </c>
      <c r="F7330" t="s">
        <v>5012</v>
      </c>
      <c r="G7330" t="s">
        <v>72</v>
      </c>
      <c r="H7330" t="s">
        <v>129</v>
      </c>
      <c r="I7330" t="s">
        <v>22</v>
      </c>
      <c r="J7330" t="s">
        <v>141</v>
      </c>
      <c r="K7330" t="s">
        <v>27587</v>
      </c>
      <c r="L7330" t="s">
        <v>27588</v>
      </c>
      <c r="M7330">
        <v>1.5519444440000001</v>
      </c>
      <c r="N7330">
        <v>0</v>
      </c>
      <c r="O7330">
        <v>0</v>
      </c>
      <c r="P7330">
        <v>2</v>
      </c>
      <c r="Q7330">
        <v>145</v>
      </c>
      <c r="R7330">
        <v>0</v>
      </c>
      <c r="S7330">
        <v>0</v>
      </c>
      <c r="T7330">
        <v>3.1038890000000001</v>
      </c>
      <c r="U7330">
        <v>225.03194400000001</v>
      </c>
    </row>
    <row r="7331" spans="1:21" x14ac:dyDescent="0.25">
      <c r="A7331" t="s">
        <v>27589</v>
      </c>
      <c r="B7331">
        <v>1</v>
      </c>
      <c r="C7331" t="s">
        <v>79</v>
      </c>
      <c r="D7331" t="s">
        <v>125</v>
      </c>
      <c r="E7331" t="s">
        <v>27564</v>
      </c>
      <c r="F7331" t="s">
        <v>140</v>
      </c>
      <c r="G7331" t="s">
        <v>72</v>
      </c>
      <c r="H7331" t="s">
        <v>129</v>
      </c>
      <c r="I7331" t="s">
        <v>22</v>
      </c>
      <c r="J7331" t="s">
        <v>141</v>
      </c>
      <c r="K7331" t="s">
        <v>27590</v>
      </c>
      <c r="L7331" t="s">
        <v>27591</v>
      </c>
      <c r="M7331">
        <v>1.3869444440000001</v>
      </c>
      <c r="N7331">
        <v>0</v>
      </c>
      <c r="O7331">
        <v>0</v>
      </c>
      <c r="P7331">
        <v>38</v>
      </c>
      <c r="Q7331">
        <v>8</v>
      </c>
      <c r="R7331">
        <v>0</v>
      </c>
      <c r="S7331">
        <v>0</v>
      </c>
      <c r="T7331">
        <v>52.703888999999997</v>
      </c>
      <c r="U7331">
        <v>11.095556</v>
      </c>
    </row>
    <row r="7332" spans="1:21" x14ac:dyDescent="0.25">
      <c r="A7332" t="s">
        <v>27592</v>
      </c>
      <c r="B7332">
        <v>1</v>
      </c>
      <c r="C7332" t="s">
        <v>79</v>
      </c>
      <c r="D7332" t="s">
        <v>125</v>
      </c>
      <c r="E7332" t="s">
        <v>27560</v>
      </c>
      <c r="F7332" t="s">
        <v>5012</v>
      </c>
      <c r="G7332" t="s">
        <v>72</v>
      </c>
      <c r="H7332" t="s">
        <v>129</v>
      </c>
      <c r="I7332" t="s">
        <v>22</v>
      </c>
      <c r="J7332" t="s">
        <v>141</v>
      </c>
      <c r="K7332" t="s">
        <v>27593</v>
      </c>
      <c r="L7332" t="s">
        <v>27594</v>
      </c>
      <c r="M7332">
        <v>2.644722222</v>
      </c>
      <c r="N7332">
        <v>0</v>
      </c>
      <c r="O7332">
        <v>0</v>
      </c>
      <c r="P7332">
        <v>35</v>
      </c>
      <c r="Q7332">
        <v>0</v>
      </c>
      <c r="R7332">
        <v>0</v>
      </c>
      <c r="S7332">
        <v>0</v>
      </c>
      <c r="T7332">
        <v>92.565278000000006</v>
      </c>
      <c r="U7332">
        <v>0</v>
      </c>
    </row>
    <row r="7333" spans="1:21" x14ac:dyDescent="0.25">
      <c r="A7333" t="s">
        <v>27595</v>
      </c>
      <c r="B7333">
        <v>1</v>
      </c>
      <c r="C7333" t="s">
        <v>79</v>
      </c>
      <c r="D7333" t="s">
        <v>125</v>
      </c>
      <c r="E7333" t="s">
        <v>724</v>
      </c>
      <c r="F7333" t="s">
        <v>140</v>
      </c>
      <c r="G7333" t="s">
        <v>72</v>
      </c>
      <c r="H7333" t="s">
        <v>168</v>
      </c>
      <c r="I7333" t="s">
        <v>22</v>
      </c>
      <c r="J7333" t="s">
        <v>141</v>
      </c>
      <c r="K7333" t="s">
        <v>27596</v>
      </c>
      <c r="L7333" t="s">
        <v>27597</v>
      </c>
      <c r="M7333">
        <v>1.9444444000000002E-2</v>
      </c>
      <c r="N7333">
        <v>7</v>
      </c>
      <c r="O7333">
        <v>456</v>
      </c>
      <c r="P7333">
        <v>11</v>
      </c>
      <c r="Q7333">
        <v>179</v>
      </c>
      <c r="R7333">
        <v>0.13611100000000001</v>
      </c>
      <c r="S7333">
        <v>8.8666660000000004</v>
      </c>
      <c r="T7333">
        <v>0.213889</v>
      </c>
      <c r="U7333">
        <v>3.4805549999999998</v>
      </c>
    </row>
    <row r="7334" spans="1:21" x14ac:dyDescent="0.25">
      <c r="A7334" t="s">
        <v>27598</v>
      </c>
      <c r="B7334">
        <v>1</v>
      </c>
      <c r="C7334" t="s">
        <v>79</v>
      </c>
      <c r="D7334" t="s">
        <v>125</v>
      </c>
      <c r="E7334" t="s">
        <v>27599</v>
      </c>
      <c r="F7334" t="s">
        <v>5012</v>
      </c>
      <c r="G7334" t="s">
        <v>72</v>
      </c>
      <c r="H7334" t="s">
        <v>129</v>
      </c>
      <c r="I7334" t="s">
        <v>22</v>
      </c>
      <c r="J7334" t="s">
        <v>141</v>
      </c>
      <c r="K7334" t="s">
        <v>27600</v>
      </c>
      <c r="L7334" t="s">
        <v>27601</v>
      </c>
      <c r="M7334">
        <v>5.0886111109999996</v>
      </c>
      <c r="N7334">
        <v>0</v>
      </c>
      <c r="O7334">
        <v>0</v>
      </c>
      <c r="P7334">
        <v>3</v>
      </c>
      <c r="Q7334">
        <v>0</v>
      </c>
      <c r="R7334">
        <v>0</v>
      </c>
      <c r="S7334">
        <v>0</v>
      </c>
      <c r="T7334">
        <v>15.265833000000001</v>
      </c>
      <c r="U7334">
        <v>0</v>
      </c>
    </row>
    <row r="7335" spans="1:21" x14ac:dyDescent="0.25">
      <c r="A7335" t="s">
        <v>27602</v>
      </c>
      <c r="B7335">
        <v>1</v>
      </c>
      <c r="C7335" t="s">
        <v>78</v>
      </c>
      <c r="D7335" t="s">
        <v>103</v>
      </c>
      <c r="E7335" t="s">
        <v>27603</v>
      </c>
      <c r="F7335" t="s">
        <v>10371</v>
      </c>
      <c r="G7335" t="s">
        <v>72</v>
      </c>
      <c r="H7335" t="s">
        <v>129</v>
      </c>
      <c r="I7335" t="s">
        <v>22</v>
      </c>
      <c r="J7335" t="s">
        <v>141</v>
      </c>
      <c r="K7335" t="s">
        <v>27604</v>
      </c>
      <c r="L7335" t="s">
        <v>27605</v>
      </c>
      <c r="M7335">
        <v>3.2341666660000001</v>
      </c>
      <c r="N7335">
        <v>0</v>
      </c>
      <c r="O7335">
        <v>0</v>
      </c>
      <c r="P7335">
        <v>1</v>
      </c>
      <c r="Q7335">
        <v>3</v>
      </c>
      <c r="R7335">
        <v>0</v>
      </c>
      <c r="S7335">
        <v>0</v>
      </c>
      <c r="T7335">
        <v>3.2341669999999998</v>
      </c>
      <c r="U7335">
        <v>9.7025000000000006</v>
      </c>
    </row>
    <row r="7336" spans="1:21" x14ac:dyDescent="0.25">
      <c r="A7336" t="s">
        <v>27606</v>
      </c>
      <c r="B7336">
        <v>1</v>
      </c>
      <c r="C7336" t="s">
        <v>78</v>
      </c>
      <c r="D7336" t="s">
        <v>103</v>
      </c>
      <c r="E7336" t="s">
        <v>27607</v>
      </c>
      <c r="F7336" t="s">
        <v>140</v>
      </c>
      <c r="G7336" t="s">
        <v>72</v>
      </c>
      <c r="H7336" t="s">
        <v>129</v>
      </c>
      <c r="I7336" t="s">
        <v>22</v>
      </c>
      <c r="J7336" t="s">
        <v>141</v>
      </c>
      <c r="K7336" t="s">
        <v>27608</v>
      </c>
      <c r="L7336" t="s">
        <v>27609</v>
      </c>
      <c r="M7336">
        <v>1.4069444440000001</v>
      </c>
      <c r="N7336">
        <v>0</v>
      </c>
      <c r="O7336">
        <v>0</v>
      </c>
      <c r="P7336">
        <v>50</v>
      </c>
      <c r="Q7336">
        <v>58</v>
      </c>
      <c r="R7336">
        <v>0</v>
      </c>
      <c r="S7336">
        <v>0</v>
      </c>
      <c r="T7336">
        <v>70.347222000000002</v>
      </c>
      <c r="U7336">
        <v>81.602778000000001</v>
      </c>
    </row>
    <row r="7337" spans="1:21" x14ac:dyDescent="0.25">
      <c r="A7337" t="s">
        <v>27610</v>
      </c>
      <c r="B7337">
        <v>1</v>
      </c>
      <c r="C7337" t="s">
        <v>78</v>
      </c>
      <c r="D7337" t="s">
        <v>103</v>
      </c>
      <c r="E7337" t="s">
        <v>27611</v>
      </c>
      <c r="F7337" t="s">
        <v>5012</v>
      </c>
      <c r="G7337" t="s">
        <v>72</v>
      </c>
      <c r="H7337" t="s">
        <v>129</v>
      </c>
      <c r="I7337" t="s">
        <v>22</v>
      </c>
      <c r="J7337" t="s">
        <v>141</v>
      </c>
      <c r="K7337" t="s">
        <v>27612</v>
      </c>
      <c r="L7337" t="s">
        <v>27613</v>
      </c>
      <c r="M7337">
        <v>1.0766666659999999</v>
      </c>
      <c r="N7337">
        <v>0</v>
      </c>
      <c r="O7337">
        <v>0</v>
      </c>
      <c r="P7337">
        <v>0</v>
      </c>
      <c r="Q7337">
        <v>8</v>
      </c>
      <c r="R7337">
        <v>0</v>
      </c>
      <c r="S7337">
        <v>0</v>
      </c>
      <c r="T7337">
        <v>0</v>
      </c>
      <c r="U7337">
        <v>8.6133330000000008</v>
      </c>
    </row>
    <row r="7338" spans="1:21" x14ac:dyDescent="0.25">
      <c r="A7338" t="s">
        <v>27614</v>
      </c>
      <c r="B7338">
        <v>1</v>
      </c>
      <c r="C7338" t="s">
        <v>78</v>
      </c>
      <c r="D7338" t="s">
        <v>103</v>
      </c>
      <c r="E7338" t="s">
        <v>27615</v>
      </c>
      <c r="F7338" t="s">
        <v>5470</v>
      </c>
      <c r="G7338" t="s">
        <v>71</v>
      </c>
      <c r="H7338" t="s">
        <v>129</v>
      </c>
      <c r="I7338" t="s">
        <v>22</v>
      </c>
      <c r="J7338" t="s">
        <v>141</v>
      </c>
      <c r="K7338" t="s">
        <v>27616</v>
      </c>
      <c r="L7338" t="s">
        <v>27617</v>
      </c>
      <c r="M7338">
        <v>1.4638888880000001</v>
      </c>
      <c r="N7338">
        <v>0</v>
      </c>
      <c r="O7338">
        <v>0</v>
      </c>
      <c r="P7338">
        <v>0</v>
      </c>
      <c r="Q7338">
        <v>12</v>
      </c>
      <c r="R7338">
        <v>0</v>
      </c>
      <c r="S7338">
        <v>0</v>
      </c>
      <c r="T7338">
        <v>0</v>
      </c>
      <c r="U7338">
        <v>17.566666999999999</v>
      </c>
    </row>
    <row r="7339" spans="1:21" x14ac:dyDescent="0.25">
      <c r="A7339" t="s">
        <v>27618</v>
      </c>
      <c r="B7339">
        <v>1</v>
      </c>
      <c r="C7339" t="s">
        <v>78</v>
      </c>
      <c r="D7339" t="s">
        <v>103</v>
      </c>
      <c r="E7339" t="s">
        <v>27619</v>
      </c>
      <c r="F7339" t="s">
        <v>140</v>
      </c>
      <c r="G7339" t="s">
        <v>72</v>
      </c>
      <c r="H7339" t="s">
        <v>129</v>
      </c>
      <c r="I7339" t="s">
        <v>22</v>
      </c>
      <c r="J7339" t="s">
        <v>141</v>
      </c>
      <c r="K7339" t="s">
        <v>27620</v>
      </c>
      <c r="L7339" t="s">
        <v>27621</v>
      </c>
      <c r="M7339">
        <v>1.4775</v>
      </c>
      <c r="N7339">
        <v>0</v>
      </c>
      <c r="O7339">
        <v>0</v>
      </c>
      <c r="P7339">
        <v>50</v>
      </c>
      <c r="Q7339">
        <v>58</v>
      </c>
      <c r="R7339">
        <v>0</v>
      </c>
      <c r="S7339">
        <v>0</v>
      </c>
      <c r="T7339">
        <v>73.875</v>
      </c>
      <c r="U7339">
        <v>85.694999999999993</v>
      </c>
    </row>
    <row r="7340" spans="1:21" x14ac:dyDescent="0.25">
      <c r="A7340" t="s">
        <v>27622</v>
      </c>
      <c r="B7340">
        <v>1</v>
      </c>
      <c r="C7340" t="s">
        <v>78</v>
      </c>
      <c r="D7340" t="s">
        <v>97</v>
      </c>
      <c r="E7340" t="s">
        <v>27623</v>
      </c>
      <c r="F7340" t="s">
        <v>4991</v>
      </c>
      <c r="G7340" t="s">
        <v>71</v>
      </c>
      <c r="H7340" t="s">
        <v>129</v>
      </c>
      <c r="I7340" t="s">
        <v>22</v>
      </c>
      <c r="J7340" t="s">
        <v>141</v>
      </c>
      <c r="K7340" t="s">
        <v>27624</v>
      </c>
      <c r="L7340" t="s">
        <v>27625</v>
      </c>
      <c r="M7340">
        <v>4.0250000000000004</v>
      </c>
      <c r="N7340">
        <v>0</v>
      </c>
      <c r="O7340">
        <v>1</v>
      </c>
      <c r="P7340">
        <v>0</v>
      </c>
      <c r="Q7340">
        <v>0</v>
      </c>
      <c r="R7340">
        <v>0</v>
      </c>
      <c r="S7340">
        <v>4.0250000000000004</v>
      </c>
      <c r="T7340">
        <v>0</v>
      </c>
      <c r="U7340">
        <v>0</v>
      </c>
    </row>
    <row r="7341" spans="1:21" x14ac:dyDescent="0.25">
      <c r="A7341" t="s">
        <v>27626</v>
      </c>
      <c r="B7341">
        <v>1</v>
      </c>
      <c r="C7341" t="s">
        <v>79</v>
      </c>
      <c r="D7341" t="s">
        <v>120</v>
      </c>
      <c r="E7341" t="s">
        <v>27627</v>
      </c>
      <c r="F7341" t="s">
        <v>4991</v>
      </c>
      <c r="G7341" t="s">
        <v>71</v>
      </c>
      <c r="H7341" t="s">
        <v>129</v>
      </c>
      <c r="I7341" t="s">
        <v>22</v>
      </c>
      <c r="J7341" t="s">
        <v>141</v>
      </c>
      <c r="K7341" t="s">
        <v>27628</v>
      </c>
      <c r="L7341" t="s">
        <v>27629</v>
      </c>
      <c r="M7341">
        <v>0.72111111100000003</v>
      </c>
      <c r="N7341">
        <v>0</v>
      </c>
      <c r="O7341">
        <v>2</v>
      </c>
      <c r="P7341">
        <v>0</v>
      </c>
      <c r="Q7341">
        <v>0</v>
      </c>
      <c r="R7341">
        <v>0</v>
      </c>
      <c r="S7341">
        <v>1.4422219999999999</v>
      </c>
      <c r="T7341">
        <v>0</v>
      </c>
      <c r="U7341">
        <v>0</v>
      </c>
    </row>
    <row r="7342" spans="1:21" x14ac:dyDescent="0.25">
      <c r="A7342" t="s">
        <v>27630</v>
      </c>
      <c r="B7342">
        <v>1</v>
      </c>
      <c r="C7342" t="s">
        <v>79</v>
      </c>
      <c r="D7342" t="s">
        <v>120</v>
      </c>
      <c r="E7342" t="s">
        <v>27631</v>
      </c>
      <c r="F7342" t="s">
        <v>2199</v>
      </c>
      <c r="G7342" t="s">
        <v>71</v>
      </c>
      <c r="H7342" t="s">
        <v>129</v>
      </c>
      <c r="I7342" t="s">
        <v>24</v>
      </c>
      <c r="J7342" t="s">
        <v>141</v>
      </c>
      <c r="K7342" t="s">
        <v>27632</v>
      </c>
      <c r="L7342" t="s">
        <v>27633</v>
      </c>
      <c r="M7342">
        <v>1.2805555550000001</v>
      </c>
      <c r="N7342">
        <v>0</v>
      </c>
      <c r="O7342">
        <v>3</v>
      </c>
      <c r="P7342">
        <v>0</v>
      </c>
      <c r="Q7342">
        <v>0</v>
      </c>
      <c r="R7342">
        <v>0</v>
      </c>
      <c r="S7342">
        <v>3.8416670000000002</v>
      </c>
      <c r="T7342">
        <v>0</v>
      </c>
      <c r="U7342">
        <v>0</v>
      </c>
    </row>
    <row r="7343" spans="1:21" x14ac:dyDescent="0.25">
      <c r="A7343" t="s">
        <v>27634</v>
      </c>
      <c r="B7343">
        <v>1</v>
      </c>
      <c r="C7343" t="s">
        <v>79</v>
      </c>
      <c r="D7343" t="s">
        <v>116</v>
      </c>
      <c r="E7343" t="s">
        <v>27635</v>
      </c>
      <c r="F7343" t="s">
        <v>128</v>
      </c>
      <c r="G7343" t="s">
        <v>72</v>
      </c>
      <c r="H7343" t="s">
        <v>129</v>
      </c>
      <c r="I7343" t="s">
        <v>22</v>
      </c>
      <c r="J7343" t="s">
        <v>130</v>
      </c>
      <c r="K7343" t="s">
        <v>27636</v>
      </c>
      <c r="L7343" t="s">
        <v>27637</v>
      </c>
      <c r="M7343">
        <v>1.2766666659999999</v>
      </c>
      <c r="N7343">
        <v>0</v>
      </c>
      <c r="O7343">
        <v>0</v>
      </c>
      <c r="P7343">
        <v>1</v>
      </c>
      <c r="Q7343">
        <v>40</v>
      </c>
      <c r="R7343">
        <v>0</v>
      </c>
      <c r="S7343">
        <v>0</v>
      </c>
      <c r="T7343">
        <v>1.276667</v>
      </c>
      <c r="U7343">
        <v>51.066667000000002</v>
      </c>
    </row>
    <row r="7344" spans="1:21" x14ac:dyDescent="0.25">
      <c r="A7344" t="s">
        <v>27638</v>
      </c>
      <c r="B7344">
        <v>1</v>
      </c>
      <c r="C7344" t="s">
        <v>79</v>
      </c>
      <c r="D7344" t="s">
        <v>116</v>
      </c>
      <c r="E7344" t="s">
        <v>27639</v>
      </c>
      <c r="F7344" t="s">
        <v>128</v>
      </c>
      <c r="G7344" t="s">
        <v>72</v>
      </c>
      <c r="H7344" t="s">
        <v>129</v>
      </c>
      <c r="I7344" t="s">
        <v>22</v>
      </c>
      <c r="J7344" t="s">
        <v>130</v>
      </c>
      <c r="K7344" t="s">
        <v>27640</v>
      </c>
      <c r="L7344" t="s">
        <v>27641</v>
      </c>
      <c r="M7344">
        <v>3.0952777770000002</v>
      </c>
      <c r="N7344">
        <v>0</v>
      </c>
      <c r="O7344">
        <v>0</v>
      </c>
      <c r="P7344">
        <v>1</v>
      </c>
      <c r="Q7344">
        <v>100</v>
      </c>
      <c r="R7344">
        <v>0</v>
      </c>
      <c r="S7344">
        <v>0</v>
      </c>
      <c r="T7344">
        <v>3.095278</v>
      </c>
      <c r="U7344">
        <v>309.52777800000001</v>
      </c>
    </row>
    <row r="7345" spans="1:21" x14ac:dyDescent="0.25">
      <c r="A7345" t="s">
        <v>27642</v>
      </c>
      <c r="B7345">
        <v>1</v>
      </c>
      <c r="C7345" t="s">
        <v>79</v>
      </c>
      <c r="D7345" t="s">
        <v>116</v>
      </c>
      <c r="E7345" t="s">
        <v>27643</v>
      </c>
      <c r="F7345" t="s">
        <v>5012</v>
      </c>
      <c r="G7345" t="s">
        <v>72</v>
      </c>
      <c r="H7345" t="s">
        <v>129</v>
      </c>
      <c r="I7345" t="s">
        <v>22</v>
      </c>
      <c r="J7345" t="s">
        <v>141</v>
      </c>
      <c r="K7345" t="s">
        <v>27644</v>
      </c>
      <c r="L7345" t="s">
        <v>27645</v>
      </c>
      <c r="M7345">
        <v>2.0919444440000001</v>
      </c>
      <c r="N7345">
        <v>0</v>
      </c>
      <c r="O7345">
        <v>0</v>
      </c>
      <c r="P7345">
        <v>32</v>
      </c>
      <c r="Q7345">
        <v>544</v>
      </c>
      <c r="R7345">
        <v>0</v>
      </c>
      <c r="S7345">
        <v>0</v>
      </c>
      <c r="T7345">
        <v>66.942222000000001</v>
      </c>
      <c r="U7345">
        <v>1138.0177779999999</v>
      </c>
    </row>
    <row r="7346" spans="1:21" x14ac:dyDescent="0.25">
      <c r="A7346" t="s">
        <v>27646</v>
      </c>
      <c r="B7346">
        <v>1</v>
      </c>
      <c r="C7346" t="s">
        <v>79</v>
      </c>
      <c r="D7346" t="s">
        <v>116</v>
      </c>
      <c r="E7346" t="s">
        <v>27647</v>
      </c>
      <c r="F7346" t="s">
        <v>5012</v>
      </c>
      <c r="G7346" t="s">
        <v>72</v>
      </c>
      <c r="H7346" t="s">
        <v>129</v>
      </c>
      <c r="I7346" t="s">
        <v>22</v>
      </c>
      <c r="J7346" t="s">
        <v>141</v>
      </c>
      <c r="K7346" t="s">
        <v>27648</v>
      </c>
      <c r="L7346" t="s">
        <v>27649</v>
      </c>
      <c r="M7346">
        <v>0.893055555</v>
      </c>
      <c r="N7346">
        <v>0</v>
      </c>
      <c r="O7346">
        <v>0</v>
      </c>
      <c r="P7346">
        <v>3</v>
      </c>
      <c r="Q7346">
        <v>355</v>
      </c>
      <c r="R7346">
        <v>0</v>
      </c>
      <c r="S7346">
        <v>0</v>
      </c>
      <c r="T7346">
        <v>2.6791670000000001</v>
      </c>
      <c r="U7346">
        <v>317.03472199999999</v>
      </c>
    </row>
    <row r="7347" spans="1:21" x14ac:dyDescent="0.25">
      <c r="A7347" t="s">
        <v>27650</v>
      </c>
      <c r="B7347">
        <v>1</v>
      </c>
      <c r="C7347" t="s">
        <v>78</v>
      </c>
      <c r="D7347" t="s">
        <v>96</v>
      </c>
      <c r="E7347" t="s">
        <v>1416</v>
      </c>
      <c r="F7347" t="s">
        <v>140</v>
      </c>
      <c r="G7347" t="s">
        <v>72</v>
      </c>
      <c r="H7347" t="s">
        <v>129</v>
      </c>
      <c r="I7347" t="s">
        <v>22</v>
      </c>
      <c r="J7347" t="s">
        <v>141</v>
      </c>
      <c r="K7347" t="s">
        <v>27651</v>
      </c>
      <c r="L7347" t="s">
        <v>8156</v>
      </c>
      <c r="M7347">
        <v>7.1111111000000005E-2</v>
      </c>
      <c r="N7347">
        <v>68</v>
      </c>
      <c r="O7347">
        <v>16995</v>
      </c>
      <c r="P7347">
        <v>352</v>
      </c>
      <c r="Q7347">
        <v>373</v>
      </c>
      <c r="R7347">
        <v>4.8355560000000004</v>
      </c>
      <c r="S7347">
        <v>1208.5333310000001</v>
      </c>
      <c r="T7347">
        <v>25.031110999999999</v>
      </c>
      <c r="U7347">
        <v>26.524443999999999</v>
      </c>
    </row>
    <row r="7348" spans="1:21" x14ac:dyDescent="0.25">
      <c r="A7348" t="s">
        <v>27652</v>
      </c>
      <c r="B7348">
        <v>1</v>
      </c>
      <c r="C7348" t="s">
        <v>78</v>
      </c>
      <c r="D7348" t="s">
        <v>96</v>
      </c>
      <c r="E7348" t="s">
        <v>27653</v>
      </c>
      <c r="F7348" t="s">
        <v>4991</v>
      </c>
      <c r="G7348" t="s">
        <v>71</v>
      </c>
      <c r="H7348" t="s">
        <v>129</v>
      </c>
      <c r="I7348" t="s">
        <v>22</v>
      </c>
      <c r="J7348" t="s">
        <v>141</v>
      </c>
      <c r="K7348" t="s">
        <v>27654</v>
      </c>
      <c r="L7348" t="s">
        <v>27655</v>
      </c>
      <c r="M7348">
        <v>8.1672222219999995</v>
      </c>
      <c r="N7348">
        <v>0</v>
      </c>
      <c r="O7348">
        <v>1</v>
      </c>
      <c r="P7348">
        <v>0</v>
      </c>
      <c r="Q7348">
        <v>0</v>
      </c>
      <c r="R7348">
        <v>0</v>
      </c>
      <c r="S7348">
        <v>8.1672220000000006</v>
      </c>
      <c r="T7348">
        <v>0</v>
      </c>
      <c r="U7348">
        <v>0</v>
      </c>
    </row>
    <row r="7349" spans="1:21" x14ac:dyDescent="0.25">
      <c r="A7349" t="s">
        <v>27656</v>
      </c>
      <c r="B7349">
        <v>1</v>
      </c>
      <c r="C7349" t="s">
        <v>78</v>
      </c>
      <c r="D7349" t="s">
        <v>96</v>
      </c>
      <c r="E7349" t="s">
        <v>27653</v>
      </c>
      <c r="F7349" t="s">
        <v>4991</v>
      </c>
      <c r="G7349" t="s">
        <v>71</v>
      </c>
      <c r="H7349" t="s">
        <v>129</v>
      </c>
      <c r="I7349" t="s">
        <v>22</v>
      </c>
      <c r="J7349" t="s">
        <v>141</v>
      </c>
      <c r="K7349" t="s">
        <v>27657</v>
      </c>
      <c r="L7349" t="s">
        <v>27658</v>
      </c>
      <c r="M7349">
        <v>1.1702777769999999</v>
      </c>
      <c r="N7349">
        <v>0</v>
      </c>
      <c r="O7349">
        <v>1</v>
      </c>
      <c r="P7349">
        <v>0</v>
      </c>
      <c r="Q7349">
        <v>0</v>
      </c>
      <c r="R7349">
        <v>0</v>
      </c>
      <c r="S7349">
        <v>1.1702779999999999</v>
      </c>
      <c r="T7349">
        <v>0</v>
      </c>
      <c r="U7349">
        <v>0</v>
      </c>
    </row>
    <row r="7350" spans="1:21" x14ac:dyDescent="0.25">
      <c r="A7350" t="s">
        <v>27659</v>
      </c>
      <c r="B7350">
        <v>1</v>
      </c>
      <c r="C7350" t="s">
        <v>78</v>
      </c>
      <c r="D7350" t="s">
        <v>96</v>
      </c>
      <c r="E7350" t="s">
        <v>1416</v>
      </c>
      <c r="F7350" t="s">
        <v>177</v>
      </c>
      <c r="G7350" t="s">
        <v>72</v>
      </c>
      <c r="H7350" t="s">
        <v>129</v>
      </c>
      <c r="I7350" t="s">
        <v>22</v>
      </c>
      <c r="J7350" t="s">
        <v>130</v>
      </c>
      <c r="K7350" t="s">
        <v>27660</v>
      </c>
      <c r="L7350" t="s">
        <v>3589</v>
      </c>
      <c r="M7350">
        <v>0.46555555500000001</v>
      </c>
      <c r="N7350">
        <v>68</v>
      </c>
      <c r="O7350">
        <v>17029</v>
      </c>
      <c r="P7350">
        <v>352</v>
      </c>
      <c r="Q7350">
        <v>375</v>
      </c>
      <c r="R7350">
        <v>31.657778</v>
      </c>
      <c r="S7350">
        <v>7927.9455459999999</v>
      </c>
      <c r="T7350">
        <v>163.87555499999999</v>
      </c>
      <c r="U7350">
        <v>174.58333300000001</v>
      </c>
    </row>
    <row r="7351" spans="1:21" x14ac:dyDescent="0.25">
      <c r="A7351" t="s">
        <v>27661</v>
      </c>
      <c r="B7351">
        <v>1</v>
      </c>
      <c r="C7351" t="s">
        <v>79</v>
      </c>
      <c r="D7351" t="s">
        <v>120</v>
      </c>
      <c r="E7351" t="s">
        <v>27168</v>
      </c>
      <c r="F7351" t="s">
        <v>128</v>
      </c>
      <c r="G7351" t="s">
        <v>72</v>
      </c>
      <c r="H7351" t="s">
        <v>129</v>
      </c>
      <c r="I7351" t="s">
        <v>22</v>
      </c>
      <c r="J7351" t="s">
        <v>130</v>
      </c>
      <c r="K7351" t="s">
        <v>27662</v>
      </c>
      <c r="L7351" t="s">
        <v>27663</v>
      </c>
      <c r="M7351">
        <v>3.090833333</v>
      </c>
      <c r="N7351">
        <v>0</v>
      </c>
      <c r="O7351">
        <v>0</v>
      </c>
      <c r="P7351">
        <v>97</v>
      </c>
      <c r="Q7351">
        <v>0</v>
      </c>
      <c r="R7351">
        <v>0</v>
      </c>
      <c r="S7351">
        <v>0</v>
      </c>
      <c r="T7351">
        <v>299.810833</v>
      </c>
      <c r="U7351">
        <v>0</v>
      </c>
    </row>
    <row r="7352" spans="1:21" x14ac:dyDescent="0.25">
      <c r="A7352" t="s">
        <v>27664</v>
      </c>
      <c r="B7352">
        <v>1</v>
      </c>
      <c r="C7352" t="s">
        <v>79</v>
      </c>
      <c r="D7352" t="s">
        <v>120</v>
      </c>
      <c r="E7352" t="s">
        <v>26810</v>
      </c>
      <c r="F7352" t="s">
        <v>140</v>
      </c>
      <c r="G7352" t="s">
        <v>72</v>
      </c>
      <c r="H7352" t="s">
        <v>129</v>
      </c>
      <c r="I7352" t="s">
        <v>22</v>
      </c>
      <c r="J7352" t="s">
        <v>141</v>
      </c>
      <c r="K7352" t="s">
        <v>27665</v>
      </c>
      <c r="L7352" t="s">
        <v>27666</v>
      </c>
      <c r="M7352">
        <v>0.65</v>
      </c>
      <c r="N7352">
        <v>0</v>
      </c>
      <c r="O7352">
        <v>1</v>
      </c>
      <c r="P7352">
        <v>216</v>
      </c>
      <c r="Q7352">
        <v>0</v>
      </c>
      <c r="R7352">
        <v>0</v>
      </c>
      <c r="S7352">
        <v>0.65</v>
      </c>
      <c r="T7352">
        <v>140.4</v>
      </c>
      <c r="U7352">
        <v>0</v>
      </c>
    </row>
    <row r="7353" spans="1:21" x14ac:dyDescent="0.25">
      <c r="A7353" t="s">
        <v>27667</v>
      </c>
      <c r="B7353">
        <v>1</v>
      </c>
      <c r="C7353" t="s">
        <v>79</v>
      </c>
      <c r="D7353" t="s">
        <v>120</v>
      </c>
      <c r="E7353" t="s">
        <v>27382</v>
      </c>
      <c r="F7353" t="s">
        <v>6570</v>
      </c>
      <c r="G7353" t="s">
        <v>72</v>
      </c>
      <c r="H7353" t="s">
        <v>129</v>
      </c>
      <c r="I7353" t="s">
        <v>22</v>
      </c>
      <c r="J7353" t="s">
        <v>141</v>
      </c>
      <c r="K7353" t="s">
        <v>27668</v>
      </c>
      <c r="L7353" t="s">
        <v>27669</v>
      </c>
      <c r="M7353">
        <v>1.027222222</v>
      </c>
      <c r="N7353">
        <v>0</v>
      </c>
      <c r="O7353">
        <v>0</v>
      </c>
      <c r="P7353">
        <v>1</v>
      </c>
      <c r="Q7353">
        <v>44</v>
      </c>
      <c r="R7353">
        <v>0</v>
      </c>
      <c r="S7353">
        <v>0</v>
      </c>
      <c r="T7353">
        <v>1.0272220000000001</v>
      </c>
      <c r="U7353">
        <v>45.197778</v>
      </c>
    </row>
    <row r="7354" spans="1:21" x14ac:dyDescent="0.25">
      <c r="A7354" t="s">
        <v>27670</v>
      </c>
      <c r="B7354">
        <v>1</v>
      </c>
      <c r="C7354" t="s">
        <v>79</v>
      </c>
      <c r="D7354" t="s">
        <v>120</v>
      </c>
      <c r="E7354" t="s">
        <v>27671</v>
      </c>
      <c r="F7354" t="s">
        <v>5012</v>
      </c>
      <c r="G7354" t="s">
        <v>72</v>
      </c>
      <c r="H7354" t="s">
        <v>129</v>
      </c>
      <c r="I7354" t="s">
        <v>22</v>
      </c>
      <c r="J7354" t="s">
        <v>141</v>
      </c>
      <c r="K7354" t="s">
        <v>27672</v>
      </c>
      <c r="L7354" t="s">
        <v>27673</v>
      </c>
      <c r="M7354">
        <v>1.2791666660000001</v>
      </c>
      <c r="N7354">
        <v>0</v>
      </c>
      <c r="O7354">
        <v>0</v>
      </c>
      <c r="P7354">
        <v>11</v>
      </c>
      <c r="Q7354">
        <v>0</v>
      </c>
      <c r="R7354">
        <v>0</v>
      </c>
      <c r="S7354">
        <v>0</v>
      </c>
      <c r="T7354">
        <v>14.070833</v>
      </c>
      <c r="U7354">
        <v>0</v>
      </c>
    </row>
    <row r="7355" spans="1:21" x14ac:dyDescent="0.25">
      <c r="A7355" t="s">
        <v>27674</v>
      </c>
      <c r="B7355">
        <v>1</v>
      </c>
      <c r="C7355" t="s">
        <v>79</v>
      </c>
      <c r="D7355" t="s">
        <v>125</v>
      </c>
      <c r="E7355" t="s">
        <v>27675</v>
      </c>
      <c r="F7355" t="s">
        <v>5012</v>
      </c>
      <c r="G7355" t="s">
        <v>72</v>
      </c>
      <c r="H7355" t="s">
        <v>129</v>
      </c>
      <c r="I7355" t="s">
        <v>22</v>
      </c>
      <c r="J7355" t="s">
        <v>141</v>
      </c>
      <c r="K7355" t="s">
        <v>27676</v>
      </c>
      <c r="L7355" t="s">
        <v>27677</v>
      </c>
      <c r="M7355">
        <v>1.338055555</v>
      </c>
      <c r="N7355">
        <v>2</v>
      </c>
      <c r="O7355">
        <v>61</v>
      </c>
      <c r="P7355">
        <v>0</v>
      </c>
      <c r="Q7355">
        <v>14</v>
      </c>
      <c r="R7355">
        <v>2.6761110000000001</v>
      </c>
      <c r="S7355">
        <v>81.621388999999994</v>
      </c>
      <c r="T7355">
        <v>0</v>
      </c>
      <c r="U7355">
        <v>18.732778</v>
      </c>
    </row>
    <row r="7356" spans="1:21" x14ac:dyDescent="0.25">
      <c r="A7356" t="s">
        <v>27678</v>
      </c>
      <c r="B7356">
        <v>1</v>
      </c>
      <c r="C7356" t="s">
        <v>79</v>
      </c>
      <c r="D7356" t="s">
        <v>125</v>
      </c>
      <c r="E7356" t="s">
        <v>16834</v>
      </c>
      <c r="F7356" t="s">
        <v>5012</v>
      </c>
      <c r="G7356" t="s">
        <v>72</v>
      </c>
      <c r="H7356" t="s">
        <v>129</v>
      </c>
      <c r="I7356" t="s">
        <v>22</v>
      </c>
      <c r="J7356" t="s">
        <v>141</v>
      </c>
      <c r="K7356" t="s">
        <v>27679</v>
      </c>
      <c r="L7356" t="s">
        <v>27680</v>
      </c>
      <c r="M7356">
        <v>3.588333333</v>
      </c>
      <c r="N7356">
        <v>0</v>
      </c>
      <c r="O7356">
        <v>0</v>
      </c>
      <c r="P7356">
        <v>2</v>
      </c>
      <c r="Q7356">
        <v>29</v>
      </c>
      <c r="R7356">
        <v>0</v>
      </c>
      <c r="S7356">
        <v>0</v>
      </c>
      <c r="T7356">
        <v>7.1766670000000001</v>
      </c>
      <c r="U7356">
        <v>104.061667</v>
      </c>
    </row>
    <row r="7357" spans="1:21" x14ac:dyDescent="0.25">
      <c r="A7357" t="s">
        <v>27681</v>
      </c>
      <c r="B7357">
        <v>1</v>
      </c>
      <c r="C7357" t="s">
        <v>78</v>
      </c>
      <c r="D7357" t="s">
        <v>96</v>
      </c>
      <c r="E7357" t="s">
        <v>27682</v>
      </c>
      <c r="F7357" t="s">
        <v>140</v>
      </c>
      <c r="G7357" t="s">
        <v>72</v>
      </c>
      <c r="H7357" t="s">
        <v>129</v>
      </c>
      <c r="I7357" t="s">
        <v>22</v>
      </c>
      <c r="J7357" t="s">
        <v>141</v>
      </c>
      <c r="K7357" t="s">
        <v>27683</v>
      </c>
      <c r="L7357" t="s">
        <v>27684</v>
      </c>
      <c r="M7357">
        <v>0.37666666599999998</v>
      </c>
      <c r="N7357">
        <v>10</v>
      </c>
      <c r="O7357">
        <v>1514</v>
      </c>
      <c r="P7357">
        <v>0</v>
      </c>
      <c r="Q7357">
        <v>0</v>
      </c>
      <c r="R7357">
        <v>3.766667</v>
      </c>
      <c r="S7357">
        <v>570.27333199999998</v>
      </c>
      <c r="T7357">
        <v>0</v>
      </c>
      <c r="U7357">
        <v>0</v>
      </c>
    </row>
    <row r="7358" spans="1:21" x14ac:dyDescent="0.25">
      <c r="A7358" t="s">
        <v>27685</v>
      </c>
      <c r="B7358">
        <v>1</v>
      </c>
      <c r="C7358" t="s">
        <v>78</v>
      </c>
      <c r="D7358" t="s">
        <v>96</v>
      </c>
      <c r="E7358" t="s">
        <v>1416</v>
      </c>
      <c r="F7358" t="s">
        <v>140</v>
      </c>
      <c r="G7358" t="s">
        <v>72</v>
      </c>
      <c r="H7358" t="s">
        <v>129</v>
      </c>
      <c r="I7358" t="s">
        <v>22</v>
      </c>
      <c r="J7358" t="s">
        <v>141</v>
      </c>
      <c r="K7358" t="s">
        <v>27686</v>
      </c>
      <c r="L7358" t="s">
        <v>27687</v>
      </c>
      <c r="M7358">
        <v>0.133333333</v>
      </c>
      <c r="N7358">
        <v>0</v>
      </c>
      <c r="O7358">
        <v>100</v>
      </c>
      <c r="P7358">
        <v>1</v>
      </c>
      <c r="Q7358">
        <v>1</v>
      </c>
      <c r="R7358">
        <v>0</v>
      </c>
      <c r="S7358">
        <v>13.333333</v>
      </c>
      <c r="T7358">
        <v>0.13333300000000001</v>
      </c>
      <c r="U7358">
        <v>0.13333300000000001</v>
      </c>
    </row>
    <row r="7359" spans="1:21" x14ac:dyDescent="0.25">
      <c r="A7359" t="s">
        <v>27688</v>
      </c>
      <c r="B7359">
        <v>1</v>
      </c>
      <c r="C7359" t="s">
        <v>78</v>
      </c>
      <c r="D7359" t="s">
        <v>96</v>
      </c>
      <c r="E7359" t="s">
        <v>27689</v>
      </c>
      <c r="F7359" t="s">
        <v>140</v>
      </c>
      <c r="G7359" t="s">
        <v>72</v>
      </c>
      <c r="H7359" t="s">
        <v>129</v>
      </c>
      <c r="I7359" t="s">
        <v>22</v>
      </c>
      <c r="J7359" t="s">
        <v>141</v>
      </c>
      <c r="K7359" t="s">
        <v>27690</v>
      </c>
      <c r="L7359" t="s">
        <v>27691</v>
      </c>
      <c r="M7359">
        <v>0.14444444400000001</v>
      </c>
      <c r="N7359">
        <v>1</v>
      </c>
      <c r="O7359">
        <v>3765</v>
      </c>
      <c r="P7359">
        <v>122</v>
      </c>
      <c r="Q7359">
        <v>204</v>
      </c>
      <c r="R7359">
        <v>0.14444399999999999</v>
      </c>
      <c r="S7359">
        <v>543.83333200000004</v>
      </c>
      <c r="T7359">
        <v>17.622222000000001</v>
      </c>
      <c r="U7359">
        <v>29.466667000000001</v>
      </c>
    </row>
    <row r="7360" spans="1:21" x14ac:dyDescent="0.25">
      <c r="A7360" t="s">
        <v>27692</v>
      </c>
      <c r="B7360">
        <v>1</v>
      </c>
      <c r="C7360" t="s">
        <v>78</v>
      </c>
      <c r="D7360" t="s">
        <v>96</v>
      </c>
      <c r="E7360" t="s">
        <v>27693</v>
      </c>
      <c r="F7360" t="s">
        <v>5012</v>
      </c>
      <c r="G7360" t="s">
        <v>72</v>
      </c>
      <c r="H7360" t="s">
        <v>129</v>
      </c>
      <c r="I7360" t="s">
        <v>22</v>
      </c>
      <c r="J7360" t="s">
        <v>141</v>
      </c>
      <c r="K7360" t="s">
        <v>27694</v>
      </c>
      <c r="L7360" t="s">
        <v>27695</v>
      </c>
      <c r="M7360">
        <v>6.8122222219999999</v>
      </c>
      <c r="N7360">
        <v>0</v>
      </c>
      <c r="O7360">
        <v>5</v>
      </c>
      <c r="P7360">
        <v>0</v>
      </c>
      <c r="Q7360">
        <v>0</v>
      </c>
      <c r="R7360">
        <v>0</v>
      </c>
      <c r="S7360">
        <v>34.061110999999997</v>
      </c>
      <c r="T7360">
        <v>0</v>
      </c>
      <c r="U7360">
        <v>0</v>
      </c>
    </row>
    <row r="7361" spans="1:21" x14ac:dyDescent="0.25">
      <c r="A7361" t="s">
        <v>27696</v>
      </c>
      <c r="B7361">
        <v>1</v>
      </c>
      <c r="C7361" t="s">
        <v>78</v>
      </c>
      <c r="D7361" t="s">
        <v>96</v>
      </c>
      <c r="E7361" t="s">
        <v>27697</v>
      </c>
      <c r="F7361" t="s">
        <v>4986</v>
      </c>
      <c r="G7361" t="s">
        <v>71</v>
      </c>
      <c r="H7361" t="s">
        <v>129</v>
      </c>
      <c r="I7361" t="s">
        <v>22</v>
      </c>
      <c r="J7361" t="s">
        <v>141</v>
      </c>
      <c r="K7361" t="s">
        <v>27698</v>
      </c>
      <c r="L7361" t="s">
        <v>27699</v>
      </c>
      <c r="M7361">
        <v>1.1377777769999999</v>
      </c>
      <c r="N7361">
        <v>0</v>
      </c>
      <c r="O7361">
        <v>79</v>
      </c>
      <c r="P7361">
        <v>0</v>
      </c>
      <c r="Q7361">
        <v>0</v>
      </c>
      <c r="R7361">
        <v>0</v>
      </c>
      <c r="S7361">
        <v>89.884444000000002</v>
      </c>
      <c r="T7361">
        <v>0</v>
      </c>
      <c r="U7361">
        <v>0</v>
      </c>
    </row>
    <row r="7362" spans="1:21" x14ac:dyDescent="0.25">
      <c r="A7362" t="s">
        <v>27700</v>
      </c>
      <c r="B7362">
        <v>1</v>
      </c>
      <c r="C7362" t="s">
        <v>78</v>
      </c>
      <c r="D7362" t="s">
        <v>96</v>
      </c>
      <c r="E7362" t="s">
        <v>27701</v>
      </c>
      <c r="F7362" t="s">
        <v>5012</v>
      </c>
      <c r="G7362" t="s">
        <v>72</v>
      </c>
      <c r="H7362" t="s">
        <v>129</v>
      </c>
      <c r="I7362" t="s">
        <v>22</v>
      </c>
      <c r="J7362" t="s">
        <v>141</v>
      </c>
      <c r="K7362" t="s">
        <v>27702</v>
      </c>
      <c r="L7362" t="s">
        <v>27703</v>
      </c>
      <c r="M7362">
        <v>2.298888888</v>
      </c>
      <c r="N7362">
        <v>0</v>
      </c>
      <c r="O7362">
        <v>12</v>
      </c>
      <c r="P7362">
        <v>0</v>
      </c>
      <c r="Q7362">
        <v>0</v>
      </c>
      <c r="R7362">
        <v>0</v>
      </c>
      <c r="S7362">
        <v>27.586666999999998</v>
      </c>
      <c r="T7362">
        <v>0</v>
      </c>
      <c r="U7362">
        <v>0</v>
      </c>
    </row>
    <row r="7363" spans="1:21" x14ac:dyDescent="0.25">
      <c r="A7363" t="s">
        <v>27704</v>
      </c>
      <c r="B7363">
        <v>1</v>
      </c>
      <c r="C7363" t="s">
        <v>78</v>
      </c>
      <c r="D7363" t="s">
        <v>100</v>
      </c>
      <c r="E7363" t="s">
        <v>27705</v>
      </c>
      <c r="F7363" t="s">
        <v>4991</v>
      </c>
      <c r="G7363" t="s">
        <v>71</v>
      </c>
      <c r="H7363" t="s">
        <v>129</v>
      </c>
      <c r="I7363" t="s">
        <v>22</v>
      </c>
      <c r="J7363" t="s">
        <v>141</v>
      </c>
      <c r="K7363" t="s">
        <v>27706</v>
      </c>
      <c r="L7363" t="s">
        <v>27707</v>
      </c>
      <c r="M7363">
        <v>0.384444444</v>
      </c>
      <c r="N7363">
        <v>0</v>
      </c>
      <c r="O7363">
        <v>1</v>
      </c>
      <c r="P7363">
        <v>0</v>
      </c>
      <c r="Q7363">
        <v>0</v>
      </c>
      <c r="R7363">
        <v>0</v>
      </c>
      <c r="S7363">
        <v>0.38444400000000001</v>
      </c>
      <c r="T7363">
        <v>0</v>
      </c>
      <c r="U7363">
        <v>0</v>
      </c>
    </row>
    <row r="7364" spans="1:21" x14ac:dyDescent="0.25">
      <c r="A7364" t="s">
        <v>27708</v>
      </c>
      <c r="B7364">
        <v>1</v>
      </c>
      <c r="C7364" t="s">
        <v>78</v>
      </c>
      <c r="D7364" t="s">
        <v>100</v>
      </c>
      <c r="E7364" t="s">
        <v>27709</v>
      </c>
      <c r="F7364" t="s">
        <v>4986</v>
      </c>
      <c r="G7364" t="s">
        <v>71</v>
      </c>
      <c r="H7364" t="s">
        <v>129</v>
      </c>
      <c r="I7364" t="s">
        <v>22</v>
      </c>
      <c r="J7364" t="s">
        <v>141</v>
      </c>
      <c r="K7364" t="s">
        <v>27710</v>
      </c>
      <c r="L7364" t="s">
        <v>27711</v>
      </c>
      <c r="M7364">
        <v>1.758888888</v>
      </c>
      <c r="N7364">
        <v>0</v>
      </c>
      <c r="O7364">
        <v>31</v>
      </c>
      <c r="P7364">
        <v>0</v>
      </c>
      <c r="Q7364">
        <v>1</v>
      </c>
      <c r="R7364">
        <v>0</v>
      </c>
      <c r="S7364">
        <v>54.525556000000002</v>
      </c>
      <c r="T7364">
        <v>0</v>
      </c>
      <c r="U7364">
        <v>1.7588889999999999</v>
      </c>
    </row>
    <row r="7365" spans="1:21" x14ac:dyDescent="0.25">
      <c r="A7365" t="s">
        <v>27712</v>
      </c>
      <c r="B7365">
        <v>1</v>
      </c>
      <c r="C7365" t="s">
        <v>78</v>
      </c>
      <c r="D7365" t="s">
        <v>100</v>
      </c>
      <c r="E7365" t="s">
        <v>5262</v>
      </c>
      <c r="F7365" t="s">
        <v>5012</v>
      </c>
      <c r="G7365" t="s">
        <v>72</v>
      </c>
      <c r="H7365" t="s">
        <v>129</v>
      </c>
      <c r="I7365" t="s">
        <v>22</v>
      </c>
      <c r="J7365" t="s">
        <v>141</v>
      </c>
      <c r="K7365" t="s">
        <v>27713</v>
      </c>
      <c r="L7365" t="s">
        <v>27714</v>
      </c>
      <c r="M7365">
        <v>0.61472222200000004</v>
      </c>
      <c r="N7365">
        <v>0</v>
      </c>
      <c r="O7365">
        <v>11</v>
      </c>
      <c r="P7365">
        <v>0</v>
      </c>
      <c r="Q7365">
        <v>2</v>
      </c>
      <c r="R7365">
        <v>0</v>
      </c>
      <c r="S7365">
        <v>6.7619439999999997</v>
      </c>
      <c r="T7365">
        <v>0</v>
      </c>
      <c r="U7365">
        <v>1.229444</v>
      </c>
    </row>
    <row r="7366" spans="1:21" x14ac:dyDescent="0.25">
      <c r="A7366" t="s">
        <v>27715</v>
      </c>
      <c r="B7366">
        <v>1</v>
      </c>
      <c r="C7366" t="s">
        <v>79</v>
      </c>
      <c r="D7366" t="s">
        <v>119</v>
      </c>
      <c r="E7366" t="s">
        <v>27716</v>
      </c>
      <c r="F7366" t="s">
        <v>3423</v>
      </c>
      <c r="G7366" t="s">
        <v>72</v>
      </c>
      <c r="H7366" t="s">
        <v>129</v>
      </c>
      <c r="I7366" t="s">
        <v>22</v>
      </c>
      <c r="J7366" t="s">
        <v>141</v>
      </c>
      <c r="K7366" t="s">
        <v>27717</v>
      </c>
      <c r="L7366" t="s">
        <v>27718</v>
      </c>
      <c r="M7366">
        <v>2.9350000000000001</v>
      </c>
      <c r="N7366">
        <v>0</v>
      </c>
      <c r="O7366">
        <v>0</v>
      </c>
      <c r="P7366">
        <v>2</v>
      </c>
      <c r="Q7366">
        <v>0</v>
      </c>
      <c r="R7366">
        <v>0</v>
      </c>
      <c r="S7366">
        <v>0</v>
      </c>
      <c r="T7366">
        <v>5.87</v>
      </c>
      <c r="U7366">
        <v>0</v>
      </c>
    </row>
    <row r="7367" spans="1:21" x14ac:dyDescent="0.25">
      <c r="A7367" t="s">
        <v>27719</v>
      </c>
      <c r="B7367">
        <v>1</v>
      </c>
      <c r="C7367" t="s">
        <v>78</v>
      </c>
      <c r="D7367" t="s">
        <v>107</v>
      </c>
      <c r="E7367" t="s">
        <v>27720</v>
      </c>
      <c r="F7367" t="s">
        <v>177</v>
      </c>
      <c r="G7367" t="s">
        <v>71</v>
      </c>
      <c r="H7367" t="s">
        <v>129</v>
      </c>
      <c r="I7367" t="s">
        <v>22</v>
      </c>
      <c r="J7367" t="s">
        <v>130</v>
      </c>
      <c r="K7367" t="s">
        <v>27721</v>
      </c>
      <c r="L7367" t="s">
        <v>27722</v>
      </c>
      <c r="M7367">
        <v>8.6999999999999993</v>
      </c>
      <c r="N7367">
        <v>0</v>
      </c>
      <c r="O7367">
        <v>0</v>
      </c>
      <c r="P7367">
        <v>1</v>
      </c>
      <c r="Q7367">
        <v>84</v>
      </c>
      <c r="R7367">
        <v>0</v>
      </c>
      <c r="S7367">
        <v>0</v>
      </c>
      <c r="T7367">
        <v>8.6999999999999993</v>
      </c>
      <c r="U7367">
        <v>730.8</v>
      </c>
    </row>
    <row r="7368" spans="1:21" x14ac:dyDescent="0.25">
      <c r="A7368" t="s">
        <v>27723</v>
      </c>
      <c r="B7368">
        <v>1</v>
      </c>
      <c r="C7368" t="s">
        <v>78</v>
      </c>
      <c r="D7368" t="s">
        <v>107</v>
      </c>
      <c r="E7368" t="s">
        <v>27724</v>
      </c>
      <c r="F7368" t="s">
        <v>5029</v>
      </c>
      <c r="G7368" t="s">
        <v>71</v>
      </c>
      <c r="H7368" t="s">
        <v>129</v>
      </c>
      <c r="I7368" t="s">
        <v>22</v>
      </c>
      <c r="J7368" t="s">
        <v>141</v>
      </c>
      <c r="K7368" t="s">
        <v>27725</v>
      </c>
      <c r="L7368" t="s">
        <v>27726</v>
      </c>
      <c r="M7368">
        <v>4.6633333329999997</v>
      </c>
      <c r="N7368">
        <v>0</v>
      </c>
      <c r="O7368">
        <v>0</v>
      </c>
      <c r="P7368">
        <v>0</v>
      </c>
      <c r="Q7368">
        <v>22</v>
      </c>
      <c r="R7368">
        <v>0</v>
      </c>
      <c r="S7368">
        <v>0</v>
      </c>
      <c r="T7368">
        <v>0</v>
      </c>
      <c r="U7368">
        <v>102.593333</v>
      </c>
    </row>
    <row r="7369" spans="1:21" x14ac:dyDescent="0.25">
      <c r="A7369" t="s">
        <v>27727</v>
      </c>
      <c r="B7369">
        <v>1</v>
      </c>
      <c r="C7369" t="s">
        <v>78</v>
      </c>
      <c r="D7369" t="s">
        <v>107</v>
      </c>
      <c r="E7369" t="s">
        <v>27724</v>
      </c>
      <c r="F7369" t="s">
        <v>4986</v>
      </c>
      <c r="G7369" t="s">
        <v>71</v>
      </c>
      <c r="H7369" t="s">
        <v>129</v>
      </c>
      <c r="I7369" t="s">
        <v>22</v>
      </c>
      <c r="J7369" t="s">
        <v>141</v>
      </c>
      <c r="K7369" t="s">
        <v>2057</v>
      </c>
      <c r="L7369" t="s">
        <v>27728</v>
      </c>
      <c r="M7369">
        <v>0.834166666</v>
      </c>
      <c r="N7369">
        <v>0</v>
      </c>
      <c r="O7369">
        <v>0</v>
      </c>
      <c r="P7369">
        <v>0</v>
      </c>
      <c r="Q7369">
        <v>22</v>
      </c>
      <c r="R7369">
        <v>0</v>
      </c>
      <c r="S7369">
        <v>0</v>
      </c>
      <c r="T7369">
        <v>0</v>
      </c>
      <c r="U7369">
        <v>18.351666999999999</v>
      </c>
    </row>
    <row r="7370" spans="1:21" x14ac:dyDescent="0.25">
      <c r="A7370" t="s">
        <v>27729</v>
      </c>
      <c r="B7370">
        <v>1</v>
      </c>
      <c r="C7370" t="s">
        <v>78</v>
      </c>
      <c r="D7370" t="s">
        <v>107</v>
      </c>
      <c r="E7370" t="s">
        <v>27720</v>
      </c>
      <c r="F7370" t="s">
        <v>177</v>
      </c>
      <c r="G7370" t="s">
        <v>71</v>
      </c>
      <c r="H7370" t="s">
        <v>129</v>
      </c>
      <c r="I7370" t="s">
        <v>22</v>
      </c>
      <c r="J7370" t="s">
        <v>130</v>
      </c>
      <c r="K7370" t="s">
        <v>27730</v>
      </c>
      <c r="L7370" t="s">
        <v>27731</v>
      </c>
      <c r="M7370">
        <v>9.4388888879999993</v>
      </c>
      <c r="N7370">
        <v>0</v>
      </c>
      <c r="O7370">
        <v>0</v>
      </c>
      <c r="P7370">
        <v>1</v>
      </c>
      <c r="Q7370">
        <v>84</v>
      </c>
      <c r="R7370">
        <v>0</v>
      </c>
      <c r="S7370">
        <v>0</v>
      </c>
      <c r="T7370">
        <v>9.4388889999999996</v>
      </c>
      <c r="U7370">
        <v>792.86666700000001</v>
      </c>
    </row>
    <row r="7371" spans="1:21" x14ac:dyDescent="0.25">
      <c r="A7371" t="s">
        <v>27732</v>
      </c>
      <c r="B7371">
        <v>1</v>
      </c>
      <c r="C7371" t="s">
        <v>78</v>
      </c>
      <c r="D7371" t="s">
        <v>107</v>
      </c>
      <c r="E7371" t="s">
        <v>27733</v>
      </c>
      <c r="F7371" t="s">
        <v>177</v>
      </c>
      <c r="G7371" t="s">
        <v>72</v>
      </c>
      <c r="H7371" t="s">
        <v>129</v>
      </c>
      <c r="I7371" t="s">
        <v>22</v>
      </c>
      <c r="J7371" t="s">
        <v>130</v>
      </c>
      <c r="K7371" t="s">
        <v>27734</v>
      </c>
      <c r="L7371" t="s">
        <v>27735</v>
      </c>
      <c r="M7371">
        <v>9.1980555549999998</v>
      </c>
      <c r="N7371">
        <v>0</v>
      </c>
      <c r="O7371">
        <v>0</v>
      </c>
      <c r="P7371">
        <v>1</v>
      </c>
      <c r="Q7371">
        <v>56</v>
      </c>
      <c r="R7371">
        <v>0</v>
      </c>
      <c r="S7371">
        <v>0</v>
      </c>
      <c r="T7371">
        <v>9.1980559999999993</v>
      </c>
      <c r="U7371">
        <v>515.09111099999996</v>
      </c>
    </row>
    <row r="7372" spans="1:21" x14ac:dyDescent="0.25">
      <c r="A7372" t="s">
        <v>27736</v>
      </c>
      <c r="B7372">
        <v>1</v>
      </c>
      <c r="C7372" t="s">
        <v>78</v>
      </c>
      <c r="D7372" t="s">
        <v>107</v>
      </c>
      <c r="E7372" t="s">
        <v>27733</v>
      </c>
      <c r="F7372" t="s">
        <v>177</v>
      </c>
      <c r="G7372" t="s">
        <v>71</v>
      </c>
      <c r="H7372" t="s">
        <v>129</v>
      </c>
      <c r="I7372" t="s">
        <v>22</v>
      </c>
      <c r="J7372" t="s">
        <v>130</v>
      </c>
      <c r="K7372" t="s">
        <v>27737</v>
      </c>
      <c r="L7372" t="s">
        <v>27738</v>
      </c>
      <c r="M7372">
        <v>9.1263888879999993</v>
      </c>
      <c r="N7372">
        <v>0</v>
      </c>
      <c r="O7372">
        <v>0</v>
      </c>
      <c r="P7372">
        <v>1</v>
      </c>
      <c r="Q7372">
        <v>56</v>
      </c>
      <c r="R7372">
        <v>0</v>
      </c>
      <c r="S7372">
        <v>0</v>
      </c>
      <c r="T7372">
        <v>9.1263889999999996</v>
      </c>
      <c r="U7372">
        <v>511.07777800000002</v>
      </c>
    </row>
    <row r="7373" spans="1:21" x14ac:dyDescent="0.25">
      <c r="A7373" t="s">
        <v>27739</v>
      </c>
      <c r="B7373">
        <v>1</v>
      </c>
      <c r="C7373" t="s">
        <v>79</v>
      </c>
      <c r="D7373" t="s">
        <v>115</v>
      </c>
      <c r="E7373" t="s">
        <v>27740</v>
      </c>
      <c r="F7373" t="s">
        <v>4991</v>
      </c>
      <c r="G7373" t="s">
        <v>71</v>
      </c>
      <c r="H7373" t="s">
        <v>129</v>
      </c>
      <c r="I7373" t="s">
        <v>22</v>
      </c>
      <c r="J7373" t="s">
        <v>141</v>
      </c>
      <c r="K7373" t="s">
        <v>27741</v>
      </c>
      <c r="L7373" t="s">
        <v>27742</v>
      </c>
      <c r="M7373">
        <v>6.0536111110000004</v>
      </c>
      <c r="N7373">
        <v>0</v>
      </c>
      <c r="O7373">
        <v>0</v>
      </c>
      <c r="P7373">
        <v>0</v>
      </c>
      <c r="Q7373">
        <v>1</v>
      </c>
      <c r="R7373">
        <v>0</v>
      </c>
      <c r="S7373">
        <v>0</v>
      </c>
      <c r="T7373">
        <v>0</v>
      </c>
      <c r="U7373">
        <v>6.0536110000000001</v>
      </c>
    </row>
    <row r="7374" spans="1:21" x14ac:dyDescent="0.25">
      <c r="A7374" t="s">
        <v>27743</v>
      </c>
      <c r="B7374">
        <v>1</v>
      </c>
      <c r="C7374" t="s">
        <v>79</v>
      </c>
      <c r="D7374" t="s">
        <v>115</v>
      </c>
      <c r="E7374" t="s">
        <v>27744</v>
      </c>
      <c r="F7374" t="s">
        <v>5012</v>
      </c>
      <c r="G7374" t="s">
        <v>72</v>
      </c>
      <c r="H7374" t="s">
        <v>129</v>
      </c>
      <c r="I7374" t="s">
        <v>22</v>
      </c>
      <c r="J7374" t="s">
        <v>141</v>
      </c>
      <c r="K7374" t="s">
        <v>27745</v>
      </c>
      <c r="L7374" t="s">
        <v>27746</v>
      </c>
      <c r="M7374">
        <v>0.77611111099999996</v>
      </c>
      <c r="N7374">
        <v>0</v>
      </c>
      <c r="O7374">
        <v>0</v>
      </c>
      <c r="P7374">
        <v>1</v>
      </c>
      <c r="Q7374">
        <v>31</v>
      </c>
      <c r="R7374">
        <v>0</v>
      </c>
      <c r="S7374">
        <v>0</v>
      </c>
      <c r="T7374">
        <v>0.776111</v>
      </c>
      <c r="U7374">
        <v>24.059443999999999</v>
      </c>
    </row>
    <row r="7375" spans="1:21" x14ac:dyDescent="0.25">
      <c r="A7375" t="s">
        <v>27747</v>
      </c>
      <c r="B7375">
        <v>1</v>
      </c>
      <c r="C7375" t="s">
        <v>79</v>
      </c>
      <c r="D7375" t="s">
        <v>115</v>
      </c>
      <c r="E7375" t="s">
        <v>27748</v>
      </c>
      <c r="F7375" t="s">
        <v>4986</v>
      </c>
      <c r="G7375" t="s">
        <v>71</v>
      </c>
      <c r="H7375" t="s">
        <v>129</v>
      </c>
      <c r="I7375" t="s">
        <v>22</v>
      </c>
      <c r="J7375" t="s">
        <v>141</v>
      </c>
      <c r="K7375" t="s">
        <v>27749</v>
      </c>
      <c r="L7375" t="s">
        <v>27750</v>
      </c>
      <c r="M7375">
        <v>1.213333333</v>
      </c>
      <c r="N7375">
        <v>0</v>
      </c>
      <c r="O7375">
        <v>0</v>
      </c>
      <c r="P7375">
        <v>0</v>
      </c>
      <c r="Q7375">
        <v>14</v>
      </c>
      <c r="R7375">
        <v>0</v>
      </c>
      <c r="S7375">
        <v>0</v>
      </c>
      <c r="T7375">
        <v>0</v>
      </c>
      <c r="U7375">
        <v>16.986667000000001</v>
      </c>
    </row>
    <row r="7376" spans="1:21" x14ac:dyDescent="0.25">
      <c r="A7376" t="s">
        <v>27751</v>
      </c>
      <c r="B7376">
        <v>1</v>
      </c>
      <c r="C7376" t="s">
        <v>79</v>
      </c>
      <c r="D7376" t="s">
        <v>110</v>
      </c>
      <c r="E7376" t="s">
        <v>27752</v>
      </c>
      <c r="F7376" t="s">
        <v>4991</v>
      </c>
      <c r="G7376" t="s">
        <v>71</v>
      </c>
      <c r="H7376" t="s">
        <v>129</v>
      </c>
      <c r="I7376" t="s">
        <v>22</v>
      </c>
      <c r="J7376" t="s">
        <v>141</v>
      </c>
      <c r="K7376" t="s">
        <v>27753</v>
      </c>
      <c r="L7376" t="s">
        <v>27754</v>
      </c>
      <c r="M7376">
        <v>2.1330555549999999</v>
      </c>
      <c r="N7376">
        <v>0</v>
      </c>
      <c r="O7376">
        <v>2</v>
      </c>
      <c r="P7376">
        <v>0</v>
      </c>
      <c r="Q7376">
        <v>0</v>
      </c>
      <c r="R7376">
        <v>0</v>
      </c>
      <c r="S7376">
        <v>4.2661110000000004</v>
      </c>
      <c r="T7376">
        <v>0</v>
      </c>
      <c r="U7376">
        <v>0</v>
      </c>
    </row>
    <row r="7377" spans="1:21" x14ac:dyDescent="0.25">
      <c r="A7377" t="s">
        <v>27755</v>
      </c>
      <c r="B7377">
        <v>1</v>
      </c>
      <c r="C7377" t="s">
        <v>78</v>
      </c>
      <c r="D7377" t="s">
        <v>106</v>
      </c>
      <c r="E7377" t="s">
        <v>27756</v>
      </c>
      <c r="F7377" t="s">
        <v>5012</v>
      </c>
      <c r="G7377" t="s">
        <v>72</v>
      </c>
      <c r="H7377" t="s">
        <v>129</v>
      </c>
      <c r="I7377" t="s">
        <v>22</v>
      </c>
      <c r="J7377" t="s">
        <v>141</v>
      </c>
      <c r="K7377" t="s">
        <v>27757</v>
      </c>
      <c r="L7377" t="s">
        <v>27758</v>
      </c>
      <c r="M7377">
        <v>1.439166666</v>
      </c>
      <c r="N7377">
        <v>0</v>
      </c>
      <c r="O7377">
        <v>0</v>
      </c>
      <c r="P7377">
        <v>1</v>
      </c>
      <c r="Q7377">
        <v>0</v>
      </c>
      <c r="R7377">
        <v>0</v>
      </c>
      <c r="S7377">
        <v>0</v>
      </c>
      <c r="T7377">
        <v>1.4391670000000001</v>
      </c>
      <c r="U7377">
        <v>0</v>
      </c>
    </row>
    <row r="7378" spans="1:21" x14ac:dyDescent="0.25">
      <c r="A7378" t="s">
        <v>27759</v>
      </c>
      <c r="B7378">
        <v>1</v>
      </c>
      <c r="C7378" t="s">
        <v>78</v>
      </c>
      <c r="D7378" t="s">
        <v>106</v>
      </c>
      <c r="E7378" t="s">
        <v>27760</v>
      </c>
      <c r="F7378" t="s">
        <v>5070</v>
      </c>
      <c r="G7378" t="s">
        <v>71</v>
      </c>
      <c r="H7378" t="s">
        <v>129</v>
      </c>
      <c r="I7378" t="s">
        <v>22</v>
      </c>
      <c r="J7378" t="s">
        <v>141</v>
      </c>
      <c r="K7378" t="s">
        <v>27761</v>
      </c>
      <c r="L7378" t="s">
        <v>27762</v>
      </c>
      <c r="M7378">
        <v>21.131388888</v>
      </c>
      <c r="N7378">
        <v>0</v>
      </c>
      <c r="O7378">
        <v>3</v>
      </c>
      <c r="P7378">
        <v>0</v>
      </c>
      <c r="Q7378">
        <v>0</v>
      </c>
      <c r="R7378">
        <v>0</v>
      </c>
      <c r="S7378">
        <v>63.394167000000003</v>
      </c>
      <c r="T7378">
        <v>0</v>
      </c>
      <c r="U7378">
        <v>0</v>
      </c>
    </row>
    <row r="7379" spans="1:21" x14ac:dyDescent="0.25">
      <c r="A7379" t="s">
        <v>27763</v>
      </c>
      <c r="B7379">
        <v>1</v>
      </c>
      <c r="C7379" t="s">
        <v>78</v>
      </c>
      <c r="D7379" t="s">
        <v>106</v>
      </c>
      <c r="E7379" t="s">
        <v>27764</v>
      </c>
      <c r="F7379" t="s">
        <v>5012</v>
      </c>
      <c r="G7379" t="s">
        <v>72</v>
      </c>
      <c r="H7379" t="s">
        <v>129</v>
      </c>
      <c r="I7379" t="s">
        <v>22</v>
      </c>
      <c r="J7379" t="s">
        <v>141</v>
      </c>
      <c r="K7379" t="s">
        <v>27765</v>
      </c>
      <c r="L7379" t="s">
        <v>27766</v>
      </c>
      <c r="M7379">
        <v>0.96361111099999996</v>
      </c>
      <c r="N7379">
        <v>0</v>
      </c>
      <c r="O7379">
        <v>21</v>
      </c>
      <c r="P7379">
        <v>2</v>
      </c>
      <c r="Q7379">
        <v>0</v>
      </c>
      <c r="R7379">
        <v>0</v>
      </c>
      <c r="S7379">
        <v>20.235833</v>
      </c>
      <c r="T7379">
        <v>1.927222</v>
      </c>
      <c r="U7379">
        <v>0</v>
      </c>
    </row>
    <row r="7380" spans="1:21" x14ac:dyDescent="0.25">
      <c r="A7380" t="s">
        <v>27767</v>
      </c>
      <c r="B7380">
        <v>1</v>
      </c>
      <c r="C7380" t="s">
        <v>78</v>
      </c>
      <c r="D7380" t="s">
        <v>92</v>
      </c>
      <c r="E7380" t="s">
        <v>27768</v>
      </c>
      <c r="F7380" t="s">
        <v>5070</v>
      </c>
      <c r="G7380" t="s">
        <v>71</v>
      </c>
      <c r="H7380" t="s">
        <v>129</v>
      </c>
      <c r="I7380" t="s">
        <v>22</v>
      </c>
      <c r="J7380" t="s">
        <v>141</v>
      </c>
      <c r="K7380" t="s">
        <v>27769</v>
      </c>
      <c r="L7380" t="s">
        <v>27770</v>
      </c>
      <c r="M7380">
        <v>4.5875000000000004</v>
      </c>
      <c r="N7380">
        <v>0</v>
      </c>
      <c r="O7380">
        <v>4</v>
      </c>
      <c r="P7380">
        <v>0</v>
      </c>
      <c r="Q7380">
        <v>0</v>
      </c>
      <c r="R7380">
        <v>0</v>
      </c>
      <c r="S7380">
        <v>18.350000000000001</v>
      </c>
      <c r="T7380">
        <v>0</v>
      </c>
      <c r="U7380">
        <v>0</v>
      </c>
    </row>
    <row r="7381" spans="1:21" x14ac:dyDescent="0.25">
      <c r="A7381" t="s">
        <v>27771</v>
      </c>
      <c r="B7381">
        <v>1</v>
      </c>
      <c r="C7381" t="s">
        <v>79</v>
      </c>
      <c r="D7381" t="s">
        <v>119</v>
      </c>
      <c r="E7381" t="s">
        <v>23790</v>
      </c>
      <c r="F7381" t="s">
        <v>5470</v>
      </c>
      <c r="G7381" t="s">
        <v>71</v>
      </c>
      <c r="H7381" t="s">
        <v>129</v>
      </c>
      <c r="I7381" t="s">
        <v>22</v>
      </c>
      <c r="J7381" t="s">
        <v>141</v>
      </c>
      <c r="K7381" t="s">
        <v>27772</v>
      </c>
      <c r="L7381" t="s">
        <v>27773</v>
      </c>
      <c r="M7381">
        <v>0.880833333</v>
      </c>
      <c r="N7381">
        <v>1</v>
      </c>
      <c r="O7381">
        <v>179</v>
      </c>
      <c r="P7381">
        <v>0</v>
      </c>
      <c r="Q7381">
        <v>7</v>
      </c>
      <c r="R7381">
        <v>0.88083299999999998</v>
      </c>
      <c r="S7381">
        <v>157.66916699999999</v>
      </c>
      <c r="T7381">
        <v>0</v>
      </c>
      <c r="U7381">
        <v>6.1658330000000001</v>
      </c>
    </row>
    <row r="7382" spans="1:21" x14ac:dyDescent="0.25">
      <c r="A7382" t="s">
        <v>27774</v>
      </c>
      <c r="B7382">
        <v>1</v>
      </c>
      <c r="C7382" t="s">
        <v>78</v>
      </c>
      <c r="D7382" t="s">
        <v>102</v>
      </c>
      <c r="E7382" t="s">
        <v>27775</v>
      </c>
      <c r="F7382" t="s">
        <v>4996</v>
      </c>
      <c r="G7382" t="s">
        <v>71</v>
      </c>
      <c r="H7382" t="s">
        <v>129</v>
      </c>
      <c r="I7382" t="s">
        <v>22</v>
      </c>
      <c r="J7382" t="s">
        <v>141</v>
      </c>
      <c r="K7382" t="s">
        <v>27776</v>
      </c>
      <c r="L7382" t="s">
        <v>27777</v>
      </c>
      <c r="M7382">
        <v>1.031666666</v>
      </c>
      <c r="N7382">
        <v>0</v>
      </c>
      <c r="O7382">
        <v>0</v>
      </c>
      <c r="P7382">
        <v>1</v>
      </c>
      <c r="Q7382">
        <v>226</v>
      </c>
      <c r="R7382">
        <v>0</v>
      </c>
      <c r="S7382">
        <v>0</v>
      </c>
      <c r="T7382">
        <v>1.0316669999999999</v>
      </c>
      <c r="U7382">
        <v>233.156667</v>
      </c>
    </row>
    <row r="7383" spans="1:21" x14ac:dyDescent="0.25">
      <c r="A7383" t="s">
        <v>27778</v>
      </c>
      <c r="B7383">
        <v>1</v>
      </c>
      <c r="C7383" t="s">
        <v>78</v>
      </c>
      <c r="D7383" t="s">
        <v>102</v>
      </c>
      <c r="E7383" t="s">
        <v>24072</v>
      </c>
      <c r="F7383" t="s">
        <v>140</v>
      </c>
      <c r="G7383" t="s">
        <v>72</v>
      </c>
      <c r="H7383" t="s">
        <v>129</v>
      </c>
      <c r="I7383" t="s">
        <v>22</v>
      </c>
      <c r="J7383" t="s">
        <v>141</v>
      </c>
      <c r="K7383" t="s">
        <v>27779</v>
      </c>
      <c r="L7383" t="s">
        <v>27780</v>
      </c>
      <c r="M7383">
        <v>0.78916666599999996</v>
      </c>
      <c r="N7383">
        <v>0</v>
      </c>
      <c r="O7383">
        <v>0</v>
      </c>
      <c r="P7383">
        <v>1</v>
      </c>
      <c r="Q7383">
        <v>157</v>
      </c>
      <c r="R7383">
        <v>0</v>
      </c>
      <c r="S7383">
        <v>0</v>
      </c>
      <c r="T7383">
        <v>0.78916699999999995</v>
      </c>
      <c r="U7383">
        <v>123.89916700000001</v>
      </c>
    </row>
    <row r="7384" spans="1:21" x14ac:dyDescent="0.25">
      <c r="A7384" t="s">
        <v>27781</v>
      </c>
      <c r="B7384">
        <v>1</v>
      </c>
      <c r="C7384" t="s">
        <v>79</v>
      </c>
      <c r="D7384" t="s">
        <v>110</v>
      </c>
      <c r="E7384" t="s">
        <v>27782</v>
      </c>
      <c r="F7384" t="s">
        <v>5012</v>
      </c>
      <c r="G7384" t="s">
        <v>72</v>
      </c>
      <c r="H7384" t="s">
        <v>129</v>
      </c>
      <c r="I7384" t="s">
        <v>22</v>
      </c>
      <c r="J7384" t="s">
        <v>141</v>
      </c>
      <c r="K7384" t="s">
        <v>27783</v>
      </c>
      <c r="L7384" t="s">
        <v>27784</v>
      </c>
      <c r="M7384">
        <v>4.6666666660000002</v>
      </c>
      <c r="N7384">
        <v>0</v>
      </c>
      <c r="O7384">
        <v>0</v>
      </c>
      <c r="P7384">
        <v>1</v>
      </c>
      <c r="Q7384">
        <v>49</v>
      </c>
      <c r="R7384">
        <v>0</v>
      </c>
      <c r="S7384">
        <v>0</v>
      </c>
      <c r="T7384">
        <v>4.6666670000000003</v>
      </c>
      <c r="U7384">
        <v>228.66666699999999</v>
      </c>
    </row>
    <row r="7385" spans="1:21" x14ac:dyDescent="0.25">
      <c r="A7385" t="s">
        <v>27785</v>
      </c>
      <c r="B7385">
        <v>1</v>
      </c>
      <c r="C7385" t="s">
        <v>79</v>
      </c>
      <c r="D7385" t="s">
        <v>113</v>
      </c>
      <c r="E7385" t="s">
        <v>27786</v>
      </c>
      <c r="F7385" t="s">
        <v>140</v>
      </c>
      <c r="G7385" t="s">
        <v>72</v>
      </c>
      <c r="H7385" t="s">
        <v>168</v>
      </c>
      <c r="I7385" t="s">
        <v>22</v>
      </c>
      <c r="J7385" t="s">
        <v>141</v>
      </c>
      <c r="K7385" t="s">
        <v>27787</v>
      </c>
      <c r="L7385" t="s">
        <v>27788</v>
      </c>
      <c r="M7385">
        <v>8.8888879999999993E-3</v>
      </c>
      <c r="N7385">
        <v>8</v>
      </c>
      <c r="O7385">
        <v>1780</v>
      </c>
      <c r="P7385">
        <v>15</v>
      </c>
      <c r="Q7385">
        <v>4</v>
      </c>
      <c r="R7385">
        <v>7.1110999999999994E-2</v>
      </c>
      <c r="S7385">
        <v>15.822221000000001</v>
      </c>
      <c r="T7385">
        <v>0.13333300000000001</v>
      </c>
      <c r="U7385">
        <v>3.5555999999999997E-2</v>
      </c>
    </row>
    <row r="7386" spans="1:21" x14ac:dyDescent="0.25">
      <c r="A7386" t="s">
        <v>27789</v>
      </c>
      <c r="B7386">
        <v>1</v>
      </c>
      <c r="C7386" t="s">
        <v>79</v>
      </c>
      <c r="D7386" t="s">
        <v>113</v>
      </c>
      <c r="E7386" t="s">
        <v>24584</v>
      </c>
      <c r="F7386" t="s">
        <v>140</v>
      </c>
      <c r="G7386" t="s">
        <v>72</v>
      </c>
      <c r="H7386" t="s">
        <v>129</v>
      </c>
      <c r="I7386" t="s">
        <v>22</v>
      </c>
      <c r="J7386" t="s">
        <v>141</v>
      </c>
      <c r="K7386" t="s">
        <v>27790</v>
      </c>
      <c r="L7386" t="s">
        <v>27791</v>
      </c>
      <c r="M7386">
        <v>0.21722222199999999</v>
      </c>
      <c r="N7386">
        <v>16</v>
      </c>
      <c r="O7386">
        <v>1798</v>
      </c>
      <c r="P7386">
        <v>113</v>
      </c>
      <c r="Q7386">
        <v>3</v>
      </c>
      <c r="R7386">
        <v>3.4755560000000001</v>
      </c>
      <c r="S7386">
        <v>390.56555500000002</v>
      </c>
      <c r="T7386">
        <v>24.546111</v>
      </c>
      <c r="U7386">
        <v>0.651667</v>
      </c>
    </row>
    <row r="7387" spans="1:21" x14ac:dyDescent="0.25">
      <c r="A7387" t="s">
        <v>27792</v>
      </c>
      <c r="B7387">
        <v>1</v>
      </c>
      <c r="C7387" t="s">
        <v>79</v>
      </c>
      <c r="D7387" t="s">
        <v>113</v>
      </c>
      <c r="E7387" t="s">
        <v>24584</v>
      </c>
      <c r="F7387" t="s">
        <v>140</v>
      </c>
      <c r="G7387" t="s">
        <v>72</v>
      </c>
      <c r="H7387" t="s">
        <v>129</v>
      </c>
      <c r="I7387" t="s">
        <v>22</v>
      </c>
      <c r="J7387" t="s">
        <v>141</v>
      </c>
      <c r="K7387" t="s">
        <v>27793</v>
      </c>
      <c r="L7387" t="s">
        <v>27794</v>
      </c>
      <c r="M7387">
        <v>0.40472222200000002</v>
      </c>
      <c r="N7387">
        <v>16</v>
      </c>
      <c r="O7387">
        <v>1798</v>
      </c>
      <c r="P7387">
        <v>113</v>
      </c>
      <c r="Q7387">
        <v>3</v>
      </c>
      <c r="R7387">
        <v>6.4755560000000001</v>
      </c>
      <c r="S7387">
        <v>727.69055500000002</v>
      </c>
      <c r="T7387">
        <v>45.733611000000003</v>
      </c>
      <c r="U7387">
        <v>1.214167</v>
      </c>
    </row>
    <row r="7388" spans="1:21" x14ac:dyDescent="0.25">
      <c r="A7388" t="s">
        <v>27795</v>
      </c>
      <c r="B7388">
        <v>1</v>
      </c>
      <c r="C7388" t="s">
        <v>79</v>
      </c>
      <c r="D7388" t="s">
        <v>113</v>
      </c>
      <c r="E7388" t="s">
        <v>27796</v>
      </c>
      <c r="F7388" t="s">
        <v>5012</v>
      </c>
      <c r="G7388" t="s">
        <v>72</v>
      </c>
      <c r="H7388" t="s">
        <v>129</v>
      </c>
      <c r="I7388" t="s">
        <v>22</v>
      </c>
      <c r="J7388" t="s">
        <v>141</v>
      </c>
      <c r="K7388" t="s">
        <v>27797</v>
      </c>
      <c r="L7388" t="s">
        <v>27798</v>
      </c>
      <c r="M7388">
        <v>0.89388888799999999</v>
      </c>
      <c r="N7388">
        <v>0</v>
      </c>
      <c r="O7388">
        <v>45</v>
      </c>
      <c r="P7388">
        <v>1</v>
      </c>
      <c r="Q7388">
        <v>0</v>
      </c>
      <c r="R7388">
        <v>0</v>
      </c>
      <c r="S7388">
        <v>40.225000000000001</v>
      </c>
      <c r="T7388">
        <v>0.89388900000000004</v>
      </c>
      <c r="U7388">
        <v>0</v>
      </c>
    </row>
    <row r="7389" spans="1:21" x14ac:dyDescent="0.25">
      <c r="A7389" t="s">
        <v>27799</v>
      </c>
      <c r="B7389">
        <v>1</v>
      </c>
      <c r="C7389" t="s">
        <v>79</v>
      </c>
      <c r="D7389" t="s">
        <v>113</v>
      </c>
      <c r="E7389" t="s">
        <v>27800</v>
      </c>
      <c r="F7389" t="s">
        <v>5177</v>
      </c>
      <c r="G7389" t="s">
        <v>72</v>
      </c>
      <c r="H7389" t="s">
        <v>129</v>
      </c>
      <c r="I7389" t="s">
        <v>22</v>
      </c>
      <c r="J7389" t="s">
        <v>141</v>
      </c>
      <c r="K7389" t="s">
        <v>27801</v>
      </c>
      <c r="L7389" t="s">
        <v>27802</v>
      </c>
      <c r="M7389">
        <v>1.4638888880000001</v>
      </c>
      <c r="N7389">
        <v>0</v>
      </c>
      <c r="O7389">
        <v>49</v>
      </c>
      <c r="P7389">
        <v>132</v>
      </c>
      <c r="Q7389">
        <v>0</v>
      </c>
      <c r="R7389">
        <v>0</v>
      </c>
      <c r="S7389">
        <v>71.730556000000007</v>
      </c>
      <c r="T7389">
        <v>193.23333299999999</v>
      </c>
      <c r="U7389">
        <v>0</v>
      </c>
    </row>
    <row r="7390" spans="1:21" x14ac:dyDescent="0.25">
      <c r="A7390" t="s">
        <v>27803</v>
      </c>
      <c r="B7390">
        <v>1</v>
      </c>
      <c r="C7390" t="s">
        <v>78</v>
      </c>
      <c r="D7390" t="s">
        <v>92</v>
      </c>
      <c r="E7390" t="s">
        <v>27804</v>
      </c>
      <c r="F7390" t="s">
        <v>4986</v>
      </c>
      <c r="G7390" t="s">
        <v>71</v>
      </c>
      <c r="H7390" t="s">
        <v>129</v>
      </c>
      <c r="I7390" t="s">
        <v>22</v>
      </c>
      <c r="J7390" t="s">
        <v>141</v>
      </c>
      <c r="K7390" t="s">
        <v>27805</v>
      </c>
      <c r="L7390" t="s">
        <v>27806</v>
      </c>
      <c r="M7390">
        <v>1.788888888</v>
      </c>
      <c r="N7390">
        <v>0</v>
      </c>
      <c r="O7390">
        <v>0</v>
      </c>
      <c r="P7390">
        <v>1</v>
      </c>
      <c r="Q7390">
        <v>64</v>
      </c>
      <c r="R7390">
        <v>0</v>
      </c>
      <c r="S7390">
        <v>0</v>
      </c>
      <c r="T7390">
        <v>1.788889</v>
      </c>
      <c r="U7390">
        <v>114.488889</v>
      </c>
    </row>
    <row r="7391" spans="1:21" x14ac:dyDescent="0.25">
      <c r="A7391" t="s">
        <v>27807</v>
      </c>
      <c r="B7391">
        <v>1</v>
      </c>
      <c r="C7391" t="s">
        <v>78</v>
      </c>
      <c r="D7391" t="s">
        <v>92</v>
      </c>
      <c r="E7391" t="s">
        <v>27808</v>
      </c>
      <c r="F7391" t="s">
        <v>4991</v>
      </c>
      <c r="G7391" t="s">
        <v>71</v>
      </c>
      <c r="H7391" t="s">
        <v>129</v>
      </c>
      <c r="I7391" t="s">
        <v>22</v>
      </c>
      <c r="J7391" t="s">
        <v>141</v>
      </c>
      <c r="K7391" t="s">
        <v>27809</v>
      </c>
      <c r="L7391" t="s">
        <v>27810</v>
      </c>
      <c r="M7391">
        <v>0.69777777699999999</v>
      </c>
      <c r="N7391">
        <v>0</v>
      </c>
      <c r="O7391">
        <v>3</v>
      </c>
      <c r="P7391">
        <v>0</v>
      </c>
      <c r="Q7391">
        <v>0</v>
      </c>
      <c r="R7391">
        <v>0</v>
      </c>
      <c r="S7391">
        <v>2.0933329999999999</v>
      </c>
      <c r="T7391">
        <v>0</v>
      </c>
      <c r="U7391">
        <v>0</v>
      </c>
    </row>
    <row r="7392" spans="1:21" x14ac:dyDescent="0.25">
      <c r="A7392" t="s">
        <v>27811</v>
      </c>
      <c r="B7392">
        <v>1</v>
      </c>
      <c r="C7392" t="s">
        <v>78</v>
      </c>
      <c r="D7392" t="s">
        <v>108</v>
      </c>
      <c r="E7392" t="s">
        <v>27812</v>
      </c>
      <c r="F7392" t="s">
        <v>4991</v>
      </c>
      <c r="G7392" t="s">
        <v>71</v>
      </c>
      <c r="H7392" t="s">
        <v>129</v>
      </c>
      <c r="I7392" t="s">
        <v>22</v>
      </c>
      <c r="J7392" t="s">
        <v>141</v>
      </c>
      <c r="K7392" t="s">
        <v>27813</v>
      </c>
      <c r="L7392" t="s">
        <v>27814</v>
      </c>
      <c r="M7392">
        <v>2.8686111109999999</v>
      </c>
      <c r="N7392">
        <v>0</v>
      </c>
      <c r="O7392">
        <v>0</v>
      </c>
      <c r="P7392">
        <v>0</v>
      </c>
      <c r="Q7392">
        <v>2</v>
      </c>
      <c r="R7392">
        <v>0</v>
      </c>
      <c r="S7392">
        <v>0</v>
      </c>
      <c r="T7392">
        <v>0</v>
      </c>
      <c r="U7392">
        <v>5.737222</v>
      </c>
    </row>
    <row r="7393" spans="1:21" x14ac:dyDescent="0.25">
      <c r="A7393" t="s">
        <v>27815</v>
      </c>
      <c r="B7393">
        <v>1</v>
      </c>
      <c r="C7393" t="s">
        <v>78</v>
      </c>
      <c r="D7393" t="s">
        <v>108</v>
      </c>
      <c r="E7393" t="s">
        <v>27816</v>
      </c>
      <c r="F7393" t="s">
        <v>128</v>
      </c>
      <c r="G7393" t="s">
        <v>71</v>
      </c>
      <c r="H7393" t="s">
        <v>129</v>
      </c>
      <c r="I7393" t="s">
        <v>22</v>
      </c>
      <c r="J7393" t="s">
        <v>130</v>
      </c>
      <c r="K7393" t="s">
        <v>27817</v>
      </c>
      <c r="L7393" t="s">
        <v>27818</v>
      </c>
      <c r="M7393">
        <v>6.2983333330000004</v>
      </c>
      <c r="N7393">
        <v>0</v>
      </c>
      <c r="O7393">
        <v>0</v>
      </c>
      <c r="P7393">
        <v>1</v>
      </c>
      <c r="Q7393">
        <v>25</v>
      </c>
      <c r="R7393">
        <v>0</v>
      </c>
      <c r="S7393">
        <v>0</v>
      </c>
      <c r="T7393">
        <v>6.2983330000000004</v>
      </c>
      <c r="U7393">
        <v>157.45833300000001</v>
      </c>
    </row>
    <row r="7394" spans="1:21" x14ac:dyDescent="0.25">
      <c r="A7394" t="s">
        <v>27819</v>
      </c>
      <c r="B7394">
        <v>1</v>
      </c>
      <c r="C7394" t="s">
        <v>78</v>
      </c>
      <c r="D7394" t="s">
        <v>108</v>
      </c>
      <c r="E7394" t="s">
        <v>27820</v>
      </c>
      <c r="F7394" t="s">
        <v>177</v>
      </c>
      <c r="G7394" t="s">
        <v>72</v>
      </c>
      <c r="H7394" t="s">
        <v>129</v>
      </c>
      <c r="I7394" t="s">
        <v>22</v>
      </c>
      <c r="J7394" t="s">
        <v>130</v>
      </c>
      <c r="K7394" t="s">
        <v>27821</v>
      </c>
      <c r="L7394" t="s">
        <v>27822</v>
      </c>
      <c r="M7394">
        <v>6.11</v>
      </c>
      <c r="N7394">
        <v>0</v>
      </c>
      <c r="O7394">
        <v>0</v>
      </c>
      <c r="P7394">
        <v>1</v>
      </c>
      <c r="Q7394">
        <v>74</v>
      </c>
      <c r="R7394">
        <v>0</v>
      </c>
      <c r="S7394">
        <v>0</v>
      </c>
      <c r="T7394">
        <v>6.11</v>
      </c>
      <c r="U7394">
        <v>452.14</v>
      </c>
    </row>
    <row r="7395" spans="1:21" x14ac:dyDescent="0.25">
      <c r="A7395" t="s">
        <v>27823</v>
      </c>
      <c r="B7395">
        <v>1</v>
      </c>
      <c r="C7395" t="s">
        <v>78</v>
      </c>
      <c r="D7395" t="s">
        <v>108</v>
      </c>
      <c r="E7395" t="s">
        <v>27824</v>
      </c>
      <c r="F7395" t="s">
        <v>4991</v>
      </c>
      <c r="G7395" t="s">
        <v>71</v>
      </c>
      <c r="H7395" t="s">
        <v>129</v>
      </c>
      <c r="I7395" t="s">
        <v>22</v>
      </c>
      <c r="J7395" t="s">
        <v>141</v>
      </c>
      <c r="K7395" t="s">
        <v>27825</v>
      </c>
      <c r="L7395" t="s">
        <v>27826</v>
      </c>
      <c r="M7395">
        <v>0.55444444400000004</v>
      </c>
      <c r="N7395">
        <v>0</v>
      </c>
      <c r="O7395">
        <v>0</v>
      </c>
      <c r="P7395">
        <v>0</v>
      </c>
      <c r="Q7395">
        <v>1</v>
      </c>
      <c r="R7395">
        <v>0</v>
      </c>
      <c r="S7395">
        <v>0</v>
      </c>
      <c r="T7395">
        <v>0</v>
      </c>
      <c r="U7395">
        <v>0.55444400000000005</v>
      </c>
    </row>
    <row r="7396" spans="1:21" x14ac:dyDescent="0.25">
      <c r="A7396" t="s">
        <v>27827</v>
      </c>
      <c r="B7396">
        <v>1</v>
      </c>
      <c r="C7396" t="s">
        <v>78</v>
      </c>
      <c r="D7396" t="s">
        <v>108</v>
      </c>
      <c r="E7396" t="s">
        <v>27820</v>
      </c>
      <c r="F7396" t="s">
        <v>177</v>
      </c>
      <c r="G7396" t="s">
        <v>72</v>
      </c>
      <c r="H7396" t="s">
        <v>129</v>
      </c>
      <c r="I7396" t="s">
        <v>22</v>
      </c>
      <c r="J7396" t="s">
        <v>130</v>
      </c>
      <c r="K7396" t="s">
        <v>4288</v>
      </c>
      <c r="L7396" t="s">
        <v>27828</v>
      </c>
      <c r="M7396">
        <v>6.8308333330000002</v>
      </c>
      <c r="N7396">
        <v>0</v>
      </c>
      <c r="O7396">
        <v>0</v>
      </c>
      <c r="P7396">
        <v>1</v>
      </c>
      <c r="Q7396">
        <v>74</v>
      </c>
      <c r="R7396">
        <v>0</v>
      </c>
      <c r="S7396">
        <v>0</v>
      </c>
      <c r="T7396">
        <v>6.8308330000000002</v>
      </c>
      <c r="U7396">
        <v>505.48166700000002</v>
      </c>
    </row>
    <row r="7397" spans="1:21" x14ac:dyDescent="0.25">
      <c r="A7397" t="s">
        <v>27829</v>
      </c>
      <c r="B7397">
        <v>1</v>
      </c>
      <c r="C7397" t="s">
        <v>78</v>
      </c>
      <c r="D7397" t="s">
        <v>108</v>
      </c>
      <c r="E7397" t="s">
        <v>27820</v>
      </c>
      <c r="F7397" t="s">
        <v>177</v>
      </c>
      <c r="G7397" t="s">
        <v>72</v>
      </c>
      <c r="H7397" t="s">
        <v>129</v>
      </c>
      <c r="I7397" t="s">
        <v>22</v>
      </c>
      <c r="J7397" t="s">
        <v>130</v>
      </c>
      <c r="K7397" t="s">
        <v>27830</v>
      </c>
      <c r="L7397" t="s">
        <v>27831</v>
      </c>
      <c r="M7397">
        <v>8.0586111109999994</v>
      </c>
      <c r="N7397">
        <v>0</v>
      </c>
      <c r="O7397">
        <v>0</v>
      </c>
      <c r="P7397">
        <v>1</v>
      </c>
      <c r="Q7397">
        <v>74</v>
      </c>
      <c r="R7397">
        <v>0</v>
      </c>
      <c r="S7397">
        <v>0</v>
      </c>
      <c r="T7397">
        <v>8.0586110000000009</v>
      </c>
      <c r="U7397">
        <v>596.337222</v>
      </c>
    </row>
    <row r="7398" spans="1:21" x14ac:dyDescent="0.25">
      <c r="A7398" t="s">
        <v>27832</v>
      </c>
      <c r="B7398">
        <v>1</v>
      </c>
      <c r="C7398" t="s">
        <v>79</v>
      </c>
      <c r="D7398" t="s">
        <v>110</v>
      </c>
      <c r="E7398" t="s">
        <v>788</v>
      </c>
      <c r="F7398" t="s">
        <v>140</v>
      </c>
      <c r="G7398" t="s">
        <v>72</v>
      </c>
      <c r="H7398" t="s">
        <v>129</v>
      </c>
      <c r="I7398" t="s">
        <v>22</v>
      </c>
      <c r="J7398" t="s">
        <v>141</v>
      </c>
      <c r="K7398" t="s">
        <v>27833</v>
      </c>
      <c r="L7398" t="s">
        <v>27834</v>
      </c>
      <c r="M7398">
        <v>0.33611111100000002</v>
      </c>
      <c r="N7398">
        <v>0</v>
      </c>
      <c r="O7398">
        <v>0</v>
      </c>
      <c r="P7398">
        <v>19</v>
      </c>
      <c r="Q7398">
        <v>113</v>
      </c>
      <c r="R7398">
        <v>0</v>
      </c>
      <c r="S7398">
        <v>0</v>
      </c>
      <c r="T7398">
        <v>6.3861109999999996</v>
      </c>
      <c r="U7398">
        <v>37.980556</v>
      </c>
    </row>
    <row r="7399" spans="1:21" x14ac:dyDescent="0.25">
      <c r="A7399" t="s">
        <v>27835</v>
      </c>
      <c r="B7399">
        <v>1</v>
      </c>
      <c r="C7399" t="s">
        <v>79</v>
      </c>
      <c r="D7399" t="s">
        <v>110</v>
      </c>
      <c r="E7399" t="s">
        <v>784</v>
      </c>
      <c r="F7399" t="s">
        <v>177</v>
      </c>
      <c r="G7399" t="s">
        <v>71</v>
      </c>
      <c r="H7399" t="s">
        <v>129</v>
      </c>
      <c r="I7399" t="s">
        <v>22</v>
      </c>
      <c r="J7399" t="s">
        <v>130</v>
      </c>
      <c r="K7399" t="s">
        <v>27836</v>
      </c>
      <c r="L7399" t="s">
        <v>27837</v>
      </c>
      <c r="M7399">
        <v>4.0696194439999998</v>
      </c>
      <c r="N7399">
        <v>0</v>
      </c>
      <c r="O7399">
        <v>0</v>
      </c>
      <c r="P7399">
        <v>2</v>
      </c>
      <c r="Q7399">
        <v>233</v>
      </c>
      <c r="R7399">
        <v>0</v>
      </c>
      <c r="S7399">
        <v>0</v>
      </c>
      <c r="T7399">
        <v>8.1392389999999999</v>
      </c>
      <c r="U7399">
        <v>948.22132999999997</v>
      </c>
    </row>
    <row r="7400" spans="1:21" x14ac:dyDescent="0.25">
      <c r="A7400" t="s">
        <v>27838</v>
      </c>
      <c r="B7400">
        <v>1</v>
      </c>
      <c r="C7400" t="s">
        <v>79</v>
      </c>
      <c r="D7400" t="s">
        <v>110</v>
      </c>
      <c r="E7400" t="s">
        <v>788</v>
      </c>
      <c r="F7400" t="s">
        <v>140</v>
      </c>
      <c r="G7400" t="s">
        <v>72</v>
      </c>
      <c r="H7400" t="s">
        <v>129</v>
      </c>
      <c r="I7400" t="s">
        <v>22</v>
      </c>
      <c r="J7400" t="s">
        <v>141</v>
      </c>
      <c r="K7400" t="s">
        <v>27839</v>
      </c>
      <c r="L7400" t="s">
        <v>27840</v>
      </c>
      <c r="M7400">
        <v>0.48333333299999998</v>
      </c>
      <c r="N7400">
        <v>0</v>
      </c>
      <c r="O7400">
        <v>0</v>
      </c>
      <c r="P7400">
        <v>19</v>
      </c>
      <c r="Q7400">
        <v>113</v>
      </c>
      <c r="R7400">
        <v>0</v>
      </c>
      <c r="S7400">
        <v>0</v>
      </c>
      <c r="T7400">
        <v>9.1833329999999993</v>
      </c>
      <c r="U7400">
        <v>54.616667</v>
      </c>
    </row>
    <row r="7401" spans="1:21" x14ac:dyDescent="0.25">
      <c r="A7401" t="s">
        <v>27841</v>
      </c>
      <c r="B7401">
        <v>1</v>
      </c>
      <c r="C7401" t="s">
        <v>79</v>
      </c>
      <c r="D7401" t="s">
        <v>110</v>
      </c>
      <c r="E7401" t="s">
        <v>27842</v>
      </c>
      <c r="F7401" t="s">
        <v>140</v>
      </c>
      <c r="G7401" t="s">
        <v>72</v>
      </c>
      <c r="H7401" t="s">
        <v>129</v>
      </c>
      <c r="I7401" t="s">
        <v>22</v>
      </c>
      <c r="J7401" t="s">
        <v>141</v>
      </c>
      <c r="K7401" t="s">
        <v>27843</v>
      </c>
      <c r="L7401" t="s">
        <v>27844</v>
      </c>
      <c r="M7401">
        <v>0.63111111099999995</v>
      </c>
      <c r="N7401">
        <v>0</v>
      </c>
      <c r="O7401">
        <v>0</v>
      </c>
      <c r="P7401">
        <v>19</v>
      </c>
      <c r="Q7401">
        <v>113</v>
      </c>
      <c r="R7401">
        <v>0</v>
      </c>
      <c r="S7401">
        <v>0</v>
      </c>
      <c r="T7401">
        <v>11.991111</v>
      </c>
      <c r="U7401">
        <v>71.315556000000001</v>
      </c>
    </row>
    <row r="7402" spans="1:21" x14ac:dyDescent="0.25">
      <c r="A7402" t="s">
        <v>27845</v>
      </c>
      <c r="B7402">
        <v>1</v>
      </c>
      <c r="C7402" t="s">
        <v>79</v>
      </c>
      <c r="D7402" t="s">
        <v>110</v>
      </c>
      <c r="E7402" t="s">
        <v>27846</v>
      </c>
      <c r="F7402" t="s">
        <v>6456</v>
      </c>
      <c r="G7402" t="s">
        <v>72</v>
      </c>
      <c r="H7402" t="s">
        <v>129</v>
      </c>
      <c r="I7402" t="s">
        <v>22</v>
      </c>
      <c r="J7402" t="s">
        <v>141</v>
      </c>
      <c r="K7402" t="s">
        <v>27847</v>
      </c>
      <c r="L7402" t="s">
        <v>27848</v>
      </c>
      <c r="M7402">
        <v>0.42361111099999998</v>
      </c>
      <c r="N7402">
        <v>0</v>
      </c>
      <c r="O7402">
        <v>0</v>
      </c>
      <c r="P7402">
        <v>0</v>
      </c>
      <c r="Q7402">
        <v>10</v>
      </c>
      <c r="R7402">
        <v>0</v>
      </c>
      <c r="S7402">
        <v>0</v>
      </c>
      <c r="T7402">
        <v>0</v>
      </c>
      <c r="U7402">
        <v>4.2361110000000002</v>
      </c>
    </row>
    <row r="7403" spans="1:21" x14ac:dyDescent="0.25">
      <c r="A7403" t="s">
        <v>27849</v>
      </c>
      <c r="B7403">
        <v>1</v>
      </c>
      <c r="C7403" t="s">
        <v>79</v>
      </c>
      <c r="D7403" t="s">
        <v>110</v>
      </c>
      <c r="E7403" t="s">
        <v>27846</v>
      </c>
      <c r="F7403" t="s">
        <v>6310</v>
      </c>
      <c r="G7403" t="s">
        <v>71</v>
      </c>
      <c r="H7403" t="s">
        <v>129</v>
      </c>
      <c r="I7403" t="s">
        <v>22</v>
      </c>
      <c r="J7403" t="s">
        <v>141</v>
      </c>
      <c r="K7403" t="s">
        <v>27850</v>
      </c>
      <c r="L7403" t="s">
        <v>27851</v>
      </c>
      <c r="M7403">
        <v>4.3688888879999999</v>
      </c>
      <c r="N7403">
        <v>0</v>
      </c>
      <c r="O7403">
        <v>0</v>
      </c>
      <c r="P7403">
        <v>0</v>
      </c>
      <c r="Q7403">
        <v>10</v>
      </c>
      <c r="R7403">
        <v>0</v>
      </c>
      <c r="S7403">
        <v>0</v>
      </c>
      <c r="T7403">
        <v>0</v>
      </c>
      <c r="U7403">
        <v>43.688889000000003</v>
      </c>
    </row>
    <row r="7404" spans="1:21" x14ac:dyDescent="0.25">
      <c r="A7404" t="s">
        <v>27852</v>
      </c>
      <c r="B7404">
        <v>1</v>
      </c>
      <c r="C7404" t="s">
        <v>79</v>
      </c>
      <c r="D7404" t="s">
        <v>110</v>
      </c>
      <c r="E7404" t="s">
        <v>788</v>
      </c>
      <c r="F7404" t="s">
        <v>128</v>
      </c>
      <c r="G7404" t="s">
        <v>72</v>
      </c>
      <c r="H7404" t="s">
        <v>129</v>
      </c>
      <c r="I7404" t="s">
        <v>22</v>
      </c>
      <c r="J7404" t="s">
        <v>130</v>
      </c>
      <c r="K7404" t="s">
        <v>27853</v>
      </c>
      <c r="L7404" t="s">
        <v>27854</v>
      </c>
      <c r="M7404">
        <v>4.063055555</v>
      </c>
      <c r="N7404">
        <v>0</v>
      </c>
      <c r="O7404">
        <v>0</v>
      </c>
      <c r="P7404">
        <v>19</v>
      </c>
      <c r="Q7404">
        <v>113</v>
      </c>
      <c r="R7404">
        <v>0</v>
      </c>
      <c r="S7404">
        <v>0</v>
      </c>
      <c r="T7404">
        <v>77.198055999999994</v>
      </c>
      <c r="U7404">
        <v>459.12527799999998</v>
      </c>
    </row>
    <row r="7405" spans="1:21" x14ac:dyDescent="0.25">
      <c r="A7405" t="s">
        <v>27855</v>
      </c>
      <c r="B7405">
        <v>1</v>
      </c>
      <c r="C7405" t="s">
        <v>79</v>
      </c>
      <c r="D7405" t="s">
        <v>110</v>
      </c>
      <c r="E7405" t="s">
        <v>784</v>
      </c>
      <c r="F7405" t="s">
        <v>5012</v>
      </c>
      <c r="G7405" t="s">
        <v>72</v>
      </c>
      <c r="H7405" t="s">
        <v>129</v>
      </c>
      <c r="I7405" t="s">
        <v>22</v>
      </c>
      <c r="J7405" t="s">
        <v>141</v>
      </c>
      <c r="K7405" t="s">
        <v>27856</v>
      </c>
      <c r="L7405" t="s">
        <v>27857</v>
      </c>
      <c r="M7405">
        <v>0.75638888800000004</v>
      </c>
      <c r="N7405">
        <v>0</v>
      </c>
      <c r="O7405">
        <v>0</v>
      </c>
      <c r="P7405">
        <v>2</v>
      </c>
      <c r="Q7405">
        <v>233</v>
      </c>
      <c r="R7405">
        <v>0</v>
      </c>
      <c r="S7405">
        <v>0</v>
      </c>
      <c r="T7405">
        <v>1.512778</v>
      </c>
      <c r="U7405">
        <v>176.23861099999999</v>
      </c>
    </row>
    <row r="7406" spans="1:21" x14ac:dyDescent="0.25">
      <c r="A7406" t="s">
        <v>27858</v>
      </c>
      <c r="B7406">
        <v>1</v>
      </c>
      <c r="C7406" t="s">
        <v>79</v>
      </c>
      <c r="D7406" t="s">
        <v>110</v>
      </c>
      <c r="E7406" t="s">
        <v>788</v>
      </c>
      <c r="F7406" t="s">
        <v>140</v>
      </c>
      <c r="G7406" t="s">
        <v>72</v>
      </c>
      <c r="H7406" t="s">
        <v>129</v>
      </c>
      <c r="I7406" t="s">
        <v>22</v>
      </c>
      <c r="J7406" t="s">
        <v>141</v>
      </c>
      <c r="K7406" t="s">
        <v>27859</v>
      </c>
      <c r="L7406" t="s">
        <v>27860</v>
      </c>
      <c r="M7406">
        <v>0.64638888800000005</v>
      </c>
      <c r="N7406">
        <v>0</v>
      </c>
      <c r="O7406">
        <v>0</v>
      </c>
      <c r="P7406">
        <v>19</v>
      </c>
      <c r="Q7406">
        <v>113</v>
      </c>
      <c r="R7406">
        <v>0</v>
      </c>
      <c r="S7406">
        <v>0</v>
      </c>
      <c r="T7406">
        <v>12.281389000000001</v>
      </c>
      <c r="U7406">
        <v>73.041944000000001</v>
      </c>
    </row>
    <row r="7407" spans="1:21" x14ac:dyDescent="0.25">
      <c r="A7407" t="s">
        <v>27861</v>
      </c>
      <c r="B7407">
        <v>1</v>
      </c>
      <c r="C7407" t="s">
        <v>79</v>
      </c>
      <c r="D7407" t="s">
        <v>110</v>
      </c>
      <c r="E7407" t="s">
        <v>27862</v>
      </c>
      <c r="F7407" t="s">
        <v>177</v>
      </c>
      <c r="G7407" t="s">
        <v>72</v>
      </c>
      <c r="H7407" t="s">
        <v>129</v>
      </c>
      <c r="I7407" t="s">
        <v>22</v>
      </c>
      <c r="J7407" t="s">
        <v>130</v>
      </c>
      <c r="K7407" t="s">
        <v>1542</v>
      </c>
      <c r="L7407" t="s">
        <v>27863</v>
      </c>
      <c r="M7407">
        <v>8.4563888879999993</v>
      </c>
      <c r="N7407">
        <v>0</v>
      </c>
      <c r="O7407">
        <v>0</v>
      </c>
      <c r="P7407">
        <v>1</v>
      </c>
      <c r="Q7407">
        <v>202</v>
      </c>
      <c r="R7407">
        <v>0</v>
      </c>
      <c r="S7407">
        <v>0</v>
      </c>
      <c r="T7407">
        <v>8.4563889999999997</v>
      </c>
      <c r="U7407">
        <v>1708.1905549999999</v>
      </c>
    </row>
    <row r="7408" spans="1:21" x14ac:dyDescent="0.25">
      <c r="A7408" t="s">
        <v>27864</v>
      </c>
      <c r="B7408">
        <v>1</v>
      </c>
      <c r="C7408" t="s">
        <v>79</v>
      </c>
      <c r="D7408" t="s">
        <v>110</v>
      </c>
      <c r="E7408" t="s">
        <v>27842</v>
      </c>
      <c r="F7408" t="s">
        <v>140</v>
      </c>
      <c r="G7408" t="s">
        <v>72</v>
      </c>
      <c r="H7408" t="s">
        <v>129</v>
      </c>
      <c r="I7408" t="s">
        <v>22</v>
      </c>
      <c r="J7408" t="s">
        <v>141</v>
      </c>
      <c r="K7408" t="s">
        <v>27865</v>
      </c>
      <c r="L7408" t="s">
        <v>27866</v>
      </c>
      <c r="M7408">
        <v>0.318333333</v>
      </c>
      <c r="N7408">
        <v>0</v>
      </c>
      <c r="O7408">
        <v>0</v>
      </c>
      <c r="P7408">
        <v>17</v>
      </c>
      <c r="Q7408">
        <v>1</v>
      </c>
      <c r="R7408">
        <v>0</v>
      </c>
      <c r="S7408">
        <v>0</v>
      </c>
      <c r="T7408">
        <v>5.4116669999999996</v>
      </c>
      <c r="U7408">
        <v>0.31833299999999998</v>
      </c>
    </row>
    <row r="7409" spans="1:21" x14ac:dyDescent="0.25">
      <c r="A7409" t="s">
        <v>27867</v>
      </c>
      <c r="B7409">
        <v>1</v>
      </c>
      <c r="C7409" t="s">
        <v>79</v>
      </c>
      <c r="D7409" t="s">
        <v>110</v>
      </c>
      <c r="E7409" t="s">
        <v>27868</v>
      </c>
      <c r="F7409" t="s">
        <v>4991</v>
      </c>
      <c r="G7409" t="s">
        <v>71</v>
      </c>
      <c r="H7409" t="s">
        <v>129</v>
      </c>
      <c r="I7409" t="s">
        <v>22</v>
      </c>
      <c r="J7409" t="s">
        <v>141</v>
      </c>
      <c r="K7409" t="s">
        <v>27869</v>
      </c>
      <c r="L7409" t="s">
        <v>27870</v>
      </c>
      <c r="M7409">
        <v>1.994722222</v>
      </c>
      <c r="N7409">
        <v>0</v>
      </c>
      <c r="O7409">
        <v>0</v>
      </c>
      <c r="P7409">
        <v>0</v>
      </c>
      <c r="Q7409">
        <v>1</v>
      </c>
      <c r="R7409">
        <v>0</v>
      </c>
      <c r="S7409">
        <v>0</v>
      </c>
      <c r="T7409">
        <v>0</v>
      </c>
      <c r="U7409">
        <v>1.9947220000000001</v>
      </c>
    </row>
    <row r="7410" spans="1:21" x14ac:dyDescent="0.25">
      <c r="A7410" t="s">
        <v>27871</v>
      </c>
      <c r="B7410">
        <v>1</v>
      </c>
      <c r="C7410" t="s">
        <v>78</v>
      </c>
      <c r="D7410" t="s">
        <v>100</v>
      </c>
      <c r="E7410" t="s">
        <v>27872</v>
      </c>
      <c r="F7410" t="s">
        <v>5012</v>
      </c>
      <c r="G7410" t="s">
        <v>72</v>
      </c>
      <c r="H7410" t="s">
        <v>129</v>
      </c>
      <c r="I7410" t="s">
        <v>22</v>
      </c>
      <c r="J7410" t="s">
        <v>141</v>
      </c>
      <c r="K7410" t="s">
        <v>27873</v>
      </c>
      <c r="L7410" t="s">
        <v>27874</v>
      </c>
      <c r="M7410">
        <v>0.453055555</v>
      </c>
      <c r="N7410">
        <v>0</v>
      </c>
      <c r="O7410">
        <v>51</v>
      </c>
      <c r="P7410">
        <v>1</v>
      </c>
      <c r="Q7410">
        <v>0</v>
      </c>
      <c r="R7410">
        <v>0</v>
      </c>
      <c r="S7410">
        <v>23.105833000000001</v>
      </c>
      <c r="T7410">
        <v>0.45305600000000001</v>
      </c>
      <c r="U7410">
        <v>0</v>
      </c>
    </row>
    <row r="7411" spans="1:21" x14ac:dyDescent="0.25">
      <c r="A7411" t="s">
        <v>27875</v>
      </c>
      <c r="B7411">
        <v>1</v>
      </c>
      <c r="C7411" t="s">
        <v>78</v>
      </c>
      <c r="D7411" t="s">
        <v>92</v>
      </c>
      <c r="E7411" t="s">
        <v>27876</v>
      </c>
      <c r="F7411" t="s">
        <v>4986</v>
      </c>
      <c r="G7411" t="s">
        <v>71</v>
      </c>
      <c r="H7411" t="s">
        <v>129</v>
      </c>
      <c r="I7411" t="s">
        <v>22</v>
      </c>
      <c r="J7411" t="s">
        <v>141</v>
      </c>
      <c r="K7411" t="s">
        <v>27877</v>
      </c>
      <c r="L7411" t="s">
        <v>27878</v>
      </c>
      <c r="M7411">
        <v>2.7722222219999999</v>
      </c>
      <c r="N7411">
        <v>0</v>
      </c>
      <c r="O7411">
        <v>0</v>
      </c>
      <c r="P7411">
        <v>0</v>
      </c>
      <c r="Q7411">
        <v>1</v>
      </c>
      <c r="R7411">
        <v>0</v>
      </c>
      <c r="S7411">
        <v>0</v>
      </c>
      <c r="T7411">
        <v>0</v>
      </c>
      <c r="U7411">
        <v>2.7722220000000002</v>
      </c>
    </row>
    <row r="7412" spans="1:21" x14ac:dyDescent="0.25">
      <c r="A7412" t="s">
        <v>27879</v>
      </c>
      <c r="B7412">
        <v>1</v>
      </c>
      <c r="C7412" t="s">
        <v>78</v>
      </c>
      <c r="D7412" t="s">
        <v>92</v>
      </c>
      <c r="E7412" t="s">
        <v>27880</v>
      </c>
      <c r="F7412" t="s">
        <v>4986</v>
      </c>
      <c r="G7412" t="s">
        <v>71</v>
      </c>
      <c r="H7412" t="s">
        <v>129</v>
      </c>
      <c r="I7412" t="s">
        <v>22</v>
      </c>
      <c r="J7412" t="s">
        <v>141</v>
      </c>
      <c r="K7412" t="s">
        <v>27881</v>
      </c>
      <c r="L7412" t="s">
        <v>27882</v>
      </c>
      <c r="M7412">
        <v>3.0722222220000002</v>
      </c>
      <c r="N7412">
        <v>0</v>
      </c>
      <c r="O7412">
        <v>0</v>
      </c>
      <c r="P7412">
        <v>0</v>
      </c>
      <c r="Q7412">
        <v>9</v>
      </c>
      <c r="R7412">
        <v>0</v>
      </c>
      <c r="S7412">
        <v>0</v>
      </c>
      <c r="T7412">
        <v>0</v>
      </c>
      <c r="U7412">
        <v>27.65</v>
      </c>
    </row>
    <row r="7413" spans="1:21" x14ac:dyDescent="0.25">
      <c r="A7413" t="s">
        <v>27883</v>
      </c>
      <c r="B7413">
        <v>1</v>
      </c>
      <c r="C7413" t="s">
        <v>78</v>
      </c>
      <c r="D7413" t="s">
        <v>100</v>
      </c>
      <c r="E7413" t="s">
        <v>27884</v>
      </c>
      <c r="F7413" t="s">
        <v>5470</v>
      </c>
      <c r="G7413" t="s">
        <v>71</v>
      </c>
      <c r="H7413" t="s">
        <v>129</v>
      </c>
      <c r="I7413" t="s">
        <v>22</v>
      </c>
      <c r="J7413" t="s">
        <v>141</v>
      </c>
      <c r="K7413" t="s">
        <v>27885</v>
      </c>
      <c r="L7413" t="s">
        <v>27886</v>
      </c>
      <c r="M7413">
        <v>0.99611111100000005</v>
      </c>
      <c r="N7413">
        <v>0</v>
      </c>
      <c r="O7413">
        <v>0</v>
      </c>
      <c r="P7413">
        <v>0</v>
      </c>
      <c r="Q7413">
        <v>7</v>
      </c>
      <c r="R7413">
        <v>0</v>
      </c>
      <c r="S7413">
        <v>0</v>
      </c>
      <c r="T7413">
        <v>0</v>
      </c>
      <c r="U7413">
        <v>6.9727779999999999</v>
      </c>
    </row>
    <row r="7414" spans="1:21" x14ac:dyDescent="0.25">
      <c r="A7414" t="s">
        <v>27887</v>
      </c>
      <c r="B7414">
        <v>1</v>
      </c>
      <c r="C7414" t="s">
        <v>78</v>
      </c>
      <c r="D7414" t="s">
        <v>91</v>
      </c>
      <c r="E7414" t="s">
        <v>27888</v>
      </c>
      <c r="F7414" t="s">
        <v>140</v>
      </c>
      <c r="G7414" t="s">
        <v>72</v>
      </c>
      <c r="H7414" t="s">
        <v>129</v>
      </c>
      <c r="I7414" t="s">
        <v>22</v>
      </c>
      <c r="J7414" t="s">
        <v>141</v>
      </c>
      <c r="K7414" t="s">
        <v>27889</v>
      </c>
      <c r="L7414" t="s">
        <v>27890</v>
      </c>
      <c r="M7414">
        <v>1.9883333329999999</v>
      </c>
      <c r="N7414">
        <v>0</v>
      </c>
      <c r="O7414">
        <v>0</v>
      </c>
      <c r="P7414">
        <v>41</v>
      </c>
      <c r="Q7414">
        <v>128</v>
      </c>
      <c r="R7414">
        <v>0</v>
      </c>
      <c r="S7414">
        <v>0</v>
      </c>
      <c r="T7414">
        <v>81.521666999999994</v>
      </c>
      <c r="U7414">
        <v>254.50666699999999</v>
      </c>
    </row>
    <row r="7415" spans="1:21" x14ac:dyDescent="0.25">
      <c r="A7415" t="s">
        <v>27891</v>
      </c>
      <c r="B7415">
        <v>1</v>
      </c>
      <c r="C7415" t="s">
        <v>78</v>
      </c>
      <c r="D7415" t="s">
        <v>91</v>
      </c>
      <c r="E7415" t="s">
        <v>27892</v>
      </c>
      <c r="F7415" t="s">
        <v>140</v>
      </c>
      <c r="G7415" t="s">
        <v>72</v>
      </c>
      <c r="H7415" t="s">
        <v>129</v>
      </c>
      <c r="I7415" t="s">
        <v>22</v>
      </c>
      <c r="J7415" t="s">
        <v>141</v>
      </c>
      <c r="K7415" t="s">
        <v>27893</v>
      </c>
      <c r="L7415" t="s">
        <v>27894</v>
      </c>
      <c r="M7415">
        <v>0.86944444399999998</v>
      </c>
      <c r="N7415">
        <v>0</v>
      </c>
      <c r="O7415">
        <v>0</v>
      </c>
      <c r="P7415">
        <v>59</v>
      </c>
      <c r="Q7415">
        <v>237</v>
      </c>
      <c r="R7415">
        <v>0</v>
      </c>
      <c r="S7415">
        <v>0</v>
      </c>
      <c r="T7415">
        <v>51.297221999999998</v>
      </c>
      <c r="U7415">
        <v>206.058333</v>
      </c>
    </row>
    <row r="7416" spans="1:21" x14ac:dyDescent="0.25">
      <c r="A7416" t="s">
        <v>27895</v>
      </c>
      <c r="B7416">
        <v>1</v>
      </c>
      <c r="C7416" t="s">
        <v>78</v>
      </c>
      <c r="D7416" t="s">
        <v>91</v>
      </c>
      <c r="E7416" t="s">
        <v>27896</v>
      </c>
      <c r="F7416" t="s">
        <v>140</v>
      </c>
      <c r="G7416" t="s">
        <v>72</v>
      </c>
      <c r="H7416" t="s">
        <v>129</v>
      </c>
      <c r="I7416" t="s">
        <v>22</v>
      </c>
      <c r="J7416" t="s">
        <v>141</v>
      </c>
      <c r="K7416" t="s">
        <v>27897</v>
      </c>
      <c r="L7416" t="s">
        <v>27898</v>
      </c>
      <c r="M7416">
        <v>0.47888888800000001</v>
      </c>
      <c r="N7416">
        <v>0</v>
      </c>
      <c r="O7416">
        <v>0</v>
      </c>
      <c r="P7416">
        <v>59</v>
      </c>
      <c r="Q7416">
        <v>237</v>
      </c>
      <c r="R7416">
        <v>0</v>
      </c>
      <c r="S7416">
        <v>0</v>
      </c>
      <c r="T7416">
        <v>28.254443999999999</v>
      </c>
      <c r="U7416">
        <v>113.496666</v>
      </c>
    </row>
    <row r="7417" spans="1:21" x14ac:dyDescent="0.25">
      <c r="A7417" t="s">
        <v>27899</v>
      </c>
      <c r="B7417">
        <v>1</v>
      </c>
      <c r="C7417" t="s">
        <v>78</v>
      </c>
      <c r="D7417" t="s">
        <v>91</v>
      </c>
      <c r="E7417" t="s">
        <v>27892</v>
      </c>
      <c r="F7417" t="s">
        <v>140</v>
      </c>
      <c r="G7417" t="s">
        <v>72</v>
      </c>
      <c r="H7417" t="s">
        <v>129</v>
      </c>
      <c r="I7417" t="s">
        <v>22</v>
      </c>
      <c r="J7417" t="s">
        <v>141</v>
      </c>
      <c r="K7417" t="s">
        <v>27900</v>
      </c>
      <c r="L7417" t="s">
        <v>27901</v>
      </c>
      <c r="M7417">
        <v>1.2675000000000001</v>
      </c>
      <c r="N7417">
        <v>0</v>
      </c>
      <c r="O7417">
        <v>0</v>
      </c>
      <c r="P7417">
        <v>59</v>
      </c>
      <c r="Q7417">
        <v>237</v>
      </c>
      <c r="R7417">
        <v>0</v>
      </c>
      <c r="S7417">
        <v>0</v>
      </c>
      <c r="T7417">
        <v>74.782499999999999</v>
      </c>
      <c r="U7417">
        <v>300.39749999999998</v>
      </c>
    </row>
    <row r="7418" spans="1:21" x14ac:dyDescent="0.25">
      <c r="A7418" t="s">
        <v>27902</v>
      </c>
      <c r="B7418">
        <v>1</v>
      </c>
      <c r="C7418" t="s">
        <v>78</v>
      </c>
      <c r="D7418" t="s">
        <v>91</v>
      </c>
      <c r="E7418" t="s">
        <v>27903</v>
      </c>
      <c r="F7418" t="s">
        <v>5012</v>
      </c>
      <c r="G7418" t="s">
        <v>72</v>
      </c>
      <c r="H7418" t="s">
        <v>129</v>
      </c>
      <c r="I7418" t="s">
        <v>22</v>
      </c>
      <c r="J7418" t="s">
        <v>141</v>
      </c>
      <c r="K7418" t="s">
        <v>27904</v>
      </c>
      <c r="L7418" t="s">
        <v>27905</v>
      </c>
      <c r="M7418">
        <v>5.2469444440000004</v>
      </c>
      <c r="N7418">
        <v>0</v>
      </c>
      <c r="O7418">
        <v>0</v>
      </c>
      <c r="P7418">
        <v>0</v>
      </c>
      <c r="Q7418">
        <v>16</v>
      </c>
      <c r="R7418">
        <v>0</v>
      </c>
      <c r="S7418">
        <v>0</v>
      </c>
      <c r="T7418">
        <v>0</v>
      </c>
      <c r="U7418">
        <v>83.951110999999997</v>
      </c>
    </row>
    <row r="7419" spans="1:21" x14ac:dyDescent="0.25">
      <c r="A7419" t="s">
        <v>27906</v>
      </c>
      <c r="B7419">
        <v>1</v>
      </c>
      <c r="C7419" t="s">
        <v>78</v>
      </c>
      <c r="D7419" t="s">
        <v>91</v>
      </c>
      <c r="E7419" t="s">
        <v>27892</v>
      </c>
      <c r="F7419" t="s">
        <v>140</v>
      </c>
      <c r="G7419" t="s">
        <v>72</v>
      </c>
      <c r="H7419" t="s">
        <v>129</v>
      </c>
      <c r="I7419" t="s">
        <v>22</v>
      </c>
      <c r="J7419" t="s">
        <v>141</v>
      </c>
      <c r="K7419" t="s">
        <v>27907</v>
      </c>
      <c r="L7419" t="s">
        <v>27908</v>
      </c>
      <c r="M7419">
        <v>1.2891666660000001</v>
      </c>
      <c r="N7419">
        <v>0</v>
      </c>
      <c r="O7419">
        <v>0</v>
      </c>
      <c r="P7419">
        <v>59</v>
      </c>
      <c r="Q7419">
        <v>237</v>
      </c>
      <c r="R7419">
        <v>0</v>
      </c>
      <c r="S7419">
        <v>0</v>
      </c>
      <c r="T7419">
        <v>76.060833000000002</v>
      </c>
      <c r="U7419">
        <v>305.53250000000003</v>
      </c>
    </row>
    <row r="7420" spans="1:21" x14ac:dyDescent="0.25">
      <c r="A7420" t="s">
        <v>27909</v>
      </c>
      <c r="B7420">
        <v>1</v>
      </c>
      <c r="C7420" t="s">
        <v>78</v>
      </c>
      <c r="D7420" t="s">
        <v>91</v>
      </c>
      <c r="E7420" t="s">
        <v>27892</v>
      </c>
      <c r="F7420" t="s">
        <v>140</v>
      </c>
      <c r="G7420" t="s">
        <v>72</v>
      </c>
      <c r="H7420" t="s">
        <v>129</v>
      </c>
      <c r="I7420" t="s">
        <v>22</v>
      </c>
      <c r="J7420" t="s">
        <v>141</v>
      </c>
      <c r="K7420" t="s">
        <v>27910</v>
      </c>
      <c r="L7420" t="s">
        <v>27911</v>
      </c>
      <c r="M7420">
        <v>1.4230555549999999</v>
      </c>
      <c r="N7420">
        <v>0</v>
      </c>
      <c r="O7420">
        <v>0</v>
      </c>
      <c r="P7420">
        <v>59</v>
      </c>
      <c r="Q7420">
        <v>237</v>
      </c>
      <c r="R7420">
        <v>0</v>
      </c>
      <c r="S7420">
        <v>0</v>
      </c>
      <c r="T7420">
        <v>83.960278000000002</v>
      </c>
      <c r="U7420">
        <v>337.26416699999999</v>
      </c>
    </row>
    <row r="7421" spans="1:21" x14ac:dyDescent="0.25">
      <c r="A7421" t="s">
        <v>27912</v>
      </c>
      <c r="B7421">
        <v>1</v>
      </c>
      <c r="C7421" t="s">
        <v>78</v>
      </c>
      <c r="D7421" t="s">
        <v>91</v>
      </c>
      <c r="E7421" t="s">
        <v>27892</v>
      </c>
      <c r="F7421" t="s">
        <v>140</v>
      </c>
      <c r="G7421" t="s">
        <v>72</v>
      </c>
      <c r="H7421" t="s">
        <v>129</v>
      </c>
      <c r="I7421" t="s">
        <v>22</v>
      </c>
      <c r="J7421" t="s">
        <v>141</v>
      </c>
      <c r="K7421" t="s">
        <v>27913</v>
      </c>
      <c r="L7421" t="s">
        <v>27914</v>
      </c>
      <c r="M7421">
        <v>0.71416666600000001</v>
      </c>
      <c r="N7421">
        <v>0</v>
      </c>
      <c r="O7421">
        <v>0</v>
      </c>
      <c r="P7421">
        <v>59</v>
      </c>
      <c r="Q7421">
        <v>237</v>
      </c>
      <c r="R7421">
        <v>0</v>
      </c>
      <c r="S7421">
        <v>0</v>
      </c>
      <c r="T7421">
        <v>42.135832999999998</v>
      </c>
      <c r="U7421">
        <v>169.25749999999999</v>
      </c>
    </row>
    <row r="7422" spans="1:21" x14ac:dyDescent="0.25">
      <c r="A7422" t="s">
        <v>27915</v>
      </c>
      <c r="B7422">
        <v>1</v>
      </c>
      <c r="C7422" t="s">
        <v>78</v>
      </c>
      <c r="D7422" t="s">
        <v>91</v>
      </c>
      <c r="E7422" t="s">
        <v>27888</v>
      </c>
      <c r="F7422" t="s">
        <v>140</v>
      </c>
      <c r="G7422" t="s">
        <v>72</v>
      </c>
      <c r="H7422" t="s">
        <v>129</v>
      </c>
      <c r="I7422" t="s">
        <v>22</v>
      </c>
      <c r="J7422" t="s">
        <v>141</v>
      </c>
      <c r="K7422" t="s">
        <v>27916</v>
      </c>
      <c r="L7422" t="s">
        <v>27917</v>
      </c>
      <c r="M7422">
        <v>0.58555555500000001</v>
      </c>
      <c r="N7422">
        <v>0</v>
      </c>
      <c r="O7422">
        <v>0</v>
      </c>
      <c r="P7422">
        <v>41</v>
      </c>
      <c r="Q7422">
        <v>128</v>
      </c>
      <c r="R7422">
        <v>0</v>
      </c>
      <c r="S7422">
        <v>0</v>
      </c>
      <c r="T7422">
        <v>24.007777999999998</v>
      </c>
      <c r="U7422">
        <v>74.951110999999997</v>
      </c>
    </row>
    <row r="7423" spans="1:21" x14ac:dyDescent="0.25">
      <c r="A7423" t="s">
        <v>27918</v>
      </c>
      <c r="B7423">
        <v>1</v>
      </c>
      <c r="C7423" t="s">
        <v>78</v>
      </c>
      <c r="D7423" t="s">
        <v>91</v>
      </c>
      <c r="E7423" t="s">
        <v>27892</v>
      </c>
      <c r="F7423" t="s">
        <v>140</v>
      </c>
      <c r="G7423" t="s">
        <v>72</v>
      </c>
      <c r="H7423" t="s">
        <v>129</v>
      </c>
      <c r="I7423" t="s">
        <v>22</v>
      </c>
      <c r="J7423" t="s">
        <v>141</v>
      </c>
      <c r="K7423" t="s">
        <v>27919</v>
      </c>
      <c r="L7423" t="s">
        <v>27920</v>
      </c>
      <c r="M7423">
        <v>2.7733333330000001</v>
      </c>
      <c r="N7423">
        <v>0</v>
      </c>
      <c r="O7423">
        <v>0</v>
      </c>
      <c r="P7423">
        <v>59</v>
      </c>
      <c r="Q7423">
        <v>237</v>
      </c>
      <c r="R7423">
        <v>0</v>
      </c>
      <c r="S7423">
        <v>0</v>
      </c>
      <c r="T7423">
        <v>163.626667</v>
      </c>
      <c r="U7423">
        <v>657.28</v>
      </c>
    </row>
    <row r="7424" spans="1:21" x14ac:dyDescent="0.25">
      <c r="A7424" t="s">
        <v>27921</v>
      </c>
      <c r="B7424">
        <v>1</v>
      </c>
      <c r="C7424" t="s">
        <v>78</v>
      </c>
      <c r="D7424" t="s">
        <v>91</v>
      </c>
      <c r="E7424" t="s">
        <v>27888</v>
      </c>
      <c r="F7424" t="s">
        <v>140</v>
      </c>
      <c r="G7424" t="s">
        <v>72</v>
      </c>
      <c r="H7424" t="s">
        <v>129</v>
      </c>
      <c r="I7424" t="s">
        <v>22</v>
      </c>
      <c r="J7424" t="s">
        <v>141</v>
      </c>
      <c r="K7424" t="s">
        <v>27922</v>
      </c>
      <c r="L7424" t="s">
        <v>27923</v>
      </c>
      <c r="M7424">
        <v>0.52555555499999995</v>
      </c>
      <c r="N7424">
        <v>0</v>
      </c>
      <c r="O7424">
        <v>0</v>
      </c>
      <c r="P7424">
        <v>41</v>
      </c>
      <c r="Q7424">
        <v>128</v>
      </c>
      <c r="R7424">
        <v>0</v>
      </c>
      <c r="S7424">
        <v>0</v>
      </c>
      <c r="T7424">
        <v>21.547778000000001</v>
      </c>
      <c r="U7424">
        <v>67.271111000000005</v>
      </c>
    </row>
    <row r="7425" spans="1:21" x14ac:dyDescent="0.25">
      <c r="A7425" t="s">
        <v>27924</v>
      </c>
      <c r="B7425">
        <v>1</v>
      </c>
      <c r="C7425" t="s">
        <v>78</v>
      </c>
      <c r="D7425" t="s">
        <v>91</v>
      </c>
      <c r="E7425" t="s">
        <v>27925</v>
      </c>
      <c r="F7425" t="s">
        <v>140</v>
      </c>
      <c r="G7425" t="s">
        <v>72</v>
      </c>
      <c r="H7425" t="s">
        <v>129</v>
      </c>
      <c r="I7425" t="s">
        <v>22</v>
      </c>
      <c r="J7425" t="s">
        <v>141</v>
      </c>
      <c r="K7425" t="s">
        <v>27926</v>
      </c>
      <c r="L7425" t="s">
        <v>27927</v>
      </c>
      <c r="M7425">
        <v>0.41166666600000001</v>
      </c>
      <c r="N7425">
        <v>0</v>
      </c>
      <c r="O7425">
        <v>0</v>
      </c>
      <c r="P7425">
        <v>41</v>
      </c>
      <c r="Q7425">
        <v>128</v>
      </c>
      <c r="R7425">
        <v>0</v>
      </c>
      <c r="S7425">
        <v>0</v>
      </c>
      <c r="T7425">
        <v>16.878333000000001</v>
      </c>
      <c r="U7425">
        <v>52.693333000000003</v>
      </c>
    </row>
    <row r="7426" spans="1:21" x14ac:dyDescent="0.25">
      <c r="A7426" t="s">
        <v>27928</v>
      </c>
      <c r="B7426">
        <v>1</v>
      </c>
      <c r="C7426" t="s">
        <v>78</v>
      </c>
      <c r="D7426" t="s">
        <v>91</v>
      </c>
      <c r="E7426" t="s">
        <v>27892</v>
      </c>
      <c r="F7426" t="s">
        <v>140</v>
      </c>
      <c r="G7426" t="s">
        <v>72</v>
      </c>
      <c r="H7426" t="s">
        <v>129</v>
      </c>
      <c r="I7426" t="s">
        <v>22</v>
      </c>
      <c r="J7426" t="s">
        <v>141</v>
      </c>
      <c r="K7426" t="s">
        <v>27929</v>
      </c>
      <c r="L7426" t="s">
        <v>27930</v>
      </c>
      <c r="M7426">
        <v>0.51944444400000001</v>
      </c>
      <c r="N7426">
        <v>0</v>
      </c>
      <c r="O7426">
        <v>0</v>
      </c>
      <c r="P7426">
        <v>59</v>
      </c>
      <c r="Q7426">
        <v>237</v>
      </c>
      <c r="R7426">
        <v>0</v>
      </c>
      <c r="S7426">
        <v>0</v>
      </c>
      <c r="T7426">
        <v>30.647221999999999</v>
      </c>
      <c r="U7426">
        <v>123.108333</v>
      </c>
    </row>
    <row r="7427" spans="1:21" x14ac:dyDescent="0.25">
      <c r="A7427" t="s">
        <v>27931</v>
      </c>
      <c r="B7427">
        <v>1</v>
      </c>
      <c r="C7427" t="s">
        <v>78</v>
      </c>
      <c r="D7427" t="s">
        <v>91</v>
      </c>
      <c r="E7427" t="s">
        <v>27932</v>
      </c>
      <c r="F7427" t="s">
        <v>5470</v>
      </c>
      <c r="G7427" t="s">
        <v>71</v>
      </c>
      <c r="H7427" t="s">
        <v>129</v>
      </c>
      <c r="I7427" t="s">
        <v>22</v>
      </c>
      <c r="J7427" t="s">
        <v>141</v>
      </c>
      <c r="K7427" t="s">
        <v>27933</v>
      </c>
      <c r="L7427" t="s">
        <v>27934</v>
      </c>
      <c r="M7427">
        <v>0.75249999999999995</v>
      </c>
      <c r="N7427">
        <v>0</v>
      </c>
      <c r="O7427">
        <v>0</v>
      </c>
      <c r="P7427">
        <v>0</v>
      </c>
      <c r="Q7427">
        <v>35</v>
      </c>
      <c r="R7427">
        <v>0</v>
      </c>
      <c r="S7427">
        <v>0</v>
      </c>
      <c r="T7427">
        <v>0</v>
      </c>
      <c r="U7427">
        <v>26.337499999999999</v>
      </c>
    </row>
    <row r="7428" spans="1:21" x14ac:dyDescent="0.25">
      <c r="A7428" t="s">
        <v>27935</v>
      </c>
      <c r="B7428">
        <v>1</v>
      </c>
      <c r="C7428" t="s">
        <v>78</v>
      </c>
      <c r="D7428" t="s">
        <v>91</v>
      </c>
      <c r="E7428" t="s">
        <v>27936</v>
      </c>
      <c r="F7428" t="s">
        <v>4986</v>
      </c>
      <c r="G7428" t="s">
        <v>71</v>
      </c>
      <c r="H7428" t="s">
        <v>129</v>
      </c>
      <c r="I7428" t="s">
        <v>22</v>
      </c>
      <c r="J7428" t="s">
        <v>141</v>
      </c>
      <c r="K7428" t="s">
        <v>27937</v>
      </c>
      <c r="L7428" t="s">
        <v>27938</v>
      </c>
      <c r="M7428">
        <v>1.106666666</v>
      </c>
      <c r="N7428">
        <v>0</v>
      </c>
      <c r="O7428">
        <v>0</v>
      </c>
      <c r="P7428">
        <v>5</v>
      </c>
      <c r="Q7428">
        <v>0</v>
      </c>
      <c r="R7428">
        <v>0</v>
      </c>
      <c r="S7428">
        <v>0</v>
      </c>
      <c r="T7428">
        <v>5.5333329999999998</v>
      </c>
      <c r="U7428">
        <v>0</v>
      </c>
    </row>
    <row r="7429" spans="1:21" x14ac:dyDescent="0.25">
      <c r="A7429" t="s">
        <v>27939</v>
      </c>
      <c r="B7429">
        <v>1</v>
      </c>
      <c r="C7429" t="s">
        <v>78</v>
      </c>
      <c r="D7429" t="s">
        <v>93</v>
      </c>
      <c r="E7429" t="s">
        <v>27940</v>
      </c>
      <c r="F7429" t="s">
        <v>5012</v>
      </c>
      <c r="G7429" t="s">
        <v>72</v>
      </c>
      <c r="H7429" t="s">
        <v>129</v>
      </c>
      <c r="I7429" t="s">
        <v>22</v>
      </c>
      <c r="J7429" t="s">
        <v>141</v>
      </c>
      <c r="K7429" t="s">
        <v>27941</v>
      </c>
      <c r="L7429" t="s">
        <v>27942</v>
      </c>
      <c r="M7429">
        <v>0.325833333</v>
      </c>
      <c r="N7429">
        <v>0</v>
      </c>
      <c r="O7429">
        <v>0</v>
      </c>
      <c r="P7429">
        <v>2</v>
      </c>
      <c r="Q7429">
        <v>0</v>
      </c>
      <c r="R7429">
        <v>0</v>
      </c>
      <c r="S7429">
        <v>0</v>
      </c>
      <c r="T7429">
        <v>0.651667</v>
      </c>
      <c r="U7429">
        <v>0</v>
      </c>
    </row>
    <row r="7430" spans="1:21" x14ac:dyDescent="0.25">
      <c r="A7430" t="s">
        <v>27943</v>
      </c>
      <c r="B7430">
        <v>1</v>
      </c>
      <c r="C7430" t="s">
        <v>78</v>
      </c>
      <c r="D7430" t="s">
        <v>93</v>
      </c>
      <c r="E7430" t="s">
        <v>27944</v>
      </c>
      <c r="F7430" t="s">
        <v>5972</v>
      </c>
      <c r="G7430" t="s">
        <v>72</v>
      </c>
      <c r="H7430" t="s">
        <v>129</v>
      </c>
      <c r="I7430" t="s">
        <v>22</v>
      </c>
      <c r="J7430" t="s">
        <v>141</v>
      </c>
      <c r="K7430" t="s">
        <v>27945</v>
      </c>
      <c r="L7430" t="s">
        <v>27946</v>
      </c>
      <c r="M7430">
        <v>0.18222222199999999</v>
      </c>
      <c r="N7430">
        <v>0</v>
      </c>
      <c r="O7430">
        <v>0</v>
      </c>
      <c r="P7430">
        <v>1</v>
      </c>
      <c r="Q7430">
        <v>0</v>
      </c>
      <c r="R7430">
        <v>0</v>
      </c>
      <c r="S7430">
        <v>0</v>
      </c>
      <c r="T7430">
        <v>0.182222</v>
      </c>
      <c r="U7430">
        <v>0</v>
      </c>
    </row>
    <row r="7431" spans="1:21" x14ac:dyDescent="0.25">
      <c r="A7431" t="s">
        <v>27947</v>
      </c>
      <c r="B7431">
        <v>1</v>
      </c>
      <c r="C7431" t="s">
        <v>78</v>
      </c>
      <c r="D7431" t="s">
        <v>93</v>
      </c>
      <c r="E7431" t="s">
        <v>27944</v>
      </c>
      <c r="F7431" t="s">
        <v>5012</v>
      </c>
      <c r="G7431" t="s">
        <v>72</v>
      </c>
      <c r="H7431" t="s">
        <v>129</v>
      </c>
      <c r="I7431" t="s">
        <v>22</v>
      </c>
      <c r="J7431" t="s">
        <v>141</v>
      </c>
      <c r="K7431" t="s">
        <v>27948</v>
      </c>
      <c r="L7431" t="s">
        <v>27949</v>
      </c>
      <c r="M7431">
        <v>2.753055555</v>
      </c>
      <c r="N7431">
        <v>0</v>
      </c>
      <c r="O7431">
        <v>0</v>
      </c>
      <c r="P7431">
        <v>1</v>
      </c>
      <c r="Q7431">
        <v>0</v>
      </c>
      <c r="R7431">
        <v>0</v>
      </c>
      <c r="S7431">
        <v>0</v>
      </c>
      <c r="T7431">
        <v>2.7530559999999999</v>
      </c>
      <c r="U7431">
        <v>0</v>
      </c>
    </row>
    <row r="7432" spans="1:21" x14ac:dyDescent="0.25">
      <c r="A7432" t="s">
        <v>27950</v>
      </c>
      <c r="B7432">
        <v>1</v>
      </c>
      <c r="C7432" t="s">
        <v>78</v>
      </c>
      <c r="D7432" t="s">
        <v>93</v>
      </c>
      <c r="E7432" t="s">
        <v>27951</v>
      </c>
      <c r="F7432" t="s">
        <v>5012</v>
      </c>
      <c r="G7432" t="s">
        <v>72</v>
      </c>
      <c r="H7432" t="s">
        <v>129</v>
      </c>
      <c r="I7432" t="s">
        <v>22</v>
      </c>
      <c r="J7432" t="s">
        <v>141</v>
      </c>
      <c r="K7432" t="s">
        <v>27952</v>
      </c>
      <c r="L7432" t="s">
        <v>27953</v>
      </c>
      <c r="M7432">
        <v>0.87472222200000005</v>
      </c>
      <c r="N7432">
        <v>0</v>
      </c>
      <c r="O7432">
        <v>0</v>
      </c>
      <c r="P7432">
        <v>1</v>
      </c>
      <c r="Q7432">
        <v>0</v>
      </c>
      <c r="R7432">
        <v>0</v>
      </c>
      <c r="S7432">
        <v>0</v>
      </c>
      <c r="T7432">
        <v>0.874722</v>
      </c>
      <c r="U7432">
        <v>0</v>
      </c>
    </row>
    <row r="7433" spans="1:21" x14ac:dyDescent="0.25">
      <c r="A7433" t="s">
        <v>27954</v>
      </c>
      <c r="B7433">
        <v>1</v>
      </c>
      <c r="C7433" t="s">
        <v>78</v>
      </c>
      <c r="D7433" t="s">
        <v>91</v>
      </c>
      <c r="E7433" t="s">
        <v>27955</v>
      </c>
      <c r="F7433" t="s">
        <v>5012</v>
      </c>
      <c r="G7433" t="s">
        <v>72</v>
      </c>
      <c r="H7433" t="s">
        <v>129</v>
      </c>
      <c r="I7433" t="s">
        <v>22</v>
      </c>
      <c r="J7433" t="s">
        <v>141</v>
      </c>
      <c r="K7433" t="s">
        <v>27956</v>
      </c>
      <c r="L7433" t="s">
        <v>27957</v>
      </c>
      <c r="M7433">
        <v>1.2652777770000001</v>
      </c>
      <c r="N7433">
        <v>0</v>
      </c>
      <c r="O7433">
        <v>0</v>
      </c>
      <c r="P7433">
        <v>1</v>
      </c>
      <c r="Q7433">
        <v>0</v>
      </c>
      <c r="R7433">
        <v>0</v>
      </c>
      <c r="S7433">
        <v>0</v>
      </c>
      <c r="T7433">
        <v>1.2652779999999999</v>
      </c>
      <c r="U7433">
        <v>0</v>
      </c>
    </row>
    <row r="7434" spans="1:21" x14ac:dyDescent="0.25">
      <c r="A7434" t="s">
        <v>27958</v>
      </c>
      <c r="B7434">
        <v>1</v>
      </c>
      <c r="C7434" t="s">
        <v>78</v>
      </c>
      <c r="D7434" t="s">
        <v>91</v>
      </c>
      <c r="E7434" t="s">
        <v>27959</v>
      </c>
      <c r="F7434" t="s">
        <v>4986</v>
      </c>
      <c r="G7434" t="s">
        <v>71</v>
      </c>
      <c r="H7434" t="s">
        <v>129</v>
      </c>
      <c r="I7434" t="s">
        <v>22</v>
      </c>
      <c r="J7434" t="s">
        <v>141</v>
      </c>
      <c r="K7434" t="s">
        <v>27960</v>
      </c>
      <c r="L7434" t="s">
        <v>27961</v>
      </c>
      <c r="M7434">
        <v>3.0350000000000001</v>
      </c>
      <c r="N7434">
        <v>0</v>
      </c>
      <c r="O7434">
        <v>0</v>
      </c>
      <c r="P7434">
        <v>0</v>
      </c>
      <c r="Q7434">
        <v>7</v>
      </c>
      <c r="R7434">
        <v>0</v>
      </c>
      <c r="S7434">
        <v>0</v>
      </c>
      <c r="T7434">
        <v>0</v>
      </c>
      <c r="U7434">
        <v>21.245000000000001</v>
      </c>
    </row>
    <row r="7435" spans="1:21" x14ac:dyDescent="0.25">
      <c r="A7435" t="s">
        <v>27962</v>
      </c>
      <c r="B7435">
        <v>1</v>
      </c>
      <c r="C7435" t="s">
        <v>79</v>
      </c>
      <c r="D7435" t="s">
        <v>114</v>
      </c>
      <c r="E7435" t="s">
        <v>27963</v>
      </c>
      <c r="F7435" t="s">
        <v>5012</v>
      </c>
      <c r="G7435" t="s">
        <v>72</v>
      </c>
      <c r="H7435" t="s">
        <v>129</v>
      </c>
      <c r="I7435" t="s">
        <v>22</v>
      </c>
      <c r="J7435" t="s">
        <v>141</v>
      </c>
      <c r="K7435" t="s">
        <v>27964</v>
      </c>
      <c r="L7435" t="s">
        <v>6643</v>
      </c>
      <c r="M7435">
        <v>1.2966666659999999</v>
      </c>
      <c r="N7435">
        <v>0</v>
      </c>
      <c r="O7435">
        <v>0</v>
      </c>
      <c r="P7435">
        <v>1</v>
      </c>
      <c r="Q7435">
        <v>16</v>
      </c>
      <c r="R7435">
        <v>0</v>
      </c>
      <c r="S7435">
        <v>0</v>
      </c>
      <c r="T7435">
        <v>1.296667</v>
      </c>
      <c r="U7435">
        <v>20.746666999999999</v>
      </c>
    </row>
    <row r="7436" spans="1:21" x14ac:dyDescent="0.25">
      <c r="A7436" t="s">
        <v>27965</v>
      </c>
      <c r="B7436">
        <v>1</v>
      </c>
      <c r="C7436" t="s">
        <v>79</v>
      </c>
      <c r="D7436" t="s">
        <v>117</v>
      </c>
      <c r="E7436" t="s">
        <v>27966</v>
      </c>
      <c r="F7436" t="s">
        <v>150</v>
      </c>
      <c r="G7436" t="s">
        <v>72</v>
      </c>
      <c r="H7436" t="s">
        <v>129</v>
      </c>
      <c r="I7436" t="s">
        <v>22</v>
      </c>
      <c r="J7436" t="s">
        <v>141</v>
      </c>
      <c r="K7436" t="s">
        <v>27967</v>
      </c>
      <c r="L7436" t="s">
        <v>27968</v>
      </c>
      <c r="M7436">
        <v>0.397777777</v>
      </c>
      <c r="N7436">
        <v>0</v>
      </c>
      <c r="O7436">
        <v>0</v>
      </c>
      <c r="P7436">
        <v>7</v>
      </c>
      <c r="Q7436">
        <v>0</v>
      </c>
      <c r="R7436">
        <v>0</v>
      </c>
      <c r="S7436">
        <v>0</v>
      </c>
      <c r="T7436">
        <v>2.7844440000000001</v>
      </c>
      <c r="U7436">
        <v>0</v>
      </c>
    </row>
    <row r="7437" spans="1:21" x14ac:dyDescent="0.25">
      <c r="A7437" t="s">
        <v>27969</v>
      </c>
      <c r="B7437">
        <v>1</v>
      </c>
      <c r="C7437" t="s">
        <v>79</v>
      </c>
      <c r="D7437" t="s">
        <v>113</v>
      </c>
      <c r="E7437" t="s">
        <v>27970</v>
      </c>
      <c r="F7437" t="s">
        <v>140</v>
      </c>
      <c r="G7437" t="s">
        <v>72</v>
      </c>
      <c r="H7437" t="s">
        <v>129</v>
      </c>
      <c r="I7437" t="s">
        <v>22</v>
      </c>
      <c r="J7437" t="s">
        <v>141</v>
      </c>
      <c r="K7437" t="s">
        <v>27971</v>
      </c>
      <c r="L7437" t="s">
        <v>27972</v>
      </c>
      <c r="M7437">
        <v>0.45944444400000001</v>
      </c>
      <c r="N7437">
        <v>0</v>
      </c>
      <c r="O7437">
        <v>587</v>
      </c>
      <c r="P7437">
        <v>8</v>
      </c>
      <c r="Q7437">
        <v>14</v>
      </c>
      <c r="R7437">
        <v>0</v>
      </c>
      <c r="S7437">
        <v>269.69388900000001</v>
      </c>
      <c r="T7437">
        <v>3.6755559999999998</v>
      </c>
      <c r="U7437">
        <v>6.4322220000000003</v>
      </c>
    </row>
    <row r="7438" spans="1:21" x14ac:dyDescent="0.25">
      <c r="A7438" t="s">
        <v>27973</v>
      </c>
      <c r="B7438">
        <v>1</v>
      </c>
      <c r="C7438" t="s">
        <v>79</v>
      </c>
      <c r="D7438" t="s">
        <v>113</v>
      </c>
      <c r="E7438" t="s">
        <v>27974</v>
      </c>
      <c r="F7438" t="s">
        <v>5029</v>
      </c>
      <c r="G7438" t="s">
        <v>71</v>
      </c>
      <c r="H7438" t="s">
        <v>129</v>
      </c>
      <c r="I7438" t="s">
        <v>22</v>
      </c>
      <c r="J7438" t="s">
        <v>141</v>
      </c>
      <c r="K7438" t="s">
        <v>27975</v>
      </c>
      <c r="L7438" t="s">
        <v>27976</v>
      </c>
      <c r="M7438">
        <v>4.6769444440000001</v>
      </c>
      <c r="N7438">
        <v>0</v>
      </c>
      <c r="O7438">
        <v>1</v>
      </c>
      <c r="P7438">
        <v>0</v>
      </c>
      <c r="Q7438">
        <v>1</v>
      </c>
      <c r="R7438">
        <v>0</v>
      </c>
      <c r="S7438">
        <v>4.6769439999999998</v>
      </c>
      <c r="T7438">
        <v>0</v>
      </c>
      <c r="U7438">
        <v>4.6769439999999998</v>
      </c>
    </row>
    <row r="7439" spans="1:21" x14ac:dyDescent="0.25">
      <c r="A7439" t="s">
        <v>27977</v>
      </c>
      <c r="B7439">
        <v>1</v>
      </c>
      <c r="C7439" t="s">
        <v>79</v>
      </c>
      <c r="D7439" t="s">
        <v>113</v>
      </c>
      <c r="E7439" t="s">
        <v>27978</v>
      </c>
      <c r="F7439" t="s">
        <v>5012</v>
      </c>
      <c r="G7439" t="s">
        <v>72</v>
      </c>
      <c r="H7439" t="s">
        <v>129</v>
      </c>
      <c r="I7439" t="s">
        <v>22</v>
      </c>
      <c r="J7439" t="s">
        <v>141</v>
      </c>
      <c r="K7439" t="s">
        <v>27979</v>
      </c>
      <c r="L7439" t="s">
        <v>27980</v>
      </c>
      <c r="M7439">
        <v>2.1627777770000001</v>
      </c>
      <c r="N7439">
        <v>0</v>
      </c>
      <c r="O7439">
        <v>60</v>
      </c>
      <c r="P7439">
        <v>62</v>
      </c>
      <c r="Q7439">
        <v>2</v>
      </c>
      <c r="R7439">
        <v>0</v>
      </c>
      <c r="S7439">
        <v>129.76666700000001</v>
      </c>
      <c r="T7439">
        <v>134.09222199999999</v>
      </c>
      <c r="U7439">
        <v>4.3255559999999997</v>
      </c>
    </row>
    <row r="7440" spans="1:21" x14ac:dyDescent="0.25">
      <c r="A7440" t="s">
        <v>27981</v>
      </c>
      <c r="B7440">
        <v>1</v>
      </c>
      <c r="C7440" t="s">
        <v>79</v>
      </c>
      <c r="D7440" t="s">
        <v>113</v>
      </c>
      <c r="E7440" t="s">
        <v>27982</v>
      </c>
      <c r="F7440" t="s">
        <v>5829</v>
      </c>
      <c r="G7440" t="s">
        <v>72</v>
      </c>
      <c r="H7440" t="s">
        <v>129</v>
      </c>
      <c r="I7440" t="s">
        <v>22</v>
      </c>
      <c r="J7440" t="s">
        <v>141</v>
      </c>
      <c r="K7440" t="s">
        <v>27983</v>
      </c>
      <c r="L7440" t="s">
        <v>27984</v>
      </c>
      <c r="M7440">
        <v>0.37083333299999999</v>
      </c>
      <c r="N7440">
        <v>0</v>
      </c>
      <c r="O7440">
        <v>36</v>
      </c>
      <c r="P7440">
        <v>1</v>
      </c>
      <c r="Q7440">
        <v>3</v>
      </c>
      <c r="R7440">
        <v>0</v>
      </c>
      <c r="S7440">
        <v>13.35</v>
      </c>
      <c r="T7440">
        <v>0.37083300000000002</v>
      </c>
      <c r="U7440">
        <v>1.1125</v>
      </c>
    </row>
    <row r="7441" spans="1:21" x14ac:dyDescent="0.25">
      <c r="A7441" t="s">
        <v>27985</v>
      </c>
      <c r="B7441">
        <v>1</v>
      </c>
      <c r="C7441" t="s">
        <v>79</v>
      </c>
      <c r="D7441" t="s">
        <v>113</v>
      </c>
      <c r="E7441" t="s">
        <v>27986</v>
      </c>
      <c r="F7441" t="s">
        <v>5029</v>
      </c>
      <c r="G7441" t="s">
        <v>71</v>
      </c>
      <c r="H7441" t="s">
        <v>129</v>
      </c>
      <c r="I7441" t="s">
        <v>22</v>
      </c>
      <c r="J7441" t="s">
        <v>141</v>
      </c>
      <c r="K7441" t="s">
        <v>27987</v>
      </c>
      <c r="L7441" t="s">
        <v>27988</v>
      </c>
      <c r="M7441">
        <v>3.3208333329999999</v>
      </c>
      <c r="N7441">
        <v>0</v>
      </c>
      <c r="O7441">
        <v>51</v>
      </c>
      <c r="P7441">
        <v>0</v>
      </c>
      <c r="Q7441">
        <v>0</v>
      </c>
      <c r="R7441">
        <v>0</v>
      </c>
      <c r="S7441">
        <v>169.36250000000001</v>
      </c>
      <c r="T7441">
        <v>0</v>
      </c>
      <c r="U7441">
        <v>0</v>
      </c>
    </row>
    <row r="7442" spans="1:21" x14ac:dyDescent="0.25">
      <c r="A7442" t="s">
        <v>27989</v>
      </c>
      <c r="B7442">
        <v>1</v>
      </c>
      <c r="C7442" t="s">
        <v>79</v>
      </c>
      <c r="D7442" t="s">
        <v>113</v>
      </c>
      <c r="E7442" t="s">
        <v>27990</v>
      </c>
      <c r="F7442" t="s">
        <v>5470</v>
      </c>
      <c r="G7442" t="s">
        <v>71</v>
      </c>
      <c r="H7442" t="s">
        <v>129</v>
      </c>
      <c r="I7442" t="s">
        <v>22</v>
      </c>
      <c r="J7442" t="s">
        <v>141</v>
      </c>
      <c r="K7442" t="s">
        <v>27991</v>
      </c>
      <c r="L7442" t="s">
        <v>27992</v>
      </c>
      <c r="M7442">
        <v>1.205833333</v>
      </c>
      <c r="N7442">
        <v>0</v>
      </c>
      <c r="O7442">
        <v>39</v>
      </c>
      <c r="P7442">
        <v>1</v>
      </c>
      <c r="Q7442">
        <v>3</v>
      </c>
      <c r="R7442">
        <v>0</v>
      </c>
      <c r="S7442">
        <v>47.027500000000003</v>
      </c>
      <c r="T7442">
        <v>1.2058329999999999</v>
      </c>
      <c r="U7442">
        <v>3.6175000000000002</v>
      </c>
    </row>
    <row r="7443" spans="1:21" x14ac:dyDescent="0.25">
      <c r="A7443" t="s">
        <v>27993</v>
      </c>
      <c r="B7443">
        <v>1</v>
      </c>
      <c r="C7443" t="s">
        <v>79</v>
      </c>
      <c r="D7443" t="s">
        <v>113</v>
      </c>
      <c r="E7443" t="s">
        <v>27994</v>
      </c>
      <c r="F7443" t="s">
        <v>177</v>
      </c>
      <c r="G7443" t="s">
        <v>71</v>
      </c>
      <c r="H7443" t="s">
        <v>129</v>
      </c>
      <c r="I7443" t="s">
        <v>22</v>
      </c>
      <c r="J7443" t="s">
        <v>130</v>
      </c>
      <c r="K7443" t="s">
        <v>27995</v>
      </c>
      <c r="L7443" t="s">
        <v>27996</v>
      </c>
      <c r="M7443">
        <v>3.0894591660000001</v>
      </c>
      <c r="N7443">
        <v>0</v>
      </c>
      <c r="O7443">
        <v>12</v>
      </c>
      <c r="P7443">
        <v>0</v>
      </c>
      <c r="Q7443">
        <v>0</v>
      </c>
      <c r="R7443">
        <v>0</v>
      </c>
      <c r="S7443">
        <v>37.073509999999999</v>
      </c>
      <c r="T7443">
        <v>0</v>
      </c>
      <c r="U7443">
        <v>0</v>
      </c>
    </row>
    <row r="7444" spans="1:21" x14ac:dyDescent="0.25">
      <c r="A7444" t="s">
        <v>27997</v>
      </c>
      <c r="B7444">
        <v>1</v>
      </c>
      <c r="C7444" t="s">
        <v>79</v>
      </c>
      <c r="D7444" t="s">
        <v>113</v>
      </c>
      <c r="E7444" t="s">
        <v>27998</v>
      </c>
      <c r="F7444" t="s">
        <v>5012</v>
      </c>
      <c r="G7444" t="s">
        <v>72</v>
      </c>
      <c r="H7444" t="s">
        <v>129</v>
      </c>
      <c r="I7444" t="s">
        <v>22</v>
      </c>
      <c r="J7444" t="s">
        <v>141</v>
      </c>
      <c r="K7444" t="s">
        <v>27999</v>
      </c>
      <c r="L7444" t="s">
        <v>28000</v>
      </c>
      <c r="M7444">
        <v>0.89805555500000001</v>
      </c>
      <c r="N7444">
        <v>0</v>
      </c>
      <c r="O7444">
        <v>213</v>
      </c>
      <c r="P7444">
        <v>8</v>
      </c>
      <c r="Q7444">
        <v>12</v>
      </c>
      <c r="R7444">
        <v>0</v>
      </c>
      <c r="S7444">
        <v>191.285833</v>
      </c>
      <c r="T7444">
        <v>7.1844440000000001</v>
      </c>
      <c r="U7444">
        <v>10.776667</v>
      </c>
    </row>
    <row r="7445" spans="1:21" x14ac:dyDescent="0.25">
      <c r="A7445" t="s">
        <v>28001</v>
      </c>
      <c r="B7445">
        <v>1</v>
      </c>
      <c r="C7445" t="s">
        <v>79</v>
      </c>
      <c r="D7445" t="s">
        <v>113</v>
      </c>
      <c r="E7445" t="s">
        <v>1740</v>
      </c>
      <c r="F7445" t="s">
        <v>140</v>
      </c>
      <c r="G7445" t="s">
        <v>72</v>
      </c>
      <c r="H7445" t="s">
        <v>129</v>
      </c>
      <c r="I7445" t="s">
        <v>22</v>
      </c>
      <c r="J7445" t="s">
        <v>141</v>
      </c>
      <c r="K7445" t="s">
        <v>28002</v>
      </c>
      <c r="L7445" t="s">
        <v>28003</v>
      </c>
      <c r="M7445">
        <v>0.17222222200000001</v>
      </c>
      <c r="N7445">
        <v>0</v>
      </c>
      <c r="O7445">
        <v>804</v>
      </c>
      <c r="P7445">
        <v>65</v>
      </c>
      <c r="Q7445">
        <v>9</v>
      </c>
      <c r="R7445">
        <v>0</v>
      </c>
      <c r="S7445">
        <v>138.466666</v>
      </c>
      <c r="T7445">
        <v>11.194444000000001</v>
      </c>
      <c r="U7445">
        <v>1.55</v>
      </c>
    </row>
    <row r="7446" spans="1:21" x14ac:dyDescent="0.25">
      <c r="A7446" t="s">
        <v>28004</v>
      </c>
      <c r="B7446">
        <v>1</v>
      </c>
      <c r="C7446" t="s">
        <v>79</v>
      </c>
      <c r="D7446" t="s">
        <v>113</v>
      </c>
      <c r="E7446" t="s">
        <v>28005</v>
      </c>
      <c r="F7446" t="s">
        <v>154</v>
      </c>
      <c r="G7446" t="s">
        <v>72</v>
      </c>
      <c r="H7446" t="s">
        <v>129</v>
      </c>
      <c r="I7446" t="s">
        <v>22</v>
      </c>
      <c r="J7446" t="s">
        <v>141</v>
      </c>
      <c r="K7446" t="s">
        <v>28006</v>
      </c>
      <c r="L7446" t="s">
        <v>28007</v>
      </c>
      <c r="M7446">
        <v>0.62305555499999998</v>
      </c>
      <c r="N7446">
        <v>0</v>
      </c>
      <c r="O7446">
        <v>804</v>
      </c>
      <c r="P7446">
        <v>65</v>
      </c>
      <c r="Q7446">
        <v>9</v>
      </c>
      <c r="R7446">
        <v>0</v>
      </c>
      <c r="S7446">
        <v>500.936666</v>
      </c>
      <c r="T7446">
        <v>40.498610999999997</v>
      </c>
      <c r="U7446">
        <v>5.6074999999999999</v>
      </c>
    </row>
    <row r="7447" spans="1:21" x14ac:dyDescent="0.25">
      <c r="A7447" t="s">
        <v>28008</v>
      </c>
      <c r="B7447">
        <v>1</v>
      </c>
      <c r="C7447" t="s">
        <v>79</v>
      </c>
      <c r="D7447" t="s">
        <v>113</v>
      </c>
      <c r="E7447" t="s">
        <v>28009</v>
      </c>
      <c r="F7447" t="s">
        <v>4986</v>
      </c>
      <c r="G7447" t="s">
        <v>71</v>
      </c>
      <c r="H7447" t="s">
        <v>129</v>
      </c>
      <c r="I7447" t="s">
        <v>22</v>
      </c>
      <c r="J7447" t="s">
        <v>141</v>
      </c>
      <c r="K7447" t="s">
        <v>28010</v>
      </c>
      <c r="L7447" t="s">
        <v>28011</v>
      </c>
      <c r="M7447">
        <v>1.0208333329999999</v>
      </c>
      <c r="N7447">
        <v>0</v>
      </c>
      <c r="O7447">
        <v>15</v>
      </c>
      <c r="P7447">
        <v>0</v>
      </c>
      <c r="Q7447">
        <v>0</v>
      </c>
      <c r="R7447">
        <v>0</v>
      </c>
      <c r="S7447">
        <v>15.3125</v>
      </c>
      <c r="T7447">
        <v>0</v>
      </c>
      <c r="U7447">
        <v>0</v>
      </c>
    </row>
    <row r="7448" spans="1:21" x14ac:dyDescent="0.25">
      <c r="A7448" t="s">
        <v>28012</v>
      </c>
      <c r="B7448">
        <v>1</v>
      </c>
      <c r="C7448" t="s">
        <v>79</v>
      </c>
      <c r="D7448" t="s">
        <v>113</v>
      </c>
      <c r="E7448" t="s">
        <v>28005</v>
      </c>
      <c r="F7448" t="s">
        <v>140</v>
      </c>
      <c r="G7448" t="s">
        <v>72</v>
      </c>
      <c r="H7448" t="s">
        <v>129</v>
      </c>
      <c r="I7448" t="s">
        <v>22</v>
      </c>
      <c r="J7448" t="s">
        <v>141</v>
      </c>
      <c r="K7448" t="s">
        <v>28013</v>
      </c>
      <c r="L7448" t="s">
        <v>28014</v>
      </c>
      <c r="M7448">
        <v>1.4936111110000001</v>
      </c>
      <c r="N7448">
        <v>0</v>
      </c>
      <c r="O7448">
        <v>804</v>
      </c>
      <c r="P7448">
        <v>65</v>
      </c>
      <c r="Q7448">
        <v>9</v>
      </c>
      <c r="R7448">
        <v>0</v>
      </c>
      <c r="S7448">
        <v>1200.863333</v>
      </c>
      <c r="T7448">
        <v>97.084721999999999</v>
      </c>
      <c r="U7448">
        <v>13.442500000000001</v>
      </c>
    </row>
    <row r="7449" spans="1:21" x14ac:dyDescent="0.25">
      <c r="A7449" t="s">
        <v>28015</v>
      </c>
      <c r="B7449">
        <v>1</v>
      </c>
      <c r="C7449" t="s">
        <v>79</v>
      </c>
      <c r="D7449" t="s">
        <v>113</v>
      </c>
      <c r="E7449" t="s">
        <v>1740</v>
      </c>
      <c r="F7449" t="s">
        <v>140</v>
      </c>
      <c r="G7449" t="s">
        <v>72</v>
      </c>
      <c r="H7449" t="s">
        <v>129</v>
      </c>
      <c r="I7449" t="s">
        <v>22</v>
      </c>
      <c r="J7449" t="s">
        <v>141</v>
      </c>
      <c r="K7449" t="s">
        <v>28016</v>
      </c>
      <c r="L7449" t="s">
        <v>28017</v>
      </c>
      <c r="M7449">
        <v>0.31277777699999998</v>
      </c>
      <c r="N7449">
        <v>0</v>
      </c>
      <c r="O7449">
        <v>804</v>
      </c>
      <c r="P7449">
        <v>65</v>
      </c>
      <c r="Q7449">
        <v>9</v>
      </c>
      <c r="R7449">
        <v>0</v>
      </c>
      <c r="S7449">
        <v>251.473333</v>
      </c>
      <c r="T7449">
        <v>20.330556000000001</v>
      </c>
      <c r="U7449">
        <v>2.8149999999999999</v>
      </c>
    </row>
    <row r="7450" spans="1:21" x14ac:dyDescent="0.25">
      <c r="A7450" t="s">
        <v>28018</v>
      </c>
      <c r="B7450">
        <v>1</v>
      </c>
      <c r="C7450" t="s">
        <v>79</v>
      </c>
      <c r="D7450" t="s">
        <v>113</v>
      </c>
      <c r="E7450" t="s">
        <v>1740</v>
      </c>
      <c r="F7450" t="s">
        <v>140</v>
      </c>
      <c r="G7450" t="s">
        <v>72</v>
      </c>
      <c r="H7450" t="s">
        <v>129</v>
      </c>
      <c r="I7450" t="s">
        <v>22</v>
      </c>
      <c r="J7450" t="s">
        <v>141</v>
      </c>
      <c r="K7450" t="s">
        <v>28019</v>
      </c>
      <c r="L7450" t="s">
        <v>28020</v>
      </c>
      <c r="M7450">
        <v>5.8333333000000001E-2</v>
      </c>
      <c r="N7450">
        <v>0</v>
      </c>
      <c r="O7450">
        <v>804</v>
      </c>
      <c r="P7450">
        <v>65</v>
      </c>
      <c r="Q7450">
        <v>9</v>
      </c>
      <c r="R7450">
        <v>0</v>
      </c>
      <c r="S7450">
        <v>46.9</v>
      </c>
      <c r="T7450">
        <v>3.7916669999999999</v>
      </c>
      <c r="U7450">
        <v>0.52500000000000002</v>
      </c>
    </row>
    <row r="7451" spans="1:21" x14ac:dyDescent="0.25">
      <c r="A7451" t="s">
        <v>28021</v>
      </c>
      <c r="B7451">
        <v>1</v>
      </c>
      <c r="C7451" t="s">
        <v>79</v>
      </c>
      <c r="D7451" t="s">
        <v>113</v>
      </c>
      <c r="E7451" t="s">
        <v>28022</v>
      </c>
      <c r="F7451" t="s">
        <v>4991</v>
      </c>
      <c r="G7451" t="s">
        <v>71</v>
      </c>
      <c r="H7451" t="s">
        <v>129</v>
      </c>
      <c r="I7451" t="s">
        <v>22</v>
      </c>
      <c r="J7451" t="s">
        <v>141</v>
      </c>
      <c r="K7451" t="s">
        <v>28023</v>
      </c>
      <c r="L7451" t="s">
        <v>28024</v>
      </c>
      <c r="M7451">
        <v>2.9986111110000002</v>
      </c>
      <c r="N7451">
        <v>0</v>
      </c>
      <c r="O7451">
        <v>1</v>
      </c>
      <c r="P7451">
        <v>0</v>
      </c>
      <c r="Q7451">
        <v>0</v>
      </c>
      <c r="R7451">
        <v>0</v>
      </c>
      <c r="S7451">
        <v>2.9986109999999999</v>
      </c>
      <c r="T7451">
        <v>0</v>
      </c>
      <c r="U7451">
        <v>0</v>
      </c>
    </row>
    <row r="7452" spans="1:21" x14ac:dyDescent="0.25">
      <c r="A7452" t="s">
        <v>28025</v>
      </c>
      <c r="B7452">
        <v>1</v>
      </c>
      <c r="C7452" t="s">
        <v>79</v>
      </c>
      <c r="D7452" t="s">
        <v>113</v>
      </c>
      <c r="E7452" t="s">
        <v>28026</v>
      </c>
      <c r="F7452" t="s">
        <v>5012</v>
      </c>
      <c r="G7452" t="s">
        <v>72</v>
      </c>
      <c r="H7452" t="s">
        <v>129</v>
      </c>
      <c r="I7452" t="s">
        <v>22</v>
      </c>
      <c r="J7452" t="s">
        <v>141</v>
      </c>
      <c r="K7452" t="s">
        <v>28027</v>
      </c>
      <c r="L7452" t="s">
        <v>28028</v>
      </c>
      <c r="M7452">
        <v>3.2044444439999999</v>
      </c>
      <c r="N7452">
        <v>0</v>
      </c>
      <c r="O7452">
        <v>25</v>
      </c>
      <c r="P7452">
        <v>0</v>
      </c>
      <c r="Q7452">
        <v>0</v>
      </c>
      <c r="R7452">
        <v>0</v>
      </c>
      <c r="S7452">
        <v>80.111110999999994</v>
      </c>
      <c r="T7452">
        <v>0</v>
      </c>
      <c r="U7452">
        <v>0</v>
      </c>
    </row>
    <row r="7453" spans="1:21" x14ac:dyDescent="0.25">
      <c r="A7453" t="s">
        <v>28029</v>
      </c>
      <c r="B7453">
        <v>1</v>
      </c>
      <c r="C7453" t="s">
        <v>79</v>
      </c>
      <c r="D7453" t="s">
        <v>113</v>
      </c>
      <c r="E7453" t="s">
        <v>28030</v>
      </c>
      <c r="F7453" t="s">
        <v>5012</v>
      </c>
      <c r="G7453" t="s">
        <v>72</v>
      </c>
      <c r="H7453" t="s">
        <v>129</v>
      </c>
      <c r="I7453" t="s">
        <v>22</v>
      </c>
      <c r="J7453" t="s">
        <v>141</v>
      </c>
      <c r="K7453" t="s">
        <v>28031</v>
      </c>
      <c r="L7453" t="s">
        <v>28032</v>
      </c>
      <c r="M7453">
        <v>1.362777777</v>
      </c>
      <c r="N7453">
        <v>0</v>
      </c>
      <c r="O7453">
        <v>3</v>
      </c>
      <c r="P7453">
        <v>0</v>
      </c>
      <c r="Q7453">
        <v>0</v>
      </c>
      <c r="R7453">
        <v>0</v>
      </c>
      <c r="S7453">
        <v>4.0883330000000004</v>
      </c>
      <c r="T7453">
        <v>0</v>
      </c>
      <c r="U7453">
        <v>0</v>
      </c>
    </row>
    <row r="7454" spans="1:21" x14ac:dyDescent="0.25">
      <c r="A7454" t="s">
        <v>28033</v>
      </c>
      <c r="B7454">
        <v>1</v>
      </c>
      <c r="C7454" t="s">
        <v>79</v>
      </c>
      <c r="D7454" t="s">
        <v>113</v>
      </c>
      <c r="E7454" t="s">
        <v>28034</v>
      </c>
      <c r="F7454" t="s">
        <v>5012</v>
      </c>
      <c r="G7454" t="s">
        <v>72</v>
      </c>
      <c r="H7454" t="s">
        <v>129</v>
      </c>
      <c r="I7454" t="s">
        <v>22</v>
      </c>
      <c r="J7454" t="s">
        <v>141</v>
      </c>
      <c r="K7454" t="s">
        <v>28035</v>
      </c>
      <c r="L7454" t="s">
        <v>28036</v>
      </c>
      <c r="M7454">
        <v>1.650555555</v>
      </c>
      <c r="N7454">
        <v>0</v>
      </c>
      <c r="O7454">
        <v>184</v>
      </c>
      <c r="P7454">
        <v>1</v>
      </c>
      <c r="Q7454">
        <v>1</v>
      </c>
      <c r="R7454">
        <v>0</v>
      </c>
      <c r="S7454">
        <v>303.70222200000001</v>
      </c>
      <c r="T7454">
        <v>1.6505559999999999</v>
      </c>
      <c r="U7454">
        <v>1.6505559999999999</v>
      </c>
    </row>
    <row r="7455" spans="1:21" x14ac:dyDescent="0.25">
      <c r="A7455" t="s">
        <v>28037</v>
      </c>
      <c r="B7455">
        <v>1</v>
      </c>
      <c r="C7455" t="s">
        <v>79</v>
      </c>
      <c r="D7455" t="s">
        <v>109</v>
      </c>
      <c r="E7455" t="s">
        <v>6221</v>
      </c>
      <c r="F7455" t="s">
        <v>5470</v>
      </c>
      <c r="G7455" t="s">
        <v>71</v>
      </c>
      <c r="H7455" t="s">
        <v>129</v>
      </c>
      <c r="I7455" t="s">
        <v>22</v>
      </c>
      <c r="J7455" t="s">
        <v>141</v>
      </c>
      <c r="K7455" t="s">
        <v>28038</v>
      </c>
      <c r="L7455" t="s">
        <v>28039</v>
      </c>
      <c r="M7455">
        <v>5.3822222220000002</v>
      </c>
      <c r="N7455">
        <v>0</v>
      </c>
      <c r="O7455">
        <v>0</v>
      </c>
      <c r="P7455">
        <v>1</v>
      </c>
      <c r="Q7455">
        <v>57</v>
      </c>
      <c r="R7455">
        <v>0</v>
      </c>
      <c r="S7455">
        <v>0</v>
      </c>
      <c r="T7455">
        <v>5.3822219999999996</v>
      </c>
      <c r="U7455">
        <v>306.78666700000002</v>
      </c>
    </row>
    <row r="7456" spans="1:21" x14ac:dyDescent="0.25">
      <c r="A7456" t="s">
        <v>28040</v>
      </c>
      <c r="B7456">
        <v>1</v>
      </c>
      <c r="C7456" t="s">
        <v>79</v>
      </c>
      <c r="D7456" t="s">
        <v>109</v>
      </c>
      <c r="E7456" t="s">
        <v>28041</v>
      </c>
      <c r="F7456" t="s">
        <v>5012</v>
      </c>
      <c r="G7456" t="s">
        <v>72</v>
      </c>
      <c r="H7456" t="s">
        <v>129</v>
      </c>
      <c r="I7456" t="s">
        <v>22</v>
      </c>
      <c r="J7456" t="s">
        <v>141</v>
      </c>
      <c r="K7456" t="s">
        <v>28042</v>
      </c>
      <c r="L7456" t="s">
        <v>28043</v>
      </c>
      <c r="M7456">
        <v>1.656666666</v>
      </c>
      <c r="N7456">
        <v>0</v>
      </c>
      <c r="O7456">
        <v>0</v>
      </c>
      <c r="P7456">
        <v>2</v>
      </c>
      <c r="Q7456">
        <v>58</v>
      </c>
      <c r="R7456">
        <v>0</v>
      </c>
      <c r="S7456">
        <v>0</v>
      </c>
      <c r="T7456">
        <v>3.3133330000000001</v>
      </c>
      <c r="U7456">
        <v>96.086667000000006</v>
      </c>
    </row>
    <row r="7457" spans="1:21" x14ac:dyDescent="0.25">
      <c r="A7457" t="s">
        <v>28044</v>
      </c>
      <c r="B7457">
        <v>1</v>
      </c>
      <c r="C7457" t="s">
        <v>79</v>
      </c>
      <c r="D7457" t="s">
        <v>112</v>
      </c>
      <c r="E7457" t="s">
        <v>28045</v>
      </c>
      <c r="F7457" t="s">
        <v>4986</v>
      </c>
      <c r="G7457" t="s">
        <v>71</v>
      </c>
      <c r="H7457" t="s">
        <v>129</v>
      </c>
      <c r="I7457" t="s">
        <v>22</v>
      </c>
      <c r="J7457" t="s">
        <v>141</v>
      </c>
      <c r="K7457" t="s">
        <v>28046</v>
      </c>
      <c r="L7457" t="s">
        <v>28047</v>
      </c>
      <c r="M7457">
        <v>1.6488888880000001</v>
      </c>
      <c r="N7457">
        <v>0</v>
      </c>
      <c r="O7457">
        <v>0</v>
      </c>
      <c r="P7457">
        <v>0</v>
      </c>
      <c r="Q7457">
        <v>21</v>
      </c>
      <c r="R7457">
        <v>0</v>
      </c>
      <c r="S7457">
        <v>0</v>
      </c>
      <c r="T7457">
        <v>0</v>
      </c>
      <c r="U7457">
        <v>34.626666999999998</v>
      </c>
    </row>
    <row r="7458" spans="1:21" x14ac:dyDescent="0.25">
      <c r="A7458" t="s">
        <v>28048</v>
      </c>
      <c r="B7458">
        <v>1</v>
      </c>
      <c r="C7458" t="s">
        <v>79</v>
      </c>
      <c r="D7458" t="s">
        <v>112</v>
      </c>
      <c r="E7458" t="s">
        <v>28045</v>
      </c>
      <c r="F7458" t="s">
        <v>4986</v>
      </c>
      <c r="G7458" t="s">
        <v>71</v>
      </c>
      <c r="H7458" t="s">
        <v>129</v>
      </c>
      <c r="I7458" t="s">
        <v>22</v>
      </c>
      <c r="J7458" t="s">
        <v>141</v>
      </c>
      <c r="K7458" t="s">
        <v>28049</v>
      </c>
      <c r="L7458" t="s">
        <v>28050</v>
      </c>
      <c r="M7458">
        <v>1.869722222</v>
      </c>
      <c r="N7458">
        <v>0</v>
      </c>
      <c r="O7458">
        <v>0</v>
      </c>
      <c r="P7458">
        <v>0</v>
      </c>
      <c r="Q7458">
        <v>21</v>
      </c>
      <c r="R7458">
        <v>0</v>
      </c>
      <c r="S7458">
        <v>0</v>
      </c>
      <c r="T7458">
        <v>0</v>
      </c>
      <c r="U7458">
        <v>39.264167</v>
      </c>
    </row>
    <row r="7459" spans="1:21" x14ac:dyDescent="0.25">
      <c r="A7459" t="s">
        <v>28051</v>
      </c>
      <c r="B7459">
        <v>1</v>
      </c>
      <c r="C7459" t="s">
        <v>79</v>
      </c>
      <c r="D7459" t="s">
        <v>112</v>
      </c>
      <c r="E7459" t="s">
        <v>28052</v>
      </c>
      <c r="F7459" t="s">
        <v>5470</v>
      </c>
      <c r="G7459" t="s">
        <v>71</v>
      </c>
      <c r="H7459" t="s">
        <v>129</v>
      </c>
      <c r="I7459" t="s">
        <v>22</v>
      </c>
      <c r="J7459" t="s">
        <v>141</v>
      </c>
      <c r="K7459" t="s">
        <v>28053</v>
      </c>
      <c r="L7459" t="s">
        <v>28054</v>
      </c>
      <c r="M7459">
        <v>1.318888888</v>
      </c>
      <c r="N7459">
        <v>0</v>
      </c>
      <c r="O7459">
        <v>0</v>
      </c>
      <c r="P7459">
        <v>0</v>
      </c>
      <c r="Q7459">
        <v>12</v>
      </c>
      <c r="R7459">
        <v>0</v>
      </c>
      <c r="S7459">
        <v>0</v>
      </c>
      <c r="T7459">
        <v>0</v>
      </c>
      <c r="U7459">
        <v>15.826667</v>
      </c>
    </row>
    <row r="7460" spans="1:21" x14ac:dyDescent="0.25">
      <c r="A7460" t="s">
        <v>28055</v>
      </c>
      <c r="B7460">
        <v>1</v>
      </c>
      <c r="C7460" t="s">
        <v>79</v>
      </c>
      <c r="D7460" t="s">
        <v>112</v>
      </c>
      <c r="E7460" t="s">
        <v>28056</v>
      </c>
      <c r="F7460" t="s">
        <v>4986</v>
      </c>
      <c r="G7460" t="s">
        <v>71</v>
      </c>
      <c r="H7460" t="s">
        <v>129</v>
      </c>
      <c r="I7460" t="s">
        <v>22</v>
      </c>
      <c r="J7460" t="s">
        <v>141</v>
      </c>
      <c r="K7460" t="s">
        <v>28057</v>
      </c>
      <c r="L7460" t="s">
        <v>28058</v>
      </c>
      <c r="M7460">
        <v>1.2552777770000001</v>
      </c>
      <c r="N7460">
        <v>0</v>
      </c>
      <c r="O7460">
        <v>0</v>
      </c>
      <c r="P7460">
        <v>0</v>
      </c>
      <c r="Q7460">
        <v>7</v>
      </c>
      <c r="R7460">
        <v>0</v>
      </c>
      <c r="S7460">
        <v>0</v>
      </c>
      <c r="T7460">
        <v>0</v>
      </c>
      <c r="U7460">
        <v>8.7869440000000001</v>
      </c>
    </row>
    <row r="7461" spans="1:21" x14ac:dyDescent="0.25">
      <c r="A7461" t="s">
        <v>28059</v>
      </c>
      <c r="B7461">
        <v>1</v>
      </c>
      <c r="C7461" t="s">
        <v>79</v>
      </c>
      <c r="D7461" t="s">
        <v>112</v>
      </c>
      <c r="E7461" t="s">
        <v>28045</v>
      </c>
      <c r="F7461" t="s">
        <v>4986</v>
      </c>
      <c r="G7461" t="s">
        <v>71</v>
      </c>
      <c r="H7461" t="s">
        <v>129</v>
      </c>
      <c r="I7461" t="s">
        <v>22</v>
      </c>
      <c r="J7461" t="s">
        <v>141</v>
      </c>
      <c r="K7461" t="s">
        <v>28060</v>
      </c>
      <c r="L7461" t="s">
        <v>28061</v>
      </c>
      <c r="M7461">
        <v>4.1961111109999996</v>
      </c>
      <c r="N7461">
        <v>0</v>
      </c>
      <c r="O7461">
        <v>0</v>
      </c>
      <c r="P7461">
        <v>0</v>
      </c>
      <c r="Q7461">
        <v>21</v>
      </c>
      <c r="R7461">
        <v>0</v>
      </c>
      <c r="S7461">
        <v>0</v>
      </c>
      <c r="T7461">
        <v>0</v>
      </c>
      <c r="U7461">
        <v>88.118333000000007</v>
      </c>
    </row>
    <row r="7462" spans="1:21" x14ac:dyDescent="0.25">
      <c r="A7462" t="s">
        <v>28062</v>
      </c>
      <c r="B7462">
        <v>1</v>
      </c>
      <c r="C7462" t="s">
        <v>79</v>
      </c>
      <c r="D7462" t="s">
        <v>119</v>
      </c>
      <c r="E7462" t="s">
        <v>28063</v>
      </c>
      <c r="F7462" t="s">
        <v>4991</v>
      </c>
      <c r="G7462" t="s">
        <v>71</v>
      </c>
      <c r="H7462" t="s">
        <v>129</v>
      </c>
      <c r="I7462" t="s">
        <v>22</v>
      </c>
      <c r="J7462" t="s">
        <v>141</v>
      </c>
      <c r="K7462" t="s">
        <v>28064</v>
      </c>
      <c r="L7462" t="s">
        <v>28065</v>
      </c>
      <c r="M7462">
        <v>0.266944444</v>
      </c>
      <c r="N7462">
        <v>0</v>
      </c>
      <c r="O7462">
        <v>3</v>
      </c>
      <c r="P7462">
        <v>0</v>
      </c>
      <c r="Q7462">
        <v>0</v>
      </c>
      <c r="R7462">
        <v>0</v>
      </c>
      <c r="S7462">
        <v>0.80083300000000002</v>
      </c>
      <c r="T7462">
        <v>0</v>
      </c>
      <c r="U7462">
        <v>0</v>
      </c>
    </row>
    <row r="7463" spans="1:21" x14ac:dyDescent="0.25">
      <c r="A7463" t="s">
        <v>28066</v>
      </c>
      <c r="B7463">
        <v>1</v>
      </c>
      <c r="C7463" t="s">
        <v>78</v>
      </c>
      <c r="D7463" t="s">
        <v>91</v>
      </c>
      <c r="E7463" t="s">
        <v>28067</v>
      </c>
      <c r="F7463" t="s">
        <v>5012</v>
      </c>
      <c r="G7463" t="s">
        <v>72</v>
      </c>
      <c r="H7463" t="s">
        <v>129</v>
      </c>
      <c r="I7463" t="s">
        <v>22</v>
      </c>
      <c r="J7463" t="s">
        <v>141</v>
      </c>
      <c r="K7463" t="s">
        <v>28068</v>
      </c>
      <c r="L7463" t="s">
        <v>28069</v>
      </c>
      <c r="M7463">
        <v>2.0866666660000002</v>
      </c>
      <c r="N7463">
        <v>0</v>
      </c>
      <c r="O7463">
        <v>0</v>
      </c>
      <c r="P7463">
        <v>23</v>
      </c>
      <c r="Q7463">
        <v>32</v>
      </c>
      <c r="R7463">
        <v>0</v>
      </c>
      <c r="S7463">
        <v>0</v>
      </c>
      <c r="T7463">
        <v>47.993333</v>
      </c>
      <c r="U7463">
        <v>66.773332999999994</v>
      </c>
    </row>
    <row r="7464" spans="1:21" x14ac:dyDescent="0.25">
      <c r="A7464" t="s">
        <v>28070</v>
      </c>
      <c r="B7464">
        <v>1</v>
      </c>
      <c r="C7464" t="s">
        <v>78</v>
      </c>
      <c r="D7464" t="s">
        <v>91</v>
      </c>
      <c r="E7464" t="s">
        <v>28071</v>
      </c>
      <c r="F7464" t="s">
        <v>4986</v>
      </c>
      <c r="G7464" t="s">
        <v>71</v>
      </c>
      <c r="H7464" t="s">
        <v>129</v>
      </c>
      <c r="I7464" t="s">
        <v>22</v>
      </c>
      <c r="J7464" t="s">
        <v>141</v>
      </c>
      <c r="K7464" t="s">
        <v>28072</v>
      </c>
      <c r="L7464" t="s">
        <v>28073</v>
      </c>
      <c r="M7464">
        <v>1.248888888</v>
      </c>
      <c r="N7464">
        <v>0</v>
      </c>
      <c r="O7464">
        <v>2</v>
      </c>
      <c r="P7464">
        <v>0</v>
      </c>
      <c r="Q7464">
        <v>11</v>
      </c>
      <c r="R7464">
        <v>0</v>
      </c>
      <c r="S7464">
        <v>2.4977779999999998</v>
      </c>
      <c r="T7464">
        <v>0</v>
      </c>
      <c r="U7464">
        <v>13.737778</v>
      </c>
    </row>
    <row r="7465" spans="1:21" x14ac:dyDescent="0.25">
      <c r="A7465" t="s">
        <v>28074</v>
      </c>
      <c r="B7465">
        <v>1</v>
      </c>
      <c r="C7465" t="s">
        <v>79</v>
      </c>
      <c r="D7465" t="s">
        <v>123</v>
      </c>
      <c r="E7465" t="s">
        <v>28075</v>
      </c>
      <c r="F7465" t="s">
        <v>5012</v>
      </c>
      <c r="G7465" t="s">
        <v>72</v>
      </c>
      <c r="H7465" t="s">
        <v>129</v>
      </c>
      <c r="I7465" t="s">
        <v>22</v>
      </c>
      <c r="J7465" t="s">
        <v>141</v>
      </c>
      <c r="K7465" t="s">
        <v>28076</v>
      </c>
      <c r="L7465" t="s">
        <v>28077</v>
      </c>
      <c r="M7465">
        <v>0.24666666600000001</v>
      </c>
      <c r="N7465">
        <v>0</v>
      </c>
      <c r="O7465">
        <v>0</v>
      </c>
      <c r="P7465">
        <v>1</v>
      </c>
      <c r="Q7465">
        <v>28</v>
      </c>
      <c r="R7465">
        <v>0</v>
      </c>
      <c r="S7465">
        <v>0</v>
      </c>
      <c r="T7465">
        <v>0.246667</v>
      </c>
      <c r="U7465">
        <v>6.9066669999999997</v>
      </c>
    </row>
    <row r="7466" spans="1:21" x14ac:dyDescent="0.25">
      <c r="A7466" t="s">
        <v>28078</v>
      </c>
      <c r="B7466">
        <v>1</v>
      </c>
      <c r="C7466" t="s">
        <v>79</v>
      </c>
      <c r="D7466" t="s">
        <v>123</v>
      </c>
      <c r="E7466" t="s">
        <v>24801</v>
      </c>
      <c r="F7466" t="s">
        <v>140</v>
      </c>
      <c r="G7466" t="s">
        <v>72</v>
      </c>
      <c r="H7466" t="s">
        <v>168</v>
      </c>
      <c r="I7466" t="s">
        <v>22</v>
      </c>
      <c r="J7466" t="s">
        <v>141</v>
      </c>
      <c r="K7466" t="s">
        <v>28079</v>
      </c>
      <c r="L7466" t="s">
        <v>28080</v>
      </c>
      <c r="M7466">
        <v>7.4999999999999997E-3</v>
      </c>
      <c r="N7466">
        <v>0</v>
      </c>
      <c r="O7466">
        <v>0</v>
      </c>
      <c r="P7466">
        <v>53</v>
      </c>
      <c r="Q7466">
        <v>864</v>
      </c>
      <c r="R7466">
        <v>0</v>
      </c>
      <c r="S7466">
        <v>0</v>
      </c>
      <c r="T7466">
        <v>0.39750000000000002</v>
      </c>
      <c r="U7466">
        <v>6.48</v>
      </c>
    </row>
    <row r="7467" spans="1:21" x14ac:dyDescent="0.25">
      <c r="A7467" t="s">
        <v>28081</v>
      </c>
      <c r="B7467">
        <v>1</v>
      </c>
      <c r="C7467" t="s">
        <v>79</v>
      </c>
      <c r="D7467" t="s">
        <v>123</v>
      </c>
      <c r="E7467" t="s">
        <v>3023</v>
      </c>
      <c r="F7467" t="s">
        <v>177</v>
      </c>
      <c r="G7467" t="s">
        <v>72</v>
      </c>
      <c r="H7467" t="s">
        <v>129</v>
      </c>
      <c r="I7467" t="s">
        <v>22</v>
      </c>
      <c r="J7467" t="s">
        <v>130</v>
      </c>
      <c r="K7467" t="s">
        <v>28082</v>
      </c>
      <c r="L7467" t="s">
        <v>28083</v>
      </c>
      <c r="M7467">
        <v>0.31777777699999998</v>
      </c>
      <c r="N7467">
        <v>0</v>
      </c>
      <c r="O7467">
        <v>0</v>
      </c>
      <c r="P7467">
        <v>1</v>
      </c>
      <c r="Q7467">
        <v>23</v>
      </c>
      <c r="R7467">
        <v>0</v>
      </c>
      <c r="S7467">
        <v>0</v>
      </c>
      <c r="T7467">
        <v>0.317778</v>
      </c>
      <c r="U7467">
        <v>7.3088889999999997</v>
      </c>
    </row>
    <row r="7468" spans="1:21" x14ac:dyDescent="0.25">
      <c r="A7468" t="s">
        <v>28084</v>
      </c>
      <c r="B7468">
        <v>1</v>
      </c>
      <c r="C7468" t="s">
        <v>78</v>
      </c>
      <c r="D7468" t="s">
        <v>90</v>
      </c>
      <c r="E7468" t="s">
        <v>28085</v>
      </c>
      <c r="F7468" t="s">
        <v>6823</v>
      </c>
      <c r="G7468" t="s">
        <v>71</v>
      </c>
      <c r="H7468" t="s">
        <v>129</v>
      </c>
      <c r="I7468" t="s">
        <v>22</v>
      </c>
      <c r="J7468" t="s">
        <v>141</v>
      </c>
      <c r="K7468" t="s">
        <v>28086</v>
      </c>
      <c r="L7468" t="s">
        <v>28087</v>
      </c>
      <c r="M7468">
        <v>0.66388888800000001</v>
      </c>
      <c r="N7468">
        <v>0</v>
      </c>
      <c r="O7468">
        <v>39</v>
      </c>
      <c r="P7468">
        <v>0</v>
      </c>
      <c r="Q7468">
        <v>1</v>
      </c>
      <c r="R7468">
        <v>0</v>
      </c>
      <c r="S7468">
        <v>25.891667000000002</v>
      </c>
      <c r="T7468">
        <v>0</v>
      </c>
      <c r="U7468">
        <v>0.66388899999999995</v>
      </c>
    </row>
    <row r="7469" spans="1:21" x14ac:dyDescent="0.25">
      <c r="A7469" t="s">
        <v>28088</v>
      </c>
      <c r="B7469">
        <v>1</v>
      </c>
      <c r="C7469" t="s">
        <v>78</v>
      </c>
      <c r="D7469" t="s">
        <v>92</v>
      </c>
      <c r="E7469" t="s">
        <v>28089</v>
      </c>
      <c r="F7469" t="s">
        <v>4991</v>
      </c>
      <c r="G7469" t="s">
        <v>71</v>
      </c>
      <c r="H7469" t="s">
        <v>129</v>
      </c>
      <c r="I7469" t="s">
        <v>22</v>
      </c>
      <c r="J7469" t="s">
        <v>141</v>
      </c>
      <c r="K7469" t="s">
        <v>28090</v>
      </c>
      <c r="L7469" t="s">
        <v>28091</v>
      </c>
      <c r="M7469">
        <v>0.97805555499999997</v>
      </c>
      <c r="N7469">
        <v>0</v>
      </c>
      <c r="O7469">
        <v>2</v>
      </c>
      <c r="P7469">
        <v>0</v>
      </c>
      <c r="Q7469">
        <v>0</v>
      </c>
      <c r="R7469">
        <v>0</v>
      </c>
      <c r="S7469">
        <v>1.9561109999999999</v>
      </c>
      <c r="T7469">
        <v>0</v>
      </c>
      <c r="U7469">
        <v>0</v>
      </c>
    </row>
    <row r="7470" spans="1:21" x14ac:dyDescent="0.25">
      <c r="A7470" t="s">
        <v>28092</v>
      </c>
      <c r="B7470">
        <v>1</v>
      </c>
      <c r="C7470" t="s">
        <v>78</v>
      </c>
      <c r="D7470" t="s">
        <v>95</v>
      </c>
      <c r="E7470" t="s">
        <v>28093</v>
      </c>
      <c r="F7470" t="s">
        <v>5012</v>
      </c>
      <c r="G7470" t="s">
        <v>72</v>
      </c>
      <c r="H7470" t="s">
        <v>129</v>
      </c>
      <c r="I7470" t="s">
        <v>22</v>
      </c>
      <c r="J7470" t="s">
        <v>141</v>
      </c>
      <c r="K7470" t="s">
        <v>28094</v>
      </c>
      <c r="L7470" t="s">
        <v>28095</v>
      </c>
      <c r="M7470">
        <v>2.244444444</v>
      </c>
      <c r="N7470">
        <v>0</v>
      </c>
      <c r="O7470">
        <v>0</v>
      </c>
      <c r="P7470">
        <v>1</v>
      </c>
      <c r="Q7470">
        <v>125</v>
      </c>
      <c r="R7470">
        <v>0</v>
      </c>
      <c r="S7470">
        <v>0</v>
      </c>
      <c r="T7470">
        <v>2.2444440000000001</v>
      </c>
      <c r="U7470">
        <v>280.55555600000002</v>
      </c>
    </row>
    <row r="7471" spans="1:21" x14ac:dyDescent="0.25">
      <c r="A7471" t="s">
        <v>28096</v>
      </c>
      <c r="B7471">
        <v>1</v>
      </c>
      <c r="C7471" t="s">
        <v>78</v>
      </c>
      <c r="D7471" t="s">
        <v>93</v>
      </c>
      <c r="E7471" t="s">
        <v>1954</v>
      </c>
      <c r="F7471" t="s">
        <v>5177</v>
      </c>
      <c r="G7471" t="s">
        <v>72</v>
      </c>
      <c r="H7471" t="s">
        <v>129</v>
      </c>
      <c r="I7471" t="s">
        <v>22</v>
      </c>
      <c r="J7471" t="s">
        <v>141</v>
      </c>
      <c r="K7471" t="s">
        <v>28097</v>
      </c>
      <c r="L7471" t="s">
        <v>28098</v>
      </c>
      <c r="M7471">
        <v>1.0261111110000001</v>
      </c>
      <c r="N7471">
        <v>8</v>
      </c>
      <c r="O7471">
        <v>836</v>
      </c>
      <c r="P7471">
        <v>245</v>
      </c>
      <c r="Q7471">
        <v>1998</v>
      </c>
      <c r="R7471">
        <v>8.2088889999999992</v>
      </c>
      <c r="S7471">
        <v>857.828889</v>
      </c>
      <c r="T7471">
        <v>251.397222</v>
      </c>
      <c r="U7471">
        <v>2050.17</v>
      </c>
    </row>
    <row r="7472" spans="1:21" x14ac:dyDescent="0.25">
      <c r="A7472" t="s">
        <v>28099</v>
      </c>
      <c r="B7472">
        <v>1</v>
      </c>
      <c r="C7472" t="s">
        <v>78</v>
      </c>
      <c r="D7472" t="s">
        <v>93</v>
      </c>
      <c r="E7472" t="s">
        <v>28100</v>
      </c>
      <c r="F7472" t="s">
        <v>140</v>
      </c>
      <c r="G7472" t="s">
        <v>72</v>
      </c>
      <c r="H7472" t="s">
        <v>129</v>
      </c>
      <c r="I7472" t="s">
        <v>22</v>
      </c>
      <c r="J7472" t="s">
        <v>141</v>
      </c>
      <c r="K7472" t="s">
        <v>28101</v>
      </c>
      <c r="L7472" t="s">
        <v>28102</v>
      </c>
      <c r="M7472">
        <v>0.13250000000000001</v>
      </c>
      <c r="N7472">
        <v>6</v>
      </c>
      <c r="O7472">
        <v>0</v>
      </c>
      <c r="P7472">
        <v>7</v>
      </c>
      <c r="Q7472">
        <v>0</v>
      </c>
      <c r="R7472">
        <v>0.79500000000000004</v>
      </c>
      <c r="S7472">
        <v>0</v>
      </c>
      <c r="T7472">
        <v>0.92749999999999999</v>
      </c>
      <c r="U7472">
        <v>0</v>
      </c>
    </row>
    <row r="7473" spans="1:21" x14ac:dyDescent="0.25">
      <c r="A7473" t="s">
        <v>28103</v>
      </c>
      <c r="B7473">
        <v>1</v>
      </c>
      <c r="C7473" t="s">
        <v>78</v>
      </c>
      <c r="D7473" t="s">
        <v>93</v>
      </c>
      <c r="E7473" t="s">
        <v>28104</v>
      </c>
      <c r="F7473" t="s">
        <v>140</v>
      </c>
      <c r="G7473" t="s">
        <v>72</v>
      </c>
      <c r="H7473" t="s">
        <v>129</v>
      </c>
      <c r="I7473" t="s">
        <v>22</v>
      </c>
      <c r="J7473" t="s">
        <v>141</v>
      </c>
      <c r="K7473" t="s">
        <v>28105</v>
      </c>
      <c r="L7473" t="s">
        <v>28106</v>
      </c>
      <c r="M7473">
        <v>1.2141666659999999</v>
      </c>
      <c r="N7473">
        <v>34</v>
      </c>
      <c r="O7473">
        <v>3515</v>
      </c>
      <c r="P7473">
        <v>39</v>
      </c>
      <c r="Q7473">
        <v>925</v>
      </c>
      <c r="R7473">
        <v>41.281666999999999</v>
      </c>
      <c r="S7473">
        <v>4267.7958310000004</v>
      </c>
      <c r="T7473">
        <v>47.352499999999999</v>
      </c>
      <c r="U7473">
        <v>1123.1041660000001</v>
      </c>
    </row>
    <row r="7474" spans="1:21" x14ac:dyDescent="0.25">
      <c r="A7474" t="s">
        <v>28107</v>
      </c>
      <c r="B7474">
        <v>1</v>
      </c>
      <c r="C7474" t="s">
        <v>78</v>
      </c>
      <c r="D7474" t="s">
        <v>93</v>
      </c>
      <c r="E7474" t="s">
        <v>28108</v>
      </c>
      <c r="F7474" t="s">
        <v>128</v>
      </c>
      <c r="G7474" t="s">
        <v>72</v>
      </c>
      <c r="H7474" t="s">
        <v>129</v>
      </c>
      <c r="I7474" t="s">
        <v>22</v>
      </c>
      <c r="J7474" t="s">
        <v>130</v>
      </c>
      <c r="K7474" t="s">
        <v>28109</v>
      </c>
      <c r="L7474" t="s">
        <v>28110</v>
      </c>
      <c r="M7474">
        <v>1.698594444</v>
      </c>
      <c r="N7474">
        <v>18</v>
      </c>
      <c r="O7474">
        <v>503</v>
      </c>
      <c r="P7474">
        <v>7</v>
      </c>
      <c r="Q7474">
        <v>0</v>
      </c>
      <c r="R7474">
        <v>30.5747</v>
      </c>
      <c r="S7474">
        <v>854.39300500000002</v>
      </c>
      <c r="T7474">
        <v>11.890161000000001</v>
      </c>
      <c r="U7474">
        <v>0</v>
      </c>
    </row>
    <row r="7475" spans="1:21" x14ac:dyDescent="0.25">
      <c r="A7475" t="s">
        <v>28111</v>
      </c>
      <c r="B7475">
        <v>1</v>
      </c>
      <c r="C7475" t="s">
        <v>78</v>
      </c>
      <c r="D7475" t="s">
        <v>93</v>
      </c>
      <c r="E7475" t="s">
        <v>28112</v>
      </c>
      <c r="F7475" t="s">
        <v>177</v>
      </c>
      <c r="G7475" t="s">
        <v>72</v>
      </c>
      <c r="H7475" t="s">
        <v>129</v>
      </c>
      <c r="I7475" t="s">
        <v>22</v>
      </c>
      <c r="J7475" t="s">
        <v>130</v>
      </c>
      <c r="K7475" t="s">
        <v>28113</v>
      </c>
      <c r="L7475" t="s">
        <v>28114</v>
      </c>
      <c r="M7475">
        <v>0.75138888800000003</v>
      </c>
      <c r="N7475">
        <v>38</v>
      </c>
      <c r="O7475">
        <v>3553</v>
      </c>
      <c r="P7475">
        <v>126</v>
      </c>
      <c r="Q7475">
        <v>1029</v>
      </c>
      <c r="R7475">
        <v>28.552778</v>
      </c>
      <c r="S7475">
        <v>2669.6847189999999</v>
      </c>
      <c r="T7475">
        <v>94.674999999999997</v>
      </c>
      <c r="U7475">
        <v>773.17916600000001</v>
      </c>
    </row>
    <row r="7476" spans="1:21" x14ac:dyDescent="0.25">
      <c r="A7476" t="s">
        <v>28115</v>
      </c>
      <c r="B7476">
        <v>1</v>
      </c>
      <c r="C7476" t="s">
        <v>78</v>
      </c>
      <c r="D7476" t="s">
        <v>93</v>
      </c>
      <c r="E7476" t="s">
        <v>28116</v>
      </c>
      <c r="F7476" t="s">
        <v>5748</v>
      </c>
      <c r="G7476" t="s">
        <v>71</v>
      </c>
      <c r="H7476" t="s">
        <v>129</v>
      </c>
      <c r="I7476" t="s">
        <v>22</v>
      </c>
      <c r="J7476" t="s">
        <v>141</v>
      </c>
      <c r="K7476" t="s">
        <v>28117</v>
      </c>
      <c r="L7476" t="s">
        <v>28118</v>
      </c>
      <c r="M7476">
        <v>1.3094444439999999</v>
      </c>
      <c r="N7476">
        <v>0</v>
      </c>
      <c r="O7476">
        <v>2</v>
      </c>
      <c r="P7476">
        <v>0</v>
      </c>
      <c r="Q7476">
        <v>41</v>
      </c>
      <c r="R7476">
        <v>0</v>
      </c>
      <c r="S7476">
        <v>2.6188889999999998</v>
      </c>
      <c r="T7476">
        <v>0</v>
      </c>
      <c r="U7476">
        <v>53.687221999999998</v>
      </c>
    </row>
    <row r="7477" spans="1:21" x14ac:dyDescent="0.25">
      <c r="A7477" t="s">
        <v>28119</v>
      </c>
      <c r="B7477">
        <v>1</v>
      </c>
      <c r="C7477" t="s">
        <v>78</v>
      </c>
      <c r="D7477" t="s">
        <v>81</v>
      </c>
      <c r="E7477" t="s">
        <v>28120</v>
      </c>
      <c r="F7477" t="s">
        <v>177</v>
      </c>
      <c r="G7477" t="s">
        <v>72</v>
      </c>
      <c r="H7477" t="s">
        <v>129</v>
      </c>
      <c r="I7477" t="s">
        <v>22</v>
      </c>
      <c r="J7477" t="s">
        <v>130</v>
      </c>
      <c r="K7477" t="s">
        <v>28121</v>
      </c>
      <c r="L7477" t="s">
        <v>28122</v>
      </c>
      <c r="M7477">
        <v>1.9552777770000001</v>
      </c>
      <c r="N7477">
        <v>0</v>
      </c>
      <c r="O7477">
        <v>4</v>
      </c>
      <c r="P7477">
        <v>0</v>
      </c>
      <c r="Q7477">
        <v>0</v>
      </c>
      <c r="R7477">
        <v>0</v>
      </c>
      <c r="S7477">
        <v>7.8211110000000001</v>
      </c>
      <c r="T7477">
        <v>0</v>
      </c>
      <c r="U7477">
        <v>0</v>
      </c>
    </row>
    <row r="7478" spans="1:21" x14ac:dyDescent="0.25">
      <c r="A7478" t="s">
        <v>28123</v>
      </c>
      <c r="B7478">
        <v>1</v>
      </c>
      <c r="C7478" t="s">
        <v>79</v>
      </c>
      <c r="D7478" t="s">
        <v>111</v>
      </c>
      <c r="E7478" t="s">
        <v>28124</v>
      </c>
      <c r="F7478" t="s">
        <v>5012</v>
      </c>
      <c r="G7478" t="s">
        <v>72</v>
      </c>
      <c r="H7478" t="s">
        <v>129</v>
      </c>
      <c r="I7478" t="s">
        <v>22</v>
      </c>
      <c r="J7478" t="s">
        <v>141</v>
      </c>
      <c r="K7478" t="s">
        <v>28125</v>
      </c>
      <c r="L7478" t="s">
        <v>28126</v>
      </c>
      <c r="M7478">
        <v>1.8988888880000001</v>
      </c>
      <c r="N7478">
        <v>0</v>
      </c>
      <c r="O7478">
        <v>0</v>
      </c>
      <c r="P7478">
        <v>4</v>
      </c>
      <c r="Q7478">
        <v>169</v>
      </c>
      <c r="R7478">
        <v>0</v>
      </c>
      <c r="S7478">
        <v>0</v>
      </c>
      <c r="T7478">
        <v>7.5955560000000002</v>
      </c>
      <c r="U7478">
        <v>320.91222199999999</v>
      </c>
    </row>
    <row r="7479" spans="1:21" x14ac:dyDescent="0.25">
      <c r="A7479" t="s">
        <v>28127</v>
      </c>
      <c r="B7479">
        <v>1</v>
      </c>
      <c r="C7479" t="s">
        <v>78</v>
      </c>
      <c r="D7479" t="s">
        <v>99</v>
      </c>
      <c r="E7479" t="s">
        <v>28128</v>
      </c>
      <c r="F7479" t="s">
        <v>5012</v>
      </c>
      <c r="G7479" t="s">
        <v>72</v>
      </c>
      <c r="H7479" t="s">
        <v>129</v>
      </c>
      <c r="I7479" t="s">
        <v>22</v>
      </c>
      <c r="J7479" t="s">
        <v>141</v>
      </c>
      <c r="K7479" t="s">
        <v>28129</v>
      </c>
      <c r="L7479" t="s">
        <v>28130</v>
      </c>
      <c r="M7479">
        <v>1.122777777</v>
      </c>
      <c r="N7479">
        <v>2</v>
      </c>
      <c r="O7479">
        <v>182</v>
      </c>
      <c r="P7479">
        <v>0</v>
      </c>
      <c r="Q7479">
        <v>0</v>
      </c>
      <c r="R7479">
        <v>2.2455560000000001</v>
      </c>
      <c r="S7479">
        <v>204.34555499999999</v>
      </c>
      <c r="T7479">
        <v>0</v>
      </c>
      <c r="U7479">
        <v>0</v>
      </c>
    </row>
    <row r="7480" spans="1:21" x14ac:dyDescent="0.25">
      <c r="A7480" t="s">
        <v>28131</v>
      </c>
      <c r="B7480">
        <v>1</v>
      </c>
      <c r="C7480" t="s">
        <v>79</v>
      </c>
      <c r="D7480" t="s">
        <v>110</v>
      </c>
      <c r="E7480" t="s">
        <v>28132</v>
      </c>
      <c r="F7480" t="s">
        <v>4991</v>
      </c>
      <c r="G7480" t="s">
        <v>71</v>
      </c>
      <c r="H7480" t="s">
        <v>129</v>
      </c>
      <c r="I7480" t="s">
        <v>22</v>
      </c>
      <c r="J7480" t="s">
        <v>141</v>
      </c>
      <c r="K7480" t="s">
        <v>28133</v>
      </c>
      <c r="L7480" t="s">
        <v>28134</v>
      </c>
      <c r="M7480">
        <v>0.61055555500000003</v>
      </c>
      <c r="N7480">
        <v>0</v>
      </c>
      <c r="O7480">
        <v>1</v>
      </c>
      <c r="P7480">
        <v>0</v>
      </c>
      <c r="Q7480">
        <v>0</v>
      </c>
      <c r="R7480">
        <v>0</v>
      </c>
      <c r="S7480">
        <v>0.61055599999999999</v>
      </c>
      <c r="T7480">
        <v>0</v>
      </c>
      <c r="U7480">
        <v>0</v>
      </c>
    </row>
    <row r="7481" spans="1:21" x14ac:dyDescent="0.25">
      <c r="A7481" t="s">
        <v>28135</v>
      </c>
      <c r="B7481">
        <v>1</v>
      </c>
      <c r="C7481" t="s">
        <v>79</v>
      </c>
      <c r="D7481" t="s">
        <v>120</v>
      </c>
      <c r="E7481" t="s">
        <v>28136</v>
      </c>
      <c r="F7481" t="s">
        <v>140</v>
      </c>
      <c r="G7481" t="s">
        <v>72</v>
      </c>
      <c r="H7481" t="s">
        <v>129</v>
      </c>
      <c r="I7481" t="s">
        <v>22</v>
      </c>
      <c r="J7481" t="s">
        <v>141</v>
      </c>
      <c r="K7481" t="s">
        <v>28137</v>
      </c>
      <c r="L7481" t="s">
        <v>28138</v>
      </c>
      <c r="M7481">
        <v>1.0308333329999999</v>
      </c>
      <c r="N7481">
        <v>12</v>
      </c>
      <c r="O7481">
        <v>569</v>
      </c>
      <c r="P7481">
        <v>0</v>
      </c>
      <c r="Q7481">
        <v>0</v>
      </c>
      <c r="R7481">
        <v>12.37</v>
      </c>
      <c r="S7481">
        <v>586.54416600000002</v>
      </c>
      <c r="T7481">
        <v>0</v>
      </c>
      <c r="U7481">
        <v>0</v>
      </c>
    </row>
    <row r="7482" spans="1:21" x14ac:dyDescent="0.25">
      <c r="A7482" t="s">
        <v>28139</v>
      </c>
      <c r="B7482">
        <v>1</v>
      </c>
      <c r="C7482" t="s">
        <v>78</v>
      </c>
      <c r="D7482" t="s">
        <v>93</v>
      </c>
      <c r="E7482" t="s">
        <v>28140</v>
      </c>
      <c r="F7482" t="s">
        <v>5748</v>
      </c>
      <c r="G7482" t="s">
        <v>71</v>
      </c>
      <c r="H7482" t="s">
        <v>129</v>
      </c>
      <c r="I7482" t="s">
        <v>22</v>
      </c>
      <c r="J7482" t="s">
        <v>141</v>
      </c>
      <c r="K7482" t="s">
        <v>28141</v>
      </c>
      <c r="L7482" t="s">
        <v>28142</v>
      </c>
      <c r="M7482">
        <v>0.64611111099999996</v>
      </c>
      <c r="N7482">
        <v>2</v>
      </c>
      <c r="O7482">
        <v>24</v>
      </c>
      <c r="P7482">
        <v>0</v>
      </c>
      <c r="Q7482">
        <v>0</v>
      </c>
      <c r="R7482">
        <v>1.292222</v>
      </c>
      <c r="S7482">
        <v>15.506667</v>
      </c>
      <c r="T7482">
        <v>0</v>
      </c>
      <c r="U7482">
        <v>0</v>
      </c>
    </row>
    <row r="7483" spans="1:21" x14ac:dyDescent="0.25">
      <c r="A7483" t="s">
        <v>28143</v>
      </c>
      <c r="B7483">
        <v>1</v>
      </c>
      <c r="C7483" t="s">
        <v>78</v>
      </c>
      <c r="D7483" t="s">
        <v>91</v>
      </c>
      <c r="E7483" t="s">
        <v>2476</v>
      </c>
      <c r="F7483" t="s">
        <v>140</v>
      </c>
      <c r="G7483" t="s">
        <v>72</v>
      </c>
      <c r="H7483" t="s">
        <v>129</v>
      </c>
      <c r="I7483" t="s">
        <v>22</v>
      </c>
      <c r="J7483" t="s">
        <v>141</v>
      </c>
      <c r="K7483" t="s">
        <v>28144</v>
      </c>
      <c r="L7483" t="s">
        <v>28145</v>
      </c>
      <c r="M7483">
        <v>0.43027777699999997</v>
      </c>
      <c r="N7483">
        <v>0</v>
      </c>
      <c r="O7483">
        <v>0</v>
      </c>
      <c r="P7483">
        <v>14</v>
      </c>
      <c r="Q7483">
        <v>336</v>
      </c>
      <c r="R7483">
        <v>0</v>
      </c>
      <c r="S7483">
        <v>0</v>
      </c>
      <c r="T7483">
        <v>6.0238889999999996</v>
      </c>
      <c r="U7483">
        <v>144.57333299999999</v>
      </c>
    </row>
    <row r="7484" spans="1:21" x14ac:dyDescent="0.25">
      <c r="A7484" t="s">
        <v>28146</v>
      </c>
      <c r="B7484">
        <v>1</v>
      </c>
      <c r="C7484" t="s">
        <v>79</v>
      </c>
      <c r="D7484" t="s">
        <v>112</v>
      </c>
      <c r="E7484" t="s">
        <v>28147</v>
      </c>
      <c r="F7484" t="s">
        <v>140</v>
      </c>
      <c r="G7484" t="s">
        <v>72</v>
      </c>
      <c r="H7484" t="s">
        <v>129</v>
      </c>
      <c r="I7484" t="s">
        <v>22</v>
      </c>
      <c r="J7484" t="s">
        <v>141</v>
      </c>
      <c r="K7484" t="s">
        <v>28148</v>
      </c>
      <c r="L7484" t="s">
        <v>28149</v>
      </c>
      <c r="M7484">
        <v>0.17361111100000001</v>
      </c>
      <c r="N7484">
        <v>9</v>
      </c>
      <c r="O7484">
        <v>1057</v>
      </c>
      <c r="P7484">
        <v>0</v>
      </c>
      <c r="Q7484">
        <v>0</v>
      </c>
      <c r="R7484">
        <v>1.5625</v>
      </c>
      <c r="S7484">
        <v>183.506944</v>
      </c>
      <c r="T7484">
        <v>0</v>
      </c>
      <c r="U7484">
        <v>0</v>
      </c>
    </row>
    <row r="7485" spans="1:21" x14ac:dyDescent="0.25">
      <c r="A7485" t="s">
        <v>28150</v>
      </c>
      <c r="B7485">
        <v>1</v>
      </c>
      <c r="C7485" t="s">
        <v>79</v>
      </c>
      <c r="D7485" t="s">
        <v>122</v>
      </c>
      <c r="E7485" t="s">
        <v>7824</v>
      </c>
      <c r="F7485" t="s">
        <v>140</v>
      </c>
      <c r="G7485" t="s">
        <v>72</v>
      </c>
      <c r="H7485" t="s">
        <v>129</v>
      </c>
      <c r="I7485" t="s">
        <v>22</v>
      </c>
      <c r="J7485" t="s">
        <v>141</v>
      </c>
      <c r="K7485" t="s">
        <v>28151</v>
      </c>
      <c r="L7485" t="s">
        <v>28152</v>
      </c>
      <c r="M7485">
        <v>0.43638888799999997</v>
      </c>
      <c r="N7485">
        <v>24</v>
      </c>
      <c r="O7485">
        <v>3381</v>
      </c>
      <c r="P7485">
        <v>0</v>
      </c>
      <c r="Q7485">
        <v>5</v>
      </c>
      <c r="R7485">
        <v>10.473333</v>
      </c>
      <c r="S7485">
        <v>1475.43083</v>
      </c>
      <c r="T7485">
        <v>0</v>
      </c>
      <c r="U7485">
        <v>2.1819440000000001</v>
      </c>
    </row>
    <row r="7486" spans="1:21" x14ac:dyDescent="0.25">
      <c r="A7486" t="s">
        <v>28153</v>
      </c>
      <c r="B7486">
        <v>1</v>
      </c>
      <c r="C7486" t="s">
        <v>78</v>
      </c>
      <c r="D7486" t="s">
        <v>103</v>
      </c>
      <c r="E7486" t="s">
        <v>23323</v>
      </c>
      <c r="F7486" t="s">
        <v>140</v>
      </c>
      <c r="G7486" t="s">
        <v>72</v>
      </c>
      <c r="H7486" t="s">
        <v>129</v>
      </c>
      <c r="I7486" t="s">
        <v>22</v>
      </c>
      <c r="J7486" t="s">
        <v>141</v>
      </c>
      <c r="K7486" t="s">
        <v>28154</v>
      </c>
      <c r="L7486" t="s">
        <v>28155</v>
      </c>
      <c r="M7486">
        <v>0.82250000000000001</v>
      </c>
      <c r="N7486">
        <v>0</v>
      </c>
      <c r="O7486">
        <v>0</v>
      </c>
      <c r="P7486">
        <v>269</v>
      </c>
      <c r="Q7486">
        <v>2286</v>
      </c>
      <c r="R7486">
        <v>0</v>
      </c>
      <c r="S7486">
        <v>0</v>
      </c>
      <c r="T7486">
        <v>221.2525</v>
      </c>
      <c r="U7486">
        <v>1880.2349999999999</v>
      </c>
    </row>
    <row r="7487" spans="1:21" x14ac:dyDescent="0.25">
      <c r="A7487" t="s">
        <v>28156</v>
      </c>
      <c r="B7487">
        <v>1</v>
      </c>
      <c r="C7487" t="s">
        <v>78</v>
      </c>
      <c r="D7487" t="s">
        <v>103</v>
      </c>
      <c r="E7487" t="s">
        <v>28157</v>
      </c>
      <c r="F7487" t="s">
        <v>4991</v>
      </c>
      <c r="G7487" t="s">
        <v>71</v>
      </c>
      <c r="H7487" t="s">
        <v>129</v>
      </c>
      <c r="I7487" t="s">
        <v>22</v>
      </c>
      <c r="J7487" t="s">
        <v>141</v>
      </c>
      <c r="K7487" t="s">
        <v>28158</v>
      </c>
      <c r="L7487" t="s">
        <v>28159</v>
      </c>
      <c r="M7487">
        <v>2.6719444440000002</v>
      </c>
      <c r="N7487">
        <v>0</v>
      </c>
      <c r="O7487">
        <v>1</v>
      </c>
      <c r="P7487">
        <v>0</v>
      </c>
      <c r="Q7487">
        <v>0</v>
      </c>
      <c r="R7487">
        <v>0</v>
      </c>
      <c r="S7487">
        <v>2.6719439999999999</v>
      </c>
      <c r="T7487">
        <v>0</v>
      </c>
      <c r="U7487">
        <v>0</v>
      </c>
    </row>
    <row r="7488" spans="1:21" x14ac:dyDescent="0.25">
      <c r="A7488" t="s">
        <v>28160</v>
      </c>
      <c r="B7488">
        <v>1</v>
      </c>
      <c r="C7488" t="s">
        <v>78</v>
      </c>
      <c r="D7488" t="s">
        <v>102</v>
      </c>
      <c r="E7488" t="s">
        <v>28161</v>
      </c>
      <c r="F7488" t="s">
        <v>4991</v>
      </c>
      <c r="G7488" t="s">
        <v>71</v>
      </c>
      <c r="H7488" t="s">
        <v>129</v>
      </c>
      <c r="I7488" t="s">
        <v>22</v>
      </c>
      <c r="J7488" t="s">
        <v>141</v>
      </c>
      <c r="K7488" t="s">
        <v>28162</v>
      </c>
      <c r="L7488" t="s">
        <v>28163</v>
      </c>
      <c r="M7488">
        <v>4.4283333330000003</v>
      </c>
      <c r="N7488">
        <v>0</v>
      </c>
      <c r="O7488">
        <v>1</v>
      </c>
      <c r="P7488">
        <v>0</v>
      </c>
      <c r="Q7488">
        <v>0</v>
      </c>
      <c r="R7488">
        <v>0</v>
      </c>
      <c r="S7488">
        <v>4.4283330000000003</v>
      </c>
      <c r="T7488">
        <v>0</v>
      </c>
      <c r="U7488">
        <v>0</v>
      </c>
    </row>
    <row r="7489" spans="1:21" x14ac:dyDescent="0.25">
      <c r="A7489" t="s">
        <v>28164</v>
      </c>
      <c r="B7489">
        <v>1</v>
      </c>
      <c r="C7489" t="s">
        <v>78</v>
      </c>
      <c r="D7489" t="s">
        <v>91</v>
      </c>
      <c r="E7489" t="s">
        <v>28165</v>
      </c>
      <c r="F7489" t="s">
        <v>5470</v>
      </c>
      <c r="G7489" t="s">
        <v>71</v>
      </c>
      <c r="H7489" t="s">
        <v>129</v>
      </c>
      <c r="I7489" t="s">
        <v>22</v>
      </c>
      <c r="J7489" t="s">
        <v>141</v>
      </c>
      <c r="K7489" t="s">
        <v>28166</v>
      </c>
      <c r="L7489" t="s">
        <v>28167</v>
      </c>
      <c r="M7489">
        <v>1.5877777769999999</v>
      </c>
      <c r="N7489">
        <v>0</v>
      </c>
      <c r="O7489">
        <v>0</v>
      </c>
      <c r="P7489">
        <v>0</v>
      </c>
      <c r="Q7489">
        <v>10</v>
      </c>
      <c r="R7489">
        <v>0</v>
      </c>
      <c r="S7489">
        <v>0</v>
      </c>
      <c r="T7489">
        <v>0</v>
      </c>
      <c r="U7489">
        <v>15.877777999999999</v>
      </c>
    </row>
    <row r="7490" spans="1:21" x14ac:dyDescent="0.25">
      <c r="A7490" t="s">
        <v>28168</v>
      </c>
      <c r="B7490">
        <v>1</v>
      </c>
      <c r="C7490" t="s">
        <v>79</v>
      </c>
      <c r="D7490" t="s">
        <v>125</v>
      </c>
      <c r="E7490" t="s">
        <v>28169</v>
      </c>
      <c r="F7490" t="s">
        <v>5012</v>
      </c>
      <c r="G7490" t="s">
        <v>72</v>
      </c>
      <c r="H7490" t="s">
        <v>129</v>
      </c>
      <c r="I7490" t="s">
        <v>22</v>
      </c>
      <c r="J7490" t="s">
        <v>141</v>
      </c>
      <c r="K7490" t="s">
        <v>28170</v>
      </c>
      <c r="L7490" t="s">
        <v>28171</v>
      </c>
      <c r="M7490">
        <v>5.89</v>
      </c>
      <c r="N7490">
        <v>2</v>
      </c>
      <c r="O7490">
        <v>61</v>
      </c>
      <c r="P7490">
        <v>0</v>
      </c>
      <c r="Q7490">
        <v>14</v>
      </c>
      <c r="R7490">
        <v>11.78</v>
      </c>
      <c r="S7490">
        <v>359.29</v>
      </c>
      <c r="T7490">
        <v>0</v>
      </c>
      <c r="U7490">
        <v>82.46</v>
      </c>
    </row>
    <row r="7491" spans="1:21" x14ac:dyDescent="0.25">
      <c r="A7491" t="s">
        <v>28172</v>
      </c>
      <c r="B7491">
        <v>1</v>
      </c>
      <c r="C7491" t="s">
        <v>78</v>
      </c>
      <c r="D7491" t="s">
        <v>83</v>
      </c>
      <c r="E7491" t="s">
        <v>12385</v>
      </c>
      <c r="F7491" t="s">
        <v>6310</v>
      </c>
      <c r="G7491" t="s">
        <v>71</v>
      </c>
      <c r="H7491" t="s">
        <v>129</v>
      </c>
      <c r="I7491" t="s">
        <v>22</v>
      </c>
      <c r="J7491" t="s">
        <v>141</v>
      </c>
      <c r="K7491" t="s">
        <v>22192</v>
      </c>
      <c r="L7491" t="s">
        <v>28173</v>
      </c>
      <c r="M7491">
        <v>3.8488888879999998</v>
      </c>
      <c r="N7491">
        <v>0</v>
      </c>
      <c r="O7491">
        <v>137</v>
      </c>
      <c r="P7491">
        <v>0</v>
      </c>
      <c r="Q7491">
        <v>0</v>
      </c>
      <c r="R7491">
        <v>0</v>
      </c>
      <c r="S7491">
        <v>527.29777799999999</v>
      </c>
      <c r="T7491">
        <v>0</v>
      </c>
      <c r="U7491">
        <v>0</v>
      </c>
    </row>
    <row r="7492" spans="1:21" x14ac:dyDescent="0.25">
      <c r="A7492" t="s">
        <v>28174</v>
      </c>
      <c r="B7492">
        <v>1</v>
      </c>
      <c r="C7492" t="s">
        <v>78</v>
      </c>
      <c r="D7492" t="s">
        <v>102</v>
      </c>
      <c r="E7492" t="s">
        <v>24072</v>
      </c>
      <c r="F7492" t="s">
        <v>140</v>
      </c>
      <c r="G7492" t="s">
        <v>72</v>
      </c>
      <c r="H7492" t="s">
        <v>129</v>
      </c>
      <c r="I7492" t="s">
        <v>22</v>
      </c>
      <c r="J7492" t="s">
        <v>141</v>
      </c>
      <c r="K7492" t="s">
        <v>28175</v>
      </c>
      <c r="L7492" t="s">
        <v>28176</v>
      </c>
      <c r="M7492">
        <v>0.83555555500000001</v>
      </c>
      <c r="N7492">
        <v>0</v>
      </c>
      <c r="O7492">
        <v>953</v>
      </c>
      <c r="P7492">
        <v>90</v>
      </c>
      <c r="Q7492">
        <v>1739</v>
      </c>
      <c r="R7492">
        <v>0</v>
      </c>
      <c r="S7492">
        <v>796.28444400000001</v>
      </c>
      <c r="T7492">
        <v>75.2</v>
      </c>
      <c r="U7492">
        <v>1453.0311099999999</v>
      </c>
    </row>
    <row r="7493" spans="1:21" x14ac:dyDescent="0.25">
      <c r="A7493" t="s">
        <v>28177</v>
      </c>
      <c r="B7493">
        <v>1</v>
      </c>
      <c r="C7493" t="s">
        <v>78</v>
      </c>
      <c r="D7493" t="s">
        <v>102</v>
      </c>
      <c r="E7493" t="s">
        <v>28178</v>
      </c>
      <c r="F7493" t="s">
        <v>5012</v>
      </c>
      <c r="G7493" t="s">
        <v>72</v>
      </c>
      <c r="H7493" t="s">
        <v>129</v>
      </c>
      <c r="I7493" t="s">
        <v>22</v>
      </c>
      <c r="J7493" t="s">
        <v>141</v>
      </c>
      <c r="K7493" t="s">
        <v>20971</v>
      </c>
      <c r="L7493" t="s">
        <v>28179</v>
      </c>
      <c r="M7493">
        <v>1.497222222</v>
      </c>
      <c r="N7493">
        <v>0</v>
      </c>
      <c r="O7493">
        <v>0</v>
      </c>
      <c r="P7493">
        <v>1</v>
      </c>
      <c r="Q7493">
        <v>14</v>
      </c>
      <c r="R7493">
        <v>0</v>
      </c>
      <c r="S7493">
        <v>0</v>
      </c>
      <c r="T7493">
        <v>1.4972220000000001</v>
      </c>
      <c r="U7493">
        <v>20.961110999999999</v>
      </c>
    </row>
    <row r="7494" spans="1:21" x14ac:dyDescent="0.25">
      <c r="A7494" t="s">
        <v>28180</v>
      </c>
      <c r="B7494">
        <v>1</v>
      </c>
      <c r="C7494" t="s">
        <v>78</v>
      </c>
      <c r="D7494" t="s">
        <v>102</v>
      </c>
      <c r="E7494" t="s">
        <v>28181</v>
      </c>
      <c r="F7494" t="s">
        <v>5029</v>
      </c>
      <c r="G7494" t="s">
        <v>71</v>
      </c>
      <c r="H7494" t="s">
        <v>129</v>
      </c>
      <c r="I7494" t="s">
        <v>22</v>
      </c>
      <c r="J7494" t="s">
        <v>141</v>
      </c>
      <c r="K7494" t="s">
        <v>28182</v>
      </c>
      <c r="L7494" t="s">
        <v>28183</v>
      </c>
      <c r="M7494">
        <v>1.1047222219999999</v>
      </c>
      <c r="N7494">
        <v>0</v>
      </c>
      <c r="O7494">
        <v>0</v>
      </c>
      <c r="P7494">
        <v>0</v>
      </c>
      <c r="Q7494">
        <v>31</v>
      </c>
      <c r="R7494">
        <v>0</v>
      </c>
      <c r="S7494">
        <v>0</v>
      </c>
      <c r="T7494">
        <v>0</v>
      </c>
      <c r="U7494">
        <v>34.246389000000001</v>
      </c>
    </row>
    <row r="7495" spans="1:21" x14ac:dyDescent="0.25">
      <c r="A7495" t="s">
        <v>28184</v>
      </c>
      <c r="B7495">
        <v>1</v>
      </c>
      <c r="C7495" t="s">
        <v>78</v>
      </c>
      <c r="D7495" t="s">
        <v>107</v>
      </c>
      <c r="E7495" t="s">
        <v>28185</v>
      </c>
      <c r="F7495" t="s">
        <v>4996</v>
      </c>
      <c r="G7495" t="s">
        <v>71</v>
      </c>
      <c r="H7495" t="s">
        <v>129</v>
      </c>
      <c r="I7495" t="s">
        <v>22</v>
      </c>
      <c r="J7495" t="s">
        <v>141</v>
      </c>
      <c r="K7495" t="s">
        <v>28186</v>
      </c>
      <c r="L7495" t="s">
        <v>28187</v>
      </c>
      <c r="M7495">
        <v>2.4969444439999999</v>
      </c>
      <c r="N7495">
        <v>0</v>
      </c>
      <c r="O7495">
        <v>0</v>
      </c>
      <c r="P7495">
        <v>0</v>
      </c>
      <c r="Q7495">
        <v>24</v>
      </c>
      <c r="R7495">
        <v>0</v>
      </c>
      <c r="S7495">
        <v>0</v>
      </c>
      <c r="T7495">
        <v>0</v>
      </c>
      <c r="U7495">
        <v>59.926667000000002</v>
      </c>
    </row>
    <row r="7496" spans="1:21" x14ac:dyDescent="0.25">
      <c r="A7496" t="s">
        <v>28188</v>
      </c>
      <c r="B7496">
        <v>1</v>
      </c>
      <c r="C7496" t="s">
        <v>78</v>
      </c>
      <c r="D7496" t="s">
        <v>91</v>
      </c>
      <c r="E7496" t="s">
        <v>28067</v>
      </c>
      <c r="F7496" t="s">
        <v>140</v>
      </c>
      <c r="G7496" t="s">
        <v>72</v>
      </c>
      <c r="H7496" t="s">
        <v>129</v>
      </c>
      <c r="I7496" t="s">
        <v>22</v>
      </c>
      <c r="J7496" t="s">
        <v>141</v>
      </c>
      <c r="K7496" t="s">
        <v>28189</v>
      </c>
      <c r="L7496" t="s">
        <v>28190</v>
      </c>
      <c r="M7496">
        <v>0.97666666599999996</v>
      </c>
      <c r="N7496">
        <v>0</v>
      </c>
      <c r="O7496">
        <v>0</v>
      </c>
      <c r="P7496">
        <v>23</v>
      </c>
      <c r="Q7496">
        <v>32</v>
      </c>
      <c r="R7496">
        <v>0</v>
      </c>
      <c r="S7496">
        <v>0</v>
      </c>
      <c r="T7496">
        <v>22.463332999999999</v>
      </c>
      <c r="U7496">
        <v>31.253333000000001</v>
      </c>
    </row>
    <row r="7497" spans="1:21" x14ac:dyDescent="0.25">
      <c r="A7497" t="s">
        <v>28191</v>
      </c>
      <c r="B7497">
        <v>1</v>
      </c>
      <c r="C7497" t="s">
        <v>78</v>
      </c>
      <c r="D7497" t="s">
        <v>96</v>
      </c>
      <c r="E7497" t="s">
        <v>28192</v>
      </c>
      <c r="F7497" t="s">
        <v>4991</v>
      </c>
      <c r="G7497" t="s">
        <v>71</v>
      </c>
      <c r="H7497" t="s">
        <v>129</v>
      </c>
      <c r="I7497" t="s">
        <v>22</v>
      </c>
      <c r="J7497" t="s">
        <v>141</v>
      </c>
      <c r="K7497" t="s">
        <v>28193</v>
      </c>
      <c r="L7497" t="s">
        <v>28194</v>
      </c>
      <c r="M7497">
        <v>5.8352777769999999</v>
      </c>
      <c r="N7497">
        <v>0</v>
      </c>
      <c r="O7497">
        <v>3</v>
      </c>
      <c r="P7497">
        <v>0</v>
      </c>
      <c r="Q7497">
        <v>0</v>
      </c>
      <c r="R7497">
        <v>0</v>
      </c>
      <c r="S7497">
        <v>17.505832999999999</v>
      </c>
      <c r="T7497">
        <v>0</v>
      </c>
      <c r="U7497">
        <v>0</v>
      </c>
    </row>
    <row r="7498" spans="1:21" x14ac:dyDescent="0.25">
      <c r="A7498" t="s">
        <v>28195</v>
      </c>
      <c r="B7498">
        <v>1</v>
      </c>
      <c r="C7498" t="s">
        <v>78</v>
      </c>
      <c r="D7498" t="s">
        <v>96</v>
      </c>
      <c r="E7498" t="s">
        <v>28196</v>
      </c>
      <c r="F7498" t="s">
        <v>4991</v>
      </c>
      <c r="G7498" t="s">
        <v>71</v>
      </c>
      <c r="H7498" t="s">
        <v>129</v>
      </c>
      <c r="I7498" t="s">
        <v>22</v>
      </c>
      <c r="J7498" t="s">
        <v>141</v>
      </c>
      <c r="K7498" t="s">
        <v>28197</v>
      </c>
      <c r="L7498" t="s">
        <v>28198</v>
      </c>
      <c r="M7498">
        <v>4.5066666660000001</v>
      </c>
      <c r="N7498">
        <v>0</v>
      </c>
      <c r="O7498">
        <v>1</v>
      </c>
      <c r="P7498">
        <v>0</v>
      </c>
      <c r="Q7498">
        <v>0</v>
      </c>
      <c r="R7498">
        <v>0</v>
      </c>
      <c r="S7498">
        <v>4.5066670000000002</v>
      </c>
      <c r="T7498">
        <v>0</v>
      </c>
      <c r="U7498">
        <v>0</v>
      </c>
    </row>
    <row r="7499" spans="1:21" x14ac:dyDescent="0.25">
      <c r="A7499" t="s">
        <v>28199</v>
      </c>
      <c r="B7499">
        <v>1</v>
      </c>
      <c r="C7499" t="s">
        <v>78</v>
      </c>
      <c r="D7499" t="s">
        <v>96</v>
      </c>
      <c r="E7499" t="s">
        <v>28200</v>
      </c>
      <c r="F7499" t="s">
        <v>4991</v>
      </c>
      <c r="G7499" t="s">
        <v>71</v>
      </c>
      <c r="H7499" t="s">
        <v>129</v>
      </c>
      <c r="I7499" t="s">
        <v>22</v>
      </c>
      <c r="J7499" t="s">
        <v>141</v>
      </c>
      <c r="K7499" t="s">
        <v>28201</v>
      </c>
      <c r="L7499" t="s">
        <v>28202</v>
      </c>
      <c r="M7499">
        <v>5.3475000000000001</v>
      </c>
      <c r="N7499">
        <v>0</v>
      </c>
      <c r="O7499">
        <v>1</v>
      </c>
      <c r="P7499">
        <v>0</v>
      </c>
      <c r="Q7499">
        <v>0</v>
      </c>
      <c r="R7499">
        <v>0</v>
      </c>
      <c r="S7499">
        <v>5.3475000000000001</v>
      </c>
      <c r="T7499">
        <v>0</v>
      </c>
      <c r="U7499">
        <v>0</v>
      </c>
    </row>
    <row r="7500" spans="1:21" x14ac:dyDescent="0.25">
      <c r="A7500" t="s">
        <v>28203</v>
      </c>
      <c r="B7500">
        <v>1</v>
      </c>
      <c r="C7500" t="s">
        <v>78</v>
      </c>
      <c r="D7500" t="s">
        <v>96</v>
      </c>
      <c r="E7500" t="s">
        <v>28204</v>
      </c>
      <c r="F7500" t="s">
        <v>4991</v>
      </c>
      <c r="G7500" t="s">
        <v>71</v>
      </c>
      <c r="H7500" t="s">
        <v>129</v>
      </c>
      <c r="I7500" t="s">
        <v>22</v>
      </c>
      <c r="J7500" t="s">
        <v>141</v>
      </c>
      <c r="K7500" t="s">
        <v>28205</v>
      </c>
      <c r="L7500" t="s">
        <v>28206</v>
      </c>
      <c r="M7500">
        <v>3.1866666659999998</v>
      </c>
      <c r="N7500">
        <v>0</v>
      </c>
      <c r="O7500">
        <v>7</v>
      </c>
      <c r="P7500">
        <v>0</v>
      </c>
      <c r="Q7500">
        <v>0</v>
      </c>
      <c r="R7500">
        <v>0</v>
      </c>
      <c r="S7500">
        <v>22.306667000000001</v>
      </c>
      <c r="T7500">
        <v>0</v>
      </c>
      <c r="U7500">
        <v>0</v>
      </c>
    </row>
    <row r="7501" spans="1:21" x14ac:dyDescent="0.25">
      <c r="A7501" t="s">
        <v>28207</v>
      </c>
      <c r="B7501">
        <v>1</v>
      </c>
      <c r="C7501" t="s">
        <v>79</v>
      </c>
      <c r="D7501" t="s">
        <v>114</v>
      </c>
      <c r="E7501" t="s">
        <v>28208</v>
      </c>
      <c r="F7501" t="s">
        <v>5012</v>
      </c>
      <c r="G7501" t="s">
        <v>72</v>
      </c>
      <c r="H7501" t="s">
        <v>129</v>
      </c>
      <c r="I7501" t="s">
        <v>22</v>
      </c>
      <c r="J7501" t="s">
        <v>141</v>
      </c>
      <c r="K7501" t="s">
        <v>28209</v>
      </c>
      <c r="L7501" t="s">
        <v>28210</v>
      </c>
      <c r="M7501">
        <v>5.7641666660000004</v>
      </c>
      <c r="N7501">
        <v>0</v>
      </c>
      <c r="O7501">
        <v>0</v>
      </c>
      <c r="P7501">
        <v>2</v>
      </c>
      <c r="Q7501">
        <v>63</v>
      </c>
      <c r="R7501">
        <v>0</v>
      </c>
      <c r="S7501">
        <v>0</v>
      </c>
      <c r="T7501">
        <v>11.528333</v>
      </c>
      <c r="U7501">
        <v>363.14249999999998</v>
      </c>
    </row>
    <row r="7502" spans="1:21" x14ac:dyDescent="0.25">
      <c r="A7502" t="s">
        <v>28211</v>
      </c>
      <c r="B7502">
        <v>1</v>
      </c>
      <c r="C7502" t="s">
        <v>79</v>
      </c>
      <c r="D7502" t="s">
        <v>114</v>
      </c>
      <c r="E7502" t="s">
        <v>824</v>
      </c>
      <c r="F7502" t="s">
        <v>140</v>
      </c>
      <c r="G7502" t="s">
        <v>72</v>
      </c>
      <c r="H7502" t="s">
        <v>168</v>
      </c>
      <c r="I7502" t="s">
        <v>22</v>
      </c>
      <c r="J7502" t="s">
        <v>141</v>
      </c>
      <c r="K7502" t="s">
        <v>28212</v>
      </c>
      <c r="L7502" t="s">
        <v>28213</v>
      </c>
      <c r="M7502">
        <v>3.6111111000000001E-2</v>
      </c>
      <c r="N7502">
        <v>0</v>
      </c>
      <c r="O7502">
        <v>0</v>
      </c>
      <c r="P7502">
        <v>52</v>
      </c>
      <c r="Q7502">
        <v>967</v>
      </c>
      <c r="R7502">
        <v>0</v>
      </c>
      <c r="S7502">
        <v>0</v>
      </c>
      <c r="T7502">
        <v>1.8777779999999999</v>
      </c>
      <c r="U7502">
        <v>34.919443999999999</v>
      </c>
    </row>
    <row r="7503" spans="1:21" x14ac:dyDescent="0.25">
      <c r="A7503" t="s">
        <v>28214</v>
      </c>
      <c r="B7503">
        <v>1</v>
      </c>
      <c r="C7503" t="s">
        <v>79</v>
      </c>
      <c r="D7503" t="s">
        <v>114</v>
      </c>
      <c r="E7503" t="s">
        <v>831</v>
      </c>
      <c r="F7503" t="s">
        <v>140</v>
      </c>
      <c r="G7503" t="s">
        <v>72</v>
      </c>
      <c r="H7503" t="s">
        <v>129</v>
      </c>
      <c r="I7503" t="s">
        <v>22</v>
      </c>
      <c r="J7503" t="s">
        <v>141</v>
      </c>
      <c r="K7503" t="s">
        <v>28215</v>
      </c>
      <c r="L7503" t="s">
        <v>28216</v>
      </c>
      <c r="M7503">
        <v>0.70083333299999995</v>
      </c>
      <c r="N7503">
        <v>0</v>
      </c>
      <c r="O7503">
        <v>0</v>
      </c>
      <c r="P7503">
        <v>37</v>
      </c>
      <c r="Q7503">
        <v>274</v>
      </c>
      <c r="R7503">
        <v>0</v>
      </c>
      <c r="S7503">
        <v>0</v>
      </c>
      <c r="T7503">
        <v>25.930833</v>
      </c>
      <c r="U7503">
        <v>192.028333</v>
      </c>
    </row>
    <row r="7504" spans="1:21" x14ac:dyDescent="0.25">
      <c r="A7504" t="s">
        <v>28217</v>
      </c>
      <c r="B7504">
        <v>1</v>
      </c>
      <c r="C7504" t="s">
        <v>79</v>
      </c>
      <c r="D7504" t="s">
        <v>114</v>
      </c>
      <c r="E7504" t="s">
        <v>28218</v>
      </c>
      <c r="F7504" t="s">
        <v>5070</v>
      </c>
      <c r="G7504" t="s">
        <v>71</v>
      </c>
      <c r="H7504" t="s">
        <v>129</v>
      </c>
      <c r="I7504" t="s">
        <v>22</v>
      </c>
      <c r="J7504" t="s">
        <v>141</v>
      </c>
      <c r="K7504" t="s">
        <v>28219</v>
      </c>
      <c r="L7504" t="s">
        <v>28220</v>
      </c>
      <c r="M7504">
        <v>1.698611111</v>
      </c>
      <c r="N7504">
        <v>0</v>
      </c>
      <c r="O7504">
        <v>0</v>
      </c>
      <c r="P7504">
        <v>0</v>
      </c>
      <c r="Q7504">
        <v>1</v>
      </c>
      <c r="R7504">
        <v>0</v>
      </c>
      <c r="S7504">
        <v>0</v>
      </c>
      <c r="T7504">
        <v>0</v>
      </c>
      <c r="U7504">
        <v>1.6986110000000001</v>
      </c>
    </row>
    <row r="7505" spans="1:21" x14ac:dyDescent="0.25">
      <c r="A7505" t="s">
        <v>28221</v>
      </c>
      <c r="B7505">
        <v>1</v>
      </c>
      <c r="C7505" t="s">
        <v>79</v>
      </c>
      <c r="D7505" t="s">
        <v>114</v>
      </c>
      <c r="E7505" t="s">
        <v>28222</v>
      </c>
      <c r="F7505" t="s">
        <v>140</v>
      </c>
      <c r="G7505" t="s">
        <v>72</v>
      </c>
      <c r="H7505" t="s">
        <v>129</v>
      </c>
      <c r="I7505" t="s">
        <v>22</v>
      </c>
      <c r="J7505" t="s">
        <v>141</v>
      </c>
      <c r="K7505" t="s">
        <v>28223</v>
      </c>
      <c r="L7505" t="s">
        <v>28224</v>
      </c>
      <c r="M7505">
        <v>2.4647222219999998</v>
      </c>
      <c r="N7505">
        <v>0</v>
      </c>
      <c r="O7505">
        <v>0</v>
      </c>
      <c r="P7505">
        <v>36</v>
      </c>
      <c r="Q7505">
        <v>837</v>
      </c>
      <c r="R7505">
        <v>0</v>
      </c>
      <c r="S7505">
        <v>0</v>
      </c>
      <c r="T7505">
        <v>88.73</v>
      </c>
      <c r="U7505">
        <v>2062.9724999999999</v>
      </c>
    </row>
    <row r="7506" spans="1:21" x14ac:dyDescent="0.25">
      <c r="A7506" t="s">
        <v>28225</v>
      </c>
      <c r="B7506">
        <v>1</v>
      </c>
      <c r="C7506" t="s">
        <v>79</v>
      </c>
      <c r="D7506" t="s">
        <v>114</v>
      </c>
      <c r="E7506" t="s">
        <v>28226</v>
      </c>
      <c r="F7506" t="s">
        <v>140</v>
      </c>
      <c r="G7506" t="s">
        <v>72</v>
      </c>
      <c r="H7506" t="s">
        <v>129</v>
      </c>
      <c r="I7506" t="s">
        <v>22</v>
      </c>
      <c r="J7506" t="s">
        <v>141</v>
      </c>
      <c r="K7506" t="s">
        <v>28227</v>
      </c>
      <c r="L7506" t="s">
        <v>28228</v>
      </c>
      <c r="M7506">
        <v>1.0480555549999999</v>
      </c>
      <c r="N7506">
        <v>0</v>
      </c>
      <c r="O7506">
        <v>0</v>
      </c>
      <c r="P7506">
        <v>52</v>
      </c>
      <c r="Q7506">
        <v>967</v>
      </c>
      <c r="R7506">
        <v>0</v>
      </c>
      <c r="S7506">
        <v>0</v>
      </c>
      <c r="T7506">
        <v>54.498888999999998</v>
      </c>
      <c r="U7506">
        <v>1013.469722</v>
      </c>
    </row>
    <row r="7507" spans="1:21" x14ac:dyDescent="0.25">
      <c r="A7507" t="s">
        <v>28229</v>
      </c>
      <c r="B7507">
        <v>1</v>
      </c>
      <c r="C7507" t="s">
        <v>79</v>
      </c>
      <c r="D7507" t="s">
        <v>114</v>
      </c>
      <c r="E7507" t="s">
        <v>28226</v>
      </c>
      <c r="F7507" t="s">
        <v>140</v>
      </c>
      <c r="G7507" t="s">
        <v>72</v>
      </c>
      <c r="H7507" t="s">
        <v>129</v>
      </c>
      <c r="I7507" t="s">
        <v>22</v>
      </c>
      <c r="J7507" t="s">
        <v>141</v>
      </c>
      <c r="K7507" t="s">
        <v>28230</v>
      </c>
      <c r="L7507" t="s">
        <v>28231</v>
      </c>
      <c r="M7507">
        <v>0.40611111100000002</v>
      </c>
      <c r="N7507">
        <v>0</v>
      </c>
      <c r="O7507">
        <v>0</v>
      </c>
      <c r="P7507">
        <v>52</v>
      </c>
      <c r="Q7507">
        <v>967</v>
      </c>
      <c r="R7507">
        <v>0</v>
      </c>
      <c r="S7507">
        <v>0</v>
      </c>
      <c r="T7507">
        <v>21.117778000000001</v>
      </c>
      <c r="U7507">
        <v>392.70944400000002</v>
      </c>
    </row>
    <row r="7508" spans="1:21" x14ac:dyDescent="0.25">
      <c r="A7508" t="s">
        <v>28232</v>
      </c>
      <c r="B7508">
        <v>1</v>
      </c>
      <c r="C7508" t="s">
        <v>79</v>
      </c>
      <c r="D7508" t="s">
        <v>114</v>
      </c>
      <c r="E7508" t="s">
        <v>800</v>
      </c>
      <c r="F7508" t="s">
        <v>140</v>
      </c>
      <c r="G7508" t="s">
        <v>72</v>
      </c>
      <c r="H7508" t="s">
        <v>129</v>
      </c>
      <c r="I7508" t="s">
        <v>22</v>
      </c>
      <c r="J7508" t="s">
        <v>141</v>
      </c>
      <c r="K7508" t="s">
        <v>28233</v>
      </c>
      <c r="L7508" t="s">
        <v>28234</v>
      </c>
      <c r="M7508">
        <v>0.444722222</v>
      </c>
      <c r="N7508">
        <v>0</v>
      </c>
      <c r="O7508">
        <v>0</v>
      </c>
      <c r="P7508">
        <v>1</v>
      </c>
      <c r="Q7508">
        <v>32</v>
      </c>
      <c r="R7508">
        <v>0</v>
      </c>
      <c r="S7508">
        <v>0</v>
      </c>
      <c r="T7508">
        <v>0.44472200000000001</v>
      </c>
      <c r="U7508">
        <v>14.231111</v>
      </c>
    </row>
    <row r="7509" spans="1:21" x14ac:dyDescent="0.25">
      <c r="A7509" t="s">
        <v>28235</v>
      </c>
      <c r="B7509">
        <v>1</v>
      </c>
      <c r="C7509" t="s">
        <v>79</v>
      </c>
      <c r="D7509" t="s">
        <v>114</v>
      </c>
      <c r="E7509" t="s">
        <v>28208</v>
      </c>
      <c r="F7509" t="s">
        <v>5012</v>
      </c>
      <c r="G7509" t="s">
        <v>72</v>
      </c>
      <c r="H7509" t="s">
        <v>129</v>
      </c>
      <c r="I7509" t="s">
        <v>22</v>
      </c>
      <c r="J7509" t="s">
        <v>141</v>
      </c>
      <c r="K7509" t="s">
        <v>28236</v>
      </c>
      <c r="L7509" t="s">
        <v>28237</v>
      </c>
      <c r="M7509">
        <v>0.59888888799999995</v>
      </c>
      <c r="N7509">
        <v>0</v>
      </c>
      <c r="O7509">
        <v>0</v>
      </c>
      <c r="P7509">
        <v>2</v>
      </c>
      <c r="Q7509">
        <v>63</v>
      </c>
      <c r="R7509">
        <v>0</v>
      </c>
      <c r="S7509">
        <v>0</v>
      </c>
      <c r="T7509">
        <v>1.197778</v>
      </c>
      <c r="U7509">
        <v>37.729999999999997</v>
      </c>
    </row>
    <row r="7510" spans="1:21" x14ac:dyDescent="0.25">
      <c r="A7510" t="s">
        <v>28238</v>
      </c>
      <c r="B7510">
        <v>1</v>
      </c>
      <c r="C7510" t="s">
        <v>78</v>
      </c>
      <c r="D7510" t="s">
        <v>103</v>
      </c>
      <c r="E7510" t="s">
        <v>28239</v>
      </c>
      <c r="F7510" t="s">
        <v>140</v>
      </c>
      <c r="G7510" t="s">
        <v>72</v>
      </c>
      <c r="H7510" t="s">
        <v>129</v>
      </c>
      <c r="I7510" t="s">
        <v>22</v>
      </c>
      <c r="J7510" t="s">
        <v>141</v>
      </c>
      <c r="K7510" t="s">
        <v>28240</v>
      </c>
      <c r="L7510" t="s">
        <v>28241</v>
      </c>
      <c r="M7510">
        <v>0.73222222199999998</v>
      </c>
      <c r="N7510">
        <v>1</v>
      </c>
      <c r="O7510">
        <v>0</v>
      </c>
      <c r="P7510">
        <v>102</v>
      </c>
      <c r="Q7510">
        <v>2</v>
      </c>
      <c r="R7510">
        <v>0.73222200000000004</v>
      </c>
      <c r="S7510">
        <v>0</v>
      </c>
      <c r="T7510">
        <v>74.686667</v>
      </c>
      <c r="U7510">
        <v>1.4644440000000001</v>
      </c>
    </row>
    <row r="7511" spans="1:21" x14ac:dyDescent="0.25">
      <c r="A7511" t="s">
        <v>28242</v>
      </c>
      <c r="B7511">
        <v>1</v>
      </c>
      <c r="C7511" t="s">
        <v>78</v>
      </c>
      <c r="D7511" t="s">
        <v>103</v>
      </c>
      <c r="E7511" t="s">
        <v>22372</v>
      </c>
      <c r="F7511" t="s">
        <v>140</v>
      </c>
      <c r="G7511" t="s">
        <v>72</v>
      </c>
      <c r="H7511" t="s">
        <v>129</v>
      </c>
      <c r="I7511" t="s">
        <v>22</v>
      </c>
      <c r="J7511" t="s">
        <v>141</v>
      </c>
      <c r="K7511" t="s">
        <v>28243</v>
      </c>
      <c r="L7511" t="s">
        <v>28244</v>
      </c>
      <c r="M7511">
        <v>0.70361111099999996</v>
      </c>
      <c r="N7511">
        <v>31</v>
      </c>
      <c r="O7511">
        <v>329</v>
      </c>
      <c r="P7511">
        <v>0</v>
      </c>
      <c r="Q7511">
        <v>0</v>
      </c>
      <c r="R7511">
        <v>21.811944</v>
      </c>
      <c r="S7511">
        <v>231.488056</v>
      </c>
      <c r="T7511">
        <v>0</v>
      </c>
      <c r="U7511">
        <v>0</v>
      </c>
    </row>
    <row r="7512" spans="1:21" x14ac:dyDescent="0.25">
      <c r="A7512" t="s">
        <v>28245</v>
      </c>
      <c r="B7512">
        <v>1</v>
      </c>
      <c r="C7512" t="s">
        <v>78</v>
      </c>
      <c r="D7512" t="s">
        <v>91</v>
      </c>
      <c r="E7512" t="s">
        <v>28246</v>
      </c>
      <c r="F7512" t="s">
        <v>140</v>
      </c>
      <c r="G7512" t="s">
        <v>72</v>
      </c>
      <c r="H7512" t="s">
        <v>129</v>
      </c>
      <c r="I7512" t="s">
        <v>22</v>
      </c>
      <c r="J7512" t="s">
        <v>141</v>
      </c>
      <c r="K7512" t="s">
        <v>28247</v>
      </c>
      <c r="L7512" t="s">
        <v>28248</v>
      </c>
      <c r="M7512">
        <v>0.40194444400000001</v>
      </c>
      <c r="N7512">
        <v>0</v>
      </c>
      <c r="O7512">
        <v>0</v>
      </c>
      <c r="P7512">
        <v>24</v>
      </c>
      <c r="Q7512">
        <v>284</v>
      </c>
      <c r="R7512">
        <v>0</v>
      </c>
      <c r="S7512">
        <v>0</v>
      </c>
      <c r="T7512">
        <v>9.6466670000000008</v>
      </c>
      <c r="U7512">
        <v>114.15222199999999</v>
      </c>
    </row>
    <row r="7513" spans="1:21" x14ac:dyDescent="0.25">
      <c r="A7513" t="s">
        <v>28249</v>
      </c>
      <c r="B7513">
        <v>1</v>
      </c>
      <c r="C7513" t="s">
        <v>79</v>
      </c>
      <c r="D7513" t="s">
        <v>120</v>
      </c>
      <c r="E7513" t="s">
        <v>26806</v>
      </c>
      <c r="F7513" t="s">
        <v>2199</v>
      </c>
      <c r="G7513" t="s">
        <v>71</v>
      </c>
      <c r="H7513" t="s">
        <v>129</v>
      </c>
      <c r="I7513" t="s">
        <v>22</v>
      </c>
      <c r="J7513" t="s">
        <v>141</v>
      </c>
      <c r="K7513" t="s">
        <v>28250</v>
      </c>
      <c r="L7513" t="s">
        <v>28251</v>
      </c>
      <c r="M7513">
        <v>1.5533333330000001</v>
      </c>
      <c r="N7513">
        <v>0</v>
      </c>
      <c r="O7513">
        <v>10</v>
      </c>
      <c r="P7513">
        <v>0</v>
      </c>
      <c r="Q7513">
        <v>0</v>
      </c>
      <c r="R7513">
        <v>0</v>
      </c>
      <c r="S7513">
        <v>15.533333000000001</v>
      </c>
      <c r="T7513">
        <v>0</v>
      </c>
      <c r="U7513">
        <v>0</v>
      </c>
    </row>
    <row r="7514" spans="1:21" x14ac:dyDescent="0.25">
      <c r="A7514" t="s">
        <v>28252</v>
      </c>
      <c r="B7514">
        <v>1</v>
      </c>
      <c r="C7514" t="s">
        <v>79</v>
      </c>
      <c r="D7514" t="s">
        <v>120</v>
      </c>
      <c r="E7514" t="s">
        <v>28253</v>
      </c>
      <c r="F7514" t="s">
        <v>5012</v>
      </c>
      <c r="G7514" t="s">
        <v>72</v>
      </c>
      <c r="H7514" t="s">
        <v>129</v>
      </c>
      <c r="I7514" t="s">
        <v>22</v>
      </c>
      <c r="J7514" t="s">
        <v>141</v>
      </c>
      <c r="K7514" t="s">
        <v>28254</v>
      </c>
      <c r="L7514" t="s">
        <v>28255</v>
      </c>
      <c r="M7514">
        <v>1.213333333</v>
      </c>
      <c r="N7514">
        <v>0</v>
      </c>
      <c r="O7514">
        <v>0</v>
      </c>
      <c r="P7514">
        <v>0</v>
      </c>
      <c r="Q7514">
        <v>8</v>
      </c>
      <c r="R7514">
        <v>0</v>
      </c>
      <c r="S7514">
        <v>0</v>
      </c>
      <c r="T7514">
        <v>0</v>
      </c>
      <c r="U7514">
        <v>9.7066669999999995</v>
      </c>
    </row>
    <row r="7515" spans="1:21" x14ac:dyDescent="0.25">
      <c r="A7515" t="s">
        <v>28256</v>
      </c>
      <c r="B7515">
        <v>1</v>
      </c>
      <c r="C7515" t="s">
        <v>78</v>
      </c>
      <c r="D7515" t="s">
        <v>102</v>
      </c>
      <c r="E7515" t="s">
        <v>24072</v>
      </c>
      <c r="F7515" t="s">
        <v>140</v>
      </c>
      <c r="G7515" t="s">
        <v>72</v>
      </c>
      <c r="H7515" t="s">
        <v>129</v>
      </c>
      <c r="I7515" t="s">
        <v>22</v>
      </c>
      <c r="J7515" t="s">
        <v>141</v>
      </c>
      <c r="K7515" t="s">
        <v>28257</v>
      </c>
      <c r="L7515" t="s">
        <v>28258</v>
      </c>
      <c r="M7515">
        <v>0.31083333299999999</v>
      </c>
      <c r="N7515">
        <v>0</v>
      </c>
      <c r="O7515">
        <v>953</v>
      </c>
      <c r="P7515">
        <v>90</v>
      </c>
      <c r="Q7515">
        <v>1739</v>
      </c>
      <c r="R7515">
        <v>0</v>
      </c>
      <c r="S7515">
        <v>296.22416600000003</v>
      </c>
      <c r="T7515">
        <v>27.975000000000001</v>
      </c>
      <c r="U7515">
        <v>540.53916600000002</v>
      </c>
    </row>
    <row r="7516" spans="1:21" x14ac:dyDescent="0.25">
      <c r="A7516" t="s">
        <v>28259</v>
      </c>
      <c r="B7516">
        <v>1</v>
      </c>
      <c r="C7516" t="s">
        <v>79</v>
      </c>
      <c r="D7516" t="s">
        <v>114</v>
      </c>
      <c r="E7516" t="s">
        <v>28260</v>
      </c>
      <c r="F7516" t="s">
        <v>5012</v>
      </c>
      <c r="G7516" t="s">
        <v>72</v>
      </c>
      <c r="H7516" t="s">
        <v>129</v>
      </c>
      <c r="I7516" t="s">
        <v>22</v>
      </c>
      <c r="J7516" t="s">
        <v>141</v>
      </c>
      <c r="K7516" t="s">
        <v>28261</v>
      </c>
      <c r="L7516" t="s">
        <v>28262</v>
      </c>
      <c r="M7516">
        <v>1.6897222220000001</v>
      </c>
      <c r="N7516">
        <v>0</v>
      </c>
      <c r="O7516">
        <v>0</v>
      </c>
      <c r="P7516">
        <v>3</v>
      </c>
      <c r="Q7516">
        <v>18</v>
      </c>
      <c r="R7516">
        <v>0</v>
      </c>
      <c r="S7516">
        <v>0</v>
      </c>
      <c r="T7516">
        <v>5.0691670000000002</v>
      </c>
      <c r="U7516">
        <v>30.414999999999999</v>
      </c>
    </row>
    <row r="7517" spans="1:21" x14ac:dyDescent="0.25">
      <c r="A7517" t="s">
        <v>28263</v>
      </c>
      <c r="B7517">
        <v>1</v>
      </c>
      <c r="C7517" t="s">
        <v>79</v>
      </c>
      <c r="D7517" t="s">
        <v>114</v>
      </c>
      <c r="E7517" t="s">
        <v>28264</v>
      </c>
      <c r="F7517" t="s">
        <v>5012</v>
      </c>
      <c r="G7517" t="s">
        <v>72</v>
      </c>
      <c r="H7517" t="s">
        <v>129</v>
      </c>
      <c r="I7517" t="s">
        <v>22</v>
      </c>
      <c r="J7517" t="s">
        <v>141</v>
      </c>
      <c r="K7517" t="s">
        <v>28265</v>
      </c>
      <c r="L7517" t="s">
        <v>28266</v>
      </c>
      <c r="M7517">
        <v>1.1058333330000001</v>
      </c>
      <c r="N7517">
        <v>0</v>
      </c>
      <c r="O7517">
        <v>0</v>
      </c>
      <c r="P7517">
        <v>1</v>
      </c>
      <c r="Q7517">
        <v>48</v>
      </c>
      <c r="R7517">
        <v>0</v>
      </c>
      <c r="S7517">
        <v>0</v>
      </c>
      <c r="T7517">
        <v>1.1058330000000001</v>
      </c>
      <c r="U7517">
        <v>53.08</v>
      </c>
    </row>
    <row r="7518" spans="1:21" x14ac:dyDescent="0.25">
      <c r="A7518" t="s">
        <v>28267</v>
      </c>
      <c r="B7518">
        <v>1</v>
      </c>
      <c r="C7518" t="s">
        <v>79</v>
      </c>
      <c r="D7518" t="s">
        <v>114</v>
      </c>
      <c r="E7518" t="s">
        <v>28268</v>
      </c>
      <c r="F7518" t="s">
        <v>128</v>
      </c>
      <c r="G7518" t="s">
        <v>71</v>
      </c>
      <c r="H7518" t="s">
        <v>129</v>
      </c>
      <c r="I7518" t="s">
        <v>22</v>
      </c>
      <c r="J7518" t="s">
        <v>130</v>
      </c>
      <c r="K7518" t="s">
        <v>28269</v>
      </c>
      <c r="L7518" t="s">
        <v>28270</v>
      </c>
      <c r="M7518">
        <v>6.2687249999999999</v>
      </c>
      <c r="N7518">
        <v>0</v>
      </c>
      <c r="O7518">
        <v>0</v>
      </c>
      <c r="P7518">
        <v>0</v>
      </c>
      <c r="Q7518">
        <v>19</v>
      </c>
      <c r="R7518">
        <v>0</v>
      </c>
      <c r="S7518">
        <v>0</v>
      </c>
      <c r="T7518">
        <v>0</v>
      </c>
      <c r="U7518">
        <v>119.10577499999999</v>
      </c>
    </row>
    <row r="7519" spans="1:21" x14ac:dyDescent="0.25">
      <c r="A7519" t="s">
        <v>28271</v>
      </c>
      <c r="B7519">
        <v>1</v>
      </c>
      <c r="C7519" t="s">
        <v>79</v>
      </c>
      <c r="D7519" t="s">
        <v>112</v>
      </c>
      <c r="E7519" t="s">
        <v>28272</v>
      </c>
      <c r="F7519" t="s">
        <v>5012</v>
      </c>
      <c r="G7519" t="s">
        <v>72</v>
      </c>
      <c r="H7519" t="s">
        <v>129</v>
      </c>
      <c r="I7519" t="s">
        <v>22</v>
      </c>
      <c r="J7519" t="s">
        <v>141</v>
      </c>
      <c r="K7519" t="s">
        <v>28273</v>
      </c>
      <c r="L7519" t="s">
        <v>28274</v>
      </c>
      <c r="M7519">
        <v>0.7</v>
      </c>
      <c r="N7519">
        <v>0</v>
      </c>
      <c r="O7519">
        <v>0</v>
      </c>
      <c r="P7519">
        <v>2</v>
      </c>
      <c r="Q7519">
        <v>19</v>
      </c>
      <c r="R7519">
        <v>0</v>
      </c>
      <c r="S7519">
        <v>0</v>
      </c>
      <c r="T7519">
        <v>1.4</v>
      </c>
      <c r="U7519">
        <v>13.3</v>
      </c>
    </row>
    <row r="7520" spans="1:21" x14ac:dyDescent="0.25">
      <c r="A7520" t="s">
        <v>28275</v>
      </c>
      <c r="B7520">
        <v>1</v>
      </c>
      <c r="C7520" t="s">
        <v>79</v>
      </c>
      <c r="D7520" t="s">
        <v>112</v>
      </c>
      <c r="E7520" t="s">
        <v>4488</v>
      </c>
      <c r="F7520" t="s">
        <v>5012</v>
      </c>
      <c r="G7520" t="s">
        <v>72</v>
      </c>
      <c r="H7520" t="s">
        <v>129</v>
      </c>
      <c r="I7520" t="s">
        <v>22</v>
      </c>
      <c r="J7520" t="s">
        <v>141</v>
      </c>
      <c r="K7520" t="s">
        <v>28276</v>
      </c>
      <c r="L7520" t="s">
        <v>28277</v>
      </c>
      <c r="M7520">
        <v>1.0566666659999999</v>
      </c>
      <c r="N7520">
        <v>0</v>
      </c>
      <c r="O7520">
        <v>0</v>
      </c>
      <c r="P7520">
        <v>9</v>
      </c>
      <c r="Q7520">
        <v>204</v>
      </c>
      <c r="R7520">
        <v>0</v>
      </c>
      <c r="S7520">
        <v>0</v>
      </c>
      <c r="T7520">
        <v>9.51</v>
      </c>
      <c r="U7520">
        <v>215.56</v>
      </c>
    </row>
    <row r="7521" spans="1:21" x14ac:dyDescent="0.25">
      <c r="A7521" t="s">
        <v>28278</v>
      </c>
      <c r="B7521">
        <v>1</v>
      </c>
      <c r="C7521" t="s">
        <v>79</v>
      </c>
      <c r="D7521" t="s">
        <v>112</v>
      </c>
      <c r="E7521" t="s">
        <v>28279</v>
      </c>
      <c r="F7521" t="s">
        <v>4991</v>
      </c>
      <c r="G7521" t="s">
        <v>71</v>
      </c>
      <c r="H7521" t="s">
        <v>129</v>
      </c>
      <c r="I7521" t="s">
        <v>22</v>
      </c>
      <c r="J7521" t="s">
        <v>141</v>
      </c>
      <c r="K7521" t="s">
        <v>28280</v>
      </c>
      <c r="L7521" t="s">
        <v>28281</v>
      </c>
      <c r="M7521">
        <v>3.4636111110000001</v>
      </c>
      <c r="N7521">
        <v>0</v>
      </c>
      <c r="O7521">
        <v>0</v>
      </c>
      <c r="P7521">
        <v>0</v>
      </c>
      <c r="Q7521">
        <v>1</v>
      </c>
      <c r="R7521">
        <v>0</v>
      </c>
      <c r="S7521">
        <v>0</v>
      </c>
      <c r="T7521">
        <v>0</v>
      </c>
      <c r="U7521">
        <v>3.4636110000000002</v>
      </c>
    </row>
    <row r="7522" spans="1:21" x14ac:dyDescent="0.25">
      <c r="A7522" t="s">
        <v>28282</v>
      </c>
      <c r="B7522">
        <v>1</v>
      </c>
      <c r="C7522" t="s">
        <v>78</v>
      </c>
      <c r="D7522" t="s">
        <v>92</v>
      </c>
      <c r="E7522" t="s">
        <v>28283</v>
      </c>
      <c r="F7522" t="s">
        <v>4991</v>
      </c>
      <c r="G7522" t="s">
        <v>71</v>
      </c>
      <c r="H7522" t="s">
        <v>129</v>
      </c>
      <c r="I7522" t="s">
        <v>22</v>
      </c>
      <c r="J7522" t="s">
        <v>141</v>
      </c>
      <c r="K7522" t="s">
        <v>28284</v>
      </c>
      <c r="L7522" t="s">
        <v>28285</v>
      </c>
      <c r="M7522">
        <v>0.88166666599999999</v>
      </c>
      <c r="N7522">
        <v>0</v>
      </c>
      <c r="O7522">
        <v>1</v>
      </c>
      <c r="P7522">
        <v>0</v>
      </c>
      <c r="Q7522">
        <v>0</v>
      </c>
      <c r="R7522">
        <v>0</v>
      </c>
      <c r="S7522">
        <v>0.88166699999999998</v>
      </c>
      <c r="T7522">
        <v>0</v>
      </c>
      <c r="U7522">
        <v>0</v>
      </c>
    </row>
    <row r="7523" spans="1:21" x14ac:dyDescent="0.25">
      <c r="A7523" t="s">
        <v>28286</v>
      </c>
      <c r="B7523">
        <v>1</v>
      </c>
      <c r="C7523" t="s">
        <v>78</v>
      </c>
      <c r="D7523" t="s">
        <v>96</v>
      </c>
      <c r="E7523" t="s">
        <v>28287</v>
      </c>
      <c r="F7523" t="s">
        <v>4991</v>
      </c>
      <c r="G7523" t="s">
        <v>71</v>
      </c>
      <c r="H7523" t="s">
        <v>129</v>
      </c>
      <c r="I7523" t="s">
        <v>22</v>
      </c>
      <c r="J7523" t="s">
        <v>141</v>
      </c>
      <c r="K7523" t="s">
        <v>28288</v>
      </c>
      <c r="L7523" t="s">
        <v>28289</v>
      </c>
      <c r="M7523">
        <v>3.7486111110000002</v>
      </c>
      <c r="N7523">
        <v>0</v>
      </c>
      <c r="O7523">
        <v>1</v>
      </c>
      <c r="P7523">
        <v>0</v>
      </c>
      <c r="Q7523">
        <v>0</v>
      </c>
      <c r="R7523">
        <v>0</v>
      </c>
      <c r="S7523">
        <v>3.7486109999999999</v>
      </c>
      <c r="T7523">
        <v>0</v>
      </c>
      <c r="U7523">
        <v>0</v>
      </c>
    </row>
    <row r="7524" spans="1:21" x14ac:dyDescent="0.25">
      <c r="A7524" t="s">
        <v>28290</v>
      </c>
      <c r="B7524">
        <v>1</v>
      </c>
      <c r="C7524" t="s">
        <v>78</v>
      </c>
      <c r="D7524" t="s">
        <v>102</v>
      </c>
      <c r="E7524" t="s">
        <v>28291</v>
      </c>
      <c r="F7524" t="s">
        <v>128</v>
      </c>
      <c r="G7524" t="s">
        <v>72</v>
      </c>
      <c r="H7524" t="s">
        <v>129</v>
      </c>
      <c r="I7524" t="s">
        <v>22</v>
      </c>
      <c r="J7524" t="s">
        <v>130</v>
      </c>
      <c r="K7524" t="s">
        <v>28292</v>
      </c>
      <c r="L7524" t="s">
        <v>28293</v>
      </c>
      <c r="M7524">
        <v>6.1386111110000003</v>
      </c>
      <c r="N7524">
        <v>0</v>
      </c>
      <c r="O7524">
        <v>292</v>
      </c>
      <c r="P7524">
        <v>6</v>
      </c>
      <c r="Q7524">
        <v>5</v>
      </c>
      <c r="R7524">
        <v>0</v>
      </c>
      <c r="S7524">
        <v>1792.4744439999999</v>
      </c>
      <c r="T7524">
        <v>36.831667000000003</v>
      </c>
      <c r="U7524">
        <v>30.693055999999999</v>
      </c>
    </row>
    <row r="7525" spans="1:21" x14ac:dyDescent="0.25">
      <c r="A7525" t="s">
        <v>28294</v>
      </c>
      <c r="B7525">
        <v>1</v>
      </c>
      <c r="C7525" t="s">
        <v>78</v>
      </c>
      <c r="D7525" t="s">
        <v>102</v>
      </c>
      <c r="E7525" t="s">
        <v>28295</v>
      </c>
      <c r="F7525" t="s">
        <v>154</v>
      </c>
      <c r="G7525" t="s">
        <v>72</v>
      </c>
      <c r="H7525" t="s">
        <v>129</v>
      </c>
      <c r="I7525" t="s">
        <v>22</v>
      </c>
      <c r="J7525" t="s">
        <v>130</v>
      </c>
      <c r="K7525" t="s">
        <v>28296</v>
      </c>
      <c r="L7525" t="s">
        <v>28297</v>
      </c>
      <c r="M7525">
        <v>0.74722222199999999</v>
      </c>
      <c r="N7525">
        <v>4</v>
      </c>
      <c r="O7525">
        <v>312</v>
      </c>
      <c r="P7525">
        <v>188</v>
      </c>
      <c r="Q7525">
        <v>2413</v>
      </c>
      <c r="R7525">
        <v>2.9888889999999999</v>
      </c>
      <c r="S7525">
        <v>233.13333299999999</v>
      </c>
      <c r="T7525">
        <v>140.477778</v>
      </c>
      <c r="U7525">
        <v>1803.0472219999999</v>
      </c>
    </row>
    <row r="7526" spans="1:21" x14ac:dyDescent="0.25">
      <c r="A7526" t="s">
        <v>28298</v>
      </c>
      <c r="B7526">
        <v>1</v>
      </c>
      <c r="C7526" t="s">
        <v>78</v>
      </c>
      <c r="D7526" t="s">
        <v>102</v>
      </c>
      <c r="E7526" t="s">
        <v>26278</v>
      </c>
      <c r="F7526" t="s">
        <v>140</v>
      </c>
      <c r="G7526" t="s">
        <v>72</v>
      </c>
      <c r="H7526" t="s">
        <v>129</v>
      </c>
      <c r="I7526" t="s">
        <v>22</v>
      </c>
      <c r="J7526" t="s">
        <v>141</v>
      </c>
      <c r="K7526" t="s">
        <v>28299</v>
      </c>
      <c r="L7526" t="s">
        <v>28300</v>
      </c>
      <c r="M7526">
        <v>0.25666666599999999</v>
      </c>
      <c r="N7526">
        <v>5</v>
      </c>
      <c r="O7526">
        <v>17</v>
      </c>
      <c r="P7526">
        <v>65</v>
      </c>
      <c r="Q7526">
        <v>105</v>
      </c>
      <c r="R7526">
        <v>1.2833330000000001</v>
      </c>
      <c r="S7526">
        <v>4.3633329999999999</v>
      </c>
      <c r="T7526">
        <v>16.683333000000001</v>
      </c>
      <c r="U7526">
        <v>26.95</v>
      </c>
    </row>
    <row r="7527" spans="1:21" x14ac:dyDescent="0.25">
      <c r="A7527" t="s">
        <v>28301</v>
      </c>
      <c r="B7527">
        <v>1</v>
      </c>
      <c r="C7527" t="s">
        <v>78</v>
      </c>
      <c r="D7527" t="s">
        <v>96</v>
      </c>
      <c r="E7527" t="s">
        <v>28302</v>
      </c>
      <c r="F7527" t="s">
        <v>4991</v>
      </c>
      <c r="G7527" t="s">
        <v>71</v>
      </c>
      <c r="H7527" t="s">
        <v>129</v>
      </c>
      <c r="I7527" t="s">
        <v>22</v>
      </c>
      <c r="J7527" t="s">
        <v>141</v>
      </c>
      <c r="K7527" t="s">
        <v>28303</v>
      </c>
      <c r="L7527" t="s">
        <v>28304</v>
      </c>
      <c r="M7527">
        <v>1.312777777</v>
      </c>
      <c r="N7527">
        <v>0</v>
      </c>
      <c r="O7527">
        <v>1</v>
      </c>
      <c r="P7527">
        <v>0</v>
      </c>
      <c r="Q7527">
        <v>0</v>
      </c>
      <c r="R7527">
        <v>0</v>
      </c>
      <c r="S7527">
        <v>1.312778</v>
      </c>
      <c r="T7527">
        <v>0</v>
      </c>
      <c r="U7527">
        <v>0</v>
      </c>
    </row>
    <row r="7528" spans="1:21" x14ac:dyDescent="0.25">
      <c r="A7528" t="s">
        <v>28305</v>
      </c>
      <c r="B7528">
        <v>1</v>
      </c>
      <c r="C7528" t="s">
        <v>78</v>
      </c>
      <c r="D7528" t="s">
        <v>96</v>
      </c>
      <c r="E7528" t="s">
        <v>26197</v>
      </c>
      <c r="F7528" t="s">
        <v>5470</v>
      </c>
      <c r="G7528" t="s">
        <v>71</v>
      </c>
      <c r="H7528" t="s">
        <v>129</v>
      </c>
      <c r="I7528" t="s">
        <v>22</v>
      </c>
      <c r="J7528" t="s">
        <v>141</v>
      </c>
      <c r="K7528" t="s">
        <v>28306</v>
      </c>
      <c r="L7528" t="s">
        <v>28307</v>
      </c>
      <c r="M7528">
        <v>3.0952777770000002</v>
      </c>
      <c r="N7528">
        <v>0</v>
      </c>
      <c r="O7528">
        <v>6</v>
      </c>
      <c r="P7528">
        <v>0</v>
      </c>
      <c r="Q7528">
        <v>1</v>
      </c>
      <c r="R7528">
        <v>0</v>
      </c>
      <c r="S7528">
        <v>18.571667000000001</v>
      </c>
      <c r="T7528">
        <v>0</v>
      </c>
      <c r="U7528">
        <v>3.095278</v>
      </c>
    </row>
    <row r="7529" spans="1:21" x14ac:dyDescent="0.25">
      <c r="A7529" t="s">
        <v>28308</v>
      </c>
      <c r="B7529">
        <v>1</v>
      </c>
      <c r="C7529" t="s">
        <v>78</v>
      </c>
      <c r="D7529" t="s">
        <v>96</v>
      </c>
      <c r="E7529" t="s">
        <v>969</v>
      </c>
      <c r="F7529" t="s">
        <v>140</v>
      </c>
      <c r="G7529" t="s">
        <v>72</v>
      </c>
      <c r="H7529" t="s">
        <v>129</v>
      </c>
      <c r="I7529" t="s">
        <v>22</v>
      </c>
      <c r="J7529" t="s">
        <v>141</v>
      </c>
      <c r="K7529" t="s">
        <v>28309</v>
      </c>
      <c r="L7529" t="s">
        <v>28310</v>
      </c>
      <c r="M7529">
        <v>1.091388888</v>
      </c>
      <c r="N7529">
        <v>0</v>
      </c>
      <c r="O7529">
        <v>62</v>
      </c>
      <c r="P7529">
        <v>1</v>
      </c>
      <c r="Q7529">
        <v>3</v>
      </c>
      <c r="R7529">
        <v>0</v>
      </c>
      <c r="S7529">
        <v>67.666111000000001</v>
      </c>
      <c r="T7529">
        <v>1.0913889999999999</v>
      </c>
      <c r="U7529">
        <v>3.2741669999999998</v>
      </c>
    </row>
    <row r="7530" spans="1:21" x14ac:dyDescent="0.25">
      <c r="A7530" t="s">
        <v>28311</v>
      </c>
      <c r="B7530">
        <v>1</v>
      </c>
      <c r="C7530" t="s">
        <v>78</v>
      </c>
      <c r="D7530" t="s">
        <v>96</v>
      </c>
      <c r="E7530" t="s">
        <v>26822</v>
      </c>
      <c r="F7530" t="s">
        <v>4986</v>
      </c>
      <c r="G7530" t="s">
        <v>71</v>
      </c>
      <c r="H7530" t="s">
        <v>129</v>
      </c>
      <c r="I7530" t="s">
        <v>22</v>
      </c>
      <c r="J7530" t="s">
        <v>141</v>
      </c>
      <c r="K7530" t="s">
        <v>28312</v>
      </c>
      <c r="L7530" t="s">
        <v>28313</v>
      </c>
      <c r="M7530">
        <v>2.5277777769999998</v>
      </c>
      <c r="N7530">
        <v>0</v>
      </c>
      <c r="O7530">
        <v>23</v>
      </c>
      <c r="P7530">
        <v>0</v>
      </c>
      <c r="Q7530">
        <v>0</v>
      </c>
      <c r="R7530">
        <v>0</v>
      </c>
      <c r="S7530">
        <v>58.138888999999999</v>
      </c>
      <c r="T7530">
        <v>0</v>
      </c>
      <c r="U7530">
        <v>0</v>
      </c>
    </row>
    <row r="7531" spans="1:21" x14ac:dyDescent="0.25">
      <c r="A7531" t="s">
        <v>28314</v>
      </c>
      <c r="B7531">
        <v>1</v>
      </c>
      <c r="C7531" t="s">
        <v>78</v>
      </c>
      <c r="D7531" t="s">
        <v>96</v>
      </c>
      <c r="E7531" t="s">
        <v>28315</v>
      </c>
      <c r="F7531" t="s">
        <v>3423</v>
      </c>
      <c r="G7531" t="s">
        <v>72</v>
      </c>
      <c r="H7531" t="s">
        <v>129</v>
      </c>
      <c r="I7531" t="s">
        <v>22</v>
      </c>
      <c r="J7531" t="s">
        <v>141</v>
      </c>
      <c r="K7531" t="s">
        <v>28316</v>
      </c>
      <c r="L7531" t="s">
        <v>28317</v>
      </c>
      <c r="M7531">
        <v>3.3144444439999998</v>
      </c>
      <c r="N7531">
        <v>0</v>
      </c>
      <c r="O7531">
        <v>30</v>
      </c>
      <c r="P7531">
        <v>3</v>
      </c>
      <c r="Q7531">
        <v>0</v>
      </c>
      <c r="R7531">
        <v>0</v>
      </c>
      <c r="S7531">
        <v>99.433333000000005</v>
      </c>
      <c r="T7531">
        <v>9.9433330000000009</v>
      </c>
      <c r="U7531">
        <v>0</v>
      </c>
    </row>
    <row r="7532" spans="1:21" x14ac:dyDescent="0.25">
      <c r="A7532" t="s">
        <v>28318</v>
      </c>
      <c r="B7532">
        <v>1</v>
      </c>
      <c r="C7532" t="s">
        <v>78</v>
      </c>
      <c r="D7532" t="s">
        <v>96</v>
      </c>
      <c r="E7532" t="s">
        <v>28319</v>
      </c>
      <c r="F7532" t="s">
        <v>4991</v>
      </c>
      <c r="G7532" t="s">
        <v>71</v>
      </c>
      <c r="H7532" t="s">
        <v>129</v>
      </c>
      <c r="I7532" t="s">
        <v>22</v>
      </c>
      <c r="J7532" t="s">
        <v>141</v>
      </c>
      <c r="K7532" t="s">
        <v>28320</v>
      </c>
      <c r="L7532" t="s">
        <v>28321</v>
      </c>
      <c r="M7532">
        <v>1.8791666659999999</v>
      </c>
      <c r="N7532">
        <v>0</v>
      </c>
      <c r="O7532">
        <v>1</v>
      </c>
      <c r="P7532">
        <v>0</v>
      </c>
      <c r="Q7532">
        <v>0</v>
      </c>
      <c r="R7532">
        <v>0</v>
      </c>
      <c r="S7532">
        <v>1.879167</v>
      </c>
      <c r="T7532">
        <v>0</v>
      </c>
      <c r="U7532">
        <v>0</v>
      </c>
    </row>
    <row r="7533" spans="1:21" x14ac:dyDescent="0.25">
      <c r="A7533" t="s">
        <v>28322</v>
      </c>
      <c r="B7533">
        <v>1</v>
      </c>
      <c r="C7533" t="s">
        <v>78</v>
      </c>
      <c r="D7533" t="s">
        <v>96</v>
      </c>
      <c r="E7533" t="s">
        <v>28323</v>
      </c>
      <c r="F7533" t="s">
        <v>4991</v>
      </c>
      <c r="G7533" t="s">
        <v>71</v>
      </c>
      <c r="H7533" t="s">
        <v>129</v>
      </c>
      <c r="I7533" t="s">
        <v>22</v>
      </c>
      <c r="J7533" t="s">
        <v>141</v>
      </c>
      <c r="K7533" t="s">
        <v>28324</v>
      </c>
      <c r="L7533" t="s">
        <v>28325</v>
      </c>
      <c r="M7533">
        <v>3.8202777769999998</v>
      </c>
      <c r="N7533">
        <v>0</v>
      </c>
      <c r="O7533">
        <v>1</v>
      </c>
      <c r="P7533">
        <v>0</v>
      </c>
      <c r="Q7533">
        <v>0</v>
      </c>
      <c r="R7533">
        <v>0</v>
      </c>
      <c r="S7533">
        <v>3.8202780000000001</v>
      </c>
      <c r="T7533">
        <v>0</v>
      </c>
      <c r="U7533">
        <v>0</v>
      </c>
    </row>
    <row r="7534" spans="1:21" x14ac:dyDescent="0.25">
      <c r="A7534" t="s">
        <v>28326</v>
      </c>
      <c r="B7534">
        <v>1</v>
      </c>
      <c r="C7534" t="s">
        <v>78</v>
      </c>
      <c r="D7534" t="s">
        <v>96</v>
      </c>
      <c r="E7534" t="s">
        <v>26822</v>
      </c>
      <c r="F7534" t="s">
        <v>4986</v>
      </c>
      <c r="G7534" t="s">
        <v>71</v>
      </c>
      <c r="H7534" t="s">
        <v>129</v>
      </c>
      <c r="I7534" t="s">
        <v>22</v>
      </c>
      <c r="J7534" t="s">
        <v>141</v>
      </c>
      <c r="K7534" t="s">
        <v>28327</v>
      </c>
      <c r="L7534" t="s">
        <v>28328</v>
      </c>
      <c r="M7534">
        <v>3.8280555550000002</v>
      </c>
      <c r="N7534">
        <v>0</v>
      </c>
      <c r="O7534">
        <v>23</v>
      </c>
      <c r="P7534">
        <v>0</v>
      </c>
      <c r="Q7534">
        <v>0</v>
      </c>
      <c r="R7534">
        <v>0</v>
      </c>
      <c r="S7534">
        <v>88.045277999999996</v>
      </c>
      <c r="T7534">
        <v>0</v>
      </c>
      <c r="U7534">
        <v>0</v>
      </c>
    </row>
    <row r="7535" spans="1:21" x14ac:dyDescent="0.25">
      <c r="A7535" t="s">
        <v>28329</v>
      </c>
      <c r="B7535">
        <v>1</v>
      </c>
      <c r="C7535" t="s">
        <v>78</v>
      </c>
      <c r="D7535" t="s">
        <v>96</v>
      </c>
      <c r="E7535" t="s">
        <v>28330</v>
      </c>
      <c r="F7535" t="s">
        <v>5417</v>
      </c>
      <c r="G7535" t="s">
        <v>71</v>
      </c>
      <c r="H7535" t="s">
        <v>129</v>
      </c>
      <c r="I7535" t="s">
        <v>22</v>
      </c>
      <c r="J7535" t="s">
        <v>141</v>
      </c>
      <c r="K7535" t="s">
        <v>28331</v>
      </c>
      <c r="L7535" t="s">
        <v>28332</v>
      </c>
      <c r="M7535">
        <v>2.9819444439999998</v>
      </c>
      <c r="N7535">
        <v>0</v>
      </c>
      <c r="O7535">
        <v>1</v>
      </c>
      <c r="P7535">
        <v>0</v>
      </c>
      <c r="Q7535">
        <v>0</v>
      </c>
      <c r="R7535">
        <v>0</v>
      </c>
      <c r="S7535">
        <v>2.9819439999999999</v>
      </c>
      <c r="T7535">
        <v>0</v>
      </c>
      <c r="U7535">
        <v>0</v>
      </c>
    </row>
    <row r="7536" spans="1:21" x14ac:dyDescent="0.25">
      <c r="A7536" t="s">
        <v>28333</v>
      </c>
      <c r="B7536">
        <v>1</v>
      </c>
      <c r="C7536" t="s">
        <v>78</v>
      </c>
      <c r="D7536" t="s">
        <v>96</v>
      </c>
      <c r="E7536" t="s">
        <v>26826</v>
      </c>
      <c r="F7536" t="s">
        <v>4986</v>
      </c>
      <c r="G7536" t="s">
        <v>71</v>
      </c>
      <c r="H7536" t="s">
        <v>129</v>
      </c>
      <c r="I7536" t="s">
        <v>22</v>
      </c>
      <c r="J7536" t="s">
        <v>141</v>
      </c>
      <c r="K7536" t="s">
        <v>28334</v>
      </c>
      <c r="L7536" t="s">
        <v>28335</v>
      </c>
      <c r="M7536">
        <v>2.2494444439999999</v>
      </c>
      <c r="N7536">
        <v>0</v>
      </c>
      <c r="O7536">
        <v>17</v>
      </c>
      <c r="P7536">
        <v>0</v>
      </c>
      <c r="Q7536">
        <v>1</v>
      </c>
      <c r="R7536">
        <v>0</v>
      </c>
      <c r="S7536">
        <v>38.240555999999998</v>
      </c>
      <c r="T7536">
        <v>0</v>
      </c>
      <c r="U7536">
        <v>2.249444</v>
      </c>
    </row>
    <row r="7537" spans="1:21" x14ac:dyDescent="0.25">
      <c r="A7537" t="s">
        <v>28336</v>
      </c>
      <c r="B7537">
        <v>1</v>
      </c>
      <c r="C7537" t="s">
        <v>78</v>
      </c>
      <c r="D7537" t="s">
        <v>96</v>
      </c>
      <c r="E7537" t="s">
        <v>28337</v>
      </c>
      <c r="F7537" t="s">
        <v>5012</v>
      </c>
      <c r="G7537" t="s">
        <v>72</v>
      </c>
      <c r="H7537" t="s">
        <v>129</v>
      </c>
      <c r="I7537" t="s">
        <v>22</v>
      </c>
      <c r="J7537" t="s">
        <v>141</v>
      </c>
      <c r="K7537" t="s">
        <v>28338</v>
      </c>
      <c r="L7537" t="s">
        <v>28339</v>
      </c>
      <c r="M7537">
        <v>5.6269444440000003</v>
      </c>
      <c r="N7537">
        <v>0</v>
      </c>
      <c r="O7537">
        <v>15</v>
      </c>
      <c r="P7537">
        <v>0</v>
      </c>
      <c r="Q7537">
        <v>0</v>
      </c>
      <c r="R7537">
        <v>0</v>
      </c>
      <c r="S7537">
        <v>84.404167000000001</v>
      </c>
      <c r="T7537">
        <v>0</v>
      </c>
      <c r="U7537">
        <v>0</v>
      </c>
    </row>
    <row r="7538" spans="1:21" x14ac:dyDescent="0.25">
      <c r="A7538" t="s">
        <v>28340</v>
      </c>
      <c r="B7538">
        <v>1</v>
      </c>
      <c r="C7538" t="s">
        <v>78</v>
      </c>
      <c r="D7538" t="s">
        <v>96</v>
      </c>
      <c r="E7538" t="s">
        <v>28341</v>
      </c>
      <c r="F7538" t="s">
        <v>154</v>
      </c>
      <c r="G7538" t="s">
        <v>72</v>
      </c>
      <c r="H7538" t="s">
        <v>129</v>
      </c>
      <c r="I7538" t="s">
        <v>22</v>
      </c>
      <c r="J7538" t="s">
        <v>141</v>
      </c>
      <c r="K7538" t="s">
        <v>28342</v>
      </c>
      <c r="L7538" t="s">
        <v>28343</v>
      </c>
      <c r="M7538">
        <v>0.26972222200000001</v>
      </c>
      <c r="N7538">
        <v>0</v>
      </c>
      <c r="O7538">
        <v>1392</v>
      </c>
      <c r="P7538">
        <v>29</v>
      </c>
      <c r="Q7538">
        <v>36</v>
      </c>
      <c r="R7538">
        <v>0</v>
      </c>
      <c r="S7538">
        <v>375.45333299999999</v>
      </c>
      <c r="T7538">
        <v>7.8219440000000002</v>
      </c>
      <c r="U7538">
        <v>9.7100000000000009</v>
      </c>
    </row>
    <row r="7539" spans="1:21" x14ac:dyDescent="0.25">
      <c r="A7539" t="s">
        <v>28344</v>
      </c>
      <c r="B7539">
        <v>1</v>
      </c>
      <c r="C7539" t="s">
        <v>78</v>
      </c>
      <c r="D7539" t="s">
        <v>96</v>
      </c>
      <c r="E7539" t="s">
        <v>28345</v>
      </c>
      <c r="F7539" t="s">
        <v>4991</v>
      </c>
      <c r="G7539" t="s">
        <v>71</v>
      </c>
      <c r="H7539" t="s">
        <v>129</v>
      </c>
      <c r="I7539" t="s">
        <v>22</v>
      </c>
      <c r="J7539" t="s">
        <v>141</v>
      </c>
      <c r="K7539" t="s">
        <v>28346</v>
      </c>
      <c r="L7539" t="s">
        <v>28347</v>
      </c>
      <c r="M7539">
        <v>3.4752777770000001</v>
      </c>
      <c r="N7539">
        <v>0</v>
      </c>
      <c r="O7539">
        <v>3</v>
      </c>
      <c r="P7539">
        <v>0</v>
      </c>
      <c r="Q7539">
        <v>0</v>
      </c>
      <c r="R7539">
        <v>0</v>
      </c>
      <c r="S7539">
        <v>10.425833000000001</v>
      </c>
      <c r="T7539">
        <v>0</v>
      </c>
      <c r="U7539">
        <v>0</v>
      </c>
    </row>
    <row r="7540" spans="1:21" x14ac:dyDescent="0.25">
      <c r="A7540" t="s">
        <v>28348</v>
      </c>
      <c r="B7540">
        <v>1</v>
      </c>
      <c r="C7540" t="s">
        <v>78</v>
      </c>
      <c r="D7540" t="s">
        <v>96</v>
      </c>
      <c r="E7540" t="s">
        <v>28341</v>
      </c>
      <c r="F7540" t="s">
        <v>154</v>
      </c>
      <c r="G7540" t="s">
        <v>72</v>
      </c>
      <c r="H7540" t="s">
        <v>129</v>
      </c>
      <c r="I7540" t="s">
        <v>22</v>
      </c>
      <c r="J7540" t="s">
        <v>141</v>
      </c>
      <c r="K7540" t="s">
        <v>28349</v>
      </c>
      <c r="L7540" t="s">
        <v>28350</v>
      </c>
      <c r="M7540">
        <v>0.111944444</v>
      </c>
      <c r="N7540">
        <v>0</v>
      </c>
      <c r="O7540">
        <v>1392</v>
      </c>
      <c r="P7540">
        <v>29</v>
      </c>
      <c r="Q7540">
        <v>36</v>
      </c>
      <c r="R7540">
        <v>0</v>
      </c>
      <c r="S7540">
        <v>155.82666599999999</v>
      </c>
      <c r="T7540">
        <v>3.2463890000000002</v>
      </c>
      <c r="U7540">
        <v>4.03</v>
      </c>
    </row>
    <row r="7541" spans="1:21" x14ac:dyDescent="0.25">
      <c r="A7541" t="s">
        <v>28351</v>
      </c>
      <c r="B7541">
        <v>1</v>
      </c>
      <c r="C7541" t="s">
        <v>78</v>
      </c>
      <c r="D7541" t="s">
        <v>91</v>
      </c>
      <c r="E7541" t="s">
        <v>27261</v>
      </c>
      <c r="F7541" t="s">
        <v>128</v>
      </c>
      <c r="G7541" t="s">
        <v>72</v>
      </c>
      <c r="H7541" t="s">
        <v>129</v>
      </c>
      <c r="I7541" t="s">
        <v>22</v>
      </c>
      <c r="J7541" t="s">
        <v>130</v>
      </c>
      <c r="K7541" t="s">
        <v>28352</v>
      </c>
      <c r="L7541" t="s">
        <v>28353</v>
      </c>
      <c r="M7541">
        <v>2.7625000000000002</v>
      </c>
      <c r="N7541">
        <v>0</v>
      </c>
      <c r="O7541">
        <v>0</v>
      </c>
      <c r="P7541">
        <v>6</v>
      </c>
      <c r="Q7541">
        <v>0</v>
      </c>
      <c r="R7541">
        <v>0</v>
      </c>
      <c r="S7541">
        <v>0</v>
      </c>
      <c r="T7541">
        <v>16.574999999999999</v>
      </c>
      <c r="U7541">
        <v>0</v>
      </c>
    </row>
    <row r="7542" spans="1:21" x14ac:dyDescent="0.25">
      <c r="A7542" t="s">
        <v>28354</v>
      </c>
      <c r="B7542">
        <v>1</v>
      </c>
      <c r="C7542" t="s">
        <v>78</v>
      </c>
      <c r="D7542" t="s">
        <v>93</v>
      </c>
      <c r="E7542" t="s">
        <v>1162</v>
      </c>
      <c r="F7542" t="s">
        <v>140</v>
      </c>
      <c r="G7542" t="s">
        <v>72</v>
      </c>
      <c r="H7542" t="s">
        <v>129</v>
      </c>
      <c r="I7542" t="s">
        <v>22</v>
      </c>
      <c r="J7542" t="s">
        <v>141</v>
      </c>
      <c r="K7542" t="s">
        <v>28355</v>
      </c>
      <c r="L7542" t="s">
        <v>28356</v>
      </c>
      <c r="M7542">
        <v>0.32611111100000001</v>
      </c>
      <c r="N7542">
        <v>0</v>
      </c>
      <c r="O7542">
        <v>0</v>
      </c>
      <c r="P7542">
        <v>28</v>
      </c>
      <c r="Q7542">
        <v>212</v>
      </c>
      <c r="R7542">
        <v>0</v>
      </c>
      <c r="S7542">
        <v>0</v>
      </c>
      <c r="T7542">
        <v>9.1311110000000006</v>
      </c>
      <c r="U7542">
        <v>69.135555999999994</v>
      </c>
    </row>
    <row r="7543" spans="1:21" x14ac:dyDescent="0.25">
      <c r="A7543" t="s">
        <v>28357</v>
      </c>
      <c r="B7543">
        <v>1</v>
      </c>
      <c r="C7543" t="s">
        <v>78</v>
      </c>
      <c r="D7543" t="s">
        <v>93</v>
      </c>
      <c r="E7543" t="s">
        <v>28358</v>
      </c>
      <c r="F7543" t="s">
        <v>140</v>
      </c>
      <c r="G7543" t="s">
        <v>72</v>
      </c>
      <c r="H7543" t="s">
        <v>129</v>
      </c>
      <c r="I7543" t="s">
        <v>22</v>
      </c>
      <c r="J7543" t="s">
        <v>141</v>
      </c>
      <c r="K7543" t="s">
        <v>28359</v>
      </c>
      <c r="L7543" t="s">
        <v>28360</v>
      </c>
      <c r="M7543">
        <v>0.86444444399999998</v>
      </c>
      <c r="N7543">
        <v>7</v>
      </c>
      <c r="O7543">
        <v>256</v>
      </c>
      <c r="P7543">
        <v>0</v>
      </c>
      <c r="Q7543">
        <v>0</v>
      </c>
      <c r="R7543">
        <v>6.0511109999999997</v>
      </c>
      <c r="S7543">
        <v>221.29777799999999</v>
      </c>
      <c r="T7543">
        <v>0</v>
      </c>
      <c r="U7543">
        <v>0</v>
      </c>
    </row>
    <row r="7544" spans="1:21" x14ac:dyDescent="0.25">
      <c r="A7544" t="s">
        <v>28361</v>
      </c>
      <c r="B7544">
        <v>1</v>
      </c>
      <c r="C7544" t="s">
        <v>78</v>
      </c>
      <c r="D7544" t="s">
        <v>105</v>
      </c>
      <c r="E7544" t="s">
        <v>577</v>
      </c>
      <c r="F7544" t="s">
        <v>140</v>
      </c>
      <c r="G7544" t="s">
        <v>72</v>
      </c>
      <c r="H7544" t="s">
        <v>129</v>
      </c>
      <c r="I7544" t="s">
        <v>22</v>
      </c>
      <c r="J7544" t="s">
        <v>141</v>
      </c>
      <c r="K7544" t="s">
        <v>28362</v>
      </c>
      <c r="L7544" t="s">
        <v>28363</v>
      </c>
      <c r="M7544">
        <v>0.67</v>
      </c>
      <c r="N7544">
        <v>0</v>
      </c>
      <c r="O7544">
        <v>77</v>
      </c>
      <c r="P7544">
        <v>74</v>
      </c>
      <c r="Q7544">
        <v>180</v>
      </c>
      <c r="R7544">
        <v>0</v>
      </c>
      <c r="S7544">
        <v>51.59</v>
      </c>
      <c r="T7544">
        <v>49.58</v>
      </c>
      <c r="U7544">
        <v>120.6</v>
      </c>
    </row>
    <row r="7545" spans="1:21" x14ac:dyDescent="0.25">
      <c r="A7545" t="s">
        <v>28364</v>
      </c>
      <c r="B7545">
        <v>1</v>
      </c>
      <c r="C7545" t="s">
        <v>78</v>
      </c>
      <c r="D7545" t="s">
        <v>105</v>
      </c>
      <c r="E7545" t="s">
        <v>581</v>
      </c>
      <c r="F7545" t="s">
        <v>140</v>
      </c>
      <c r="G7545" t="s">
        <v>72</v>
      </c>
      <c r="H7545" t="s">
        <v>129</v>
      </c>
      <c r="I7545" t="s">
        <v>22</v>
      </c>
      <c r="J7545" t="s">
        <v>141</v>
      </c>
      <c r="K7545" t="s">
        <v>28365</v>
      </c>
      <c r="L7545" t="s">
        <v>28366</v>
      </c>
      <c r="M7545">
        <v>0.53916666599999996</v>
      </c>
      <c r="N7545">
        <v>0</v>
      </c>
      <c r="O7545">
        <v>1</v>
      </c>
      <c r="P7545">
        <v>0</v>
      </c>
      <c r="Q7545">
        <v>0</v>
      </c>
      <c r="R7545">
        <v>0</v>
      </c>
      <c r="S7545">
        <v>0.53916699999999995</v>
      </c>
      <c r="T7545">
        <v>0</v>
      </c>
      <c r="U7545">
        <v>0</v>
      </c>
    </row>
    <row r="7546" spans="1:21" x14ac:dyDescent="0.25">
      <c r="A7546" t="s">
        <v>28367</v>
      </c>
      <c r="B7546">
        <v>1</v>
      </c>
      <c r="C7546" t="s">
        <v>78</v>
      </c>
      <c r="D7546" t="s">
        <v>105</v>
      </c>
      <c r="E7546" t="s">
        <v>28368</v>
      </c>
      <c r="F7546" t="s">
        <v>140</v>
      </c>
      <c r="G7546" t="s">
        <v>72</v>
      </c>
      <c r="H7546" t="s">
        <v>129</v>
      </c>
      <c r="I7546" t="s">
        <v>22</v>
      </c>
      <c r="J7546" t="s">
        <v>141</v>
      </c>
      <c r="K7546" t="s">
        <v>28369</v>
      </c>
      <c r="L7546" t="s">
        <v>28370</v>
      </c>
      <c r="M7546">
        <v>1.2727777769999999</v>
      </c>
      <c r="N7546">
        <v>21</v>
      </c>
      <c r="O7546">
        <v>23</v>
      </c>
      <c r="P7546">
        <v>137</v>
      </c>
      <c r="Q7546">
        <v>2689</v>
      </c>
      <c r="R7546">
        <v>26.728332999999999</v>
      </c>
      <c r="S7546">
        <v>29.273889</v>
      </c>
      <c r="T7546">
        <v>174.370555</v>
      </c>
      <c r="U7546">
        <v>3422.4994419999998</v>
      </c>
    </row>
    <row r="7547" spans="1:21" x14ac:dyDescent="0.25">
      <c r="A7547" t="s">
        <v>28371</v>
      </c>
      <c r="B7547">
        <v>1</v>
      </c>
      <c r="C7547" t="s">
        <v>78</v>
      </c>
      <c r="D7547" t="s">
        <v>105</v>
      </c>
      <c r="E7547" t="s">
        <v>28372</v>
      </c>
      <c r="F7547" t="s">
        <v>140</v>
      </c>
      <c r="G7547" t="s">
        <v>72</v>
      </c>
      <c r="H7547" t="s">
        <v>129</v>
      </c>
      <c r="I7547" t="s">
        <v>22</v>
      </c>
      <c r="J7547" t="s">
        <v>141</v>
      </c>
      <c r="K7547" t="s">
        <v>28373</v>
      </c>
      <c r="L7547" t="s">
        <v>28374</v>
      </c>
      <c r="M7547">
        <v>1.1386111109999999</v>
      </c>
      <c r="N7547">
        <v>1</v>
      </c>
      <c r="O7547">
        <v>0</v>
      </c>
      <c r="P7547">
        <v>46</v>
      </c>
      <c r="Q7547">
        <v>246</v>
      </c>
      <c r="R7547">
        <v>1.138611</v>
      </c>
      <c r="S7547">
        <v>0</v>
      </c>
      <c r="T7547">
        <v>52.376111000000002</v>
      </c>
      <c r="U7547">
        <v>280.09833300000003</v>
      </c>
    </row>
    <row r="7548" spans="1:21" x14ac:dyDescent="0.25">
      <c r="A7548" t="s">
        <v>28375</v>
      </c>
      <c r="B7548">
        <v>1</v>
      </c>
      <c r="C7548" t="s">
        <v>78</v>
      </c>
      <c r="D7548" t="s">
        <v>105</v>
      </c>
      <c r="E7548" t="s">
        <v>563</v>
      </c>
      <c r="F7548" t="s">
        <v>140</v>
      </c>
      <c r="G7548" t="s">
        <v>72</v>
      </c>
      <c r="H7548" t="s">
        <v>129</v>
      </c>
      <c r="I7548" t="s">
        <v>22</v>
      </c>
      <c r="J7548" t="s">
        <v>141</v>
      </c>
      <c r="K7548" t="s">
        <v>28376</v>
      </c>
      <c r="L7548" t="s">
        <v>28377</v>
      </c>
      <c r="M7548">
        <v>0.53138888799999995</v>
      </c>
      <c r="N7548">
        <v>1</v>
      </c>
      <c r="O7548">
        <v>237</v>
      </c>
      <c r="P7548">
        <v>36</v>
      </c>
      <c r="Q7548">
        <v>84</v>
      </c>
      <c r="R7548">
        <v>0.531389</v>
      </c>
      <c r="S7548">
        <v>125.939166</v>
      </c>
      <c r="T7548">
        <v>19.13</v>
      </c>
      <c r="U7548">
        <v>44.636667000000003</v>
      </c>
    </row>
    <row r="7549" spans="1:21" x14ac:dyDescent="0.25">
      <c r="A7549" t="s">
        <v>28378</v>
      </c>
      <c r="B7549">
        <v>1</v>
      </c>
      <c r="C7549" t="s">
        <v>78</v>
      </c>
      <c r="D7549" t="s">
        <v>105</v>
      </c>
      <c r="E7549" t="s">
        <v>573</v>
      </c>
      <c r="F7549" t="s">
        <v>140</v>
      </c>
      <c r="G7549" t="s">
        <v>72</v>
      </c>
      <c r="H7549" t="s">
        <v>129</v>
      </c>
      <c r="I7549" t="s">
        <v>22</v>
      </c>
      <c r="J7549" t="s">
        <v>141</v>
      </c>
      <c r="K7549" t="s">
        <v>28379</v>
      </c>
      <c r="L7549" t="s">
        <v>28380</v>
      </c>
      <c r="M7549">
        <v>1.7819444440000001</v>
      </c>
      <c r="N7549">
        <v>14</v>
      </c>
      <c r="O7549">
        <v>43</v>
      </c>
      <c r="P7549">
        <v>31</v>
      </c>
      <c r="Q7549">
        <v>76</v>
      </c>
      <c r="R7549">
        <v>24.947222</v>
      </c>
      <c r="S7549">
        <v>76.623610999999997</v>
      </c>
      <c r="T7549">
        <v>55.240278000000004</v>
      </c>
      <c r="U7549">
        <v>135.42777799999999</v>
      </c>
    </row>
    <row r="7550" spans="1:21" x14ac:dyDescent="0.25">
      <c r="A7550" t="s">
        <v>28381</v>
      </c>
      <c r="B7550">
        <v>1</v>
      </c>
      <c r="C7550" t="s">
        <v>78</v>
      </c>
      <c r="D7550" t="s">
        <v>105</v>
      </c>
      <c r="E7550" t="s">
        <v>28382</v>
      </c>
      <c r="F7550" t="s">
        <v>140</v>
      </c>
      <c r="G7550" t="s">
        <v>72</v>
      </c>
      <c r="H7550" t="s">
        <v>129</v>
      </c>
      <c r="I7550" t="s">
        <v>22</v>
      </c>
      <c r="J7550" t="s">
        <v>141</v>
      </c>
      <c r="K7550" t="s">
        <v>28383</v>
      </c>
      <c r="L7550" t="s">
        <v>28384</v>
      </c>
      <c r="M7550">
        <v>0.35416666600000002</v>
      </c>
      <c r="N7550">
        <v>1</v>
      </c>
      <c r="O7550">
        <v>0</v>
      </c>
      <c r="P7550">
        <v>46</v>
      </c>
      <c r="Q7550">
        <v>246</v>
      </c>
      <c r="R7550">
        <v>0.35416700000000001</v>
      </c>
      <c r="S7550">
        <v>0</v>
      </c>
      <c r="T7550">
        <v>16.291667</v>
      </c>
      <c r="U7550">
        <v>87.125</v>
      </c>
    </row>
    <row r="7551" spans="1:21" x14ac:dyDescent="0.25">
      <c r="A7551" t="s">
        <v>28385</v>
      </c>
      <c r="B7551">
        <v>1</v>
      </c>
      <c r="C7551" t="s">
        <v>78</v>
      </c>
      <c r="D7551" t="s">
        <v>105</v>
      </c>
      <c r="E7551" t="s">
        <v>555</v>
      </c>
      <c r="F7551" t="s">
        <v>177</v>
      </c>
      <c r="G7551" t="s">
        <v>72</v>
      </c>
      <c r="H7551" t="s">
        <v>129</v>
      </c>
      <c r="I7551" t="s">
        <v>22</v>
      </c>
      <c r="J7551" t="s">
        <v>130</v>
      </c>
      <c r="K7551" t="s">
        <v>28386</v>
      </c>
      <c r="L7551" t="s">
        <v>28387</v>
      </c>
      <c r="M7551">
        <v>0.79916666599999997</v>
      </c>
      <c r="N7551">
        <v>0</v>
      </c>
      <c r="O7551">
        <v>0</v>
      </c>
      <c r="P7551">
        <v>58</v>
      </c>
      <c r="Q7551">
        <v>920</v>
      </c>
      <c r="R7551">
        <v>0</v>
      </c>
      <c r="S7551">
        <v>0</v>
      </c>
      <c r="T7551">
        <v>46.351666999999999</v>
      </c>
      <c r="U7551">
        <v>735.23333300000002</v>
      </c>
    </row>
    <row r="7552" spans="1:21" x14ac:dyDescent="0.25">
      <c r="A7552" t="s">
        <v>28388</v>
      </c>
      <c r="B7552">
        <v>1</v>
      </c>
      <c r="C7552" t="s">
        <v>78</v>
      </c>
      <c r="D7552" t="s">
        <v>102</v>
      </c>
      <c r="E7552" t="s">
        <v>28389</v>
      </c>
      <c r="F7552" t="s">
        <v>4991</v>
      </c>
      <c r="G7552" t="s">
        <v>71</v>
      </c>
      <c r="H7552" t="s">
        <v>129</v>
      </c>
      <c r="I7552" t="s">
        <v>22</v>
      </c>
      <c r="J7552" t="s">
        <v>141</v>
      </c>
      <c r="K7552" t="s">
        <v>28390</v>
      </c>
      <c r="L7552" t="s">
        <v>28391</v>
      </c>
      <c r="M7552">
        <v>1.1061111109999999</v>
      </c>
      <c r="N7552">
        <v>0</v>
      </c>
      <c r="O7552">
        <v>0</v>
      </c>
      <c r="P7552">
        <v>0</v>
      </c>
      <c r="Q7552">
        <v>1</v>
      </c>
      <c r="R7552">
        <v>0</v>
      </c>
      <c r="S7552">
        <v>0</v>
      </c>
      <c r="T7552">
        <v>0</v>
      </c>
      <c r="U7552">
        <v>1.1061110000000001</v>
      </c>
    </row>
    <row r="7553" spans="1:21" x14ac:dyDescent="0.25">
      <c r="A7553" t="s">
        <v>28392</v>
      </c>
      <c r="B7553">
        <v>1</v>
      </c>
      <c r="C7553" t="s">
        <v>78</v>
      </c>
      <c r="D7553" t="s">
        <v>106</v>
      </c>
      <c r="E7553" t="s">
        <v>28393</v>
      </c>
      <c r="F7553" t="s">
        <v>5070</v>
      </c>
      <c r="G7553" t="s">
        <v>71</v>
      </c>
      <c r="H7553" t="s">
        <v>129</v>
      </c>
      <c r="I7553" t="s">
        <v>22</v>
      </c>
      <c r="J7553" t="s">
        <v>141</v>
      </c>
      <c r="K7553" t="s">
        <v>28394</v>
      </c>
      <c r="L7553" t="s">
        <v>28395</v>
      </c>
      <c r="M7553">
        <v>24.785833332999999</v>
      </c>
      <c r="N7553">
        <v>0</v>
      </c>
      <c r="O7553">
        <v>1</v>
      </c>
      <c r="P7553">
        <v>0</v>
      </c>
      <c r="Q7553">
        <v>0</v>
      </c>
      <c r="R7553">
        <v>0</v>
      </c>
      <c r="S7553">
        <v>24.785833</v>
      </c>
      <c r="T7553">
        <v>0</v>
      </c>
      <c r="U7553">
        <v>0</v>
      </c>
    </row>
    <row r="7554" spans="1:21" x14ac:dyDescent="0.25">
      <c r="A7554" t="s">
        <v>28396</v>
      </c>
      <c r="B7554">
        <v>1</v>
      </c>
      <c r="C7554" t="s">
        <v>79</v>
      </c>
      <c r="D7554" t="s">
        <v>117</v>
      </c>
      <c r="E7554" t="s">
        <v>28397</v>
      </c>
      <c r="F7554" t="s">
        <v>140</v>
      </c>
      <c r="G7554" t="s">
        <v>72</v>
      </c>
      <c r="H7554" t="s">
        <v>129</v>
      </c>
      <c r="I7554" t="s">
        <v>22</v>
      </c>
      <c r="J7554" t="s">
        <v>141</v>
      </c>
      <c r="K7554" t="s">
        <v>28398</v>
      </c>
      <c r="L7554" t="s">
        <v>28399</v>
      </c>
      <c r="M7554">
        <v>0.54638888799999996</v>
      </c>
      <c r="N7554">
        <v>10</v>
      </c>
      <c r="O7554">
        <v>0</v>
      </c>
      <c r="P7554">
        <v>5</v>
      </c>
      <c r="Q7554">
        <v>0</v>
      </c>
      <c r="R7554">
        <v>5.463889</v>
      </c>
      <c r="S7554">
        <v>0</v>
      </c>
      <c r="T7554">
        <v>2.7319439999999999</v>
      </c>
      <c r="U7554">
        <v>0</v>
      </c>
    </row>
    <row r="7555" spans="1:21" x14ac:dyDescent="0.25">
      <c r="A7555" t="s">
        <v>28400</v>
      </c>
      <c r="B7555">
        <v>1</v>
      </c>
      <c r="C7555" t="s">
        <v>78</v>
      </c>
      <c r="D7555" t="s">
        <v>100</v>
      </c>
      <c r="E7555" t="s">
        <v>28401</v>
      </c>
      <c r="F7555" t="s">
        <v>5029</v>
      </c>
      <c r="G7555" t="s">
        <v>71</v>
      </c>
      <c r="H7555" t="s">
        <v>129</v>
      </c>
      <c r="I7555" t="s">
        <v>22</v>
      </c>
      <c r="J7555" t="s">
        <v>141</v>
      </c>
      <c r="K7555" t="s">
        <v>28402</v>
      </c>
      <c r="L7555" t="s">
        <v>28403</v>
      </c>
      <c r="M7555">
        <v>1.3491666659999999</v>
      </c>
      <c r="N7555">
        <v>0</v>
      </c>
      <c r="O7555">
        <v>14</v>
      </c>
      <c r="P7555">
        <v>0</v>
      </c>
      <c r="Q7555">
        <v>2</v>
      </c>
      <c r="R7555">
        <v>0</v>
      </c>
      <c r="S7555">
        <v>18.888332999999999</v>
      </c>
      <c r="T7555">
        <v>0</v>
      </c>
      <c r="U7555">
        <v>2.6983329999999999</v>
      </c>
    </row>
    <row r="7556" spans="1:21" x14ac:dyDescent="0.25">
      <c r="A7556" t="s">
        <v>28404</v>
      </c>
      <c r="B7556">
        <v>1</v>
      </c>
      <c r="C7556" t="s">
        <v>78</v>
      </c>
      <c r="D7556" t="s">
        <v>100</v>
      </c>
      <c r="E7556" t="s">
        <v>28405</v>
      </c>
      <c r="F7556" t="s">
        <v>4991</v>
      </c>
      <c r="G7556" t="s">
        <v>71</v>
      </c>
      <c r="H7556" t="s">
        <v>129</v>
      </c>
      <c r="I7556" t="s">
        <v>22</v>
      </c>
      <c r="J7556" t="s">
        <v>141</v>
      </c>
      <c r="K7556" t="s">
        <v>28406</v>
      </c>
      <c r="L7556" t="s">
        <v>28407</v>
      </c>
      <c r="M7556">
        <v>2.0499999999999998</v>
      </c>
      <c r="N7556">
        <v>0</v>
      </c>
      <c r="O7556">
        <v>14</v>
      </c>
      <c r="P7556">
        <v>0</v>
      </c>
      <c r="Q7556">
        <v>0</v>
      </c>
      <c r="R7556">
        <v>0</v>
      </c>
      <c r="S7556">
        <v>28.7</v>
      </c>
      <c r="T7556">
        <v>0</v>
      </c>
      <c r="U7556">
        <v>0</v>
      </c>
    </row>
    <row r="7557" spans="1:21" x14ac:dyDescent="0.25">
      <c r="A7557" t="s">
        <v>28408</v>
      </c>
      <c r="B7557">
        <v>1</v>
      </c>
      <c r="C7557" t="s">
        <v>78</v>
      </c>
      <c r="D7557" t="s">
        <v>100</v>
      </c>
      <c r="E7557" t="s">
        <v>4598</v>
      </c>
      <c r="F7557" t="s">
        <v>140</v>
      </c>
      <c r="G7557" t="s">
        <v>72</v>
      </c>
      <c r="H7557" t="s">
        <v>129</v>
      </c>
      <c r="I7557" t="s">
        <v>22</v>
      </c>
      <c r="J7557" t="s">
        <v>141</v>
      </c>
      <c r="K7557" t="s">
        <v>28409</v>
      </c>
      <c r="L7557" t="s">
        <v>28410</v>
      </c>
      <c r="M7557">
        <v>0.27805555500000001</v>
      </c>
      <c r="N7557">
        <v>7</v>
      </c>
      <c r="O7557">
        <v>2286</v>
      </c>
      <c r="P7557">
        <v>70</v>
      </c>
      <c r="Q7557">
        <v>186</v>
      </c>
      <c r="R7557">
        <v>1.9463889999999999</v>
      </c>
      <c r="S7557">
        <v>635.63499899999999</v>
      </c>
      <c r="T7557">
        <v>19.463889000000002</v>
      </c>
      <c r="U7557">
        <v>51.718333000000001</v>
      </c>
    </row>
    <row r="7558" spans="1:21" x14ac:dyDescent="0.25">
      <c r="A7558" t="s">
        <v>28411</v>
      </c>
      <c r="B7558">
        <v>1</v>
      </c>
      <c r="C7558" t="s">
        <v>78</v>
      </c>
      <c r="D7558" t="s">
        <v>100</v>
      </c>
      <c r="E7558" t="s">
        <v>28412</v>
      </c>
      <c r="F7558" t="s">
        <v>6241</v>
      </c>
      <c r="G7558" t="s">
        <v>71</v>
      </c>
      <c r="H7558" t="s">
        <v>129</v>
      </c>
      <c r="I7558" t="s">
        <v>22</v>
      </c>
      <c r="J7558" t="s">
        <v>141</v>
      </c>
      <c r="K7558" t="s">
        <v>28413</v>
      </c>
      <c r="L7558" t="s">
        <v>28414</v>
      </c>
      <c r="M7558">
        <v>1.309722222</v>
      </c>
      <c r="N7558">
        <v>0</v>
      </c>
      <c r="O7558">
        <v>1</v>
      </c>
      <c r="P7558">
        <v>0</v>
      </c>
      <c r="Q7558">
        <v>0</v>
      </c>
      <c r="R7558">
        <v>0</v>
      </c>
      <c r="S7558">
        <v>1.3097220000000001</v>
      </c>
      <c r="T7558">
        <v>0</v>
      </c>
      <c r="U7558">
        <v>0</v>
      </c>
    </row>
    <row r="7559" spans="1:21" x14ac:dyDescent="0.25">
      <c r="A7559" t="s">
        <v>28415</v>
      </c>
      <c r="B7559">
        <v>1</v>
      </c>
      <c r="C7559" t="s">
        <v>78</v>
      </c>
      <c r="D7559" t="s">
        <v>100</v>
      </c>
      <c r="E7559" t="s">
        <v>28416</v>
      </c>
      <c r="F7559" t="s">
        <v>10278</v>
      </c>
      <c r="G7559" t="s">
        <v>71</v>
      </c>
      <c r="H7559" t="s">
        <v>129</v>
      </c>
      <c r="I7559" t="s">
        <v>22</v>
      </c>
      <c r="J7559" t="s">
        <v>141</v>
      </c>
      <c r="K7559" t="s">
        <v>28417</v>
      </c>
      <c r="L7559" t="s">
        <v>28418</v>
      </c>
      <c r="M7559">
        <v>0.28333333300000002</v>
      </c>
      <c r="N7559">
        <v>0</v>
      </c>
      <c r="O7559">
        <v>0</v>
      </c>
      <c r="P7559">
        <v>0</v>
      </c>
      <c r="Q7559">
        <v>6</v>
      </c>
      <c r="R7559">
        <v>0</v>
      </c>
      <c r="S7559">
        <v>0</v>
      </c>
      <c r="T7559">
        <v>0</v>
      </c>
      <c r="U7559">
        <v>1.7</v>
      </c>
    </row>
    <row r="7560" spans="1:21" x14ac:dyDescent="0.25">
      <c r="A7560" t="s">
        <v>28419</v>
      </c>
      <c r="B7560">
        <v>1</v>
      </c>
      <c r="C7560" t="s">
        <v>78</v>
      </c>
      <c r="D7560" t="s">
        <v>92</v>
      </c>
      <c r="E7560" t="s">
        <v>28420</v>
      </c>
      <c r="F7560" t="s">
        <v>140</v>
      </c>
      <c r="G7560" t="s">
        <v>72</v>
      </c>
      <c r="H7560" t="s">
        <v>168</v>
      </c>
      <c r="I7560" t="s">
        <v>22</v>
      </c>
      <c r="J7560" t="s">
        <v>141</v>
      </c>
      <c r="K7560" t="s">
        <v>28421</v>
      </c>
      <c r="L7560" t="s">
        <v>28422</v>
      </c>
      <c r="M7560">
        <v>1.1666665999999999E-2</v>
      </c>
      <c r="N7560">
        <v>0</v>
      </c>
      <c r="O7560">
        <v>0</v>
      </c>
      <c r="P7560">
        <v>1</v>
      </c>
      <c r="Q7560">
        <v>0</v>
      </c>
      <c r="R7560">
        <v>0</v>
      </c>
      <c r="S7560">
        <v>0</v>
      </c>
      <c r="T7560">
        <v>1.1667E-2</v>
      </c>
      <c r="U7560">
        <v>0</v>
      </c>
    </row>
    <row r="7561" spans="1:21" x14ac:dyDescent="0.25">
      <c r="A7561" t="s">
        <v>28423</v>
      </c>
      <c r="B7561">
        <v>1</v>
      </c>
      <c r="C7561" t="s">
        <v>78</v>
      </c>
      <c r="D7561" t="s">
        <v>95</v>
      </c>
      <c r="E7561" t="s">
        <v>28424</v>
      </c>
      <c r="F7561" t="s">
        <v>4991</v>
      </c>
      <c r="G7561" t="s">
        <v>71</v>
      </c>
      <c r="H7561" t="s">
        <v>129</v>
      </c>
      <c r="I7561" t="s">
        <v>22</v>
      </c>
      <c r="J7561" t="s">
        <v>141</v>
      </c>
      <c r="K7561" t="s">
        <v>28425</v>
      </c>
      <c r="L7561" t="s">
        <v>28426</v>
      </c>
      <c r="M7561">
        <v>0.458055555</v>
      </c>
      <c r="N7561">
        <v>0</v>
      </c>
      <c r="O7561">
        <v>0</v>
      </c>
      <c r="P7561">
        <v>0</v>
      </c>
      <c r="Q7561">
        <v>1</v>
      </c>
      <c r="R7561">
        <v>0</v>
      </c>
      <c r="S7561">
        <v>0</v>
      </c>
      <c r="T7561">
        <v>0</v>
      </c>
      <c r="U7561">
        <v>0.45805600000000002</v>
      </c>
    </row>
    <row r="7562" spans="1:21" x14ac:dyDescent="0.25">
      <c r="A7562" t="s">
        <v>28427</v>
      </c>
      <c r="B7562">
        <v>1</v>
      </c>
      <c r="C7562" t="s">
        <v>79</v>
      </c>
      <c r="D7562" t="s">
        <v>114</v>
      </c>
      <c r="E7562" t="s">
        <v>28428</v>
      </c>
      <c r="F7562" t="s">
        <v>4991</v>
      </c>
      <c r="G7562" t="s">
        <v>71</v>
      </c>
      <c r="H7562" t="s">
        <v>129</v>
      </c>
      <c r="I7562" t="s">
        <v>22</v>
      </c>
      <c r="J7562" t="s">
        <v>141</v>
      </c>
      <c r="K7562" t="s">
        <v>28429</v>
      </c>
      <c r="L7562" t="s">
        <v>28430</v>
      </c>
      <c r="M7562">
        <v>1.29</v>
      </c>
      <c r="N7562">
        <v>0</v>
      </c>
      <c r="O7562">
        <v>0</v>
      </c>
      <c r="P7562">
        <v>0</v>
      </c>
      <c r="Q7562">
        <v>1</v>
      </c>
      <c r="R7562">
        <v>0</v>
      </c>
      <c r="S7562">
        <v>0</v>
      </c>
      <c r="T7562">
        <v>0</v>
      </c>
      <c r="U7562">
        <v>1.29</v>
      </c>
    </row>
    <row r="7563" spans="1:21" x14ac:dyDescent="0.25">
      <c r="A7563" t="s">
        <v>28431</v>
      </c>
      <c r="B7563">
        <v>1</v>
      </c>
      <c r="C7563" t="s">
        <v>79</v>
      </c>
      <c r="D7563" t="s">
        <v>114</v>
      </c>
      <c r="E7563" t="s">
        <v>28432</v>
      </c>
      <c r="F7563" t="s">
        <v>4986</v>
      </c>
      <c r="G7563" t="s">
        <v>71</v>
      </c>
      <c r="H7563" t="s">
        <v>129</v>
      </c>
      <c r="I7563" t="s">
        <v>22</v>
      </c>
      <c r="J7563" t="s">
        <v>141</v>
      </c>
      <c r="K7563" t="s">
        <v>28433</v>
      </c>
      <c r="L7563" t="s">
        <v>28434</v>
      </c>
      <c r="M7563">
        <v>0.63666666599999999</v>
      </c>
      <c r="N7563">
        <v>0</v>
      </c>
      <c r="O7563">
        <v>0</v>
      </c>
      <c r="P7563">
        <v>0</v>
      </c>
      <c r="Q7563">
        <v>33</v>
      </c>
      <c r="R7563">
        <v>0</v>
      </c>
      <c r="S7563">
        <v>0</v>
      </c>
      <c r="T7563">
        <v>0</v>
      </c>
      <c r="U7563">
        <v>21.01</v>
      </c>
    </row>
    <row r="7564" spans="1:21" x14ac:dyDescent="0.25">
      <c r="A7564" t="s">
        <v>28435</v>
      </c>
      <c r="B7564">
        <v>1</v>
      </c>
      <c r="C7564" t="s">
        <v>79</v>
      </c>
      <c r="D7564" t="s">
        <v>114</v>
      </c>
      <c r="E7564" t="s">
        <v>28436</v>
      </c>
      <c r="F7564" t="s">
        <v>5829</v>
      </c>
      <c r="G7564" t="s">
        <v>72</v>
      </c>
      <c r="H7564" t="s">
        <v>129</v>
      </c>
      <c r="I7564" t="s">
        <v>22</v>
      </c>
      <c r="J7564" t="s">
        <v>141</v>
      </c>
      <c r="K7564" t="s">
        <v>28437</v>
      </c>
      <c r="L7564" t="s">
        <v>28438</v>
      </c>
      <c r="M7564">
        <v>0.245</v>
      </c>
      <c r="N7564">
        <v>0</v>
      </c>
      <c r="O7564">
        <v>0</v>
      </c>
      <c r="P7564">
        <v>2</v>
      </c>
      <c r="Q7564">
        <v>42</v>
      </c>
      <c r="R7564">
        <v>0</v>
      </c>
      <c r="S7564">
        <v>0</v>
      </c>
      <c r="T7564">
        <v>0.49</v>
      </c>
      <c r="U7564">
        <v>10.29</v>
      </c>
    </row>
    <row r="7565" spans="1:21" x14ac:dyDescent="0.25">
      <c r="A7565" t="s">
        <v>28439</v>
      </c>
      <c r="B7565">
        <v>1</v>
      </c>
      <c r="C7565" t="s">
        <v>79</v>
      </c>
      <c r="D7565" t="s">
        <v>114</v>
      </c>
      <c r="E7565" t="s">
        <v>28440</v>
      </c>
      <c r="F7565" t="s">
        <v>3423</v>
      </c>
      <c r="G7565" t="s">
        <v>72</v>
      </c>
      <c r="H7565" t="s">
        <v>129</v>
      </c>
      <c r="I7565" t="s">
        <v>22</v>
      </c>
      <c r="J7565" t="s">
        <v>141</v>
      </c>
      <c r="K7565" t="s">
        <v>28441</v>
      </c>
      <c r="L7565" t="s">
        <v>28442</v>
      </c>
      <c r="M7565">
        <v>0.64138888800000005</v>
      </c>
      <c r="N7565">
        <v>0</v>
      </c>
      <c r="O7565">
        <v>0</v>
      </c>
      <c r="P7565">
        <v>1</v>
      </c>
      <c r="Q7565">
        <v>122</v>
      </c>
      <c r="R7565">
        <v>0</v>
      </c>
      <c r="S7565">
        <v>0</v>
      </c>
      <c r="T7565">
        <v>0.64138899999999999</v>
      </c>
      <c r="U7565">
        <v>78.249443999999997</v>
      </c>
    </row>
    <row r="7566" spans="1:21" x14ac:dyDescent="0.25">
      <c r="A7566" t="s">
        <v>28443</v>
      </c>
      <c r="B7566">
        <v>1</v>
      </c>
      <c r="C7566" t="s">
        <v>79</v>
      </c>
      <c r="D7566" t="s">
        <v>114</v>
      </c>
      <c r="E7566" t="s">
        <v>28444</v>
      </c>
      <c r="F7566" t="s">
        <v>5012</v>
      </c>
      <c r="G7566" t="s">
        <v>72</v>
      </c>
      <c r="H7566" t="s">
        <v>129</v>
      </c>
      <c r="I7566" t="s">
        <v>22</v>
      </c>
      <c r="J7566" t="s">
        <v>141</v>
      </c>
      <c r="K7566" t="s">
        <v>28445</v>
      </c>
      <c r="L7566" t="s">
        <v>28446</v>
      </c>
      <c r="M7566">
        <v>1.549722222</v>
      </c>
      <c r="N7566">
        <v>0</v>
      </c>
      <c r="O7566">
        <v>0</v>
      </c>
      <c r="P7566">
        <v>10</v>
      </c>
      <c r="Q7566">
        <v>171</v>
      </c>
      <c r="R7566">
        <v>0</v>
      </c>
      <c r="S7566">
        <v>0</v>
      </c>
      <c r="T7566">
        <v>15.497222000000001</v>
      </c>
      <c r="U7566">
        <v>265.0025</v>
      </c>
    </row>
    <row r="7567" spans="1:21" x14ac:dyDescent="0.25">
      <c r="A7567" t="s">
        <v>28447</v>
      </c>
      <c r="B7567">
        <v>1</v>
      </c>
      <c r="C7567" t="s">
        <v>79</v>
      </c>
      <c r="D7567" t="s">
        <v>114</v>
      </c>
      <c r="E7567" t="s">
        <v>28448</v>
      </c>
      <c r="F7567" t="s">
        <v>5029</v>
      </c>
      <c r="G7567" t="s">
        <v>71</v>
      </c>
      <c r="H7567" t="s">
        <v>129</v>
      </c>
      <c r="I7567" t="s">
        <v>22</v>
      </c>
      <c r="J7567" t="s">
        <v>141</v>
      </c>
      <c r="K7567" t="s">
        <v>28449</v>
      </c>
      <c r="L7567" t="s">
        <v>28450</v>
      </c>
      <c r="M7567">
        <v>0.93777777699999998</v>
      </c>
      <c r="N7567">
        <v>0</v>
      </c>
      <c r="O7567">
        <v>0</v>
      </c>
      <c r="P7567">
        <v>0</v>
      </c>
      <c r="Q7567">
        <v>43</v>
      </c>
      <c r="R7567">
        <v>0</v>
      </c>
      <c r="S7567">
        <v>0</v>
      </c>
      <c r="T7567">
        <v>0</v>
      </c>
      <c r="U7567">
        <v>40.324444</v>
      </c>
    </row>
    <row r="7568" spans="1:21" x14ac:dyDescent="0.25">
      <c r="A7568" t="s">
        <v>28451</v>
      </c>
      <c r="B7568">
        <v>1</v>
      </c>
      <c r="C7568" t="s">
        <v>79</v>
      </c>
      <c r="D7568" t="s">
        <v>114</v>
      </c>
      <c r="E7568" t="s">
        <v>28452</v>
      </c>
      <c r="F7568" t="s">
        <v>4991</v>
      </c>
      <c r="G7568" t="s">
        <v>71</v>
      </c>
      <c r="H7568" t="s">
        <v>129</v>
      </c>
      <c r="I7568" t="s">
        <v>22</v>
      </c>
      <c r="J7568" t="s">
        <v>141</v>
      </c>
      <c r="K7568" t="s">
        <v>28453</v>
      </c>
      <c r="L7568" t="s">
        <v>28454</v>
      </c>
      <c r="M7568">
        <v>0.93777777699999998</v>
      </c>
      <c r="N7568">
        <v>0</v>
      </c>
      <c r="O7568">
        <v>0</v>
      </c>
      <c r="P7568">
        <v>0</v>
      </c>
      <c r="Q7568">
        <v>1</v>
      </c>
      <c r="R7568">
        <v>0</v>
      </c>
      <c r="S7568">
        <v>0</v>
      </c>
      <c r="T7568">
        <v>0</v>
      </c>
      <c r="U7568">
        <v>0.937778</v>
      </c>
    </row>
    <row r="7569" spans="1:21" x14ac:dyDescent="0.25">
      <c r="A7569" t="s">
        <v>28455</v>
      </c>
      <c r="B7569">
        <v>1</v>
      </c>
      <c r="C7569" t="s">
        <v>79</v>
      </c>
      <c r="D7569" t="s">
        <v>112</v>
      </c>
      <c r="E7569" t="s">
        <v>28456</v>
      </c>
      <c r="F7569" t="s">
        <v>4986</v>
      </c>
      <c r="G7569" t="s">
        <v>71</v>
      </c>
      <c r="H7569" t="s">
        <v>129</v>
      </c>
      <c r="I7569" t="s">
        <v>22</v>
      </c>
      <c r="J7569" t="s">
        <v>141</v>
      </c>
      <c r="K7569" t="s">
        <v>28457</v>
      </c>
      <c r="L7569" t="s">
        <v>28458</v>
      </c>
      <c r="M7569">
        <v>3.0694444440000002</v>
      </c>
      <c r="N7569">
        <v>0</v>
      </c>
      <c r="O7569">
        <v>0</v>
      </c>
      <c r="P7569">
        <v>0</v>
      </c>
      <c r="Q7569">
        <v>4</v>
      </c>
      <c r="R7569">
        <v>0</v>
      </c>
      <c r="S7569">
        <v>0</v>
      </c>
      <c r="T7569">
        <v>0</v>
      </c>
      <c r="U7569">
        <v>12.277778</v>
      </c>
    </row>
    <row r="7570" spans="1:21" x14ac:dyDescent="0.25">
      <c r="A7570" t="s">
        <v>28459</v>
      </c>
      <c r="B7570">
        <v>1</v>
      </c>
      <c r="C7570" t="s">
        <v>79</v>
      </c>
      <c r="D7570" t="s">
        <v>109</v>
      </c>
      <c r="E7570" t="s">
        <v>28460</v>
      </c>
      <c r="F7570" t="s">
        <v>5012</v>
      </c>
      <c r="G7570" t="s">
        <v>72</v>
      </c>
      <c r="H7570" t="s">
        <v>129</v>
      </c>
      <c r="I7570" t="s">
        <v>22</v>
      </c>
      <c r="J7570" t="s">
        <v>141</v>
      </c>
      <c r="K7570" t="s">
        <v>28461</v>
      </c>
      <c r="L7570" t="s">
        <v>28462</v>
      </c>
      <c r="M7570">
        <v>0.49888888799999997</v>
      </c>
      <c r="N7570">
        <v>0</v>
      </c>
      <c r="O7570">
        <v>0</v>
      </c>
      <c r="P7570">
        <v>1</v>
      </c>
      <c r="Q7570">
        <v>136</v>
      </c>
      <c r="R7570">
        <v>0</v>
      </c>
      <c r="S7570">
        <v>0</v>
      </c>
      <c r="T7570">
        <v>0.49888900000000003</v>
      </c>
      <c r="U7570">
        <v>67.848889</v>
      </c>
    </row>
    <row r="7571" spans="1:21" x14ac:dyDescent="0.25">
      <c r="A7571" t="s">
        <v>28463</v>
      </c>
      <c r="B7571">
        <v>1</v>
      </c>
      <c r="C7571" t="s">
        <v>79</v>
      </c>
      <c r="D7571" t="s">
        <v>109</v>
      </c>
      <c r="E7571" t="s">
        <v>28460</v>
      </c>
      <c r="F7571" t="s">
        <v>5012</v>
      </c>
      <c r="G7571" t="s">
        <v>72</v>
      </c>
      <c r="H7571" t="s">
        <v>129</v>
      </c>
      <c r="I7571" t="s">
        <v>22</v>
      </c>
      <c r="J7571" t="s">
        <v>141</v>
      </c>
      <c r="K7571" t="s">
        <v>28464</v>
      </c>
      <c r="L7571" t="s">
        <v>28465</v>
      </c>
      <c r="M7571">
        <v>1.454722222</v>
      </c>
      <c r="N7571">
        <v>0</v>
      </c>
      <c r="O7571">
        <v>0</v>
      </c>
      <c r="P7571">
        <v>1</v>
      </c>
      <c r="Q7571">
        <v>136</v>
      </c>
      <c r="R7571">
        <v>0</v>
      </c>
      <c r="S7571">
        <v>0</v>
      </c>
      <c r="T7571">
        <v>1.4547220000000001</v>
      </c>
      <c r="U7571">
        <v>197.84222199999999</v>
      </c>
    </row>
    <row r="7572" spans="1:21" x14ac:dyDescent="0.25">
      <c r="A7572" t="s">
        <v>28466</v>
      </c>
      <c r="B7572">
        <v>1</v>
      </c>
      <c r="C7572" t="s">
        <v>79</v>
      </c>
      <c r="D7572" t="s">
        <v>109</v>
      </c>
      <c r="E7572" t="s">
        <v>28460</v>
      </c>
      <c r="F7572" t="s">
        <v>5012</v>
      </c>
      <c r="G7572" t="s">
        <v>72</v>
      </c>
      <c r="H7572" t="s">
        <v>129</v>
      </c>
      <c r="I7572" t="s">
        <v>22</v>
      </c>
      <c r="J7572" t="s">
        <v>141</v>
      </c>
      <c r="K7572" t="s">
        <v>28467</v>
      </c>
      <c r="L7572" t="s">
        <v>28468</v>
      </c>
      <c r="M7572">
        <v>2.7566666660000001</v>
      </c>
      <c r="N7572">
        <v>0</v>
      </c>
      <c r="O7572">
        <v>0</v>
      </c>
      <c r="P7572">
        <v>1</v>
      </c>
      <c r="Q7572">
        <v>136</v>
      </c>
      <c r="R7572">
        <v>0</v>
      </c>
      <c r="S7572">
        <v>0</v>
      </c>
      <c r="T7572">
        <v>2.7566670000000002</v>
      </c>
      <c r="U7572">
        <v>374.90666700000003</v>
      </c>
    </row>
    <row r="7573" spans="1:21" x14ac:dyDescent="0.25">
      <c r="A7573" t="s">
        <v>28469</v>
      </c>
      <c r="B7573">
        <v>1</v>
      </c>
      <c r="C7573" t="s">
        <v>79</v>
      </c>
      <c r="D7573" t="s">
        <v>109</v>
      </c>
      <c r="E7573" t="s">
        <v>28470</v>
      </c>
      <c r="F7573" t="s">
        <v>177</v>
      </c>
      <c r="G7573" t="s">
        <v>71</v>
      </c>
      <c r="H7573" t="s">
        <v>129</v>
      </c>
      <c r="I7573" t="s">
        <v>22</v>
      </c>
      <c r="J7573" t="s">
        <v>130</v>
      </c>
      <c r="K7573" t="s">
        <v>28471</v>
      </c>
      <c r="L7573" t="s">
        <v>28472</v>
      </c>
      <c r="M7573">
        <v>2.416673055</v>
      </c>
      <c r="N7573">
        <v>0</v>
      </c>
      <c r="O7573">
        <v>0</v>
      </c>
      <c r="P7573">
        <v>0</v>
      </c>
      <c r="Q7573">
        <v>17</v>
      </c>
      <c r="R7573">
        <v>0</v>
      </c>
      <c r="S7573">
        <v>0</v>
      </c>
      <c r="T7573">
        <v>0</v>
      </c>
      <c r="U7573">
        <v>41.083441999999998</v>
      </c>
    </row>
    <row r="7574" spans="1:21" x14ac:dyDescent="0.25">
      <c r="A7574" t="s">
        <v>28473</v>
      </c>
      <c r="B7574">
        <v>1</v>
      </c>
      <c r="C7574" t="s">
        <v>79</v>
      </c>
      <c r="D7574" t="s">
        <v>115</v>
      </c>
      <c r="E7574" t="s">
        <v>28474</v>
      </c>
      <c r="F7574" t="s">
        <v>5012</v>
      </c>
      <c r="G7574" t="s">
        <v>72</v>
      </c>
      <c r="H7574" t="s">
        <v>129</v>
      </c>
      <c r="I7574" t="s">
        <v>22</v>
      </c>
      <c r="J7574" t="s">
        <v>141</v>
      </c>
      <c r="K7574" t="s">
        <v>28475</v>
      </c>
      <c r="L7574" t="s">
        <v>28476</v>
      </c>
      <c r="M7574">
        <v>0.85861111099999998</v>
      </c>
      <c r="N7574">
        <v>0</v>
      </c>
      <c r="O7574">
        <v>0</v>
      </c>
      <c r="P7574">
        <v>2</v>
      </c>
      <c r="Q7574">
        <v>80</v>
      </c>
      <c r="R7574">
        <v>0</v>
      </c>
      <c r="S7574">
        <v>0</v>
      </c>
      <c r="T7574">
        <v>1.717222</v>
      </c>
      <c r="U7574">
        <v>68.688889000000003</v>
      </c>
    </row>
    <row r="7575" spans="1:21" x14ac:dyDescent="0.25">
      <c r="A7575" t="s">
        <v>28477</v>
      </c>
      <c r="B7575">
        <v>1</v>
      </c>
      <c r="C7575" t="s">
        <v>79</v>
      </c>
      <c r="D7575" t="s">
        <v>115</v>
      </c>
      <c r="E7575" t="s">
        <v>28474</v>
      </c>
      <c r="F7575" t="s">
        <v>5012</v>
      </c>
      <c r="G7575" t="s">
        <v>72</v>
      </c>
      <c r="H7575" t="s">
        <v>129</v>
      </c>
      <c r="I7575" t="s">
        <v>22</v>
      </c>
      <c r="J7575" t="s">
        <v>141</v>
      </c>
      <c r="K7575" t="s">
        <v>28478</v>
      </c>
      <c r="L7575" t="s">
        <v>28479</v>
      </c>
      <c r="M7575">
        <v>1.143611111</v>
      </c>
      <c r="N7575">
        <v>0</v>
      </c>
      <c r="O7575">
        <v>0</v>
      </c>
      <c r="P7575">
        <v>2</v>
      </c>
      <c r="Q7575">
        <v>80</v>
      </c>
      <c r="R7575">
        <v>0</v>
      </c>
      <c r="S7575">
        <v>0</v>
      </c>
      <c r="T7575">
        <v>2.2872219999999999</v>
      </c>
      <c r="U7575">
        <v>91.488889</v>
      </c>
    </row>
    <row r="7576" spans="1:21" x14ac:dyDescent="0.25">
      <c r="A7576" t="s">
        <v>28480</v>
      </c>
      <c r="B7576">
        <v>1</v>
      </c>
      <c r="C7576" t="s">
        <v>79</v>
      </c>
      <c r="D7576" t="s">
        <v>115</v>
      </c>
      <c r="E7576" t="s">
        <v>18413</v>
      </c>
      <c r="F7576" t="s">
        <v>5012</v>
      </c>
      <c r="G7576" t="s">
        <v>72</v>
      </c>
      <c r="H7576" t="s">
        <v>129</v>
      </c>
      <c r="I7576" t="s">
        <v>22</v>
      </c>
      <c r="J7576" t="s">
        <v>141</v>
      </c>
      <c r="K7576" t="s">
        <v>28481</v>
      </c>
      <c r="L7576" t="s">
        <v>28482</v>
      </c>
      <c r="M7576">
        <v>2.6541666660000001</v>
      </c>
      <c r="N7576">
        <v>0</v>
      </c>
      <c r="O7576">
        <v>0</v>
      </c>
      <c r="P7576">
        <v>1</v>
      </c>
      <c r="Q7576">
        <v>16</v>
      </c>
      <c r="R7576">
        <v>0</v>
      </c>
      <c r="S7576">
        <v>0</v>
      </c>
      <c r="T7576">
        <v>2.6541670000000002</v>
      </c>
      <c r="U7576">
        <v>42.466667000000001</v>
      </c>
    </row>
    <row r="7577" spans="1:21" x14ac:dyDescent="0.25">
      <c r="A7577" t="s">
        <v>28483</v>
      </c>
      <c r="B7577">
        <v>1</v>
      </c>
      <c r="C7577" t="s">
        <v>79</v>
      </c>
      <c r="D7577" t="s">
        <v>115</v>
      </c>
      <c r="E7577" t="s">
        <v>28484</v>
      </c>
      <c r="F7577" t="s">
        <v>5012</v>
      </c>
      <c r="G7577" t="s">
        <v>72</v>
      </c>
      <c r="H7577" t="s">
        <v>129</v>
      </c>
      <c r="I7577" t="s">
        <v>22</v>
      </c>
      <c r="J7577" t="s">
        <v>141</v>
      </c>
      <c r="K7577" t="s">
        <v>28485</v>
      </c>
      <c r="L7577" t="s">
        <v>28486</v>
      </c>
      <c r="M7577">
        <v>1.0858333330000001</v>
      </c>
      <c r="N7577">
        <v>0</v>
      </c>
      <c r="O7577">
        <v>0</v>
      </c>
      <c r="P7577">
        <v>8</v>
      </c>
      <c r="Q7577">
        <v>15</v>
      </c>
      <c r="R7577">
        <v>0</v>
      </c>
      <c r="S7577">
        <v>0</v>
      </c>
      <c r="T7577">
        <v>8.6866669999999999</v>
      </c>
      <c r="U7577">
        <v>16.287500000000001</v>
      </c>
    </row>
    <row r="7578" spans="1:21" x14ac:dyDescent="0.25">
      <c r="A7578" t="s">
        <v>28487</v>
      </c>
      <c r="B7578">
        <v>1</v>
      </c>
      <c r="C7578" t="s">
        <v>79</v>
      </c>
      <c r="D7578" t="s">
        <v>115</v>
      </c>
      <c r="E7578" t="s">
        <v>28488</v>
      </c>
      <c r="F7578" t="s">
        <v>4991</v>
      </c>
      <c r="G7578" t="s">
        <v>71</v>
      </c>
      <c r="H7578" t="s">
        <v>129</v>
      </c>
      <c r="I7578" t="s">
        <v>22</v>
      </c>
      <c r="J7578" t="s">
        <v>141</v>
      </c>
      <c r="K7578" t="s">
        <v>28489</v>
      </c>
      <c r="L7578" t="s">
        <v>28490</v>
      </c>
      <c r="M7578">
        <v>2.5697222219999998</v>
      </c>
      <c r="N7578">
        <v>0</v>
      </c>
      <c r="O7578">
        <v>0</v>
      </c>
      <c r="P7578">
        <v>0</v>
      </c>
      <c r="Q7578">
        <v>1</v>
      </c>
      <c r="R7578">
        <v>0</v>
      </c>
      <c r="S7578">
        <v>0</v>
      </c>
      <c r="T7578">
        <v>0</v>
      </c>
      <c r="U7578">
        <v>2.5697220000000001</v>
      </c>
    </row>
    <row r="7579" spans="1:21" x14ac:dyDescent="0.25">
      <c r="A7579" t="s">
        <v>28491</v>
      </c>
      <c r="B7579">
        <v>1</v>
      </c>
      <c r="C7579" t="s">
        <v>79</v>
      </c>
      <c r="D7579" t="s">
        <v>115</v>
      </c>
      <c r="E7579" t="s">
        <v>28492</v>
      </c>
      <c r="F7579" t="s">
        <v>140</v>
      </c>
      <c r="G7579" t="s">
        <v>72</v>
      </c>
      <c r="H7579" t="s">
        <v>129</v>
      </c>
      <c r="I7579" t="s">
        <v>22</v>
      </c>
      <c r="J7579" t="s">
        <v>141</v>
      </c>
      <c r="K7579" t="s">
        <v>28493</v>
      </c>
      <c r="L7579" t="s">
        <v>28494</v>
      </c>
      <c r="M7579">
        <v>1.410555555</v>
      </c>
      <c r="N7579">
        <v>0</v>
      </c>
      <c r="O7579">
        <v>17</v>
      </c>
      <c r="P7579">
        <v>25</v>
      </c>
      <c r="Q7579">
        <v>420</v>
      </c>
      <c r="R7579">
        <v>0</v>
      </c>
      <c r="S7579">
        <v>23.979444000000001</v>
      </c>
      <c r="T7579">
        <v>35.263888999999999</v>
      </c>
      <c r="U7579">
        <v>592.43333299999995</v>
      </c>
    </row>
    <row r="7580" spans="1:21" x14ac:dyDescent="0.25">
      <c r="A7580" t="s">
        <v>28495</v>
      </c>
      <c r="B7580">
        <v>1</v>
      </c>
      <c r="C7580" t="s">
        <v>78</v>
      </c>
      <c r="D7580" t="s">
        <v>82</v>
      </c>
      <c r="E7580" t="s">
        <v>28496</v>
      </c>
      <c r="F7580" t="s">
        <v>4991</v>
      </c>
      <c r="G7580" t="s">
        <v>71</v>
      </c>
      <c r="H7580" t="s">
        <v>129</v>
      </c>
      <c r="I7580" t="s">
        <v>22</v>
      </c>
      <c r="J7580" t="s">
        <v>141</v>
      </c>
      <c r="K7580" t="s">
        <v>28497</v>
      </c>
      <c r="L7580" t="s">
        <v>28498</v>
      </c>
      <c r="M7580">
        <v>0.86750000000000005</v>
      </c>
      <c r="N7580">
        <v>0</v>
      </c>
      <c r="O7580">
        <v>0</v>
      </c>
      <c r="P7580">
        <v>0</v>
      </c>
      <c r="Q7580">
        <v>1</v>
      </c>
      <c r="R7580">
        <v>0</v>
      </c>
      <c r="S7580">
        <v>0</v>
      </c>
      <c r="T7580">
        <v>0</v>
      </c>
      <c r="U7580">
        <v>0.86750000000000005</v>
      </c>
    </row>
    <row r="7581" spans="1:21" x14ac:dyDescent="0.25">
      <c r="A7581" t="s">
        <v>28499</v>
      </c>
      <c r="B7581">
        <v>1</v>
      </c>
      <c r="C7581" t="s">
        <v>78</v>
      </c>
      <c r="D7581" t="s">
        <v>82</v>
      </c>
      <c r="E7581" t="s">
        <v>15651</v>
      </c>
      <c r="F7581" t="s">
        <v>5012</v>
      </c>
      <c r="G7581" t="s">
        <v>72</v>
      </c>
      <c r="H7581" t="s">
        <v>129</v>
      </c>
      <c r="I7581" t="s">
        <v>22</v>
      </c>
      <c r="J7581" t="s">
        <v>141</v>
      </c>
      <c r="K7581" t="s">
        <v>28500</v>
      </c>
      <c r="L7581" t="s">
        <v>28501</v>
      </c>
      <c r="M7581">
        <v>1.7141666659999999</v>
      </c>
      <c r="N7581">
        <v>0</v>
      </c>
      <c r="O7581">
        <v>0</v>
      </c>
      <c r="P7581">
        <v>1</v>
      </c>
      <c r="Q7581">
        <v>418</v>
      </c>
      <c r="R7581">
        <v>0</v>
      </c>
      <c r="S7581">
        <v>0</v>
      </c>
      <c r="T7581">
        <v>1.714167</v>
      </c>
      <c r="U7581">
        <v>716.52166599999998</v>
      </c>
    </row>
    <row r="7582" spans="1:21" x14ac:dyDescent="0.25">
      <c r="A7582" t="s">
        <v>28502</v>
      </c>
      <c r="B7582">
        <v>1</v>
      </c>
      <c r="C7582" t="s">
        <v>79</v>
      </c>
      <c r="D7582" t="s">
        <v>110</v>
      </c>
      <c r="E7582" t="s">
        <v>28503</v>
      </c>
      <c r="F7582" t="s">
        <v>4991</v>
      </c>
      <c r="G7582" t="s">
        <v>71</v>
      </c>
      <c r="H7582" t="s">
        <v>129</v>
      </c>
      <c r="I7582" t="s">
        <v>22</v>
      </c>
      <c r="J7582" t="s">
        <v>141</v>
      </c>
      <c r="K7582" t="s">
        <v>28504</v>
      </c>
      <c r="L7582" t="s">
        <v>28505</v>
      </c>
      <c r="M7582">
        <v>2.3644444440000001</v>
      </c>
      <c r="N7582">
        <v>0</v>
      </c>
      <c r="O7582">
        <v>0</v>
      </c>
      <c r="P7582">
        <v>0</v>
      </c>
      <c r="Q7582">
        <v>1</v>
      </c>
      <c r="R7582">
        <v>0</v>
      </c>
      <c r="S7582">
        <v>0</v>
      </c>
      <c r="T7582">
        <v>0</v>
      </c>
      <c r="U7582">
        <v>2.3644440000000002</v>
      </c>
    </row>
    <row r="7583" spans="1:21" x14ac:dyDescent="0.25">
      <c r="A7583" t="s">
        <v>28506</v>
      </c>
      <c r="B7583">
        <v>1</v>
      </c>
      <c r="C7583" t="s">
        <v>79</v>
      </c>
      <c r="D7583" t="s">
        <v>110</v>
      </c>
      <c r="E7583" t="s">
        <v>28507</v>
      </c>
      <c r="F7583" t="s">
        <v>5470</v>
      </c>
      <c r="G7583" t="s">
        <v>71</v>
      </c>
      <c r="H7583" t="s">
        <v>129</v>
      </c>
      <c r="I7583" t="s">
        <v>22</v>
      </c>
      <c r="J7583" t="s">
        <v>141</v>
      </c>
      <c r="K7583" t="s">
        <v>28508</v>
      </c>
      <c r="L7583" t="s">
        <v>28509</v>
      </c>
      <c r="M7583">
        <v>0.56277777699999998</v>
      </c>
      <c r="N7583">
        <v>0</v>
      </c>
      <c r="O7583">
        <v>0</v>
      </c>
      <c r="P7583">
        <v>1</v>
      </c>
      <c r="Q7583">
        <v>55</v>
      </c>
      <c r="R7583">
        <v>0</v>
      </c>
      <c r="S7583">
        <v>0</v>
      </c>
      <c r="T7583">
        <v>0.562778</v>
      </c>
      <c r="U7583">
        <v>30.952777999999999</v>
      </c>
    </row>
    <row r="7584" spans="1:21" x14ac:dyDescent="0.25">
      <c r="A7584" t="s">
        <v>28510</v>
      </c>
      <c r="B7584">
        <v>1</v>
      </c>
      <c r="C7584" t="s">
        <v>79</v>
      </c>
      <c r="D7584" t="s">
        <v>110</v>
      </c>
      <c r="E7584" t="s">
        <v>28507</v>
      </c>
      <c r="F7584" t="s">
        <v>5470</v>
      </c>
      <c r="G7584" t="s">
        <v>71</v>
      </c>
      <c r="H7584" t="s">
        <v>129</v>
      </c>
      <c r="I7584" t="s">
        <v>22</v>
      </c>
      <c r="J7584" t="s">
        <v>141</v>
      </c>
      <c r="K7584" t="s">
        <v>28511</v>
      </c>
      <c r="L7584" t="s">
        <v>28512</v>
      </c>
      <c r="M7584">
        <v>1.1047222219999999</v>
      </c>
      <c r="N7584">
        <v>0</v>
      </c>
      <c r="O7584">
        <v>0</v>
      </c>
      <c r="P7584">
        <v>1</v>
      </c>
      <c r="Q7584">
        <v>55</v>
      </c>
      <c r="R7584">
        <v>0</v>
      </c>
      <c r="S7584">
        <v>0</v>
      </c>
      <c r="T7584">
        <v>1.104722</v>
      </c>
      <c r="U7584">
        <v>60.759721999999996</v>
      </c>
    </row>
    <row r="7585" spans="1:21" x14ac:dyDescent="0.25">
      <c r="A7585" t="s">
        <v>28513</v>
      </c>
      <c r="B7585">
        <v>1</v>
      </c>
      <c r="C7585" t="s">
        <v>79</v>
      </c>
      <c r="D7585" t="s">
        <v>110</v>
      </c>
      <c r="E7585" t="s">
        <v>28507</v>
      </c>
      <c r="F7585" t="s">
        <v>5470</v>
      </c>
      <c r="G7585" t="s">
        <v>71</v>
      </c>
      <c r="H7585" t="s">
        <v>129</v>
      </c>
      <c r="I7585" t="s">
        <v>22</v>
      </c>
      <c r="J7585" t="s">
        <v>141</v>
      </c>
      <c r="K7585" t="s">
        <v>28514</v>
      </c>
      <c r="L7585" t="s">
        <v>28515</v>
      </c>
      <c r="M7585">
        <v>0.72277777700000001</v>
      </c>
      <c r="N7585">
        <v>0</v>
      </c>
      <c r="O7585">
        <v>0</v>
      </c>
      <c r="P7585">
        <v>1</v>
      </c>
      <c r="Q7585">
        <v>55</v>
      </c>
      <c r="R7585">
        <v>0</v>
      </c>
      <c r="S7585">
        <v>0</v>
      </c>
      <c r="T7585">
        <v>0.72277800000000003</v>
      </c>
      <c r="U7585">
        <v>39.752777999999999</v>
      </c>
    </row>
    <row r="7586" spans="1:21" x14ac:dyDescent="0.25">
      <c r="A7586" t="s">
        <v>28516</v>
      </c>
      <c r="B7586">
        <v>1</v>
      </c>
      <c r="C7586" t="s">
        <v>79</v>
      </c>
      <c r="D7586" t="s">
        <v>110</v>
      </c>
      <c r="E7586" t="s">
        <v>28517</v>
      </c>
      <c r="F7586" t="s">
        <v>5012</v>
      </c>
      <c r="G7586" t="s">
        <v>72</v>
      </c>
      <c r="H7586" t="s">
        <v>129</v>
      </c>
      <c r="I7586" t="s">
        <v>22</v>
      </c>
      <c r="J7586" t="s">
        <v>141</v>
      </c>
      <c r="K7586" t="s">
        <v>28518</v>
      </c>
      <c r="L7586" t="s">
        <v>28519</v>
      </c>
      <c r="M7586">
        <v>0.46666666600000001</v>
      </c>
      <c r="N7586">
        <v>0</v>
      </c>
      <c r="O7586">
        <v>0</v>
      </c>
      <c r="P7586">
        <v>1</v>
      </c>
      <c r="Q7586">
        <v>77</v>
      </c>
      <c r="R7586">
        <v>0</v>
      </c>
      <c r="S7586">
        <v>0</v>
      </c>
      <c r="T7586">
        <v>0.466667</v>
      </c>
      <c r="U7586">
        <v>35.933332999999998</v>
      </c>
    </row>
    <row r="7587" spans="1:21" x14ac:dyDescent="0.25">
      <c r="A7587" t="s">
        <v>28520</v>
      </c>
      <c r="B7587">
        <v>1</v>
      </c>
      <c r="C7587" t="s">
        <v>79</v>
      </c>
      <c r="D7587" t="s">
        <v>124</v>
      </c>
      <c r="E7587" t="s">
        <v>28521</v>
      </c>
      <c r="F7587" t="s">
        <v>5012</v>
      </c>
      <c r="G7587" t="s">
        <v>72</v>
      </c>
      <c r="H7587" t="s">
        <v>129</v>
      </c>
      <c r="I7587" t="s">
        <v>22</v>
      </c>
      <c r="J7587" t="s">
        <v>141</v>
      </c>
      <c r="K7587" t="s">
        <v>28522</v>
      </c>
      <c r="L7587" t="s">
        <v>28523</v>
      </c>
      <c r="M7587">
        <v>4.8516666659999999</v>
      </c>
      <c r="N7587">
        <v>0</v>
      </c>
      <c r="O7587">
        <v>0</v>
      </c>
      <c r="P7587">
        <v>2</v>
      </c>
      <c r="Q7587">
        <v>86</v>
      </c>
      <c r="R7587">
        <v>0</v>
      </c>
      <c r="S7587">
        <v>0</v>
      </c>
      <c r="T7587">
        <v>9.7033330000000007</v>
      </c>
      <c r="U7587">
        <v>417.24333300000001</v>
      </c>
    </row>
    <row r="7588" spans="1:21" x14ac:dyDescent="0.25">
      <c r="A7588" t="s">
        <v>28524</v>
      </c>
      <c r="B7588">
        <v>1</v>
      </c>
      <c r="C7588" t="s">
        <v>78</v>
      </c>
      <c r="D7588" t="s">
        <v>89</v>
      </c>
      <c r="E7588" t="s">
        <v>28525</v>
      </c>
      <c r="F7588" t="s">
        <v>6570</v>
      </c>
      <c r="G7588" t="s">
        <v>72</v>
      </c>
      <c r="H7588" t="s">
        <v>129</v>
      </c>
      <c r="I7588" t="s">
        <v>22</v>
      </c>
      <c r="J7588" t="s">
        <v>141</v>
      </c>
      <c r="K7588" t="s">
        <v>28526</v>
      </c>
      <c r="L7588" t="s">
        <v>28527</v>
      </c>
      <c r="M7588">
        <v>0.83861111099999996</v>
      </c>
      <c r="N7588">
        <v>8</v>
      </c>
      <c r="O7588">
        <v>862</v>
      </c>
      <c r="P7588">
        <v>0</v>
      </c>
      <c r="Q7588">
        <v>56</v>
      </c>
      <c r="R7588">
        <v>6.7088890000000001</v>
      </c>
      <c r="S7588">
        <v>722.88277800000003</v>
      </c>
      <c r="T7588">
        <v>0</v>
      </c>
      <c r="U7588">
        <v>46.962221999999997</v>
      </c>
    </row>
    <row r="7589" spans="1:21" x14ac:dyDescent="0.25">
      <c r="A7589" t="s">
        <v>28528</v>
      </c>
      <c r="B7589">
        <v>1</v>
      </c>
      <c r="C7589" t="s">
        <v>78</v>
      </c>
      <c r="D7589" t="s">
        <v>89</v>
      </c>
      <c r="E7589" t="s">
        <v>28529</v>
      </c>
      <c r="F7589" t="s">
        <v>4991</v>
      </c>
      <c r="G7589" t="s">
        <v>71</v>
      </c>
      <c r="H7589" t="s">
        <v>129</v>
      </c>
      <c r="I7589" t="s">
        <v>22</v>
      </c>
      <c r="J7589" t="s">
        <v>141</v>
      </c>
      <c r="K7589" t="s">
        <v>28530</v>
      </c>
      <c r="L7589" t="s">
        <v>28531</v>
      </c>
      <c r="M7589">
        <v>2.4419444440000002</v>
      </c>
      <c r="N7589">
        <v>0</v>
      </c>
      <c r="O7589">
        <v>0</v>
      </c>
      <c r="P7589">
        <v>0</v>
      </c>
      <c r="Q7589">
        <v>2</v>
      </c>
      <c r="R7589">
        <v>0</v>
      </c>
      <c r="S7589">
        <v>0</v>
      </c>
      <c r="T7589">
        <v>0</v>
      </c>
      <c r="U7589">
        <v>4.8838889999999999</v>
      </c>
    </row>
    <row r="7590" spans="1:21" x14ac:dyDescent="0.25">
      <c r="A7590" t="s">
        <v>28532</v>
      </c>
      <c r="B7590">
        <v>1</v>
      </c>
      <c r="C7590" t="s">
        <v>78</v>
      </c>
      <c r="D7590" t="s">
        <v>89</v>
      </c>
      <c r="E7590" t="s">
        <v>28533</v>
      </c>
      <c r="F7590" t="s">
        <v>150</v>
      </c>
      <c r="G7590" t="s">
        <v>72</v>
      </c>
      <c r="H7590" t="s">
        <v>129</v>
      </c>
      <c r="I7590" t="s">
        <v>22</v>
      </c>
      <c r="J7590" t="s">
        <v>141</v>
      </c>
      <c r="K7590" t="s">
        <v>28534</v>
      </c>
      <c r="L7590" t="s">
        <v>28535</v>
      </c>
      <c r="M7590">
        <v>3.5863888880000001</v>
      </c>
      <c r="N7590">
        <v>0</v>
      </c>
      <c r="O7590">
        <v>0</v>
      </c>
      <c r="P7590">
        <v>1</v>
      </c>
      <c r="Q7590">
        <v>0</v>
      </c>
      <c r="R7590">
        <v>0</v>
      </c>
      <c r="S7590">
        <v>0</v>
      </c>
      <c r="T7590">
        <v>3.586389</v>
      </c>
      <c r="U7590">
        <v>0</v>
      </c>
    </row>
    <row r="7591" spans="1:21" x14ac:dyDescent="0.25">
      <c r="A7591" t="s">
        <v>28536</v>
      </c>
      <c r="B7591">
        <v>1</v>
      </c>
      <c r="C7591" t="s">
        <v>78</v>
      </c>
      <c r="D7591" t="s">
        <v>89</v>
      </c>
      <c r="E7591" t="s">
        <v>28537</v>
      </c>
      <c r="F7591" t="s">
        <v>4991</v>
      </c>
      <c r="G7591" t="s">
        <v>71</v>
      </c>
      <c r="H7591" t="s">
        <v>129</v>
      </c>
      <c r="I7591" t="s">
        <v>22</v>
      </c>
      <c r="J7591" t="s">
        <v>141</v>
      </c>
      <c r="K7591" t="s">
        <v>28538</v>
      </c>
      <c r="L7591" t="s">
        <v>28539</v>
      </c>
      <c r="M7591">
        <v>0.878611111</v>
      </c>
      <c r="N7591">
        <v>0</v>
      </c>
      <c r="O7591">
        <v>1</v>
      </c>
      <c r="P7591">
        <v>0</v>
      </c>
      <c r="Q7591">
        <v>0</v>
      </c>
      <c r="R7591">
        <v>0</v>
      </c>
      <c r="S7591">
        <v>0.87861100000000003</v>
      </c>
      <c r="T7591">
        <v>0</v>
      </c>
      <c r="U7591">
        <v>0</v>
      </c>
    </row>
    <row r="7592" spans="1:21" x14ac:dyDescent="0.25">
      <c r="A7592" t="s">
        <v>28540</v>
      </c>
      <c r="B7592">
        <v>1</v>
      </c>
      <c r="C7592" t="s">
        <v>78</v>
      </c>
      <c r="D7592" t="s">
        <v>89</v>
      </c>
      <c r="E7592" t="s">
        <v>28541</v>
      </c>
      <c r="F7592" t="s">
        <v>140</v>
      </c>
      <c r="G7592" t="s">
        <v>76</v>
      </c>
      <c r="H7592" t="s">
        <v>129</v>
      </c>
      <c r="I7592" t="s">
        <v>22</v>
      </c>
      <c r="J7592" t="s">
        <v>141</v>
      </c>
      <c r="K7592" t="s">
        <v>28542</v>
      </c>
      <c r="L7592" t="s">
        <v>13310</v>
      </c>
      <c r="M7592">
        <v>0.175277777</v>
      </c>
      <c r="N7592">
        <v>0</v>
      </c>
      <c r="O7592">
        <v>0</v>
      </c>
      <c r="P7592">
        <v>1</v>
      </c>
      <c r="Q7592">
        <v>64</v>
      </c>
      <c r="R7592">
        <v>0</v>
      </c>
      <c r="S7592">
        <v>0</v>
      </c>
      <c r="T7592">
        <v>0.17527799999999999</v>
      </c>
      <c r="U7592">
        <v>11.217777999999999</v>
      </c>
    </row>
    <row r="7593" spans="1:21" x14ac:dyDescent="0.25">
      <c r="A7593" t="s">
        <v>28543</v>
      </c>
      <c r="B7593">
        <v>1</v>
      </c>
      <c r="C7593" t="s">
        <v>78</v>
      </c>
      <c r="D7593" t="s">
        <v>89</v>
      </c>
      <c r="E7593" t="s">
        <v>28537</v>
      </c>
      <c r="F7593" t="s">
        <v>4991</v>
      </c>
      <c r="G7593" t="s">
        <v>71</v>
      </c>
      <c r="H7593" t="s">
        <v>129</v>
      </c>
      <c r="I7593" t="s">
        <v>22</v>
      </c>
      <c r="J7593" t="s">
        <v>141</v>
      </c>
      <c r="K7593" t="s">
        <v>28544</v>
      </c>
      <c r="L7593" t="s">
        <v>28545</v>
      </c>
      <c r="M7593">
        <v>2.1063888880000001</v>
      </c>
      <c r="N7593">
        <v>0</v>
      </c>
      <c r="O7593">
        <v>1</v>
      </c>
      <c r="P7593">
        <v>0</v>
      </c>
      <c r="Q7593">
        <v>0</v>
      </c>
      <c r="R7593">
        <v>0</v>
      </c>
      <c r="S7593">
        <v>2.1063890000000001</v>
      </c>
      <c r="T7593">
        <v>0</v>
      </c>
      <c r="U7593">
        <v>0</v>
      </c>
    </row>
    <row r="7594" spans="1:21" x14ac:dyDescent="0.25">
      <c r="A7594" t="s">
        <v>28546</v>
      </c>
      <c r="B7594">
        <v>1</v>
      </c>
      <c r="C7594" t="s">
        <v>78</v>
      </c>
      <c r="D7594" t="s">
        <v>89</v>
      </c>
      <c r="E7594" t="s">
        <v>28547</v>
      </c>
      <c r="F7594" t="s">
        <v>140</v>
      </c>
      <c r="G7594" t="s">
        <v>72</v>
      </c>
      <c r="H7594" t="s">
        <v>129</v>
      </c>
      <c r="I7594" t="s">
        <v>22</v>
      </c>
      <c r="J7594" t="s">
        <v>141</v>
      </c>
      <c r="K7594" t="s">
        <v>28548</v>
      </c>
      <c r="L7594" t="s">
        <v>28549</v>
      </c>
      <c r="M7594">
        <v>0.59861111099999997</v>
      </c>
      <c r="N7594">
        <v>0</v>
      </c>
      <c r="O7594">
        <v>0</v>
      </c>
      <c r="P7594">
        <v>87</v>
      </c>
      <c r="Q7594">
        <v>28</v>
      </c>
      <c r="R7594">
        <v>0</v>
      </c>
      <c r="S7594">
        <v>0</v>
      </c>
      <c r="T7594">
        <v>52.079166999999998</v>
      </c>
      <c r="U7594">
        <v>16.761111</v>
      </c>
    </row>
    <row r="7595" spans="1:21" x14ac:dyDescent="0.25">
      <c r="A7595" t="s">
        <v>28550</v>
      </c>
      <c r="B7595">
        <v>1</v>
      </c>
      <c r="C7595" t="s">
        <v>79</v>
      </c>
      <c r="D7595" t="s">
        <v>112</v>
      </c>
      <c r="E7595" t="s">
        <v>28551</v>
      </c>
      <c r="F7595" t="s">
        <v>5012</v>
      </c>
      <c r="G7595" t="s">
        <v>72</v>
      </c>
      <c r="H7595" t="s">
        <v>129</v>
      </c>
      <c r="I7595" t="s">
        <v>22</v>
      </c>
      <c r="J7595" t="s">
        <v>141</v>
      </c>
      <c r="K7595" t="s">
        <v>28552</v>
      </c>
      <c r="L7595" t="s">
        <v>28553</v>
      </c>
      <c r="M7595">
        <v>2.1238888880000002</v>
      </c>
      <c r="N7595">
        <v>0</v>
      </c>
      <c r="O7595">
        <v>0</v>
      </c>
      <c r="P7595">
        <v>2</v>
      </c>
      <c r="Q7595">
        <v>54</v>
      </c>
      <c r="R7595">
        <v>0</v>
      </c>
      <c r="S7595">
        <v>0</v>
      </c>
      <c r="T7595">
        <v>4.2477780000000003</v>
      </c>
      <c r="U7595">
        <v>114.69</v>
      </c>
    </row>
    <row r="7596" spans="1:21" x14ac:dyDescent="0.25">
      <c r="A7596" t="s">
        <v>28554</v>
      </c>
      <c r="B7596">
        <v>1</v>
      </c>
      <c r="C7596" t="s">
        <v>79</v>
      </c>
      <c r="D7596" t="s">
        <v>112</v>
      </c>
      <c r="E7596" t="s">
        <v>28555</v>
      </c>
      <c r="F7596" t="s">
        <v>4991</v>
      </c>
      <c r="G7596" t="s">
        <v>71</v>
      </c>
      <c r="H7596" t="s">
        <v>129</v>
      </c>
      <c r="I7596" t="s">
        <v>22</v>
      </c>
      <c r="J7596" t="s">
        <v>141</v>
      </c>
      <c r="K7596" t="s">
        <v>28556</v>
      </c>
      <c r="L7596" t="s">
        <v>28557</v>
      </c>
      <c r="M7596">
        <v>1.152222222</v>
      </c>
      <c r="N7596">
        <v>0</v>
      </c>
      <c r="O7596">
        <v>0</v>
      </c>
      <c r="P7596">
        <v>0</v>
      </c>
      <c r="Q7596">
        <v>1</v>
      </c>
      <c r="R7596">
        <v>0</v>
      </c>
      <c r="S7596">
        <v>0</v>
      </c>
      <c r="T7596">
        <v>0</v>
      </c>
      <c r="U7596">
        <v>1.1522220000000001</v>
      </c>
    </row>
    <row r="7597" spans="1:21" x14ac:dyDescent="0.25">
      <c r="A7597" t="s">
        <v>28558</v>
      </c>
      <c r="B7597">
        <v>1</v>
      </c>
      <c r="C7597" t="s">
        <v>79</v>
      </c>
      <c r="D7597" t="s">
        <v>112</v>
      </c>
      <c r="E7597" t="s">
        <v>28559</v>
      </c>
      <c r="F7597" t="s">
        <v>5029</v>
      </c>
      <c r="G7597" t="s">
        <v>71</v>
      </c>
      <c r="H7597" t="s">
        <v>129</v>
      </c>
      <c r="I7597" t="s">
        <v>22</v>
      </c>
      <c r="J7597" t="s">
        <v>141</v>
      </c>
      <c r="K7597" t="s">
        <v>28560</v>
      </c>
      <c r="L7597" t="s">
        <v>28561</v>
      </c>
      <c r="M7597">
        <v>3.915277777</v>
      </c>
      <c r="N7597">
        <v>0</v>
      </c>
      <c r="O7597">
        <v>0</v>
      </c>
      <c r="P7597">
        <v>0</v>
      </c>
      <c r="Q7597">
        <v>74</v>
      </c>
      <c r="R7597">
        <v>0</v>
      </c>
      <c r="S7597">
        <v>0</v>
      </c>
      <c r="T7597">
        <v>0</v>
      </c>
      <c r="U7597">
        <v>289.73055499999998</v>
      </c>
    </row>
    <row r="7598" spans="1:21" x14ac:dyDescent="0.25">
      <c r="A7598" t="s">
        <v>28562</v>
      </c>
      <c r="B7598">
        <v>1</v>
      </c>
      <c r="C7598" t="s">
        <v>79</v>
      </c>
      <c r="D7598" t="s">
        <v>112</v>
      </c>
      <c r="E7598" t="s">
        <v>28563</v>
      </c>
      <c r="F7598" t="s">
        <v>4986</v>
      </c>
      <c r="G7598" t="s">
        <v>71</v>
      </c>
      <c r="H7598" t="s">
        <v>129</v>
      </c>
      <c r="I7598" t="s">
        <v>22</v>
      </c>
      <c r="J7598" t="s">
        <v>141</v>
      </c>
      <c r="K7598" t="s">
        <v>28564</v>
      </c>
      <c r="L7598" t="s">
        <v>28565</v>
      </c>
      <c r="M7598">
        <v>2.855277777</v>
      </c>
      <c r="N7598">
        <v>0</v>
      </c>
      <c r="O7598">
        <v>0</v>
      </c>
      <c r="P7598">
        <v>0</v>
      </c>
      <c r="Q7598">
        <v>54</v>
      </c>
      <c r="R7598">
        <v>0</v>
      </c>
      <c r="S7598">
        <v>0</v>
      </c>
      <c r="T7598">
        <v>0</v>
      </c>
      <c r="U7598">
        <v>154.185</v>
      </c>
    </row>
    <row r="7599" spans="1:21" x14ac:dyDescent="0.25">
      <c r="A7599" t="s">
        <v>28566</v>
      </c>
      <c r="B7599">
        <v>1</v>
      </c>
      <c r="C7599" t="s">
        <v>79</v>
      </c>
      <c r="D7599" t="s">
        <v>119</v>
      </c>
      <c r="E7599" t="s">
        <v>28567</v>
      </c>
      <c r="F7599" t="s">
        <v>150</v>
      </c>
      <c r="G7599" t="s">
        <v>72</v>
      </c>
      <c r="H7599" t="s">
        <v>129</v>
      </c>
      <c r="I7599" t="s">
        <v>22</v>
      </c>
      <c r="J7599" t="s">
        <v>141</v>
      </c>
      <c r="K7599" t="s">
        <v>28568</v>
      </c>
      <c r="L7599" t="s">
        <v>28569</v>
      </c>
      <c r="M7599">
        <v>1.3791666659999999</v>
      </c>
      <c r="N7599">
        <v>0</v>
      </c>
      <c r="O7599">
        <v>0</v>
      </c>
      <c r="P7599">
        <v>2</v>
      </c>
      <c r="Q7599">
        <v>102</v>
      </c>
      <c r="R7599">
        <v>0</v>
      </c>
      <c r="S7599">
        <v>0</v>
      </c>
      <c r="T7599">
        <v>2.7583329999999999</v>
      </c>
      <c r="U7599">
        <v>140.67500000000001</v>
      </c>
    </row>
    <row r="7600" spans="1:21" x14ac:dyDescent="0.25">
      <c r="A7600" t="s">
        <v>28570</v>
      </c>
      <c r="B7600">
        <v>1</v>
      </c>
      <c r="C7600" t="s">
        <v>79</v>
      </c>
      <c r="D7600" t="s">
        <v>112</v>
      </c>
      <c r="E7600" t="s">
        <v>28571</v>
      </c>
      <c r="F7600" t="s">
        <v>4986</v>
      </c>
      <c r="G7600" t="s">
        <v>71</v>
      </c>
      <c r="H7600" t="s">
        <v>129</v>
      </c>
      <c r="I7600" t="s">
        <v>22</v>
      </c>
      <c r="J7600" t="s">
        <v>141</v>
      </c>
      <c r="K7600" t="s">
        <v>28572</v>
      </c>
      <c r="L7600" t="s">
        <v>28573</v>
      </c>
      <c r="M7600">
        <v>1.0052777770000001</v>
      </c>
      <c r="N7600">
        <v>0</v>
      </c>
      <c r="O7600">
        <v>150</v>
      </c>
      <c r="P7600">
        <v>0</v>
      </c>
      <c r="Q7600">
        <v>0</v>
      </c>
      <c r="R7600">
        <v>0</v>
      </c>
      <c r="S7600">
        <v>150.79166699999999</v>
      </c>
      <c r="T7600">
        <v>0</v>
      </c>
      <c r="U7600">
        <v>0</v>
      </c>
    </row>
    <row r="7601" spans="1:21" x14ac:dyDescent="0.25">
      <c r="A7601" t="s">
        <v>28574</v>
      </c>
      <c r="B7601">
        <v>1</v>
      </c>
      <c r="C7601" t="s">
        <v>79</v>
      </c>
      <c r="D7601" t="s">
        <v>112</v>
      </c>
      <c r="E7601" t="s">
        <v>28575</v>
      </c>
      <c r="F7601" t="s">
        <v>140</v>
      </c>
      <c r="G7601" t="s">
        <v>72</v>
      </c>
      <c r="H7601" t="s">
        <v>129</v>
      </c>
      <c r="I7601" t="s">
        <v>22</v>
      </c>
      <c r="J7601" t="s">
        <v>141</v>
      </c>
      <c r="K7601" t="s">
        <v>28576</v>
      </c>
      <c r="L7601" t="s">
        <v>13595</v>
      </c>
      <c r="M7601">
        <v>0.16750000000000001</v>
      </c>
      <c r="N7601">
        <v>0</v>
      </c>
      <c r="O7601">
        <v>0</v>
      </c>
      <c r="P7601">
        <v>64</v>
      </c>
      <c r="Q7601">
        <v>934</v>
      </c>
      <c r="R7601">
        <v>0</v>
      </c>
      <c r="S7601">
        <v>0</v>
      </c>
      <c r="T7601">
        <v>10.72</v>
      </c>
      <c r="U7601">
        <v>156.44499999999999</v>
      </c>
    </row>
    <row r="7602" spans="1:21" x14ac:dyDescent="0.25">
      <c r="A7602" t="s">
        <v>28577</v>
      </c>
      <c r="B7602">
        <v>1</v>
      </c>
      <c r="C7602" t="s">
        <v>79</v>
      </c>
      <c r="D7602" t="s">
        <v>112</v>
      </c>
      <c r="E7602" t="s">
        <v>28575</v>
      </c>
      <c r="F7602" t="s">
        <v>140</v>
      </c>
      <c r="G7602" t="s">
        <v>72</v>
      </c>
      <c r="H7602" t="s">
        <v>129</v>
      </c>
      <c r="I7602" t="s">
        <v>22</v>
      </c>
      <c r="J7602" t="s">
        <v>141</v>
      </c>
      <c r="K7602" t="s">
        <v>28578</v>
      </c>
      <c r="L7602" t="s">
        <v>28579</v>
      </c>
      <c r="M7602">
        <v>0.226944444</v>
      </c>
      <c r="N7602">
        <v>0</v>
      </c>
      <c r="O7602">
        <v>0</v>
      </c>
      <c r="P7602">
        <v>64</v>
      </c>
      <c r="Q7602">
        <v>934</v>
      </c>
      <c r="R7602">
        <v>0</v>
      </c>
      <c r="S7602">
        <v>0</v>
      </c>
      <c r="T7602">
        <v>14.524444000000001</v>
      </c>
      <c r="U7602">
        <v>211.96611100000001</v>
      </c>
    </row>
    <row r="7603" spans="1:21" x14ac:dyDescent="0.25">
      <c r="A7603" t="s">
        <v>28580</v>
      </c>
      <c r="B7603">
        <v>1</v>
      </c>
      <c r="C7603" t="s">
        <v>79</v>
      </c>
      <c r="D7603" t="s">
        <v>112</v>
      </c>
      <c r="E7603" t="s">
        <v>28581</v>
      </c>
      <c r="F7603" t="s">
        <v>140</v>
      </c>
      <c r="G7603" t="s">
        <v>72</v>
      </c>
      <c r="H7603" t="s">
        <v>129</v>
      </c>
      <c r="I7603" t="s">
        <v>22</v>
      </c>
      <c r="J7603" t="s">
        <v>141</v>
      </c>
      <c r="K7603" t="s">
        <v>28582</v>
      </c>
      <c r="L7603" t="s">
        <v>28583</v>
      </c>
      <c r="M7603">
        <v>0.205555555</v>
      </c>
      <c r="N7603">
        <v>0</v>
      </c>
      <c r="O7603">
        <v>0</v>
      </c>
      <c r="P7603">
        <v>26</v>
      </c>
      <c r="Q7603">
        <v>804</v>
      </c>
      <c r="R7603">
        <v>0</v>
      </c>
      <c r="S7603">
        <v>0</v>
      </c>
      <c r="T7603">
        <v>5.3444440000000002</v>
      </c>
      <c r="U7603">
        <v>165.26666599999999</v>
      </c>
    </row>
    <row r="7604" spans="1:21" x14ac:dyDescent="0.25">
      <c r="A7604" t="s">
        <v>28584</v>
      </c>
      <c r="B7604">
        <v>1</v>
      </c>
      <c r="C7604" t="s">
        <v>79</v>
      </c>
      <c r="D7604" t="s">
        <v>112</v>
      </c>
      <c r="E7604" t="s">
        <v>28585</v>
      </c>
      <c r="F7604" t="s">
        <v>140</v>
      </c>
      <c r="G7604" t="s">
        <v>72</v>
      </c>
      <c r="H7604" t="s">
        <v>129</v>
      </c>
      <c r="I7604" t="s">
        <v>22</v>
      </c>
      <c r="J7604" t="s">
        <v>141</v>
      </c>
      <c r="K7604" t="s">
        <v>28586</v>
      </c>
      <c r="L7604" t="s">
        <v>28587</v>
      </c>
      <c r="M7604">
        <v>0.24444444400000001</v>
      </c>
      <c r="N7604">
        <v>6</v>
      </c>
      <c r="O7604">
        <v>386</v>
      </c>
      <c r="P7604">
        <v>88</v>
      </c>
      <c r="Q7604">
        <v>3386</v>
      </c>
      <c r="R7604">
        <v>1.4666669999999999</v>
      </c>
      <c r="S7604">
        <v>94.355554999999995</v>
      </c>
      <c r="T7604">
        <v>21.511111</v>
      </c>
      <c r="U7604">
        <v>827.68888700000002</v>
      </c>
    </row>
    <row r="7605" spans="1:21" x14ac:dyDescent="0.25">
      <c r="A7605" t="s">
        <v>28588</v>
      </c>
      <c r="B7605">
        <v>1</v>
      </c>
      <c r="C7605" t="s">
        <v>79</v>
      </c>
      <c r="D7605" t="s">
        <v>112</v>
      </c>
      <c r="E7605" t="s">
        <v>28589</v>
      </c>
      <c r="F7605" t="s">
        <v>5012</v>
      </c>
      <c r="G7605" t="s">
        <v>72</v>
      </c>
      <c r="H7605" t="s">
        <v>129</v>
      </c>
      <c r="I7605" t="s">
        <v>22</v>
      </c>
      <c r="J7605" t="s">
        <v>141</v>
      </c>
      <c r="K7605" t="s">
        <v>28590</v>
      </c>
      <c r="L7605" t="s">
        <v>27427</v>
      </c>
      <c r="M7605">
        <v>0.65833333299999997</v>
      </c>
      <c r="N7605">
        <v>0</v>
      </c>
      <c r="O7605">
        <v>0</v>
      </c>
      <c r="P7605">
        <v>2</v>
      </c>
      <c r="Q7605">
        <v>0</v>
      </c>
      <c r="R7605">
        <v>0</v>
      </c>
      <c r="S7605">
        <v>0</v>
      </c>
      <c r="T7605">
        <v>1.316667</v>
      </c>
      <c r="U7605">
        <v>0</v>
      </c>
    </row>
    <row r="7606" spans="1:21" x14ac:dyDescent="0.25">
      <c r="A7606" t="s">
        <v>28591</v>
      </c>
      <c r="B7606">
        <v>1</v>
      </c>
      <c r="C7606" t="s">
        <v>79</v>
      </c>
      <c r="D7606" t="s">
        <v>112</v>
      </c>
      <c r="E7606" t="s">
        <v>879</v>
      </c>
      <c r="F7606" t="s">
        <v>140</v>
      </c>
      <c r="G7606" t="s">
        <v>72</v>
      </c>
      <c r="H7606" t="s">
        <v>129</v>
      </c>
      <c r="I7606" t="s">
        <v>22</v>
      </c>
      <c r="J7606" t="s">
        <v>141</v>
      </c>
      <c r="K7606" t="s">
        <v>28592</v>
      </c>
      <c r="L7606" t="s">
        <v>28593</v>
      </c>
      <c r="M7606">
        <v>0.204444444</v>
      </c>
      <c r="N7606">
        <v>0</v>
      </c>
      <c r="O7606">
        <v>0</v>
      </c>
      <c r="P7606">
        <v>2</v>
      </c>
      <c r="Q7606">
        <v>35</v>
      </c>
      <c r="R7606">
        <v>0</v>
      </c>
      <c r="S7606">
        <v>0</v>
      </c>
      <c r="T7606">
        <v>0.408889</v>
      </c>
      <c r="U7606">
        <v>7.1555559999999998</v>
      </c>
    </row>
    <row r="7607" spans="1:21" x14ac:dyDescent="0.25">
      <c r="A7607" t="s">
        <v>28594</v>
      </c>
      <c r="B7607">
        <v>1</v>
      </c>
      <c r="C7607" t="s">
        <v>79</v>
      </c>
      <c r="D7607" t="s">
        <v>112</v>
      </c>
      <c r="E7607" t="s">
        <v>28595</v>
      </c>
      <c r="F7607" t="s">
        <v>140</v>
      </c>
      <c r="G7607" t="s">
        <v>72</v>
      </c>
      <c r="H7607" t="s">
        <v>129</v>
      </c>
      <c r="I7607" t="s">
        <v>22</v>
      </c>
      <c r="J7607" t="s">
        <v>141</v>
      </c>
      <c r="K7607" t="s">
        <v>28596</v>
      </c>
      <c r="L7607" t="s">
        <v>28597</v>
      </c>
      <c r="M7607">
        <v>0.13055555499999999</v>
      </c>
      <c r="N7607">
        <v>0</v>
      </c>
      <c r="O7607">
        <v>0</v>
      </c>
      <c r="P7607">
        <v>1</v>
      </c>
      <c r="Q7607">
        <v>26</v>
      </c>
      <c r="R7607">
        <v>0</v>
      </c>
      <c r="S7607">
        <v>0</v>
      </c>
      <c r="T7607">
        <v>0.13055600000000001</v>
      </c>
      <c r="U7607">
        <v>3.394444</v>
      </c>
    </row>
    <row r="7608" spans="1:21" x14ac:dyDescent="0.25">
      <c r="A7608" t="s">
        <v>28598</v>
      </c>
      <c r="B7608">
        <v>1</v>
      </c>
      <c r="C7608" t="s">
        <v>79</v>
      </c>
      <c r="D7608" t="s">
        <v>112</v>
      </c>
      <c r="E7608" t="s">
        <v>28599</v>
      </c>
      <c r="F7608" t="s">
        <v>6570</v>
      </c>
      <c r="G7608" t="s">
        <v>72</v>
      </c>
      <c r="H7608" t="s">
        <v>129</v>
      </c>
      <c r="I7608" t="s">
        <v>22</v>
      </c>
      <c r="J7608" t="s">
        <v>141</v>
      </c>
      <c r="K7608" t="s">
        <v>28600</v>
      </c>
      <c r="L7608" t="s">
        <v>28601</v>
      </c>
      <c r="M7608">
        <v>2.168055555</v>
      </c>
      <c r="N7608">
        <v>0</v>
      </c>
      <c r="O7608">
        <v>0</v>
      </c>
      <c r="P7608">
        <v>2</v>
      </c>
      <c r="Q7608">
        <v>66</v>
      </c>
      <c r="R7608">
        <v>0</v>
      </c>
      <c r="S7608">
        <v>0</v>
      </c>
      <c r="T7608">
        <v>4.3361109999999998</v>
      </c>
      <c r="U7608">
        <v>143.091667</v>
      </c>
    </row>
    <row r="7609" spans="1:21" x14ac:dyDescent="0.25">
      <c r="A7609" t="s">
        <v>28602</v>
      </c>
      <c r="B7609">
        <v>1</v>
      </c>
      <c r="C7609" t="s">
        <v>79</v>
      </c>
      <c r="D7609" t="s">
        <v>112</v>
      </c>
      <c r="E7609" t="s">
        <v>879</v>
      </c>
      <c r="F7609" t="s">
        <v>140</v>
      </c>
      <c r="G7609" t="s">
        <v>72</v>
      </c>
      <c r="H7609" t="s">
        <v>129</v>
      </c>
      <c r="I7609" t="s">
        <v>22</v>
      </c>
      <c r="J7609" t="s">
        <v>141</v>
      </c>
      <c r="K7609" t="s">
        <v>28603</v>
      </c>
      <c r="L7609" t="s">
        <v>28604</v>
      </c>
      <c r="M7609">
        <v>5.8333333000000001E-2</v>
      </c>
      <c r="N7609">
        <v>0</v>
      </c>
      <c r="O7609">
        <v>0</v>
      </c>
      <c r="P7609">
        <v>1</v>
      </c>
      <c r="Q7609">
        <v>36</v>
      </c>
      <c r="R7609">
        <v>0</v>
      </c>
      <c r="S7609">
        <v>0</v>
      </c>
      <c r="T7609">
        <v>5.8333000000000003E-2</v>
      </c>
      <c r="U7609">
        <v>2.1</v>
      </c>
    </row>
    <row r="7610" spans="1:21" x14ac:dyDescent="0.25">
      <c r="A7610" t="s">
        <v>28605</v>
      </c>
      <c r="B7610">
        <v>1</v>
      </c>
      <c r="C7610" t="s">
        <v>79</v>
      </c>
      <c r="D7610" t="s">
        <v>112</v>
      </c>
      <c r="E7610" t="s">
        <v>867</v>
      </c>
      <c r="F7610" t="s">
        <v>140</v>
      </c>
      <c r="G7610" t="s">
        <v>72</v>
      </c>
      <c r="H7610" t="s">
        <v>129</v>
      </c>
      <c r="I7610" t="s">
        <v>22</v>
      </c>
      <c r="J7610" t="s">
        <v>141</v>
      </c>
      <c r="K7610" t="s">
        <v>28606</v>
      </c>
      <c r="L7610" t="s">
        <v>28607</v>
      </c>
      <c r="M7610">
        <v>9.8888887999999994E-2</v>
      </c>
      <c r="N7610">
        <v>0</v>
      </c>
      <c r="O7610">
        <v>0</v>
      </c>
      <c r="P7610">
        <v>1</v>
      </c>
      <c r="Q7610">
        <v>39</v>
      </c>
      <c r="R7610">
        <v>0</v>
      </c>
      <c r="S7610">
        <v>0</v>
      </c>
      <c r="T7610">
        <v>9.8889000000000005E-2</v>
      </c>
      <c r="U7610">
        <v>3.8566669999999998</v>
      </c>
    </row>
    <row r="7611" spans="1:21" x14ac:dyDescent="0.25">
      <c r="A7611" t="s">
        <v>28608</v>
      </c>
      <c r="B7611">
        <v>1</v>
      </c>
      <c r="C7611" t="s">
        <v>79</v>
      </c>
      <c r="D7611" t="s">
        <v>112</v>
      </c>
      <c r="E7611" t="s">
        <v>875</v>
      </c>
      <c r="F7611" t="s">
        <v>5012</v>
      </c>
      <c r="G7611" t="s">
        <v>72</v>
      </c>
      <c r="H7611" t="s">
        <v>129</v>
      </c>
      <c r="I7611" t="s">
        <v>22</v>
      </c>
      <c r="J7611" t="s">
        <v>141</v>
      </c>
      <c r="K7611" t="s">
        <v>28609</v>
      </c>
      <c r="L7611" t="s">
        <v>28610</v>
      </c>
      <c r="M7611">
        <v>0.52305555500000001</v>
      </c>
      <c r="N7611">
        <v>0</v>
      </c>
      <c r="O7611">
        <v>0</v>
      </c>
      <c r="P7611">
        <v>5</v>
      </c>
      <c r="Q7611">
        <v>90</v>
      </c>
      <c r="R7611">
        <v>0</v>
      </c>
      <c r="S7611">
        <v>0</v>
      </c>
      <c r="T7611">
        <v>2.615278</v>
      </c>
      <c r="U7611">
        <v>47.075000000000003</v>
      </c>
    </row>
    <row r="7612" spans="1:21" x14ac:dyDescent="0.25">
      <c r="A7612" t="s">
        <v>28611</v>
      </c>
      <c r="B7612">
        <v>1</v>
      </c>
      <c r="C7612" t="s">
        <v>79</v>
      </c>
      <c r="D7612" t="s">
        <v>112</v>
      </c>
      <c r="E7612" t="s">
        <v>28612</v>
      </c>
      <c r="F7612" t="s">
        <v>140</v>
      </c>
      <c r="G7612" t="s">
        <v>72</v>
      </c>
      <c r="H7612" t="s">
        <v>129</v>
      </c>
      <c r="I7612" t="s">
        <v>22</v>
      </c>
      <c r="J7612" t="s">
        <v>141</v>
      </c>
      <c r="K7612" t="s">
        <v>28613</v>
      </c>
      <c r="L7612" t="s">
        <v>28614</v>
      </c>
      <c r="M7612">
        <v>0.26638888799999999</v>
      </c>
      <c r="N7612">
        <v>4</v>
      </c>
      <c r="O7612">
        <v>151</v>
      </c>
      <c r="P7612">
        <v>13</v>
      </c>
      <c r="Q7612">
        <v>177</v>
      </c>
      <c r="R7612">
        <v>1.0655559999999999</v>
      </c>
      <c r="S7612">
        <v>40.224722</v>
      </c>
      <c r="T7612">
        <v>3.4630559999999999</v>
      </c>
      <c r="U7612">
        <v>47.150832999999999</v>
      </c>
    </row>
    <row r="7613" spans="1:21" x14ac:dyDescent="0.25">
      <c r="A7613" t="s">
        <v>28615</v>
      </c>
      <c r="B7613">
        <v>1</v>
      </c>
      <c r="C7613" t="s">
        <v>79</v>
      </c>
      <c r="D7613" t="s">
        <v>112</v>
      </c>
      <c r="E7613" t="s">
        <v>28616</v>
      </c>
      <c r="F7613" t="s">
        <v>4986</v>
      </c>
      <c r="G7613" t="s">
        <v>71</v>
      </c>
      <c r="H7613" t="s">
        <v>129</v>
      </c>
      <c r="I7613" t="s">
        <v>22</v>
      </c>
      <c r="J7613" t="s">
        <v>141</v>
      </c>
      <c r="K7613" t="s">
        <v>28617</v>
      </c>
      <c r="L7613" t="s">
        <v>28618</v>
      </c>
      <c r="M7613">
        <v>0.82805555500000005</v>
      </c>
      <c r="N7613">
        <v>0</v>
      </c>
      <c r="O7613">
        <v>0</v>
      </c>
      <c r="P7613">
        <v>0</v>
      </c>
      <c r="Q7613">
        <v>10</v>
      </c>
      <c r="R7613">
        <v>0</v>
      </c>
      <c r="S7613">
        <v>0</v>
      </c>
      <c r="T7613">
        <v>0</v>
      </c>
      <c r="U7613">
        <v>8.2805560000000007</v>
      </c>
    </row>
    <row r="7614" spans="1:21" x14ac:dyDescent="0.25">
      <c r="A7614" t="s">
        <v>28619</v>
      </c>
      <c r="B7614">
        <v>1</v>
      </c>
      <c r="C7614" t="s">
        <v>79</v>
      </c>
      <c r="D7614" t="s">
        <v>112</v>
      </c>
      <c r="E7614" t="s">
        <v>867</v>
      </c>
      <c r="F7614" t="s">
        <v>5012</v>
      </c>
      <c r="G7614" t="s">
        <v>72</v>
      </c>
      <c r="H7614" t="s">
        <v>129</v>
      </c>
      <c r="I7614" t="s">
        <v>22</v>
      </c>
      <c r="J7614" t="s">
        <v>141</v>
      </c>
      <c r="K7614" t="s">
        <v>28620</v>
      </c>
      <c r="L7614" t="s">
        <v>28621</v>
      </c>
      <c r="M7614">
        <v>0.95750000000000002</v>
      </c>
      <c r="N7614">
        <v>4</v>
      </c>
      <c r="O7614">
        <v>151</v>
      </c>
      <c r="P7614">
        <v>13</v>
      </c>
      <c r="Q7614">
        <v>177</v>
      </c>
      <c r="R7614">
        <v>3.83</v>
      </c>
      <c r="S7614">
        <v>144.58250000000001</v>
      </c>
      <c r="T7614">
        <v>12.4475</v>
      </c>
      <c r="U7614">
        <v>169.47749999999999</v>
      </c>
    </row>
    <row r="7615" spans="1:21" x14ac:dyDescent="0.25">
      <c r="A7615" t="s">
        <v>28622</v>
      </c>
      <c r="B7615">
        <v>1</v>
      </c>
      <c r="C7615" t="s">
        <v>79</v>
      </c>
      <c r="D7615" t="s">
        <v>112</v>
      </c>
      <c r="E7615" t="s">
        <v>28623</v>
      </c>
      <c r="F7615" t="s">
        <v>140</v>
      </c>
      <c r="G7615" t="s">
        <v>72</v>
      </c>
      <c r="H7615" t="s">
        <v>129</v>
      </c>
      <c r="I7615" t="s">
        <v>22</v>
      </c>
      <c r="J7615" t="s">
        <v>141</v>
      </c>
      <c r="K7615" t="s">
        <v>28624</v>
      </c>
      <c r="L7615" t="s">
        <v>28625</v>
      </c>
      <c r="M7615">
        <v>0.23472222200000001</v>
      </c>
      <c r="N7615">
        <v>0</v>
      </c>
      <c r="O7615">
        <v>0</v>
      </c>
      <c r="P7615">
        <v>0</v>
      </c>
      <c r="Q7615">
        <v>52</v>
      </c>
      <c r="R7615">
        <v>0</v>
      </c>
      <c r="S7615">
        <v>0</v>
      </c>
      <c r="T7615">
        <v>0</v>
      </c>
      <c r="U7615">
        <v>12.205556</v>
      </c>
    </row>
    <row r="7616" spans="1:21" x14ac:dyDescent="0.25">
      <c r="A7616" t="s">
        <v>28626</v>
      </c>
      <c r="B7616">
        <v>1</v>
      </c>
      <c r="C7616" t="s">
        <v>79</v>
      </c>
      <c r="D7616" t="s">
        <v>112</v>
      </c>
      <c r="E7616" t="s">
        <v>14483</v>
      </c>
      <c r="F7616" t="s">
        <v>5470</v>
      </c>
      <c r="G7616" t="s">
        <v>71</v>
      </c>
      <c r="H7616" t="s">
        <v>129</v>
      </c>
      <c r="I7616" t="s">
        <v>22</v>
      </c>
      <c r="J7616" t="s">
        <v>141</v>
      </c>
      <c r="K7616" t="s">
        <v>28627</v>
      </c>
      <c r="L7616" t="s">
        <v>28628</v>
      </c>
      <c r="M7616">
        <v>1.666666666</v>
      </c>
      <c r="N7616">
        <v>0</v>
      </c>
      <c r="O7616">
        <v>0</v>
      </c>
      <c r="P7616">
        <v>1</v>
      </c>
      <c r="Q7616">
        <v>14</v>
      </c>
      <c r="R7616">
        <v>0</v>
      </c>
      <c r="S7616">
        <v>0</v>
      </c>
      <c r="T7616">
        <v>1.6666669999999999</v>
      </c>
      <c r="U7616">
        <v>23.333333</v>
      </c>
    </row>
    <row r="7617" spans="1:21" x14ac:dyDescent="0.25">
      <c r="A7617" t="s">
        <v>28629</v>
      </c>
      <c r="B7617">
        <v>1</v>
      </c>
      <c r="C7617" t="s">
        <v>79</v>
      </c>
      <c r="D7617" t="s">
        <v>112</v>
      </c>
      <c r="E7617" t="s">
        <v>879</v>
      </c>
      <c r="F7617" t="s">
        <v>140</v>
      </c>
      <c r="G7617" t="s">
        <v>72</v>
      </c>
      <c r="H7617" t="s">
        <v>129</v>
      </c>
      <c r="I7617" t="s">
        <v>22</v>
      </c>
      <c r="J7617" t="s">
        <v>141</v>
      </c>
      <c r="K7617" t="s">
        <v>28630</v>
      </c>
      <c r="L7617" t="s">
        <v>28631</v>
      </c>
      <c r="M7617">
        <v>6.0555554999999997E-2</v>
      </c>
      <c r="N7617">
        <v>0</v>
      </c>
      <c r="O7617">
        <v>0</v>
      </c>
      <c r="P7617">
        <v>1</v>
      </c>
      <c r="Q7617">
        <v>36</v>
      </c>
      <c r="R7617">
        <v>0</v>
      </c>
      <c r="S7617">
        <v>0</v>
      </c>
      <c r="T7617">
        <v>6.0555999999999999E-2</v>
      </c>
      <c r="U7617">
        <v>2.1800000000000002</v>
      </c>
    </row>
    <row r="7618" spans="1:21" x14ac:dyDescent="0.25">
      <c r="A7618" t="s">
        <v>28632</v>
      </c>
      <c r="B7618">
        <v>1</v>
      </c>
      <c r="C7618" t="s">
        <v>79</v>
      </c>
      <c r="D7618" t="s">
        <v>112</v>
      </c>
      <c r="E7618" t="s">
        <v>28612</v>
      </c>
      <c r="F7618" t="s">
        <v>140</v>
      </c>
      <c r="G7618" t="s">
        <v>72</v>
      </c>
      <c r="H7618" t="s">
        <v>129</v>
      </c>
      <c r="I7618" t="s">
        <v>22</v>
      </c>
      <c r="J7618" t="s">
        <v>141</v>
      </c>
      <c r="K7618" t="s">
        <v>28633</v>
      </c>
      <c r="L7618" t="s">
        <v>28634</v>
      </c>
      <c r="M7618">
        <v>0.189722222</v>
      </c>
      <c r="N7618">
        <v>4</v>
      </c>
      <c r="O7618">
        <v>151</v>
      </c>
      <c r="P7618">
        <v>13</v>
      </c>
      <c r="Q7618">
        <v>177</v>
      </c>
      <c r="R7618">
        <v>0.75888900000000004</v>
      </c>
      <c r="S7618">
        <v>28.648056</v>
      </c>
      <c r="T7618">
        <v>2.4663889999999999</v>
      </c>
      <c r="U7618">
        <v>33.580832999999998</v>
      </c>
    </row>
    <row r="7619" spans="1:21" x14ac:dyDescent="0.25">
      <c r="A7619" t="s">
        <v>28635</v>
      </c>
      <c r="B7619">
        <v>1</v>
      </c>
      <c r="C7619" t="s">
        <v>79</v>
      </c>
      <c r="D7619" t="s">
        <v>112</v>
      </c>
      <c r="E7619" t="s">
        <v>875</v>
      </c>
      <c r="F7619" t="s">
        <v>6570</v>
      </c>
      <c r="G7619" t="s">
        <v>72</v>
      </c>
      <c r="H7619" t="s">
        <v>129</v>
      </c>
      <c r="I7619" t="s">
        <v>22</v>
      </c>
      <c r="J7619" t="s">
        <v>141</v>
      </c>
      <c r="K7619" t="s">
        <v>28636</v>
      </c>
      <c r="L7619" t="s">
        <v>28637</v>
      </c>
      <c r="M7619">
        <v>0.99388888799999997</v>
      </c>
      <c r="N7619">
        <v>0</v>
      </c>
      <c r="O7619">
        <v>0</v>
      </c>
      <c r="P7619">
        <v>5</v>
      </c>
      <c r="Q7619">
        <v>90</v>
      </c>
      <c r="R7619">
        <v>0</v>
      </c>
      <c r="S7619">
        <v>0</v>
      </c>
      <c r="T7619">
        <v>4.9694440000000002</v>
      </c>
      <c r="U7619">
        <v>89.45</v>
      </c>
    </row>
    <row r="7620" spans="1:21" x14ac:dyDescent="0.25">
      <c r="A7620" t="s">
        <v>28638</v>
      </c>
      <c r="B7620">
        <v>1</v>
      </c>
      <c r="C7620" t="s">
        <v>79</v>
      </c>
      <c r="D7620" t="s">
        <v>112</v>
      </c>
      <c r="E7620" t="s">
        <v>28639</v>
      </c>
      <c r="F7620" t="s">
        <v>4986</v>
      </c>
      <c r="G7620" t="s">
        <v>71</v>
      </c>
      <c r="H7620" t="s">
        <v>129</v>
      </c>
      <c r="I7620" t="s">
        <v>22</v>
      </c>
      <c r="J7620" t="s">
        <v>141</v>
      </c>
      <c r="K7620" t="s">
        <v>28640</v>
      </c>
      <c r="L7620" t="s">
        <v>28641</v>
      </c>
      <c r="M7620">
        <v>0.85305555499999997</v>
      </c>
      <c r="N7620">
        <v>0</v>
      </c>
      <c r="O7620">
        <v>0</v>
      </c>
      <c r="P7620">
        <v>0</v>
      </c>
      <c r="Q7620">
        <v>17</v>
      </c>
      <c r="R7620">
        <v>0</v>
      </c>
      <c r="S7620">
        <v>0</v>
      </c>
      <c r="T7620">
        <v>0</v>
      </c>
      <c r="U7620">
        <v>14.501944</v>
      </c>
    </row>
    <row r="7621" spans="1:21" x14ac:dyDescent="0.25">
      <c r="A7621" t="s">
        <v>28642</v>
      </c>
      <c r="B7621">
        <v>1</v>
      </c>
      <c r="C7621" t="s">
        <v>79</v>
      </c>
      <c r="D7621" t="s">
        <v>112</v>
      </c>
      <c r="E7621" t="s">
        <v>28643</v>
      </c>
      <c r="F7621" t="s">
        <v>4986</v>
      </c>
      <c r="G7621" t="s">
        <v>71</v>
      </c>
      <c r="H7621" t="s">
        <v>129</v>
      </c>
      <c r="I7621" t="s">
        <v>22</v>
      </c>
      <c r="J7621" t="s">
        <v>141</v>
      </c>
      <c r="K7621" t="s">
        <v>28644</v>
      </c>
      <c r="L7621" t="s">
        <v>28645</v>
      </c>
      <c r="M7621">
        <v>0.66416666599999996</v>
      </c>
      <c r="N7621">
        <v>0</v>
      </c>
      <c r="O7621">
        <v>0</v>
      </c>
      <c r="P7621">
        <v>0</v>
      </c>
      <c r="Q7621">
        <v>2</v>
      </c>
      <c r="R7621">
        <v>0</v>
      </c>
      <c r="S7621">
        <v>0</v>
      </c>
      <c r="T7621">
        <v>0</v>
      </c>
      <c r="U7621">
        <v>1.328333</v>
      </c>
    </row>
    <row r="7622" spans="1:21" x14ac:dyDescent="0.25">
      <c r="A7622" t="s">
        <v>28646</v>
      </c>
      <c r="B7622">
        <v>1</v>
      </c>
      <c r="C7622" t="s">
        <v>79</v>
      </c>
      <c r="D7622" t="s">
        <v>112</v>
      </c>
      <c r="E7622" t="s">
        <v>28647</v>
      </c>
      <c r="F7622" t="s">
        <v>4986</v>
      </c>
      <c r="G7622" t="s">
        <v>71</v>
      </c>
      <c r="H7622" t="s">
        <v>129</v>
      </c>
      <c r="I7622" t="s">
        <v>22</v>
      </c>
      <c r="J7622" t="s">
        <v>141</v>
      </c>
      <c r="K7622" t="s">
        <v>4952</v>
      </c>
      <c r="L7622" t="s">
        <v>28648</v>
      </c>
      <c r="M7622">
        <v>0.48749999999999999</v>
      </c>
      <c r="N7622">
        <v>0</v>
      </c>
      <c r="O7622">
        <v>0</v>
      </c>
      <c r="P7622">
        <v>0</v>
      </c>
      <c r="Q7622">
        <v>5</v>
      </c>
      <c r="R7622">
        <v>0</v>
      </c>
      <c r="S7622">
        <v>0</v>
      </c>
      <c r="T7622">
        <v>0</v>
      </c>
      <c r="U7622">
        <v>2.4375</v>
      </c>
    </row>
    <row r="7623" spans="1:21" x14ac:dyDescent="0.25">
      <c r="A7623" t="s">
        <v>28649</v>
      </c>
      <c r="B7623">
        <v>1</v>
      </c>
      <c r="C7623" t="s">
        <v>79</v>
      </c>
      <c r="D7623" t="s">
        <v>112</v>
      </c>
      <c r="E7623" t="s">
        <v>28581</v>
      </c>
      <c r="F7623" t="s">
        <v>140</v>
      </c>
      <c r="G7623" t="s">
        <v>72</v>
      </c>
      <c r="H7623" t="s">
        <v>129</v>
      </c>
      <c r="I7623" t="s">
        <v>22</v>
      </c>
      <c r="J7623" t="s">
        <v>141</v>
      </c>
      <c r="K7623" t="s">
        <v>28650</v>
      </c>
      <c r="L7623" t="s">
        <v>28651</v>
      </c>
      <c r="M7623">
        <v>0.116111111</v>
      </c>
      <c r="N7623">
        <v>0</v>
      </c>
      <c r="O7623">
        <v>0</v>
      </c>
      <c r="P7623">
        <v>26</v>
      </c>
      <c r="Q7623">
        <v>804</v>
      </c>
      <c r="R7623">
        <v>0</v>
      </c>
      <c r="S7623">
        <v>0</v>
      </c>
      <c r="T7623">
        <v>3.0188890000000002</v>
      </c>
      <c r="U7623">
        <v>93.353333000000006</v>
      </c>
    </row>
    <row r="7624" spans="1:21" x14ac:dyDescent="0.25">
      <c r="A7624" t="s">
        <v>28652</v>
      </c>
      <c r="B7624">
        <v>1</v>
      </c>
      <c r="C7624" t="s">
        <v>79</v>
      </c>
      <c r="D7624" t="s">
        <v>112</v>
      </c>
      <c r="E7624" t="s">
        <v>28653</v>
      </c>
      <c r="F7624" t="s">
        <v>6570</v>
      </c>
      <c r="G7624" t="s">
        <v>72</v>
      </c>
      <c r="H7624" t="s">
        <v>129</v>
      </c>
      <c r="I7624" t="s">
        <v>22</v>
      </c>
      <c r="J7624" t="s">
        <v>141</v>
      </c>
      <c r="K7624" t="s">
        <v>28654</v>
      </c>
      <c r="L7624" t="s">
        <v>28655</v>
      </c>
      <c r="M7624">
        <v>0.72888888799999996</v>
      </c>
      <c r="N7624">
        <v>0</v>
      </c>
      <c r="O7624">
        <v>0</v>
      </c>
      <c r="P7624">
        <v>0</v>
      </c>
      <c r="Q7624">
        <v>40</v>
      </c>
      <c r="R7624">
        <v>0</v>
      </c>
      <c r="S7624">
        <v>0</v>
      </c>
      <c r="T7624">
        <v>0</v>
      </c>
      <c r="U7624">
        <v>29.155556000000001</v>
      </c>
    </row>
    <row r="7625" spans="1:21" x14ac:dyDescent="0.25">
      <c r="A7625" t="s">
        <v>28656</v>
      </c>
      <c r="B7625">
        <v>1</v>
      </c>
      <c r="C7625" t="s">
        <v>79</v>
      </c>
      <c r="D7625" t="s">
        <v>112</v>
      </c>
      <c r="E7625" t="s">
        <v>28595</v>
      </c>
      <c r="F7625" t="s">
        <v>140</v>
      </c>
      <c r="G7625" t="s">
        <v>72</v>
      </c>
      <c r="H7625" t="s">
        <v>129</v>
      </c>
      <c r="I7625" t="s">
        <v>22</v>
      </c>
      <c r="J7625" t="s">
        <v>141</v>
      </c>
      <c r="K7625" t="s">
        <v>28657</v>
      </c>
      <c r="L7625" t="s">
        <v>28658</v>
      </c>
      <c r="M7625">
        <v>0.185</v>
      </c>
      <c r="N7625">
        <v>0</v>
      </c>
      <c r="O7625">
        <v>0</v>
      </c>
      <c r="P7625">
        <v>26</v>
      </c>
      <c r="Q7625">
        <v>804</v>
      </c>
      <c r="R7625">
        <v>0</v>
      </c>
      <c r="S7625">
        <v>0</v>
      </c>
      <c r="T7625">
        <v>4.8099999999999996</v>
      </c>
      <c r="U7625">
        <v>148.74</v>
      </c>
    </row>
    <row r="7626" spans="1:21" x14ac:dyDescent="0.25">
      <c r="A7626" t="s">
        <v>28659</v>
      </c>
      <c r="B7626">
        <v>1</v>
      </c>
      <c r="C7626" t="s">
        <v>79</v>
      </c>
      <c r="D7626" t="s">
        <v>112</v>
      </c>
      <c r="E7626" t="s">
        <v>28660</v>
      </c>
      <c r="F7626" t="s">
        <v>5012</v>
      </c>
      <c r="G7626" t="s">
        <v>72</v>
      </c>
      <c r="H7626" t="s">
        <v>129</v>
      </c>
      <c r="I7626" t="s">
        <v>22</v>
      </c>
      <c r="J7626" t="s">
        <v>141</v>
      </c>
      <c r="K7626" t="s">
        <v>28661</v>
      </c>
      <c r="L7626" t="s">
        <v>28662</v>
      </c>
      <c r="M7626">
        <v>1.613611111</v>
      </c>
      <c r="N7626">
        <v>0</v>
      </c>
      <c r="O7626">
        <v>0</v>
      </c>
      <c r="P7626">
        <v>4</v>
      </c>
      <c r="Q7626">
        <v>54</v>
      </c>
      <c r="R7626">
        <v>0</v>
      </c>
      <c r="S7626">
        <v>0</v>
      </c>
      <c r="T7626">
        <v>6.4544439999999996</v>
      </c>
      <c r="U7626">
        <v>87.135000000000005</v>
      </c>
    </row>
    <row r="7627" spans="1:21" x14ac:dyDescent="0.25">
      <c r="A7627" t="s">
        <v>28663</v>
      </c>
      <c r="B7627">
        <v>1</v>
      </c>
      <c r="C7627" t="s">
        <v>79</v>
      </c>
      <c r="D7627" t="s">
        <v>112</v>
      </c>
      <c r="E7627" t="s">
        <v>28664</v>
      </c>
      <c r="F7627" t="s">
        <v>140</v>
      </c>
      <c r="G7627" t="s">
        <v>72</v>
      </c>
      <c r="H7627" t="s">
        <v>129</v>
      </c>
      <c r="I7627" t="s">
        <v>22</v>
      </c>
      <c r="J7627" t="s">
        <v>141</v>
      </c>
      <c r="K7627" t="s">
        <v>28665</v>
      </c>
      <c r="L7627" t="s">
        <v>28666</v>
      </c>
      <c r="M7627">
        <v>0.12222222200000001</v>
      </c>
      <c r="N7627">
        <v>12</v>
      </c>
      <c r="O7627">
        <v>1879</v>
      </c>
      <c r="P7627">
        <v>12</v>
      </c>
      <c r="Q7627">
        <v>267</v>
      </c>
      <c r="R7627">
        <v>1.4666669999999999</v>
      </c>
      <c r="S7627">
        <v>229.65555499999999</v>
      </c>
      <c r="T7627">
        <v>1.4666669999999999</v>
      </c>
      <c r="U7627">
        <v>32.633333</v>
      </c>
    </row>
    <row r="7628" spans="1:21" x14ac:dyDescent="0.25">
      <c r="A7628" t="s">
        <v>28667</v>
      </c>
      <c r="B7628">
        <v>1</v>
      </c>
      <c r="C7628" t="s">
        <v>79</v>
      </c>
      <c r="D7628" t="s">
        <v>112</v>
      </c>
      <c r="E7628" t="s">
        <v>28668</v>
      </c>
      <c r="F7628" t="s">
        <v>10278</v>
      </c>
      <c r="G7628" t="s">
        <v>71</v>
      </c>
      <c r="H7628" t="s">
        <v>129</v>
      </c>
      <c r="I7628" t="s">
        <v>22</v>
      </c>
      <c r="J7628" t="s">
        <v>141</v>
      </c>
      <c r="K7628" t="s">
        <v>28669</v>
      </c>
      <c r="L7628" t="s">
        <v>28670</v>
      </c>
      <c r="M7628">
        <v>1.488611111</v>
      </c>
      <c r="N7628">
        <v>0</v>
      </c>
      <c r="O7628">
        <v>0</v>
      </c>
      <c r="P7628">
        <v>0</v>
      </c>
      <c r="Q7628">
        <v>1</v>
      </c>
      <c r="R7628">
        <v>0</v>
      </c>
      <c r="S7628">
        <v>0</v>
      </c>
      <c r="T7628">
        <v>0</v>
      </c>
      <c r="U7628">
        <v>1.4886109999999999</v>
      </c>
    </row>
    <row r="7629" spans="1:21" x14ac:dyDescent="0.25">
      <c r="A7629" t="s">
        <v>28671</v>
      </c>
      <c r="B7629">
        <v>1</v>
      </c>
      <c r="C7629" t="s">
        <v>79</v>
      </c>
      <c r="D7629" t="s">
        <v>112</v>
      </c>
      <c r="E7629" t="s">
        <v>879</v>
      </c>
      <c r="F7629" t="s">
        <v>140</v>
      </c>
      <c r="G7629" t="s">
        <v>72</v>
      </c>
      <c r="H7629" t="s">
        <v>129</v>
      </c>
      <c r="I7629" t="s">
        <v>22</v>
      </c>
      <c r="J7629" t="s">
        <v>141</v>
      </c>
      <c r="K7629" t="s">
        <v>28672</v>
      </c>
      <c r="L7629" t="s">
        <v>28673</v>
      </c>
      <c r="M7629">
        <v>0.25805555499999999</v>
      </c>
      <c r="N7629">
        <v>0</v>
      </c>
      <c r="O7629">
        <v>0</v>
      </c>
      <c r="P7629">
        <v>60</v>
      </c>
      <c r="Q7629">
        <v>880</v>
      </c>
      <c r="R7629">
        <v>0</v>
      </c>
      <c r="S7629">
        <v>0</v>
      </c>
      <c r="T7629">
        <v>15.483333</v>
      </c>
      <c r="U7629">
        <v>227.088888</v>
      </c>
    </row>
    <row r="7630" spans="1:21" x14ac:dyDescent="0.25">
      <c r="A7630" t="s">
        <v>28674</v>
      </c>
      <c r="B7630">
        <v>1</v>
      </c>
      <c r="C7630" t="s">
        <v>79</v>
      </c>
      <c r="D7630" t="s">
        <v>116</v>
      </c>
      <c r="E7630" t="s">
        <v>28675</v>
      </c>
      <c r="F7630" t="s">
        <v>4986</v>
      </c>
      <c r="G7630" t="s">
        <v>71</v>
      </c>
      <c r="H7630" t="s">
        <v>129</v>
      </c>
      <c r="I7630" t="s">
        <v>22</v>
      </c>
      <c r="J7630" t="s">
        <v>141</v>
      </c>
      <c r="K7630" t="s">
        <v>28676</v>
      </c>
      <c r="L7630" t="s">
        <v>28677</v>
      </c>
      <c r="M7630">
        <v>0.439722222</v>
      </c>
      <c r="N7630">
        <v>0</v>
      </c>
      <c r="O7630">
        <v>0</v>
      </c>
      <c r="P7630">
        <v>0</v>
      </c>
      <c r="Q7630">
        <v>2</v>
      </c>
      <c r="R7630">
        <v>0</v>
      </c>
      <c r="S7630">
        <v>0</v>
      </c>
      <c r="T7630">
        <v>0</v>
      </c>
      <c r="U7630">
        <v>0.879444</v>
      </c>
    </row>
    <row r="7631" spans="1:21" x14ac:dyDescent="0.25">
      <c r="A7631" t="s">
        <v>28678</v>
      </c>
      <c r="B7631">
        <v>1</v>
      </c>
      <c r="C7631" t="s">
        <v>78</v>
      </c>
      <c r="D7631" t="s">
        <v>92</v>
      </c>
      <c r="E7631" t="s">
        <v>28679</v>
      </c>
      <c r="F7631" t="s">
        <v>4991</v>
      </c>
      <c r="G7631" t="s">
        <v>71</v>
      </c>
      <c r="H7631" t="s">
        <v>129</v>
      </c>
      <c r="I7631" t="s">
        <v>22</v>
      </c>
      <c r="J7631" t="s">
        <v>141</v>
      </c>
      <c r="K7631" t="s">
        <v>28680</v>
      </c>
      <c r="L7631" t="s">
        <v>28681</v>
      </c>
      <c r="M7631">
        <v>9.6422222219999991</v>
      </c>
      <c r="N7631">
        <v>0</v>
      </c>
      <c r="O7631">
        <v>0</v>
      </c>
      <c r="P7631">
        <v>0</v>
      </c>
      <c r="Q7631">
        <v>2</v>
      </c>
      <c r="R7631">
        <v>0</v>
      </c>
      <c r="S7631">
        <v>0</v>
      </c>
      <c r="T7631">
        <v>0</v>
      </c>
      <c r="U7631">
        <v>19.284444000000001</v>
      </c>
    </row>
    <row r="7632" spans="1:21" x14ac:dyDescent="0.25">
      <c r="A7632" t="s">
        <v>28682</v>
      </c>
      <c r="B7632">
        <v>1</v>
      </c>
      <c r="C7632" t="s">
        <v>78</v>
      </c>
      <c r="D7632" t="s">
        <v>92</v>
      </c>
      <c r="E7632" t="s">
        <v>28683</v>
      </c>
      <c r="F7632" t="s">
        <v>128</v>
      </c>
      <c r="G7632" t="s">
        <v>71</v>
      </c>
      <c r="H7632" t="s">
        <v>129</v>
      </c>
      <c r="I7632" t="s">
        <v>22</v>
      </c>
      <c r="J7632" t="s">
        <v>130</v>
      </c>
      <c r="K7632" t="s">
        <v>28684</v>
      </c>
      <c r="L7632" t="s">
        <v>28685</v>
      </c>
      <c r="M7632">
        <v>0.61485722200000004</v>
      </c>
      <c r="N7632">
        <v>0</v>
      </c>
      <c r="O7632">
        <v>0</v>
      </c>
      <c r="P7632">
        <v>1</v>
      </c>
      <c r="Q7632">
        <v>157</v>
      </c>
      <c r="R7632">
        <v>0</v>
      </c>
      <c r="S7632">
        <v>0</v>
      </c>
      <c r="T7632">
        <v>0.61485699999999999</v>
      </c>
      <c r="U7632">
        <v>96.532584</v>
      </c>
    </row>
    <row r="7633" spans="1:21" x14ac:dyDescent="0.25">
      <c r="A7633" t="s">
        <v>28686</v>
      </c>
      <c r="B7633">
        <v>1</v>
      </c>
      <c r="C7633" t="s">
        <v>78</v>
      </c>
      <c r="D7633" t="s">
        <v>83</v>
      </c>
      <c r="E7633" t="s">
        <v>28687</v>
      </c>
      <c r="F7633" t="s">
        <v>5070</v>
      </c>
      <c r="G7633" t="s">
        <v>71</v>
      </c>
      <c r="H7633" t="s">
        <v>129</v>
      </c>
      <c r="I7633" t="s">
        <v>22</v>
      </c>
      <c r="J7633" t="s">
        <v>141</v>
      </c>
      <c r="K7633" t="s">
        <v>28688</v>
      </c>
      <c r="L7633" t="s">
        <v>28689</v>
      </c>
      <c r="M7633">
        <v>7.5163888879999998</v>
      </c>
      <c r="N7633">
        <v>0</v>
      </c>
      <c r="O7633">
        <v>6</v>
      </c>
      <c r="P7633">
        <v>0</v>
      </c>
      <c r="Q7633">
        <v>0</v>
      </c>
      <c r="R7633">
        <v>0</v>
      </c>
      <c r="S7633">
        <v>45.098332999999997</v>
      </c>
      <c r="T7633">
        <v>0</v>
      </c>
      <c r="U7633">
        <v>0</v>
      </c>
    </row>
    <row r="7634" spans="1:21" x14ac:dyDescent="0.25">
      <c r="A7634" t="s">
        <v>28690</v>
      </c>
      <c r="B7634">
        <v>1</v>
      </c>
      <c r="C7634" t="s">
        <v>78</v>
      </c>
      <c r="D7634" t="s">
        <v>98</v>
      </c>
      <c r="E7634" t="s">
        <v>26401</v>
      </c>
      <c r="F7634" t="s">
        <v>140</v>
      </c>
      <c r="G7634" t="s">
        <v>72</v>
      </c>
      <c r="H7634" t="s">
        <v>129</v>
      </c>
      <c r="I7634" t="s">
        <v>22</v>
      </c>
      <c r="J7634" t="s">
        <v>141</v>
      </c>
      <c r="K7634" t="s">
        <v>28691</v>
      </c>
      <c r="L7634" t="s">
        <v>28692</v>
      </c>
      <c r="M7634">
        <v>0.16</v>
      </c>
      <c r="N7634">
        <v>0</v>
      </c>
      <c r="O7634">
        <v>1948</v>
      </c>
      <c r="P7634">
        <v>92</v>
      </c>
      <c r="Q7634">
        <v>237</v>
      </c>
      <c r="R7634">
        <v>0</v>
      </c>
      <c r="S7634">
        <v>311.68</v>
      </c>
      <c r="T7634">
        <v>14.72</v>
      </c>
      <c r="U7634">
        <v>37.92</v>
      </c>
    </row>
    <row r="7635" spans="1:21" x14ac:dyDescent="0.25">
      <c r="A7635" t="s">
        <v>28693</v>
      </c>
      <c r="B7635">
        <v>1</v>
      </c>
      <c r="C7635" t="s">
        <v>78</v>
      </c>
      <c r="D7635" t="s">
        <v>103</v>
      </c>
      <c r="E7635" t="s">
        <v>28694</v>
      </c>
      <c r="F7635" t="s">
        <v>140</v>
      </c>
      <c r="G7635" t="s">
        <v>72</v>
      </c>
      <c r="H7635" t="s">
        <v>129</v>
      </c>
      <c r="I7635" t="s">
        <v>22</v>
      </c>
      <c r="J7635" t="s">
        <v>141</v>
      </c>
      <c r="K7635" t="s">
        <v>28695</v>
      </c>
      <c r="L7635" t="s">
        <v>28696</v>
      </c>
      <c r="M7635">
        <v>0.83083333299999995</v>
      </c>
      <c r="N7635">
        <v>0</v>
      </c>
      <c r="O7635">
        <v>0</v>
      </c>
      <c r="P7635">
        <v>2</v>
      </c>
      <c r="Q7635">
        <v>80</v>
      </c>
      <c r="R7635">
        <v>0</v>
      </c>
      <c r="S7635">
        <v>0</v>
      </c>
      <c r="T7635">
        <v>1.661667</v>
      </c>
      <c r="U7635">
        <v>66.466667000000001</v>
      </c>
    </row>
    <row r="7636" spans="1:21" x14ac:dyDescent="0.25">
      <c r="A7636" t="s">
        <v>28697</v>
      </c>
      <c r="B7636">
        <v>1</v>
      </c>
      <c r="C7636" t="s">
        <v>78</v>
      </c>
      <c r="D7636" t="s">
        <v>103</v>
      </c>
      <c r="E7636" t="s">
        <v>28694</v>
      </c>
      <c r="F7636" t="s">
        <v>3423</v>
      </c>
      <c r="G7636" t="s">
        <v>72</v>
      </c>
      <c r="H7636" t="s">
        <v>129</v>
      </c>
      <c r="I7636" t="s">
        <v>22</v>
      </c>
      <c r="J7636" t="s">
        <v>141</v>
      </c>
      <c r="K7636" t="s">
        <v>28698</v>
      </c>
      <c r="L7636" t="s">
        <v>28699</v>
      </c>
      <c r="M7636">
        <v>0.75277777700000004</v>
      </c>
      <c r="N7636">
        <v>0</v>
      </c>
      <c r="O7636">
        <v>0</v>
      </c>
      <c r="P7636">
        <v>2</v>
      </c>
      <c r="Q7636">
        <v>80</v>
      </c>
      <c r="R7636">
        <v>0</v>
      </c>
      <c r="S7636">
        <v>0</v>
      </c>
      <c r="T7636">
        <v>1.5055559999999999</v>
      </c>
      <c r="U7636">
        <v>60.222222000000002</v>
      </c>
    </row>
    <row r="7637" spans="1:21" x14ac:dyDescent="0.25">
      <c r="A7637" t="s">
        <v>28700</v>
      </c>
      <c r="B7637">
        <v>1</v>
      </c>
      <c r="C7637" t="s">
        <v>78</v>
      </c>
      <c r="D7637" t="s">
        <v>103</v>
      </c>
      <c r="E7637" t="s">
        <v>28694</v>
      </c>
      <c r="F7637" t="s">
        <v>5012</v>
      </c>
      <c r="G7637" t="s">
        <v>72</v>
      </c>
      <c r="H7637" t="s">
        <v>129</v>
      </c>
      <c r="I7637" t="s">
        <v>22</v>
      </c>
      <c r="J7637" t="s">
        <v>141</v>
      </c>
      <c r="K7637" t="s">
        <v>28701</v>
      </c>
      <c r="L7637" t="s">
        <v>28702</v>
      </c>
      <c r="M7637">
        <v>0.78500000000000003</v>
      </c>
      <c r="N7637">
        <v>0</v>
      </c>
      <c r="O7637">
        <v>0</v>
      </c>
      <c r="P7637">
        <v>2</v>
      </c>
      <c r="Q7637">
        <v>80</v>
      </c>
      <c r="R7637">
        <v>0</v>
      </c>
      <c r="S7637">
        <v>0</v>
      </c>
      <c r="T7637">
        <v>1.57</v>
      </c>
      <c r="U7637">
        <v>62.8</v>
      </c>
    </row>
    <row r="7638" spans="1:21" x14ac:dyDescent="0.25">
      <c r="A7638" t="s">
        <v>28703</v>
      </c>
      <c r="B7638">
        <v>1</v>
      </c>
      <c r="C7638" t="s">
        <v>78</v>
      </c>
      <c r="D7638" t="s">
        <v>81</v>
      </c>
      <c r="E7638" t="s">
        <v>28704</v>
      </c>
      <c r="F7638" t="s">
        <v>177</v>
      </c>
      <c r="G7638" t="s">
        <v>72</v>
      </c>
      <c r="H7638" t="s">
        <v>129</v>
      </c>
      <c r="I7638" t="s">
        <v>22</v>
      </c>
      <c r="J7638" t="s">
        <v>130</v>
      </c>
      <c r="K7638" t="s">
        <v>28705</v>
      </c>
      <c r="L7638" t="s">
        <v>28706</v>
      </c>
      <c r="M7638">
        <v>8.9613888880000001</v>
      </c>
      <c r="N7638">
        <v>0</v>
      </c>
      <c r="O7638">
        <v>0</v>
      </c>
      <c r="P7638">
        <v>27</v>
      </c>
      <c r="Q7638">
        <v>301</v>
      </c>
      <c r="R7638">
        <v>0</v>
      </c>
      <c r="S7638">
        <v>0</v>
      </c>
      <c r="T7638">
        <v>241.95750000000001</v>
      </c>
      <c r="U7638">
        <v>2697.3780550000001</v>
      </c>
    </row>
    <row r="7639" spans="1:21" x14ac:dyDescent="0.25">
      <c r="A7639" t="s">
        <v>28707</v>
      </c>
      <c r="B7639">
        <v>1</v>
      </c>
      <c r="C7639" t="s">
        <v>78</v>
      </c>
      <c r="D7639" t="s">
        <v>81</v>
      </c>
      <c r="E7639" t="s">
        <v>28708</v>
      </c>
      <c r="F7639" t="s">
        <v>128</v>
      </c>
      <c r="G7639" t="s">
        <v>71</v>
      </c>
      <c r="H7639" t="s">
        <v>129</v>
      </c>
      <c r="I7639" t="s">
        <v>22</v>
      </c>
      <c r="J7639" t="s">
        <v>130</v>
      </c>
      <c r="K7639" t="s">
        <v>28709</v>
      </c>
      <c r="L7639" t="s">
        <v>28710</v>
      </c>
      <c r="M7639">
        <v>3.7705555550000001</v>
      </c>
      <c r="N7639">
        <v>0</v>
      </c>
      <c r="O7639">
        <v>0</v>
      </c>
      <c r="P7639">
        <v>1</v>
      </c>
      <c r="Q7639">
        <v>108</v>
      </c>
      <c r="R7639">
        <v>0</v>
      </c>
      <c r="S7639">
        <v>0</v>
      </c>
      <c r="T7639">
        <v>3.770556</v>
      </c>
      <c r="U7639">
        <v>407.22</v>
      </c>
    </row>
    <row r="7640" spans="1:21" x14ac:dyDescent="0.25">
      <c r="A7640" t="s">
        <v>28711</v>
      </c>
      <c r="B7640">
        <v>1</v>
      </c>
      <c r="C7640" t="s">
        <v>78</v>
      </c>
      <c r="D7640" t="s">
        <v>81</v>
      </c>
      <c r="E7640" t="s">
        <v>28712</v>
      </c>
      <c r="F7640" t="s">
        <v>140</v>
      </c>
      <c r="G7640" t="s">
        <v>72</v>
      </c>
      <c r="H7640" t="s">
        <v>129</v>
      </c>
      <c r="I7640" t="s">
        <v>22</v>
      </c>
      <c r="J7640" t="s">
        <v>141</v>
      </c>
      <c r="K7640" t="s">
        <v>1612</v>
      </c>
      <c r="L7640" t="s">
        <v>28713</v>
      </c>
      <c r="M7640">
        <v>1.9897222219999999</v>
      </c>
      <c r="N7640">
        <v>0</v>
      </c>
      <c r="O7640">
        <v>0</v>
      </c>
      <c r="P7640">
        <v>4</v>
      </c>
      <c r="Q7640">
        <v>257</v>
      </c>
      <c r="R7640">
        <v>0</v>
      </c>
      <c r="S7640">
        <v>0</v>
      </c>
      <c r="T7640">
        <v>7.9588890000000001</v>
      </c>
      <c r="U7640">
        <v>511.358611</v>
      </c>
    </row>
    <row r="7641" spans="1:21" x14ac:dyDescent="0.25">
      <c r="A7641" t="s">
        <v>28714</v>
      </c>
      <c r="B7641">
        <v>1</v>
      </c>
      <c r="C7641" t="s">
        <v>78</v>
      </c>
      <c r="D7641" t="s">
        <v>99</v>
      </c>
      <c r="E7641" t="s">
        <v>28715</v>
      </c>
      <c r="F7641" t="s">
        <v>4991</v>
      </c>
      <c r="G7641" t="s">
        <v>71</v>
      </c>
      <c r="H7641" t="s">
        <v>129</v>
      </c>
      <c r="I7641" t="s">
        <v>22</v>
      </c>
      <c r="J7641" t="s">
        <v>141</v>
      </c>
      <c r="K7641" t="s">
        <v>28716</v>
      </c>
      <c r="L7641" t="s">
        <v>28717</v>
      </c>
      <c r="M7641">
        <v>4.0199999999999996</v>
      </c>
      <c r="N7641">
        <v>0</v>
      </c>
      <c r="O7641">
        <v>1</v>
      </c>
      <c r="P7641">
        <v>0</v>
      </c>
      <c r="Q7641">
        <v>0</v>
      </c>
      <c r="R7641">
        <v>0</v>
      </c>
      <c r="S7641">
        <v>4.0199999999999996</v>
      </c>
      <c r="T7641">
        <v>0</v>
      </c>
      <c r="U7641">
        <v>0</v>
      </c>
    </row>
    <row r="7642" spans="1:21" x14ac:dyDescent="0.25">
      <c r="A7642" t="s">
        <v>28718</v>
      </c>
      <c r="B7642">
        <v>1</v>
      </c>
      <c r="C7642" t="s">
        <v>78</v>
      </c>
      <c r="D7642" t="s">
        <v>92</v>
      </c>
      <c r="E7642" t="s">
        <v>28719</v>
      </c>
      <c r="F7642" t="s">
        <v>4991</v>
      </c>
      <c r="G7642" t="s">
        <v>71</v>
      </c>
      <c r="H7642" t="s">
        <v>129</v>
      </c>
      <c r="I7642" t="s">
        <v>22</v>
      </c>
      <c r="J7642" t="s">
        <v>141</v>
      </c>
      <c r="K7642" t="s">
        <v>28720</v>
      </c>
      <c r="L7642" t="s">
        <v>28721</v>
      </c>
      <c r="M7642">
        <v>1.0575000000000001</v>
      </c>
      <c r="N7642">
        <v>0</v>
      </c>
      <c r="O7642">
        <v>1</v>
      </c>
      <c r="P7642">
        <v>0</v>
      </c>
      <c r="Q7642">
        <v>0</v>
      </c>
      <c r="R7642">
        <v>0</v>
      </c>
      <c r="S7642">
        <v>1.0575000000000001</v>
      </c>
      <c r="T7642">
        <v>0</v>
      </c>
      <c r="U7642">
        <v>0</v>
      </c>
    </row>
    <row r="7643" spans="1:21" x14ac:dyDescent="0.25">
      <c r="A7643" t="s">
        <v>28722</v>
      </c>
      <c r="B7643">
        <v>1</v>
      </c>
      <c r="C7643" t="s">
        <v>78</v>
      </c>
      <c r="D7643" t="s">
        <v>92</v>
      </c>
      <c r="E7643" t="s">
        <v>28723</v>
      </c>
      <c r="F7643" t="s">
        <v>4986</v>
      </c>
      <c r="G7643" t="s">
        <v>71</v>
      </c>
      <c r="H7643" t="s">
        <v>129</v>
      </c>
      <c r="I7643" t="s">
        <v>22</v>
      </c>
      <c r="J7643" t="s">
        <v>141</v>
      </c>
      <c r="K7643" t="s">
        <v>28724</v>
      </c>
      <c r="L7643" t="s">
        <v>28725</v>
      </c>
      <c r="M7643">
        <v>0.79861111100000004</v>
      </c>
      <c r="N7643">
        <v>0</v>
      </c>
      <c r="O7643">
        <v>59</v>
      </c>
      <c r="P7643">
        <v>0</v>
      </c>
      <c r="Q7643">
        <v>0</v>
      </c>
      <c r="R7643">
        <v>0</v>
      </c>
      <c r="S7643">
        <v>47.118056000000003</v>
      </c>
      <c r="T7643">
        <v>0</v>
      </c>
      <c r="U7643">
        <v>0</v>
      </c>
    </row>
    <row r="7644" spans="1:21" x14ac:dyDescent="0.25">
      <c r="A7644" t="s">
        <v>28726</v>
      </c>
      <c r="B7644">
        <v>1</v>
      </c>
      <c r="C7644" t="s">
        <v>78</v>
      </c>
      <c r="D7644" t="s">
        <v>92</v>
      </c>
      <c r="E7644" t="s">
        <v>28723</v>
      </c>
      <c r="F7644" t="s">
        <v>4986</v>
      </c>
      <c r="G7644" t="s">
        <v>71</v>
      </c>
      <c r="H7644" t="s">
        <v>129</v>
      </c>
      <c r="I7644" t="s">
        <v>22</v>
      </c>
      <c r="J7644" t="s">
        <v>141</v>
      </c>
      <c r="K7644" t="s">
        <v>28727</v>
      </c>
      <c r="L7644" t="s">
        <v>28728</v>
      </c>
      <c r="M7644">
        <v>1.074166666</v>
      </c>
      <c r="N7644">
        <v>0</v>
      </c>
      <c r="O7644">
        <v>59</v>
      </c>
      <c r="P7644">
        <v>0</v>
      </c>
      <c r="Q7644">
        <v>0</v>
      </c>
      <c r="R7644">
        <v>0</v>
      </c>
      <c r="S7644">
        <v>63.375833</v>
      </c>
      <c r="T7644">
        <v>0</v>
      </c>
      <c r="U7644">
        <v>0</v>
      </c>
    </row>
    <row r="7645" spans="1:21" x14ac:dyDescent="0.25">
      <c r="A7645" t="s">
        <v>28729</v>
      </c>
      <c r="B7645">
        <v>1</v>
      </c>
      <c r="C7645" t="s">
        <v>79</v>
      </c>
      <c r="D7645" t="s">
        <v>119</v>
      </c>
      <c r="E7645" t="s">
        <v>28730</v>
      </c>
      <c r="F7645" t="s">
        <v>5012</v>
      </c>
      <c r="G7645" t="s">
        <v>72</v>
      </c>
      <c r="H7645" t="s">
        <v>129</v>
      </c>
      <c r="I7645" t="s">
        <v>22</v>
      </c>
      <c r="J7645" t="s">
        <v>141</v>
      </c>
      <c r="K7645" t="s">
        <v>28731</v>
      </c>
      <c r="L7645" t="s">
        <v>28732</v>
      </c>
      <c r="M7645">
        <v>4.1988888879999999</v>
      </c>
      <c r="N7645">
        <v>0</v>
      </c>
      <c r="O7645">
        <v>0</v>
      </c>
      <c r="P7645">
        <v>2</v>
      </c>
      <c r="Q7645">
        <v>201</v>
      </c>
      <c r="R7645">
        <v>0</v>
      </c>
      <c r="S7645">
        <v>0</v>
      </c>
      <c r="T7645">
        <v>8.3977780000000006</v>
      </c>
      <c r="U7645">
        <v>843.97666600000002</v>
      </c>
    </row>
    <row r="7646" spans="1:21" x14ac:dyDescent="0.25">
      <c r="A7646" t="s">
        <v>28733</v>
      </c>
      <c r="B7646">
        <v>1</v>
      </c>
      <c r="C7646" t="s">
        <v>79</v>
      </c>
      <c r="D7646" t="s">
        <v>119</v>
      </c>
      <c r="E7646" t="s">
        <v>28734</v>
      </c>
      <c r="F7646" t="s">
        <v>5029</v>
      </c>
      <c r="G7646" t="s">
        <v>71</v>
      </c>
      <c r="H7646" t="s">
        <v>129</v>
      </c>
      <c r="I7646" t="s">
        <v>22</v>
      </c>
      <c r="J7646" t="s">
        <v>141</v>
      </c>
      <c r="K7646" t="s">
        <v>28735</v>
      </c>
      <c r="L7646" t="s">
        <v>28736</v>
      </c>
      <c r="M7646">
        <v>2.13</v>
      </c>
      <c r="N7646">
        <v>0</v>
      </c>
      <c r="O7646">
        <v>0</v>
      </c>
      <c r="P7646">
        <v>0</v>
      </c>
      <c r="Q7646">
        <v>19</v>
      </c>
      <c r="R7646">
        <v>0</v>
      </c>
      <c r="S7646">
        <v>0</v>
      </c>
      <c r="T7646">
        <v>0</v>
      </c>
      <c r="U7646">
        <v>40.47</v>
      </c>
    </row>
    <row r="7647" spans="1:21" x14ac:dyDescent="0.25">
      <c r="A7647" t="s">
        <v>28737</v>
      </c>
      <c r="B7647">
        <v>1</v>
      </c>
      <c r="C7647" t="s">
        <v>78</v>
      </c>
      <c r="D7647" t="s">
        <v>108</v>
      </c>
      <c r="E7647" t="s">
        <v>327</v>
      </c>
      <c r="F7647" t="s">
        <v>128</v>
      </c>
      <c r="G7647" t="s">
        <v>72</v>
      </c>
      <c r="H7647" t="s">
        <v>129</v>
      </c>
      <c r="I7647" t="s">
        <v>22</v>
      </c>
      <c r="J7647" t="s">
        <v>130</v>
      </c>
      <c r="K7647" t="s">
        <v>28738</v>
      </c>
      <c r="L7647" t="s">
        <v>28739</v>
      </c>
      <c r="M7647">
        <v>6.0802777770000001</v>
      </c>
      <c r="N7647">
        <v>0</v>
      </c>
      <c r="O7647">
        <v>0</v>
      </c>
      <c r="P7647">
        <v>26</v>
      </c>
      <c r="Q7647">
        <v>581</v>
      </c>
      <c r="R7647">
        <v>0</v>
      </c>
      <c r="S7647">
        <v>0</v>
      </c>
      <c r="T7647">
        <v>158.087222</v>
      </c>
      <c r="U7647">
        <v>3532.641388</v>
      </c>
    </row>
    <row r="7648" spans="1:21" x14ac:dyDescent="0.25">
      <c r="A7648" t="s">
        <v>28740</v>
      </c>
      <c r="B7648">
        <v>1</v>
      </c>
      <c r="C7648" t="s">
        <v>78</v>
      </c>
      <c r="D7648" t="s">
        <v>108</v>
      </c>
      <c r="E7648" t="s">
        <v>28741</v>
      </c>
      <c r="F7648" t="s">
        <v>128</v>
      </c>
      <c r="G7648" t="s">
        <v>72</v>
      </c>
      <c r="H7648" t="s">
        <v>129</v>
      </c>
      <c r="I7648" t="s">
        <v>22</v>
      </c>
      <c r="J7648" t="s">
        <v>130</v>
      </c>
      <c r="K7648" t="s">
        <v>28742</v>
      </c>
      <c r="L7648" t="s">
        <v>28743</v>
      </c>
      <c r="M7648">
        <v>0.328055555</v>
      </c>
      <c r="N7648">
        <v>20</v>
      </c>
      <c r="O7648">
        <v>3221</v>
      </c>
      <c r="P7648">
        <v>182</v>
      </c>
      <c r="Q7648">
        <v>4428</v>
      </c>
      <c r="R7648">
        <v>6.5611110000000004</v>
      </c>
      <c r="S7648">
        <v>1056.6669429999999</v>
      </c>
      <c r="T7648">
        <v>59.706111</v>
      </c>
      <c r="U7648">
        <v>1452.6299979999999</v>
      </c>
    </row>
    <row r="7649" spans="1:21" x14ac:dyDescent="0.25">
      <c r="A7649" t="s">
        <v>28744</v>
      </c>
      <c r="B7649">
        <v>1</v>
      </c>
      <c r="C7649" t="s">
        <v>78</v>
      </c>
      <c r="D7649" t="s">
        <v>108</v>
      </c>
      <c r="E7649" t="s">
        <v>335</v>
      </c>
      <c r="F7649" t="s">
        <v>140</v>
      </c>
      <c r="G7649" t="s">
        <v>72</v>
      </c>
      <c r="H7649" t="s">
        <v>129</v>
      </c>
      <c r="I7649" t="s">
        <v>22</v>
      </c>
      <c r="J7649" t="s">
        <v>141</v>
      </c>
      <c r="K7649" t="s">
        <v>28745</v>
      </c>
      <c r="L7649" t="s">
        <v>28746</v>
      </c>
      <c r="M7649">
        <v>0.47916666600000002</v>
      </c>
      <c r="N7649">
        <v>0</v>
      </c>
      <c r="O7649">
        <v>0</v>
      </c>
      <c r="P7649">
        <v>56</v>
      </c>
      <c r="Q7649">
        <v>994</v>
      </c>
      <c r="R7649">
        <v>0</v>
      </c>
      <c r="S7649">
        <v>0</v>
      </c>
      <c r="T7649">
        <v>26.833333</v>
      </c>
      <c r="U7649">
        <v>476.29166600000002</v>
      </c>
    </row>
    <row r="7650" spans="1:21" x14ac:dyDescent="0.25">
      <c r="A7650" t="s">
        <v>28747</v>
      </c>
      <c r="B7650">
        <v>1</v>
      </c>
      <c r="C7650" t="s">
        <v>78</v>
      </c>
      <c r="D7650" t="s">
        <v>108</v>
      </c>
      <c r="E7650" t="s">
        <v>28748</v>
      </c>
      <c r="F7650" t="s">
        <v>177</v>
      </c>
      <c r="G7650" t="s">
        <v>72</v>
      </c>
      <c r="H7650" t="s">
        <v>129</v>
      </c>
      <c r="I7650" t="s">
        <v>22</v>
      </c>
      <c r="J7650" t="s">
        <v>130</v>
      </c>
      <c r="K7650" t="s">
        <v>28749</v>
      </c>
      <c r="L7650" t="s">
        <v>28750</v>
      </c>
      <c r="M7650">
        <v>8.7333333329999991</v>
      </c>
      <c r="N7650">
        <v>0</v>
      </c>
      <c r="O7650">
        <v>0</v>
      </c>
      <c r="P7650">
        <v>1</v>
      </c>
      <c r="Q7650">
        <v>43</v>
      </c>
      <c r="R7650">
        <v>0</v>
      </c>
      <c r="S7650">
        <v>0</v>
      </c>
      <c r="T7650">
        <v>8.733333</v>
      </c>
      <c r="U7650">
        <v>375.53333300000003</v>
      </c>
    </row>
    <row r="7651" spans="1:21" x14ac:dyDescent="0.25">
      <c r="A7651" t="s">
        <v>28751</v>
      </c>
      <c r="B7651">
        <v>1</v>
      </c>
      <c r="C7651" t="s">
        <v>78</v>
      </c>
      <c r="D7651" t="s">
        <v>108</v>
      </c>
      <c r="E7651" t="s">
        <v>28752</v>
      </c>
      <c r="F7651" t="s">
        <v>128</v>
      </c>
      <c r="G7651" t="s">
        <v>71</v>
      </c>
      <c r="H7651" t="s">
        <v>129</v>
      </c>
      <c r="I7651" t="s">
        <v>22</v>
      </c>
      <c r="J7651" t="s">
        <v>130</v>
      </c>
      <c r="K7651" t="s">
        <v>28753</v>
      </c>
      <c r="L7651" t="s">
        <v>28754</v>
      </c>
      <c r="M7651">
        <v>5.7725</v>
      </c>
      <c r="N7651">
        <v>0</v>
      </c>
      <c r="O7651">
        <v>0</v>
      </c>
      <c r="P7651">
        <v>0</v>
      </c>
      <c r="Q7651">
        <v>12</v>
      </c>
      <c r="R7651">
        <v>0</v>
      </c>
      <c r="S7651">
        <v>0</v>
      </c>
      <c r="T7651">
        <v>0</v>
      </c>
      <c r="U7651">
        <v>69.27</v>
      </c>
    </row>
    <row r="7652" spans="1:21" x14ac:dyDescent="0.25">
      <c r="A7652" t="s">
        <v>28755</v>
      </c>
      <c r="B7652">
        <v>1</v>
      </c>
      <c r="C7652" t="s">
        <v>79</v>
      </c>
      <c r="D7652" t="s">
        <v>117</v>
      </c>
      <c r="E7652" t="s">
        <v>23053</v>
      </c>
      <c r="F7652" t="s">
        <v>140</v>
      </c>
      <c r="G7652" t="s">
        <v>72</v>
      </c>
      <c r="H7652" t="s">
        <v>129</v>
      </c>
      <c r="I7652" t="s">
        <v>22</v>
      </c>
      <c r="J7652" t="s">
        <v>141</v>
      </c>
      <c r="K7652" t="s">
        <v>28756</v>
      </c>
      <c r="L7652" t="s">
        <v>28757</v>
      </c>
      <c r="M7652">
        <v>0.65277777699999995</v>
      </c>
      <c r="N7652">
        <v>6</v>
      </c>
      <c r="O7652">
        <v>215</v>
      </c>
      <c r="P7652">
        <v>0</v>
      </c>
      <c r="Q7652">
        <v>0</v>
      </c>
      <c r="R7652">
        <v>3.9166669999999999</v>
      </c>
      <c r="S7652">
        <v>140.34722199999999</v>
      </c>
      <c r="T7652">
        <v>0</v>
      </c>
      <c r="U7652">
        <v>0</v>
      </c>
    </row>
    <row r="7653" spans="1:21" x14ac:dyDescent="0.25">
      <c r="A7653" t="s">
        <v>28758</v>
      </c>
      <c r="B7653">
        <v>1</v>
      </c>
      <c r="C7653" t="s">
        <v>79</v>
      </c>
      <c r="D7653" t="s">
        <v>117</v>
      </c>
      <c r="E7653" t="s">
        <v>28759</v>
      </c>
      <c r="F7653" t="s">
        <v>4991</v>
      </c>
      <c r="G7653" t="s">
        <v>71</v>
      </c>
      <c r="H7653" t="s">
        <v>129</v>
      </c>
      <c r="I7653" t="s">
        <v>22</v>
      </c>
      <c r="J7653" t="s">
        <v>141</v>
      </c>
      <c r="K7653" t="s">
        <v>28760</v>
      </c>
      <c r="L7653" t="s">
        <v>28761</v>
      </c>
      <c r="M7653">
        <v>0.76694444399999995</v>
      </c>
      <c r="N7653">
        <v>0</v>
      </c>
      <c r="O7653">
        <v>1</v>
      </c>
      <c r="P7653">
        <v>0</v>
      </c>
      <c r="Q7653">
        <v>0</v>
      </c>
      <c r="R7653">
        <v>0</v>
      </c>
      <c r="S7653">
        <v>0.76694399999999996</v>
      </c>
      <c r="T7653">
        <v>0</v>
      </c>
      <c r="U7653">
        <v>0</v>
      </c>
    </row>
    <row r="7654" spans="1:21" x14ac:dyDescent="0.25">
      <c r="A7654" t="s">
        <v>28762</v>
      </c>
      <c r="B7654">
        <v>1</v>
      </c>
      <c r="C7654" t="s">
        <v>79</v>
      </c>
      <c r="D7654" t="s">
        <v>116</v>
      </c>
      <c r="E7654" t="s">
        <v>28763</v>
      </c>
      <c r="F7654" t="s">
        <v>4986</v>
      </c>
      <c r="G7654" t="s">
        <v>71</v>
      </c>
      <c r="H7654" t="s">
        <v>129</v>
      </c>
      <c r="I7654" t="s">
        <v>22</v>
      </c>
      <c r="J7654" t="s">
        <v>141</v>
      </c>
      <c r="K7654" t="s">
        <v>28764</v>
      </c>
      <c r="L7654" t="s">
        <v>28765</v>
      </c>
      <c r="M7654">
        <v>2.3338888880000002</v>
      </c>
      <c r="N7654">
        <v>0</v>
      </c>
      <c r="O7654">
        <v>0</v>
      </c>
      <c r="P7654">
        <v>0</v>
      </c>
      <c r="Q7654">
        <v>21</v>
      </c>
      <c r="R7654">
        <v>0</v>
      </c>
      <c r="S7654">
        <v>0</v>
      </c>
      <c r="T7654">
        <v>0</v>
      </c>
      <c r="U7654">
        <v>49.011667000000003</v>
      </c>
    </row>
    <row r="7655" spans="1:21" x14ac:dyDescent="0.25">
      <c r="A7655" t="s">
        <v>28766</v>
      </c>
      <c r="B7655">
        <v>1</v>
      </c>
      <c r="C7655" t="s">
        <v>79</v>
      </c>
      <c r="D7655" t="s">
        <v>116</v>
      </c>
      <c r="E7655" t="s">
        <v>28767</v>
      </c>
      <c r="F7655" t="s">
        <v>5470</v>
      </c>
      <c r="G7655" t="s">
        <v>71</v>
      </c>
      <c r="H7655" t="s">
        <v>129</v>
      </c>
      <c r="I7655" t="s">
        <v>22</v>
      </c>
      <c r="J7655" t="s">
        <v>141</v>
      </c>
      <c r="K7655" t="s">
        <v>28768</v>
      </c>
      <c r="L7655" t="s">
        <v>28769</v>
      </c>
      <c r="M7655">
        <v>1.2847222220000001</v>
      </c>
      <c r="N7655">
        <v>0</v>
      </c>
      <c r="O7655">
        <v>0</v>
      </c>
      <c r="P7655">
        <v>1</v>
      </c>
      <c r="Q7655">
        <v>96</v>
      </c>
      <c r="R7655">
        <v>0</v>
      </c>
      <c r="S7655">
        <v>0</v>
      </c>
      <c r="T7655">
        <v>1.2847219999999999</v>
      </c>
      <c r="U7655">
        <v>123.333333</v>
      </c>
    </row>
    <row r="7656" spans="1:21" x14ac:dyDescent="0.25">
      <c r="A7656" t="s">
        <v>28770</v>
      </c>
      <c r="B7656">
        <v>1</v>
      </c>
      <c r="C7656" t="s">
        <v>78</v>
      </c>
      <c r="D7656" t="s">
        <v>108</v>
      </c>
      <c r="E7656" t="s">
        <v>28771</v>
      </c>
      <c r="F7656" t="s">
        <v>4991</v>
      </c>
      <c r="G7656" t="s">
        <v>71</v>
      </c>
      <c r="H7656" t="s">
        <v>129</v>
      </c>
      <c r="I7656" t="s">
        <v>22</v>
      </c>
      <c r="J7656" t="s">
        <v>141</v>
      </c>
      <c r="K7656" t="s">
        <v>28772</v>
      </c>
      <c r="L7656" t="s">
        <v>28773</v>
      </c>
      <c r="M7656">
        <v>0.93027777700000003</v>
      </c>
      <c r="N7656">
        <v>0</v>
      </c>
      <c r="O7656">
        <v>0</v>
      </c>
      <c r="P7656">
        <v>0</v>
      </c>
      <c r="Q7656">
        <v>1</v>
      </c>
      <c r="R7656">
        <v>0</v>
      </c>
      <c r="S7656">
        <v>0</v>
      </c>
      <c r="T7656">
        <v>0</v>
      </c>
      <c r="U7656">
        <v>0.93027800000000005</v>
      </c>
    </row>
    <row r="7657" spans="1:21" x14ac:dyDescent="0.25">
      <c r="A7657" t="s">
        <v>28774</v>
      </c>
      <c r="B7657">
        <v>1</v>
      </c>
      <c r="C7657" t="s">
        <v>78</v>
      </c>
      <c r="D7657" t="s">
        <v>108</v>
      </c>
      <c r="E7657" t="s">
        <v>28775</v>
      </c>
      <c r="F7657" t="s">
        <v>128</v>
      </c>
      <c r="G7657" t="s">
        <v>72</v>
      </c>
      <c r="H7657" t="s">
        <v>129</v>
      </c>
      <c r="I7657" t="s">
        <v>22</v>
      </c>
      <c r="J7657" t="s">
        <v>130</v>
      </c>
      <c r="K7657" t="s">
        <v>25576</v>
      </c>
      <c r="L7657" t="s">
        <v>28776</v>
      </c>
      <c r="M7657">
        <v>5.920833333</v>
      </c>
      <c r="N7657">
        <v>0</v>
      </c>
      <c r="O7657">
        <v>0</v>
      </c>
      <c r="P7657">
        <v>1</v>
      </c>
      <c r="Q7657">
        <v>164</v>
      </c>
      <c r="R7657">
        <v>0</v>
      </c>
      <c r="S7657">
        <v>0</v>
      </c>
      <c r="T7657">
        <v>5.920833</v>
      </c>
      <c r="U7657">
        <v>971.01666699999998</v>
      </c>
    </row>
    <row r="7658" spans="1:21" x14ac:dyDescent="0.25">
      <c r="A7658" t="s">
        <v>28777</v>
      </c>
      <c r="B7658">
        <v>1</v>
      </c>
      <c r="C7658" t="s">
        <v>78</v>
      </c>
      <c r="D7658" t="s">
        <v>82</v>
      </c>
      <c r="E7658" t="s">
        <v>15651</v>
      </c>
      <c r="F7658" t="s">
        <v>5012</v>
      </c>
      <c r="G7658" t="s">
        <v>72</v>
      </c>
      <c r="H7658" t="s">
        <v>129</v>
      </c>
      <c r="I7658" t="s">
        <v>22</v>
      </c>
      <c r="J7658" t="s">
        <v>141</v>
      </c>
      <c r="K7658" t="s">
        <v>28778</v>
      </c>
      <c r="L7658" t="s">
        <v>28779</v>
      </c>
      <c r="M7658">
        <v>1.7011111109999999</v>
      </c>
      <c r="N7658">
        <v>0</v>
      </c>
      <c r="O7658">
        <v>0</v>
      </c>
      <c r="P7658">
        <v>1</v>
      </c>
      <c r="Q7658">
        <v>418</v>
      </c>
      <c r="R7658">
        <v>0</v>
      </c>
      <c r="S7658">
        <v>0</v>
      </c>
      <c r="T7658">
        <v>1.701111</v>
      </c>
      <c r="U7658">
        <v>711.06444399999998</v>
      </c>
    </row>
    <row r="7659" spans="1:21" x14ac:dyDescent="0.25">
      <c r="A7659" t="s">
        <v>28780</v>
      </c>
      <c r="B7659">
        <v>1</v>
      </c>
      <c r="C7659" t="s">
        <v>79</v>
      </c>
      <c r="D7659" t="s">
        <v>115</v>
      </c>
      <c r="E7659" t="s">
        <v>28781</v>
      </c>
      <c r="F7659" t="s">
        <v>4991</v>
      </c>
      <c r="G7659" t="s">
        <v>71</v>
      </c>
      <c r="H7659" t="s">
        <v>129</v>
      </c>
      <c r="I7659" t="s">
        <v>22</v>
      </c>
      <c r="J7659" t="s">
        <v>141</v>
      </c>
      <c r="K7659" t="s">
        <v>28782</v>
      </c>
      <c r="L7659" t="s">
        <v>28783</v>
      </c>
      <c r="M7659">
        <v>1.1488888880000001</v>
      </c>
      <c r="N7659">
        <v>0</v>
      </c>
      <c r="O7659">
        <v>0</v>
      </c>
      <c r="P7659">
        <v>0</v>
      </c>
      <c r="Q7659">
        <v>1</v>
      </c>
      <c r="R7659">
        <v>0</v>
      </c>
      <c r="S7659">
        <v>0</v>
      </c>
      <c r="T7659">
        <v>0</v>
      </c>
      <c r="U7659">
        <v>1.148889</v>
      </c>
    </row>
    <row r="7660" spans="1:21" x14ac:dyDescent="0.25">
      <c r="A7660" t="s">
        <v>28784</v>
      </c>
      <c r="B7660">
        <v>1</v>
      </c>
      <c r="C7660" t="s">
        <v>79</v>
      </c>
      <c r="D7660" t="s">
        <v>115</v>
      </c>
      <c r="E7660" t="s">
        <v>28785</v>
      </c>
      <c r="F7660" t="s">
        <v>4991</v>
      </c>
      <c r="G7660" t="s">
        <v>71</v>
      </c>
      <c r="H7660" t="s">
        <v>129</v>
      </c>
      <c r="I7660" t="s">
        <v>22</v>
      </c>
      <c r="J7660" t="s">
        <v>141</v>
      </c>
      <c r="K7660" t="s">
        <v>28786</v>
      </c>
      <c r="L7660" t="s">
        <v>28787</v>
      </c>
      <c r="M7660">
        <v>1.823611111</v>
      </c>
      <c r="N7660">
        <v>0</v>
      </c>
      <c r="O7660">
        <v>0</v>
      </c>
      <c r="P7660">
        <v>0</v>
      </c>
      <c r="Q7660">
        <v>1</v>
      </c>
      <c r="R7660">
        <v>0</v>
      </c>
      <c r="S7660">
        <v>0</v>
      </c>
      <c r="T7660">
        <v>0</v>
      </c>
      <c r="U7660">
        <v>1.8236110000000001</v>
      </c>
    </row>
    <row r="7661" spans="1:21" x14ac:dyDescent="0.25">
      <c r="A7661" t="s">
        <v>28788</v>
      </c>
      <c r="B7661">
        <v>1</v>
      </c>
      <c r="C7661" t="s">
        <v>79</v>
      </c>
      <c r="D7661" t="s">
        <v>115</v>
      </c>
      <c r="E7661" t="s">
        <v>28789</v>
      </c>
      <c r="F7661" t="s">
        <v>4991</v>
      </c>
      <c r="G7661" t="s">
        <v>71</v>
      </c>
      <c r="H7661" t="s">
        <v>129</v>
      </c>
      <c r="I7661" t="s">
        <v>22</v>
      </c>
      <c r="J7661" t="s">
        <v>141</v>
      </c>
      <c r="K7661" t="s">
        <v>28790</v>
      </c>
      <c r="L7661" t="s">
        <v>28791</v>
      </c>
      <c r="M7661">
        <v>1.180833333</v>
      </c>
      <c r="N7661">
        <v>0</v>
      </c>
      <c r="O7661">
        <v>0</v>
      </c>
      <c r="P7661">
        <v>0</v>
      </c>
      <c r="Q7661">
        <v>1</v>
      </c>
      <c r="R7661">
        <v>0</v>
      </c>
      <c r="S7661">
        <v>0</v>
      </c>
      <c r="T7661">
        <v>0</v>
      </c>
      <c r="U7661">
        <v>1.180833</v>
      </c>
    </row>
    <row r="7662" spans="1:21" x14ac:dyDescent="0.25">
      <c r="A7662" t="s">
        <v>28792</v>
      </c>
      <c r="B7662">
        <v>1</v>
      </c>
      <c r="C7662" t="s">
        <v>79</v>
      </c>
      <c r="D7662" t="s">
        <v>115</v>
      </c>
      <c r="E7662" t="s">
        <v>28793</v>
      </c>
      <c r="F7662" t="s">
        <v>4986</v>
      </c>
      <c r="G7662" t="s">
        <v>71</v>
      </c>
      <c r="H7662" t="s">
        <v>129</v>
      </c>
      <c r="I7662" t="s">
        <v>22</v>
      </c>
      <c r="J7662" t="s">
        <v>141</v>
      </c>
      <c r="K7662" t="s">
        <v>28794</v>
      </c>
      <c r="L7662" t="s">
        <v>28795</v>
      </c>
      <c r="M7662">
        <v>1.8988888880000001</v>
      </c>
      <c r="N7662">
        <v>0</v>
      </c>
      <c r="O7662">
        <v>0</v>
      </c>
      <c r="P7662">
        <v>0</v>
      </c>
      <c r="Q7662">
        <v>83</v>
      </c>
      <c r="R7662">
        <v>0</v>
      </c>
      <c r="S7662">
        <v>0</v>
      </c>
      <c r="T7662">
        <v>0</v>
      </c>
      <c r="U7662">
        <v>157.607778</v>
      </c>
    </row>
    <row r="7663" spans="1:21" x14ac:dyDescent="0.25">
      <c r="A7663" t="s">
        <v>28796</v>
      </c>
      <c r="B7663">
        <v>1</v>
      </c>
      <c r="C7663" t="s">
        <v>79</v>
      </c>
      <c r="D7663" t="s">
        <v>109</v>
      </c>
      <c r="E7663" t="s">
        <v>28797</v>
      </c>
      <c r="F7663" t="s">
        <v>3423</v>
      </c>
      <c r="G7663" t="s">
        <v>72</v>
      </c>
      <c r="H7663" t="s">
        <v>129</v>
      </c>
      <c r="I7663" t="s">
        <v>22</v>
      </c>
      <c r="J7663" t="s">
        <v>141</v>
      </c>
      <c r="K7663" t="s">
        <v>28798</v>
      </c>
      <c r="L7663" t="s">
        <v>28799</v>
      </c>
      <c r="M7663">
        <v>1.2075</v>
      </c>
      <c r="N7663">
        <v>0</v>
      </c>
      <c r="O7663">
        <v>0</v>
      </c>
      <c r="P7663">
        <v>0</v>
      </c>
      <c r="Q7663">
        <v>7</v>
      </c>
      <c r="R7663">
        <v>0</v>
      </c>
      <c r="S7663">
        <v>0</v>
      </c>
      <c r="T7663">
        <v>0</v>
      </c>
      <c r="U7663">
        <v>8.4525000000000006</v>
      </c>
    </row>
    <row r="7664" spans="1:21" x14ac:dyDescent="0.25">
      <c r="A7664" t="s">
        <v>28800</v>
      </c>
      <c r="B7664">
        <v>1</v>
      </c>
      <c r="C7664" t="s">
        <v>79</v>
      </c>
      <c r="D7664" t="s">
        <v>109</v>
      </c>
      <c r="E7664" t="s">
        <v>28801</v>
      </c>
      <c r="F7664" t="s">
        <v>3531</v>
      </c>
      <c r="G7664" t="s">
        <v>72</v>
      </c>
      <c r="H7664" t="s">
        <v>129</v>
      </c>
      <c r="I7664" t="s">
        <v>22</v>
      </c>
      <c r="J7664" t="s">
        <v>141</v>
      </c>
      <c r="K7664" t="s">
        <v>28802</v>
      </c>
      <c r="L7664" t="s">
        <v>28803</v>
      </c>
      <c r="M7664">
        <v>0.43722222199999999</v>
      </c>
      <c r="N7664">
        <v>0</v>
      </c>
      <c r="O7664">
        <v>0</v>
      </c>
      <c r="P7664">
        <v>11</v>
      </c>
      <c r="Q7664">
        <v>414</v>
      </c>
      <c r="R7664">
        <v>0</v>
      </c>
      <c r="S7664">
        <v>0</v>
      </c>
      <c r="T7664">
        <v>4.8094440000000001</v>
      </c>
      <c r="U7664">
        <v>181.01</v>
      </c>
    </row>
    <row r="7665" spans="1:21" x14ac:dyDescent="0.25">
      <c r="A7665" t="s">
        <v>28804</v>
      </c>
      <c r="B7665">
        <v>1</v>
      </c>
      <c r="C7665" t="s">
        <v>79</v>
      </c>
      <c r="D7665" t="s">
        <v>118</v>
      </c>
      <c r="E7665" t="s">
        <v>28805</v>
      </c>
      <c r="F7665" t="s">
        <v>6456</v>
      </c>
      <c r="G7665" t="s">
        <v>72</v>
      </c>
      <c r="H7665" t="s">
        <v>129</v>
      </c>
      <c r="I7665" t="s">
        <v>22</v>
      </c>
      <c r="J7665" t="s">
        <v>141</v>
      </c>
      <c r="K7665" t="s">
        <v>28806</v>
      </c>
      <c r="L7665" t="s">
        <v>28807</v>
      </c>
      <c r="M7665">
        <v>9.7063888879999993</v>
      </c>
      <c r="N7665">
        <v>0</v>
      </c>
      <c r="O7665">
        <v>0</v>
      </c>
      <c r="P7665">
        <v>2</v>
      </c>
      <c r="Q7665">
        <v>46</v>
      </c>
      <c r="R7665">
        <v>0</v>
      </c>
      <c r="S7665">
        <v>0</v>
      </c>
      <c r="T7665">
        <v>19.412777999999999</v>
      </c>
      <c r="U7665">
        <v>446.49388900000002</v>
      </c>
    </row>
    <row r="7666" spans="1:21" x14ac:dyDescent="0.25">
      <c r="A7666" t="s">
        <v>28808</v>
      </c>
      <c r="B7666">
        <v>1</v>
      </c>
      <c r="C7666" t="s">
        <v>78</v>
      </c>
      <c r="D7666" t="s">
        <v>98</v>
      </c>
      <c r="E7666" t="s">
        <v>1305</v>
      </c>
      <c r="F7666" t="s">
        <v>140</v>
      </c>
      <c r="G7666" t="s">
        <v>72</v>
      </c>
      <c r="H7666" t="s">
        <v>129</v>
      </c>
      <c r="I7666" t="s">
        <v>22</v>
      </c>
      <c r="J7666" t="s">
        <v>141</v>
      </c>
      <c r="K7666" t="s">
        <v>28809</v>
      </c>
      <c r="L7666" t="s">
        <v>28810</v>
      </c>
      <c r="M7666">
        <v>0.52583333300000001</v>
      </c>
      <c r="N7666">
        <v>0</v>
      </c>
      <c r="O7666">
        <v>519</v>
      </c>
      <c r="P7666">
        <v>56</v>
      </c>
      <c r="Q7666">
        <v>96</v>
      </c>
      <c r="R7666">
        <v>0</v>
      </c>
      <c r="S7666">
        <v>272.90750000000003</v>
      </c>
      <c r="T7666">
        <v>29.446667000000001</v>
      </c>
      <c r="U7666">
        <v>50.48</v>
      </c>
    </row>
    <row r="7667" spans="1:21" x14ac:dyDescent="0.25">
      <c r="A7667" t="s">
        <v>28811</v>
      </c>
      <c r="B7667">
        <v>1</v>
      </c>
      <c r="C7667" t="s">
        <v>79</v>
      </c>
      <c r="D7667" t="s">
        <v>120</v>
      </c>
      <c r="E7667" t="s">
        <v>28812</v>
      </c>
      <c r="F7667" t="s">
        <v>5070</v>
      </c>
      <c r="G7667" t="s">
        <v>71</v>
      </c>
      <c r="H7667" t="s">
        <v>129</v>
      </c>
      <c r="I7667" t="s">
        <v>22</v>
      </c>
      <c r="J7667" t="s">
        <v>141</v>
      </c>
      <c r="K7667" t="s">
        <v>28813</v>
      </c>
      <c r="L7667" t="s">
        <v>28814</v>
      </c>
      <c r="M7667">
        <v>0.80944444400000004</v>
      </c>
      <c r="N7667">
        <v>0</v>
      </c>
      <c r="O7667">
        <v>9</v>
      </c>
      <c r="P7667">
        <v>0</v>
      </c>
      <c r="Q7667">
        <v>0</v>
      </c>
      <c r="R7667">
        <v>0</v>
      </c>
      <c r="S7667">
        <v>7.2850000000000001</v>
      </c>
      <c r="T7667">
        <v>0</v>
      </c>
      <c r="U7667">
        <v>0</v>
      </c>
    </row>
    <row r="7668" spans="1:21" x14ac:dyDescent="0.25">
      <c r="A7668" t="s">
        <v>28815</v>
      </c>
      <c r="B7668">
        <v>1</v>
      </c>
      <c r="C7668" t="s">
        <v>78</v>
      </c>
      <c r="D7668" t="s">
        <v>92</v>
      </c>
      <c r="E7668" t="s">
        <v>23802</v>
      </c>
      <c r="F7668" t="s">
        <v>140</v>
      </c>
      <c r="G7668" t="s">
        <v>72</v>
      </c>
      <c r="H7668" t="s">
        <v>129</v>
      </c>
      <c r="I7668" t="s">
        <v>22</v>
      </c>
      <c r="J7668" t="s">
        <v>141</v>
      </c>
      <c r="K7668" t="s">
        <v>28816</v>
      </c>
      <c r="L7668" t="s">
        <v>28817</v>
      </c>
      <c r="M7668">
        <v>0.86805555499999998</v>
      </c>
      <c r="N7668">
        <v>0</v>
      </c>
      <c r="O7668">
        <v>0</v>
      </c>
      <c r="P7668">
        <v>10</v>
      </c>
      <c r="Q7668">
        <v>382</v>
      </c>
      <c r="R7668">
        <v>0</v>
      </c>
      <c r="S7668">
        <v>0</v>
      </c>
      <c r="T7668">
        <v>8.6805559999999993</v>
      </c>
      <c r="U7668">
        <v>331.59722199999999</v>
      </c>
    </row>
    <row r="7669" spans="1:21" x14ac:dyDescent="0.25">
      <c r="A7669" t="s">
        <v>28818</v>
      </c>
      <c r="B7669">
        <v>1</v>
      </c>
      <c r="C7669" t="s">
        <v>78</v>
      </c>
      <c r="D7669" t="s">
        <v>102</v>
      </c>
      <c r="E7669" t="s">
        <v>3307</v>
      </c>
      <c r="F7669" t="s">
        <v>140</v>
      </c>
      <c r="G7669" t="s">
        <v>72</v>
      </c>
      <c r="H7669" t="s">
        <v>129</v>
      </c>
      <c r="I7669" t="s">
        <v>22</v>
      </c>
      <c r="J7669" t="s">
        <v>141</v>
      </c>
      <c r="K7669" t="s">
        <v>28819</v>
      </c>
      <c r="L7669" t="s">
        <v>28820</v>
      </c>
      <c r="M7669">
        <v>0.18444444400000001</v>
      </c>
      <c r="N7669">
        <v>0</v>
      </c>
      <c r="O7669">
        <v>0</v>
      </c>
      <c r="P7669">
        <v>154</v>
      </c>
      <c r="Q7669">
        <v>3021</v>
      </c>
      <c r="R7669">
        <v>0</v>
      </c>
      <c r="S7669">
        <v>0</v>
      </c>
      <c r="T7669">
        <v>28.404444000000002</v>
      </c>
      <c r="U7669">
        <v>557.20666500000004</v>
      </c>
    </row>
    <row r="7670" spans="1:21" x14ac:dyDescent="0.25">
      <c r="A7670" t="s">
        <v>28821</v>
      </c>
      <c r="B7670">
        <v>1</v>
      </c>
      <c r="C7670" t="s">
        <v>79</v>
      </c>
      <c r="D7670" t="s">
        <v>110</v>
      </c>
      <c r="E7670" t="s">
        <v>28822</v>
      </c>
      <c r="F7670" t="s">
        <v>5417</v>
      </c>
      <c r="G7670" t="s">
        <v>71</v>
      </c>
      <c r="H7670" t="s">
        <v>129</v>
      </c>
      <c r="I7670" t="s">
        <v>22</v>
      </c>
      <c r="J7670" t="s">
        <v>141</v>
      </c>
      <c r="K7670" t="s">
        <v>28823</v>
      </c>
      <c r="L7670" t="s">
        <v>28824</v>
      </c>
      <c r="M7670">
        <v>0.52638888800000005</v>
      </c>
      <c r="N7670">
        <v>0</v>
      </c>
      <c r="O7670">
        <v>10</v>
      </c>
      <c r="P7670">
        <v>0</v>
      </c>
      <c r="Q7670">
        <v>0</v>
      </c>
      <c r="R7670">
        <v>0</v>
      </c>
      <c r="S7670">
        <v>5.2638889999999998</v>
      </c>
      <c r="T7670">
        <v>0</v>
      </c>
      <c r="U7670">
        <v>0</v>
      </c>
    </row>
    <row r="7671" spans="1:21" x14ac:dyDescent="0.25">
      <c r="A7671" t="s">
        <v>28825</v>
      </c>
      <c r="B7671">
        <v>1</v>
      </c>
      <c r="C7671" t="s">
        <v>79</v>
      </c>
      <c r="D7671" t="s">
        <v>110</v>
      </c>
      <c r="E7671" t="s">
        <v>28826</v>
      </c>
      <c r="F7671" t="s">
        <v>5070</v>
      </c>
      <c r="G7671" t="s">
        <v>71</v>
      </c>
      <c r="H7671" t="s">
        <v>129</v>
      </c>
      <c r="I7671" t="s">
        <v>22</v>
      </c>
      <c r="J7671" t="s">
        <v>141</v>
      </c>
      <c r="K7671" t="s">
        <v>28827</v>
      </c>
      <c r="L7671" t="s">
        <v>28828</v>
      </c>
      <c r="M7671">
        <v>1.366666666</v>
      </c>
      <c r="N7671">
        <v>0</v>
      </c>
      <c r="O7671">
        <v>4</v>
      </c>
      <c r="P7671">
        <v>0</v>
      </c>
      <c r="Q7671">
        <v>0</v>
      </c>
      <c r="R7671">
        <v>0</v>
      </c>
      <c r="S7671">
        <v>5.4666670000000002</v>
      </c>
      <c r="T7671">
        <v>0</v>
      </c>
      <c r="U7671">
        <v>0</v>
      </c>
    </row>
    <row r="7672" spans="1:21" x14ac:dyDescent="0.25">
      <c r="A7672" t="s">
        <v>28829</v>
      </c>
      <c r="B7672">
        <v>1</v>
      </c>
      <c r="C7672" t="s">
        <v>78</v>
      </c>
      <c r="D7672" t="s">
        <v>95</v>
      </c>
      <c r="E7672" t="s">
        <v>28830</v>
      </c>
      <c r="F7672" t="s">
        <v>5070</v>
      </c>
      <c r="G7672" t="s">
        <v>71</v>
      </c>
      <c r="H7672" t="s">
        <v>129</v>
      </c>
      <c r="I7672" t="s">
        <v>22</v>
      </c>
      <c r="J7672" t="s">
        <v>141</v>
      </c>
      <c r="K7672" t="s">
        <v>28831</v>
      </c>
      <c r="L7672" t="s">
        <v>28832</v>
      </c>
      <c r="M7672">
        <v>1.8969444440000001</v>
      </c>
      <c r="N7672">
        <v>0</v>
      </c>
      <c r="O7672">
        <v>1</v>
      </c>
      <c r="P7672">
        <v>0</v>
      </c>
      <c r="Q7672">
        <v>0</v>
      </c>
      <c r="R7672">
        <v>0</v>
      </c>
      <c r="S7672">
        <v>1.896944</v>
      </c>
      <c r="T7672">
        <v>0</v>
      </c>
      <c r="U7672">
        <v>0</v>
      </c>
    </row>
    <row r="7673" spans="1:21" x14ac:dyDescent="0.25">
      <c r="A7673" t="s">
        <v>28833</v>
      </c>
      <c r="B7673">
        <v>1</v>
      </c>
      <c r="C7673" t="s">
        <v>78</v>
      </c>
      <c r="D7673" t="s">
        <v>107</v>
      </c>
      <c r="E7673" t="s">
        <v>28834</v>
      </c>
      <c r="F7673" t="s">
        <v>5029</v>
      </c>
      <c r="G7673" t="s">
        <v>71</v>
      </c>
      <c r="H7673" t="s">
        <v>129</v>
      </c>
      <c r="I7673" t="s">
        <v>22</v>
      </c>
      <c r="J7673" t="s">
        <v>141</v>
      </c>
      <c r="K7673" t="s">
        <v>28835</v>
      </c>
      <c r="L7673" t="s">
        <v>28836</v>
      </c>
      <c r="M7673">
        <v>1.2150000000000001</v>
      </c>
      <c r="N7673">
        <v>0</v>
      </c>
      <c r="O7673">
        <v>122</v>
      </c>
      <c r="P7673">
        <v>0</v>
      </c>
      <c r="Q7673">
        <v>0</v>
      </c>
      <c r="R7673">
        <v>0</v>
      </c>
      <c r="S7673">
        <v>148.22999999999999</v>
      </c>
      <c r="T7673">
        <v>0</v>
      </c>
      <c r="U7673">
        <v>0</v>
      </c>
    </row>
    <row r="7674" spans="1:21" x14ac:dyDescent="0.25">
      <c r="A7674" t="s">
        <v>28837</v>
      </c>
      <c r="B7674">
        <v>1</v>
      </c>
      <c r="C7674" t="s">
        <v>78</v>
      </c>
      <c r="D7674" t="s">
        <v>91</v>
      </c>
      <c r="E7674" t="s">
        <v>28838</v>
      </c>
      <c r="F7674" t="s">
        <v>5884</v>
      </c>
      <c r="G7674" t="s">
        <v>71</v>
      </c>
      <c r="H7674" t="s">
        <v>129</v>
      </c>
      <c r="I7674" t="s">
        <v>22</v>
      </c>
      <c r="J7674" t="s">
        <v>141</v>
      </c>
      <c r="K7674" t="s">
        <v>28839</v>
      </c>
      <c r="L7674" t="s">
        <v>28840</v>
      </c>
      <c r="M7674">
        <v>1.2761111110000001</v>
      </c>
      <c r="N7674">
        <v>0</v>
      </c>
      <c r="O7674">
        <v>1</v>
      </c>
      <c r="P7674">
        <v>0</v>
      </c>
      <c r="Q7674">
        <v>0</v>
      </c>
      <c r="R7674">
        <v>0</v>
      </c>
      <c r="S7674">
        <v>1.276111</v>
      </c>
      <c r="T7674">
        <v>0</v>
      </c>
      <c r="U7674">
        <v>0</v>
      </c>
    </row>
    <row r="7675" spans="1:21" x14ac:dyDescent="0.25">
      <c r="A7675" t="s">
        <v>28841</v>
      </c>
      <c r="B7675">
        <v>1</v>
      </c>
      <c r="C7675" t="s">
        <v>78</v>
      </c>
      <c r="D7675" t="s">
        <v>95</v>
      </c>
      <c r="E7675" t="s">
        <v>28842</v>
      </c>
      <c r="F7675" t="s">
        <v>140</v>
      </c>
      <c r="G7675" t="s">
        <v>72</v>
      </c>
      <c r="H7675" t="s">
        <v>129</v>
      </c>
      <c r="I7675" t="s">
        <v>22</v>
      </c>
      <c r="J7675" t="s">
        <v>141</v>
      </c>
      <c r="K7675" t="s">
        <v>28843</v>
      </c>
      <c r="L7675" t="s">
        <v>28844</v>
      </c>
      <c r="M7675">
        <v>1.233055555</v>
      </c>
      <c r="N7675">
        <v>0</v>
      </c>
      <c r="O7675">
        <v>0</v>
      </c>
      <c r="P7675">
        <v>42</v>
      </c>
      <c r="Q7675">
        <v>863</v>
      </c>
      <c r="R7675">
        <v>0</v>
      </c>
      <c r="S7675">
        <v>0</v>
      </c>
      <c r="T7675">
        <v>51.788333000000002</v>
      </c>
      <c r="U7675">
        <v>1064.1269440000001</v>
      </c>
    </row>
    <row r="7676" spans="1:21" x14ac:dyDescent="0.25">
      <c r="A7676" t="s">
        <v>28845</v>
      </c>
      <c r="B7676">
        <v>1</v>
      </c>
      <c r="C7676" t="s">
        <v>78</v>
      </c>
      <c r="D7676" t="s">
        <v>95</v>
      </c>
      <c r="E7676" t="s">
        <v>28846</v>
      </c>
      <c r="F7676" t="s">
        <v>5012</v>
      </c>
      <c r="G7676" t="s">
        <v>72</v>
      </c>
      <c r="H7676" t="s">
        <v>129</v>
      </c>
      <c r="I7676" t="s">
        <v>22</v>
      </c>
      <c r="J7676" t="s">
        <v>141</v>
      </c>
      <c r="K7676" t="s">
        <v>28847</v>
      </c>
      <c r="L7676" t="s">
        <v>28848</v>
      </c>
      <c r="M7676">
        <v>1.1786111109999999</v>
      </c>
      <c r="N7676">
        <v>0</v>
      </c>
      <c r="O7676">
        <v>0</v>
      </c>
      <c r="P7676">
        <v>42</v>
      </c>
      <c r="Q7676">
        <v>863</v>
      </c>
      <c r="R7676">
        <v>0</v>
      </c>
      <c r="S7676">
        <v>0</v>
      </c>
      <c r="T7676">
        <v>49.501666999999998</v>
      </c>
      <c r="U7676">
        <v>1017.141389</v>
      </c>
    </row>
    <row r="7677" spans="1:21" x14ac:dyDescent="0.25">
      <c r="A7677" t="s">
        <v>28849</v>
      </c>
      <c r="B7677">
        <v>1</v>
      </c>
      <c r="C7677" t="s">
        <v>78</v>
      </c>
      <c r="D7677" t="s">
        <v>91</v>
      </c>
      <c r="E7677" t="s">
        <v>28850</v>
      </c>
      <c r="F7677" t="s">
        <v>140</v>
      </c>
      <c r="G7677" t="s">
        <v>72</v>
      </c>
      <c r="H7677" t="s">
        <v>129</v>
      </c>
      <c r="I7677" t="s">
        <v>22</v>
      </c>
      <c r="J7677" t="s">
        <v>141</v>
      </c>
      <c r="K7677" t="s">
        <v>28851</v>
      </c>
      <c r="L7677" t="s">
        <v>28852</v>
      </c>
      <c r="M7677">
        <v>1.203888888</v>
      </c>
      <c r="N7677">
        <v>5</v>
      </c>
      <c r="O7677">
        <v>0</v>
      </c>
      <c r="P7677">
        <v>0</v>
      </c>
      <c r="Q7677">
        <v>0</v>
      </c>
      <c r="R7677">
        <v>6.019444</v>
      </c>
      <c r="S7677">
        <v>0</v>
      </c>
      <c r="T7677">
        <v>0</v>
      </c>
      <c r="U7677">
        <v>0</v>
      </c>
    </row>
    <row r="7678" spans="1:21" x14ac:dyDescent="0.25">
      <c r="A7678" t="s">
        <v>28853</v>
      </c>
      <c r="B7678">
        <v>1</v>
      </c>
      <c r="C7678" t="s">
        <v>78</v>
      </c>
      <c r="D7678" t="s">
        <v>98</v>
      </c>
      <c r="E7678" t="s">
        <v>26436</v>
      </c>
      <c r="F7678" t="s">
        <v>5470</v>
      </c>
      <c r="G7678" t="s">
        <v>71</v>
      </c>
      <c r="H7678" t="s">
        <v>129</v>
      </c>
      <c r="I7678" t="s">
        <v>22</v>
      </c>
      <c r="J7678" t="s">
        <v>141</v>
      </c>
      <c r="K7678" t="s">
        <v>28854</v>
      </c>
      <c r="L7678" t="s">
        <v>28855</v>
      </c>
      <c r="M7678">
        <v>0.68638888799999997</v>
      </c>
      <c r="N7678">
        <v>0</v>
      </c>
      <c r="O7678">
        <v>72</v>
      </c>
      <c r="P7678">
        <v>1</v>
      </c>
      <c r="Q7678">
        <v>13</v>
      </c>
      <c r="R7678">
        <v>0</v>
      </c>
      <c r="S7678">
        <v>49.42</v>
      </c>
      <c r="T7678">
        <v>0.68638900000000003</v>
      </c>
      <c r="U7678">
        <v>8.9230560000000008</v>
      </c>
    </row>
    <row r="7679" spans="1:21" x14ac:dyDescent="0.25">
      <c r="A7679" t="s">
        <v>28856</v>
      </c>
      <c r="B7679">
        <v>1</v>
      </c>
      <c r="C7679" t="s">
        <v>78</v>
      </c>
      <c r="D7679" t="s">
        <v>98</v>
      </c>
      <c r="E7679" t="s">
        <v>28857</v>
      </c>
      <c r="F7679" t="s">
        <v>5470</v>
      </c>
      <c r="G7679" t="s">
        <v>71</v>
      </c>
      <c r="H7679" t="s">
        <v>129</v>
      </c>
      <c r="I7679" t="s">
        <v>22</v>
      </c>
      <c r="J7679" t="s">
        <v>141</v>
      </c>
      <c r="K7679" t="s">
        <v>28858</v>
      </c>
      <c r="L7679" t="s">
        <v>28859</v>
      </c>
      <c r="M7679">
        <v>1.5991666659999999</v>
      </c>
      <c r="N7679">
        <v>0</v>
      </c>
      <c r="O7679">
        <v>143</v>
      </c>
      <c r="P7679">
        <v>1</v>
      </c>
      <c r="Q7679">
        <v>6</v>
      </c>
      <c r="R7679">
        <v>0</v>
      </c>
      <c r="S7679">
        <v>228.68083300000001</v>
      </c>
      <c r="T7679">
        <v>1.599167</v>
      </c>
      <c r="U7679">
        <v>9.5950000000000006</v>
      </c>
    </row>
    <row r="7680" spans="1:21" x14ac:dyDescent="0.25">
      <c r="A7680" t="s">
        <v>28860</v>
      </c>
      <c r="B7680">
        <v>1</v>
      </c>
      <c r="C7680" t="s">
        <v>78</v>
      </c>
      <c r="D7680" t="s">
        <v>96</v>
      </c>
      <c r="E7680" t="s">
        <v>26822</v>
      </c>
      <c r="F7680" t="s">
        <v>4986</v>
      </c>
      <c r="G7680" t="s">
        <v>71</v>
      </c>
      <c r="H7680" t="s">
        <v>129</v>
      </c>
      <c r="I7680" t="s">
        <v>22</v>
      </c>
      <c r="J7680" t="s">
        <v>141</v>
      </c>
      <c r="K7680" t="s">
        <v>28861</v>
      </c>
      <c r="L7680" t="s">
        <v>28862</v>
      </c>
      <c r="M7680">
        <v>1.315833333</v>
      </c>
      <c r="N7680">
        <v>0</v>
      </c>
      <c r="O7680">
        <v>23</v>
      </c>
      <c r="P7680">
        <v>0</v>
      </c>
      <c r="Q7680">
        <v>0</v>
      </c>
      <c r="R7680">
        <v>0</v>
      </c>
      <c r="S7680">
        <v>30.264167</v>
      </c>
      <c r="T7680">
        <v>0</v>
      </c>
      <c r="U7680">
        <v>0</v>
      </c>
    </row>
    <row r="7681" spans="1:21" x14ac:dyDescent="0.25">
      <c r="A7681" t="s">
        <v>28863</v>
      </c>
      <c r="B7681">
        <v>1</v>
      </c>
      <c r="C7681" t="s">
        <v>79</v>
      </c>
      <c r="D7681" t="s">
        <v>117</v>
      </c>
      <c r="E7681" t="s">
        <v>28864</v>
      </c>
      <c r="F7681" t="s">
        <v>140</v>
      </c>
      <c r="G7681" t="s">
        <v>72</v>
      </c>
      <c r="H7681" t="s">
        <v>129</v>
      </c>
      <c r="I7681" t="s">
        <v>22</v>
      </c>
      <c r="J7681" t="s">
        <v>141</v>
      </c>
      <c r="K7681" t="s">
        <v>28865</v>
      </c>
      <c r="L7681" t="s">
        <v>28866</v>
      </c>
      <c r="M7681">
        <v>1.645277777</v>
      </c>
      <c r="N7681">
        <v>3</v>
      </c>
      <c r="O7681">
        <v>0</v>
      </c>
      <c r="P7681">
        <v>32</v>
      </c>
      <c r="Q7681">
        <v>10</v>
      </c>
      <c r="R7681">
        <v>4.9358329999999997</v>
      </c>
      <c r="S7681">
        <v>0</v>
      </c>
      <c r="T7681">
        <v>52.648888999999997</v>
      </c>
      <c r="U7681">
        <v>16.452777999999999</v>
      </c>
    </row>
    <row r="7682" spans="1:21" x14ac:dyDescent="0.25">
      <c r="A7682" t="s">
        <v>28867</v>
      </c>
      <c r="B7682">
        <v>1</v>
      </c>
      <c r="C7682" t="s">
        <v>78</v>
      </c>
      <c r="D7682" t="s">
        <v>97</v>
      </c>
      <c r="E7682" t="s">
        <v>28868</v>
      </c>
      <c r="F7682" t="s">
        <v>4991</v>
      </c>
      <c r="G7682" t="s">
        <v>71</v>
      </c>
      <c r="H7682" t="s">
        <v>129</v>
      </c>
      <c r="I7682" t="s">
        <v>22</v>
      </c>
      <c r="J7682" t="s">
        <v>141</v>
      </c>
      <c r="K7682" t="s">
        <v>28869</v>
      </c>
      <c r="L7682" t="s">
        <v>28870</v>
      </c>
      <c r="M7682">
        <v>2.9883333329999999</v>
      </c>
      <c r="N7682">
        <v>0</v>
      </c>
      <c r="O7682">
        <v>1</v>
      </c>
      <c r="P7682">
        <v>0</v>
      </c>
      <c r="Q7682">
        <v>0</v>
      </c>
      <c r="R7682">
        <v>0</v>
      </c>
      <c r="S7682">
        <v>2.9883329999999999</v>
      </c>
      <c r="T7682">
        <v>0</v>
      </c>
      <c r="U7682">
        <v>0</v>
      </c>
    </row>
    <row r="7683" spans="1:21" x14ac:dyDescent="0.25">
      <c r="A7683" t="s">
        <v>28871</v>
      </c>
      <c r="B7683">
        <v>1</v>
      </c>
      <c r="C7683" t="s">
        <v>78</v>
      </c>
      <c r="D7683" t="s">
        <v>97</v>
      </c>
      <c r="E7683" t="s">
        <v>28872</v>
      </c>
      <c r="F7683" t="s">
        <v>4991</v>
      </c>
      <c r="G7683" t="s">
        <v>71</v>
      </c>
      <c r="H7683" t="s">
        <v>129</v>
      </c>
      <c r="I7683" t="s">
        <v>22</v>
      </c>
      <c r="J7683" t="s">
        <v>141</v>
      </c>
      <c r="K7683" t="s">
        <v>28873</v>
      </c>
      <c r="L7683" t="s">
        <v>28874</v>
      </c>
      <c r="M7683">
        <v>4.5208333329999997</v>
      </c>
      <c r="N7683">
        <v>0</v>
      </c>
      <c r="O7683">
        <v>2</v>
      </c>
      <c r="P7683">
        <v>0</v>
      </c>
      <c r="Q7683">
        <v>0</v>
      </c>
      <c r="R7683">
        <v>0</v>
      </c>
      <c r="S7683">
        <v>9.0416670000000003</v>
      </c>
      <c r="T7683">
        <v>0</v>
      </c>
      <c r="U7683">
        <v>0</v>
      </c>
    </row>
    <row r="7684" spans="1:21" x14ac:dyDescent="0.25">
      <c r="A7684" t="s">
        <v>28875</v>
      </c>
      <c r="B7684">
        <v>1</v>
      </c>
      <c r="C7684" t="s">
        <v>78</v>
      </c>
      <c r="D7684" t="s">
        <v>97</v>
      </c>
      <c r="E7684" t="s">
        <v>28876</v>
      </c>
      <c r="F7684" t="s">
        <v>4991</v>
      </c>
      <c r="G7684" t="s">
        <v>71</v>
      </c>
      <c r="H7684" t="s">
        <v>129</v>
      </c>
      <c r="I7684" t="s">
        <v>22</v>
      </c>
      <c r="J7684" t="s">
        <v>141</v>
      </c>
      <c r="K7684" t="s">
        <v>28877</v>
      </c>
      <c r="L7684" t="s">
        <v>28878</v>
      </c>
      <c r="M7684">
        <v>8.3874999999999993</v>
      </c>
      <c r="N7684">
        <v>1</v>
      </c>
      <c r="O7684">
        <v>0</v>
      </c>
      <c r="P7684">
        <v>0</v>
      </c>
      <c r="Q7684">
        <v>0</v>
      </c>
      <c r="R7684">
        <v>8.3874999999999993</v>
      </c>
      <c r="S7684">
        <v>0</v>
      </c>
      <c r="T7684">
        <v>0</v>
      </c>
      <c r="U7684">
        <v>0</v>
      </c>
    </row>
    <row r="7685" spans="1:21" x14ac:dyDescent="0.25">
      <c r="A7685" t="s">
        <v>28879</v>
      </c>
      <c r="B7685">
        <v>1</v>
      </c>
      <c r="C7685" t="s">
        <v>78</v>
      </c>
      <c r="D7685" t="s">
        <v>80</v>
      </c>
      <c r="E7685" t="s">
        <v>28880</v>
      </c>
      <c r="F7685" t="s">
        <v>5029</v>
      </c>
      <c r="G7685" t="s">
        <v>71</v>
      </c>
      <c r="H7685" t="s">
        <v>129</v>
      </c>
      <c r="I7685" t="s">
        <v>22</v>
      </c>
      <c r="J7685" t="s">
        <v>141</v>
      </c>
      <c r="K7685" t="s">
        <v>28881</v>
      </c>
      <c r="L7685" t="s">
        <v>28882</v>
      </c>
      <c r="M7685">
        <v>0.81638888799999998</v>
      </c>
      <c r="N7685">
        <v>0</v>
      </c>
      <c r="O7685">
        <v>269</v>
      </c>
      <c r="P7685">
        <v>0</v>
      </c>
      <c r="Q7685">
        <v>0</v>
      </c>
      <c r="R7685">
        <v>0</v>
      </c>
      <c r="S7685">
        <v>219.608611</v>
      </c>
      <c r="T7685">
        <v>0</v>
      </c>
      <c r="U7685">
        <v>0</v>
      </c>
    </row>
    <row r="7686" spans="1:21" x14ac:dyDescent="0.25">
      <c r="A7686" t="s">
        <v>28883</v>
      </c>
      <c r="B7686">
        <v>1</v>
      </c>
      <c r="C7686" t="s">
        <v>79</v>
      </c>
      <c r="D7686" t="s">
        <v>119</v>
      </c>
      <c r="E7686" t="s">
        <v>28884</v>
      </c>
      <c r="F7686" t="s">
        <v>5012</v>
      </c>
      <c r="G7686" t="s">
        <v>72</v>
      </c>
      <c r="H7686" t="s">
        <v>129</v>
      </c>
      <c r="I7686" t="s">
        <v>22</v>
      </c>
      <c r="J7686" t="s">
        <v>141</v>
      </c>
      <c r="K7686" t="s">
        <v>28885</v>
      </c>
      <c r="L7686" t="s">
        <v>28886</v>
      </c>
      <c r="M7686">
        <v>1.7691666660000001</v>
      </c>
      <c r="N7686">
        <v>0</v>
      </c>
      <c r="O7686">
        <v>0</v>
      </c>
      <c r="P7686">
        <v>1</v>
      </c>
      <c r="Q7686">
        <v>60</v>
      </c>
      <c r="R7686">
        <v>0</v>
      </c>
      <c r="S7686">
        <v>0</v>
      </c>
      <c r="T7686">
        <v>1.7691669999999999</v>
      </c>
      <c r="U7686">
        <v>106.15</v>
      </c>
    </row>
    <row r="7687" spans="1:21" x14ac:dyDescent="0.25">
      <c r="A7687" t="s">
        <v>28887</v>
      </c>
      <c r="B7687">
        <v>1</v>
      </c>
      <c r="C7687" t="s">
        <v>78</v>
      </c>
      <c r="D7687" t="s">
        <v>737</v>
      </c>
      <c r="E7687" t="s">
        <v>28888</v>
      </c>
      <c r="F7687" t="s">
        <v>5417</v>
      </c>
      <c r="G7687" t="s">
        <v>71</v>
      </c>
      <c r="H7687" t="s">
        <v>129</v>
      </c>
      <c r="I7687" t="s">
        <v>22</v>
      </c>
      <c r="J7687" t="s">
        <v>141</v>
      </c>
      <c r="K7687" t="s">
        <v>28889</v>
      </c>
      <c r="L7687" t="s">
        <v>28890</v>
      </c>
      <c r="M7687">
        <v>2.2466666659999999</v>
      </c>
      <c r="N7687">
        <v>0</v>
      </c>
      <c r="O7687">
        <v>1</v>
      </c>
      <c r="P7687">
        <v>0</v>
      </c>
      <c r="Q7687">
        <v>0</v>
      </c>
      <c r="R7687">
        <v>0</v>
      </c>
      <c r="S7687">
        <v>2.246667</v>
      </c>
      <c r="T7687">
        <v>0</v>
      </c>
      <c r="U7687">
        <v>0</v>
      </c>
    </row>
    <row r="7688" spans="1:21" x14ac:dyDescent="0.25">
      <c r="A7688" t="s">
        <v>28891</v>
      </c>
      <c r="B7688">
        <v>1</v>
      </c>
      <c r="C7688" t="s">
        <v>78</v>
      </c>
      <c r="D7688" t="s">
        <v>737</v>
      </c>
      <c r="E7688" t="s">
        <v>28888</v>
      </c>
      <c r="F7688" t="s">
        <v>5417</v>
      </c>
      <c r="G7688" t="s">
        <v>71</v>
      </c>
      <c r="H7688" t="s">
        <v>129</v>
      </c>
      <c r="I7688" t="s">
        <v>22</v>
      </c>
      <c r="J7688" t="s">
        <v>141</v>
      </c>
      <c r="K7688" t="s">
        <v>28892</v>
      </c>
      <c r="L7688" t="s">
        <v>28893</v>
      </c>
      <c r="M7688">
        <v>3.9877777769999998</v>
      </c>
      <c r="N7688">
        <v>0</v>
      </c>
      <c r="O7688">
        <v>1</v>
      </c>
      <c r="P7688">
        <v>0</v>
      </c>
      <c r="Q7688">
        <v>0</v>
      </c>
      <c r="R7688">
        <v>0</v>
      </c>
      <c r="S7688">
        <v>3.987778</v>
      </c>
      <c r="T7688">
        <v>0</v>
      </c>
      <c r="U7688">
        <v>0</v>
      </c>
    </row>
    <row r="7689" spans="1:21" x14ac:dyDescent="0.25">
      <c r="A7689" t="s">
        <v>28894</v>
      </c>
      <c r="B7689">
        <v>1</v>
      </c>
      <c r="C7689" t="s">
        <v>79</v>
      </c>
      <c r="D7689" t="s">
        <v>123</v>
      </c>
      <c r="E7689" t="s">
        <v>28895</v>
      </c>
      <c r="F7689" t="s">
        <v>3531</v>
      </c>
      <c r="G7689" t="s">
        <v>72</v>
      </c>
      <c r="H7689" t="s">
        <v>129</v>
      </c>
      <c r="I7689" t="s">
        <v>22</v>
      </c>
      <c r="J7689" t="s">
        <v>141</v>
      </c>
      <c r="K7689" t="s">
        <v>28896</v>
      </c>
      <c r="L7689" t="s">
        <v>28897</v>
      </c>
      <c r="M7689">
        <v>0.50083333299999999</v>
      </c>
      <c r="N7689">
        <v>0</v>
      </c>
      <c r="O7689">
        <v>0</v>
      </c>
      <c r="P7689">
        <v>1</v>
      </c>
      <c r="Q7689">
        <v>16</v>
      </c>
      <c r="R7689">
        <v>0</v>
      </c>
      <c r="S7689">
        <v>0</v>
      </c>
      <c r="T7689">
        <v>0.50083299999999997</v>
      </c>
      <c r="U7689">
        <v>8.0133329999999994</v>
      </c>
    </row>
    <row r="7690" spans="1:21" x14ac:dyDescent="0.25">
      <c r="A7690" t="s">
        <v>28898</v>
      </c>
      <c r="B7690">
        <v>1</v>
      </c>
      <c r="C7690" t="s">
        <v>79</v>
      </c>
      <c r="D7690" t="s">
        <v>123</v>
      </c>
      <c r="E7690" t="s">
        <v>28899</v>
      </c>
      <c r="F7690" t="s">
        <v>177</v>
      </c>
      <c r="G7690" t="s">
        <v>72</v>
      </c>
      <c r="H7690" t="s">
        <v>129</v>
      </c>
      <c r="I7690" t="s">
        <v>22</v>
      </c>
      <c r="J7690" t="s">
        <v>130</v>
      </c>
      <c r="K7690" t="s">
        <v>28900</v>
      </c>
      <c r="L7690" t="s">
        <v>28901</v>
      </c>
      <c r="M7690">
        <v>3.201614722</v>
      </c>
      <c r="N7690">
        <v>0</v>
      </c>
      <c r="O7690">
        <v>0</v>
      </c>
      <c r="P7690">
        <v>41</v>
      </c>
      <c r="Q7690">
        <v>797</v>
      </c>
      <c r="R7690">
        <v>0</v>
      </c>
      <c r="S7690">
        <v>0</v>
      </c>
      <c r="T7690">
        <v>131.26620399999999</v>
      </c>
      <c r="U7690">
        <v>2551.686933</v>
      </c>
    </row>
    <row r="7691" spans="1:21" x14ac:dyDescent="0.25">
      <c r="A7691" t="s">
        <v>28902</v>
      </c>
      <c r="B7691">
        <v>1</v>
      </c>
      <c r="C7691" t="s">
        <v>79</v>
      </c>
      <c r="D7691" t="s">
        <v>123</v>
      </c>
      <c r="E7691" t="s">
        <v>28903</v>
      </c>
      <c r="F7691" t="s">
        <v>140</v>
      </c>
      <c r="G7691" t="s">
        <v>72</v>
      </c>
      <c r="H7691" t="s">
        <v>129</v>
      </c>
      <c r="I7691" t="s">
        <v>22</v>
      </c>
      <c r="J7691" t="s">
        <v>141</v>
      </c>
      <c r="K7691" t="s">
        <v>28904</v>
      </c>
      <c r="L7691" t="s">
        <v>28905</v>
      </c>
      <c r="M7691">
        <v>0.775277777</v>
      </c>
      <c r="N7691">
        <v>0</v>
      </c>
      <c r="O7691">
        <v>0</v>
      </c>
      <c r="P7691">
        <v>75</v>
      </c>
      <c r="Q7691">
        <v>1061</v>
      </c>
      <c r="R7691">
        <v>0</v>
      </c>
      <c r="S7691">
        <v>0</v>
      </c>
      <c r="T7691">
        <v>58.145833000000003</v>
      </c>
      <c r="U7691">
        <v>822.56972099999996</v>
      </c>
    </row>
    <row r="7692" spans="1:21" x14ac:dyDescent="0.25">
      <c r="A7692" t="s">
        <v>28906</v>
      </c>
      <c r="B7692">
        <v>1</v>
      </c>
      <c r="C7692" t="s">
        <v>79</v>
      </c>
      <c r="D7692" t="s">
        <v>123</v>
      </c>
      <c r="E7692" t="s">
        <v>28907</v>
      </c>
      <c r="F7692" t="s">
        <v>4986</v>
      </c>
      <c r="G7692" t="s">
        <v>71</v>
      </c>
      <c r="H7692" t="s">
        <v>129</v>
      </c>
      <c r="I7692" t="s">
        <v>22</v>
      </c>
      <c r="J7692" t="s">
        <v>141</v>
      </c>
      <c r="K7692" t="s">
        <v>28908</v>
      </c>
      <c r="L7692" t="s">
        <v>28909</v>
      </c>
      <c r="M7692">
        <v>0.52749999999999997</v>
      </c>
      <c r="N7692">
        <v>0</v>
      </c>
      <c r="O7692">
        <v>6</v>
      </c>
      <c r="P7692">
        <v>1</v>
      </c>
      <c r="Q7692">
        <v>25</v>
      </c>
      <c r="R7692">
        <v>0</v>
      </c>
      <c r="S7692">
        <v>3.165</v>
      </c>
      <c r="T7692">
        <v>0.52749999999999997</v>
      </c>
      <c r="U7692">
        <v>13.1875</v>
      </c>
    </row>
    <row r="7693" spans="1:21" x14ac:dyDescent="0.25">
      <c r="A7693" t="s">
        <v>28910</v>
      </c>
      <c r="B7693">
        <v>1</v>
      </c>
      <c r="C7693" t="s">
        <v>79</v>
      </c>
      <c r="D7693" t="s">
        <v>123</v>
      </c>
      <c r="E7693" t="s">
        <v>28911</v>
      </c>
      <c r="F7693" t="s">
        <v>128</v>
      </c>
      <c r="G7693" t="s">
        <v>72</v>
      </c>
      <c r="H7693" t="s">
        <v>129</v>
      </c>
      <c r="I7693" t="s">
        <v>22</v>
      </c>
      <c r="J7693" t="s">
        <v>130</v>
      </c>
      <c r="K7693" t="s">
        <v>28912</v>
      </c>
      <c r="L7693" t="s">
        <v>28913</v>
      </c>
      <c r="M7693">
        <v>0.536548888</v>
      </c>
      <c r="N7693">
        <v>0</v>
      </c>
      <c r="O7693">
        <v>0</v>
      </c>
      <c r="P7693">
        <v>1</v>
      </c>
      <c r="Q7693">
        <v>44</v>
      </c>
      <c r="R7693">
        <v>0</v>
      </c>
      <c r="S7693">
        <v>0</v>
      </c>
      <c r="T7693">
        <v>0.53654900000000005</v>
      </c>
      <c r="U7693">
        <v>23.608150999999999</v>
      </c>
    </row>
    <row r="7694" spans="1:21" x14ac:dyDescent="0.25">
      <c r="A7694" t="s">
        <v>28914</v>
      </c>
      <c r="B7694">
        <v>1</v>
      </c>
      <c r="C7694" t="s">
        <v>79</v>
      </c>
      <c r="D7694" t="s">
        <v>123</v>
      </c>
      <c r="E7694" t="s">
        <v>28915</v>
      </c>
      <c r="F7694" t="s">
        <v>5012</v>
      </c>
      <c r="G7694" t="s">
        <v>72</v>
      </c>
      <c r="H7694" t="s">
        <v>129</v>
      </c>
      <c r="I7694" t="s">
        <v>22</v>
      </c>
      <c r="J7694" t="s">
        <v>141</v>
      </c>
      <c r="K7694" t="s">
        <v>28916</v>
      </c>
      <c r="L7694" t="s">
        <v>28917</v>
      </c>
      <c r="M7694">
        <v>0.25138888799999998</v>
      </c>
      <c r="N7694">
        <v>0</v>
      </c>
      <c r="O7694">
        <v>0</v>
      </c>
      <c r="P7694">
        <v>1</v>
      </c>
      <c r="Q7694">
        <v>46</v>
      </c>
      <c r="R7694">
        <v>0</v>
      </c>
      <c r="S7694">
        <v>0</v>
      </c>
      <c r="T7694">
        <v>0.25138899999999997</v>
      </c>
      <c r="U7694">
        <v>11.563889</v>
      </c>
    </row>
    <row r="7695" spans="1:21" x14ac:dyDescent="0.25">
      <c r="A7695" t="s">
        <v>28918</v>
      </c>
      <c r="B7695">
        <v>1</v>
      </c>
      <c r="C7695" t="s">
        <v>79</v>
      </c>
      <c r="D7695" t="s">
        <v>123</v>
      </c>
      <c r="E7695" t="s">
        <v>28915</v>
      </c>
      <c r="F7695" t="s">
        <v>5012</v>
      </c>
      <c r="G7695" t="s">
        <v>72</v>
      </c>
      <c r="H7695" t="s">
        <v>129</v>
      </c>
      <c r="I7695" t="s">
        <v>22</v>
      </c>
      <c r="J7695" t="s">
        <v>141</v>
      </c>
      <c r="K7695" t="s">
        <v>28919</v>
      </c>
      <c r="L7695" t="s">
        <v>28920</v>
      </c>
      <c r="M7695">
        <v>1.0933333329999999</v>
      </c>
      <c r="N7695">
        <v>0</v>
      </c>
      <c r="O7695">
        <v>0</v>
      </c>
      <c r="P7695">
        <v>1</v>
      </c>
      <c r="Q7695">
        <v>46</v>
      </c>
      <c r="R7695">
        <v>0</v>
      </c>
      <c r="S7695">
        <v>0</v>
      </c>
      <c r="T7695">
        <v>1.0933330000000001</v>
      </c>
      <c r="U7695">
        <v>50.293332999999997</v>
      </c>
    </row>
    <row r="7696" spans="1:21" x14ac:dyDescent="0.25">
      <c r="A7696" t="s">
        <v>28921</v>
      </c>
      <c r="B7696">
        <v>1</v>
      </c>
      <c r="C7696" t="s">
        <v>79</v>
      </c>
      <c r="D7696" t="s">
        <v>123</v>
      </c>
      <c r="E7696" t="s">
        <v>28903</v>
      </c>
      <c r="F7696" t="s">
        <v>140</v>
      </c>
      <c r="G7696" t="s">
        <v>72</v>
      </c>
      <c r="H7696" t="s">
        <v>129</v>
      </c>
      <c r="I7696" t="s">
        <v>22</v>
      </c>
      <c r="J7696" t="s">
        <v>141</v>
      </c>
      <c r="K7696" t="s">
        <v>28922</v>
      </c>
      <c r="L7696" t="s">
        <v>28923</v>
      </c>
      <c r="M7696">
        <v>2.4727777770000001</v>
      </c>
      <c r="N7696">
        <v>0</v>
      </c>
      <c r="O7696">
        <v>0</v>
      </c>
      <c r="P7696">
        <v>75</v>
      </c>
      <c r="Q7696">
        <v>1061</v>
      </c>
      <c r="R7696">
        <v>0</v>
      </c>
      <c r="S7696">
        <v>0</v>
      </c>
      <c r="T7696">
        <v>185.45833300000001</v>
      </c>
      <c r="U7696">
        <v>2623.617221</v>
      </c>
    </row>
    <row r="7697" spans="1:21" x14ac:dyDescent="0.25">
      <c r="A7697" t="s">
        <v>28924</v>
      </c>
      <c r="B7697">
        <v>1</v>
      </c>
      <c r="C7697" t="s">
        <v>79</v>
      </c>
      <c r="D7697" t="s">
        <v>123</v>
      </c>
      <c r="E7697" t="s">
        <v>28895</v>
      </c>
      <c r="F7697" t="s">
        <v>5012</v>
      </c>
      <c r="G7697" t="s">
        <v>72</v>
      </c>
      <c r="H7697" t="s">
        <v>129</v>
      </c>
      <c r="I7697" t="s">
        <v>22</v>
      </c>
      <c r="J7697" t="s">
        <v>141</v>
      </c>
      <c r="K7697" t="s">
        <v>28925</v>
      </c>
      <c r="L7697" t="s">
        <v>28926</v>
      </c>
      <c r="M7697">
        <v>1.8266666659999999</v>
      </c>
      <c r="N7697">
        <v>0</v>
      </c>
      <c r="O7697">
        <v>0</v>
      </c>
      <c r="P7697">
        <v>1</v>
      </c>
      <c r="Q7697">
        <v>16</v>
      </c>
      <c r="R7697">
        <v>0</v>
      </c>
      <c r="S7697">
        <v>0</v>
      </c>
      <c r="T7697">
        <v>1.826667</v>
      </c>
      <c r="U7697">
        <v>29.226666999999999</v>
      </c>
    </row>
    <row r="7698" spans="1:21" x14ac:dyDescent="0.25">
      <c r="A7698" t="s">
        <v>28927</v>
      </c>
      <c r="B7698">
        <v>1</v>
      </c>
      <c r="C7698" t="s">
        <v>79</v>
      </c>
      <c r="D7698" t="s">
        <v>123</v>
      </c>
      <c r="E7698" t="s">
        <v>28928</v>
      </c>
      <c r="F7698" t="s">
        <v>140</v>
      </c>
      <c r="G7698" t="s">
        <v>72</v>
      </c>
      <c r="H7698" t="s">
        <v>168</v>
      </c>
      <c r="I7698" t="s">
        <v>22</v>
      </c>
      <c r="J7698" t="s">
        <v>141</v>
      </c>
      <c r="K7698" t="s">
        <v>28929</v>
      </c>
      <c r="L7698" t="s">
        <v>28930</v>
      </c>
      <c r="M7698">
        <v>1.0277777E-2</v>
      </c>
      <c r="N7698">
        <v>0</v>
      </c>
      <c r="O7698">
        <v>0</v>
      </c>
      <c r="P7698">
        <v>13</v>
      </c>
      <c r="Q7698">
        <v>40</v>
      </c>
      <c r="R7698">
        <v>0</v>
      </c>
      <c r="S7698">
        <v>0</v>
      </c>
      <c r="T7698">
        <v>0.13361100000000001</v>
      </c>
      <c r="U7698">
        <v>0.411111</v>
      </c>
    </row>
    <row r="7699" spans="1:21" x14ac:dyDescent="0.25">
      <c r="A7699" t="s">
        <v>28931</v>
      </c>
      <c r="B7699">
        <v>1</v>
      </c>
      <c r="C7699" t="s">
        <v>79</v>
      </c>
      <c r="D7699" t="s">
        <v>111</v>
      </c>
      <c r="E7699" t="s">
        <v>28932</v>
      </c>
      <c r="F7699" t="s">
        <v>5012</v>
      </c>
      <c r="G7699" t="s">
        <v>72</v>
      </c>
      <c r="H7699" t="s">
        <v>129</v>
      </c>
      <c r="I7699" t="s">
        <v>22</v>
      </c>
      <c r="J7699" t="s">
        <v>141</v>
      </c>
      <c r="K7699" t="s">
        <v>28933</v>
      </c>
      <c r="L7699" t="s">
        <v>28934</v>
      </c>
      <c r="M7699">
        <v>3.7566666660000001</v>
      </c>
      <c r="N7699">
        <v>0</v>
      </c>
      <c r="O7699">
        <v>0</v>
      </c>
      <c r="P7699">
        <v>3</v>
      </c>
      <c r="Q7699">
        <v>35</v>
      </c>
      <c r="R7699">
        <v>0</v>
      </c>
      <c r="S7699">
        <v>0</v>
      </c>
      <c r="T7699">
        <v>11.27</v>
      </c>
      <c r="U7699">
        <v>131.48333299999999</v>
      </c>
    </row>
    <row r="7700" spans="1:21" x14ac:dyDescent="0.25">
      <c r="A7700" t="s">
        <v>28935</v>
      </c>
      <c r="B7700">
        <v>1</v>
      </c>
      <c r="C7700" t="s">
        <v>79</v>
      </c>
      <c r="D7700" t="s">
        <v>111</v>
      </c>
      <c r="E7700" t="s">
        <v>28936</v>
      </c>
      <c r="F7700" t="s">
        <v>5012</v>
      </c>
      <c r="G7700" t="s">
        <v>72</v>
      </c>
      <c r="H7700" t="s">
        <v>129</v>
      </c>
      <c r="I7700" t="s">
        <v>22</v>
      </c>
      <c r="J7700" t="s">
        <v>141</v>
      </c>
      <c r="K7700" t="s">
        <v>28937</v>
      </c>
      <c r="L7700" t="s">
        <v>28938</v>
      </c>
      <c r="M7700">
        <v>6.6380555550000002</v>
      </c>
      <c r="N7700">
        <v>0</v>
      </c>
      <c r="O7700">
        <v>0</v>
      </c>
      <c r="P7700">
        <v>2</v>
      </c>
      <c r="Q7700">
        <v>0</v>
      </c>
      <c r="R7700">
        <v>0</v>
      </c>
      <c r="S7700">
        <v>0</v>
      </c>
      <c r="T7700">
        <v>13.276111</v>
      </c>
      <c r="U7700">
        <v>0</v>
      </c>
    </row>
    <row r="7701" spans="1:21" x14ac:dyDescent="0.25">
      <c r="A7701" t="s">
        <v>28939</v>
      </c>
      <c r="B7701">
        <v>1</v>
      </c>
      <c r="C7701" t="s">
        <v>79</v>
      </c>
      <c r="D7701" t="s">
        <v>113</v>
      </c>
      <c r="E7701" t="s">
        <v>28940</v>
      </c>
      <c r="F7701" t="s">
        <v>4986</v>
      </c>
      <c r="G7701" t="s">
        <v>71</v>
      </c>
      <c r="H7701" t="s">
        <v>129</v>
      </c>
      <c r="I7701" t="s">
        <v>22</v>
      </c>
      <c r="J7701" t="s">
        <v>141</v>
      </c>
      <c r="K7701" t="s">
        <v>28941</v>
      </c>
      <c r="L7701" t="s">
        <v>28942</v>
      </c>
      <c r="M7701">
        <v>1.0666666659999999</v>
      </c>
      <c r="N7701">
        <v>0</v>
      </c>
      <c r="O7701">
        <v>27</v>
      </c>
      <c r="P7701">
        <v>0</v>
      </c>
      <c r="Q7701">
        <v>0</v>
      </c>
      <c r="R7701">
        <v>0</v>
      </c>
      <c r="S7701">
        <v>28.8</v>
      </c>
      <c r="T7701">
        <v>0</v>
      </c>
      <c r="U7701">
        <v>0</v>
      </c>
    </row>
    <row r="7702" spans="1:21" x14ac:dyDescent="0.25">
      <c r="A7702" t="s">
        <v>28943</v>
      </c>
      <c r="B7702">
        <v>1</v>
      </c>
      <c r="C7702" t="s">
        <v>79</v>
      </c>
      <c r="D7702" t="s">
        <v>113</v>
      </c>
      <c r="E7702" t="s">
        <v>28944</v>
      </c>
      <c r="F7702" t="s">
        <v>140</v>
      </c>
      <c r="G7702" t="s">
        <v>72</v>
      </c>
      <c r="H7702" t="s">
        <v>129</v>
      </c>
      <c r="I7702" t="s">
        <v>22</v>
      </c>
      <c r="J7702" t="s">
        <v>141</v>
      </c>
      <c r="K7702" t="s">
        <v>28945</v>
      </c>
      <c r="L7702" t="s">
        <v>28946</v>
      </c>
      <c r="M7702">
        <v>0.42749999999999999</v>
      </c>
      <c r="N7702">
        <v>0</v>
      </c>
      <c r="O7702">
        <v>587</v>
      </c>
      <c r="P7702">
        <v>8</v>
      </c>
      <c r="Q7702">
        <v>14</v>
      </c>
      <c r="R7702">
        <v>0</v>
      </c>
      <c r="S7702">
        <v>250.9425</v>
      </c>
      <c r="T7702">
        <v>3.42</v>
      </c>
      <c r="U7702">
        <v>5.9850000000000003</v>
      </c>
    </row>
    <row r="7703" spans="1:21" x14ac:dyDescent="0.25">
      <c r="A7703" t="s">
        <v>28947</v>
      </c>
      <c r="B7703">
        <v>1</v>
      </c>
      <c r="C7703" t="s">
        <v>79</v>
      </c>
      <c r="D7703" t="s">
        <v>113</v>
      </c>
      <c r="E7703" t="s">
        <v>27974</v>
      </c>
      <c r="F7703" t="s">
        <v>4986</v>
      </c>
      <c r="G7703" t="s">
        <v>71</v>
      </c>
      <c r="H7703" t="s">
        <v>129</v>
      </c>
      <c r="I7703" t="s">
        <v>22</v>
      </c>
      <c r="J7703" t="s">
        <v>141</v>
      </c>
      <c r="K7703" t="s">
        <v>28948</v>
      </c>
      <c r="L7703" t="s">
        <v>28949</v>
      </c>
      <c r="M7703">
        <v>0.61944444399999998</v>
      </c>
      <c r="N7703">
        <v>0</v>
      </c>
      <c r="O7703">
        <v>1</v>
      </c>
      <c r="P7703">
        <v>0</v>
      </c>
      <c r="Q7703">
        <v>1</v>
      </c>
      <c r="R7703">
        <v>0</v>
      </c>
      <c r="S7703">
        <v>0.61944399999999999</v>
      </c>
      <c r="T7703">
        <v>0</v>
      </c>
      <c r="U7703">
        <v>0.61944399999999999</v>
      </c>
    </row>
    <row r="7704" spans="1:21" x14ac:dyDescent="0.25">
      <c r="A7704" t="s">
        <v>28950</v>
      </c>
      <c r="B7704">
        <v>1</v>
      </c>
      <c r="C7704" t="s">
        <v>79</v>
      </c>
      <c r="D7704" t="s">
        <v>113</v>
      </c>
      <c r="E7704" t="s">
        <v>28951</v>
      </c>
      <c r="F7704" t="s">
        <v>5029</v>
      </c>
      <c r="G7704" t="s">
        <v>71</v>
      </c>
      <c r="H7704" t="s">
        <v>129</v>
      </c>
      <c r="I7704" t="s">
        <v>22</v>
      </c>
      <c r="J7704" t="s">
        <v>141</v>
      </c>
      <c r="K7704" t="s">
        <v>28952</v>
      </c>
      <c r="L7704" t="s">
        <v>28953</v>
      </c>
      <c r="M7704">
        <v>0.885833333</v>
      </c>
      <c r="N7704">
        <v>0</v>
      </c>
      <c r="O7704">
        <v>33</v>
      </c>
      <c r="P7704">
        <v>0</v>
      </c>
      <c r="Q7704">
        <v>0</v>
      </c>
      <c r="R7704">
        <v>0</v>
      </c>
      <c r="S7704">
        <v>29.232500000000002</v>
      </c>
      <c r="T7704">
        <v>0</v>
      </c>
      <c r="U7704">
        <v>0</v>
      </c>
    </row>
    <row r="7705" spans="1:21" x14ac:dyDescent="0.25">
      <c r="A7705" t="s">
        <v>28954</v>
      </c>
      <c r="B7705">
        <v>1</v>
      </c>
      <c r="C7705" t="s">
        <v>79</v>
      </c>
      <c r="D7705" t="s">
        <v>113</v>
      </c>
      <c r="E7705" t="s">
        <v>28955</v>
      </c>
      <c r="F7705" t="s">
        <v>4986</v>
      </c>
      <c r="G7705" t="s">
        <v>71</v>
      </c>
      <c r="H7705" t="s">
        <v>129</v>
      </c>
      <c r="I7705" t="s">
        <v>22</v>
      </c>
      <c r="J7705" t="s">
        <v>141</v>
      </c>
      <c r="K7705" t="s">
        <v>28956</v>
      </c>
      <c r="L7705" t="s">
        <v>28957</v>
      </c>
      <c r="M7705">
        <v>3.2458333330000002</v>
      </c>
      <c r="N7705">
        <v>0</v>
      </c>
      <c r="O7705">
        <v>7</v>
      </c>
      <c r="P7705">
        <v>0</v>
      </c>
      <c r="Q7705">
        <v>0</v>
      </c>
      <c r="R7705">
        <v>0</v>
      </c>
      <c r="S7705">
        <v>22.720832999999999</v>
      </c>
      <c r="T7705">
        <v>0</v>
      </c>
      <c r="U7705">
        <v>0</v>
      </c>
    </row>
    <row r="7706" spans="1:21" x14ac:dyDescent="0.25">
      <c r="A7706" t="s">
        <v>28958</v>
      </c>
      <c r="B7706">
        <v>1</v>
      </c>
      <c r="C7706" t="s">
        <v>79</v>
      </c>
      <c r="D7706" t="s">
        <v>113</v>
      </c>
      <c r="E7706" t="s">
        <v>27978</v>
      </c>
      <c r="F7706" t="s">
        <v>5012</v>
      </c>
      <c r="G7706" t="s">
        <v>72</v>
      </c>
      <c r="H7706" t="s">
        <v>129</v>
      </c>
      <c r="I7706" t="s">
        <v>22</v>
      </c>
      <c r="J7706" t="s">
        <v>141</v>
      </c>
      <c r="K7706" t="s">
        <v>28959</v>
      </c>
      <c r="L7706" t="s">
        <v>28960</v>
      </c>
      <c r="M7706">
        <v>2.193333333</v>
      </c>
      <c r="N7706">
        <v>0</v>
      </c>
      <c r="O7706">
        <v>60</v>
      </c>
      <c r="P7706">
        <v>62</v>
      </c>
      <c r="Q7706">
        <v>2</v>
      </c>
      <c r="R7706">
        <v>0</v>
      </c>
      <c r="S7706">
        <v>131.6</v>
      </c>
      <c r="T7706">
        <v>135.98666700000001</v>
      </c>
      <c r="U7706">
        <v>4.3866670000000001</v>
      </c>
    </row>
    <row r="7707" spans="1:21" x14ac:dyDescent="0.25">
      <c r="A7707" t="s">
        <v>28961</v>
      </c>
      <c r="B7707">
        <v>1</v>
      </c>
      <c r="C7707" t="s">
        <v>79</v>
      </c>
      <c r="D7707" t="s">
        <v>113</v>
      </c>
      <c r="E7707" t="s">
        <v>27970</v>
      </c>
      <c r="F7707" t="s">
        <v>140</v>
      </c>
      <c r="G7707" t="s">
        <v>72</v>
      </c>
      <c r="H7707" t="s">
        <v>129</v>
      </c>
      <c r="I7707" t="s">
        <v>22</v>
      </c>
      <c r="J7707" t="s">
        <v>141</v>
      </c>
      <c r="K7707" t="s">
        <v>28962</v>
      </c>
      <c r="L7707" t="s">
        <v>28963</v>
      </c>
      <c r="M7707">
        <v>0.79888888800000002</v>
      </c>
      <c r="N7707">
        <v>0</v>
      </c>
      <c r="O7707">
        <v>587</v>
      </c>
      <c r="P7707">
        <v>8</v>
      </c>
      <c r="Q7707">
        <v>14</v>
      </c>
      <c r="R7707">
        <v>0</v>
      </c>
      <c r="S7707">
        <v>468.94777699999997</v>
      </c>
      <c r="T7707">
        <v>6.3911110000000004</v>
      </c>
      <c r="U7707">
        <v>11.184443999999999</v>
      </c>
    </row>
    <row r="7708" spans="1:21" x14ac:dyDescent="0.25">
      <c r="A7708" t="s">
        <v>28964</v>
      </c>
      <c r="B7708">
        <v>1</v>
      </c>
      <c r="C7708" t="s">
        <v>79</v>
      </c>
      <c r="D7708" t="s">
        <v>111</v>
      </c>
      <c r="E7708" t="s">
        <v>28965</v>
      </c>
      <c r="F7708" t="s">
        <v>5012</v>
      </c>
      <c r="G7708" t="s">
        <v>72</v>
      </c>
      <c r="H7708" t="s">
        <v>129</v>
      </c>
      <c r="I7708" t="s">
        <v>22</v>
      </c>
      <c r="J7708" t="s">
        <v>141</v>
      </c>
      <c r="K7708" t="s">
        <v>28966</v>
      </c>
      <c r="L7708" t="s">
        <v>28967</v>
      </c>
      <c r="M7708">
        <v>1.605555555</v>
      </c>
      <c r="N7708">
        <v>0</v>
      </c>
      <c r="O7708">
        <v>0</v>
      </c>
      <c r="P7708">
        <v>1</v>
      </c>
      <c r="Q7708">
        <v>150</v>
      </c>
      <c r="R7708">
        <v>0</v>
      </c>
      <c r="S7708">
        <v>0</v>
      </c>
      <c r="T7708">
        <v>1.605556</v>
      </c>
      <c r="U7708">
        <v>240.83333300000001</v>
      </c>
    </row>
    <row r="7709" spans="1:21" x14ac:dyDescent="0.25">
      <c r="A7709" t="s">
        <v>28968</v>
      </c>
      <c r="B7709">
        <v>1</v>
      </c>
      <c r="C7709" t="s">
        <v>79</v>
      </c>
      <c r="D7709" t="s">
        <v>111</v>
      </c>
      <c r="E7709" t="s">
        <v>28969</v>
      </c>
      <c r="F7709" t="s">
        <v>4991</v>
      </c>
      <c r="G7709" t="s">
        <v>71</v>
      </c>
      <c r="H7709" t="s">
        <v>129</v>
      </c>
      <c r="I7709" t="s">
        <v>22</v>
      </c>
      <c r="J7709" t="s">
        <v>141</v>
      </c>
      <c r="K7709" t="s">
        <v>28970</v>
      </c>
      <c r="L7709" t="s">
        <v>28971</v>
      </c>
      <c r="M7709">
        <v>2.4336111109999998</v>
      </c>
      <c r="N7709">
        <v>0</v>
      </c>
      <c r="O7709">
        <v>0</v>
      </c>
      <c r="P7709">
        <v>0</v>
      </c>
      <c r="Q7709">
        <v>1</v>
      </c>
      <c r="R7709">
        <v>0</v>
      </c>
      <c r="S7709">
        <v>0</v>
      </c>
      <c r="T7709">
        <v>0</v>
      </c>
      <c r="U7709">
        <v>2.433611</v>
      </c>
    </row>
    <row r="7710" spans="1:21" x14ac:dyDescent="0.25">
      <c r="A7710" t="s">
        <v>28972</v>
      </c>
      <c r="B7710">
        <v>1</v>
      </c>
      <c r="C7710" t="s">
        <v>79</v>
      </c>
      <c r="D7710" t="s">
        <v>111</v>
      </c>
      <c r="E7710" t="s">
        <v>28965</v>
      </c>
      <c r="F7710" t="s">
        <v>5012</v>
      </c>
      <c r="G7710" t="s">
        <v>72</v>
      </c>
      <c r="H7710" t="s">
        <v>129</v>
      </c>
      <c r="I7710" t="s">
        <v>22</v>
      </c>
      <c r="J7710" t="s">
        <v>141</v>
      </c>
      <c r="K7710" t="s">
        <v>25279</v>
      </c>
      <c r="L7710" t="s">
        <v>28973</v>
      </c>
      <c r="M7710">
        <v>1.405</v>
      </c>
      <c r="N7710">
        <v>0</v>
      </c>
      <c r="O7710">
        <v>0</v>
      </c>
      <c r="P7710">
        <v>1</v>
      </c>
      <c r="Q7710">
        <v>110</v>
      </c>
      <c r="R7710">
        <v>0</v>
      </c>
      <c r="S7710">
        <v>0</v>
      </c>
      <c r="T7710">
        <v>1.405</v>
      </c>
      <c r="U7710">
        <v>154.55000000000001</v>
      </c>
    </row>
    <row r="7711" spans="1:21" x14ac:dyDescent="0.25">
      <c r="A7711" t="s">
        <v>28974</v>
      </c>
      <c r="B7711">
        <v>1</v>
      </c>
      <c r="C7711" t="s">
        <v>79</v>
      </c>
      <c r="D7711" t="s">
        <v>111</v>
      </c>
      <c r="E7711" t="s">
        <v>28975</v>
      </c>
      <c r="F7711" t="s">
        <v>7394</v>
      </c>
      <c r="G7711" t="s">
        <v>71</v>
      </c>
      <c r="H7711" t="s">
        <v>129</v>
      </c>
      <c r="I7711" t="s">
        <v>22</v>
      </c>
      <c r="J7711" t="s">
        <v>141</v>
      </c>
      <c r="K7711" t="s">
        <v>28976</v>
      </c>
      <c r="L7711" t="s">
        <v>28977</v>
      </c>
      <c r="M7711">
        <v>0.95361111099999996</v>
      </c>
      <c r="N7711">
        <v>0</v>
      </c>
      <c r="O7711">
        <v>0</v>
      </c>
      <c r="P7711">
        <v>0</v>
      </c>
      <c r="Q7711">
        <v>25</v>
      </c>
      <c r="R7711">
        <v>0</v>
      </c>
      <c r="S7711">
        <v>0</v>
      </c>
      <c r="T7711">
        <v>0</v>
      </c>
      <c r="U7711">
        <v>23.840278000000001</v>
      </c>
    </row>
    <row r="7712" spans="1:21" x14ac:dyDescent="0.25">
      <c r="A7712" t="s">
        <v>28978</v>
      </c>
      <c r="B7712">
        <v>1</v>
      </c>
      <c r="C7712" t="s">
        <v>79</v>
      </c>
      <c r="D7712" t="s">
        <v>112</v>
      </c>
      <c r="E7712" t="s">
        <v>28979</v>
      </c>
      <c r="F7712" t="s">
        <v>5012</v>
      </c>
      <c r="G7712" t="s">
        <v>72</v>
      </c>
      <c r="H7712" t="s">
        <v>129</v>
      </c>
      <c r="I7712" t="s">
        <v>22</v>
      </c>
      <c r="J7712" t="s">
        <v>141</v>
      </c>
      <c r="K7712" t="s">
        <v>28980</v>
      </c>
      <c r="L7712" t="s">
        <v>28981</v>
      </c>
      <c r="M7712">
        <v>1.5977777769999999</v>
      </c>
      <c r="N7712">
        <v>0</v>
      </c>
      <c r="O7712">
        <v>0</v>
      </c>
      <c r="P7712">
        <v>3</v>
      </c>
      <c r="Q7712">
        <v>22</v>
      </c>
      <c r="R7712">
        <v>0</v>
      </c>
      <c r="S7712">
        <v>0</v>
      </c>
      <c r="T7712">
        <v>4.7933329999999996</v>
      </c>
      <c r="U7712">
        <v>35.151111</v>
      </c>
    </row>
    <row r="7713" spans="1:21" x14ac:dyDescent="0.25">
      <c r="A7713" t="s">
        <v>28982</v>
      </c>
      <c r="B7713">
        <v>1</v>
      </c>
      <c r="C7713" t="s">
        <v>79</v>
      </c>
      <c r="D7713" t="s">
        <v>112</v>
      </c>
      <c r="E7713" t="s">
        <v>28983</v>
      </c>
      <c r="F7713" t="s">
        <v>4986</v>
      </c>
      <c r="G7713" t="s">
        <v>71</v>
      </c>
      <c r="H7713" t="s">
        <v>129</v>
      </c>
      <c r="I7713" t="s">
        <v>22</v>
      </c>
      <c r="J7713" t="s">
        <v>141</v>
      </c>
      <c r="K7713" t="s">
        <v>28984</v>
      </c>
      <c r="L7713" t="s">
        <v>28985</v>
      </c>
      <c r="M7713">
        <v>0.82416666599999999</v>
      </c>
      <c r="N7713">
        <v>0</v>
      </c>
      <c r="O7713">
        <v>0</v>
      </c>
      <c r="P7713">
        <v>0</v>
      </c>
      <c r="Q7713">
        <v>10</v>
      </c>
      <c r="R7713">
        <v>0</v>
      </c>
      <c r="S7713">
        <v>0</v>
      </c>
      <c r="T7713">
        <v>0</v>
      </c>
      <c r="U7713">
        <v>8.2416669999999996</v>
      </c>
    </row>
    <row r="7714" spans="1:21" x14ac:dyDescent="0.25">
      <c r="A7714" t="s">
        <v>28986</v>
      </c>
      <c r="B7714">
        <v>1</v>
      </c>
      <c r="C7714" t="s">
        <v>78</v>
      </c>
      <c r="D7714" t="s">
        <v>105</v>
      </c>
      <c r="E7714" t="s">
        <v>28987</v>
      </c>
      <c r="F7714" t="s">
        <v>4991</v>
      </c>
      <c r="G7714" t="s">
        <v>71</v>
      </c>
      <c r="H7714" t="s">
        <v>129</v>
      </c>
      <c r="I7714" t="s">
        <v>22</v>
      </c>
      <c r="J7714" t="s">
        <v>141</v>
      </c>
      <c r="K7714" t="s">
        <v>28988</v>
      </c>
      <c r="L7714" t="s">
        <v>28989</v>
      </c>
      <c r="M7714">
        <v>1.4258333329999999</v>
      </c>
      <c r="N7714">
        <v>0</v>
      </c>
      <c r="O7714">
        <v>0</v>
      </c>
      <c r="P7714">
        <v>1</v>
      </c>
      <c r="Q7714">
        <v>0</v>
      </c>
      <c r="R7714">
        <v>0</v>
      </c>
      <c r="S7714">
        <v>0</v>
      </c>
      <c r="T7714">
        <v>1.4258329999999999</v>
      </c>
      <c r="U7714">
        <v>0</v>
      </c>
    </row>
    <row r="7715" spans="1:21" x14ac:dyDescent="0.25">
      <c r="A7715" t="s">
        <v>28990</v>
      </c>
      <c r="B7715">
        <v>1</v>
      </c>
      <c r="C7715" t="s">
        <v>78</v>
      </c>
      <c r="D7715" t="s">
        <v>105</v>
      </c>
      <c r="E7715" t="s">
        <v>28991</v>
      </c>
      <c r="F7715" t="s">
        <v>4991</v>
      </c>
      <c r="G7715" t="s">
        <v>71</v>
      </c>
      <c r="H7715" t="s">
        <v>129</v>
      </c>
      <c r="I7715" t="s">
        <v>22</v>
      </c>
      <c r="J7715" t="s">
        <v>141</v>
      </c>
      <c r="K7715" t="s">
        <v>28992</v>
      </c>
      <c r="L7715" t="s">
        <v>28993</v>
      </c>
      <c r="M7715">
        <v>1.351111111</v>
      </c>
      <c r="N7715">
        <v>0</v>
      </c>
      <c r="O7715">
        <v>0</v>
      </c>
      <c r="P7715">
        <v>0</v>
      </c>
      <c r="Q7715">
        <v>1</v>
      </c>
      <c r="R7715">
        <v>0</v>
      </c>
      <c r="S7715">
        <v>0</v>
      </c>
      <c r="T7715">
        <v>0</v>
      </c>
      <c r="U7715">
        <v>1.351111</v>
      </c>
    </row>
    <row r="7716" spans="1:21" x14ac:dyDescent="0.25">
      <c r="A7716" t="s">
        <v>28994</v>
      </c>
      <c r="B7716">
        <v>1</v>
      </c>
      <c r="C7716" t="s">
        <v>79</v>
      </c>
      <c r="D7716" t="s">
        <v>119</v>
      </c>
      <c r="E7716" t="s">
        <v>28995</v>
      </c>
      <c r="F7716" t="s">
        <v>5012</v>
      </c>
      <c r="G7716" t="s">
        <v>72</v>
      </c>
      <c r="H7716" t="s">
        <v>129</v>
      </c>
      <c r="I7716" t="s">
        <v>22</v>
      </c>
      <c r="J7716" t="s">
        <v>141</v>
      </c>
      <c r="K7716" t="s">
        <v>28996</v>
      </c>
      <c r="L7716" t="s">
        <v>28997</v>
      </c>
      <c r="M7716">
        <v>1.7891666660000001</v>
      </c>
      <c r="N7716">
        <v>0</v>
      </c>
      <c r="O7716">
        <v>0</v>
      </c>
      <c r="P7716">
        <v>1</v>
      </c>
      <c r="Q7716">
        <v>74</v>
      </c>
      <c r="R7716">
        <v>0</v>
      </c>
      <c r="S7716">
        <v>0</v>
      </c>
      <c r="T7716">
        <v>1.789167</v>
      </c>
      <c r="U7716">
        <v>132.39833300000001</v>
      </c>
    </row>
    <row r="7717" spans="1:21" x14ac:dyDescent="0.25">
      <c r="A7717" t="s">
        <v>28998</v>
      </c>
      <c r="B7717">
        <v>1</v>
      </c>
      <c r="C7717" t="s">
        <v>79</v>
      </c>
      <c r="D7717" t="s">
        <v>123</v>
      </c>
      <c r="E7717" t="s">
        <v>28999</v>
      </c>
      <c r="F7717" t="s">
        <v>5012</v>
      </c>
      <c r="G7717" t="s">
        <v>72</v>
      </c>
      <c r="H7717" t="s">
        <v>129</v>
      </c>
      <c r="I7717" t="s">
        <v>22</v>
      </c>
      <c r="J7717" t="s">
        <v>141</v>
      </c>
      <c r="K7717" t="s">
        <v>29000</v>
      </c>
      <c r="L7717" t="s">
        <v>29001</v>
      </c>
      <c r="M7717">
        <v>7.9927777769999997</v>
      </c>
      <c r="N7717">
        <v>0</v>
      </c>
      <c r="O7717">
        <v>0</v>
      </c>
      <c r="P7717">
        <v>2</v>
      </c>
      <c r="Q7717">
        <v>39</v>
      </c>
      <c r="R7717">
        <v>0</v>
      </c>
      <c r="S7717">
        <v>0</v>
      </c>
      <c r="T7717">
        <v>15.985556000000001</v>
      </c>
      <c r="U7717">
        <v>311.71833299999997</v>
      </c>
    </row>
    <row r="7718" spans="1:21" x14ac:dyDescent="0.25">
      <c r="A7718" t="s">
        <v>29002</v>
      </c>
      <c r="B7718">
        <v>1</v>
      </c>
      <c r="C7718" t="s">
        <v>78</v>
      </c>
      <c r="D7718" t="s">
        <v>91</v>
      </c>
      <c r="E7718" t="s">
        <v>29003</v>
      </c>
      <c r="F7718" t="s">
        <v>4991</v>
      </c>
      <c r="G7718" t="s">
        <v>71</v>
      </c>
      <c r="H7718" t="s">
        <v>129</v>
      </c>
      <c r="I7718" t="s">
        <v>22</v>
      </c>
      <c r="J7718" t="s">
        <v>141</v>
      </c>
      <c r="K7718" t="s">
        <v>29004</v>
      </c>
      <c r="L7718" t="s">
        <v>29005</v>
      </c>
      <c r="M7718">
        <v>1.507777777</v>
      </c>
      <c r="N7718">
        <v>0</v>
      </c>
      <c r="O7718">
        <v>0</v>
      </c>
      <c r="P7718">
        <v>0</v>
      </c>
      <c r="Q7718">
        <v>2</v>
      </c>
      <c r="R7718">
        <v>0</v>
      </c>
      <c r="S7718">
        <v>0</v>
      </c>
      <c r="T7718">
        <v>0</v>
      </c>
      <c r="U7718">
        <v>3.0155560000000001</v>
      </c>
    </row>
    <row r="7719" spans="1:21" x14ac:dyDescent="0.25">
      <c r="A7719" t="s">
        <v>29006</v>
      </c>
      <c r="B7719">
        <v>1</v>
      </c>
      <c r="C7719" t="s">
        <v>79</v>
      </c>
      <c r="D7719" t="s">
        <v>120</v>
      </c>
      <c r="E7719" t="s">
        <v>29007</v>
      </c>
      <c r="F7719" t="s">
        <v>5070</v>
      </c>
      <c r="G7719" t="s">
        <v>71</v>
      </c>
      <c r="H7719" t="s">
        <v>129</v>
      </c>
      <c r="I7719" t="s">
        <v>22</v>
      </c>
      <c r="J7719" t="s">
        <v>141</v>
      </c>
      <c r="K7719" t="s">
        <v>29008</v>
      </c>
      <c r="L7719" t="s">
        <v>29009</v>
      </c>
      <c r="M7719">
        <v>1.5580555549999999</v>
      </c>
      <c r="N7719">
        <v>0</v>
      </c>
      <c r="O7719">
        <v>9</v>
      </c>
      <c r="P7719">
        <v>0</v>
      </c>
      <c r="Q7719">
        <v>0</v>
      </c>
      <c r="R7719">
        <v>0</v>
      </c>
      <c r="S7719">
        <v>14.022500000000001</v>
      </c>
      <c r="T7719">
        <v>0</v>
      </c>
      <c r="U7719">
        <v>0</v>
      </c>
    </row>
    <row r="7720" spans="1:21" x14ac:dyDescent="0.25">
      <c r="A7720" t="s">
        <v>29010</v>
      </c>
      <c r="B7720">
        <v>1</v>
      </c>
      <c r="C7720" t="s">
        <v>78</v>
      </c>
      <c r="D7720" t="s">
        <v>92</v>
      </c>
      <c r="E7720" t="s">
        <v>29011</v>
      </c>
      <c r="F7720" t="s">
        <v>5012</v>
      </c>
      <c r="G7720" t="s">
        <v>72</v>
      </c>
      <c r="H7720" t="s">
        <v>129</v>
      </c>
      <c r="I7720" t="s">
        <v>22</v>
      </c>
      <c r="J7720" t="s">
        <v>141</v>
      </c>
      <c r="K7720" t="s">
        <v>29012</v>
      </c>
      <c r="L7720" t="s">
        <v>29013</v>
      </c>
      <c r="M7720">
        <v>1.1916666659999999</v>
      </c>
      <c r="N7720">
        <v>0</v>
      </c>
      <c r="O7720">
        <v>0</v>
      </c>
      <c r="P7720">
        <v>0</v>
      </c>
      <c r="Q7720">
        <v>21</v>
      </c>
      <c r="R7720">
        <v>0</v>
      </c>
      <c r="S7720">
        <v>0</v>
      </c>
      <c r="T7720">
        <v>0</v>
      </c>
      <c r="U7720">
        <v>25.024999999999999</v>
      </c>
    </row>
    <row r="7721" spans="1:21" x14ac:dyDescent="0.25">
      <c r="A7721" t="s">
        <v>29014</v>
      </c>
      <c r="B7721">
        <v>1</v>
      </c>
      <c r="C7721" t="s">
        <v>78</v>
      </c>
      <c r="D7721" t="s">
        <v>92</v>
      </c>
      <c r="E7721" t="s">
        <v>29015</v>
      </c>
      <c r="F7721" t="s">
        <v>4991</v>
      </c>
      <c r="G7721" t="s">
        <v>71</v>
      </c>
      <c r="H7721" t="s">
        <v>129</v>
      </c>
      <c r="I7721" t="s">
        <v>22</v>
      </c>
      <c r="J7721" t="s">
        <v>141</v>
      </c>
      <c r="K7721" t="s">
        <v>29016</v>
      </c>
      <c r="L7721" t="s">
        <v>29017</v>
      </c>
      <c r="M7721">
        <v>2.1205555550000001</v>
      </c>
      <c r="N7721">
        <v>0</v>
      </c>
      <c r="O7721">
        <v>0</v>
      </c>
      <c r="P7721">
        <v>0</v>
      </c>
      <c r="Q7721">
        <v>1</v>
      </c>
      <c r="R7721">
        <v>0</v>
      </c>
      <c r="S7721">
        <v>0</v>
      </c>
      <c r="T7721">
        <v>0</v>
      </c>
      <c r="U7721">
        <v>2.1205560000000001</v>
      </c>
    </row>
    <row r="7722" spans="1:21" x14ac:dyDescent="0.25">
      <c r="A7722" t="s">
        <v>29018</v>
      </c>
      <c r="B7722">
        <v>1</v>
      </c>
      <c r="C7722" t="s">
        <v>78</v>
      </c>
      <c r="D7722" t="s">
        <v>97</v>
      </c>
      <c r="E7722" t="s">
        <v>29019</v>
      </c>
      <c r="F7722" t="s">
        <v>4986</v>
      </c>
      <c r="G7722" t="s">
        <v>71</v>
      </c>
      <c r="H7722" t="s">
        <v>129</v>
      </c>
      <c r="I7722" t="s">
        <v>22</v>
      </c>
      <c r="J7722" t="s">
        <v>141</v>
      </c>
      <c r="K7722" t="s">
        <v>29020</v>
      </c>
      <c r="L7722" t="s">
        <v>29021</v>
      </c>
      <c r="M7722">
        <v>2.3941666659999998</v>
      </c>
      <c r="N7722">
        <v>0</v>
      </c>
      <c r="O7722">
        <v>0</v>
      </c>
      <c r="P7722">
        <v>0</v>
      </c>
      <c r="Q7722">
        <v>7</v>
      </c>
      <c r="R7722">
        <v>0</v>
      </c>
      <c r="S7722">
        <v>0</v>
      </c>
      <c r="T7722">
        <v>0</v>
      </c>
      <c r="U7722">
        <v>16.759167000000001</v>
      </c>
    </row>
    <row r="7723" spans="1:21" x14ac:dyDescent="0.25">
      <c r="A7723" t="s">
        <v>29022</v>
      </c>
      <c r="B7723">
        <v>1</v>
      </c>
      <c r="C7723" t="s">
        <v>78</v>
      </c>
      <c r="D7723" t="s">
        <v>97</v>
      </c>
      <c r="E7723" t="s">
        <v>29023</v>
      </c>
      <c r="F7723" t="s">
        <v>5417</v>
      </c>
      <c r="G7723" t="s">
        <v>71</v>
      </c>
      <c r="H7723" t="s">
        <v>129</v>
      </c>
      <c r="I7723" t="s">
        <v>22</v>
      </c>
      <c r="J7723" t="s">
        <v>141</v>
      </c>
      <c r="K7723" t="s">
        <v>29024</v>
      </c>
      <c r="L7723" t="s">
        <v>29025</v>
      </c>
      <c r="M7723">
        <v>3.3572222219999999</v>
      </c>
      <c r="N7723">
        <v>0</v>
      </c>
      <c r="O7723">
        <v>0</v>
      </c>
      <c r="P7723">
        <v>0</v>
      </c>
      <c r="Q7723">
        <v>1</v>
      </c>
      <c r="R7723">
        <v>0</v>
      </c>
      <c r="S7723">
        <v>0</v>
      </c>
      <c r="T7723">
        <v>0</v>
      </c>
      <c r="U7723">
        <v>3.3572220000000002</v>
      </c>
    </row>
    <row r="7724" spans="1:21" x14ac:dyDescent="0.25">
      <c r="A7724" t="s">
        <v>29026</v>
      </c>
      <c r="B7724">
        <v>1</v>
      </c>
      <c r="C7724" t="s">
        <v>78</v>
      </c>
      <c r="D7724" t="s">
        <v>97</v>
      </c>
      <c r="E7724" t="s">
        <v>29027</v>
      </c>
      <c r="F7724" t="s">
        <v>4996</v>
      </c>
      <c r="G7724" t="s">
        <v>71</v>
      </c>
      <c r="H7724" t="s">
        <v>129</v>
      </c>
      <c r="I7724" t="s">
        <v>22</v>
      </c>
      <c r="J7724" t="s">
        <v>141</v>
      </c>
      <c r="K7724" t="s">
        <v>29028</v>
      </c>
      <c r="L7724" t="s">
        <v>29029</v>
      </c>
      <c r="M7724">
        <v>5.1044444440000003</v>
      </c>
      <c r="N7724">
        <v>0</v>
      </c>
      <c r="O7724">
        <v>0</v>
      </c>
      <c r="P7724">
        <v>1</v>
      </c>
      <c r="Q7724">
        <v>93</v>
      </c>
      <c r="R7724">
        <v>0</v>
      </c>
      <c r="S7724">
        <v>0</v>
      </c>
      <c r="T7724">
        <v>5.104444</v>
      </c>
      <c r="U7724">
        <v>474.71333299999998</v>
      </c>
    </row>
    <row r="7725" spans="1:21" x14ac:dyDescent="0.25">
      <c r="A7725" t="s">
        <v>29030</v>
      </c>
      <c r="B7725">
        <v>1</v>
      </c>
      <c r="C7725" t="s">
        <v>78</v>
      </c>
      <c r="D7725" t="s">
        <v>97</v>
      </c>
      <c r="E7725" t="s">
        <v>29031</v>
      </c>
      <c r="F7725" t="s">
        <v>6241</v>
      </c>
      <c r="G7725" t="s">
        <v>71</v>
      </c>
      <c r="H7725" t="s">
        <v>129</v>
      </c>
      <c r="I7725" t="s">
        <v>22</v>
      </c>
      <c r="J7725" t="s">
        <v>141</v>
      </c>
      <c r="K7725" t="s">
        <v>29032</v>
      </c>
      <c r="L7725" t="s">
        <v>29033</v>
      </c>
      <c r="M7725">
        <v>1.578333333</v>
      </c>
      <c r="N7725">
        <v>0</v>
      </c>
      <c r="O7725">
        <v>0</v>
      </c>
      <c r="P7725">
        <v>0</v>
      </c>
      <c r="Q7725">
        <v>12</v>
      </c>
      <c r="R7725">
        <v>0</v>
      </c>
      <c r="S7725">
        <v>0</v>
      </c>
      <c r="T7725">
        <v>0</v>
      </c>
      <c r="U7725">
        <v>18.940000000000001</v>
      </c>
    </row>
    <row r="7726" spans="1:21" x14ac:dyDescent="0.25">
      <c r="A7726" t="s">
        <v>29034</v>
      </c>
      <c r="B7726">
        <v>1</v>
      </c>
      <c r="C7726" t="s">
        <v>78</v>
      </c>
      <c r="D7726" t="s">
        <v>97</v>
      </c>
      <c r="E7726" t="s">
        <v>29031</v>
      </c>
      <c r="F7726" t="s">
        <v>6241</v>
      </c>
      <c r="G7726" t="s">
        <v>71</v>
      </c>
      <c r="H7726" t="s">
        <v>129</v>
      </c>
      <c r="I7726" t="s">
        <v>22</v>
      </c>
      <c r="J7726" t="s">
        <v>141</v>
      </c>
      <c r="K7726" t="s">
        <v>29035</v>
      </c>
      <c r="L7726" t="s">
        <v>29036</v>
      </c>
      <c r="M7726">
        <v>3.568333333</v>
      </c>
      <c r="N7726">
        <v>0</v>
      </c>
      <c r="O7726">
        <v>0</v>
      </c>
      <c r="P7726">
        <v>0</v>
      </c>
      <c r="Q7726">
        <v>12</v>
      </c>
      <c r="R7726">
        <v>0</v>
      </c>
      <c r="S7726">
        <v>0</v>
      </c>
      <c r="T7726">
        <v>0</v>
      </c>
      <c r="U7726">
        <v>42.82</v>
      </c>
    </row>
    <row r="7727" spans="1:21" x14ac:dyDescent="0.25">
      <c r="A7727" t="s">
        <v>29037</v>
      </c>
      <c r="B7727">
        <v>1</v>
      </c>
      <c r="C7727" t="s">
        <v>78</v>
      </c>
      <c r="D7727" t="s">
        <v>97</v>
      </c>
      <c r="E7727" t="s">
        <v>29038</v>
      </c>
      <c r="F7727" t="s">
        <v>5070</v>
      </c>
      <c r="G7727" t="s">
        <v>71</v>
      </c>
      <c r="H7727" t="s">
        <v>129</v>
      </c>
      <c r="I7727" t="s">
        <v>22</v>
      </c>
      <c r="J7727" t="s">
        <v>141</v>
      </c>
      <c r="K7727" t="s">
        <v>29039</v>
      </c>
      <c r="L7727" t="s">
        <v>29040</v>
      </c>
      <c r="M7727">
        <v>6.5463888880000001</v>
      </c>
      <c r="N7727">
        <v>0</v>
      </c>
      <c r="O7727">
        <v>0</v>
      </c>
      <c r="P7727">
        <v>0</v>
      </c>
      <c r="Q7727">
        <v>1</v>
      </c>
      <c r="R7727">
        <v>0</v>
      </c>
      <c r="S7727">
        <v>0</v>
      </c>
      <c r="T7727">
        <v>0</v>
      </c>
      <c r="U7727">
        <v>6.5463889999999996</v>
      </c>
    </row>
    <row r="7728" spans="1:21" x14ac:dyDescent="0.25">
      <c r="A7728" t="s">
        <v>29041</v>
      </c>
      <c r="B7728">
        <v>1</v>
      </c>
      <c r="C7728" t="s">
        <v>78</v>
      </c>
      <c r="D7728" t="s">
        <v>92</v>
      </c>
      <c r="E7728" t="s">
        <v>29042</v>
      </c>
      <c r="F7728" t="s">
        <v>5012</v>
      </c>
      <c r="G7728" t="s">
        <v>72</v>
      </c>
      <c r="H7728" t="s">
        <v>129</v>
      </c>
      <c r="I7728" t="s">
        <v>22</v>
      </c>
      <c r="J7728" t="s">
        <v>141</v>
      </c>
      <c r="K7728" t="s">
        <v>29043</v>
      </c>
      <c r="L7728" t="s">
        <v>29044</v>
      </c>
      <c r="M7728">
        <v>2.8569444439999998</v>
      </c>
      <c r="N7728">
        <v>0</v>
      </c>
      <c r="O7728">
        <v>0</v>
      </c>
      <c r="P7728">
        <v>1</v>
      </c>
      <c r="Q7728">
        <v>88</v>
      </c>
      <c r="R7728">
        <v>0</v>
      </c>
      <c r="S7728">
        <v>0</v>
      </c>
      <c r="T7728">
        <v>2.8569439999999999</v>
      </c>
      <c r="U7728">
        <v>251.41111100000001</v>
      </c>
    </row>
    <row r="7729" spans="1:21" x14ac:dyDescent="0.25">
      <c r="A7729" t="s">
        <v>29045</v>
      </c>
      <c r="B7729">
        <v>1</v>
      </c>
      <c r="C7729" t="s">
        <v>79</v>
      </c>
      <c r="D7729" t="s">
        <v>119</v>
      </c>
      <c r="E7729" t="s">
        <v>29046</v>
      </c>
      <c r="F7729" t="s">
        <v>4991</v>
      </c>
      <c r="G7729" t="s">
        <v>71</v>
      </c>
      <c r="H7729" t="s">
        <v>129</v>
      </c>
      <c r="I7729" t="s">
        <v>22</v>
      </c>
      <c r="J7729" t="s">
        <v>141</v>
      </c>
      <c r="K7729" t="s">
        <v>29047</v>
      </c>
      <c r="L7729" t="s">
        <v>29048</v>
      </c>
      <c r="M7729">
        <v>1.394722222</v>
      </c>
      <c r="N7729">
        <v>0</v>
      </c>
      <c r="O7729">
        <v>0</v>
      </c>
      <c r="P7729">
        <v>0</v>
      </c>
      <c r="Q7729">
        <v>1</v>
      </c>
      <c r="R7729">
        <v>0</v>
      </c>
      <c r="S7729">
        <v>0</v>
      </c>
      <c r="T7729">
        <v>0</v>
      </c>
      <c r="U7729">
        <v>1.394722</v>
      </c>
    </row>
    <row r="7730" spans="1:21" x14ac:dyDescent="0.25">
      <c r="A7730" t="s">
        <v>29049</v>
      </c>
      <c r="B7730">
        <v>1</v>
      </c>
      <c r="C7730" t="s">
        <v>79</v>
      </c>
      <c r="D7730" t="s">
        <v>114</v>
      </c>
      <c r="E7730" t="s">
        <v>29050</v>
      </c>
      <c r="F7730" t="s">
        <v>128</v>
      </c>
      <c r="G7730" t="s">
        <v>71</v>
      </c>
      <c r="H7730" t="s">
        <v>129</v>
      </c>
      <c r="I7730" t="s">
        <v>22</v>
      </c>
      <c r="J7730" t="s">
        <v>130</v>
      </c>
      <c r="K7730" t="s">
        <v>29051</v>
      </c>
      <c r="L7730" t="s">
        <v>29052</v>
      </c>
      <c r="M7730">
        <v>1.935277777</v>
      </c>
      <c r="N7730">
        <v>0</v>
      </c>
      <c r="O7730">
        <v>0</v>
      </c>
      <c r="P7730">
        <v>1</v>
      </c>
      <c r="Q7730">
        <v>88</v>
      </c>
      <c r="R7730">
        <v>0</v>
      </c>
      <c r="S7730">
        <v>0</v>
      </c>
      <c r="T7730">
        <v>1.9352780000000001</v>
      </c>
      <c r="U7730">
        <v>170.30444399999999</v>
      </c>
    </row>
    <row r="7731" spans="1:21" x14ac:dyDescent="0.25">
      <c r="A7731" t="s">
        <v>29053</v>
      </c>
      <c r="B7731">
        <v>1</v>
      </c>
      <c r="C7731" t="s">
        <v>78</v>
      </c>
      <c r="D7731" t="s">
        <v>91</v>
      </c>
      <c r="E7731" t="s">
        <v>29054</v>
      </c>
      <c r="F7731" t="s">
        <v>4991</v>
      </c>
      <c r="G7731" t="s">
        <v>71</v>
      </c>
      <c r="H7731" t="s">
        <v>129</v>
      </c>
      <c r="I7731" t="s">
        <v>22</v>
      </c>
      <c r="J7731" t="s">
        <v>141</v>
      </c>
      <c r="K7731" t="s">
        <v>29055</v>
      </c>
      <c r="L7731" t="s">
        <v>29056</v>
      </c>
      <c r="M7731">
        <v>2.0583333330000002</v>
      </c>
      <c r="N7731">
        <v>0</v>
      </c>
      <c r="O7731">
        <v>0</v>
      </c>
      <c r="P7731">
        <v>0</v>
      </c>
      <c r="Q7731">
        <v>1</v>
      </c>
      <c r="R7731">
        <v>0</v>
      </c>
      <c r="S7731">
        <v>0</v>
      </c>
      <c r="T7731">
        <v>0</v>
      </c>
      <c r="U7731">
        <v>2.0583330000000002</v>
      </c>
    </row>
    <row r="7732" spans="1:21" x14ac:dyDescent="0.25">
      <c r="A7732" t="s">
        <v>29057</v>
      </c>
      <c r="B7732">
        <v>1</v>
      </c>
      <c r="C7732" t="s">
        <v>78</v>
      </c>
      <c r="D7732" t="s">
        <v>91</v>
      </c>
      <c r="E7732" t="s">
        <v>29058</v>
      </c>
      <c r="F7732" t="s">
        <v>4991</v>
      </c>
      <c r="G7732" t="s">
        <v>71</v>
      </c>
      <c r="H7732" t="s">
        <v>129</v>
      </c>
      <c r="I7732" t="s">
        <v>22</v>
      </c>
      <c r="J7732" t="s">
        <v>141</v>
      </c>
      <c r="K7732" t="s">
        <v>29059</v>
      </c>
      <c r="L7732" t="s">
        <v>29060</v>
      </c>
      <c r="M7732">
        <v>2.608055555</v>
      </c>
      <c r="N7732">
        <v>0</v>
      </c>
      <c r="O7732">
        <v>0</v>
      </c>
      <c r="P7732">
        <v>0</v>
      </c>
      <c r="Q7732">
        <v>1</v>
      </c>
      <c r="R7732">
        <v>0</v>
      </c>
      <c r="S7732">
        <v>0</v>
      </c>
      <c r="T7732">
        <v>0</v>
      </c>
      <c r="U7732">
        <v>2.6080559999999999</v>
      </c>
    </row>
    <row r="7733" spans="1:21" x14ac:dyDescent="0.25">
      <c r="A7733" t="s">
        <v>29061</v>
      </c>
      <c r="B7733">
        <v>1</v>
      </c>
      <c r="C7733" t="s">
        <v>78</v>
      </c>
      <c r="D7733" t="s">
        <v>103</v>
      </c>
      <c r="E7733" t="s">
        <v>29062</v>
      </c>
      <c r="F7733" t="s">
        <v>140</v>
      </c>
      <c r="G7733" t="s">
        <v>72</v>
      </c>
      <c r="H7733" t="s">
        <v>129</v>
      </c>
      <c r="I7733" t="s">
        <v>22</v>
      </c>
      <c r="J7733" t="s">
        <v>141</v>
      </c>
      <c r="K7733" t="s">
        <v>29063</v>
      </c>
      <c r="L7733" t="s">
        <v>29064</v>
      </c>
      <c r="M7733">
        <v>0.66916666599999997</v>
      </c>
      <c r="N7733">
        <v>0</v>
      </c>
      <c r="O7733">
        <v>0</v>
      </c>
      <c r="P7733">
        <v>1</v>
      </c>
      <c r="Q7733">
        <v>0</v>
      </c>
      <c r="R7733">
        <v>0</v>
      </c>
      <c r="S7733">
        <v>0</v>
      </c>
      <c r="T7733">
        <v>0.66916699999999996</v>
      </c>
      <c r="U7733">
        <v>0</v>
      </c>
    </row>
    <row r="7734" spans="1:21" x14ac:dyDescent="0.25">
      <c r="A7734" t="s">
        <v>29065</v>
      </c>
      <c r="B7734">
        <v>1</v>
      </c>
      <c r="C7734" t="s">
        <v>79</v>
      </c>
      <c r="D7734" t="s">
        <v>116</v>
      </c>
      <c r="E7734" t="s">
        <v>29066</v>
      </c>
      <c r="F7734" t="s">
        <v>5029</v>
      </c>
      <c r="G7734" t="s">
        <v>71</v>
      </c>
      <c r="H7734" t="s">
        <v>129</v>
      </c>
      <c r="I7734" t="s">
        <v>22</v>
      </c>
      <c r="J7734" t="s">
        <v>141</v>
      </c>
      <c r="K7734" t="s">
        <v>29067</v>
      </c>
      <c r="L7734" t="s">
        <v>29068</v>
      </c>
      <c r="M7734">
        <v>1.226388888</v>
      </c>
      <c r="N7734">
        <v>0</v>
      </c>
      <c r="O7734">
        <v>0</v>
      </c>
      <c r="P7734">
        <v>0</v>
      </c>
      <c r="Q7734">
        <v>17</v>
      </c>
      <c r="R7734">
        <v>0</v>
      </c>
      <c r="S7734">
        <v>0</v>
      </c>
      <c r="T7734">
        <v>0</v>
      </c>
      <c r="U7734">
        <v>20.848610999999998</v>
      </c>
    </row>
    <row r="7735" spans="1:21" x14ac:dyDescent="0.25">
      <c r="A7735" t="s">
        <v>29069</v>
      </c>
      <c r="B7735">
        <v>1</v>
      </c>
      <c r="C7735" t="s">
        <v>78</v>
      </c>
      <c r="D7735" t="s">
        <v>737</v>
      </c>
      <c r="E7735" t="s">
        <v>29070</v>
      </c>
      <c r="F7735" t="s">
        <v>5626</v>
      </c>
      <c r="G7735" t="s">
        <v>71</v>
      </c>
      <c r="H7735" t="s">
        <v>129</v>
      </c>
      <c r="I7735" t="s">
        <v>22</v>
      </c>
      <c r="J7735" t="s">
        <v>141</v>
      </c>
      <c r="K7735" t="s">
        <v>29071</v>
      </c>
      <c r="L7735" t="s">
        <v>29072</v>
      </c>
      <c r="M7735">
        <v>0.97333333300000002</v>
      </c>
      <c r="N7735">
        <v>1</v>
      </c>
      <c r="O7735">
        <v>37</v>
      </c>
      <c r="P7735">
        <v>0</v>
      </c>
      <c r="Q7735">
        <v>0</v>
      </c>
      <c r="R7735">
        <v>0.973333</v>
      </c>
      <c r="S7735">
        <v>36.013333000000003</v>
      </c>
      <c r="T7735">
        <v>0</v>
      </c>
      <c r="U7735">
        <v>0</v>
      </c>
    </row>
    <row r="7736" spans="1:21" x14ac:dyDescent="0.25">
      <c r="A7736" t="s">
        <v>29073</v>
      </c>
      <c r="B7736">
        <v>1</v>
      </c>
      <c r="C7736" t="s">
        <v>79</v>
      </c>
      <c r="D7736" t="s">
        <v>110</v>
      </c>
      <c r="E7736" t="s">
        <v>29074</v>
      </c>
      <c r="F7736" t="s">
        <v>5070</v>
      </c>
      <c r="G7736" t="s">
        <v>71</v>
      </c>
      <c r="H7736" t="s">
        <v>129</v>
      </c>
      <c r="I7736" t="s">
        <v>22</v>
      </c>
      <c r="J7736" t="s">
        <v>141</v>
      </c>
      <c r="K7736" t="s">
        <v>29075</v>
      </c>
      <c r="L7736" t="s">
        <v>29076</v>
      </c>
      <c r="M7736">
        <v>0.72638888800000001</v>
      </c>
      <c r="N7736">
        <v>0</v>
      </c>
      <c r="O7736">
        <v>1</v>
      </c>
      <c r="P7736">
        <v>0</v>
      </c>
      <c r="Q7736">
        <v>0</v>
      </c>
      <c r="R7736">
        <v>0</v>
      </c>
      <c r="S7736">
        <v>0.72638899999999995</v>
      </c>
      <c r="T7736">
        <v>0</v>
      </c>
      <c r="U7736">
        <v>0</v>
      </c>
    </row>
    <row r="7737" spans="1:21" x14ac:dyDescent="0.25">
      <c r="A7737" t="s">
        <v>29077</v>
      </c>
      <c r="B7737">
        <v>1</v>
      </c>
      <c r="C7737" t="s">
        <v>78</v>
      </c>
      <c r="D7737" t="s">
        <v>100</v>
      </c>
      <c r="E7737" t="s">
        <v>29078</v>
      </c>
      <c r="F7737" t="s">
        <v>4986</v>
      </c>
      <c r="G7737" t="s">
        <v>71</v>
      </c>
      <c r="H7737" t="s">
        <v>129</v>
      </c>
      <c r="I7737" t="s">
        <v>22</v>
      </c>
      <c r="J7737" t="s">
        <v>141</v>
      </c>
      <c r="K7737" t="s">
        <v>29079</v>
      </c>
      <c r="L7737" t="s">
        <v>29080</v>
      </c>
      <c r="M7737">
        <v>0.78083333300000002</v>
      </c>
      <c r="N7737">
        <v>0</v>
      </c>
      <c r="O7737">
        <v>41</v>
      </c>
      <c r="P7737">
        <v>0</v>
      </c>
      <c r="Q7737">
        <v>0</v>
      </c>
      <c r="R7737">
        <v>0</v>
      </c>
      <c r="S7737">
        <v>32.014167</v>
      </c>
      <c r="T7737">
        <v>0</v>
      </c>
      <c r="U7737">
        <v>0</v>
      </c>
    </row>
    <row r="7738" spans="1:21" x14ac:dyDescent="0.25">
      <c r="A7738" t="s">
        <v>29081</v>
      </c>
      <c r="B7738">
        <v>1</v>
      </c>
      <c r="C7738" t="s">
        <v>78</v>
      </c>
      <c r="D7738" t="s">
        <v>94</v>
      </c>
      <c r="E7738" t="s">
        <v>29082</v>
      </c>
      <c r="F7738" t="s">
        <v>4991</v>
      </c>
      <c r="G7738" t="s">
        <v>71</v>
      </c>
      <c r="H7738" t="s">
        <v>129</v>
      </c>
      <c r="I7738" t="s">
        <v>22</v>
      </c>
      <c r="J7738" t="s">
        <v>141</v>
      </c>
      <c r="K7738" t="s">
        <v>29083</v>
      </c>
      <c r="L7738" t="s">
        <v>29084</v>
      </c>
      <c r="M7738">
        <v>5.3674999999999997</v>
      </c>
      <c r="N7738">
        <v>0</v>
      </c>
      <c r="O7738">
        <v>2</v>
      </c>
      <c r="P7738">
        <v>0</v>
      </c>
      <c r="Q7738">
        <v>0</v>
      </c>
      <c r="R7738">
        <v>0</v>
      </c>
      <c r="S7738">
        <v>10.734999999999999</v>
      </c>
      <c r="T7738">
        <v>0</v>
      </c>
      <c r="U7738">
        <v>0</v>
      </c>
    </row>
    <row r="7739" spans="1:21" x14ac:dyDescent="0.25">
      <c r="A7739" t="s">
        <v>29085</v>
      </c>
      <c r="B7739">
        <v>1</v>
      </c>
      <c r="C7739" t="s">
        <v>78</v>
      </c>
      <c r="D7739" t="s">
        <v>94</v>
      </c>
      <c r="E7739" t="s">
        <v>29086</v>
      </c>
      <c r="F7739" t="s">
        <v>5070</v>
      </c>
      <c r="G7739" t="s">
        <v>71</v>
      </c>
      <c r="H7739" t="s">
        <v>129</v>
      </c>
      <c r="I7739" t="s">
        <v>22</v>
      </c>
      <c r="J7739" t="s">
        <v>141</v>
      </c>
      <c r="K7739" t="s">
        <v>29087</v>
      </c>
      <c r="L7739" t="s">
        <v>29088</v>
      </c>
      <c r="M7739">
        <v>5.9594444439999998</v>
      </c>
      <c r="N7739">
        <v>0</v>
      </c>
      <c r="O7739">
        <v>1</v>
      </c>
      <c r="P7739">
        <v>0</v>
      </c>
      <c r="Q7739">
        <v>0</v>
      </c>
      <c r="R7739">
        <v>0</v>
      </c>
      <c r="S7739">
        <v>5.9594440000000004</v>
      </c>
      <c r="T7739">
        <v>0</v>
      </c>
      <c r="U7739">
        <v>0</v>
      </c>
    </row>
    <row r="7740" spans="1:21" x14ac:dyDescent="0.25">
      <c r="A7740" t="s">
        <v>29089</v>
      </c>
      <c r="B7740">
        <v>1</v>
      </c>
      <c r="C7740" t="s">
        <v>78</v>
      </c>
      <c r="D7740" t="s">
        <v>94</v>
      </c>
      <c r="E7740" t="s">
        <v>29090</v>
      </c>
      <c r="F7740" t="s">
        <v>5070</v>
      </c>
      <c r="G7740" t="s">
        <v>71</v>
      </c>
      <c r="H7740" t="s">
        <v>129</v>
      </c>
      <c r="I7740" t="s">
        <v>22</v>
      </c>
      <c r="J7740" t="s">
        <v>141</v>
      </c>
      <c r="K7740" t="s">
        <v>29091</v>
      </c>
      <c r="L7740" t="s">
        <v>29092</v>
      </c>
      <c r="M7740">
        <v>3.551388888</v>
      </c>
      <c r="N7740">
        <v>0</v>
      </c>
      <c r="O7740">
        <v>1</v>
      </c>
      <c r="P7740">
        <v>0</v>
      </c>
      <c r="Q7740">
        <v>0</v>
      </c>
      <c r="R7740">
        <v>0</v>
      </c>
      <c r="S7740">
        <v>3.5513889999999999</v>
      </c>
      <c r="T7740">
        <v>0</v>
      </c>
      <c r="U7740">
        <v>0</v>
      </c>
    </row>
    <row r="7741" spans="1:21" x14ac:dyDescent="0.25">
      <c r="A7741" t="s">
        <v>29093</v>
      </c>
      <c r="B7741">
        <v>1</v>
      </c>
      <c r="C7741" t="s">
        <v>78</v>
      </c>
      <c r="D7741" t="s">
        <v>94</v>
      </c>
      <c r="E7741" t="s">
        <v>29094</v>
      </c>
      <c r="F7741" t="s">
        <v>4991</v>
      </c>
      <c r="G7741" t="s">
        <v>71</v>
      </c>
      <c r="H7741" t="s">
        <v>129</v>
      </c>
      <c r="I7741" t="s">
        <v>22</v>
      </c>
      <c r="J7741" t="s">
        <v>141</v>
      </c>
      <c r="K7741" t="s">
        <v>29095</v>
      </c>
      <c r="L7741" t="s">
        <v>29096</v>
      </c>
      <c r="M7741">
        <v>2.8944444439999999</v>
      </c>
      <c r="N7741">
        <v>0</v>
      </c>
      <c r="O7741">
        <v>0</v>
      </c>
      <c r="P7741">
        <v>0</v>
      </c>
      <c r="Q7741">
        <v>1</v>
      </c>
      <c r="R7741">
        <v>0</v>
      </c>
      <c r="S7741">
        <v>0</v>
      </c>
      <c r="T7741">
        <v>0</v>
      </c>
      <c r="U7741">
        <v>2.894444</v>
      </c>
    </row>
    <row r="7742" spans="1:21" x14ac:dyDescent="0.25">
      <c r="A7742" t="s">
        <v>29097</v>
      </c>
      <c r="B7742">
        <v>1</v>
      </c>
      <c r="C7742" t="s">
        <v>78</v>
      </c>
      <c r="D7742" t="s">
        <v>94</v>
      </c>
      <c r="E7742" t="s">
        <v>29098</v>
      </c>
      <c r="F7742" t="s">
        <v>4991</v>
      </c>
      <c r="G7742" t="s">
        <v>71</v>
      </c>
      <c r="H7742" t="s">
        <v>129</v>
      </c>
      <c r="I7742" t="s">
        <v>22</v>
      </c>
      <c r="J7742" t="s">
        <v>141</v>
      </c>
      <c r="K7742" t="s">
        <v>29099</v>
      </c>
      <c r="L7742" t="s">
        <v>29100</v>
      </c>
      <c r="M7742">
        <v>6.8591666660000001</v>
      </c>
      <c r="N7742">
        <v>0</v>
      </c>
      <c r="O7742">
        <v>2</v>
      </c>
      <c r="P7742">
        <v>0</v>
      </c>
      <c r="Q7742">
        <v>0</v>
      </c>
      <c r="R7742">
        <v>0</v>
      </c>
      <c r="S7742">
        <v>13.718332999999999</v>
      </c>
      <c r="T7742">
        <v>0</v>
      </c>
      <c r="U7742">
        <v>0</v>
      </c>
    </row>
    <row r="7743" spans="1:21" x14ac:dyDescent="0.25">
      <c r="A7743" t="s">
        <v>29101</v>
      </c>
      <c r="B7743">
        <v>1</v>
      </c>
      <c r="C7743" t="s">
        <v>78</v>
      </c>
      <c r="D7743" t="s">
        <v>94</v>
      </c>
      <c r="E7743" t="s">
        <v>29102</v>
      </c>
      <c r="F7743" t="s">
        <v>4991</v>
      </c>
      <c r="G7743" t="s">
        <v>71</v>
      </c>
      <c r="H7743" t="s">
        <v>129</v>
      </c>
      <c r="I7743" t="s">
        <v>22</v>
      </c>
      <c r="J7743" t="s">
        <v>141</v>
      </c>
      <c r="K7743" t="s">
        <v>29103</v>
      </c>
      <c r="L7743" t="s">
        <v>29104</v>
      </c>
      <c r="M7743">
        <v>1.5661111109999999</v>
      </c>
      <c r="N7743">
        <v>0</v>
      </c>
      <c r="O7743">
        <v>4</v>
      </c>
      <c r="P7743">
        <v>0</v>
      </c>
      <c r="Q7743">
        <v>0</v>
      </c>
      <c r="R7743">
        <v>0</v>
      </c>
      <c r="S7743">
        <v>6.2644440000000001</v>
      </c>
      <c r="T7743">
        <v>0</v>
      </c>
      <c r="U7743">
        <v>0</v>
      </c>
    </row>
    <row r="7744" spans="1:21" x14ac:dyDescent="0.25">
      <c r="A7744" t="s">
        <v>29105</v>
      </c>
      <c r="B7744">
        <v>1</v>
      </c>
      <c r="C7744" t="s">
        <v>78</v>
      </c>
      <c r="D7744" t="s">
        <v>94</v>
      </c>
      <c r="E7744" t="s">
        <v>29106</v>
      </c>
      <c r="F7744" t="s">
        <v>6310</v>
      </c>
      <c r="G7744" t="s">
        <v>71</v>
      </c>
      <c r="H7744" t="s">
        <v>129</v>
      </c>
      <c r="I7744" t="s">
        <v>22</v>
      </c>
      <c r="J7744" t="s">
        <v>141</v>
      </c>
      <c r="K7744" t="s">
        <v>29107</v>
      </c>
      <c r="L7744" t="s">
        <v>29108</v>
      </c>
      <c r="M7744">
        <v>4.7777777769999998</v>
      </c>
      <c r="N7744">
        <v>1</v>
      </c>
      <c r="O7744">
        <v>0</v>
      </c>
      <c r="P7744">
        <v>0</v>
      </c>
      <c r="Q7744">
        <v>0</v>
      </c>
      <c r="R7744">
        <v>4.7777779999999996</v>
      </c>
      <c r="S7744">
        <v>0</v>
      </c>
      <c r="T7744">
        <v>0</v>
      </c>
      <c r="U7744">
        <v>0</v>
      </c>
    </row>
    <row r="7745" spans="1:21" x14ac:dyDescent="0.25">
      <c r="A7745" t="s">
        <v>29109</v>
      </c>
      <c r="B7745">
        <v>1</v>
      </c>
      <c r="C7745" t="s">
        <v>78</v>
      </c>
      <c r="D7745" t="s">
        <v>94</v>
      </c>
      <c r="E7745" t="s">
        <v>29110</v>
      </c>
      <c r="F7745" t="s">
        <v>4991</v>
      </c>
      <c r="G7745" t="s">
        <v>71</v>
      </c>
      <c r="H7745" t="s">
        <v>129</v>
      </c>
      <c r="I7745" t="s">
        <v>22</v>
      </c>
      <c r="J7745" t="s">
        <v>141</v>
      </c>
      <c r="K7745" t="s">
        <v>29111</v>
      </c>
      <c r="L7745" t="s">
        <v>29112</v>
      </c>
      <c r="M7745">
        <v>3.5972222220000001</v>
      </c>
      <c r="N7745">
        <v>0</v>
      </c>
      <c r="O7745">
        <v>1</v>
      </c>
      <c r="P7745">
        <v>0</v>
      </c>
      <c r="Q7745">
        <v>0</v>
      </c>
      <c r="R7745">
        <v>0</v>
      </c>
      <c r="S7745">
        <v>3.5972219999999999</v>
      </c>
      <c r="T7745">
        <v>0</v>
      </c>
      <c r="U7745">
        <v>0</v>
      </c>
    </row>
    <row r="7746" spans="1:21" x14ac:dyDescent="0.25">
      <c r="A7746" t="s">
        <v>29113</v>
      </c>
      <c r="B7746">
        <v>1</v>
      </c>
      <c r="C7746" t="s">
        <v>78</v>
      </c>
      <c r="D7746" t="s">
        <v>94</v>
      </c>
      <c r="E7746" t="s">
        <v>29114</v>
      </c>
      <c r="F7746" t="s">
        <v>4991</v>
      </c>
      <c r="G7746" t="s">
        <v>71</v>
      </c>
      <c r="H7746" t="s">
        <v>129</v>
      </c>
      <c r="I7746" t="s">
        <v>22</v>
      </c>
      <c r="J7746" t="s">
        <v>141</v>
      </c>
      <c r="K7746" t="s">
        <v>29115</v>
      </c>
      <c r="L7746" t="s">
        <v>29116</v>
      </c>
      <c r="M7746">
        <v>4.5386111109999998</v>
      </c>
      <c r="N7746">
        <v>0</v>
      </c>
      <c r="O7746">
        <v>3</v>
      </c>
      <c r="P7746">
        <v>0</v>
      </c>
      <c r="Q7746">
        <v>0</v>
      </c>
      <c r="R7746">
        <v>0</v>
      </c>
      <c r="S7746">
        <v>13.615833</v>
      </c>
      <c r="T7746">
        <v>0</v>
      </c>
      <c r="U7746">
        <v>0</v>
      </c>
    </row>
    <row r="7747" spans="1:21" x14ac:dyDescent="0.25">
      <c r="A7747" t="s">
        <v>29117</v>
      </c>
      <c r="B7747">
        <v>1</v>
      </c>
      <c r="C7747" t="s">
        <v>78</v>
      </c>
      <c r="D7747" t="s">
        <v>94</v>
      </c>
      <c r="E7747" t="s">
        <v>29118</v>
      </c>
      <c r="F7747" t="s">
        <v>4991</v>
      </c>
      <c r="G7747" t="s">
        <v>71</v>
      </c>
      <c r="H7747" t="s">
        <v>129</v>
      </c>
      <c r="I7747" t="s">
        <v>22</v>
      </c>
      <c r="J7747" t="s">
        <v>141</v>
      </c>
      <c r="K7747" t="s">
        <v>29119</v>
      </c>
      <c r="L7747" t="s">
        <v>29120</v>
      </c>
      <c r="M7747">
        <v>1.145277777</v>
      </c>
      <c r="N7747">
        <v>0</v>
      </c>
      <c r="O7747">
        <v>4</v>
      </c>
      <c r="P7747">
        <v>0</v>
      </c>
      <c r="Q7747">
        <v>0</v>
      </c>
      <c r="R7747">
        <v>0</v>
      </c>
      <c r="S7747">
        <v>4.5811109999999999</v>
      </c>
      <c r="T7747">
        <v>0</v>
      </c>
      <c r="U7747">
        <v>0</v>
      </c>
    </row>
    <row r="7748" spans="1:21" x14ac:dyDescent="0.25">
      <c r="A7748" t="s">
        <v>29121</v>
      </c>
      <c r="B7748">
        <v>1</v>
      </c>
      <c r="C7748" t="s">
        <v>78</v>
      </c>
      <c r="D7748" t="s">
        <v>96</v>
      </c>
      <c r="E7748" t="s">
        <v>29122</v>
      </c>
      <c r="F7748" t="s">
        <v>140</v>
      </c>
      <c r="G7748" t="s">
        <v>72</v>
      </c>
      <c r="H7748" t="s">
        <v>129</v>
      </c>
      <c r="I7748" t="s">
        <v>22</v>
      </c>
      <c r="J7748" t="s">
        <v>141</v>
      </c>
      <c r="K7748" t="s">
        <v>29123</v>
      </c>
      <c r="L7748" t="s">
        <v>29124</v>
      </c>
      <c r="M7748">
        <v>0.41722222199999998</v>
      </c>
      <c r="N7748">
        <v>0</v>
      </c>
      <c r="O7748">
        <v>311</v>
      </c>
      <c r="P7748">
        <v>25</v>
      </c>
      <c r="Q7748">
        <v>7</v>
      </c>
      <c r="R7748">
        <v>0</v>
      </c>
      <c r="S7748">
        <v>129.756111</v>
      </c>
      <c r="T7748">
        <v>10.430555999999999</v>
      </c>
      <c r="U7748">
        <v>2.9205559999999999</v>
      </c>
    </row>
    <row r="7749" spans="1:21" x14ac:dyDescent="0.25">
      <c r="A7749" t="s">
        <v>29125</v>
      </c>
      <c r="B7749">
        <v>1</v>
      </c>
      <c r="C7749" t="s">
        <v>78</v>
      </c>
      <c r="D7749" t="s">
        <v>96</v>
      </c>
      <c r="E7749" t="s">
        <v>969</v>
      </c>
      <c r="F7749" t="s">
        <v>140</v>
      </c>
      <c r="G7749" t="s">
        <v>72</v>
      </c>
      <c r="H7749" t="s">
        <v>129</v>
      </c>
      <c r="I7749" t="s">
        <v>22</v>
      </c>
      <c r="J7749" t="s">
        <v>141</v>
      </c>
      <c r="K7749" t="s">
        <v>29126</v>
      </c>
      <c r="L7749" t="s">
        <v>29127</v>
      </c>
      <c r="M7749">
        <v>1.835555555</v>
      </c>
      <c r="N7749">
        <v>0</v>
      </c>
      <c r="O7749">
        <v>311</v>
      </c>
      <c r="P7749">
        <v>25</v>
      </c>
      <c r="Q7749">
        <v>7</v>
      </c>
      <c r="R7749">
        <v>0</v>
      </c>
      <c r="S7749">
        <v>570.85777800000005</v>
      </c>
      <c r="T7749">
        <v>45.888888999999999</v>
      </c>
      <c r="U7749">
        <v>12.848889</v>
      </c>
    </row>
    <row r="7750" spans="1:21" x14ac:dyDescent="0.25">
      <c r="A7750" t="s">
        <v>29128</v>
      </c>
      <c r="B7750">
        <v>1</v>
      </c>
      <c r="C7750" t="s">
        <v>78</v>
      </c>
      <c r="D7750" t="s">
        <v>96</v>
      </c>
      <c r="E7750" t="s">
        <v>29129</v>
      </c>
      <c r="F7750" t="s">
        <v>177</v>
      </c>
      <c r="G7750" t="s">
        <v>72</v>
      </c>
      <c r="H7750" t="s">
        <v>129</v>
      </c>
      <c r="I7750" t="s">
        <v>22</v>
      </c>
      <c r="J7750" t="s">
        <v>130</v>
      </c>
      <c r="K7750" t="s">
        <v>29130</v>
      </c>
      <c r="L7750" t="s">
        <v>29131</v>
      </c>
      <c r="M7750">
        <v>9.1916666659999997</v>
      </c>
      <c r="N7750">
        <v>0</v>
      </c>
      <c r="O7750">
        <v>313</v>
      </c>
      <c r="P7750">
        <v>13</v>
      </c>
      <c r="Q7750">
        <v>9</v>
      </c>
      <c r="R7750">
        <v>0</v>
      </c>
      <c r="S7750">
        <v>2876.9916659999999</v>
      </c>
      <c r="T7750">
        <v>119.49166700000001</v>
      </c>
      <c r="U7750">
        <v>82.724999999999994</v>
      </c>
    </row>
    <row r="7751" spans="1:21" x14ac:dyDescent="0.25">
      <c r="A7751" t="s">
        <v>29132</v>
      </c>
      <c r="B7751">
        <v>1</v>
      </c>
      <c r="C7751" t="s">
        <v>78</v>
      </c>
      <c r="D7751" t="s">
        <v>96</v>
      </c>
      <c r="E7751" t="s">
        <v>969</v>
      </c>
      <c r="F7751" t="s">
        <v>5177</v>
      </c>
      <c r="G7751" t="s">
        <v>72</v>
      </c>
      <c r="H7751" t="s">
        <v>129</v>
      </c>
      <c r="I7751" t="s">
        <v>22</v>
      </c>
      <c r="J7751" t="s">
        <v>141</v>
      </c>
      <c r="K7751" t="s">
        <v>29133</v>
      </c>
      <c r="L7751" t="s">
        <v>29134</v>
      </c>
      <c r="M7751">
        <v>3.1891666660000002</v>
      </c>
      <c r="N7751">
        <v>0</v>
      </c>
      <c r="O7751">
        <v>311</v>
      </c>
      <c r="P7751">
        <v>25</v>
      </c>
      <c r="Q7751">
        <v>7</v>
      </c>
      <c r="R7751">
        <v>0</v>
      </c>
      <c r="S7751">
        <v>991.83083299999998</v>
      </c>
      <c r="T7751">
        <v>79.729167000000004</v>
      </c>
      <c r="U7751">
        <v>22.324166999999999</v>
      </c>
    </row>
    <row r="7752" spans="1:21" x14ac:dyDescent="0.25">
      <c r="A7752" t="s">
        <v>29135</v>
      </c>
      <c r="B7752">
        <v>1</v>
      </c>
      <c r="C7752" t="s">
        <v>78</v>
      </c>
      <c r="D7752" t="s">
        <v>96</v>
      </c>
      <c r="E7752" t="s">
        <v>29136</v>
      </c>
      <c r="F7752" t="s">
        <v>4991</v>
      </c>
      <c r="G7752" t="s">
        <v>71</v>
      </c>
      <c r="H7752" t="s">
        <v>129</v>
      </c>
      <c r="I7752" t="s">
        <v>22</v>
      </c>
      <c r="J7752" t="s">
        <v>141</v>
      </c>
      <c r="K7752" t="s">
        <v>29137</v>
      </c>
      <c r="L7752" t="s">
        <v>29138</v>
      </c>
      <c r="M7752">
        <v>0.91500000000000004</v>
      </c>
      <c r="N7752">
        <v>0</v>
      </c>
      <c r="O7752">
        <v>1</v>
      </c>
      <c r="P7752">
        <v>0</v>
      </c>
      <c r="Q7752">
        <v>0</v>
      </c>
      <c r="R7752">
        <v>0</v>
      </c>
      <c r="S7752">
        <v>0.91500000000000004</v>
      </c>
      <c r="T7752">
        <v>0</v>
      </c>
      <c r="U7752">
        <v>0</v>
      </c>
    </row>
    <row r="7753" spans="1:21" x14ac:dyDescent="0.25">
      <c r="A7753" t="s">
        <v>29139</v>
      </c>
      <c r="B7753">
        <v>1</v>
      </c>
      <c r="C7753" t="s">
        <v>78</v>
      </c>
      <c r="D7753" t="s">
        <v>96</v>
      </c>
      <c r="E7753" t="s">
        <v>29140</v>
      </c>
      <c r="F7753" t="s">
        <v>2199</v>
      </c>
      <c r="G7753" t="s">
        <v>71</v>
      </c>
      <c r="H7753" t="s">
        <v>129</v>
      </c>
      <c r="I7753" t="s">
        <v>22</v>
      </c>
      <c r="J7753" t="s">
        <v>141</v>
      </c>
      <c r="K7753" t="s">
        <v>29141</v>
      </c>
      <c r="L7753" t="s">
        <v>29142</v>
      </c>
      <c r="M7753">
        <v>1.0725</v>
      </c>
      <c r="N7753">
        <v>0</v>
      </c>
      <c r="O7753">
        <v>1</v>
      </c>
      <c r="P7753">
        <v>0</v>
      </c>
      <c r="Q7753">
        <v>0</v>
      </c>
      <c r="R7753">
        <v>0</v>
      </c>
      <c r="S7753">
        <v>1.0725</v>
      </c>
      <c r="T7753">
        <v>0</v>
      </c>
      <c r="U7753">
        <v>0</v>
      </c>
    </row>
    <row r="7754" spans="1:21" x14ac:dyDescent="0.25">
      <c r="A7754" t="s">
        <v>29143</v>
      </c>
      <c r="B7754">
        <v>1</v>
      </c>
      <c r="C7754" t="s">
        <v>78</v>
      </c>
      <c r="D7754" t="s">
        <v>96</v>
      </c>
      <c r="E7754" t="s">
        <v>29144</v>
      </c>
      <c r="F7754" t="s">
        <v>7394</v>
      </c>
      <c r="G7754" t="s">
        <v>71</v>
      </c>
      <c r="H7754" t="s">
        <v>129</v>
      </c>
      <c r="I7754" t="s">
        <v>22</v>
      </c>
      <c r="J7754" t="s">
        <v>141</v>
      </c>
      <c r="K7754" t="s">
        <v>29145</v>
      </c>
      <c r="L7754" t="s">
        <v>29146</v>
      </c>
      <c r="M7754">
        <v>0.70138888799999999</v>
      </c>
      <c r="N7754">
        <v>0</v>
      </c>
      <c r="O7754">
        <v>73</v>
      </c>
      <c r="P7754">
        <v>1</v>
      </c>
      <c r="Q7754">
        <v>2</v>
      </c>
      <c r="R7754">
        <v>0</v>
      </c>
      <c r="S7754">
        <v>51.201388999999999</v>
      </c>
      <c r="T7754">
        <v>0.70138900000000004</v>
      </c>
      <c r="U7754">
        <v>1.4027780000000001</v>
      </c>
    </row>
    <row r="7755" spans="1:21" x14ac:dyDescent="0.25">
      <c r="A7755" t="s">
        <v>29147</v>
      </c>
      <c r="B7755">
        <v>1</v>
      </c>
      <c r="C7755" t="s">
        <v>78</v>
      </c>
      <c r="D7755" t="s">
        <v>96</v>
      </c>
      <c r="E7755" t="s">
        <v>496</v>
      </c>
      <c r="F7755" t="s">
        <v>140</v>
      </c>
      <c r="G7755" t="s">
        <v>72</v>
      </c>
      <c r="H7755" t="s">
        <v>129</v>
      </c>
      <c r="I7755" t="s">
        <v>22</v>
      </c>
      <c r="J7755" t="s">
        <v>141</v>
      </c>
      <c r="K7755" t="s">
        <v>29148</v>
      </c>
      <c r="L7755" t="s">
        <v>23876</v>
      </c>
      <c r="M7755">
        <v>0.39333333300000001</v>
      </c>
      <c r="N7755">
        <v>6</v>
      </c>
      <c r="O7755">
        <v>988</v>
      </c>
      <c r="P7755">
        <v>18</v>
      </c>
      <c r="Q7755">
        <v>11</v>
      </c>
      <c r="R7755">
        <v>2.36</v>
      </c>
      <c r="S7755">
        <v>388.61333300000001</v>
      </c>
      <c r="T7755">
        <v>7.08</v>
      </c>
      <c r="U7755">
        <v>4.3266669999999996</v>
      </c>
    </row>
    <row r="7756" spans="1:21" x14ac:dyDescent="0.25">
      <c r="A7756" t="s">
        <v>29149</v>
      </c>
      <c r="B7756">
        <v>1</v>
      </c>
      <c r="C7756" t="s">
        <v>78</v>
      </c>
      <c r="D7756" t="s">
        <v>105</v>
      </c>
      <c r="E7756" t="s">
        <v>29150</v>
      </c>
      <c r="F7756" t="s">
        <v>140</v>
      </c>
      <c r="G7756" t="s">
        <v>72</v>
      </c>
      <c r="H7756" t="s">
        <v>129</v>
      </c>
      <c r="I7756" t="s">
        <v>22</v>
      </c>
      <c r="J7756" t="s">
        <v>141</v>
      </c>
      <c r="K7756" t="s">
        <v>29151</v>
      </c>
      <c r="L7756" t="s">
        <v>29152</v>
      </c>
      <c r="M7756">
        <v>0.41666666600000002</v>
      </c>
      <c r="N7756">
        <v>0</v>
      </c>
      <c r="O7756">
        <v>77</v>
      </c>
      <c r="P7756">
        <v>74</v>
      </c>
      <c r="Q7756">
        <v>209</v>
      </c>
      <c r="R7756">
        <v>0</v>
      </c>
      <c r="S7756">
        <v>32.083333000000003</v>
      </c>
      <c r="T7756">
        <v>30.833333</v>
      </c>
      <c r="U7756">
        <v>87.083332999999996</v>
      </c>
    </row>
    <row r="7757" spans="1:21" x14ac:dyDescent="0.25">
      <c r="A7757" t="s">
        <v>29153</v>
      </c>
      <c r="B7757">
        <v>1</v>
      </c>
      <c r="C7757" t="s">
        <v>78</v>
      </c>
      <c r="D7757" t="s">
        <v>84</v>
      </c>
      <c r="E7757" t="s">
        <v>29154</v>
      </c>
      <c r="F7757" t="s">
        <v>5070</v>
      </c>
      <c r="G7757" t="s">
        <v>71</v>
      </c>
      <c r="H7757" t="s">
        <v>129</v>
      </c>
      <c r="I7757" t="s">
        <v>22</v>
      </c>
      <c r="J7757" t="s">
        <v>141</v>
      </c>
      <c r="K7757" t="s">
        <v>29155</v>
      </c>
      <c r="L7757" t="s">
        <v>29156</v>
      </c>
      <c r="M7757">
        <v>4.2919444440000003</v>
      </c>
      <c r="N7757">
        <v>2</v>
      </c>
      <c r="O7757">
        <v>13</v>
      </c>
      <c r="P7757">
        <v>0</v>
      </c>
      <c r="Q7757">
        <v>0</v>
      </c>
      <c r="R7757">
        <v>8.5838889999999992</v>
      </c>
      <c r="S7757">
        <v>55.795278000000003</v>
      </c>
      <c r="T7757">
        <v>0</v>
      </c>
      <c r="U7757">
        <v>0</v>
      </c>
    </row>
    <row r="7758" spans="1:21" x14ac:dyDescent="0.25">
      <c r="A7758" t="s">
        <v>29157</v>
      </c>
      <c r="B7758">
        <v>1</v>
      </c>
      <c r="C7758" t="s">
        <v>78</v>
      </c>
      <c r="D7758" t="s">
        <v>91</v>
      </c>
      <c r="E7758" t="s">
        <v>29158</v>
      </c>
      <c r="F7758" t="s">
        <v>4991</v>
      </c>
      <c r="G7758" t="s">
        <v>71</v>
      </c>
      <c r="H7758" t="s">
        <v>129</v>
      </c>
      <c r="I7758" t="s">
        <v>22</v>
      </c>
      <c r="J7758" t="s">
        <v>141</v>
      </c>
      <c r="K7758" t="s">
        <v>29159</v>
      </c>
      <c r="L7758" t="s">
        <v>29160</v>
      </c>
      <c r="M7758">
        <v>2.565833333</v>
      </c>
      <c r="N7758">
        <v>0</v>
      </c>
      <c r="O7758">
        <v>0</v>
      </c>
      <c r="P7758">
        <v>0</v>
      </c>
      <c r="Q7758">
        <v>2</v>
      </c>
      <c r="R7758">
        <v>0</v>
      </c>
      <c r="S7758">
        <v>0</v>
      </c>
      <c r="T7758">
        <v>0</v>
      </c>
      <c r="U7758">
        <v>5.1316670000000002</v>
      </c>
    </row>
    <row r="7759" spans="1:21" x14ac:dyDescent="0.25">
      <c r="A7759" t="s">
        <v>29161</v>
      </c>
      <c r="B7759">
        <v>1</v>
      </c>
      <c r="C7759" t="s">
        <v>78</v>
      </c>
      <c r="D7759" t="s">
        <v>91</v>
      </c>
      <c r="E7759" t="s">
        <v>29162</v>
      </c>
      <c r="F7759" t="s">
        <v>5012</v>
      </c>
      <c r="G7759" t="s">
        <v>72</v>
      </c>
      <c r="H7759" t="s">
        <v>129</v>
      </c>
      <c r="I7759" t="s">
        <v>22</v>
      </c>
      <c r="J7759" t="s">
        <v>141</v>
      </c>
      <c r="K7759" t="s">
        <v>29163</v>
      </c>
      <c r="L7759" t="s">
        <v>29164</v>
      </c>
      <c r="M7759">
        <v>1.8286111110000001</v>
      </c>
      <c r="N7759">
        <v>0</v>
      </c>
      <c r="O7759">
        <v>0</v>
      </c>
      <c r="P7759">
        <v>1</v>
      </c>
      <c r="Q7759">
        <v>10</v>
      </c>
      <c r="R7759">
        <v>0</v>
      </c>
      <c r="S7759">
        <v>0</v>
      </c>
      <c r="T7759">
        <v>1.828611</v>
      </c>
      <c r="U7759">
        <v>18.286110999999998</v>
      </c>
    </row>
    <row r="7760" spans="1:21" x14ac:dyDescent="0.25">
      <c r="A7760" t="s">
        <v>29165</v>
      </c>
      <c r="B7760">
        <v>1</v>
      </c>
      <c r="C7760" t="s">
        <v>79</v>
      </c>
      <c r="D7760" t="s">
        <v>117</v>
      </c>
      <c r="E7760" t="s">
        <v>29166</v>
      </c>
      <c r="F7760" t="s">
        <v>140</v>
      </c>
      <c r="G7760" t="s">
        <v>72</v>
      </c>
      <c r="H7760" t="s">
        <v>129</v>
      </c>
      <c r="I7760" t="s">
        <v>22</v>
      </c>
      <c r="J7760" t="s">
        <v>141</v>
      </c>
      <c r="K7760" t="s">
        <v>29167</v>
      </c>
      <c r="L7760" t="s">
        <v>29168</v>
      </c>
      <c r="M7760">
        <v>0.94361111099999995</v>
      </c>
      <c r="N7760">
        <v>11</v>
      </c>
      <c r="O7760">
        <v>1264</v>
      </c>
      <c r="P7760">
        <v>0</v>
      </c>
      <c r="Q7760">
        <v>16</v>
      </c>
      <c r="R7760">
        <v>10.379721999999999</v>
      </c>
      <c r="S7760">
        <v>1192.7244439999999</v>
      </c>
      <c r="T7760">
        <v>0</v>
      </c>
      <c r="U7760">
        <v>15.097778</v>
      </c>
    </row>
    <row r="7761" spans="1:21" x14ac:dyDescent="0.25">
      <c r="A7761" t="s">
        <v>29169</v>
      </c>
      <c r="B7761">
        <v>1</v>
      </c>
      <c r="C7761" t="s">
        <v>79</v>
      </c>
      <c r="D7761" t="s">
        <v>117</v>
      </c>
      <c r="E7761" t="s">
        <v>29170</v>
      </c>
      <c r="F7761" t="s">
        <v>5012</v>
      </c>
      <c r="G7761" t="s">
        <v>72</v>
      </c>
      <c r="H7761" t="s">
        <v>129</v>
      </c>
      <c r="I7761" t="s">
        <v>22</v>
      </c>
      <c r="J7761" t="s">
        <v>141</v>
      </c>
      <c r="K7761" t="s">
        <v>29171</v>
      </c>
      <c r="L7761" t="s">
        <v>29172</v>
      </c>
      <c r="M7761">
        <v>0.62777777700000004</v>
      </c>
      <c r="N7761">
        <v>0</v>
      </c>
      <c r="O7761">
        <v>0</v>
      </c>
      <c r="P7761">
        <v>18</v>
      </c>
      <c r="Q7761">
        <v>238</v>
      </c>
      <c r="R7761">
        <v>0</v>
      </c>
      <c r="S7761">
        <v>0</v>
      </c>
      <c r="T7761">
        <v>11.3</v>
      </c>
      <c r="U7761">
        <v>149.41111100000001</v>
      </c>
    </row>
    <row r="7762" spans="1:21" x14ac:dyDescent="0.25">
      <c r="A7762" t="s">
        <v>29173</v>
      </c>
      <c r="B7762">
        <v>1</v>
      </c>
      <c r="C7762" t="s">
        <v>79</v>
      </c>
      <c r="D7762" t="s">
        <v>117</v>
      </c>
      <c r="E7762" t="s">
        <v>29166</v>
      </c>
      <c r="F7762" t="s">
        <v>140</v>
      </c>
      <c r="G7762" t="s">
        <v>72</v>
      </c>
      <c r="H7762" t="s">
        <v>129</v>
      </c>
      <c r="I7762" t="s">
        <v>22</v>
      </c>
      <c r="J7762" t="s">
        <v>141</v>
      </c>
      <c r="K7762" t="s">
        <v>29174</v>
      </c>
      <c r="L7762" t="s">
        <v>29175</v>
      </c>
      <c r="M7762">
        <v>0.68333333299999999</v>
      </c>
      <c r="N7762">
        <v>11</v>
      </c>
      <c r="O7762">
        <v>1265</v>
      </c>
      <c r="P7762">
        <v>0</v>
      </c>
      <c r="Q7762">
        <v>16</v>
      </c>
      <c r="R7762">
        <v>7.516667</v>
      </c>
      <c r="S7762">
        <v>864.41666599999996</v>
      </c>
      <c r="T7762">
        <v>0</v>
      </c>
      <c r="U7762">
        <v>10.933332999999999</v>
      </c>
    </row>
    <row r="7763" spans="1:21" x14ac:dyDescent="0.25">
      <c r="A7763" t="s">
        <v>29176</v>
      </c>
      <c r="B7763">
        <v>1</v>
      </c>
      <c r="C7763" t="s">
        <v>79</v>
      </c>
      <c r="D7763" t="s">
        <v>117</v>
      </c>
      <c r="E7763" t="s">
        <v>29177</v>
      </c>
      <c r="F7763" t="s">
        <v>4986</v>
      </c>
      <c r="G7763" t="s">
        <v>71</v>
      </c>
      <c r="H7763" t="s">
        <v>129</v>
      </c>
      <c r="I7763" t="s">
        <v>22</v>
      </c>
      <c r="J7763" t="s">
        <v>141</v>
      </c>
      <c r="K7763" t="s">
        <v>29178</v>
      </c>
      <c r="L7763" t="s">
        <v>29179</v>
      </c>
      <c r="M7763">
        <v>1.3719444439999999</v>
      </c>
      <c r="N7763">
        <v>0</v>
      </c>
      <c r="O7763">
        <v>32</v>
      </c>
      <c r="P7763">
        <v>0</v>
      </c>
      <c r="Q7763">
        <v>0</v>
      </c>
      <c r="R7763">
        <v>0</v>
      </c>
      <c r="S7763">
        <v>43.902222000000002</v>
      </c>
      <c r="T7763">
        <v>0</v>
      </c>
      <c r="U7763">
        <v>0</v>
      </c>
    </row>
    <row r="7764" spans="1:21" x14ac:dyDescent="0.25">
      <c r="A7764" t="s">
        <v>29180</v>
      </c>
      <c r="B7764">
        <v>1</v>
      </c>
      <c r="C7764" t="s">
        <v>79</v>
      </c>
      <c r="D7764" t="s">
        <v>119</v>
      </c>
      <c r="E7764" t="s">
        <v>29181</v>
      </c>
      <c r="F7764" t="s">
        <v>5470</v>
      </c>
      <c r="G7764" t="s">
        <v>71</v>
      </c>
      <c r="H7764" t="s">
        <v>129</v>
      </c>
      <c r="I7764" t="s">
        <v>22</v>
      </c>
      <c r="J7764" t="s">
        <v>141</v>
      </c>
      <c r="K7764" t="s">
        <v>29182</v>
      </c>
      <c r="L7764" t="s">
        <v>29183</v>
      </c>
      <c r="M7764">
        <v>0.93777777699999998</v>
      </c>
      <c r="N7764">
        <v>0</v>
      </c>
      <c r="O7764">
        <v>0</v>
      </c>
      <c r="P7764">
        <v>1</v>
      </c>
      <c r="Q7764">
        <v>47</v>
      </c>
      <c r="R7764">
        <v>0</v>
      </c>
      <c r="S7764">
        <v>0</v>
      </c>
      <c r="T7764">
        <v>0.937778</v>
      </c>
      <c r="U7764">
        <v>44.075555999999999</v>
      </c>
    </row>
    <row r="7765" spans="1:21" x14ac:dyDescent="0.25">
      <c r="A7765" t="s">
        <v>29184</v>
      </c>
      <c r="B7765">
        <v>1</v>
      </c>
      <c r="C7765" t="s">
        <v>79</v>
      </c>
      <c r="D7765" t="s">
        <v>119</v>
      </c>
      <c r="E7765" t="s">
        <v>29185</v>
      </c>
      <c r="F7765" t="s">
        <v>5012</v>
      </c>
      <c r="G7765" t="s">
        <v>72</v>
      </c>
      <c r="H7765" t="s">
        <v>129</v>
      </c>
      <c r="I7765" t="s">
        <v>22</v>
      </c>
      <c r="J7765" t="s">
        <v>141</v>
      </c>
      <c r="K7765" t="s">
        <v>29186</v>
      </c>
      <c r="L7765" t="s">
        <v>29187</v>
      </c>
      <c r="M7765">
        <v>1.1911111109999999</v>
      </c>
      <c r="N7765">
        <v>0</v>
      </c>
      <c r="O7765">
        <v>0</v>
      </c>
      <c r="P7765">
        <v>2</v>
      </c>
      <c r="Q7765">
        <v>44</v>
      </c>
      <c r="R7765">
        <v>0</v>
      </c>
      <c r="S7765">
        <v>0</v>
      </c>
      <c r="T7765">
        <v>2.3822220000000001</v>
      </c>
      <c r="U7765">
        <v>52.408889000000002</v>
      </c>
    </row>
    <row r="7766" spans="1:21" x14ac:dyDescent="0.25">
      <c r="A7766" t="s">
        <v>29188</v>
      </c>
      <c r="B7766">
        <v>1</v>
      </c>
      <c r="C7766" t="s">
        <v>79</v>
      </c>
      <c r="D7766" t="s">
        <v>119</v>
      </c>
      <c r="E7766" t="s">
        <v>29189</v>
      </c>
      <c r="F7766" t="s">
        <v>5470</v>
      </c>
      <c r="G7766" t="s">
        <v>71</v>
      </c>
      <c r="H7766" t="s">
        <v>129</v>
      </c>
      <c r="I7766" t="s">
        <v>22</v>
      </c>
      <c r="J7766" t="s">
        <v>141</v>
      </c>
      <c r="K7766" t="s">
        <v>29190</v>
      </c>
      <c r="L7766" t="s">
        <v>29191</v>
      </c>
      <c r="M7766">
        <v>3.1827777770000001</v>
      </c>
      <c r="N7766">
        <v>0</v>
      </c>
      <c r="O7766">
        <v>0</v>
      </c>
      <c r="P7766">
        <v>1</v>
      </c>
      <c r="Q7766">
        <v>44</v>
      </c>
      <c r="R7766">
        <v>0</v>
      </c>
      <c r="S7766">
        <v>0</v>
      </c>
      <c r="T7766">
        <v>3.1827779999999999</v>
      </c>
      <c r="U7766">
        <v>140.04222200000001</v>
      </c>
    </row>
    <row r="7767" spans="1:21" x14ac:dyDescent="0.25">
      <c r="A7767" t="s">
        <v>29192</v>
      </c>
      <c r="B7767">
        <v>1</v>
      </c>
      <c r="C7767" t="s">
        <v>78</v>
      </c>
      <c r="D7767" t="s">
        <v>105</v>
      </c>
      <c r="E7767" t="s">
        <v>29193</v>
      </c>
      <c r="F7767" t="s">
        <v>6241</v>
      </c>
      <c r="G7767" t="s">
        <v>71</v>
      </c>
      <c r="H7767" t="s">
        <v>129</v>
      </c>
      <c r="I7767" t="s">
        <v>22</v>
      </c>
      <c r="J7767" t="s">
        <v>141</v>
      </c>
      <c r="K7767" t="s">
        <v>29194</v>
      </c>
      <c r="L7767" t="s">
        <v>29195</v>
      </c>
      <c r="M7767">
        <v>3.568333333</v>
      </c>
      <c r="N7767">
        <v>0</v>
      </c>
      <c r="O7767">
        <v>0</v>
      </c>
      <c r="P7767">
        <v>0</v>
      </c>
      <c r="Q7767">
        <v>9</v>
      </c>
      <c r="R7767">
        <v>0</v>
      </c>
      <c r="S7767">
        <v>0</v>
      </c>
      <c r="T7767">
        <v>0</v>
      </c>
      <c r="U7767">
        <v>32.115000000000002</v>
      </c>
    </row>
    <row r="7768" spans="1:21" x14ac:dyDescent="0.25">
      <c r="A7768" t="s">
        <v>29196</v>
      </c>
      <c r="B7768">
        <v>1</v>
      </c>
      <c r="C7768" t="s">
        <v>78</v>
      </c>
      <c r="D7768" t="s">
        <v>105</v>
      </c>
      <c r="E7768" t="s">
        <v>29197</v>
      </c>
      <c r="F7768" t="s">
        <v>5012</v>
      </c>
      <c r="G7768" t="s">
        <v>72</v>
      </c>
      <c r="H7768" t="s">
        <v>129</v>
      </c>
      <c r="I7768" t="s">
        <v>22</v>
      </c>
      <c r="J7768" t="s">
        <v>141</v>
      </c>
      <c r="K7768" t="s">
        <v>29198</v>
      </c>
      <c r="L7768" t="s">
        <v>29199</v>
      </c>
      <c r="M7768">
        <v>3.4</v>
      </c>
      <c r="N7768">
        <v>0</v>
      </c>
      <c r="O7768">
        <v>0</v>
      </c>
      <c r="P7768">
        <v>0</v>
      </c>
      <c r="Q7768">
        <v>13</v>
      </c>
      <c r="R7768">
        <v>0</v>
      </c>
      <c r="S7768">
        <v>0</v>
      </c>
      <c r="T7768">
        <v>0</v>
      </c>
      <c r="U7768">
        <v>44.2</v>
      </c>
    </row>
    <row r="7769" spans="1:21" x14ac:dyDescent="0.25">
      <c r="A7769" t="s">
        <v>29200</v>
      </c>
      <c r="B7769">
        <v>1</v>
      </c>
      <c r="C7769" t="s">
        <v>78</v>
      </c>
      <c r="D7769" t="s">
        <v>105</v>
      </c>
      <c r="E7769" t="s">
        <v>29201</v>
      </c>
      <c r="F7769" t="s">
        <v>10266</v>
      </c>
      <c r="G7769" t="s">
        <v>71</v>
      </c>
      <c r="H7769" t="s">
        <v>129</v>
      </c>
      <c r="I7769" t="s">
        <v>22</v>
      </c>
      <c r="J7769" t="s">
        <v>141</v>
      </c>
      <c r="K7769" t="s">
        <v>29202</v>
      </c>
      <c r="L7769" t="s">
        <v>29203</v>
      </c>
      <c r="M7769">
        <v>0.36388888800000002</v>
      </c>
      <c r="N7769">
        <v>0</v>
      </c>
      <c r="O7769">
        <v>0</v>
      </c>
      <c r="P7769">
        <v>1</v>
      </c>
      <c r="Q7769">
        <v>32</v>
      </c>
      <c r="R7769">
        <v>0</v>
      </c>
      <c r="S7769">
        <v>0</v>
      </c>
      <c r="T7769">
        <v>0.36388900000000002</v>
      </c>
      <c r="U7769">
        <v>11.644444</v>
      </c>
    </row>
    <row r="7770" spans="1:21" x14ac:dyDescent="0.25">
      <c r="A7770" t="s">
        <v>29204</v>
      </c>
      <c r="B7770">
        <v>1</v>
      </c>
      <c r="C7770" t="s">
        <v>78</v>
      </c>
      <c r="D7770" t="s">
        <v>105</v>
      </c>
      <c r="E7770" t="s">
        <v>29205</v>
      </c>
      <c r="F7770" t="s">
        <v>128</v>
      </c>
      <c r="G7770" t="s">
        <v>71</v>
      </c>
      <c r="H7770" t="s">
        <v>129</v>
      </c>
      <c r="I7770" t="s">
        <v>22</v>
      </c>
      <c r="J7770" t="s">
        <v>130</v>
      </c>
      <c r="K7770" t="s">
        <v>29206</v>
      </c>
      <c r="L7770" t="s">
        <v>29207</v>
      </c>
      <c r="M7770">
        <v>1.3152777769999999</v>
      </c>
      <c r="N7770">
        <v>0</v>
      </c>
      <c r="O7770">
        <v>0</v>
      </c>
      <c r="P7770">
        <v>1</v>
      </c>
      <c r="Q7770">
        <v>73</v>
      </c>
      <c r="R7770">
        <v>0</v>
      </c>
      <c r="S7770">
        <v>0</v>
      </c>
      <c r="T7770">
        <v>1.3152779999999999</v>
      </c>
      <c r="U7770">
        <v>96.015277999999995</v>
      </c>
    </row>
    <row r="7771" spans="1:21" x14ac:dyDescent="0.25">
      <c r="A7771" t="s">
        <v>29208</v>
      </c>
      <c r="B7771">
        <v>1</v>
      </c>
      <c r="C7771" t="s">
        <v>78</v>
      </c>
      <c r="D7771" t="s">
        <v>105</v>
      </c>
      <c r="E7771" t="s">
        <v>29209</v>
      </c>
      <c r="F7771" t="s">
        <v>128</v>
      </c>
      <c r="G7771" t="s">
        <v>71</v>
      </c>
      <c r="H7771" t="s">
        <v>129</v>
      </c>
      <c r="I7771" t="s">
        <v>22</v>
      </c>
      <c r="J7771" t="s">
        <v>130</v>
      </c>
      <c r="K7771" t="s">
        <v>29210</v>
      </c>
      <c r="L7771" t="s">
        <v>29211</v>
      </c>
      <c r="M7771">
        <v>2.323611111</v>
      </c>
      <c r="N7771">
        <v>0</v>
      </c>
      <c r="O7771">
        <v>0</v>
      </c>
      <c r="P7771">
        <v>1</v>
      </c>
      <c r="Q7771">
        <v>76</v>
      </c>
      <c r="R7771">
        <v>0</v>
      </c>
      <c r="S7771">
        <v>0</v>
      </c>
      <c r="T7771">
        <v>2.3236110000000001</v>
      </c>
      <c r="U7771">
        <v>176.59444400000001</v>
      </c>
    </row>
    <row r="7772" spans="1:21" x14ac:dyDescent="0.25">
      <c r="A7772" t="s">
        <v>29212</v>
      </c>
      <c r="B7772">
        <v>1</v>
      </c>
      <c r="C7772" t="s">
        <v>78</v>
      </c>
      <c r="D7772" t="s">
        <v>105</v>
      </c>
      <c r="E7772" t="s">
        <v>29213</v>
      </c>
      <c r="F7772" t="s">
        <v>4996</v>
      </c>
      <c r="G7772" t="s">
        <v>71</v>
      </c>
      <c r="H7772" t="s">
        <v>129</v>
      </c>
      <c r="I7772" t="s">
        <v>22</v>
      </c>
      <c r="J7772" t="s">
        <v>141</v>
      </c>
      <c r="K7772" t="s">
        <v>29214</v>
      </c>
      <c r="L7772" t="s">
        <v>29215</v>
      </c>
      <c r="M7772">
        <v>2.7633333329999998</v>
      </c>
      <c r="N7772">
        <v>0</v>
      </c>
      <c r="O7772">
        <v>0</v>
      </c>
      <c r="P7772">
        <v>0</v>
      </c>
      <c r="Q7772">
        <v>1</v>
      </c>
      <c r="R7772">
        <v>0</v>
      </c>
      <c r="S7772">
        <v>0</v>
      </c>
      <c r="T7772">
        <v>0</v>
      </c>
      <c r="U7772">
        <v>2.7633329999999998</v>
      </c>
    </row>
    <row r="7773" spans="1:21" x14ac:dyDescent="0.25">
      <c r="A7773" t="s">
        <v>29216</v>
      </c>
      <c r="B7773">
        <v>1</v>
      </c>
      <c r="C7773" t="s">
        <v>78</v>
      </c>
      <c r="D7773" t="s">
        <v>105</v>
      </c>
      <c r="E7773" t="s">
        <v>29217</v>
      </c>
      <c r="F7773" t="s">
        <v>10371</v>
      </c>
      <c r="G7773" t="s">
        <v>72</v>
      </c>
      <c r="H7773" t="s">
        <v>129</v>
      </c>
      <c r="I7773" t="s">
        <v>22</v>
      </c>
      <c r="J7773" t="s">
        <v>141</v>
      </c>
      <c r="K7773" t="s">
        <v>29218</v>
      </c>
      <c r="L7773" t="s">
        <v>29219</v>
      </c>
      <c r="M7773">
        <v>0.696944444</v>
      </c>
      <c r="N7773">
        <v>0</v>
      </c>
      <c r="O7773">
        <v>0</v>
      </c>
      <c r="P7773">
        <v>1</v>
      </c>
      <c r="Q7773">
        <v>31</v>
      </c>
      <c r="R7773">
        <v>0</v>
      </c>
      <c r="S7773">
        <v>0</v>
      </c>
      <c r="T7773">
        <v>0.69694400000000001</v>
      </c>
      <c r="U7773">
        <v>21.605277999999998</v>
      </c>
    </row>
    <row r="7774" spans="1:21" x14ac:dyDescent="0.25">
      <c r="A7774" t="s">
        <v>29220</v>
      </c>
      <c r="B7774">
        <v>1</v>
      </c>
      <c r="C7774" t="s">
        <v>78</v>
      </c>
      <c r="D7774" t="s">
        <v>105</v>
      </c>
      <c r="E7774" t="s">
        <v>29221</v>
      </c>
      <c r="F7774" t="s">
        <v>4991</v>
      </c>
      <c r="G7774" t="s">
        <v>71</v>
      </c>
      <c r="H7774" t="s">
        <v>129</v>
      </c>
      <c r="I7774" t="s">
        <v>22</v>
      </c>
      <c r="J7774" t="s">
        <v>141</v>
      </c>
      <c r="K7774" t="s">
        <v>29222</v>
      </c>
      <c r="L7774" t="s">
        <v>29223</v>
      </c>
      <c r="M7774">
        <v>11.303333332999999</v>
      </c>
      <c r="N7774">
        <v>0</v>
      </c>
      <c r="O7774">
        <v>0</v>
      </c>
      <c r="P7774">
        <v>0</v>
      </c>
      <c r="Q7774">
        <v>1</v>
      </c>
      <c r="R7774">
        <v>0</v>
      </c>
      <c r="S7774">
        <v>0</v>
      </c>
      <c r="T7774">
        <v>0</v>
      </c>
      <c r="U7774">
        <v>11.303333</v>
      </c>
    </row>
    <row r="7775" spans="1:21" x14ac:dyDescent="0.25">
      <c r="A7775" t="s">
        <v>29224</v>
      </c>
      <c r="B7775">
        <v>1</v>
      </c>
      <c r="C7775" t="s">
        <v>78</v>
      </c>
      <c r="D7775" t="s">
        <v>105</v>
      </c>
      <c r="E7775" t="s">
        <v>29225</v>
      </c>
      <c r="F7775" t="s">
        <v>4991</v>
      </c>
      <c r="G7775" t="s">
        <v>71</v>
      </c>
      <c r="H7775" t="s">
        <v>129</v>
      </c>
      <c r="I7775" t="s">
        <v>22</v>
      </c>
      <c r="J7775" t="s">
        <v>141</v>
      </c>
      <c r="K7775" t="s">
        <v>29226</v>
      </c>
      <c r="L7775" t="s">
        <v>29227</v>
      </c>
      <c r="M7775">
        <v>0.97305555499999996</v>
      </c>
      <c r="N7775">
        <v>0</v>
      </c>
      <c r="O7775">
        <v>0</v>
      </c>
      <c r="P7775">
        <v>0</v>
      </c>
      <c r="Q7775">
        <v>1</v>
      </c>
      <c r="R7775">
        <v>0</v>
      </c>
      <c r="S7775">
        <v>0</v>
      </c>
      <c r="T7775">
        <v>0</v>
      </c>
      <c r="U7775">
        <v>0.97305600000000003</v>
      </c>
    </row>
    <row r="7776" spans="1:21" x14ac:dyDescent="0.25">
      <c r="A7776" t="s">
        <v>29228</v>
      </c>
      <c r="B7776">
        <v>1</v>
      </c>
      <c r="C7776" t="s">
        <v>78</v>
      </c>
      <c r="D7776" t="s">
        <v>100</v>
      </c>
      <c r="E7776" t="s">
        <v>29229</v>
      </c>
      <c r="F7776" t="s">
        <v>4991</v>
      </c>
      <c r="G7776" t="s">
        <v>71</v>
      </c>
      <c r="H7776" t="s">
        <v>129</v>
      </c>
      <c r="I7776" t="s">
        <v>22</v>
      </c>
      <c r="J7776" t="s">
        <v>141</v>
      </c>
      <c r="K7776" t="s">
        <v>29230</v>
      </c>
      <c r="L7776" t="s">
        <v>29231</v>
      </c>
      <c r="M7776">
        <v>2.93</v>
      </c>
      <c r="N7776">
        <v>0</v>
      </c>
      <c r="O7776">
        <v>1</v>
      </c>
      <c r="P7776">
        <v>0</v>
      </c>
      <c r="Q7776">
        <v>0</v>
      </c>
      <c r="R7776">
        <v>0</v>
      </c>
      <c r="S7776">
        <v>2.93</v>
      </c>
      <c r="T7776">
        <v>0</v>
      </c>
      <c r="U7776">
        <v>0</v>
      </c>
    </row>
    <row r="7777" spans="1:21" x14ac:dyDescent="0.25">
      <c r="A7777" t="s">
        <v>29232</v>
      </c>
      <c r="B7777">
        <v>1</v>
      </c>
      <c r="C7777" t="s">
        <v>79</v>
      </c>
      <c r="D7777" t="s">
        <v>110</v>
      </c>
      <c r="E7777" t="s">
        <v>29233</v>
      </c>
      <c r="F7777" t="s">
        <v>4991</v>
      </c>
      <c r="G7777" t="s">
        <v>71</v>
      </c>
      <c r="H7777" t="s">
        <v>129</v>
      </c>
      <c r="I7777" t="s">
        <v>22</v>
      </c>
      <c r="J7777" t="s">
        <v>141</v>
      </c>
      <c r="K7777" t="s">
        <v>29234</v>
      </c>
      <c r="L7777" t="s">
        <v>29235</v>
      </c>
      <c r="M7777">
        <v>2.670555555</v>
      </c>
      <c r="N7777">
        <v>0</v>
      </c>
      <c r="O7777">
        <v>0</v>
      </c>
      <c r="P7777">
        <v>0</v>
      </c>
      <c r="Q7777">
        <v>2</v>
      </c>
      <c r="R7777">
        <v>0</v>
      </c>
      <c r="S7777">
        <v>0</v>
      </c>
      <c r="T7777">
        <v>0</v>
      </c>
      <c r="U7777">
        <v>5.3411109999999997</v>
      </c>
    </row>
    <row r="7778" spans="1:21" x14ac:dyDescent="0.25">
      <c r="A7778" t="s">
        <v>29236</v>
      </c>
      <c r="B7778">
        <v>1</v>
      </c>
      <c r="C7778" t="s">
        <v>79</v>
      </c>
      <c r="D7778" t="s">
        <v>110</v>
      </c>
      <c r="E7778" t="s">
        <v>29237</v>
      </c>
      <c r="F7778" t="s">
        <v>5279</v>
      </c>
      <c r="G7778" t="s">
        <v>72</v>
      </c>
      <c r="H7778" t="s">
        <v>129</v>
      </c>
      <c r="I7778" t="s">
        <v>22</v>
      </c>
      <c r="J7778" t="s">
        <v>141</v>
      </c>
      <c r="K7778" t="s">
        <v>29238</v>
      </c>
      <c r="L7778" t="s">
        <v>29239</v>
      </c>
      <c r="M7778">
        <v>2.6130555549999999</v>
      </c>
      <c r="N7778">
        <v>0</v>
      </c>
      <c r="O7778">
        <v>0</v>
      </c>
      <c r="P7778">
        <v>7</v>
      </c>
      <c r="Q7778">
        <v>84</v>
      </c>
      <c r="R7778">
        <v>0</v>
      </c>
      <c r="S7778">
        <v>0</v>
      </c>
      <c r="T7778">
        <v>18.291388999999999</v>
      </c>
      <c r="U7778">
        <v>219.496667</v>
      </c>
    </row>
    <row r="7779" spans="1:21" x14ac:dyDescent="0.25">
      <c r="A7779" t="s">
        <v>29240</v>
      </c>
      <c r="B7779">
        <v>1</v>
      </c>
      <c r="C7779" t="s">
        <v>79</v>
      </c>
      <c r="D7779" t="s">
        <v>110</v>
      </c>
      <c r="E7779" t="s">
        <v>29241</v>
      </c>
      <c r="F7779" t="s">
        <v>140</v>
      </c>
      <c r="G7779" t="s">
        <v>72</v>
      </c>
      <c r="H7779" t="s">
        <v>129</v>
      </c>
      <c r="I7779" t="s">
        <v>22</v>
      </c>
      <c r="J7779" t="s">
        <v>141</v>
      </c>
      <c r="K7779" t="s">
        <v>29242</v>
      </c>
      <c r="L7779" t="s">
        <v>29243</v>
      </c>
      <c r="M7779">
        <v>0.818333333</v>
      </c>
      <c r="N7779">
        <v>0</v>
      </c>
      <c r="O7779">
        <v>0</v>
      </c>
      <c r="P7779">
        <v>33</v>
      </c>
      <c r="Q7779">
        <v>1218</v>
      </c>
      <c r="R7779">
        <v>0</v>
      </c>
      <c r="S7779">
        <v>0</v>
      </c>
      <c r="T7779">
        <v>27.004999999999999</v>
      </c>
      <c r="U7779">
        <v>996.73</v>
      </c>
    </row>
    <row r="7780" spans="1:21" x14ac:dyDescent="0.25">
      <c r="A7780" t="s">
        <v>29244</v>
      </c>
      <c r="B7780">
        <v>1</v>
      </c>
      <c r="C7780" t="s">
        <v>79</v>
      </c>
      <c r="D7780" t="s">
        <v>110</v>
      </c>
      <c r="E7780" t="s">
        <v>29245</v>
      </c>
      <c r="F7780" t="s">
        <v>140</v>
      </c>
      <c r="G7780" t="s">
        <v>72</v>
      </c>
      <c r="H7780" t="s">
        <v>129</v>
      </c>
      <c r="I7780" t="s">
        <v>22</v>
      </c>
      <c r="J7780" t="s">
        <v>141</v>
      </c>
      <c r="K7780" t="s">
        <v>29246</v>
      </c>
      <c r="L7780" t="s">
        <v>29247</v>
      </c>
      <c r="M7780">
        <v>0.73222222199999998</v>
      </c>
      <c r="N7780">
        <v>0</v>
      </c>
      <c r="O7780">
        <v>0</v>
      </c>
      <c r="P7780">
        <v>7</v>
      </c>
      <c r="Q7780">
        <v>100</v>
      </c>
      <c r="R7780">
        <v>0</v>
      </c>
      <c r="S7780">
        <v>0</v>
      </c>
      <c r="T7780">
        <v>5.1255559999999996</v>
      </c>
      <c r="U7780">
        <v>73.222222000000002</v>
      </c>
    </row>
    <row r="7781" spans="1:21" x14ac:dyDescent="0.25">
      <c r="A7781" t="s">
        <v>29248</v>
      </c>
      <c r="B7781">
        <v>1</v>
      </c>
      <c r="C7781" t="s">
        <v>79</v>
      </c>
      <c r="D7781" t="s">
        <v>110</v>
      </c>
      <c r="E7781" t="s">
        <v>29249</v>
      </c>
      <c r="F7781" t="s">
        <v>150</v>
      </c>
      <c r="G7781" t="s">
        <v>72</v>
      </c>
      <c r="H7781" t="s">
        <v>129</v>
      </c>
      <c r="I7781" t="s">
        <v>22</v>
      </c>
      <c r="J7781" t="s">
        <v>141</v>
      </c>
      <c r="K7781" t="s">
        <v>29250</v>
      </c>
      <c r="L7781" t="s">
        <v>29251</v>
      </c>
      <c r="M7781">
        <v>1.2466666660000001</v>
      </c>
      <c r="N7781">
        <v>0</v>
      </c>
      <c r="O7781">
        <v>0</v>
      </c>
      <c r="P7781">
        <v>70</v>
      </c>
      <c r="Q7781">
        <v>203</v>
      </c>
      <c r="R7781">
        <v>0</v>
      </c>
      <c r="S7781">
        <v>0</v>
      </c>
      <c r="T7781">
        <v>87.266666999999998</v>
      </c>
      <c r="U7781">
        <v>253.07333299999999</v>
      </c>
    </row>
    <row r="7782" spans="1:21" x14ac:dyDescent="0.25">
      <c r="A7782" t="s">
        <v>29252</v>
      </c>
      <c r="B7782">
        <v>1</v>
      </c>
      <c r="C7782" t="s">
        <v>79</v>
      </c>
      <c r="D7782" t="s">
        <v>110</v>
      </c>
      <c r="E7782" t="s">
        <v>29253</v>
      </c>
      <c r="F7782" t="s">
        <v>128</v>
      </c>
      <c r="G7782" t="s">
        <v>72</v>
      </c>
      <c r="H7782" t="s">
        <v>129</v>
      </c>
      <c r="I7782" t="s">
        <v>22</v>
      </c>
      <c r="J7782" t="s">
        <v>130</v>
      </c>
      <c r="K7782" t="s">
        <v>29254</v>
      </c>
      <c r="L7782" t="s">
        <v>29255</v>
      </c>
      <c r="M7782">
        <v>5.1563888880000004</v>
      </c>
      <c r="N7782">
        <v>0</v>
      </c>
      <c r="O7782">
        <v>0</v>
      </c>
      <c r="P7782">
        <v>33</v>
      </c>
      <c r="Q7782">
        <v>1245</v>
      </c>
      <c r="R7782">
        <v>0</v>
      </c>
      <c r="S7782">
        <v>0</v>
      </c>
      <c r="T7782">
        <v>170.160833</v>
      </c>
      <c r="U7782">
        <v>6419.7041660000004</v>
      </c>
    </row>
    <row r="7783" spans="1:21" x14ac:dyDescent="0.25">
      <c r="A7783" t="s">
        <v>29256</v>
      </c>
      <c r="B7783">
        <v>1</v>
      </c>
      <c r="C7783" t="s">
        <v>79</v>
      </c>
      <c r="D7783" t="s">
        <v>110</v>
      </c>
      <c r="E7783" t="s">
        <v>29253</v>
      </c>
      <c r="F7783" t="s">
        <v>128</v>
      </c>
      <c r="G7783" t="s">
        <v>72</v>
      </c>
      <c r="H7783" t="s">
        <v>129</v>
      </c>
      <c r="I7783" t="s">
        <v>22</v>
      </c>
      <c r="J7783" t="s">
        <v>130</v>
      </c>
      <c r="K7783" t="s">
        <v>29257</v>
      </c>
      <c r="L7783" t="s">
        <v>29258</v>
      </c>
      <c r="M7783">
        <v>2.108333333</v>
      </c>
      <c r="N7783">
        <v>0</v>
      </c>
      <c r="O7783">
        <v>0</v>
      </c>
      <c r="P7783">
        <v>33</v>
      </c>
      <c r="Q7783">
        <v>1245</v>
      </c>
      <c r="R7783">
        <v>0</v>
      </c>
      <c r="S7783">
        <v>0</v>
      </c>
      <c r="T7783">
        <v>69.575000000000003</v>
      </c>
      <c r="U7783">
        <v>2624.875</v>
      </c>
    </row>
    <row r="7784" spans="1:21" x14ac:dyDescent="0.25">
      <c r="A7784" t="s">
        <v>29259</v>
      </c>
      <c r="B7784">
        <v>1</v>
      </c>
      <c r="C7784" t="s">
        <v>79</v>
      </c>
      <c r="D7784" t="s">
        <v>110</v>
      </c>
      <c r="E7784" t="s">
        <v>29260</v>
      </c>
      <c r="F7784" t="s">
        <v>140</v>
      </c>
      <c r="G7784" t="s">
        <v>72</v>
      </c>
      <c r="H7784" t="s">
        <v>129</v>
      </c>
      <c r="I7784" t="s">
        <v>22</v>
      </c>
      <c r="J7784" t="s">
        <v>141</v>
      </c>
      <c r="K7784" t="s">
        <v>29261</v>
      </c>
      <c r="L7784" t="s">
        <v>29262</v>
      </c>
      <c r="M7784">
        <v>0.52805555500000001</v>
      </c>
      <c r="N7784">
        <v>0</v>
      </c>
      <c r="O7784">
        <v>0</v>
      </c>
      <c r="P7784">
        <v>3</v>
      </c>
      <c r="Q7784">
        <v>85</v>
      </c>
      <c r="R7784">
        <v>0</v>
      </c>
      <c r="S7784">
        <v>0</v>
      </c>
      <c r="T7784">
        <v>1.5841670000000001</v>
      </c>
      <c r="U7784">
        <v>44.884721999999996</v>
      </c>
    </row>
    <row r="7785" spans="1:21" x14ac:dyDescent="0.25">
      <c r="A7785" t="s">
        <v>29263</v>
      </c>
      <c r="B7785">
        <v>1</v>
      </c>
      <c r="C7785" t="s">
        <v>79</v>
      </c>
      <c r="D7785" t="s">
        <v>110</v>
      </c>
      <c r="E7785" t="s">
        <v>977</v>
      </c>
      <c r="F7785" t="s">
        <v>140</v>
      </c>
      <c r="G7785" t="s">
        <v>72</v>
      </c>
      <c r="H7785" t="s">
        <v>129</v>
      </c>
      <c r="I7785" t="s">
        <v>22</v>
      </c>
      <c r="J7785" t="s">
        <v>141</v>
      </c>
      <c r="K7785" t="s">
        <v>29264</v>
      </c>
      <c r="L7785" t="s">
        <v>29265</v>
      </c>
      <c r="M7785">
        <v>0.55805555500000004</v>
      </c>
      <c r="N7785">
        <v>0</v>
      </c>
      <c r="O7785">
        <v>0</v>
      </c>
      <c r="P7785">
        <v>53</v>
      </c>
      <c r="Q7785">
        <v>367</v>
      </c>
      <c r="R7785">
        <v>0</v>
      </c>
      <c r="S7785">
        <v>0</v>
      </c>
      <c r="T7785">
        <v>29.576944000000001</v>
      </c>
      <c r="U7785">
        <v>204.806389</v>
      </c>
    </row>
    <row r="7786" spans="1:21" x14ac:dyDescent="0.25">
      <c r="A7786" t="s">
        <v>29266</v>
      </c>
      <c r="B7786">
        <v>1</v>
      </c>
      <c r="C7786" t="s">
        <v>79</v>
      </c>
      <c r="D7786" t="s">
        <v>110</v>
      </c>
      <c r="E7786" t="s">
        <v>29267</v>
      </c>
      <c r="F7786" t="s">
        <v>2199</v>
      </c>
      <c r="G7786" t="s">
        <v>71</v>
      </c>
      <c r="H7786" t="s">
        <v>129</v>
      </c>
      <c r="I7786" t="s">
        <v>24</v>
      </c>
      <c r="J7786" t="s">
        <v>141</v>
      </c>
      <c r="K7786" t="s">
        <v>29268</v>
      </c>
      <c r="L7786" t="s">
        <v>29269</v>
      </c>
      <c r="M7786">
        <v>1.271111111</v>
      </c>
      <c r="N7786">
        <v>0</v>
      </c>
      <c r="O7786">
        <v>0</v>
      </c>
      <c r="P7786">
        <v>0</v>
      </c>
      <c r="Q7786">
        <v>20</v>
      </c>
      <c r="R7786">
        <v>0</v>
      </c>
      <c r="S7786">
        <v>0</v>
      </c>
      <c r="T7786">
        <v>0</v>
      </c>
      <c r="U7786">
        <v>25.422222000000001</v>
      </c>
    </row>
    <row r="7787" spans="1:21" x14ac:dyDescent="0.25">
      <c r="A7787" t="s">
        <v>29270</v>
      </c>
      <c r="B7787">
        <v>1</v>
      </c>
      <c r="C7787" t="s">
        <v>79</v>
      </c>
      <c r="D7787" t="s">
        <v>110</v>
      </c>
      <c r="E7787" t="s">
        <v>29271</v>
      </c>
      <c r="F7787" t="s">
        <v>5879</v>
      </c>
      <c r="G7787" t="s">
        <v>71</v>
      </c>
      <c r="H7787" t="s">
        <v>129</v>
      </c>
      <c r="I7787" t="s">
        <v>22</v>
      </c>
      <c r="J7787" t="s">
        <v>141</v>
      </c>
      <c r="K7787" t="s">
        <v>29272</v>
      </c>
      <c r="L7787" t="s">
        <v>29273</v>
      </c>
      <c r="M7787">
        <v>2.545833333</v>
      </c>
      <c r="N7787">
        <v>0</v>
      </c>
      <c r="O7787">
        <v>0</v>
      </c>
      <c r="P7787">
        <v>0</v>
      </c>
      <c r="Q7787">
        <v>20</v>
      </c>
      <c r="R7787">
        <v>0</v>
      </c>
      <c r="S7787">
        <v>0</v>
      </c>
      <c r="T7787">
        <v>0</v>
      </c>
      <c r="U7787">
        <v>50.916666999999997</v>
      </c>
    </row>
    <row r="7788" spans="1:21" x14ac:dyDescent="0.25">
      <c r="A7788" t="s">
        <v>29274</v>
      </c>
      <c r="B7788">
        <v>1</v>
      </c>
      <c r="C7788" t="s">
        <v>79</v>
      </c>
      <c r="D7788" t="s">
        <v>110</v>
      </c>
      <c r="E7788" t="s">
        <v>977</v>
      </c>
      <c r="F7788" t="s">
        <v>140</v>
      </c>
      <c r="G7788" t="s">
        <v>72</v>
      </c>
      <c r="H7788" t="s">
        <v>129</v>
      </c>
      <c r="I7788" t="s">
        <v>22</v>
      </c>
      <c r="J7788" t="s">
        <v>141</v>
      </c>
      <c r="K7788" t="s">
        <v>29275</v>
      </c>
      <c r="L7788" t="s">
        <v>29276</v>
      </c>
      <c r="M7788">
        <v>1.455833333</v>
      </c>
      <c r="N7788">
        <v>0</v>
      </c>
      <c r="O7788">
        <v>0</v>
      </c>
      <c r="P7788">
        <v>1</v>
      </c>
      <c r="Q7788">
        <v>65</v>
      </c>
      <c r="R7788">
        <v>0</v>
      </c>
      <c r="S7788">
        <v>0</v>
      </c>
      <c r="T7788">
        <v>1.4558329999999999</v>
      </c>
      <c r="U7788">
        <v>94.629166999999995</v>
      </c>
    </row>
    <row r="7789" spans="1:21" x14ac:dyDescent="0.25">
      <c r="A7789" t="s">
        <v>29277</v>
      </c>
      <c r="B7789">
        <v>1</v>
      </c>
      <c r="C7789" t="s">
        <v>79</v>
      </c>
      <c r="D7789" t="s">
        <v>110</v>
      </c>
      <c r="E7789" t="s">
        <v>977</v>
      </c>
      <c r="F7789" t="s">
        <v>140</v>
      </c>
      <c r="G7789" t="s">
        <v>72</v>
      </c>
      <c r="H7789" t="s">
        <v>168</v>
      </c>
      <c r="I7789" t="s">
        <v>22</v>
      </c>
      <c r="J7789" t="s">
        <v>141</v>
      </c>
      <c r="K7789" t="s">
        <v>29278</v>
      </c>
      <c r="L7789" t="s">
        <v>29279</v>
      </c>
      <c r="M7789">
        <v>2.4166666E-2</v>
      </c>
      <c r="N7789">
        <v>0</v>
      </c>
      <c r="O7789">
        <v>0</v>
      </c>
      <c r="P7789">
        <v>53</v>
      </c>
      <c r="Q7789">
        <v>367</v>
      </c>
      <c r="R7789">
        <v>0</v>
      </c>
      <c r="S7789">
        <v>0</v>
      </c>
      <c r="T7789">
        <v>1.2808330000000001</v>
      </c>
      <c r="U7789">
        <v>8.8691659999999999</v>
      </c>
    </row>
    <row r="7790" spans="1:21" x14ac:dyDescent="0.25">
      <c r="A7790" t="s">
        <v>29280</v>
      </c>
      <c r="B7790">
        <v>1</v>
      </c>
      <c r="C7790" t="s">
        <v>78</v>
      </c>
      <c r="D7790" t="s">
        <v>86</v>
      </c>
      <c r="E7790" t="s">
        <v>29281</v>
      </c>
      <c r="F7790" t="s">
        <v>5070</v>
      </c>
      <c r="G7790" t="s">
        <v>71</v>
      </c>
      <c r="H7790" t="s">
        <v>129</v>
      </c>
      <c r="I7790" t="s">
        <v>22</v>
      </c>
      <c r="J7790" t="s">
        <v>141</v>
      </c>
      <c r="K7790" t="s">
        <v>29282</v>
      </c>
      <c r="L7790" t="s">
        <v>29283</v>
      </c>
      <c r="M7790">
        <v>7.7305555549999996</v>
      </c>
      <c r="N7790">
        <v>0</v>
      </c>
      <c r="O7790">
        <v>3</v>
      </c>
      <c r="P7790">
        <v>0</v>
      </c>
      <c r="Q7790">
        <v>0</v>
      </c>
      <c r="R7790">
        <v>0</v>
      </c>
      <c r="S7790">
        <v>23.191666999999999</v>
      </c>
      <c r="T7790">
        <v>0</v>
      </c>
      <c r="U7790">
        <v>0</v>
      </c>
    </row>
    <row r="7791" spans="1:21" x14ac:dyDescent="0.25">
      <c r="A7791" t="s">
        <v>29284</v>
      </c>
      <c r="B7791">
        <v>1</v>
      </c>
      <c r="C7791" t="s">
        <v>78</v>
      </c>
      <c r="D7791" t="s">
        <v>86</v>
      </c>
      <c r="E7791" t="s">
        <v>21182</v>
      </c>
      <c r="F7791" t="s">
        <v>5842</v>
      </c>
      <c r="G7791" t="s">
        <v>71</v>
      </c>
      <c r="H7791" t="s">
        <v>129</v>
      </c>
      <c r="I7791" t="s">
        <v>22</v>
      </c>
      <c r="J7791" t="s">
        <v>141</v>
      </c>
      <c r="K7791" t="s">
        <v>29285</v>
      </c>
      <c r="L7791" t="s">
        <v>29286</v>
      </c>
      <c r="M7791">
        <v>7.1413888879999998</v>
      </c>
      <c r="N7791">
        <v>0</v>
      </c>
      <c r="O7791">
        <v>76</v>
      </c>
      <c r="P7791">
        <v>0</v>
      </c>
      <c r="Q7791">
        <v>0</v>
      </c>
      <c r="R7791">
        <v>0</v>
      </c>
      <c r="S7791">
        <v>542.74555499999997</v>
      </c>
      <c r="T7791">
        <v>0</v>
      </c>
      <c r="U7791">
        <v>0</v>
      </c>
    </row>
    <row r="7792" spans="1:21" x14ac:dyDescent="0.25">
      <c r="A7792" t="s">
        <v>29287</v>
      </c>
      <c r="B7792">
        <v>1</v>
      </c>
      <c r="C7792" t="s">
        <v>78</v>
      </c>
      <c r="D7792" t="s">
        <v>83</v>
      </c>
      <c r="E7792" t="s">
        <v>29288</v>
      </c>
      <c r="F7792" t="s">
        <v>4991</v>
      </c>
      <c r="G7792" t="s">
        <v>71</v>
      </c>
      <c r="H7792" t="s">
        <v>129</v>
      </c>
      <c r="I7792" t="s">
        <v>22</v>
      </c>
      <c r="J7792" t="s">
        <v>141</v>
      </c>
      <c r="K7792" t="s">
        <v>29289</v>
      </c>
      <c r="L7792" t="s">
        <v>29290</v>
      </c>
      <c r="M7792">
        <v>0.95833333300000001</v>
      </c>
      <c r="N7792">
        <v>0</v>
      </c>
      <c r="O7792">
        <v>1</v>
      </c>
      <c r="P7792">
        <v>0</v>
      </c>
      <c r="Q7792">
        <v>0</v>
      </c>
      <c r="R7792">
        <v>0</v>
      </c>
      <c r="S7792">
        <v>0.95833299999999999</v>
      </c>
      <c r="T7792">
        <v>0</v>
      </c>
      <c r="U7792">
        <v>0</v>
      </c>
    </row>
    <row r="7793" spans="1:21" x14ac:dyDescent="0.25">
      <c r="A7793" t="s">
        <v>29291</v>
      </c>
      <c r="B7793">
        <v>1</v>
      </c>
      <c r="C7793" t="s">
        <v>79</v>
      </c>
      <c r="D7793" t="s">
        <v>124</v>
      </c>
      <c r="E7793" t="s">
        <v>29292</v>
      </c>
      <c r="F7793" t="s">
        <v>5279</v>
      </c>
      <c r="G7793" t="s">
        <v>72</v>
      </c>
      <c r="H7793" t="s">
        <v>129</v>
      </c>
      <c r="I7793" t="s">
        <v>22</v>
      </c>
      <c r="J7793" t="s">
        <v>141</v>
      </c>
      <c r="K7793" t="s">
        <v>29293</v>
      </c>
      <c r="L7793" t="s">
        <v>29294</v>
      </c>
      <c r="M7793">
        <v>0.78166666600000001</v>
      </c>
      <c r="N7793">
        <v>1</v>
      </c>
      <c r="O7793">
        <v>106</v>
      </c>
      <c r="P7793">
        <v>0</v>
      </c>
      <c r="Q7793">
        <v>7</v>
      </c>
      <c r="R7793">
        <v>0.781667</v>
      </c>
      <c r="S7793">
        <v>82.856667000000002</v>
      </c>
      <c r="T7793">
        <v>0</v>
      </c>
      <c r="U7793">
        <v>5.4716670000000001</v>
      </c>
    </row>
    <row r="7794" spans="1:21" x14ac:dyDescent="0.25">
      <c r="A7794" t="s">
        <v>29295</v>
      </c>
      <c r="B7794">
        <v>1</v>
      </c>
      <c r="C7794" t="s">
        <v>79</v>
      </c>
      <c r="D7794" t="s">
        <v>124</v>
      </c>
      <c r="E7794" t="s">
        <v>29296</v>
      </c>
      <c r="F7794" t="s">
        <v>140</v>
      </c>
      <c r="G7794" t="s">
        <v>72</v>
      </c>
      <c r="H7794" t="s">
        <v>129</v>
      </c>
      <c r="I7794" t="s">
        <v>22</v>
      </c>
      <c r="J7794" t="s">
        <v>141</v>
      </c>
      <c r="K7794" t="s">
        <v>29297</v>
      </c>
      <c r="L7794" t="s">
        <v>29298</v>
      </c>
      <c r="M7794">
        <v>0.36305555499999997</v>
      </c>
      <c r="N7794">
        <v>21</v>
      </c>
      <c r="O7794">
        <v>490</v>
      </c>
      <c r="P7794">
        <v>2</v>
      </c>
      <c r="Q7794">
        <v>30</v>
      </c>
      <c r="R7794">
        <v>7.6241669999999999</v>
      </c>
      <c r="S7794">
        <v>177.897222</v>
      </c>
      <c r="T7794">
        <v>0.72611099999999995</v>
      </c>
      <c r="U7794">
        <v>10.891667</v>
      </c>
    </row>
    <row r="7795" spans="1:21" x14ac:dyDescent="0.25">
      <c r="A7795" t="s">
        <v>29299</v>
      </c>
      <c r="B7795">
        <v>1</v>
      </c>
      <c r="C7795" t="s">
        <v>78</v>
      </c>
      <c r="D7795" t="s">
        <v>96</v>
      </c>
      <c r="E7795" t="s">
        <v>29300</v>
      </c>
      <c r="F7795" t="s">
        <v>154</v>
      </c>
      <c r="G7795" t="s">
        <v>72</v>
      </c>
      <c r="H7795" t="s">
        <v>129</v>
      </c>
      <c r="I7795" t="s">
        <v>22</v>
      </c>
      <c r="J7795" t="s">
        <v>141</v>
      </c>
      <c r="K7795" t="s">
        <v>29301</v>
      </c>
      <c r="L7795" t="s">
        <v>29302</v>
      </c>
      <c r="M7795">
        <v>0.96694444400000001</v>
      </c>
      <c r="N7795">
        <v>0</v>
      </c>
      <c r="O7795">
        <v>172</v>
      </c>
      <c r="P7795">
        <v>42</v>
      </c>
      <c r="Q7795">
        <v>110</v>
      </c>
      <c r="R7795">
        <v>0</v>
      </c>
      <c r="S7795">
        <v>166.31444400000001</v>
      </c>
      <c r="T7795">
        <v>40.611666999999997</v>
      </c>
      <c r="U7795">
        <v>106.363889</v>
      </c>
    </row>
    <row r="7796" spans="1:21" x14ac:dyDescent="0.25">
      <c r="A7796" t="s">
        <v>29303</v>
      </c>
      <c r="B7796">
        <v>1</v>
      </c>
      <c r="C7796" t="s">
        <v>78</v>
      </c>
      <c r="D7796" t="s">
        <v>96</v>
      </c>
      <c r="E7796" t="s">
        <v>1285</v>
      </c>
      <c r="F7796" t="s">
        <v>140</v>
      </c>
      <c r="G7796" t="s">
        <v>72</v>
      </c>
      <c r="H7796" t="s">
        <v>129</v>
      </c>
      <c r="I7796" t="s">
        <v>22</v>
      </c>
      <c r="J7796" t="s">
        <v>141</v>
      </c>
      <c r="K7796" t="s">
        <v>29304</v>
      </c>
      <c r="L7796" t="s">
        <v>29305</v>
      </c>
      <c r="M7796">
        <v>0.116388888</v>
      </c>
      <c r="N7796">
        <v>0</v>
      </c>
      <c r="O7796">
        <v>192</v>
      </c>
      <c r="P7796">
        <v>42</v>
      </c>
      <c r="Q7796">
        <v>111</v>
      </c>
      <c r="R7796">
        <v>0</v>
      </c>
      <c r="S7796">
        <v>22.346665999999999</v>
      </c>
      <c r="T7796">
        <v>4.8883330000000003</v>
      </c>
      <c r="U7796">
        <v>12.919167</v>
      </c>
    </row>
    <row r="7797" spans="1:21" x14ac:dyDescent="0.25">
      <c r="A7797" t="s">
        <v>29306</v>
      </c>
      <c r="B7797">
        <v>1</v>
      </c>
      <c r="C7797" t="s">
        <v>78</v>
      </c>
      <c r="D7797" t="s">
        <v>96</v>
      </c>
      <c r="E7797" t="s">
        <v>23257</v>
      </c>
      <c r="F7797" t="s">
        <v>140</v>
      </c>
      <c r="G7797" t="s">
        <v>72</v>
      </c>
      <c r="H7797" t="s">
        <v>129</v>
      </c>
      <c r="I7797" t="s">
        <v>22</v>
      </c>
      <c r="J7797" t="s">
        <v>141</v>
      </c>
      <c r="K7797" t="s">
        <v>29307</v>
      </c>
      <c r="L7797" t="s">
        <v>29308</v>
      </c>
      <c r="M7797">
        <v>0.50888888799999998</v>
      </c>
      <c r="N7797">
        <v>0</v>
      </c>
      <c r="O7797">
        <v>88</v>
      </c>
      <c r="P7797">
        <v>14</v>
      </c>
      <c r="Q7797">
        <v>26</v>
      </c>
      <c r="R7797">
        <v>0</v>
      </c>
      <c r="S7797">
        <v>44.782221999999997</v>
      </c>
      <c r="T7797">
        <v>7.1244440000000004</v>
      </c>
      <c r="U7797">
        <v>13.231111</v>
      </c>
    </row>
    <row r="7798" spans="1:21" x14ac:dyDescent="0.25">
      <c r="A7798" t="s">
        <v>29309</v>
      </c>
      <c r="B7798">
        <v>1</v>
      </c>
      <c r="C7798" t="s">
        <v>78</v>
      </c>
      <c r="D7798" t="s">
        <v>96</v>
      </c>
      <c r="E7798" t="s">
        <v>1285</v>
      </c>
      <c r="F7798" t="s">
        <v>140</v>
      </c>
      <c r="G7798" t="s">
        <v>72</v>
      </c>
      <c r="H7798" t="s">
        <v>129</v>
      </c>
      <c r="I7798" t="s">
        <v>22</v>
      </c>
      <c r="J7798" t="s">
        <v>141</v>
      </c>
      <c r="K7798" t="s">
        <v>29310</v>
      </c>
      <c r="L7798" t="s">
        <v>29311</v>
      </c>
      <c r="M7798">
        <v>0.74527777699999997</v>
      </c>
      <c r="N7798">
        <v>0</v>
      </c>
      <c r="O7798">
        <v>0</v>
      </c>
      <c r="P7798">
        <v>1</v>
      </c>
      <c r="Q7798">
        <v>27</v>
      </c>
      <c r="R7798">
        <v>0</v>
      </c>
      <c r="S7798">
        <v>0</v>
      </c>
      <c r="T7798">
        <v>0.745278</v>
      </c>
      <c r="U7798">
        <v>20.122499999999999</v>
      </c>
    </row>
    <row r="7799" spans="1:21" x14ac:dyDescent="0.25">
      <c r="A7799" t="s">
        <v>29312</v>
      </c>
      <c r="B7799">
        <v>1</v>
      </c>
      <c r="C7799" t="s">
        <v>78</v>
      </c>
      <c r="D7799" t="s">
        <v>96</v>
      </c>
      <c r="E7799" t="s">
        <v>1285</v>
      </c>
      <c r="F7799" t="s">
        <v>154</v>
      </c>
      <c r="G7799" t="s">
        <v>72</v>
      </c>
      <c r="H7799" t="s">
        <v>129</v>
      </c>
      <c r="I7799" t="s">
        <v>22</v>
      </c>
      <c r="J7799" t="s">
        <v>141</v>
      </c>
      <c r="K7799" t="s">
        <v>29313</v>
      </c>
      <c r="L7799" t="s">
        <v>29314</v>
      </c>
      <c r="M7799">
        <v>0.50111111100000005</v>
      </c>
      <c r="N7799">
        <v>0</v>
      </c>
      <c r="O7799">
        <v>193</v>
      </c>
      <c r="P7799">
        <v>42</v>
      </c>
      <c r="Q7799">
        <v>110</v>
      </c>
      <c r="R7799">
        <v>0</v>
      </c>
      <c r="S7799">
        <v>96.714444</v>
      </c>
      <c r="T7799">
        <v>21.046666999999999</v>
      </c>
      <c r="U7799">
        <v>55.122222000000001</v>
      </c>
    </row>
    <row r="7800" spans="1:21" x14ac:dyDescent="0.25">
      <c r="A7800" t="s">
        <v>29315</v>
      </c>
      <c r="B7800">
        <v>1</v>
      </c>
      <c r="C7800" t="s">
        <v>78</v>
      </c>
      <c r="D7800" t="s">
        <v>96</v>
      </c>
      <c r="E7800" t="s">
        <v>1289</v>
      </c>
      <c r="F7800" t="s">
        <v>140</v>
      </c>
      <c r="G7800" t="s">
        <v>72</v>
      </c>
      <c r="H7800" t="s">
        <v>129</v>
      </c>
      <c r="I7800" t="s">
        <v>22</v>
      </c>
      <c r="J7800" t="s">
        <v>141</v>
      </c>
      <c r="K7800" t="s">
        <v>29316</v>
      </c>
      <c r="L7800" t="s">
        <v>29317</v>
      </c>
      <c r="M7800">
        <v>0.382222222</v>
      </c>
      <c r="N7800">
        <v>0</v>
      </c>
      <c r="O7800">
        <v>168</v>
      </c>
      <c r="P7800">
        <v>54</v>
      </c>
      <c r="Q7800">
        <v>277</v>
      </c>
      <c r="R7800">
        <v>0</v>
      </c>
      <c r="S7800">
        <v>64.213333000000006</v>
      </c>
      <c r="T7800">
        <v>20.64</v>
      </c>
      <c r="U7800">
        <v>105.87555500000001</v>
      </c>
    </row>
    <row r="7801" spans="1:21" x14ac:dyDescent="0.25">
      <c r="A7801" t="s">
        <v>29318</v>
      </c>
      <c r="B7801">
        <v>1</v>
      </c>
      <c r="C7801" t="s">
        <v>78</v>
      </c>
      <c r="D7801" t="s">
        <v>96</v>
      </c>
      <c r="E7801" t="s">
        <v>1289</v>
      </c>
      <c r="F7801" t="s">
        <v>140</v>
      </c>
      <c r="G7801" t="s">
        <v>72</v>
      </c>
      <c r="H7801" t="s">
        <v>129</v>
      </c>
      <c r="I7801" t="s">
        <v>22</v>
      </c>
      <c r="J7801" t="s">
        <v>141</v>
      </c>
      <c r="K7801" t="s">
        <v>29319</v>
      </c>
      <c r="L7801" t="s">
        <v>29320</v>
      </c>
      <c r="M7801">
        <v>0.36194444399999998</v>
      </c>
      <c r="N7801">
        <v>0</v>
      </c>
      <c r="O7801">
        <v>0</v>
      </c>
      <c r="P7801">
        <v>1</v>
      </c>
      <c r="Q7801">
        <v>148</v>
      </c>
      <c r="R7801">
        <v>0</v>
      </c>
      <c r="S7801">
        <v>0</v>
      </c>
      <c r="T7801">
        <v>0.36194399999999999</v>
      </c>
      <c r="U7801">
        <v>53.567777999999997</v>
      </c>
    </row>
    <row r="7802" spans="1:21" x14ac:dyDescent="0.25">
      <c r="A7802" t="s">
        <v>29321</v>
      </c>
      <c r="B7802">
        <v>1</v>
      </c>
      <c r="C7802" t="s">
        <v>78</v>
      </c>
      <c r="D7802" t="s">
        <v>93</v>
      </c>
      <c r="E7802" t="s">
        <v>29322</v>
      </c>
      <c r="F7802" t="s">
        <v>140</v>
      </c>
      <c r="G7802" t="s">
        <v>72</v>
      </c>
      <c r="H7802" t="s">
        <v>129</v>
      </c>
      <c r="I7802" t="s">
        <v>22</v>
      </c>
      <c r="J7802" t="s">
        <v>141</v>
      </c>
      <c r="K7802" t="s">
        <v>29323</v>
      </c>
      <c r="L7802" t="s">
        <v>29324</v>
      </c>
      <c r="M7802">
        <v>0.115833333</v>
      </c>
      <c r="N7802">
        <v>21</v>
      </c>
      <c r="O7802">
        <v>956</v>
      </c>
      <c r="P7802">
        <v>76</v>
      </c>
      <c r="Q7802">
        <v>313</v>
      </c>
      <c r="R7802">
        <v>2.4325000000000001</v>
      </c>
      <c r="S7802">
        <v>110.736666</v>
      </c>
      <c r="T7802">
        <v>8.8033330000000003</v>
      </c>
      <c r="U7802">
        <v>36.255833000000003</v>
      </c>
    </row>
    <row r="7803" spans="1:21" x14ac:dyDescent="0.25">
      <c r="A7803" t="s">
        <v>29325</v>
      </c>
      <c r="B7803">
        <v>1</v>
      </c>
      <c r="C7803" t="s">
        <v>78</v>
      </c>
      <c r="D7803" t="s">
        <v>96</v>
      </c>
      <c r="E7803" t="s">
        <v>27030</v>
      </c>
      <c r="F7803" t="s">
        <v>5012</v>
      </c>
      <c r="G7803" t="s">
        <v>72</v>
      </c>
      <c r="H7803" t="s">
        <v>129</v>
      </c>
      <c r="I7803" t="s">
        <v>22</v>
      </c>
      <c r="J7803" t="s">
        <v>141</v>
      </c>
      <c r="K7803" t="s">
        <v>29326</v>
      </c>
      <c r="L7803" t="s">
        <v>29327</v>
      </c>
      <c r="M7803">
        <v>3.7763888880000001</v>
      </c>
      <c r="N7803">
        <v>0</v>
      </c>
      <c r="O7803">
        <v>16</v>
      </c>
      <c r="P7803">
        <v>0</v>
      </c>
      <c r="Q7803">
        <v>1</v>
      </c>
      <c r="R7803">
        <v>0</v>
      </c>
      <c r="S7803">
        <v>60.422221999999998</v>
      </c>
      <c r="T7803">
        <v>0</v>
      </c>
      <c r="U7803">
        <v>3.776389</v>
      </c>
    </row>
    <row r="7804" spans="1:21" x14ac:dyDescent="0.25">
      <c r="A7804" t="s">
        <v>29328</v>
      </c>
      <c r="B7804">
        <v>1</v>
      </c>
      <c r="C7804" t="s">
        <v>78</v>
      </c>
      <c r="D7804" t="s">
        <v>96</v>
      </c>
      <c r="E7804" t="s">
        <v>27030</v>
      </c>
      <c r="F7804" t="s">
        <v>5012</v>
      </c>
      <c r="G7804" t="s">
        <v>72</v>
      </c>
      <c r="H7804" t="s">
        <v>129</v>
      </c>
      <c r="I7804" t="s">
        <v>22</v>
      </c>
      <c r="J7804" t="s">
        <v>141</v>
      </c>
      <c r="K7804" t="s">
        <v>29329</v>
      </c>
      <c r="L7804" t="s">
        <v>29330</v>
      </c>
      <c r="M7804">
        <v>3.9811111110000001</v>
      </c>
      <c r="N7804">
        <v>0</v>
      </c>
      <c r="O7804">
        <v>15</v>
      </c>
      <c r="P7804">
        <v>0</v>
      </c>
      <c r="Q7804">
        <v>2</v>
      </c>
      <c r="R7804">
        <v>0</v>
      </c>
      <c r="S7804">
        <v>59.716667000000001</v>
      </c>
      <c r="T7804">
        <v>0</v>
      </c>
      <c r="U7804">
        <v>7.9622219999999997</v>
      </c>
    </row>
    <row r="7805" spans="1:21" x14ac:dyDescent="0.25">
      <c r="A7805" t="s">
        <v>29331</v>
      </c>
      <c r="B7805">
        <v>1</v>
      </c>
      <c r="C7805" t="s">
        <v>78</v>
      </c>
      <c r="D7805" t="s">
        <v>96</v>
      </c>
      <c r="E7805" t="s">
        <v>29332</v>
      </c>
      <c r="F7805" t="s">
        <v>4986</v>
      </c>
      <c r="G7805" t="s">
        <v>71</v>
      </c>
      <c r="H7805" t="s">
        <v>129</v>
      </c>
      <c r="I7805" t="s">
        <v>22</v>
      </c>
      <c r="J7805" t="s">
        <v>141</v>
      </c>
      <c r="K7805" t="s">
        <v>29333</v>
      </c>
      <c r="L7805" t="s">
        <v>29334</v>
      </c>
      <c r="M7805">
        <v>2.9841666660000001</v>
      </c>
      <c r="N7805">
        <v>0</v>
      </c>
      <c r="O7805">
        <v>3</v>
      </c>
      <c r="P7805">
        <v>0</v>
      </c>
      <c r="Q7805">
        <v>1</v>
      </c>
      <c r="R7805">
        <v>0</v>
      </c>
      <c r="S7805">
        <v>8.9525000000000006</v>
      </c>
      <c r="T7805">
        <v>0</v>
      </c>
      <c r="U7805">
        <v>2.9841669999999998</v>
      </c>
    </row>
    <row r="7806" spans="1:21" x14ac:dyDescent="0.25">
      <c r="A7806" t="s">
        <v>29335</v>
      </c>
      <c r="B7806">
        <v>1</v>
      </c>
      <c r="C7806" t="s">
        <v>78</v>
      </c>
      <c r="D7806" t="s">
        <v>96</v>
      </c>
      <c r="E7806" t="s">
        <v>29336</v>
      </c>
      <c r="F7806" t="s">
        <v>140</v>
      </c>
      <c r="G7806" t="s">
        <v>72</v>
      </c>
      <c r="H7806" t="s">
        <v>129</v>
      </c>
      <c r="I7806" t="s">
        <v>22</v>
      </c>
      <c r="J7806" t="s">
        <v>141</v>
      </c>
      <c r="K7806" t="s">
        <v>29337</v>
      </c>
      <c r="L7806" t="s">
        <v>29338</v>
      </c>
      <c r="M7806">
        <v>0.336388888</v>
      </c>
      <c r="N7806">
        <v>6</v>
      </c>
      <c r="O7806">
        <v>3411</v>
      </c>
      <c r="P7806">
        <v>142</v>
      </c>
      <c r="Q7806">
        <v>113</v>
      </c>
      <c r="R7806">
        <v>2.0183330000000002</v>
      </c>
      <c r="S7806">
        <v>1147.422497</v>
      </c>
      <c r="T7806">
        <v>47.767221999999997</v>
      </c>
      <c r="U7806">
        <v>38.011944</v>
      </c>
    </row>
    <row r="7807" spans="1:21" x14ac:dyDescent="0.25">
      <c r="A7807" t="s">
        <v>29339</v>
      </c>
      <c r="B7807">
        <v>1</v>
      </c>
      <c r="C7807" t="s">
        <v>78</v>
      </c>
      <c r="D7807" t="s">
        <v>96</v>
      </c>
      <c r="E7807" t="s">
        <v>29340</v>
      </c>
      <c r="F7807" t="s">
        <v>140</v>
      </c>
      <c r="G7807" t="s">
        <v>72</v>
      </c>
      <c r="H7807" t="s">
        <v>129</v>
      </c>
      <c r="I7807" t="s">
        <v>22</v>
      </c>
      <c r="J7807" t="s">
        <v>141</v>
      </c>
      <c r="K7807" t="s">
        <v>29341</v>
      </c>
      <c r="L7807" t="s">
        <v>29342</v>
      </c>
      <c r="M7807">
        <v>0.44805555499999999</v>
      </c>
      <c r="N7807">
        <v>0</v>
      </c>
      <c r="O7807">
        <v>803</v>
      </c>
      <c r="P7807">
        <v>38</v>
      </c>
      <c r="Q7807">
        <v>15</v>
      </c>
      <c r="R7807">
        <v>0</v>
      </c>
      <c r="S7807">
        <v>359.788611</v>
      </c>
      <c r="T7807">
        <v>17.026111</v>
      </c>
      <c r="U7807">
        <v>6.7208329999999998</v>
      </c>
    </row>
    <row r="7808" spans="1:21" x14ac:dyDescent="0.25">
      <c r="A7808" t="s">
        <v>29343</v>
      </c>
      <c r="B7808">
        <v>1</v>
      </c>
      <c r="C7808" t="s">
        <v>78</v>
      </c>
      <c r="D7808" t="s">
        <v>96</v>
      </c>
      <c r="E7808" t="s">
        <v>29344</v>
      </c>
      <c r="F7808" t="s">
        <v>128</v>
      </c>
      <c r="G7808" t="s">
        <v>72</v>
      </c>
      <c r="H7808" t="s">
        <v>129</v>
      </c>
      <c r="I7808" t="s">
        <v>22</v>
      </c>
      <c r="J7808" t="s">
        <v>130</v>
      </c>
      <c r="K7808" t="s">
        <v>29345</v>
      </c>
      <c r="L7808" t="s">
        <v>29346</v>
      </c>
      <c r="M7808">
        <v>0.67861111100000004</v>
      </c>
      <c r="N7808">
        <v>2</v>
      </c>
      <c r="O7808">
        <v>323</v>
      </c>
      <c r="P7808">
        <v>0</v>
      </c>
      <c r="Q7808">
        <v>0</v>
      </c>
      <c r="R7808">
        <v>1.3572219999999999</v>
      </c>
      <c r="S7808">
        <v>219.19138899999999</v>
      </c>
      <c r="T7808">
        <v>0</v>
      </c>
      <c r="U7808">
        <v>0</v>
      </c>
    </row>
    <row r="7809" spans="1:21" x14ac:dyDescent="0.25">
      <c r="A7809" t="s">
        <v>29347</v>
      </c>
      <c r="B7809">
        <v>1</v>
      </c>
      <c r="C7809" t="s">
        <v>78</v>
      </c>
      <c r="D7809" t="s">
        <v>96</v>
      </c>
      <c r="E7809" t="s">
        <v>29336</v>
      </c>
      <c r="F7809" t="s">
        <v>154</v>
      </c>
      <c r="G7809" t="s">
        <v>72</v>
      </c>
      <c r="H7809" t="s">
        <v>129</v>
      </c>
      <c r="I7809" t="s">
        <v>22</v>
      </c>
      <c r="J7809" t="s">
        <v>141</v>
      </c>
      <c r="K7809" t="s">
        <v>29348</v>
      </c>
      <c r="L7809" t="s">
        <v>29349</v>
      </c>
      <c r="M7809">
        <v>0.185277777</v>
      </c>
      <c r="N7809">
        <v>6</v>
      </c>
      <c r="O7809">
        <v>3411</v>
      </c>
      <c r="P7809">
        <v>142</v>
      </c>
      <c r="Q7809">
        <v>113</v>
      </c>
      <c r="R7809">
        <v>1.111667</v>
      </c>
      <c r="S7809">
        <v>631.98249699999997</v>
      </c>
      <c r="T7809">
        <v>26.309443999999999</v>
      </c>
      <c r="U7809">
        <v>20.936388999999998</v>
      </c>
    </row>
    <row r="7810" spans="1:21" x14ac:dyDescent="0.25">
      <c r="A7810" t="s">
        <v>29350</v>
      </c>
      <c r="B7810">
        <v>1</v>
      </c>
      <c r="C7810" t="s">
        <v>78</v>
      </c>
      <c r="D7810" t="s">
        <v>96</v>
      </c>
      <c r="E7810" t="s">
        <v>1416</v>
      </c>
      <c r="F7810" t="s">
        <v>177</v>
      </c>
      <c r="G7810" t="s">
        <v>72</v>
      </c>
      <c r="H7810" t="s">
        <v>129</v>
      </c>
      <c r="I7810" t="s">
        <v>22</v>
      </c>
      <c r="J7810" t="s">
        <v>130</v>
      </c>
      <c r="K7810" t="s">
        <v>29351</v>
      </c>
      <c r="L7810" t="s">
        <v>29352</v>
      </c>
      <c r="M7810">
        <v>1.5666666659999999</v>
      </c>
      <c r="N7810">
        <v>67</v>
      </c>
      <c r="O7810">
        <v>17409</v>
      </c>
      <c r="P7810">
        <v>344</v>
      </c>
      <c r="Q7810">
        <v>537</v>
      </c>
      <c r="R7810">
        <v>104.966667</v>
      </c>
      <c r="S7810">
        <v>27274.099988000002</v>
      </c>
      <c r="T7810">
        <v>538.93333299999995</v>
      </c>
      <c r="U7810">
        <v>841.3</v>
      </c>
    </row>
    <row r="7811" spans="1:21" x14ac:dyDescent="0.25">
      <c r="A7811" t="s">
        <v>29353</v>
      </c>
      <c r="B7811">
        <v>1</v>
      </c>
      <c r="C7811" t="s">
        <v>78</v>
      </c>
      <c r="D7811" t="s">
        <v>96</v>
      </c>
      <c r="E7811" t="s">
        <v>1420</v>
      </c>
      <c r="F7811" t="s">
        <v>140</v>
      </c>
      <c r="G7811" t="s">
        <v>72</v>
      </c>
      <c r="H7811" t="s">
        <v>129</v>
      </c>
      <c r="I7811" t="s">
        <v>22</v>
      </c>
      <c r="J7811" t="s">
        <v>141</v>
      </c>
      <c r="K7811" t="s">
        <v>29354</v>
      </c>
      <c r="L7811" t="s">
        <v>29355</v>
      </c>
      <c r="M7811">
        <v>0.08</v>
      </c>
      <c r="N7811">
        <v>6</v>
      </c>
      <c r="O7811">
        <v>3411</v>
      </c>
      <c r="P7811">
        <v>142</v>
      </c>
      <c r="Q7811">
        <v>113</v>
      </c>
      <c r="R7811">
        <v>0.48</v>
      </c>
      <c r="S7811">
        <v>272.88</v>
      </c>
      <c r="T7811">
        <v>11.36</v>
      </c>
      <c r="U7811">
        <v>9.0399999999999991</v>
      </c>
    </row>
    <row r="7812" spans="1:21" x14ac:dyDescent="0.25">
      <c r="A7812" t="s">
        <v>29356</v>
      </c>
      <c r="B7812">
        <v>1</v>
      </c>
      <c r="C7812" t="s">
        <v>78</v>
      </c>
      <c r="D7812" t="s">
        <v>96</v>
      </c>
      <c r="E7812" t="s">
        <v>29357</v>
      </c>
      <c r="F7812" t="s">
        <v>4991</v>
      </c>
      <c r="G7812" t="s">
        <v>71</v>
      </c>
      <c r="H7812" t="s">
        <v>129</v>
      </c>
      <c r="I7812" t="s">
        <v>22</v>
      </c>
      <c r="J7812" t="s">
        <v>141</v>
      </c>
      <c r="K7812" t="s">
        <v>29358</v>
      </c>
      <c r="L7812" t="s">
        <v>29359</v>
      </c>
      <c r="M7812">
        <v>1.5194444439999999</v>
      </c>
      <c r="N7812">
        <v>0</v>
      </c>
      <c r="O7812">
        <v>1</v>
      </c>
      <c r="P7812">
        <v>0</v>
      </c>
      <c r="Q7812">
        <v>0</v>
      </c>
      <c r="R7812">
        <v>0</v>
      </c>
      <c r="S7812">
        <v>1.519444</v>
      </c>
      <c r="T7812">
        <v>0</v>
      </c>
      <c r="U7812">
        <v>0</v>
      </c>
    </row>
    <row r="7813" spans="1:21" x14ac:dyDescent="0.25">
      <c r="A7813" t="s">
        <v>29360</v>
      </c>
      <c r="B7813">
        <v>1</v>
      </c>
      <c r="C7813" t="s">
        <v>78</v>
      </c>
      <c r="D7813" t="s">
        <v>96</v>
      </c>
      <c r="E7813" t="s">
        <v>29361</v>
      </c>
      <c r="F7813" t="s">
        <v>5012</v>
      </c>
      <c r="G7813" t="s">
        <v>72</v>
      </c>
      <c r="H7813" t="s">
        <v>129</v>
      </c>
      <c r="I7813" t="s">
        <v>22</v>
      </c>
      <c r="J7813" t="s">
        <v>141</v>
      </c>
      <c r="K7813" t="s">
        <v>29362</v>
      </c>
      <c r="L7813" t="s">
        <v>29363</v>
      </c>
      <c r="M7813">
        <v>2.3761111110000002</v>
      </c>
      <c r="N7813">
        <v>0</v>
      </c>
      <c r="O7813">
        <v>19</v>
      </c>
      <c r="P7813">
        <v>0</v>
      </c>
      <c r="Q7813">
        <v>0</v>
      </c>
      <c r="R7813">
        <v>0</v>
      </c>
      <c r="S7813">
        <v>45.146110999999998</v>
      </c>
      <c r="T7813">
        <v>0</v>
      </c>
      <c r="U7813">
        <v>0</v>
      </c>
    </row>
    <row r="7814" spans="1:21" x14ac:dyDescent="0.25">
      <c r="A7814" t="s">
        <v>29364</v>
      </c>
      <c r="B7814">
        <v>1</v>
      </c>
      <c r="C7814" t="s">
        <v>78</v>
      </c>
      <c r="D7814" t="s">
        <v>96</v>
      </c>
      <c r="E7814" t="s">
        <v>29365</v>
      </c>
      <c r="F7814" t="s">
        <v>4991</v>
      </c>
      <c r="G7814" t="s">
        <v>71</v>
      </c>
      <c r="H7814" t="s">
        <v>129</v>
      </c>
      <c r="I7814" t="s">
        <v>22</v>
      </c>
      <c r="J7814" t="s">
        <v>141</v>
      </c>
      <c r="K7814" t="s">
        <v>29366</v>
      </c>
      <c r="L7814" t="s">
        <v>29367</v>
      </c>
      <c r="M7814">
        <v>1.704722222</v>
      </c>
      <c r="N7814">
        <v>0</v>
      </c>
      <c r="O7814">
        <v>1</v>
      </c>
      <c r="P7814">
        <v>0</v>
      </c>
      <c r="Q7814">
        <v>0</v>
      </c>
      <c r="R7814">
        <v>0</v>
      </c>
      <c r="S7814">
        <v>1.7047220000000001</v>
      </c>
      <c r="T7814">
        <v>0</v>
      </c>
      <c r="U7814">
        <v>0</v>
      </c>
    </row>
    <row r="7815" spans="1:21" x14ac:dyDescent="0.25">
      <c r="A7815" t="s">
        <v>29368</v>
      </c>
      <c r="B7815">
        <v>1</v>
      </c>
      <c r="C7815" t="s">
        <v>78</v>
      </c>
      <c r="D7815" t="s">
        <v>96</v>
      </c>
      <c r="E7815" t="s">
        <v>29369</v>
      </c>
      <c r="F7815" t="s">
        <v>4991</v>
      </c>
      <c r="G7815" t="s">
        <v>71</v>
      </c>
      <c r="H7815" t="s">
        <v>129</v>
      </c>
      <c r="I7815" t="s">
        <v>22</v>
      </c>
      <c r="J7815" t="s">
        <v>141</v>
      </c>
      <c r="K7815" t="s">
        <v>29370</v>
      </c>
      <c r="L7815" t="s">
        <v>29371</v>
      </c>
      <c r="M7815">
        <v>1.5119444440000001</v>
      </c>
      <c r="N7815">
        <v>0</v>
      </c>
      <c r="O7815">
        <v>1</v>
      </c>
      <c r="P7815">
        <v>0</v>
      </c>
      <c r="Q7815">
        <v>0</v>
      </c>
      <c r="R7815">
        <v>0</v>
      </c>
      <c r="S7815">
        <v>1.511944</v>
      </c>
      <c r="T7815">
        <v>0</v>
      </c>
      <c r="U7815">
        <v>0</v>
      </c>
    </row>
    <row r="7816" spans="1:21" x14ac:dyDescent="0.25">
      <c r="A7816" t="s">
        <v>29372</v>
      </c>
      <c r="B7816">
        <v>1</v>
      </c>
      <c r="C7816" t="s">
        <v>78</v>
      </c>
      <c r="D7816" t="s">
        <v>96</v>
      </c>
      <c r="E7816" t="s">
        <v>29365</v>
      </c>
      <c r="F7816" t="s">
        <v>4991</v>
      </c>
      <c r="G7816" t="s">
        <v>71</v>
      </c>
      <c r="H7816" t="s">
        <v>129</v>
      </c>
      <c r="I7816" t="s">
        <v>22</v>
      </c>
      <c r="J7816" t="s">
        <v>141</v>
      </c>
      <c r="K7816" t="s">
        <v>29373</v>
      </c>
      <c r="L7816" t="s">
        <v>29374</v>
      </c>
      <c r="M7816">
        <v>3.1236111110000002</v>
      </c>
      <c r="N7816">
        <v>0</v>
      </c>
      <c r="O7816">
        <v>1</v>
      </c>
      <c r="P7816">
        <v>0</v>
      </c>
      <c r="Q7816">
        <v>0</v>
      </c>
      <c r="R7816">
        <v>0</v>
      </c>
      <c r="S7816">
        <v>3.1236109999999999</v>
      </c>
      <c r="T7816">
        <v>0</v>
      </c>
      <c r="U7816">
        <v>0</v>
      </c>
    </row>
    <row r="7817" spans="1:21" x14ac:dyDescent="0.25">
      <c r="A7817" t="s">
        <v>29375</v>
      </c>
      <c r="B7817">
        <v>1</v>
      </c>
      <c r="C7817" t="s">
        <v>78</v>
      </c>
      <c r="D7817" t="s">
        <v>96</v>
      </c>
      <c r="E7817" t="s">
        <v>29376</v>
      </c>
      <c r="F7817" t="s">
        <v>154</v>
      </c>
      <c r="G7817" t="s">
        <v>72</v>
      </c>
      <c r="H7817" t="s">
        <v>129</v>
      </c>
      <c r="I7817" t="s">
        <v>22</v>
      </c>
      <c r="J7817" t="s">
        <v>141</v>
      </c>
      <c r="K7817" t="s">
        <v>29377</v>
      </c>
      <c r="L7817" t="s">
        <v>152</v>
      </c>
      <c r="M7817">
        <v>0.140833333</v>
      </c>
      <c r="N7817">
        <v>0</v>
      </c>
      <c r="O7817">
        <v>87</v>
      </c>
      <c r="P7817">
        <v>20</v>
      </c>
      <c r="Q7817">
        <v>103</v>
      </c>
      <c r="R7817">
        <v>0</v>
      </c>
      <c r="S7817">
        <v>12.2525</v>
      </c>
      <c r="T7817">
        <v>2.8166669999999998</v>
      </c>
      <c r="U7817">
        <v>14.505833000000001</v>
      </c>
    </row>
    <row r="7818" spans="1:21" x14ac:dyDescent="0.25">
      <c r="A7818" t="s">
        <v>29378</v>
      </c>
      <c r="B7818">
        <v>1</v>
      </c>
      <c r="C7818" t="s">
        <v>78</v>
      </c>
      <c r="D7818" t="s">
        <v>90</v>
      </c>
      <c r="E7818" t="s">
        <v>8786</v>
      </c>
      <c r="F7818" t="s">
        <v>4996</v>
      </c>
      <c r="G7818" t="s">
        <v>71</v>
      </c>
      <c r="H7818" t="s">
        <v>129</v>
      </c>
      <c r="I7818" t="s">
        <v>22</v>
      </c>
      <c r="J7818" t="s">
        <v>141</v>
      </c>
      <c r="K7818" t="s">
        <v>29379</v>
      </c>
      <c r="L7818" t="s">
        <v>29380</v>
      </c>
      <c r="M7818">
        <v>1.989166666</v>
      </c>
      <c r="N7818">
        <v>0</v>
      </c>
      <c r="O7818">
        <v>76</v>
      </c>
      <c r="P7818">
        <v>0</v>
      </c>
      <c r="Q7818">
        <v>4</v>
      </c>
      <c r="R7818">
        <v>0</v>
      </c>
      <c r="S7818">
        <v>151.17666700000001</v>
      </c>
      <c r="T7818">
        <v>0</v>
      </c>
      <c r="U7818">
        <v>7.9566670000000004</v>
      </c>
    </row>
    <row r="7819" spans="1:21" x14ac:dyDescent="0.25">
      <c r="A7819" t="s">
        <v>29381</v>
      </c>
      <c r="B7819">
        <v>1</v>
      </c>
      <c r="C7819" t="s">
        <v>78</v>
      </c>
      <c r="D7819" t="s">
        <v>105</v>
      </c>
      <c r="E7819" t="s">
        <v>29382</v>
      </c>
      <c r="F7819" t="s">
        <v>5218</v>
      </c>
      <c r="G7819" t="s">
        <v>71</v>
      </c>
      <c r="H7819" t="s">
        <v>129</v>
      </c>
      <c r="I7819" t="s">
        <v>22</v>
      </c>
      <c r="J7819" t="s">
        <v>141</v>
      </c>
      <c r="K7819" t="s">
        <v>29383</v>
      </c>
      <c r="L7819" t="s">
        <v>29384</v>
      </c>
      <c r="M7819">
        <v>0.27222222200000001</v>
      </c>
      <c r="N7819">
        <v>0</v>
      </c>
      <c r="O7819">
        <v>0</v>
      </c>
      <c r="P7819">
        <v>1</v>
      </c>
      <c r="Q7819">
        <v>29</v>
      </c>
      <c r="R7819">
        <v>0</v>
      </c>
      <c r="S7819">
        <v>0</v>
      </c>
      <c r="T7819">
        <v>0.27222200000000002</v>
      </c>
      <c r="U7819">
        <v>7.894444</v>
      </c>
    </row>
    <row r="7820" spans="1:21" x14ac:dyDescent="0.25">
      <c r="A7820" t="s">
        <v>29385</v>
      </c>
      <c r="B7820">
        <v>1</v>
      </c>
      <c r="C7820" t="s">
        <v>79</v>
      </c>
      <c r="D7820" t="s">
        <v>119</v>
      </c>
      <c r="E7820" t="s">
        <v>29386</v>
      </c>
      <c r="F7820" t="s">
        <v>4991</v>
      </c>
      <c r="G7820" t="s">
        <v>71</v>
      </c>
      <c r="H7820" t="s">
        <v>129</v>
      </c>
      <c r="I7820" t="s">
        <v>22</v>
      </c>
      <c r="J7820" t="s">
        <v>141</v>
      </c>
      <c r="K7820" t="s">
        <v>29387</v>
      </c>
      <c r="L7820" t="s">
        <v>29388</v>
      </c>
      <c r="M7820">
        <v>2.111388888</v>
      </c>
      <c r="N7820">
        <v>0</v>
      </c>
      <c r="O7820">
        <v>2</v>
      </c>
      <c r="P7820">
        <v>0</v>
      </c>
      <c r="Q7820">
        <v>0</v>
      </c>
      <c r="R7820">
        <v>0</v>
      </c>
      <c r="S7820">
        <v>4.2227779999999999</v>
      </c>
      <c r="T7820">
        <v>0</v>
      </c>
      <c r="U7820">
        <v>0</v>
      </c>
    </row>
    <row r="7821" spans="1:21" x14ac:dyDescent="0.25">
      <c r="A7821" t="s">
        <v>29389</v>
      </c>
      <c r="B7821">
        <v>1</v>
      </c>
      <c r="C7821" t="s">
        <v>79</v>
      </c>
      <c r="D7821" t="s">
        <v>121</v>
      </c>
      <c r="E7821" t="s">
        <v>29390</v>
      </c>
      <c r="F7821" t="s">
        <v>4991</v>
      </c>
      <c r="G7821" t="s">
        <v>71</v>
      </c>
      <c r="H7821" t="s">
        <v>129</v>
      </c>
      <c r="I7821" t="s">
        <v>22</v>
      </c>
      <c r="J7821" t="s">
        <v>141</v>
      </c>
      <c r="K7821" t="s">
        <v>29391</v>
      </c>
      <c r="L7821" t="s">
        <v>29392</v>
      </c>
      <c r="M7821">
        <v>1.0947222219999999</v>
      </c>
      <c r="N7821">
        <v>0</v>
      </c>
      <c r="O7821">
        <v>1</v>
      </c>
      <c r="P7821">
        <v>0</v>
      </c>
      <c r="Q7821">
        <v>0</v>
      </c>
      <c r="R7821">
        <v>0</v>
      </c>
      <c r="S7821">
        <v>1.094722</v>
      </c>
      <c r="T7821">
        <v>0</v>
      </c>
      <c r="U7821">
        <v>0</v>
      </c>
    </row>
    <row r="7822" spans="1:21" x14ac:dyDescent="0.25">
      <c r="A7822" t="s">
        <v>29393</v>
      </c>
      <c r="B7822">
        <v>1</v>
      </c>
      <c r="C7822" t="s">
        <v>79</v>
      </c>
      <c r="D7822" t="s">
        <v>121</v>
      </c>
      <c r="E7822" t="s">
        <v>29394</v>
      </c>
      <c r="F7822" t="s">
        <v>5012</v>
      </c>
      <c r="G7822" t="s">
        <v>72</v>
      </c>
      <c r="H7822" t="s">
        <v>129</v>
      </c>
      <c r="I7822" t="s">
        <v>22</v>
      </c>
      <c r="J7822" t="s">
        <v>141</v>
      </c>
      <c r="K7822" t="s">
        <v>29395</v>
      </c>
      <c r="L7822" t="s">
        <v>29396</v>
      </c>
      <c r="M7822">
        <v>1.358055555</v>
      </c>
      <c r="N7822">
        <v>0</v>
      </c>
      <c r="O7822">
        <v>85</v>
      </c>
      <c r="P7822">
        <v>2</v>
      </c>
      <c r="Q7822">
        <v>0</v>
      </c>
      <c r="R7822">
        <v>0</v>
      </c>
      <c r="S7822">
        <v>115.43472199999999</v>
      </c>
      <c r="T7822">
        <v>2.7161110000000002</v>
      </c>
      <c r="U7822">
        <v>0</v>
      </c>
    </row>
    <row r="7823" spans="1:21" x14ac:dyDescent="0.25">
      <c r="A7823" t="s">
        <v>29397</v>
      </c>
      <c r="B7823">
        <v>1</v>
      </c>
      <c r="C7823" t="s">
        <v>79</v>
      </c>
      <c r="D7823" t="s">
        <v>121</v>
      </c>
      <c r="E7823" t="s">
        <v>29398</v>
      </c>
      <c r="F7823" t="s">
        <v>128</v>
      </c>
      <c r="G7823" t="s">
        <v>72</v>
      </c>
      <c r="H7823" t="s">
        <v>129</v>
      </c>
      <c r="I7823" t="s">
        <v>22</v>
      </c>
      <c r="J7823" t="s">
        <v>130</v>
      </c>
      <c r="K7823" t="s">
        <v>29399</v>
      </c>
      <c r="L7823" t="s">
        <v>29400</v>
      </c>
      <c r="M7823">
        <v>0.48861111099999999</v>
      </c>
      <c r="N7823">
        <v>0</v>
      </c>
      <c r="O7823">
        <v>296</v>
      </c>
      <c r="P7823">
        <v>71</v>
      </c>
      <c r="Q7823">
        <v>19</v>
      </c>
      <c r="R7823">
        <v>0</v>
      </c>
      <c r="S7823">
        <v>144.62888899999999</v>
      </c>
      <c r="T7823">
        <v>34.691389000000001</v>
      </c>
      <c r="U7823">
        <v>9.2836110000000005</v>
      </c>
    </row>
    <row r="7824" spans="1:21" x14ac:dyDescent="0.25">
      <c r="A7824" t="s">
        <v>29401</v>
      </c>
      <c r="B7824">
        <v>1</v>
      </c>
      <c r="C7824" t="s">
        <v>79</v>
      </c>
      <c r="D7824" t="s">
        <v>121</v>
      </c>
      <c r="E7824" t="s">
        <v>29402</v>
      </c>
      <c r="F7824" t="s">
        <v>4991</v>
      </c>
      <c r="G7824" t="s">
        <v>71</v>
      </c>
      <c r="H7824" t="s">
        <v>129</v>
      </c>
      <c r="I7824" t="s">
        <v>22</v>
      </c>
      <c r="J7824" t="s">
        <v>141</v>
      </c>
      <c r="K7824" t="s">
        <v>29403</v>
      </c>
      <c r="L7824" t="s">
        <v>29404</v>
      </c>
      <c r="M7824">
        <v>0.694722222</v>
      </c>
      <c r="N7824">
        <v>0</v>
      </c>
      <c r="O7824">
        <v>3</v>
      </c>
      <c r="P7824">
        <v>0</v>
      </c>
      <c r="Q7824">
        <v>0</v>
      </c>
      <c r="R7824">
        <v>0</v>
      </c>
      <c r="S7824">
        <v>2.0841669999999999</v>
      </c>
      <c r="T7824">
        <v>0</v>
      </c>
      <c r="U7824">
        <v>0</v>
      </c>
    </row>
    <row r="7825" spans="1:21" x14ac:dyDescent="0.25">
      <c r="A7825" t="s">
        <v>29405</v>
      </c>
      <c r="B7825">
        <v>1</v>
      </c>
      <c r="C7825" t="s">
        <v>78</v>
      </c>
      <c r="D7825" t="s">
        <v>106</v>
      </c>
      <c r="E7825" t="s">
        <v>29406</v>
      </c>
      <c r="F7825" t="s">
        <v>5070</v>
      </c>
      <c r="G7825" t="s">
        <v>71</v>
      </c>
      <c r="H7825" t="s">
        <v>129</v>
      </c>
      <c r="I7825" t="s">
        <v>22</v>
      </c>
      <c r="J7825" t="s">
        <v>141</v>
      </c>
      <c r="K7825" t="s">
        <v>29407</v>
      </c>
      <c r="L7825" t="s">
        <v>29408</v>
      </c>
      <c r="M7825">
        <v>89.157499999999999</v>
      </c>
      <c r="N7825">
        <v>0</v>
      </c>
      <c r="O7825">
        <v>1</v>
      </c>
      <c r="P7825">
        <v>0</v>
      </c>
      <c r="Q7825">
        <v>0</v>
      </c>
      <c r="R7825">
        <v>0</v>
      </c>
      <c r="S7825">
        <v>89.157499999999999</v>
      </c>
      <c r="T7825">
        <v>0</v>
      </c>
      <c r="U7825">
        <v>0</v>
      </c>
    </row>
    <row r="7826" spans="1:21" x14ac:dyDescent="0.25">
      <c r="A7826" t="s">
        <v>29409</v>
      </c>
      <c r="B7826">
        <v>1</v>
      </c>
      <c r="C7826" t="s">
        <v>78</v>
      </c>
      <c r="D7826" t="s">
        <v>96</v>
      </c>
      <c r="E7826" t="s">
        <v>23235</v>
      </c>
      <c r="F7826" t="s">
        <v>140</v>
      </c>
      <c r="G7826" t="s">
        <v>72</v>
      </c>
      <c r="H7826" t="s">
        <v>129</v>
      </c>
      <c r="I7826" t="s">
        <v>22</v>
      </c>
      <c r="J7826" t="s">
        <v>141</v>
      </c>
      <c r="K7826" t="s">
        <v>29410</v>
      </c>
      <c r="L7826" t="s">
        <v>29411</v>
      </c>
      <c r="M7826">
        <v>0.824722222</v>
      </c>
      <c r="N7826">
        <v>0</v>
      </c>
      <c r="O7826">
        <v>51</v>
      </c>
      <c r="P7826">
        <v>22</v>
      </c>
      <c r="Q7826">
        <v>12</v>
      </c>
      <c r="R7826">
        <v>0</v>
      </c>
      <c r="S7826">
        <v>42.060833000000002</v>
      </c>
      <c r="T7826">
        <v>18.143889000000001</v>
      </c>
      <c r="U7826">
        <v>9.8966670000000008</v>
      </c>
    </row>
    <row r="7827" spans="1:21" x14ac:dyDescent="0.25">
      <c r="A7827" t="s">
        <v>29412</v>
      </c>
      <c r="B7827">
        <v>1</v>
      </c>
      <c r="C7827" t="s">
        <v>78</v>
      </c>
      <c r="D7827" t="s">
        <v>96</v>
      </c>
      <c r="E7827" t="s">
        <v>23257</v>
      </c>
      <c r="F7827" t="s">
        <v>140</v>
      </c>
      <c r="G7827" t="s">
        <v>72</v>
      </c>
      <c r="H7827" t="s">
        <v>129</v>
      </c>
      <c r="I7827" t="s">
        <v>22</v>
      </c>
      <c r="J7827" t="s">
        <v>141</v>
      </c>
      <c r="K7827" t="s">
        <v>29413</v>
      </c>
      <c r="L7827" t="s">
        <v>29414</v>
      </c>
      <c r="M7827">
        <v>0.25083333299999999</v>
      </c>
      <c r="N7827">
        <v>0</v>
      </c>
      <c r="O7827">
        <v>88</v>
      </c>
      <c r="P7827">
        <v>14</v>
      </c>
      <c r="Q7827">
        <v>26</v>
      </c>
      <c r="R7827">
        <v>0</v>
      </c>
      <c r="S7827">
        <v>22.073333000000002</v>
      </c>
      <c r="T7827">
        <v>3.5116670000000001</v>
      </c>
      <c r="U7827">
        <v>6.5216669999999999</v>
      </c>
    </row>
    <row r="7828" spans="1:21" x14ac:dyDescent="0.25">
      <c r="A7828" t="s">
        <v>29415</v>
      </c>
      <c r="B7828">
        <v>1</v>
      </c>
      <c r="C7828" t="s">
        <v>78</v>
      </c>
      <c r="D7828" t="s">
        <v>96</v>
      </c>
      <c r="E7828" t="s">
        <v>1293</v>
      </c>
      <c r="F7828" t="s">
        <v>140</v>
      </c>
      <c r="G7828" t="s">
        <v>72</v>
      </c>
      <c r="H7828" t="s">
        <v>129</v>
      </c>
      <c r="I7828" t="s">
        <v>22</v>
      </c>
      <c r="J7828" t="s">
        <v>141</v>
      </c>
      <c r="K7828" t="s">
        <v>29416</v>
      </c>
      <c r="L7828" t="s">
        <v>29417</v>
      </c>
      <c r="M7828">
        <v>0.398888888</v>
      </c>
      <c r="N7828">
        <v>5</v>
      </c>
      <c r="O7828">
        <v>1586</v>
      </c>
      <c r="P7828">
        <v>63</v>
      </c>
      <c r="Q7828">
        <v>84</v>
      </c>
      <c r="R7828">
        <v>1.9944440000000001</v>
      </c>
      <c r="S7828">
        <v>632.63777600000003</v>
      </c>
      <c r="T7828">
        <v>25.13</v>
      </c>
      <c r="U7828">
        <v>33.506667</v>
      </c>
    </row>
    <row r="7829" spans="1:21" x14ac:dyDescent="0.25">
      <c r="A7829" t="s">
        <v>29418</v>
      </c>
      <c r="B7829">
        <v>1</v>
      </c>
      <c r="C7829" t="s">
        <v>78</v>
      </c>
      <c r="D7829" t="s">
        <v>96</v>
      </c>
      <c r="E7829" t="s">
        <v>26841</v>
      </c>
      <c r="F7829" t="s">
        <v>140</v>
      </c>
      <c r="G7829" t="s">
        <v>72</v>
      </c>
      <c r="H7829" t="s">
        <v>129</v>
      </c>
      <c r="I7829" t="s">
        <v>22</v>
      </c>
      <c r="J7829" t="s">
        <v>141</v>
      </c>
      <c r="K7829" t="s">
        <v>29419</v>
      </c>
      <c r="L7829" t="s">
        <v>29420</v>
      </c>
      <c r="M7829">
        <v>0.15527777700000001</v>
      </c>
      <c r="N7829">
        <v>2</v>
      </c>
      <c r="O7829">
        <v>655</v>
      </c>
      <c r="P7829">
        <v>12</v>
      </c>
      <c r="Q7829">
        <v>14</v>
      </c>
      <c r="R7829">
        <v>0.310556</v>
      </c>
      <c r="S7829">
        <v>101.70694399999999</v>
      </c>
      <c r="T7829">
        <v>1.8633329999999999</v>
      </c>
      <c r="U7829">
        <v>2.173889</v>
      </c>
    </row>
    <row r="7830" spans="1:21" x14ac:dyDescent="0.25">
      <c r="A7830" t="s">
        <v>29421</v>
      </c>
      <c r="B7830">
        <v>1</v>
      </c>
      <c r="C7830" t="s">
        <v>78</v>
      </c>
      <c r="D7830" t="s">
        <v>96</v>
      </c>
      <c r="E7830" t="s">
        <v>29422</v>
      </c>
      <c r="F7830" t="s">
        <v>3423</v>
      </c>
      <c r="G7830" t="s">
        <v>72</v>
      </c>
      <c r="H7830" t="s">
        <v>129</v>
      </c>
      <c r="I7830" t="s">
        <v>22</v>
      </c>
      <c r="J7830" t="s">
        <v>141</v>
      </c>
      <c r="K7830" t="s">
        <v>29423</v>
      </c>
      <c r="L7830" t="s">
        <v>29424</v>
      </c>
      <c r="M7830">
        <v>3.704722222</v>
      </c>
      <c r="N7830">
        <v>0</v>
      </c>
      <c r="O7830">
        <v>95</v>
      </c>
      <c r="P7830">
        <v>3</v>
      </c>
      <c r="Q7830">
        <v>2</v>
      </c>
      <c r="R7830">
        <v>0</v>
      </c>
      <c r="S7830">
        <v>351.94861100000003</v>
      </c>
      <c r="T7830">
        <v>11.114167</v>
      </c>
      <c r="U7830">
        <v>7.4094439999999997</v>
      </c>
    </row>
    <row r="7831" spans="1:21" x14ac:dyDescent="0.25">
      <c r="A7831" t="s">
        <v>29425</v>
      </c>
      <c r="B7831">
        <v>1</v>
      </c>
      <c r="C7831" t="s">
        <v>78</v>
      </c>
      <c r="D7831" t="s">
        <v>96</v>
      </c>
      <c r="E7831" t="s">
        <v>29426</v>
      </c>
      <c r="F7831" t="s">
        <v>5470</v>
      </c>
      <c r="G7831" t="s">
        <v>71</v>
      </c>
      <c r="H7831" t="s">
        <v>129</v>
      </c>
      <c r="I7831" t="s">
        <v>22</v>
      </c>
      <c r="J7831" t="s">
        <v>141</v>
      </c>
      <c r="K7831" t="s">
        <v>29427</v>
      </c>
      <c r="L7831" t="s">
        <v>29428</v>
      </c>
      <c r="M7831">
        <v>2.843611111</v>
      </c>
      <c r="N7831">
        <v>0</v>
      </c>
      <c r="O7831">
        <v>13</v>
      </c>
      <c r="P7831">
        <v>2</v>
      </c>
      <c r="Q7831">
        <v>0</v>
      </c>
      <c r="R7831">
        <v>0</v>
      </c>
      <c r="S7831">
        <v>36.966943999999998</v>
      </c>
      <c r="T7831">
        <v>5.6872220000000002</v>
      </c>
      <c r="U7831">
        <v>0</v>
      </c>
    </row>
    <row r="7832" spans="1:21" x14ac:dyDescent="0.25">
      <c r="A7832" t="s">
        <v>29429</v>
      </c>
      <c r="B7832">
        <v>1</v>
      </c>
      <c r="C7832" t="s">
        <v>78</v>
      </c>
      <c r="D7832" t="s">
        <v>92</v>
      </c>
      <c r="E7832" t="s">
        <v>26980</v>
      </c>
      <c r="F7832" t="s">
        <v>6092</v>
      </c>
      <c r="G7832" t="s">
        <v>71</v>
      </c>
      <c r="H7832" t="s">
        <v>129</v>
      </c>
      <c r="I7832" t="s">
        <v>22</v>
      </c>
      <c r="J7832" t="s">
        <v>141</v>
      </c>
      <c r="K7832" t="s">
        <v>29430</v>
      </c>
      <c r="L7832" t="s">
        <v>29431</v>
      </c>
      <c r="M7832">
        <v>9.6433333329999993</v>
      </c>
      <c r="N7832">
        <v>0</v>
      </c>
      <c r="O7832">
        <v>0</v>
      </c>
      <c r="P7832">
        <v>0</v>
      </c>
      <c r="Q7832">
        <v>6</v>
      </c>
      <c r="R7832">
        <v>0</v>
      </c>
      <c r="S7832">
        <v>0</v>
      </c>
      <c r="T7832">
        <v>0</v>
      </c>
      <c r="U7832">
        <v>57.86</v>
      </c>
    </row>
    <row r="7833" spans="1:21" x14ac:dyDescent="0.25">
      <c r="A7833" t="s">
        <v>29432</v>
      </c>
      <c r="B7833">
        <v>1</v>
      </c>
      <c r="C7833" t="s">
        <v>78</v>
      </c>
      <c r="D7833" t="s">
        <v>92</v>
      </c>
      <c r="E7833" t="s">
        <v>29433</v>
      </c>
      <c r="F7833" t="s">
        <v>5829</v>
      </c>
      <c r="G7833" t="s">
        <v>72</v>
      </c>
      <c r="H7833" t="s">
        <v>129</v>
      </c>
      <c r="I7833" t="s">
        <v>22</v>
      </c>
      <c r="J7833" t="s">
        <v>141</v>
      </c>
      <c r="K7833" t="s">
        <v>29434</v>
      </c>
      <c r="L7833" t="s">
        <v>29435</v>
      </c>
      <c r="M7833">
        <v>6.1305555549999999</v>
      </c>
      <c r="N7833">
        <v>0</v>
      </c>
      <c r="O7833">
        <v>0</v>
      </c>
      <c r="P7833">
        <v>0</v>
      </c>
      <c r="Q7833">
        <v>15</v>
      </c>
      <c r="R7833">
        <v>0</v>
      </c>
      <c r="S7833">
        <v>0</v>
      </c>
      <c r="T7833">
        <v>0</v>
      </c>
      <c r="U7833">
        <v>91.958332999999996</v>
      </c>
    </row>
    <row r="7834" spans="1:21" x14ac:dyDescent="0.25">
      <c r="A7834" t="s">
        <v>29436</v>
      </c>
      <c r="B7834">
        <v>1</v>
      </c>
      <c r="C7834" t="s">
        <v>78</v>
      </c>
      <c r="D7834" t="s">
        <v>93</v>
      </c>
      <c r="E7834" t="s">
        <v>27082</v>
      </c>
      <c r="F7834" t="s">
        <v>140</v>
      </c>
      <c r="G7834" t="s">
        <v>72</v>
      </c>
      <c r="H7834" t="s">
        <v>129</v>
      </c>
      <c r="I7834" t="s">
        <v>22</v>
      </c>
      <c r="J7834" t="s">
        <v>141</v>
      </c>
      <c r="K7834" t="s">
        <v>29437</v>
      </c>
      <c r="L7834" t="s">
        <v>29438</v>
      </c>
      <c r="M7834">
        <v>0.35916666600000002</v>
      </c>
      <c r="N7834">
        <v>4</v>
      </c>
      <c r="O7834">
        <v>0</v>
      </c>
      <c r="P7834">
        <v>0</v>
      </c>
      <c r="Q7834">
        <v>0</v>
      </c>
      <c r="R7834">
        <v>1.4366669999999999</v>
      </c>
      <c r="S7834">
        <v>0</v>
      </c>
      <c r="T7834">
        <v>0</v>
      </c>
      <c r="U7834">
        <v>0</v>
      </c>
    </row>
    <row r="7835" spans="1:21" x14ac:dyDescent="0.25">
      <c r="A7835" t="s">
        <v>29439</v>
      </c>
      <c r="B7835">
        <v>1</v>
      </c>
      <c r="C7835" t="s">
        <v>79</v>
      </c>
      <c r="D7835" t="s">
        <v>110</v>
      </c>
      <c r="E7835" t="s">
        <v>29440</v>
      </c>
      <c r="F7835" t="s">
        <v>6310</v>
      </c>
      <c r="G7835" t="s">
        <v>71</v>
      </c>
      <c r="H7835" t="s">
        <v>129</v>
      </c>
      <c r="I7835" t="s">
        <v>22</v>
      </c>
      <c r="J7835" t="s">
        <v>141</v>
      </c>
      <c r="K7835" t="s">
        <v>29441</v>
      </c>
      <c r="L7835" t="s">
        <v>29442</v>
      </c>
      <c r="M7835">
        <v>0.99333333300000004</v>
      </c>
      <c r="N7835">
        <v>0</v>
      </c>
      <c r="O7835">
        <v>15</v>
      </c>
      <c r="P7835">
        <v>0</v>
      </c>
      <c r="Q7835">
        <v>0</v>
      </c>
      <c r="R7835">
        <v>0</v>
      </c>
      <c r="S7835">
        <v>14.9</v>
      </c>
      <c r="T7835">
        <v>0</v>
      </c>
      <c r="U7835">
        <v>0</v>
      </c>
    </row>
    <row r="7836" spans="1:21" x14ac:dyDescent="0.25">
      <c r="A7836" t="s">
        <v>29443</v>
      </c>
      <c r="B7836">
        <v>1</v>
      </c>
      <c r="C7836" t="s">
        <v>79</v>
      </c>
      <c r="D7836" t="s">
        <v>112</v>
      </c>
      <c r="E7836" t="s">
        <v>29444</v>
      </c>
      <c r="F7836" t="s">
        <v>4986</v>
      </c>
      <c r="G7836" t="s">
        <v>71</v>
      </c>
      <c r="H7836" t="s">
        <v>129</v>
      </c>
      <c r="I7836" t="s">
        <v>22</v>
      </c>
      <c r="J7836" t="s">
        <v>141</v>
      </c>
      <c r="K7836" t="s">
        <v>29445</v>
      </c>
      <c r="L7836" t="s">
        <v>29446</v>
      </c>
      <c r="M7836">
        <v>0.41916666600000002</v>
      </c>
      <c r="N7836">
        <v>0</v>
      </c>
      <c r="O7836">
        <v>0</v>
      </c>
      <c r="P7836">
        <v>0</v>
      </c>
      <c r="Q7836">
        <v>55</v>
      </c>
      <c r="R7836">
        <v>0</v>
      </c>
      <c r="S7836">
        <v>0</v>
      </c>
      <c r="T7836">
        <v>0</v>
      </c>
      <c r="U7836">
        <v>23.054167</v>
      </c>
    </row>
    <row r="7837" spans="1:21" x14ac:dyDescent="0.25">
      <c r="A7837" t="s">
        <v>29447</v>
      </c>
      <c r="B7837">
        <v>1</v>
      </c>
      <c r="C7837" t="s">
        <v>79</v>
      </c>
      <c r="D7837" t="s">
        <v>109</v>
      </c>
      <c r="E7837" t="s">
        <v>3930</v>
      </c>
      <c r="F7837" t="s">
        <v>140</v>
      </c>
      <c r="G7837" t="s">
        <v>72</v>
      </c>
      <c r="H7837" t="s">
        <v>168</v>
      </c>
      <c r="I7837" t="s">
        <v>22</v>
      </c>
      <c r="J7837" t="s">
        <v>141</v>
      </c>
      <c r="K7837" t="s">
        <v>29448</v>
      </c>
      <c r="L7837" t="s">
        <v>29449</v>
      </c>
      <c r="M7837">
        <v>1.5555555E-2</v>
      </c>
      <c r="N7837">
        <v>24</v>
      </c>
      <c r="O7837">
        <v>3775</v>
      </c>
      <c r="P7837">
        <v>466</v>
      </c>
      <c r="Q7837">
        <v>9</v>
      </c>
      <c r="R7837">
        <v>0.37333300000000003</v>
      </c>
      <c r="S7837">
        <v>58.72222</v>
      </c>
      <c r="T7837">
        <v>7.2488890000000001</v>
      </c>
      <c r="U7837">
        <v>0.14000000000000001</v>
      </c>
    </row>
    <row r="7838" spans="1:21" x14ac:dyDescent="0.25">
      <c r="A7838" t="s">
        <v>29450</v>
      </c>
      <c r="B7838">
        <v>1</v>
      </c>
      <c r="C7838" t="s">
        <v>79</v>
      </c>
      <c r="D7838" t="s">
        <v>109</v>
      </c>
      <c r="E7838" t="s">
        <v>29451</v>
      </c>
      <c r="F7838" t="s">
        <v>3423</v>
      </c>
      <c r="G7838" t="s">
        <v>72</v>
      </c>
      <c r="H7838" t="s">
        <v>129</v>
      </c>
      <c r="I7838" t="s">
        <v>22</v>
      </c>
      <c r="J7838" t="s">
        <v>141</v>
      </c>
      <c r="K7838" t="s">
        <v>29452</v>
      </c>
      <c r="L7838" t="s">
        <v>29453</v>
      </c>
      <c r="M7838">
        <v>2.105277777</v>
      </c>
      <c r="N7838">
        <v>0</v>
      </c>
      <c r="O7838">
        <v>45</v>
      </c>
      <c r="P7838">
        <v>28</v>
      </c>
      <c r="Q7838">
        <v>0</v>
      </c>
      <c r="R7838">
        <v>0</v>
      </c>
      <c r="S7838">
        <v>94.737499999999997</v>
      </c>
      <c r="T7838">
        <v>58.947778</v>
      </c>
      <c r="U7838">
        <v>0</v>
      </c>
    </row>
    <row r="7839" spans="1:21" x14ac:dyDescent="0.25">
      <c r="A7839" t="s">
        <v>29454</v>
      </c>
      <c r="B7839">
        <v>1</v>
      </c>
      <c r="C7839" t="s">
        <v>79</v>
      </c>
      <c r="D7839" t="s">
        <v>109</v>
      </c>
      <c r="E7839" t="s">
        <v>18290</v>
      </c>
      <c r="F7839" t="s">
        <v>4986</v>
      </c>
      <c r="G7839" t="s">
        <v>71</v>
      </c>
      <c r="H7839" t="s">
        <v>129</v>
      </c>
      <c r="I7839" t="s">
        <v>22</v>
      </c>
      <c r="J7839" t="s">
        <v>141</v>
      </c>
      <c r="K7839" t="s">
        <v>29455</v>
      </c>
      <c r="L7839" t="s">
        <v>29456</v>
      </c>
      <c r="M7839">
        <v>0.95861111099999996</v>
      </c>
      <c r="N7839">
        <v>0</v>
      </c>
      <c r="O7839">
        <v>0</v>
      </c>
      <c r="P7839">
        <v>0</v>
      </c>
      <c r="Q7839">
        <v>23</v>
      </c>
      <c r="R7839">
        <v>0</v>
      </c>
      <c r="S7839">
        <v>0</v>
      </c>
      <c r="T7839">
        <v>0</v>
      </c>
      <c r="U7839">
        <v>22.048055999999999</v>
      </c>
    </row>
    <row r="7840" spans="1:21" x14ac:dyDescent="0.25">
      <c r="A7840" t="s">
        <v>29457</v>
      </c>
      <c r="B7840">
        <v>1</v>
      </c>
      <c r="C7840" t="s">
        <v>78</v>
      </c>
      <c r="D7840" t="s">
        <v>93</v>
      </c>
      <c r="E7840" t="s">
        <v>29458</v>
      </c>
      <c r="F7840" t="s">
        <v>5417</v>
      </c>
      <c r="G7840" t="s">
        <v>71</v>
      </c>
      <c r="H7840" t="s">
        <v>129</v>
      </c>
      <c r="I7840" t="s">
        <v>22</v>
      </c>
      <c r="J7840" t="s">
        <v>141</v>
      </c>
      <c r="K7840" t="s">
        <v>29459</v>
      </c>
      <c r="L7840" t="s">
        <v>29460</v>
      </c>
      <c r="M7840">
        <v>0.495</v>
      </c>
      <c r="N7840">
        <v>0</v>
      </c>
      <c r="O7840">
        <v>7</v>
      </c>
      <c r="P7840">
        <v>0</v>
      </c>
      <c r="Q7840">
        <v>0</v>
      </c>
      <c r="R7840">
        <v>0</v>
      </c>
      <c r="S7840">
        <v>3.4649999999999999</v>
      </c>
      <c r="T7840">
        <v>0</v>
      </c>
      <c r="U7840">
        <v>0</v>
      </c>
    </row>
    <row r="7841" spans="1:21" x14ac:dyDescent="0.25">
      <c r="A7841" t="s">
        <v>29461</v>
      </c>
      <c r="B7841">
        <v>1</v>
      </c>
      <c r="C7841" t="s">
        <v>78</v>
      </c>
      <c r="D7841" t="s">
        <v>93</v>
      </c>
      <c r="E7841" t="s">
        <v>29458</v>
      </c>
      <c r="F7841" t="s">
        <v>5417</v>
      </c>
      <c r="G7841" t="s">
        <v>71</v>
      </c>
      <c r="H7841" t="s">
        <v>129</v>
      </c>
      <c r="I7841" t="s">
        <v>22</v>
      </c>
      <c r="J7841" t="s">
        <v>141</v>
      </c>
      <c r="K7841" t="s">
        <v>29462</v>
      </c>
      <c r="L7841" t="s">
        <v>29463</v>
      </c>
      <c r="M7841">
        <v>1.142222222</v>
      </c>
      <c r="N7841">
        <v>0</v>
      </c>
      <c r="O7841">
        <v>7</v>
      </c>
      <c r="P7841">
        <v>0</v>
      </c>
      <c r="Q7841">
        <v>0</v>
      </c>
      <c r="R7841">
        <v>0</v>
      </c>
      <c r="S7841">
        <v>7.9955559999999997</v>
      </c>
      <c r="T7841">
        <v>0</v>
      </c>
      <c r="U7841">
        <v>0</v>
      </c>
    </row>
    <row r="7842" spans="1:21" x14ac:dyDescent="0.25">
      <c r="A7842" t="s">
        <v>29464</v>
      </c>
      <c r="B7842">
        <v>1</v>
      </c>
      <c r="C7842" t="s">
        <v>79</v>
      </c>
      <c r="D7842" t="s">
        <v>110</v>
      </c>
      <c r="E7842" t="s">
        <v>29465</v>
      </c>
      <c r="F7842" t="s">
        <v>177</v>
      </c>
      <c r="G7842" t="s">
        <v>71</v>
      </c>
      <c r="H7842" t="s">
        <v>129</v>
      </c>
      <c r="I7842" t="s">
        <v>22</v>
      </c>
      <c r="J7842" t="s">
        <v>130</v>
      </c>
      <c r="K7842" t="s">
        <v>29466</v>
      </c>
      <c r="L7842" t="s">
        <v>29467</v>
      </c>
      <c r="M7842">
        <v>4.418829444</v>
      </c>
      <c r="N7842">
        <v>1</v>
      </c>
      <c r="O7842">
        <v>253</v>
      </c>
      <c r="P7842">
        <v>0</v>
      </c>
      <c r="Q7842">
        <v>0</v>
      </c>
      <c r="R7842">
        <v>4.4188289999999997</v>
      </c>
      <c r="S7842">
        <v>1117.963849</v>
      </c>
      <c r="T7842">
        <v>0</v>
      </c>
      <c r="U7842">
        <v>0</v>
      </c>
    </row>
    <row r="7843" spans="1:21" x14ac:dyDescent="0.25">
      <c r="A7843" t="s">
        <v>29468</v>
      </c>
      <c r="B7843">
        <v>1</v>
      </c>
      <c r="C7843" t="s">
        <v>78</v>
      </c>
      <c r="D7843" t="s">
        <v>737</v>
      </c>
      <c r="E7843" t="s">
        <v>29469</v>
      </c>
      <c r="F7843" t="s">
        <v>6456</v>
      </c>
      <c r="G7843" t="s">
        <v>72</v>
      </c>
      <c r="H7843" t="s">
        <v>129</v>
      </c>
      <c r="I7843" t="s">
        <v>22</v>
      </c>
      <c r="J7843" t="s">
        <v>141</v>
      </c>
      <c r="K7843" t="s">
        <v>29470</v>
      </c>
      <c r="L7843" t="s">
        <v>29471</v>
      </c>
      <c r="M7843">
        <v>6.6780555550000003</v>
      </c>
      <c r="N7843">
        <v>1</v>
      </c>
      <c r="O7843">
        <v>0</v>
      </c>
      <c r="P7843">
        <v>0</v>
      </c>
      <c r="Q7843">
        <v>0</v>
      </c>
      <c r="R7843">
        <v>6.6780559999999998</v>
      </c>
      <c r="S7843">
        <v>0</v>
      </c>
      <c r="T7843">
        <v>0</v>
      </c>
      <c r="U7843">
        <v>0</v>
      </c>
    </row>
    <row r="7844" spans="1:21" x14ac:dyDescent="0.25">
      <c r="A7844" t="s">
        <v>29472</v>
      </c>
      <c r="B7844">
        <v>1</v>
      </c>
      <c r="C7844" t="s">
        <v>78</v>
      </c>
      <c r="D7844" t="s">
        <v>98</v>
      </c>
      <c r="E7844" t="s">
        <v>1305</v>
      </c>
      <c r="F7844" t="s">
        <v>140</v>
      </c>
      <c r="G7844" t="s">
        <v>72</v>
      </c>
      <c r="H7844" t="s">
        <v>129</v>
      </c>
      <c r="I7844" t="s">
        <v>22</v>
      </c>
      <c r="J7844" t="s">
        <v>141</v>
      </c>
      <c r="K7844" t="s">
        <v>29473</v>
      </c>
      <c r="L7844" t="s">
        <v>29474</v>
      </c>
      <c r="M7844">
        <v>0.60055555500000002</v>
      </c>
      <c r="N7844">
        <v>0</v>
      </c>
      <c r="O7844">
        <v>519</v>
      </c>
      <c r="P7844">
        <v>56</v>
      </c>
      <c r="Q7844">
        <v>96</v>
      </c>
      <c r="R7844">
        <v>0</v>
      </c>
      <c r="S7844">
        <v>311.688333</v>
      </c>
      <c r="T7844">
        <v>33.631110999999997</v>
      </c>
      <c r="U7844">
        <v>57.653333000000003</v>
      </c>
    </row>
    <row r="7845" spans="1:21" x14ac:dyDescent="0.25">
      <c r="A7845" t="s">
        <v>29475</v>
      </c>
      <c r="B7845">
        <v>1</v>
      </c>
      <c r="C7845" t="s">
        <v>78</v>
      </c>
      <c r="D7845" t="s">
        <v>93</v>
      </c>
      <c r="E7845" t="s">
        <v>29476</v>
      </c>
      <c r="F7845" t="s">
        <v>5748</v>
      </c>
      <c r="G7845" t="s">
        <v>71</v>
      </c>
      <c r="H7845" t="s">
        <v>129</v>
      </c>
      <c r="I7845" t="s">
        <v>22</v>
      </c>
      <c r="J7845" t="s">
        <v>141</v>
      </c>
      <c r="K7845" t="s">
        <v>29477</v>
      </c>
      <c r="L7845" t="s">
        <v>29478</v>
      </c>
      <c r="M7845">
        <v>0.19861111100000001</v>
      </c>
      <c r="N7845">
        <v>0</v>
      </c>
      <c r="O7845">
        <v>7</v>
      </c>
      <c r="P7845">
        <v>0</v>
      </c>
      <c r="Q7845">
        <v>0</v>
      </c>
      <c r="R7845">
        <v>0</v>
      </c>
      <c r="S7845">
        <v>1.3902779999999999</v>
      </c>
      <c r="T7845">
        <v>0</v>
      </c>
      <c r="U7845">
        <v>0</v>
      </c>
    </row>
    <row r="7846" spans="1:21" x14ac:dyDescent="0.25">
      <c r="A7846" t="s">
        <v>29479</v>
      </c>
      <c r="B7846">
        <v>1</v>
      </c>
      <c r="C7846" t="s">
        <v>78</v>
      </c>
      <c r="D7846" t="s">
        <v>107</v>
      </c>
      <c r="E7846" t="s">
        <v>29480</v>
      </c>
      <c r="F7846" t="s">
        <v>5325</v>
      </c>
      <c r="G7846" t="s">
        <v>71</v>
      </c>
      <c r="H7846" t="s">
        <v>129</v>
      </c>
      <c r="I7846" t="s">
        <v>22</v>
      </c>
      <c r="J7846" t="s">
        <v>141</v>
      </c>
      <c r="K7846" t="s">
        <v>29481</v>
      </c>
      <c r="L7846" t="s">
        <v>29482</v>
      </c>
      <c r="M7846">
        <v>3.6897222219999999</v>
      </c>
      <c r="N7846">
        <v>0</v>
      </c>
      <c r="O7846">
        <v>0</v>
      </c>
      <c r="P7846">
        <v>0</v>
      </c>
      <c r="Q7846">
        <v>15</v>
      </c>
      <c r="R7846">
        <v>0</v>
      </c>
      <c r="S7846">
        <v>0</v>
      </c>
      <c r="T7846">
        <v>0</v>
      </c>
      <c r="U7846">
        <v>55.345832999999999</v>
      </c>
    </row>
    <row r="7847" spans="1:21" x14ac:dyDescent="0.25">
      <c r="A7847" t="s">
        <v>29483</v>
      </c>
      <c r="B7847">
        <v>1</v>
      </c>
      <c r="C7847" t="s">
        <v>79</v>
      </c>
      <c r="D7847" t="s">
        <v>125</v>
      </c>
      <c r="E7847" t="s">
        <v>29484</v>
      </c>
      <c r="F7847" t="s">
        <v>5012</v>
      </c>
      <c r="G7847" t="s">
        <v>72</v>
      </c>
      <c r="H7847" t="s">
        <v>129</v>
      </c>
      <c r="I7847" t="s">
        <v>22</v>
      </c>
      <c r="J7847" t="s">
        <v>141</v>
      </c>
      <c r="K7847" t="s">
        <v>29485</v>
      </c>
      <c r="L7847" t="s">
        <v>29486</v>
      </c>
      <c r="M7847">
        <v>1.1441666660000001</v>
      </c>
      <c r="N7847">
        <v>0</v>
      </c>
      <c r="O7847">
        <v>0</v>
      </c>
      <c r="P7847">
        <v>2</v>
      </c>
      <c r="Q7847">
        <v>109</v>
      </c>
      <c r="R7847">
        <v>0</v>
      </c>
      <c r="S7847">
        <v>0</v>
      </c>
      <c r="T7847">
        <v>2.2883330000000002</v>
      </c>
      <c r="U7847">
        <v>124.714167</v>
      </c>
    </row>
    <row r="7848" spans="1:21" x14ac:dyDescent="0.25">
      <c r="A7848" t="s">
        <v>29487</v>
      </c>
      <c r="B7848">
        <v>1</v>
      </c>
      <c r="C7848" t="s">
        <v>78</v>
      </c>
      <c r="D7848" t="s">
        <v>91</v>
      </c>
      <c r="E7848" t="s">
        <v>29488</v>
      </c>
      <c r="F7848" t="s">
        <v>4986</v>
      </c>
      <c r="G7848" t="s">
        <v>71</v>
      </c>
      <c r="H7848" t="s">
        <v>129</v>
      </c>
      <c r="I7848" t="s">
        <v>22</v>
      </c>
      <c r="J7848" t="s">
        <v>141</v>
      </c>
      <c r="K7848" t="s">
        <v>29489</v>
      </c>
      <c r="L7848" t="s">
        <v>29490</v>
      </c>
      <c r="M7848">
        <v>4.1349999999999998</v>
      </c>
      <c r="N7848">
        <v>0</v>
      </c>
      <c r="O7848">
        <v>0</v>
      </c>
      <c r="P7848">
        <v>0</v>
      </c>
      <c r="Q7848">
        <v>8</v>
      </c>
      <c r="R7848">
        <v>0</v>
      </c>
      <c r="S7848">
        <v>0</v>
      </c>
      <c r="T7848">
        <v>0</v>
      </c>
      <c r="U7848">
        <v>33.08</v>
      </c>
    </row>
    <row r="7849" spans="1:21" x14ac:dyDescent="0.25">
      <c r="A7849" t="s">
        <v>29491</v>
      </c>
      <c r="B7849">
        <v>1</v>
      </c>
      <c r="C7849" t="s">
        <v>78</v>
      </c>
      <c r="D7849" t="s">
        <v>107</v>
      </c>
      <c r="E7849" t="s">
        <v>29492</v>
      </c>
      <c r="F7849" t="s">
        <v>4986</v>
      </c>
      <c r="G7849" t="s">
        <v>71</v>
      </c>
      <c r="H7849" t="s">
        <v>129</v>
      </c>
      <c r="I7849" t="s">
        <v>22</v>
      </c>
      <c r="J7849" t="s">
        <v>141</v>
      </c>
      <c r="K7849" t="s">
        <v>29493</v>
      </c>
      <c r="L7849" t="s">
        <v>29494</v>
      </c>
      <c r="M7849">
        <v>1.119722222</v>
      </c>
      <c r="N7849">
        <v>0</v>
      </c>
      <c r="O7849">
        <v>0</v>
      </c>
      <c r="P7849">
        <v>0</v>
      </c>
      <c r="Q7849">
        <v>15</v>
      </c>
      <c r="R7849">
        <v>0</v>
      </c>
      <c r="S7849">
        <v>0</v>
      </c>
      <c r="T7849">
        <v>0</v>
      </c>
      <c r="U7849">
        <v>16.795832999999998</v>
      </c>
    </row>
    <row r="7850" spans="1:21" x14ac:dyDescent="0.25">
      <c r="A7850" t="s">
        <v>29495</v>
      </c>
      <c r="B7850">
        <v>1</v>
      </c>
      <c r="C7850" t="s">
        <v>78</v>
      </c>
      <c r="D7850" t="s">
        <v>107</v>
      </c>
      <c r="E7850" t="s">
        <v>29492</v>
      </c>
      <c r="F7850" t="s">
        <v>5029</v>
      </c>
      <c r="G7850" t="s">
        <v>71</v>
      </c>
      <c r="H7850" t="s">
        <v>129</v>
      </c>
      <c r="I7850" t="s">
        <v>22</v>
      </c>
      <c r="J7850" t="s">
        <v>141</v>
      </c>
      <c r="K7850" t="s">
        <v>29496</v>
      </c>
      <c r="L7850" t="s">
        <v>29497</v>
      </c>
      <c r="M7850">
        <v>6.4983333329999997</v>
      </c>
      <c r="N7850">
        <v>0</v>
      </c>
      <c r="O7850">
        <v>0</v>
      </c>
      <c r="P7850">
        <v>0</v>
      </c>
      <c r="Q7850">
        <v>15</v>
      </c>
      <c r="R7850">
        <v>0</v>
      </c>
      <c r="S7850">
        <v>0</v>
      </c>
      <c r="T7850">
        <v>0</v>
      </c>
      <c r="U7850">
        <v>97.474999999999994</v>
      </c>
    </row>
    <row r="7851" spans="1:21" x14ac:dyDescent="0.25">
      <c r="A7851" t="s">
        <v>29498</v>
      </c>
      <c r="B7851">
        <v>1</v>
      </c>
      <c r="C7851" t="s">
        <v>78</v>
      </c>
      <c r="D7851" t="s">
        <v>107</v>
      </c>
      <c r="E7851" t="s">
        <v>29499</v>
      </c>
      <c r="F7851" t="s">
        <v>4986</v>
      </c>
      <c r="G7851" t="s">
        <v>71</v>
      </c>
      <c r="H7851" t="s">
        <v>129</v>
      </c>
      <c r="I7851" t="s">
        <v>22</v>
      </c>
      <c r="J7851" t="s">
        <v>141</v>
      </c>
      <c r="K7851" t="s">
        <v>29500</v>
      </c>
      <c r="L7851" t="s">
        <v>29501</v>
      </c>
      <c r="M7851">
        <v>4.3308333330000002</v>
      </c>
      <c r="N7851">
        <v>0</v>
      </c>
      <c r="O7851">
        <v>0</v>
      </c>
      <c r="P7851">
        <v>0</v>
      </c>
      <c r="Q7851">
        <v>51</v>
      </c>
      <c r="R7851">
        <v>0</v>
      </c>
      <c r="S7851">
        <v>0</v>
      </c>
      <c r="T7851">
        <v>0</v>
      </c>
      <c r="U7851">
        <v>220.8725</v>
      </c>
    </row>
    <row r="7852" spans="1:21" x14ac:dyDescent="0.25">
      <c r="A7852" t="s">
        <v>29502</v>
      </c>
      <c r="B7852">
        <v>1</v>
      </c>
      <c r="C7852" t="s">
        <v>79</v>
      </c>
      <c r="D7852" t="s">
        <v>110</v>
      </c>
      <c r="E7852" t="s">
        <v>29503</v>
      </c>
      <c r="F7852" t="s">
        <v>6379</v>
      </c>
      <c r="G7852" t="s">
        <v>71</v>
      </c>
      <c r="H7852" t="s">
        <v>129</v>
      </c>
      <c r="I7852" t="s">
        <v>22</v>
      </c>
      <c r="J7852" t="s">
        <v>141</v>
      </c>
      <c r="K7852" t="s">
        <v>29504</v>
      </c>
      <c r="L7852" t="s">
        <v>29505</v>
      </c>
      <c r="M7852">
        <v>0.461666666</v>
      </c>
      <c r="N7852">
        <v>0</v>
      </c>
      <c r="O7852">
        <v>86</v>
      </c>
      <c r="P7852">
        <v>0</v>
      </c>
      <c r="Q7852">
        <v>0</v>
      </c>
      <c r="R7852">
        <v>0</v>
      </c>
      <c r="S7852">
        <v>39.703333000000001</v>
      </c>
      <c r="T7852">
        <v>0</v>
      </c>
      <c r="U7852">
        <v>0</v>
      </c>
    </row>
    <row r="7853" spans="1:21" x14ac:dyDescent="0.25">
      <c r="A7853" t="s">
        <v>29506</v>
      </c>
      <c r="B7853">
        <v>1</v>
      </c>
      <c r="C7853" t="s">
        <v>78</v>
      </c>
      <c r="D7853" t="s">
        <v>96</v>
      </c>
      <c r="E7853" t="s">
        <v>29507</v>
      </c>
      <c r="F7853" t="s">
        <v>5012</v>
      </c>
      <c r="G7853" t="s">
        <v>72</v>
      </c>
      <c r="H7853" t="s">
        <v>129</v>
      </c>
      <c r="I7853" t="s">
        <v>22</v>
      </c>
      <c r="J7853" t="s">
        <v>141</v>
      </c>
      <c r="K7853" t="s">
        <v>29508</v>
      </c>
      <c r="L7853" t="s">
        <v>29509</v>
      </c>
      <c r="M7853">
        <v>2.0225</v>
      </c>
      <c r="N7853">
        <v>0</v>
      </c>
      <c r="O7853">
        <v>0</v>
      </c>
      <c r="P7853">
        <v>1</v>
      </c>
      <c r="Q7853">
        <v>4</v>
      </c>
      <c r="R7853">
        <v>0</v>
      </c>
      <c r="S7853">
        <v>0</v>
      </c>
      <c r="T7853">
        <v>2.0225</v>
      </c>
      <c r="U7853">
        <v>8.09</v>
      </c>
    </row>
    <row r="7854" spans="1:21" x14ac:dyDescent="0.25">
      <c r="A7854" t="s">
        <v>29510</v>
      </c>
      <c r="B7854">
        <v>1</v>
      </c>
      <c r="C7854" t="s">
        <v>78</v>
      </c>
      <c r="D7854" t="s">
        <v>96</v>
      </c>
      <c r="E7854" t="s">
        <v>1285</v>
      </c>
      <c r="F7854" t="s">
        <v>140</v>
      </c>
      <c r="G7854" t="s">
        <v>72</v>
      </c>
      <c r="H7854" t="s">
        <v>129</v>
      </c>
      <c r="I7854" t="s">
        <v>22</v>
      </c>
      <c r="J7854" t="s">
        <v>141</v>
      </c>
      <c r="K7854" t="s">
        <v>29511</v>
      </c>
      <c r="L7854" t="s">
        <v>29414</v>
      </c>
      <c r="M7854">
        <v>0.139444444</v>
      </c>
      <c r="N7854">
        <v>0</v>
      </c>
      <c r="O7854">
        <v>177</v>
      </c>
      <c r="P7854">
        <v>42</v>
      </c>
      <c r="Q7854">
        <v>109</v>
      </c>
      <c r="R7854">
        <v>0</v>
      </c>
      <c r="S7854">
        <v>24.681667000000001</v>
      </c>
      <c r="T7854">
        <v>5.8566669999999998</v>
      </c>
      <c r="U7854">
        <v>15.199444</v>
      </c>
    </row>
    <row r="7855" spans="1:21" x14ac:dyDescent="0.25">
      <c r="A7855" t="s">
        <v>29512</v>
      </c>
      <c r="B7855">
        <v>1</v>
      </c>
      <c r="C7855" t="s">
        <v>78</v>
      </c>
      <c r="D7855" t="s">
        <v>96</v>
      </c>
      <c r="E7855" t="s">
        <v>1270</v>
      </c>
      <c r="F7855" t="s">
        <v>154</v>
      </c>
      <c r="G7855" t="s">
        <v>72</v>
      </c>
      <c r="H7855" t="s">
        <v>129</v>
      </c>
      <c r="I7855" t="s">
        <v>22</v>
      </c>
      <c r="J7855" t="s">
        <v>141</v>
      </c>
      <c r="K7855" t="s">
        <v>29513</v>
      </c>
      <c r="L7855" t="s">
        <v>29514</v>
      </c>
      <c r="M7855">
        <v>0.36916666599999998</v>
      </c>
      <c r="N7855">
        <v>0</v>
      </c>
      <c r="O7855">
        <v>73</v>
      </c>
      <c r="P7855">
        <v>1</v>
      </c>
      <c r="Q7855">
        <v>1</v>
      </c>
      <c r="R7855">
        <v>0</v>
      </c>
      <c r="S7855">
        <v>26.949166999999999</v>
      </c>
      <c r="T7855">
        <v>0.36916700000000002</v>
      </c>
      <c r="U7855">
        <v>0.36916700000000002</v>
      </c>
    </row>
    <row r="7856" spans="1:21" x14ac:dyDescent="0.25">
      <c r="A7856" t="s">
        <v>29515</v>
      </c>
      <c r="B7856">
        <v>1</v>
      </c>
      <c r="C7856" t="s">
        <v>78</v>
      </c>
      <c r="D7856" t="s">
        <v>103</v>
      </c>
      <c r="E7856" t="s">
        <v>29516</v>
      </c>
      <c r="F7856" t="s">
        <v>4991</v>
      </c>
      <c r="G7856" t="s">
        <v>71</v>
      </c>
      <c r="H7856" t="s">
        <v>129</v>
      </c>
      <c r="I7856" t="s">
        <v>22</v>
      </c>
      <c r="J7856" t="s">
        <v>141</v>
      </c>
      <c r="K7856" t="s">
        <v>29517</v>
      </c>
      <c r="L7856" t="s">
        <v>29518</v>
      </c>
      <c r="M7856">
        <v>3.5388888879999998</v>
      </c>
      <c r="N7856">
        <v>0</v>
      </c>
      <c r="O7856">
        <v>0</v>
      </c>
      <c r="P7856">
        <v>0</v>
      </c>
      <c r="Q7856">
        <v>1</v>
      </c>
      <c r="R7856">
        <v>0</v>
      </c>
      <c r="S7856">
        <v>0</v>
      </c>
      <c r="T7856">
        <v>0</v>
      </c>
      <c r="U7856">
        <v>3.5388890000000002</v>
      </c>
    </row>
    <row r="7857" spans="1:21" x14ac:dyDescent="0.25">
      <c r="A7857" t="s">
        <v>29519</v>
      </c>
      <c r="B7857">
        <v>1</v>
      </c>
      <c r="C7857" t="s">
        <v>78</v>
      </c>
      <c r="D7857" t="s">
        <v>100</v>
      </c>
      <c r="E7857" t="s">
        <v>29520</v>
      </c>
      <c r="F7857" t="s">
        <v>5012</v>
      </c>
      <c r="G7857" t="s">
        <v>72</v>
      </c>
      <c r="H7857" t="s">
        <v>129</v>
      </c>
      <c r="I7857" t="s">
        <v>22</v>
      </c>
      <c r="J7857" t="s">
        <v>141</v>
      </c>
      <c r="K7857" t="s">
        <v>29521</v>
      </c>
      <c r="L7857" t="s">
        <v>29522</v>
      </c>
      <c r="M7857">
        <v>0.31055555499999998</v>
      </c>
      <c r="N7857">
        <v>0</v>
      </c>
      <c r="O7857">
        <v>92</v>
      </c>
      <c r="P7857">
        <v>1</v>
      </c>
      <c r="Q7857">
        <v>3</v>
      </c>
      <c r="R7857">
        <v>0</v>
      </c>
      <c r="S7857">
        <v>28.571110999999998</v>
      </c>
      <c r="T7857">
        <v>0.310556</v>
      </c>
      <c r="U7857">
        <v>0.93166700000000002</v>
      </c>
    </row>
    <row r="7858" spans="1:21" x14ac:dyDescent="0.25">
      <c r="A7858" t="s">
        <v>29523</v>
      </c>
      <c r="B7858">
        <v>1</v>
      </c>
      <c r="C7858" t="s">
        <v>78</v>
      </c>
      <c r="D7858" t="s">
        <v>100</v>
      </c>
      <c r="E7858" t="s">
        <v>29524</v>
      </c>
      <c r="F7858" t="s">
        <v>5417</v>
      </c>
      <c r="G7858" t="s">
        <v>71</v>
      </c>
      <c r="H7858" t="s">
        <v>129</v>
      </c>
      <c r="I7858" t="s">
        <v>22</v>
      </c>
      <c r="J7858" t="s">
        <v>141</v>
      </c>
      <c r="K7858" t="s">
        <v>29525</v>
      </c>
      <c r="L7858" t="s">
        <v>29526</v>
      </c>
      <c r="M7858">
        <v>0.96944444399999996</v>
      </c>
      <c r="N7858">
        <v>0</v>
      </c>
      <c r="O7858">
        <v>0</v>
      </c>
      <c r="P7858">
        <v>0</v>
      </c>
      <c r="Q7858">
        <v>8</v>
      </c>
      <c r="R7858">
        <v>0</v>
      </c>
      <c r="S7858">
        <v>0</v>
      </c>
      <c r="T7858">
        <v>0</v>
      </c>
      <c r="U7858">
        <v>7.7555560000000003</v>
      </c>
    </row>
    <row r="7859" spans="1:21" x14ac:dyDescent="0.25">
      <c r="A7859" t="s">
        <v>29527</v>
      </c>
      <c r="B7859">
        <v>1</v>
      </c>
      <c r="C7859" t="s">
        <v>78</v>
      </c>
      <c r="D7859" t="s">
        <v>80</v>
      </c>
      <c r="E7859" t="s">
        <v>29528</v>
      </c>
      <c r="F7859" t="s">
        <v>7706</v>
      </c>
      <c r="G7859" t="s">
        <v>71</v>
      </c>
      <c r="H7859" t="s">
        <v>129</v>
      </c>
      <c r="I7859" t="s">
        <v>22</v>
      </c>
      <c r="J7859" t="s">
        <v>141</v>
      </c>
      <c r="K7859" t="s">
        <v>29529</v>
      </c>
      <c r="L7859" t="s">
        <v>29530</v>
      </c>
      <c r="M7859">
        <v>2.2541666660000002</v>
      </c>
      <c r="N7859">
        <v>0</v>
      </c>
      <c r="O7859">
        <v>103</v>
      </c>
      <c r="P7859">
        <v>0</v>
      </c>
      <c r="Q7859">
        <v>0</v>
      </c>
      <c r="R7859">
        <v>0</v>
      </c>
      <c r="S7859">
        <v>232.17916700000001</v>
      </c>
      <c r="T7859">
        <v>0</v>
      </c>
      <c r="U7859">
        <v>0</v>
      </c>
    </row>
    <row r="7860" spans="1:21" x14ac:dyDescent="0.25">
      <c r="A7860" t="s">
        <v>29531</v>
      </c>
      <c r="B7860">
        <v>1</v>
      </c>
      <c r="C7860" t="s">
        <v>78</v>
      </c>
      <c r="D7860" t="s">
        <v>106</v>
      </c>
      <c r="E7860" t="s">
        <v>29532</v>
      </c>
      <c r="F7860" t="s">
        <v>5070</v>
      </c>
      <c r="G7860" t="s">
        <v>71</v>
      </c>
      <c r="H7860" t="s">
        <v>129</v>
      </c>
      <c r="I7860" t="s">
        <v>22</v>
      </c>
      <c r="J7860" t="s">
        <v>141</v>
      </c>
      <c r="K7860" t="s">
        <v>29533</v>
      </c>
      <c r="L7860" t="s">
        <v>29534</v>
      </c>
      <c r="M7860">
        <v>56.187777777000001</v>
      </c>
      <c r="N7860">
        <v>0</v>
      </c>
      <c r="O7860">
        <v>1</v>
      </c>
      <c r="P7860">
        <v>0</v>
      </c>
      <c r="Q7860">
        <v>0</v>
      </c>
      <c r="R7860">
        <v>0</v>
      </c>
      <c r="S7860">
        <v>56.187778000000002</v>
      </c>
      <c r="T7860">
        <v>0</v>
      </c>
      <c r="U7860">
        <v>0</v>
      </c>
    </row>
    <row r="7861" spans="1:21" x14ac:dyDescent="0.25">
      <c r="A7861" t="s">
        <v>29535</v>
      </c>
      <c r="B7861">
        <v>1</v>
      </c>
      <c r="C7861" t="s">
        <v>78</v>
      </c>
      <c r="D7861" t="s">
        <v>106</v>
      </c>
      <c r="E7861" t="s">
        <v>29536</v>
      </c>
      <c r="F7861" t="s">
        <v>5417</v>
      </c>
      <c r="G7861" t="s">
        <v>71</v>
      </c>
      <c r="H7861" t="s">
        <v>129</v>
      </c>
      <c r="I7861" t="s">
        <v>22</v>
      </c>
      <c r="J7861" t="s">
        <v>141</v>
      </c>
      <c r="K7861" t="s">
        <v>29537</v>
      </c>
      <c r="L7861" t="s">
        <v>29538</v>
      </c>
      <c r="M7861">
        <v>3.7519444439999998</v>
      </c>
      <c r="N7861">
        <v>0</v>
      </c>
      <c r="O7861">
        <v>1</v>
      </c>
      <c r="P7861">
        <v>0</v>
      </c>
      <c r="Q7861">
        <v>0</v>
      </c>
      <c r="R7861">
        <v>0</v>
      </c>
      <c r="S7861">
        <v>3.7519439999999999</v>
      </c>
      <c r="T7861">
        <v>0</v>
      </c>
      <c r="U7861">
        <v>0</v>
      </c>
    </row>
    <row r="7862" spans="1:21" x14ac:dyDescent="0.25">
      <c r="A7862" t="s">
        <v>29539</v>
      </c>
      <c r="B7862">
        <v>1</v>
      </c>
      <c r="C7862" t="s">
        <v>78</v>
      </c>
      <c r="D7862" t="s">
        <v>106</v>
      </c>
      <c r="E7862" t="s">
        <v>29540</v>
      </c>
      <c r="F7862" t="s">
        <v>5417</v>
      </c>
      <c r="G7862" t="s">
        <v>71</v>
      </c>
      <c r="H7862" t="s">
        <v>129</v>
      </c>
      <c r="I7862" t="s">
        <v>22</v>
      </c>
      <c r="J7862" t="s">
        <v>141</v>
      </c>
      <c r="K7862" t="s">
        <v>29541</v>
      </c>
      <c r="L7862" t="s">
        <v>29542</v>
      </c>
      <c r="M7862">
        <v>3.5847222219999999</v>
      </c>
      <c r="N7862">
        <v>0</v>
      </c>
      <c r="O7862">
        <v>1</v>
      </c>
      <c r="P7862">
        <v>0</v>
      </c>
      <c r="Q7862">
        <v>0</v>
      </c>
      <c r="R7862">
        <v>0</v>
      </c>
      <c r="S7862">
        <v>3.5847220000000002</v>
      </c>
      <c r="T7862">
        <v>0</v>
      </c>
      <c r="U7862">
        <v>0</v>
      </c>
    </row>
    <row r="7863" spans="1:21" x14ac:dyDescent="0.25">
      <c r="A7863" t="s">
        <v>29543</v>
      </c>
      <c r="B7863">
        <v>1</v>
      </c>
      <c r="C7863" t="s">
        <v>78</v>
      </c>
      <c r="D7863" t="s">
        <v>106</v>
      </c>
      <c r="E7863" t="s">
        <v>29544</v>
      </c>
      <c r="F7863" t="s">
        <v>5070</v>
      </c>
      <c r="G7863" t="s">
        <v>71</v>
      </c>
      <c r="H7863" t="s">
        <v>129</v>
      </c>
      <c r="I7863" t="s">
        <v>22</v>
      </c>
      <c r="J7863" t="s">
        <v>141</v>
      </c>
      <c r="K7863" t="s">
        <v>29545</v>
      </c>
      <c r="L7863" t="s">
        <v>29546</v>
      </c>
      <c r="M7863">
        <v>23.4175</v>
      </c>
      <c r="N7863">
        <v>0</v>
      </c>
      <c r="O7863">
        <v>1</v>
      </c>
      <c r="P7863">
        <v>0</v>
      </c>
      <c r="Q7863">
        <v>0</v>
      </c>
      <c r="R7863">
        <v>0</v>
      </c>
      <c r="S7863">
        <v>23.4175</v>
      </c>
      <c r="T7863">
        <v>0</v>
      </c>
      <c r="U7863">
        <v>0</v>
      </c>
    </row>
    <row r="7864" spans="1:21" x14ac:dyDescent="0.25">
      <c r="A7864" t="s">
        <v>29547</v>
      </c>
      <c r="B7864">
        <v>1</v>
      </c>
      <c r="C7864" t="s">
        <v>78</v>
      </c>
      <c r="D7864" t="s">
        <v>106</v>
      </c>
      <c r="E7864" t="s">
        <v>29548</v>
      </c>
      <c r="F7864" t="s">
        <v>128</v>
      </c>
      <c r="G7864" t="s">
        <v>71</v>
      </c>
      <c r="H7864" t="s">
        <v>129</v>
      </c>
      <c r="I7864" t="s">
        <v>22</v>
      </c>
      <c r="J7864" t="s">
        <v>130</v>
      </c>
      <c r="K7864" t="s">
        <v>29549</v>
      </c>
      <c r="L7864" t="s">
        <v>29550</v>
      </c>
      <c r="M7864">
        <v>1.2488083329999999</v>
      </c>
      <c r="N7864">
        <v>1</v>
      </c>
      <c r="O7864">
        <v>172</v>
      </c>
      <c r="P7864">
        <v>0</v>
      </c>
      <c r="Q7864">
        <v>0</v>
      </c>
      <c r="R7864">
        <v>1.2488079999999999</v>
      </c>
      <c r="S7864">
        <v>214.79503299999999</v>
      </c>
      <c r="T7864">
        <v>0</v>
      </c>
      <c r="U7864">
        <v>0</v>
      </c>
    </row>
    <row r="7865" spans="1:21" x14ac:dyDescent="0.25">
      <c r="A7865" t="s">
        <v>29551</v>
      </c>
      <c r="B7865">
        <v>1</v>
      </c>
      <c r="C7865" t="s">
        <v>78</v>
      </c>
      <c r="D7865" t="s">
        <v>106</v>
      </c>
      <c r="E7865" t="s">
        <v>29552</v>
      </c>
      <c r="F7865" t="s">
        <v>4991</v>
      </c>
      <c r="G7865" t="s">
        <v>71</v>
      </c>
      <c r="H7865" t="s">
        <v>129</v>
      </c>
      <c r="I7865" t="s">
        <v>22</v>
      </c>
      <c r="J7865" t="s">
        <v>141</v>
      </c>
      <c r="K7865" t="s">
        <v>29553</v>
      </c>
      <c r="L7865" t="s">
        <v>29554</v>
      </c>
      <c r="M7865">
        <v>24.601388887999999</v>
      </c>
      <c r="N7865">
        <v>0</v>
      </c>
      <c r="O7865">
        <v>1</v>
      </c>
      <c r="P7865">
        <v>0</v>
      </c>
      <c r="Q7865">
        <v>0</v>
      </c>
      <c r="R7865">
        <v>0</v>
      </c>
      <c r="S7865">
        <v>24.601389000000001</v>
      </c>
      <c r="T7865">
        <v>0</v>
      </c>
      <c r="U7865">
        <v>0</v>
      </c>
    </row>
    <row r="7866" spans="1:21" x14ac:dyDescent="0.25">
      <c r="A7866" t="s">
        <v>29555</v>
      </c>
      <c r="B7866">
        <v>1</v>
      </c>
      <c r="C7866" t="s">
        <v>78</v>
      </c>
      <c r="D7866" t="s">
        <v>106</v>
      </c>
      <c r="E7866" t="s">
        <v>29556</v>
      </c>
      <c r="F7866" t="s">
        <v>5070</v>
      </c>
      <c r="G7866" t="s">
        <v>71</v>
      </c>
      <c r="H7866" t="s">
        <v>129</v>
      </c>
      <c r="I7866" t="s">
        <v>22</v>
      </c>
      <c r="J7866" t="s">
        <v>141</v>
      </c>
      <c r="K7866" t="s">
        <v>29557</v>
      </c>
      <c r="L7866" t="s">
        <v>29558</v>
      </c>
      <c r="M7866">
        <v>105.902777777</v>
      </c>
      <c r="N7866">
        <v>0</v>
      </c>
      <c r="O7866">
        <v>1</v>
      </c>
      <c r="P7866">
        <v>0</v>
      </c>
      <c r="Q7866">
        <v>0</v>
      </c>
      <c r="R7866">
        <v>0</v>
      </c>
      <c r="S7866">
        <v>105.902778</v>
      </c>
      <c r="T7866">
        <v>0</v>
      </c>
      <c r="U7866">
        <v>0</v>
      </c>
    </row>
    <row r="7867" spans="1:21" x14ac:dyDescent="0.25">
      <c r="A7867" t="s">
        <v>29559</v>
      </c>
      <c r="B7867">
        <v>1</v>
      </c>
      <c r="C7867" t="s">
        <v>78</v>
      </c>
      <c r="D7867" t="s">
        <v>106</v>
      </c>
      <c r="E7867" t="s">
        <v>29560</v>
      </c>
      <c r="F7867" t="s">
        <v>4991</v>
      </c>
      <c r="G7867" t="s">
        <v>71</v>
      </c>
      <c r="H7867" t="s">
        <v>129</v>
      </c>
      <c r="I7867" t="s">
        <v>22</v>
      </c>
      <c r="J7867" t="s">
        <v>141</v>
      </c>
      <c r="K7867" t="s">
        <v>29561</v>
      </c>
      <c r="L7867" t="s">
        <v>29562</v>
      </c>
      <c r="M7867">
        <v>0.580555555</v>
      </c>
      <c r="N7867">
        <v>0</v>
      </c>
      <c r="O7867">
        <v>1</v>
      </c>
      <c r="P7867">
        <v>0</v>
      </c>
      <c r="Q7867">
        <v>0</v>
      </c>
      <c r="R7867">
        <v>0</v>
      </c>
      <c r="S7867">
        <v>0.58055599999999996</v>
      </c>
      <c r="T7867">
        <v>0</v>
      </c>
      <c r="U7867">
        <v>0</v>
      </c>
    </row>
    <row r="7868" spans="1:21" x14ac:dyDescent="0.25">
      <c r="A7868" t="s">
        <v>29563</v>
      </c>
      <c r="B7868">
        <v>1</v>
      </c>
      <c r="C7868" t="s">
        <v>78</v>
      </c>
      <c r="D7868" t="s">
        <v>106</v>
      </c>
      <c r="E7868" t="s">
        <v>29564</v>
      </c>
      <c r="F7868" t="s">
        <v>5070</v>
      </c>
      <c r="G7868" t="s">
        <v>71</v>
      </c>
      <c r="H7868" t="s">
        <v>129</v>
      </c>
      <c r="I7868" t="s">
        <v>22</v>
      </c>
      <c r="J7868" t="s">
        <v>141</v>
      </c>
      <c r="K7868" t="s">
        <v>29565</v>
      </c>
      <c r="L7868" t="s">
        <v>29566</v>
      </c>
      <c r="M7868">
        <v>71.541388888</v>
      </c>
      <c r="N7868">
        <v>0</v>
      </c>
      <c r="O7868">
        <v>1</v>
      </c>
      <c r="P7868">
        <v>0</v>
      </c>
      <c r="Q7868">
        <v>0</v>
      </c>
      <c r="R7868">
        <v>0</v>
      </c>
      <c r="S7868">
        <v>71.541388999999995</v>
      </c>
      <c r="T7868">
        <v>0</v>
      </c>
      <c r="U7868">
        <v>0</v>
      </c>
    </row>
    <row r="7869" spans="1:21" x14ac:dyDescent="0.25">
      <c r="A7869" t="s">
        <v>29567</v>
      </c>
      <c r="B7869">
        <v>1</v>
      </c>
      <c r="C7869" t="s">
        <v>78</v>
      </c>
      <c r="D7869" t="s">
        <v>106</v>
      </c>
      <c r="E7869" t="s">
        <v>29568</v>
      </c>
      <c r="F7869" t="s">
        <v>5417</v>
      </c>
      <c r="G7869" t="s">
        <v>71</v>
      </c>
      <c r="H7869" t="s">
        <v>129</v>
      </c>
      <c r="I7869" t="s">
        <v>22</v>
      </c>
      <c r="J7869" t="s">
        <v>141</v>
      </c>
      <c r="K7869" t="s">
        <v>29569</v>
      </c>
      <c r="L7869" t="s">
        <v>29570</v>
      </c>
      <c r="M7869">
        <v>4.0877777770000003</v>
      </c>
      <c r="N7869">
        <v>0</v>
      </c>
      <c r="O7869">
        <v>1</v>
      </c>
      <c r="P7869">
        <v>0</v>
      </c>
      <c r="Q7869">
        <v>0</v>
      </c>
      <c r="R7869">
        <v>0</v>
      </c>
      <c r="S7869">
        <v>4.0877780000000001</v>
      </c>
      <c r="T7869">
        <v>0</v>
      </c>
      <c r="U7869">
        <v>0</v>
      </c>
    </row>
    <row r="7870" spans="1:21" x14ac:dyDescent="0.25">
      <c r="A7870" t="s">
        <v>29571</v>
      </c>
      <c r="B7870">
        <v>1</v>
      </c>
      <c r="C7870" t="s">
        <v>78</v>
      </c>
      <c r="D7870" t="s">
        <v>106</v>
      </c>
      <c r="E7870" t="s">
        <v>29572</v>
      </c>
      <c r="F7870" t="s">
        <v>4991</v>
      </c>
      <c r="G7870" t="s">
        <v>71</v>
      </c>
      <c r="H7870" t="s">
        <v>129</v>
      </c>
      <c r="I7870" t="s">
        <v>22</v>
      </c>
      <c r="J7870" t="s">
        <v>141</v>
      </c>
      <c r="K7870" t="s">
        <v>29573</v>
      </c>
      <c r="L7870" t="s">
        <v>29574</v>
      </c>
      <c r="M7870">
        <v>5.3788888879999996</v>
      </c>
      <c r="N7870">
        <v>0</v>
      </c>
      <c r="O7870">
        <v>1</v>
      </c>
      <c r="P7870">
        <v>0</v>
      </c>
      <c r="Q7870">
        <v>0</v>
      </c>
      <c r="R7870">
        <v>0</v>
      </c>
      <c r="S7870">
        <v>5.378889</v>
      </c>
      <c r="T7870">
        <v>0</v>
      </c>
      <c r="U7870">
        <v>0</v>
      </c>
    </row>
    <row r="7871" spans="1:21" x14ac:dyDescent="0.25">
      <c r="A7871" t="s">
        <v>29575</v>
      </c>
      <c r="B7871">
        <v>1</v>
      </c>
      <c r="C7871" t="s">
        <v>78</v>
      </c>
      <c r="D7871" t="s">
        <v>106</v>
      </c>
      <c r="E7871" t="s">
        <v>29576</v>
      </c>
      <c r="F7871" t="s">
        <v>4991</v>
      </c>
      <c r="G7871" t="s">
        <v>71</v>
      </c>
      <c r="H7871" t="s">
        <v>129</v>
      </c>
      <c r="I7871" t="s">
        <v>22</v>
      </c>
      <c r="J7871" t="s">
        <v>141</v>
      </c>
      <c r="K7871" t="s">
        <v>29577</v>
      </c>
      <c r="L7871" t="s">
        <v>29578</v>
      </c>
      <c r="M7871">
        <v>0.69499999999999995</v>
      </c>
      <c r="N7871">
        <v>0</v>
      </c>
      <c r="O7871">
        <v>1</v>
      </c>
      <c r="P7871">
        <v>0</v>
      </c>
      <c r="Q7871">
        <v>0</v>
      </c>
      <c r="R7871">
        <v>0</v>
      </c>
      <c r="S7871">
        <v>0.69499999999999995</v>
      </c>
      <c r="T7871">
        <v>0</v>
      </c>
      <c r="U7871">
        <v>0</v>
      </c>
    </row>
    <row r="7872" spans="1:21" x14ac:dyDescent="0.25">
      <c r="A7872" t="s">
        <v>29579</v>
      </c>
      <c r="B7872">
        <v>1</v>
      </c>
      <c r="C7872" t="s">
        <v>78</v>
      </c>
      <c r="D7872" t="s">
        <v>106</v>
      </c>
      <c r="E7872" t="s">
        <v>29580</v>
      </c>
      <c r="F7872" t="s">
        <v>140</v>
      </c>
      <c r="G7872" t="s">
        <v>72</v>
      </c>
      <c r="H7872" t="s">
        <v>129</v>
      </c>
      <c r="I7872" t="s">
        <v>22</v>
      </c>
      <c r="J7872" t="s">
        <v>141</v>
      </c>
      <c r="K7872" t="s">
        <v>29581</v>
      </c>
      <c r="L7872" t="s">
        <v>29582</v>
      </c>
      <c r="M7872">
        <v>0.64027777699999999</v>
      </c>
      <c r="N7872">
        <v>0</v>
      </c>
      <c r="O7872">
        <v>350</v>
      </c>
      <c r="P7872">
        <v>67</v>
      </c>
      <c r="Q7872">
        <v>37</v>
      </c>
      <c r="R7872">
        <v>0</v>
      </c>
      <c r="S7872">
        <v>224.09722199999999</v>
      </c>
      <c r="T7872">
        <v>42.898611000000002</v>
      </c>
      <c r="U7872">
        <v>23.690277999999999</v>
      </c>
    </row>
    <row r="7873" spans="1:21" x14ac:dyDescent="0.25">
      <c r="A7873" t="s">
        <v>29583</v>
      </c>
      <c r="B7873">
        <v>1</v>
      </c>
      <c r="C7873" t="s">
        <v>78</v>
      </c>
      <c r="D7873" t="s">
        <v>92</v>
      </c>
      <c r="E7873" t="s">
        <v>5213</v>
      </c>
      <c r="F7873" t="s">
        <v>4996</v>
      </c>
      <c r="G7873" t="s">
        <v>71</v>
      </c>
      <c r="H7873" t="s">
        <v>129</v>
      </c>
      <c r="I7873" t="s">
        <v>22</v>
      </c>
      <c r="J7873" t="s">
        <v>141</v>
      </c>
      <c r="K7873" t="s">
        <v>29584</v>
      </c>
      <c r="L7873" t="s">
        <v>29585</v>
      </c>
      <c r="M7873">
        <v>1.8372222220000001</v>
      </c>
      <c r="N7873">
        <v>0</v>
      </c>
      <c r="O7873">
        <v>190</v>
      </c>
      <c r="P7873">
        <v>0</v>
      </c>
      <c r="Q7873">
        <v>0</v>
      </c>
      <c r="R7873">
        <v>0</v>
      </c>
      <c r="S7873">
        <v>349.07222200000001</v>
      </c>
      <c r="T7873">
        <v>0</v>
      </c>
      <c r="U7873">
        <v>0</v>
      </c>
    </row>
    <row r="7874" spans="1:21" x14ac:dyDescent="0.25">
      <c r="A7874" t="s">
        <v>29586</v>
      </c>
      <c r="B7874">
        <v>1</v>
      </c>
      <c r="C7874" t="s">
        <v>78</v>
      </c>
      <c r="D7874" t="s">
        <v>90</v>
      </c>
      <c r="E7874" t="s">
        <v>29587</v>
      </c>
      <c r="F7874" t="s">
        <v>4986</v>
      </c>
      <c r="G7874" t="s">
        <v>71</v>
      </c>
      <c r="H7874" t="s">
        <v>129</v>
      </c>
      <c r="I7874" t="s">
        <v>22</v>
      </c>
      <c r="J7874" t="s">
        <v>141</v>
      </c>
      <c r="K7874" t="s">
        <v>29588</v>
      </c>
      <c r="L7874" t="s">
        <v>29589</v>
      </c>
      <c r="M7874">
        <v>0.67222222200000004</v>
      </c>
      <c r="N7874">
        <v>0</v>
      </c>
      <c r="O7874">
        <v>103</v>
      </c>
      <c r="P7874">
        <v>0</v>
      </c>
      <c r="Q7874">
        <v>0</v>
      </c>
      <c r="R7874">
        <v>0</v>
      </c>
      <c r="S7874">
        <v>69.238889</v>
      </c>
      <c r="T7874">
        <v>0</v>
      </c>
      <c r="U7874">
        <v>0</v>
      </c>
    </row>
    <row r="7875" spans="1:21" x14ac:dyDescent="0.25">
      <c r="A7875" t="s">
        <v>29590</v>
      </c>
      <c r="B7875">
        <v>1</v>
      </c>
      <c r="C7875" t="s">
        <v>78</v>
      </c>
      <c r="D7875" t="s">
        <v>104</v>
      </c>
      <c r="E7875" t="s">
        <v>19380</v>
      </c>
      <c r="F7875" t="s">
        <v>140</v>
      </c>
      <c r="G7875" t="s">
        <v>72</v>
      </c>
      <c r="H7875" t="s">
        <v>129</v>
      </c>
      <c r="I7875" t="s">
        <v>22</v>
      </c>
      <c r="J7875" t="s">
        <v>141</v>
      </c>
      <c r="K7875" t="s">
        <v>29591</v>
      </c>
      <c r="L7875" t="s">
        <v>29592</v>
      </c>
      <c r="M7875">
        <v>0.59055555500000001</v>
      </c>
      <c r="N7875">
        <v>17</v>
      </c>
      <c r="O7875">
        <v>3769</v>
      </c>
      <c r="P7875">
        <v>0</v>
      </c>
      <c r="Q7875">
        <v>0</v>
      </c>
      <c r="R7875">
        <v>10.039444</v>
      </c>
      <c r="S7875">
        <v>2225.803887</v>
      </c>
      <c r="T7875">
        <v>0</v>
      </c>
      <c r="U7875">
        <v>0</v>
      </c>
    </row>
    <row r="7876" spans="1:21" x14ac:dyDescent="0.25">
      <c r="A7876" t="s">
        <v>29593</v>
      </c>
      <c r="B7876">
        <v>1</v>
      </c>
      <c r="C7876" t="s">
        <v>78</v>
      </c>
      <c r="D7876" t="s">
        <v>106</v>
      </c>
      <c r="E7876" t="s">
        <v>29594</v>
      </c>
      <c r="F7876" t="s">
        <v>5012</v>
      </c>
      <c r="G7876" t="s">
        <v>72</v>
      </c>
      <c r="H7876" t="s">
        <v>129</v>
      </c>
      <c r="I7876" t="s">
        <v>22</v>
      </c>
      <c r="J7876" t="s">
        <v>141</v>
      </c>
      <c r="K7876" t="s">
        <v>29595</v>
      </c>
      <c r="L7876" t="s">
        <v>29596</v>
      </c>
      <c r="M7876">
        <v>3.5147222220000001</v>
      </c>
      <c r="N7876">
        <v>0</v>
      </c>
      <c r="O7876">
        <v>0</v>
      </c>
      <c r="P7876">
        <v>2</v>
      </c>
      <c r="Q7876">
        <v>0</v>
      </c>
      <c r="R7876">
        <v>0</v>
      </c>
      <c r="S7876">
        <v>0</v>
      </c>
      <c r="T7876">
        <v>7.0294439999999998</v>
      </c>
      <c r="U7876">
        <v>0</v>
      </c>
    </row>
    <row r="7877" spans="1:21" x14ac:dyDescent="0.25">
      <c r="A7877" t="s">
        <v>29597</v>
      </c>
      <c r="B7877">
        <v>1</v>
      </c>
      <c r="C7877" t="s">
        <v>78</v>
      </c>
      <c r="D7877" t="s">
        <v>106</v>
      </c>
      <c r="E7877" t="s">
        <v>29598</v>
      </c>
      <c r="F7877" t="s">
        <v>3531</v>
      </c>
      <c r="G7877" t="s">
        <v>72</v>
      </c>
      <c r="H7877" t="s">
        <v>129</v>
      </c>
      <c r="I7877" t="s">
        <v>22</v>
      </c>
      <c r="J7877" t="s">
        <v>141</v>
      </c>
      <c r="K7877" t="s">
        <v>29599</v>
      </c>
      <c r="L7877" t="s">
        <v>29600</v>
      </c>
      <c r="M7877">
        <v>2.1752777769999998</v>
      </c>
      <c r="N7877">
        <v>0</v>
      </c>
      <c r="O7877">
        <v>1421</v>
      </c>
      <c r="P7877">
        <v>63</v>
      </c>
      <c r="Q7877">
        <v>48</v>
      </c>
      <c r="R7877">
        <v>0</v>
      </c>
      <c r="S7877">
        <v>3091.0697209999998</v>
      </c>
      <c r="T7877">
        <v>137.04249999999999</v>
      </c>
      <c r="U7877">
        <v>104.41333299999999</v>
      </c>
    </row>
    <row r="7878" spans="1:21" x14ac:dyDescent="0.25">
      <c r="A7878" t="s">
        <v>29601</v>
      </c>
      <c r="B7878">
        <v>1</v>
      </c>
      <c r="C7878" t="s">
        <v>78</v>
      </c>
      <c r="D7878" t="s">
        <v>106</v>
      </c>
      <c r="E7878" t="s">
        <v>29602</v>
      </c>
      <c r="F7878" t="s">
        <v>4991</v>
      </c>
      <c r="G7878" t="s">
        <v>71</v>
      </c>
      <c r="H7878" t="s">
        <v>129</v>
      </c>
      <c r="I7878" t="s">
        <v>22</v>
      </c>
      <c r="J7878" t="s">
        <v>141</v>
      </c>
      <c r="K7878" t="s">
        <v>29603</v>
      </c>
      <c r="L7878" t="s">
        <v>29604</v>
      </c>
      <c r="M7878">
        <v>2.6188888879999999</v>
      </c>
      <c r="N7878">
        <v>0</v>
      </c>
      <c r="O7878">
        <v>1</v>
      </c>
      <c r="P7878">
        <v>0</v>
      </c>
      <c r="Q7878">
        <v>0</v>
      </c>
      <c r="R7878">
        <v>0</v>
      </c>
      <c r="S7878">
        <v>2.6188889999999998</v>
      </c>
      <c r="T7878">
        <v>0</v>
      </c>
      <c r="U7878">
        <v>0</v>
      </c>
    </row>
    <row r="7879" spans="1:21" x14ac:dyDescent="0.25">
      <c r="A7879" t="s">
        <v>29605</v>
      </c>
      <c r="B7879">
        <v>1</v>
      </c>
      <c r="C7879" t="s">
        <v>78</v>
      </c>
      <c r="D7879" t="s">
        <v>96</v>
      </c>
      <c r="E7879" t="s">
        <v>29606</v>
      </c>
      <c r="F7879" t="s">
        <v>4991</v>
      </c>
      <c r="G7879" t="s">
        <v>71</v>
      </c>
      <c r="H7879" t="s">
        <v>129</v>
      </c>
      <c r="I7879" t="s">
        <v>22</v>
      </c>
      <c r="J7879" t="s">
        <v>141</v>
      </c>
      <c r="K7879" t="s">
        <v>29607</v>
      </c>
      <c r="L7879" t="s">
        <v>29608</v>
      </c>
      <c r="M7879">
        <v>1.0233333330000001</v>
      </c>
      <c r="N7879">
        <v>0</v>
      </c>
      <c r="O7879">
        <v>1</v>
      </c>
      <c r="P7879">
        <v>0</v>
      </c>
      <c r="Q7879">
        <v>0</v>
      </c>
      <c r="R7879">
        <v>0</v>
      </c>
      <c r="S7879">
        <v>1.023333</v>
      </c>
      <c r="T7879">
        <v>0</v>
      </c>
      <c r="U7879">
        <v>0</v>
      </c>
    </row>
    <row r="7880" spans="1:21" x14ac:dyDescent="0.25">
      <c r="A7880" t="s">
        <v>29609</v>
      </c>
      <c r="B7880">
        <v>1</v>
      </c>
      <c r="C7880" t="s">
        <v>78</v>
      </c>
      <c r="D7880" t="s">
        <v>95</v>
      </c>
      <c r="E7880" t="s">
        <v>29610</v>
      </c>
      <c r="F7880" t="s">
        <v>4991</v>
      </c>
      <c r="G7880" t="s">
        <v>71</v>
      </c>
      <c r="H7880" t="s">
        <v>129</v>
      </c>
      <c r="I7880" t="s">
        <v>22</v>
      </c>
      <c r="J7880" t="s">
        <v>141</v>
      </c>
      <c r="K7880" t="s">
        <v>29611</v>
      </c>
      <c r="L7880" t="s">
        <v>29612</v>
      </c>
      <c r="M7880">
        <v>6.1258333330000001</v>
      </c>
      <c r="N7880">
        <v>0</v>
      </c>
      <c r="O7880">
        <v>0</v>
      </c>
      <c r="P7880">
        <v>0</v>
      </c>
      <c r="Q7880">
        <v>1</v>
      </c>
      <c r="R7880">
        <v>0</v>
      </c>
      <c r="S7880">
        <v>0</v>
      </c>
      <c r="T7880">
        <v>0</v>
      </c>
      <c r="U7880">
        <v>6.1258330000000001</v>
      </c>
    </row>
    <row r="7881" spans="1:21" x14ac:dyDescent="0.25">
      <c r="A7881" t="s">
        <v>29613</v>
      </c>
      <c r="B7881">
        <v>1</v>
      </c>
      <c r="C7881" t="s">
        <v>78</v>
      </c>
      <c r="D7881" t="s">
        <v>96</v>
      </c>
      <c r="E7881" t="s">
        <v>29614</v>
      </c>
      <c r="F7881" t="s">
        <v>4991</v>
      </c>
      <c r="G7881" t="s">
        <v>71</v>
      </c>
      <c r="H7881" t="s">
        <v>129</v>
      </c>
      <c r="I7881" t="s">
        <v>22</v>
      </c>
      <c r="J7881" t="s">
        <v>141</v>
      </c>
      <c r="K7881" t="s">
        <v>29615</v>
      </c>
      <c r="L7881" t="s">
        <v>29616</v>
      </c>
      <c r="M7881">
        <v>2.39</v>
      </c>
      <c r="N7881">
        <v>0</v>
      </c>
      <c r="O7881">
        <v>1</v>
      </c>
      <c r="P7881">
        <v>0</v>
      </c>
      <c r="Q7881">
        <v>0</v>
      </c>
      <c r="R7881">
        <v>0</v>
      </c>
      <c r="S7881">
        <v>2.39</v>
      </c>
      <c r="T7881">
        <v>0</v>
      </c>
      <c r="U7881">
        <v>0</v>
      </c>
    </row>
    <row r="7882" spans="1:21" x14ac:dyDescent="0.25">
      <c r="A7882" t="s">
        <v>29617</v>
      </c>
      <c r="B7882">
        <v>1</v>
      </c>
      <c r="C7882" t="s">
        <v>78</v>
      </c>
      <c r="D7882" t="s">
        <v>96</v>
      </c>
      <c r="E7882" t="s">
        <v>29618</v>
      </c>
      <c r="F7882" t="s">
        <v>4991</v>
      </c>
      <c r="G7882" t="s">
        <v>71</v>
      </c>
      <c r="H7882" t="s">
        <v>129</v>
      </c>
      <c r="I7882" t="s">
        <v>22</v>
      </c>
      <c r="J7882" t="s">
        <v>141</v>
      </c>
      <c r="K7882" t="s">
        <v>29619</v>
      </c>
      <c r="L7882" t="s">
        <v>29620</v>
      </c>
      <c r="M7882">
        <v>1.7124999999999999</v>
      </c>
      <c r="N7882">
        <v>0</v>
      </c>
      <c r="O7882">
        <v>1</v>
      </c>
      <c r="P7882">
        <v>0</v>
      </c>
      <c r="Q7882">
        <v>0</v>
      </c>
      <c r="R7882">
        <v>0</v>
      </c>
      <c r="S7882">
        <v>1.7124999999999999</v>
      </c>
      <c r="T7882">
        <v>0</v>
      </c>
      <c r="U7882">
        <v>0</v>
      </c>
    </row>
    <row r="7883" spans="1:21" x14ac:dyDescent="0.25">
      <c r="A7883" t="s">
        <v>29621</v>
      </c>
      <c r="B7883">
        <v>1</v>
      </c>
      <c r="C7883" t="s">
        <v>79</v>
      </c>
      <c r="D7883" t="s">
        <v>124</v>
      </c>
      <c r="E7883" t="s">
        <v>29622</v>
      </c>
      <c r="F7883" t="s">
        <v>5977</v>
      </c>
      <c r="G7883" t="s">
        <v>71</v>
      </c>
      <c r="H7883" t="s">
        <v>129</v>
      </c>
      <c r="I7883" t="s">
        <v>22</v>
      </c>
      <c r="J7883" t="s">
        <v>141</v>
      </c>
      <c r="K7883" t="s">
        <v>29623</v>
      </c>
      <c r="L7883" t="s">
        <v>29624</v>
      </c>
      <c r="M7883">
        <v>3.7372222220000002</v>
      </c>
      <c r="N7883">
        <v>0</v>
      </c>
      <c r="O7883">
        <v>0</v>
      </c>
      <c r="P7883">
        <v>0</v>
      </c>
      <c r="Q7883">
        <v>12</v>
      </c>
      <c r="R7883">
        <v>0</v>
      </c>
      <c r="S7883">
        <v>0</v>
      </c>
      <c r="T7883">
        <v>0</v>
      </c>
      <c r="U7883">
        <v>44.846666999999997</v>
      </c>
    </row>
    <row r="7884" spans="1:21" x14ac:dyDescent="0.25">
      <c r="A7884" t="s">
        <v>29625</v>
      </c>
      <c r="B7884">
        <v>1</v>
      </c>
      <c r="C7884" t="s">
        <v>79</v>
      </c>
      <c r="D7884" t="s">
        <v>124</v>
      </c>
      <c r="E7884" t="s">
        <v>29626</v>
      </c>
      <c r="F7884" t="s">
        <v>6456</v>
      </c>
      <c r="G7884" t="s">
        <v>72</v>
      </c>
      <c r="H7884" t="s">
        <v>129</v>
      </c>
      <c r="I7884" t="s">
        <v>22</v>
      </c>
      <c r="J7884" t="s">
        <v>141</v>
      </c>
      <c r="K7884" t="s">
        <v>29627</v>
      </c>
      <c r="L7884" t="s">
        <v>29628</v>
      </c>
      <c r="M7884">
        <v>11.797222222</v>
      </c>
      <c r="N7884">
        <v>0</v>
      </c>
      <c r="O7884">
        <v>0</v>
      </c>
      <c r="P7884">
        <v>0</v>
      </c>
      <c r="Q7884">
        <v>3</v>
      </c>
      <c r="R7884">
        <v>0</v>
      </c>
      <c r="S7884">
        <v>0</v>
      </c>
      <c r="T7884">
        <v>0</v>
      </c>
      <c r="U7884">
        <v>35.391666999999998</v>
      </c>
    </row>
    <row r="7885" spans="1:21" x14ac:dyDescent="0.25">
      <c r="A7885" t="s">
        <v>29629</v>
      </c>
      <c r="B7885">
        <v>1</v>
      </c>
      <c r="C7885" t="s">
        <v>79</v>
      </c>
      <c r="D7885" t="s">
        <v>124</v>
      </c>
      <c r="E7885" t="s">
        <v>29630</v>
      </c>
      <c r="F7885" t="s">
        <v>5012</v>
      </c>
      <c r="G7885" t="s">
        <v>72</v>
      </c>
      <c r="H7885" t="s">
        <v>129</v>
      </c>
      <c r="I7885" t="s">
        <v>22</v>
      </c>
      <c r="J7885" t="s">
        <v>141</v>
      </c>
      <c r="K7885" t="s">
        <v>29631</v>
      </c>
      <c r="L7885" t="s">
        <v>29632</v>
      </c>
      <c r="M7885">
        <v>3.5263888880000001</v>
      </c>
      <c r="N7885">
        <v>0</v>
      </c>
      <c r="O7885">
        <v>0</v>
      </c>
      <c r="P7885">
        <v>0</v>
      </c>
      <c r="Q7885">
        <v>4</v>
      </c>
      <c r="R7885">
        <v>0</v>
      </c>
      <c r="S7885">
        <v>0</v>
      </c>
      <c r="T7885">
        <v>0</v>
      </c>
      <c r="U7885">
        <v>14.105556</v>
      </c>
    </row>
    <row r="7886" spans="1:21" x14ac:dyDescent="0.25">
      <c r="A7886" t="s">
        <v>29633</v>
      </c>
      <c r="B7886">
        <v>1</v>
      </c>
      <c r="C7886" t="s">
        <v>79</v>
      </c>
      <c r="D7886" t="s">
        <v>124</v>
      </c>
      <c r="E7886" t="s">
        <v>29634</v>
      </c>
      <c r="F7886" t="s">
        <v>5012</v>
      </c>
      <c r="G7886" t="s">
        <v>72</v>
      </c>
      <c r="H7886" t="s">
        <v>129</v>
      </c>
      <c r="I7886" t="s">
        <v>22</v>
      </c>
      <c r="J7886" t="s">
        <v>141</v>
      </c>
      <c r="K7886" t="s">
        <v>29635</v>
      </c>
      <c r="L7886" t="s">
        <v>29636</v>
      </c>
      <c r="M7886">
        <v>2.5449999999999999</v>
      </c>
      <c r="N7886">
        <v>0</v>
      </c>
      <c r="O7886">
        <v>0</v>
      </c>
      <c r="P7886">
        <v>1</v>
      </c>
      <c r="Q7886">
        <v>27</v>
      </c>
      <c r="R7886">
        <v>0</v>
      </c>
      <c r="S7886">
        <v>0</v>
      </c>
      <c r="T7886">
        <v>2.5449999999999999</v>
      </c>
      <c r="U7886">
        <v>68.715000000000003</v>
      </c>
    </row>
    <row r="7887" spans="1:21" x14ac:dyDescent="0.25">
      <c r="A7887" t="s">
        <v>29637</v>
      </c>
      <c r="B7887">
        <v>1</v>
      </c>
      <c r="C7887" t="s">
        <v>79</v>
      </c>
      <c r="D7887" t="s">
        <v>124</v>
      </c>
      <c r="E7887" t="s">
        <v>29638</v>
      </c>
      <c r="F7887" t="s">
        <v>140</v>
      </c>
      <c r="G7887" t="s">
        <v>72</v>
      </c>
      <c r="H7887" t="s">
        <v>129</v>
      </c>
      <c r="I7887" t="s">
        <v>22</v>
      </c>
      <c r="J7887" t="s">
        <v>141</v>
      </c>
      <c r="K7887" t="s">
        <v>29639</v>
      </c>
      <c r="L7887" t="s">
        <v>29640</v>
      </c>
      <c r="M7887">
        <v>0.20972222200000001</v>
      </c>
      <c r="N7887">
        <v>0</v>
      </c>
      <c r="O7887">
        <v>0</v>
      </c>
      <c r="P7887">
        <v>38</v>
      </c>
      <c r="Q7887">
        <v>181</v>
      </c>
      <c r="R7887">
        <v>0</v>
      </c>
      <c r="S7887">
        <v>0</v>
      </c>
      <c r="T7887">
        <v>7.9694440000000002</v>
      </c>
      <c r="U7887">
        <v>37.959721999999999</v>
      </c>
    </row>
    <row r="7888" spans="1:21" x14ac:dyDescent="0.25">
      <c r="A7888" t="s">
        <v>29641</v>
      </c>
      <c r="B7888">
        <v>1</v>
      </c>
      <c r="C7888" t="s">
        <v>79</v>
      </c>
      <c r="D7888" t="s">
        <v>124</v>
      </c>
      <c r="E7888" t="s">
        <v>29642</v>
      </c>
      <c r="F7888" t="s">
        <v>5012</v>
      </c>
      <c r="G7888" t="s">
        <v>72</v>
      </c>
      <c r="H7888" t="s">
        <v>129</v>
      </c>
      <c r="I7888" t="s">
        <v>22</v>
      </c>
      <c r="J7888" t="s">
        <v>141</v>
      </c>
      <c r="K7888" t="s">
        <v>29643</v>
      </c>
      <c r="L7888" t="s">
        <v>29644</v>
      </c>
      <c r="M7888">
        <v>4.2874999999999996</v>
      </c>
      <c r="N7888">
        <v>0</v>
      </c>
      <c r="O7888">
        <v>0</v>
      </c>
      <c r="P7888">
        <v>18</v>
      </c>
      <c r="Q7888">
        <v>0</v>
      </c>
      <c r="R7888">
        <v>0</v>
      </c>
      <c r="S7888">
        <v>0</v>
      </c>
      <c r="T7888">
        <v>77.174999999999997</v>
      </c>
      <c r="U7888">
        <v>0</v>
      </c>
    </row>
    <row r="7889" spans="1:21" x14ac:dyDescent="0.25">
      <c r="A7889" t="s">
        <v>29645</v>
      </c>
      <c r="B7889">
        <v>1</v>
      </c>
      <c r="C7889" t="s">
        <v>79</v>
      </c>
      <c r="D7889" t="s">
        <v>124</v>
      </c>
      <c r="E7889" t="s">
        <v>29646</v>
      </c>
      <c r="F7889" t="s">
        <v>140</v>
      </c>
      <c r="G7889" t="s">
        <v>72</v>
      </c>
      <c r="H7889" t="s">
        <v>129</v>
      </c>
      <c r="I7889" t="s">
        <v>22</v>
      </c>
      <c r="J7889" t="s">
        <v>141</v>
      </c>
      <c r="K7889" t="s">
        <v>29647</v>
      </c>
      <c r="L7889" t="s">
        <v>29648</v>
      </c>
      <c r="M7889">
        <v>2.0663888880000001</v>
      </c>
      <c r="N7889">
        <v>0</v>
      </c>
      <c r="O7889">
        <v>0</v>
      </c>
      <c r="P7889">
        <v>52</v>
      </c>
      <c r="Q7889">
        <v>26</v>
      </c>
      <c r="R7889">
        <v>0</v>
      </c>
      <c r="S7889">
        <v>0</v>
      </c>
      <c r="T7889">
        <v>107.45222200000001</v>
      </c>
      <c r="U7889">
        <v>53.726111000000003</v>
      </c>
    </row>
    <row r="7890" spans="1:21" x14ac:dyDescent="0.25">
      <c r="A7890" t="s">
        <v>29649</v>
      </c>
      <c r="B7890">
        <v>1</v>
      </c>
      <c r="C7890" t="s">
        <v>79</v>
      </c>
      <c r="D7890" t="s">
        <v>124</v>
      </c>
      <c r="E7890" t="s">
        <v>29650</v>
      </c>
      <c r="F7890" t="s">
        <v>6612</v>
      </c>
      <c r="G7890" t="s">
        <v>72</v>
      </c>
      <c r="H7890" t="s">
        <v>129</v>
      </c>
      <c r="I7890" t="s">
        <v>22</v>
      </c>
      <c r="J7890" t="s">
        <v>141</v>
      </c>
      <c r="K7890" t="s">
        <v>29651</v>
      </c>
      <c r="L7890" t="s">
        <v>29652</v>
      </c>
      <c r="M7890">
        <v>1.5466666659999999</v>
      </c>
      <c r="N7890">
        <v>0</v>
      </c>
      <c r="O7890">
        <v>0</v>
      </c>
      <c r="P7890">
        <v>1</v>
      </c>
      <c r="Q7890">
        <v>106</v>
      </c>
      <c r="R7890">
        <v>0</v>
      </c>
      <c r="S7890">
        <v>0</v>
      </c>
      <c r="T7890">
        <v>1.546667</v>
      </c>
      <c r="U7890">
        <v>163.94666699999999</v>
      </c>
    </row>
    <row r="7891" spans="1:21" x14ac:dyDescent="0.25">
      <c r="A7891" t="s">
        <v>29653</v>
      </c>
      <c r="B7891">
        <v>1</v>
      </c>
      <c r="C7891" t="s">
        <v>79</v>
      </c>
      <c r="D7891" t="s">
        <v>124</v>
      </c>
      <c r="E7891" t="s">
        <v>29654</v>
      </c>
      <c r="F7891" t="s">
        <v>4991</v>
      </c>
      <c r="G7891" t="s">
        <v>71</v>
      </c>
      <c r="H7891" t="s">
        <v>129</v>
      </c>
      <c r="I7891" t="s">
        <v>22</v>
      </c>
      <c r="J7891" t="s">
        <v>141</v>
      </c>
      <c r="K7891" t="s">
        <v>29655</v>
      </c>
      <c r="L7891" t="s">
        <v>29656</v>
      </c>
      <c r="M7891">
        <v>0.89833333299999996</v>
      </c>
      <c r="N7891">
        <v>0</v>
      </c>
      <c r="O7891">
        <v>0</v>
      </c>
      <c r="P7891">
        <v>0</v>
      </c>
      <c r="Q7891">
        <v>1</v>
      </c>
      <c r="R7891">
        <v>0</v>
      </c>
      <c r="S7891">
        <v>0</v>
      </c>
      <c r="T7891">
        <v>0</v>
      </c>
      <c r="U7891">
        <v>0.89833300000000005</v>
      </c>
    </row>
    <row r="7892" spans="1:21" x14ac:dyDescent="0.25">
      <c r="A7892" t="s">
        <v>29657</v>
      </c>
      <c r="B7892">
        <v>1</v>
      </c>
      <c r="C7892" t="s">
        <v>79</v>
      </c>
      <c r="D7892" t="s">
        <v>124</v>
      </c>
      <c r="E7892" t="s">
        <v>29658</v>
      </c>
      <c r="F7892" t="s">
        <v>5012</v>
      </c>
      <c r="G7892" t="s">
        <v>72</v>
      </c>
      <c r="H7892" t="s">
        <v>129</v>
      </c>
      <c r="I7892" t="s">
        <v>22</v>
      </c>
      <c r="J7892" t="s">
        <v>141</v>
      </c>
      <c r="K7892" t="s">
        <v>29659</v>
      </c>
      <c r="L7892" t="s">
        <v>29660</v>
      </c>
      <c r="M7892">
        <v>4.7697222220000004</v>
      </c>
      <c r="N7892">
        <v>0</v>
      </c>
      <c r="O7892">
        <v>0</v>
      </c>
      <c r="P7892">
        <v>0</v>
      </c>
      <c r="Q7892">
        <v>6</v>
      </c>
      <c r="R7892">
        <v>0</v>
      </c>
      <c r="S7892">
        <v>0</v>
      </c>
      <c r="T7892">
        <v>0</v>
      </c>
      <c r="U7892">
        <v>28.618333</v>
      </c>
    </row>
    <row r="7893" spans="1:21" x14ac:dyDescent="0.25">
      <c r="A7893" t="s">
        <v>29661</v>
      </c>
      <c r="B7893">
        <v>1</v>
      </c>
      <c r="C7893" t="s">
        <v>79</v>
      </c>
      <c r="D7893" t="s">
        <v>124</v>
      </c>
      <c r="E7893" t="s">
        <v>29626</v>
      </c>
      <c r="F7893" t="s">
        <v>150</v>
      </c>
      <c r="G7893" t="s">
        <v>72</v>
      </c>
      <c r="H7893" t="s">
        <v>129</v>
      </c>
      <c r="I7893" t="s">
        <v>22</v>
      </c>
      <c r="J7893" t="s">
        <v>141</v>
      </c>
      <c r="K7893" t="s">
        <v>29662</v>
      </c>
      <c r="L7893" t="s">
        <v>29663</v>
      </c>
      <c r="M7893">
        <v>1.8136111109999999</v>
      </c>
      <c r="N7893">
        <v>0</v>
      </c>
      <c r="O7893">
        <v>0</v>
      </c>
      <c r="P7893">
        <v>0</v>
      </c>
      <c r="Q7893">
        <v>3</v>
      </c>
      <c r="R7893">
        <v>0</v>
      </c>
      <c r="S7893">
        <v>0</v>
      </c>
      <c r="T7893">
        <v>0</v>
      </c>
      <c r="U7893">
        <v>5.4408329999999996</v>
      </c>
    </row>
    <row r="7894" spans="1:21" x14ac:dyDescent="0.25">
      <c r="A7894" t="s">
        <v>29664</v>
      </c>
      <c r="B7894">
        <v>1</v>
      </c>
      <c r="C7894" t="s">
        <v>79</v>
      </c>
      <c r="D7894" t="s">
        <v>124</v>
      </c>
      <c r="E7894" t="s">
        <v>29665</v>
      </c>
      <c r="F7894" t="s">
        <v>5012</v>
      </c>
      <c r="G7894" t="s">
        <v>72</v>
      </c>
      <c r="H7894" t="s">
        <v>129</v>
      </c>
      <c r="I7894" t="s">
        <v>22</v>
      </c>
      <c r="J7894" t="s">
        <v>141</v>
      </c>
      <c r="K7894" t="s">
        <v>29666</v>
      </c>
      <c r="L7894" t="s">
        <v>29667</v>
      </c>
      <c r="M7894">
        <v>5.6463888879999997</v>
      </c>
      <c r="N7894">
        <v>0</v>
      </c>
      <c r="O7894">
        <v>0</v>
      </c>
      <c r="P7894">
        <v>0</v>
      </c>
      <c r="Q7894">
        <v>5</v>
      </c>
      <c r="R7894">
        <v>0</v>
      </c>
      <c r="S7894">
        <v>0</v>
      </c>
      <c r="T7894">
        <v>0</v>
      </c>
      <c r="U7894">
        <v>28.231943999999999</v>
      </c>
    </row>
    <row r="7895" spans="1:21" x14ac:dyDescent="0.25">
      <c r="A7895" t="s">
        <v>29668</v>
      </c>
      <c r="B7895">
        <v>1</v>
      </c>
      <c r="C7895" t="s">
        <v>79</v>
      </c>
      <c r="D7895" t="s">
        <v>124</v>
      </c>
      <c r="E7895" t="s">
        <v>29669</v>
      </c>
      <c r="F7895" t="s">
        <v>5012</v>
      </c>
      <c r="G7895" t="s">
        <v>72</v>
      </c>
      <c r="H7895" t="s">
        <v>129</v>
      </c>
      <c r="I7895" t="s">
        <v>22</v>
      </c>
      <c r="J7895" t="s">
        <v>141</v>
      </c>
      <c r="K7895" t="s">
        <v>29670</v>
      </c>
      <c r="L7895" t="s">
        <v>29671</v>
      </c>
      <c r="M7895">
        <v>5.0791666659999999</v>
      </c>
      <c r="N7895">
        <v>0</v>
      </c>
      <c r="O7895">
        <v>0</v>
      </c>
      <c r="P7895">
        <v>0</v>
      </c>
      <c r="Q7895">
        <v>2</v>
      </c>
      <c r="R7895">
        <v>0</v>
      </c>
      <c r="S7895">
        <v>0</v>
      </c>
      <c r="T7895">
        <v>0</v>
      </c>
      <c r="U7895">
        <v>10.158333000000001</v>
      </c>
    </row>
    <row r="7896" spans="1:21" x14ac:dyDescent="0.25">
      <c r="A7896" t="s">
        <v>29672</v>
      </c>
      <c r="B7896">
        <v>1</v>
      </c>
      <c r="C7896" t="s">
        <v>79</v>
      </c>
      <c r="D7896" t="s">
        <v>124</v>
      </c>
      <c r="E7896" t="s">
        <v>29630</v>
      </c>
      <c r="F7896" t="s">
        <v>5012</v>
      </c>
      <c r="G7896" t="s">
        <v>72</v>
      </c>
      <c r="H7896" t="s">
        <v>129</v>
      </c>
      <c r="I7896" t="s">
        <v>22</v>
      </c>
      <c r="J7896" t="s">
        <v>141</v>
      </c>
      <c r="K7896" t="s">
        <v>29673</v>
      </c>
      <c r="L7896" t="s">
        <v>29674</v>
      </c>
      <c r="M7896">
        <v>4.8997222220000003</v>
      </c>
      <c r="N7896">
        <v>0</v>
      </c>
      <c r="O7896">
        <v>0</v>
      </c>
      <c r="P7896">
        <v>0</v>
      </c>
      <c r="Q7896">
        <v>4</v>
      </c>
      <c r="R7896">
        <v>0</v>
      </c>
      <c r="S7896">
        <v>0</v>
      </c>
      <c r="T7896">
        <v>0</v>
      </c>
      <c r="U7896">
        <v>19.598889</v>
      </c>
    </row>
    <row r="7897" spans="1:21" x14ac:dyDescent="0.25">
      <c r="A7897" t="s">
        <v>29675</v>
      </c>
      <c r="B7897">
        <v>1</v>
      </c>
      <c r="C7897" t="s">
        <v>79</v>
      </c>
      <c r="D7897" t="s">
        <v>124</v>
      </c>
      <c r="E7897" t="s">
        <v>29676</v>
      </c>
      <c r="F7897" t="s">
        <v>5012</v>
      </c>
      <c r="G7897" t="s">
        <v>72</v>
      </c>
      <c r="H7897" t="s">
        <v>129</v>
      </c>
      <c r="I7897" t="s">
        <v>22</v>
      </c>
      <c r="J7897" t="s">
        <v>141</v>
      </c>
      <c r="K7897" t="s">
        <v>29677</v>
      </c>
      <c r="L7897" t="s">
        <v>29678</v>
      </c>
      <c r="M7897">
        <v>3.0788888879999998</v>
      </c>
      <c r="N7897">
        <v>0</v>
      </c>
      <c r="O7897">
        <v>0</v>
      </c>
      <c r="P7897">
        <v>6</v>
      </c>
      <c r="Q7897">
        <v>0</v>
      </c>
      <c r="R7897">
        <v>0</v>
      </c>
      <c r="S7897">
        <v>0</v>
      </c>
      <c r="T7897">
        <v>18.473333</v>
      </c>
      <c r="U7897">
        <v>0</v>
      </c>
    </row>
    <row r="7898" spans="1:21" x14ac:dyDescent="0.25">
      <c r="A7898" t="s">
        <v>29679</v>
      </c>
      <c r="B7898">
        <v>1</v>
      </c>
      <c r="C7898" t="s">
        <v>78</v>
      </c>
      <c r="D7898" t="s">
        <v>103</v>
      </c>
      <c r="E7898" t="s">
        <v>29680</v>
      </c>
      <c r="F7898" t="s">
        <v>4991</v>
      </c>
      <c r="G7898" t="s">
        <v>71</v>
      </c>
      <c r="H7898" t="s">
        <v>129</v>
      </c>
      <c r="I7898" t="s">
        <v>22</v>
      </c>
      <c r="J7898" t="s">
        <v>141</v>
      </c>
      <c r="K7898" t="s">
        <v>29681</v>
      </c>
      <c r="L7898" t="s">
        <v>29682</v>
      </c>
      <c r="M7898">
        <v>5.551388888</v>
      </c>
      <c r="N7898">
        <v>0</v>
      </c>
      <c r="O7898">
        <v>0</v>
      </c>
      <c r="P7898">
        <v>0</v>
      </c>
      <c r="Q7898">
        <v>2</v>
      </c>
      <c r="R7898">
        <v>0</v>
      </c>
      <c r="S7898">
        <v>0</v>
      </c>
      <c r="T7898">
        <v>0</v>
      </c>
      <c r="U7898">
        <v>11.102778000000001</v>
      </c>
    </row>
    <row r="7899" spans="1:21" x14ac:dyDescent="0.25">
      <c r="A7899" t="s">
        <v>29683</v>
      </c>
      <c r="B7899">
        <v>1</v>
      </c>
      <c r="C7899" t="s">
        <v>79</v>
      </c>
      <c r="D7899" t="s">
        <v>118</v>
      </c>
      <c r="E7899" t="s">
        <v>29684</v>
      </c>
      <c r="F7899" t="s">
        <v>5012</v>
      </c>
      <c r="G7899" t="s">
        <v>72</v>
      </c>
      <c r="H7899" t="s">
        <v>129</v>
      </c>
      <c r="I7899" t="s">
        <v>22</v>
      </c>
      <c r="J7899" t="s">
        <v>141</v>
      </c>
      <c r="K7899" t="s">
        <v>29685</v>
      </c>
      <c r="L7899" t="s">
        <v>29686</v>
      </c>
      <c r="M7899">
        <v>0.961388888</v>
      </c>
      <c r="N7899">
        <v>0</v>
      </c>
      <c r="O7899">
        <v>4</v>
      </c>
      <c r="P7899">
        <v>2</v>
      </c>
      <c r="Q7899">
        <v>43</v>
      </c>
      <c r="R7899">
        <v>0</v>
      </c>
      <c r="S7899">
        <v>3.8455560000000002</v>
      </c>
      <c r="T7899">
        <v>1.9227780000000001</v>
      </c>
      <c r="U7899">
        <v>41.339722000000002</v>
      </c>
    </row>
    <row r="7900" spans="1:21" x14ac:dyDescent="0.25">
      <c r="A7900" t="s">
        <v>29687</v>
      </c>
      <c r="B7900">
        <v>1</v>
      </c>
      <c r="C7900" t="s">
        <v>79</v>
      </c>
      <c r="D7900" t="s">
        <v>118</v>
      </c>
      <c r="E7900" t="s">
        <v>29688</v>
      </c>
      <c r="F7900" t="s">
        <v>140</v>
      </c>
      <c r="G7900" t="s">
        <v>72</v>
      </c>
      <c r="H7900" t="s">
        <v>129</v>
      </c>
      <c r="I7900" t="s">
        <v>22</v>
      </c>
      <c r="J7900" t="s">
        <v>141</v>
      </c>
      <c r="K7900" t="s">
        <v>29689</v>
      </c>
      <c r="L7900" t="s">
        <v>29690</v>
      </c>
      <c r="M7900">
        <v>0.35194444400000002</v>
      </c>
      <c r="N7900">
        <v>13</v>
      </c>
      <c r="O7900">
        <v>1353</v>
      </c>
      <c r="P7900">
        <v>16</v>
      </c>
      <c r="Q7900">
        <v>242</v>
      </c>
      <c r="R7900">
        <v>4.575278</v>
      </c>
      <c r="S7900">
        <v>476.18083300000001</v>
      </c>
      <c r="T7900">
        <v>5.6311109999999998</v>
      </c>
      <c r="U7900">
        <v>85.170554999999993</v>
      </c>
    </row>
    <row r="7901" spans="1:21" x14ac:dyDescent="0.25">
      <c r="A7901" t="s">
        <v>29691</v>
      </c>
      <c r="B7901">
        <v>1</v>
      </c>
      <c r="C7901" t="s">
        <v>79</v>
      </c>
      <c r="D7901" t="s">
        <v>118</v>
      </c>
      <c r="E7901" t="s">
        <v>29688</v>
      </c>
      <c r="F7901" t="s">
        <v>140</v>
      </c>
      <c r="G7901" t="s">
        <v>72</v>
      </c>
      <c r="H7901" t="s">
        <v>129</v>
      </c>
      <c r="I7901" t="s">
        <v>22</v>
      </c>
      <c r="J7901" t="s">
        <v>141</v>
      </c>
      <c r="K7901" t="s">
        <v>29692</v>
      </c>
      <c r="L7901" t="s">
        <v>29693</v>
      </c>
      <c r="M7901">
        <v>0.62222222199999999</v>
      </c>
      <c r="N7901">
        <v>13</v>
      </c>
      <c r="O7901">
        <v>1353</v>
      </c>
      <c r="P7901">
        <v>16</v>
      </c>
      <c r="Q7901">
        <v>242</v>
      </c>
      <c r="R7901">
        <v>8.088889</v>
      </c>
      <c r="S7901">
        <v>841.86666600000001</v>
      </c>
      <c r="T7901">
        <v>9.9555559999999996</v>
      </c>
      <c r="U7901">
        <v>150.577778</v>
      </c>
    </row>
    <row r="7902" spans="1:21" x14ac:dyDescent="0.25">
      <c r="A7902" t="s">
        <v>29694</v>
      </c>
      <c r="B7902">
        <v>1</v>
      </c>
      <c r="C7902" t="s">
        <v>78</v>
      </c>
      <c r="D7902" t="s">
        <v>98</v>
      </c>
      <c r="E7902" t="s">
        <v>29695</v>
      </c>
      <c r="F7902" t="s">
        <v>5417</v>
      </c>
      <c r="G7902" t="s">
        <v>71</v>
      </c>
      <c r="H7902" t="s">
        <v>129</v>
      </c>
      <c r="I7902" t="s">
        <v>22</v>
      </c>
      <c r="J7902" t="s">
        <v>141</v>
      </c>
      <c r="K7902" t="s">
        <v>29696</v>
      </c>
      <c r="L7902" t="s">
        <v>29697</v>
      </c>
      <c r="M7902">
        <v>0.71055555500000001</v>
      </c>
      <c r="N7902">
        <v>0</v>
      </c>
      <c r="O7902">
        <v>17</v>
      </c>
      <c r="P7902">
        <v>0</v>
      </c>
      <c r="Q7902">
        <v>0</v>
      </c>
      <c r="R7902">
        <v>0</v>
      </c>
      <c r="S7902">
        <v>12.079444000000001</v>
      </c>
      <c r="T7902">
        <v>0</v>
      </c>
      <c r="U7902">
        <v>0</v>
      </c>
    </row>
    <row r="7903" spans="1:21" x14ac:dyDescent="0.25">
      <c r="A7903" t="s">
        <v>29698</v>
      </c>
      <c r="B7903">
        <v>1</v>
      </c>
      <c r="C7903" t="s">
        <v>78</v>
      </c>
      <c r="D7903" t="s">
        <v>98</v>
      </c>
      <c r="E7903" t="s">
        <v>29699</v>
      </c>
      <c r="F7903" t="s">
        <v>5417</v>
      </c>
      <c r="G7903" t="s">
        <v>71</v>
      </c>
      <c r="H7903" t="s">
        <v>129</v>
      </c>
      <c r="I7903" t="s">
        <v>22</v>
      </c>
      <c r="J7903" t="s">
        <v>141</v>
      </c>
      <c r="K7903" t="s">
        <v>29700</v>
      </c>
      <c r="L7903" t="s">
        <v>29701</v>
      </c>
      <c r="M7903">
        <v>1.1972222219999999</v>
      </c>
      <c r="N7903">
        <v>0</v>
      </c>
      <c r="O7903">
        <v>1</v>
      </c>
      <c r="P7903">
        <v>0</v>
      </c>
      <c r="Q7903">
        <v>0</v>
      </c>
      <c r="R7903">
        <v>0</v>
      </c>
      <c r="S7903">
        <v>1.197222</v>
      </c>
      <c r="T7903">
        <v>0</v>
      </c>
      <c r="U7903">
        <v>0</v>
      </c>
    </row>
    <row r="7904" spans="1:21" x14ac:dyDescent="0.25">
      <c r="A7904" t="s">
        <v>29702</v>
      </c>
      <c r="B7904">
        <v>1</v>
      </c>
      <c r="C7904" t="s">
        <v>78</v>
      </c>
      <c r="D7904" t="s">
        <v>98</v>
      </c>
      <c r="E7904" t="s">
        <v>29695</v>
      </c>
      <c r="F7904" t="s">
        <v>5417</v>
      </c>
      <c r="G7904" t="s">
        <v>71</v>
      </c>
      <c r="H7904" t="s">
        <v>129</v>
      </c>
      <c r="I7904" t="s">
        <v>22</v>
      </c>
      <c r="J7904" t="s">
        <v>141</v>
      </c>
      <c r="K7904" t="s">
        <v>29703</v>
      </c>
      <c r="L7904" t="s">
        <v>29704</v>
      </c>
      <c r="M7904">
        <v>1.2375</v>
      </c>
      <c r="N7904">
        <v>0</v>
      </c>
      <c r="O7904">
        <v>17</v>
      </c>
      <c r="P7904">
        <v>0</v>
      </c>
      <c r="Q7904">
        <v>0</v>
      </c>
      <c r="R7904">
        <v>0</v>
      </c>
      <c r="S7904">
        <v>21.037500000000001</v>
      </c>
      <c r="T7904">
        <v>0</v>
      </c>
      <c r="U7904">
        <v>0</v>
      </c>
    </row>
    <row r="7905" spans="1:21" x14ac:dyDescent="0.25">
      <c r="A7905" t="s">
        <v>29705</v>
      </c>
      <c r="B7905">
        <v>1</v>
      </c>
      <c r="C7905" t="s">
        <v>78</v>
      </c>
      <c r="D7905" t="s">
        <v>98</v>
      </c>
      <c r="E7905" t="s">
        <v>29695</v>
      </c>
      <c r="F7905" t="s">
        <v>5070</v>
      </c>
      <c r="G7905" t="s">
        <v>71</v>
      </c>
      <c r="H7905" t="s">
        <v>129</v>
      </c>
      <c r="I7905" t="s">
        <v>22</v>
      </c>
      <c r="J7905" t="s">
        <v>141</v>
      </c>
      <c r="K7905" t="s">
        <v>29706</v>
      </c>
      <c r="L7905" t="s">
        <v>29707</v>
      </c>
      <c r="M7905">
        <v>7.1675000000000004</v>
      </c>
      <c r="N7905">
        <v>0</v>
      </c>
      <c r="O7905">
        <v>17</v>
      </c>
      <c r="P7905">
        <v>0</v>
      </c>
      <c r="Q7905">
        <v>0</v>
      </c>
      <c r="R7905">
        <v>0</v>
      </c>
      <c r="S7905">
        <v>121.8475</v>
      </c>
      <c r="T7905">
        <v>0</v>
      </c>
      <c r="U7905">
        <v>0</v>
      </c>
    </row>
    <row r="7906" spans="1:21" x14ac:dyDescent="0.25">
      <c r="A7906" t="s">
        <v>29708</v>
      </c>
      <c r="B7906">
        <v>1</v>
      </c>
      <c r="C7906" t="s">
        <v>78</v>
      </c>
      <c r="D7906" t="s">
        <v>98</v>
      </c>
      <c r="E7906" t="s">
        <v>29695</v>
      </c>
      <c r="F7906" t="s">
        <v>5417</v>
      </c>
      <c r="G7906" t="s">
        <v>71</v>
      </c>
      <c r="H7906" t="s">
        <v>129</v>
      </c>
      <c r="I7906" t="s">
        <v>22</v>
      </c>
      <c r="J7906" t="s">
        <v>141</v>
      </c>
      <c r="K7906" t="s">
        <v>29709</v>
      </c>
      <c r="L7906" t="s">
        <v>29710</v>
      </c>
      <c r="M7906">
        <v>1.0905555549999999</v>
      </c>
      <c r="N7906">
        <v>0</v>
      </c>
      <c r="O7906">
        <v>17</v>
      </c>
      <c r="P7906">
        <v>0</v>
      </c>
      <c r="Q7906">
        <v>0</v>
      </c>
      <c r="R7906">
        <v>0</v>
      </c>
      <c r="S7906">
        <v>18.539444</v>
      </c>
      <c r="T7906">
        <v>0</v>
      </c>
      <c r="U7906">
        <v>0</v>
      </c>
    </row>
    <row r="7907" spans="1:21" x14ac:dyDescent="0.25">
      <c r="A7907" t="s">
        <v>29711</v>
      </c>
      <c r="B7907">
        <v>1</v>
      </c>
      <c r="C7907" t="s">
        <v>78</v>
      </c>
      <c r="D7907" t="s">
        <v>98</v>
      </c>
      <c r="E7907" t="s">
        <v>1137</v>
      </c>
      <c r="F7907" t="s">
        <v>154</v>
      </c>
      <c r="G7907" t="s">
        <v>72</v>
      </c>
      <c r="H7907" t="s">
        <v>129</v>
      </c>
      <c r="I7907" t="s">
        <v>22</v>
      </c>
      <c r="J7907" t="s">
        <v>141</v>
      </c>
      <c r="K7907" t="s">
        <v>29712</v>
      </c>
      <c r="L7907" t="s">
        <v>29713</v>
      </c>
      <c r="M7907">
        <v>0.2175</v>
      </c>
      <c r="N7907">
        <v>0</v>
      </c>
      <c r="O7907">
        <v>124</v>
      </c>
      <c r="P7907">
        <v>1</v>
      </c>
      <c r="Q7907">
        <v>4</v>
      </c>
      <c r="R7907">
        <v>0</v>
      </c>
      <c r="S7907">
        <v>26.97</v>
      </c>
      <c r="T7907">
        <v>0.2175</v>
      </c>
      <c r="U7907">
        <v>0.87</v>
      </c>
    </row>
    <row r="7908" spans="1:21" x14ac:dyDescent="0.25">
      <c r="A7908" t="s">
        <v>29714</v>
      </c>
      <c r="B7908">
        <v>1</v>
      </c>
      <c r="C7908" t="s">
        <v>78</v>
      </c>
      <c r="D7908" t="s">
        <v>98</v>
      </c>
      <c r="E7908" t="s">
        <v>29715</v>
      </c>
      <c r="F7908" t="s">
        <v>154</v>
      </c>
      <c r="G7908" t="s">
        <v>72</v>
      </c>
      <c r="H7908" t="s">
        <v>129</v>
      </c>
      <c r="I7908" t="s">
        <v>22</v>
      </c>
      <c r="J7908" t="s">
        <v>141</v>
      </c>
      <c r="K7908" t="s">
        <v>29716</v>
      </c>
      <c r="L7908" t="s">
        <v>29717</v>
      </c>
      <c r="M7908">
        <v>0.37138888799999997</v>
      </c>
      <c r="N7908">
        <v>14</v>
      </c>
      <c r="O7908">
        <v>1140</v>
      </c>
      <c r="P7908">
        <v>101</v>
      </c>
      <c r="Q7908">
        <v>28</v>
      </c>
      <c r="R7908">
        <v>5.1994439999999997</v>
      </c>
      <c r="S7908">
        <v>423.383332</v>
      </c>
      <c r="T7908">
        <v>37.510278</v>
      </c>
      <c r="U7908">
        <v>10.398889</v>
      </c>
    </row>
    <row r="7909" spans="1:21" x14ac:dyDescent="0.25">
      <c r="A7909" t="s">
        <v>29718</v>
      </c>
      <c r="B7909">
        <v>1</v>
      </c>
      <c r="C7909" t="s">
        <v>78</v>
      </c>
      <c r="D7909" t="s">
        <v>98</v>
      </c>
      <c r="E7909" t="s">
        <v>1137</v>
      </c>
      <c r="F7909" t="s">
        <v>154</v>
      </c>
      <c r="G7909" t="s">
        <v>72</v>
      </c>
      <c r="H7909" t="s">
        <v>129</v>
      </c>
      <c r="I7909" t="s">
        <v>22</v>
      </c>
      <c r="J7909" t="s">
        <v>141</v>
      </c>
      <c r="K7909" t="s">
        <v>29719</v>
      </c>
      <c r="L7909" t="s">
        <v>29720</v>
      </c>
      <c r="M7909">
        <v>0.28833333300000002</v>
      </c>
      <c r="N7909">
        <v>0</v>
      </c>
      <c r="O7909">
        <v>101</v>
      </c>
      <c r="P7909">
        <v>1</v>
      </c>
      <c r="Q7909">
        <v>12</v>
      </c>
      <c r="R7909">
        <v>0</v>
      </c>
      <c r="S7909">
        <v>29.121666999999999</v>
      </c>
      <c r="T7909">
        <v>0.28833300000000001</v>
      </c>
      <c r="U7909">
        <v>3.46</v>
      </c>
    </row>
    <row r="7910" spans="1:21" x14ac:dyDescent="0.25">
      <c r="A7910" t="s">
        <v>29721</v>
      </c>
      <c r="B7910">
        <v>1</v>
      </c>
      <c r="C7910" t="s">
        <v>78</v>
      </c>
      <c r="D7910" t="s">
        <v>91</v>
      </c>
      <c r="E7910" t="s">
        <v>29722</v>
      </c>
      <c r="F7910" t="s">
        <v>5417</v>
      </c>
      <c r="G7910" t="s">
        <v>71</v>
      </c>
      <c r="H7910" t="s">
        <v>129</v>
      </c>
      <c r="I7910" t="s">
        <v>22</v>
      </c>
      <c r="J7910" t="s">
        <v>141</v>
      </c>
      <c r="K7910" t="s">
        <v>29723</v>
      </c>
      <c r="L7910" t="s">
        <v>29724</v>
      </c>
      <c r="M7910">
        <v>0.47444444400000002</v>
      </c>
      <c r="N7910">
        <v>0</v>
      </c>
      <c r="O7910">
        <v>2</v>
      </c>
      <c r="P7910">
        <v>0</v>
      </c>
      <c r="Q7910">
        <v>0</v>
      </c>
      <c r="R7910">
        <v>0</v>
      </c>
      <c r="S7910">
        <v>0.94888899999999998</v>
      </c>
      <c r="T7910">
        <v>0</v>
      </c>
      <c r="U7910">
        <v>0</v>
      </c>
    </row>
    <row r="7911" spans="1:21" x14ac:dyDescent="0.25">
      <c r="A7911" t="s">
        <v>29725</v>
      </c>
      <c r="B7911">
        <v>1</v>
      </c>
      <c r="C7911" t="s">
        <v>78</v>
      </c>
      <c r="D7911" t="s">
        <v>91</v>
      </c>
      <c r="E7911" t="s">
        <v>29726</v>
      </c>
      <c r="F7911" t="s">
        <v>4991</v>
      </c>
      <c r="G7911" t="s">
        <v>71</v>
      </c>
      <c r="H7911" t="s">
        <v>129</v>
      </c>
      <c r="I7911" t="s">
        <v>22</v>
      </c>
      <c r="J7911" t="s">
        <v>141</v>
      </c>
      <c r="K7911" t="s">
        <v>29727</v>
      </c>
      <c r="L7911" t="s">
        <v>29728</v>
      </c>
      <c r="M7911">
        <v>3.091388888</v>
      </c>
      <c r="N7911">
        <v>0</v>
      </c>
      <c r="O7911">
        <v>0</v>
      </c>
      <c r="P7911">
        <v>0</v>
      </c>
      <c r="Q7911">
        <v>1</v>
      </c>
      <c r="R7911">
        <v>0</v>
      </c>
      <c r="S7911">
        <v>0</v>
      </c>
      <c r="T7911">
        <v>0</v>
      </c>
      <c r="U7911">
        <v>3.0913889999999999</v>
      </c>
    </row>
    <row r="7912" spans="1:21" x14ac:dyDescent="0.25">
      <c r="A7912" t="s">
        <v>29729</v>
      </c>
      <c r="B7912">
        <v>1</v>
      </c>
      <c r="C7912" t="s">
        <v>78</v>
      </c>
      <c r="D7912" t="s">
        <v>91</v>
      </c>
      <c r="E7912" t="s">
        <v>29730</v>
      </c>
      <c r="F7912" t="s">
        <v>4986</v>
      </c>
      <c r="G7912" t="s">
        <v>71</v>
      </c>
      <c r="H7912" t="s">
        <v>129</v>
      </c>
      <c r="I7912" t="s">
        <v>22</v>
      </c>
      <c r="J7912" t="s">
        <v>141</v>
      </c>
      <c r="K7912" t="s">
        <v>29731</v>
      </c>
      <c r="L7912" t="s">
        <v>29732</v>
      </c>
      <c r="M7912">
        <v>1.239166666</v>
      </c>
      <c r="N7912">
        <v>0</v>
      </c>
      <c r="O7912">
        <v>11</v>
      </c>
      <c r="P7912">
        <v>0</v>
      </c>
      <c r="Q7912">
        <v>3</v>
      </c>
      <c r="R7912">
        <v>0</v>
      </c>
      <c r="S7912">
        <v>13.630833000000001</v>
      </c>
      <c r="T7912">
        <v>0</v>
      </c>
      <c r="U7912">
        <v>3.7174999999999998</v>
      </c>
    </row>
    <row r="7913" spans="1:21" x14ac:dyDescent="0.25">
      <c r="A7913" t="s">
        <v>29733</v>
      </c>
      <c r="B7913">
        <v>1</v>
      </c>
      <c r="C7913" t="s">
        <v>78</v>
      </c>
      <c r="D7913" t="s">
        <v>105</v>
      </c>
      <c r="E7913" t="s">
        <v>18337</v>
      </c>
      <c r="F7913" t="s">
        <v>140</v>
      </c>
      <c r="G7913" t="s">
        <v>72</v>
      </c>
      <c r="H7913" t="s">
        <v>129</v>
      </c>
      <c r="I7913" t="s">
        <v>22</v>
      </c>
      <c r="J7913" t="s">
        <v>141</v>
      </c>
      <c r="K7913" t="s">
        <v>29734</v>
      </c>
      <c r="L7913" t="s">
        <v>29735</v>
      </c>
      <c r="M7913">
        <v>0.63138888800000004</v>
      </c>
      <c r="N7913">
        <v>0</v>
      </c>
      <c r="O7913">
        <v>1</v>
      </c>
      <c r="P7913">
        <v>24</v>
      </c>
      <c r="Q7913">
        <v>65</v>
      </c>
      <c r="R7913">
        <v>0</v>
      </c>
      <c r="S7913">
        <v>0.63138899999999998</v>
      </c>
      <c r="T7913">
        <v>15.153333</v>
      </c>
      <c r="U7913">
        <v>41.040278000000001</v>
      </c>
    </row>
    <row r="7914" spans="1:21" x14ac:dyDescent="0.25">
      <c r="A7914" t="s">
        <v>29736</v>
      </c>
      <c r="B7914">
        <v>1</v>
      </c>
      <c r="C7914" t="s">
        <v>78</v>
      </c>
      <c r="D7914" t="s">
        <v>105</v>
      </c>
      <c r="E7914" t="s">
        <v>29737</v>
      </c>
      <c r="F7914" t="s">
        <v>5012</v>
      </c>
      <c r="G7914" t="s">
        <v>72</v>
      </c>
      <c r="H7914" t="s">
        <v>129</v>
      </c>
      <c r="I7914" t="s">
        <v>22</v>
      </c>
      <c r="J7914" t="s">
        <v>141</v>
      </c>
      <c r="K7914" t="s">
        <v>29738</v>
      </c>
      <c r="L7914" t="s">
        <v>29739</v>
      </c>
      <c r="M7914">
        <v>2.0472222219999998</v>
      </c>
      <c r="N7914">
        <v>0</v>
      </c>
      <c r="O7914">
        <v>0</v>
      </c>
      <c r="P7914">
        <v>30</v>
      </c>
      <c r="Q7914">
        <v>984</v>
      </c>
      <c r="R7914">
        <v>0</v>
      </c>
      <c r="S7914">
        <v>0</v>
      </c>
      <c r="T7914">
        <v>61.416666999999997</v>
      </c>
      <c r="U7914">
        <v>2014.466666</v>
      </c>
    </row>
    <row r="7915" spans="1:21" x14ac:dyDescent="0.25">
      <c r="A7915" t="s">
        <v>29740</v>
      </c>
      <c r="B7915">
        <v>1</v>
      </c>
      <c r="C7915" t="s">
        <v>78</v>
      </c>
      <c r="D7915" t="s">
        <v>105</v>
      </c>
      <c r="E7915" t="s">
        <v>18329</v>
      </c>
      <c r="F7915" t="s">
        <v>5070</v>
      </c>
      <c r="G7915" t="s">
        <v>71</v>
      </c>
      <c r="H7915" t="s">
        <v>129</v>
      </c>
      <c r="I7915" t="s">
        <v>22</v>
      </c>
      <c r="J7915" t="s">
        <v>141</v>
      </c>
      <c r="K7915" t="s">
        <v>29741</v>
      </c>
      <c r="L7915" t="s">
        <v>29742</v>
      </c>
      <c r="M7915">
        <v>11.423611111</v>
      </c>
      <c r="N7915">
        <v>0</v>
      </c>
      <c r="O7915">
        <v>0</v>
      </c>
      <c r="P7915">
        <v>0</v>
      </c>
      <c r="Q7915">
        <v>1</v>
      </c>
      <c r="R7915">
        <v>0</v>
      </c>
      <c r="S7915">
        <v>0</v>
      </c>
      <c r="T7915">
        <v>0</v>
      </c>
      <c r="U7915">
        <v>11.423610999999999</v>
      </c>
    </row>
    <row r="7916" spans="1:21" x14ac:dyDescent="0.25">
      <c r="A7916" t="s">
        <v>29743</v>
      </c>
      <c r="B7916">
        <v>1</v>
      </c>
      <c r="C7916" t="s">
        <v>79</v>
      </c>
      <c r="D7916" t="s">
        <v>110</v>
      </c>
      <c r="E7916" t="s">
        <v>29744</v>
      </c>
      <c r="F7916" t="s">
        <v>4991</v>
      </c>
      <c r="G7916" t="s">
        <v>71</v>
      </c>
      <c r="H7916" t="s">
        <v>129</v>
      </c>
      <c r="I7916" t="s">
        <v>22</v>
      </c>
      <c r="J7916" t="s">
        <v>141</v>
      </c>
      <c r="K7916" t="s">
        <v>29745</v>
      </c>
      <c r="L7916" t="s">
        <v>29746</v>
      </c>
      <c r="M7916">
        <v>0.81583333300000005</v>
      </c>
      <c r="N7916">
        <v>0</v>
      </c>
      <c r="O7916">
        <v>0</v>
      </c>
      <c r="P7916">
        <v>0</v>
      </c>
      <c r="Q7916">
        <v>1</v>
      </c>
      <c r="R7916">
        <v>0</v>
      </c>
      <c r="S7916">
        <v>0</v>
      </c>
      <c r="T7916">
        <v>0</v>
      </c>
      <c r="U7916">
        <v>0.81583300000000003</v>
      </c>
    </row>
    <row r="7917" spans="1:21" x14ac:dyDescent="0.25">
      <c r="A7917" t="s">
        <v>29747</v>
      </c>
      <c r="B7917">
        <v>1</v>
      </c>
      <c r="C7917" t="s">
        <v>79</v>
      </c>
      <c r="D7917" t="s">
        <v>110</v>
      </c>
      <c r="E7917" t="s">
        <v>29748</v>
      </c>
      <c r="F7917" t="s">
        <v>2199</v>
      </c>
      <c r="G7917" t="s">
        <v>72</v>
      </c>
      <c r="H7917" t="s">
        <v>129</v>
      </c>
      <c r="I7917" t="s">
        <v>24</v>
      </c>
      <c r="J7917" t="s">
        <v>141</v>
      </c>
      <c r="K7917" t="s">
        <v>29749</v>
      </c>
      <c r="L7917" t="s">
        <v>29750</v>
      </c>
      <c r="M7917">
        <v>11.223055555</v>
      </c>
      <c r="N7917">
        <v>0</v>
      </c>
      <c r="O7917">
        <v>0</v>
      </c>
      <c r="P7917">
        <v>13</v>
      </c>
      <c r="Q7917">
        <v>0</v>
      </c>
      <c r="R7917">
        <v>0</v>
      </c>
      <c r="S7917">
        <v>0</v>
      </c>
      <c r="T7917">
        <v>145.899722</v>
      </c>
      <c r="U7917">
        <v>0</v>
      </c>
    </row>
    <row r="7918" spans="1:21" x14ac:dyDescent="0.25">
      <c r="A7918" t="s">
        <v>29751</v>
      </c>
      <c r="B7918">
        <v>1</v>
      </c>
      <c r="C7918" t="s">
        <v>78</v>
      </c>
      <c r="D7918" t="s">
        <v>84</v>
      </c>
      <c r="E7918" t="s">
        <v>29752</v>
      </c>
      <c r="F7918" t="s">
        <v>4991</v>
      </c>
      <c r="G7918" t="s">
        <v>71</v>
      </c>
      <c r="H7918" t="s">
        <v>129</v>
      </c>
      <c r="I7918" t="s">
        <v>22</v>
      </c>
      <c r="J7918" t="s">
        <v>141</v>
      </c>
      <c r="K7918" t="s">
        <v>29753</v>
      </c>
      <c r="L7918" t="s">
        <v>29754</v>
      </c>
      <c r="M7918">
        <v>2.7688888880000002</v>
      </c>
      <c r="N7918">
        <v>0</v>
      </c>
      <c r="O7918">
        <v>2</v>
      </c>
      <c r="P7918">
        <v>0</v>
      </c>
      <c r="Q7918">
        <v>0</v>
      </c>
      <c r="R7918">
        <v>0</v>
      </c>
      <c r="S7918">
        <v>5.5377780000000003</v>
      </c>
      <c r="T7918">
        <v>0</v>
      </c>
      <c r="U7918">
        <v>0</v>
      </c>
    </row>
    <row r="7919" spans="1:21" x14ac:dyDescent="0.25">
      <c r="A7919" t="s">
        <v>29755</v>
      </c>
      <c r="B7919">
        <v>1</v>
      </c>
      <c r="C7919" t="s">
        <v>78</v>
      </c>
      <c r="D7919" t="s">
        <v>84</v>
      </c>
      <c r="E7919" t="s">
        <v>29756</v>
      </c>
      <c r="F7919" t="s">
        <v>5029</v>
      </c>
      <c r="G7919" t="s">
        <v>71</v>
      </c>
      <c r="H7919" t="s">
        <v>129</v>
      </c>
      <c r="I7919" t="s">
        <v>22</v>
      </c>
      <c r="J7919" t="s">
        <v>141</v>
      </c>
      <c r="K7919" t="s">
        <v>29757</v>
      </c>
      <c r="L7919" t="s">
        <v>29758</v>
      </c>
      <c r="M7919">
        <v>1.244444444</v>
      </c>
      <c r="N7919">
        <v>0</v>
      </c>
      <c r="O7919">
        <v>137</v>
      </c>
      <c r="P7919">
        <v>0</v>
      </c>
      <c r="Q7919">
        <v>0</v>
      </c>
      <c r="R7919">
        <v>0</v>
      </c>
      <c r="S7919">
        <v>170.488889</v>
      </c>
      <c r="T7919">
        <v>0</v>
      </c>
      <c r="U7919">
        <v>0</v>
      </c>
    </row>
    <row r="7920" spans="1:21" x14ac:dyDescent="0.25">
      <c r="A7920" t="s">
        <v>29759</v>
      </c>
      <c r="B7920">
        <v>1</v>
      </c>
      <c r="C7920" t="s">
        <v>78</v>
      </c>
      <c r="D7920" t="s">
        <v>107</v>
      </c>
      <c r="E7920" t="s">
        <v>29760</v>
      </c>
      <c r="F7920" t="s">
        <v>140</v>
      </c>
      <c r="G7920" t="s">
        <v>72</v>
      </c>
      <c r="H7920" t="s">
        <v>168</v>
      </c>
      <c r="I7920" t="s">
        <v>22</v>
      </c>
      <c r="J7920" t="s">
        <v>141</v>
      </c>
      <c r="K7920" t="s">
        <v>29761</v>
      </c>
      <c r="L7920" t="s">
        <v>29762</v>
      </c>
      <c r="M7920">
        <v>7.7777769999999996E-3</v>
      </c>
      <c r="N7920">
        <v>0</v>
      </c>
      <c r="O7920">
        <v>0</v>
      </c>
      <c r="P7920">
        <v>1</v>
      </c>
      <c r="Q7920">
        <v>21</v>
      </c>
      <c r="R7920">
        <v>0</v>
      </c>
      <c r="S7920">
        <v>0</v>
      </c>
      <c r="T7920">
        <v>7.7780000000000002E-3</v>
      </c>
      <c r="U7920">
        <v>0.16333300000000001</v>
      </c>
    </row>
    <row r="7921" spans="1:21" x14ac:dyDescent="0.25">
      <c r="A7921" t="s">
        <v>29763</v>
      </c>
      <c r="B7921">
        <v>1</v>
      </c>
      <c r="C7921" t="s">
        <v>78</v>
      </c>
      <c r="D7921" t="s">
        <v>107</v>
      </c>
      <c r="E7921" t="s">
        <v>29764</v>
      </c>
      <c r="F7921" t="s">
        <v>128</v>
      </c>
      <c r="G7921" t="s">
        <v>72</v>
      </c>
      <c r="H7921" t="s">
        <v>129</v>
      </c>
      <c r="I7921" t="s">
        <v>22</v>
      </c>
      <c r="J7921" t="s">
        <v>130</v>
      </c>
      <c r="K7921" t="s">
        <v>29765</v>
      </c>
      <c r="L7921" t="s">
        <v>29766</v>
      </c>
      <c r="M7921">
        <v>0.18194444400000001</v>
      </c>
      <c r="N7921">
        <v>19</v>
      </c>
      <c r="O7921">
        <v>3202</v>
      </c>
      <c r="P7921">
        <v>8</v>
      </c>
      <c r="Q7921">
        <v>318</v>
      </c>
      <c r="R7921">
        <v>3.456944</v>
      </c>
      <c r="S7921">
        <v>582.58610999999996</v>
      </c>
      <c r="T7921">
        <v>1.4555560000000001</v>
      </c>
      <c r="U7921">
        <v>57.858333000000002</v>
      </c>
    </row>
    <row r="7922" spans="1:21" x14ac:dyDescent="0.25">
      <c r="A7922" t="s">
        <v>29767</v>
      </c>
      <c r="B7922">
        <v>1</v>
      </c>
      <c r="C7922" t="s">
        <v>78</v>
      </c>
      <c r="D7922" t="s">
        <v>107</v>
      </c>
      <c r="E7922" t="s">
        <v>29768</v>
      </c>
      <c r="F7922" t="s">
        <v>128</v>
      </c>
      <c r="G7922" t="s">
        <v>72</v>
      </c>
      <c r="H7922" t="s">
        <v>129</v>
      </c>
      <c r="I7922" t="s">
        <v>22</v>
      </c>
      <c r="J7922" t="s">
        <v>130</v>
      </c>
      <c r="K7922" t="s">
        <v>29769</v>
      </c>
      <c r="L7922" t="s">
        <v>29770</v>
      </c>
      <c r="M7922">
        <v>0.59777777700000001</v>
      </c>
      <c r="N7922">
        <v>27</v>
      </c>
      <c r="O7922">
        <v>2553</v>
      </c>
      <c r="P7922">
        <v>130</v>
      </c>
      <c r="Q7922">
        <v>3508</v>
      </c>
      <c r="R7922">
        <v>16.14</v>
      </c>
      <c r="S7922">
        <v>1526.126665</v>
      </c>
      <c r="T7922">
        <v>77.711111000000002</v>
      </c>
      <c r="U7922">
        <v>2097.0044419999999</v>
      </c>
    </row>
    <row r="7923" spans="1:21" x14ac:dyDescent="0.25">
      <c r="A7923" t="s">
        <v>29771</v>
      </c>
      <c r="B7923">
        <v>1</v>
      </c>
      <c r="C7923" t="s">
        <v>78</v>
      </c>
      <c r="D7923" t="s">
        <v>107</v>
      </c>
      <c r="E7923" t="s">
        <v>5209</v>
      </c>
      <c r="F7923" t="s">
        <v>128</v>
      </c>
      <c r="G7923" t="s">
        <v>72</v>
      </c>
      <c r="H7923" t="s">
        <v>129</v>
      </c>
      <c r="I7923" t="s">
        <v>22</v>
      </c>
      <c r="J7923" t="s">
        <v>130</v>
      </c>
      <c r="K7923" t="s">
        <v>29772</v>
      </c>
      <c r="L7923" t="s">
        <v>29773</v>
      </c>
      <c r="M7923">
        <v>2.733333333</v>
      </c>
      <c r="N7923">
        <v>0</v>
      </c>
      <c r="O7923">
        <v>0</v>
      </c>
      <c r="P7923">
        <v>83</v>
      </c>
      <c r="Q7923">
        <v>1800</v>
      </c>
      <c r="R7923">
        <v>0</v>
      </c>
      <c r="S7923">
        <v>0</v>
      </c>
      <c r="T7923">
        <v>226.86666700000001</v>
      </c>
      <c r="U7923">
        <v>4919.9999989999997</v>
      </c>
    </row>
    <row r="7924" spans="1:21" x14ac:dyDescent="0.25">
      <c r="A7924" t="s">
        <v>29774</v>
      </c>
      <c r="B7924">
        <v>1</v>
      </c>
      <c r="C7924" t="s">
        <v>79</v>
      </c>
      <c r="D7924" t="s">
        <v>115</v>
      </c>
      <c r="E7924" t="s">
        <v>29775</v>
      </c>
      <c r="F7924" t="s">
        <v>4986</v>
      </c>
      <c r="G7924" t="s">
        <v>71</v>
      </c>
      <c r="H7924" t="s">
        <v>129</v>
      </c>
      <c r="I7924" t="s">
        <v>22</v>
      </c>
      <c r="J7924" t="s">
        <v>141</v>
      </c>
      <c r="K7924" t="s">
        <v>29776</v>
      </c>
      <c r="L7924" t="s">
        <v>29777</v>
      </c>
      <c r="M7924">
        <v>2.369444444</v>
      </c>
      <c r="N7924">
        <v>0</v>
      </c>
      <c r="O7924">
        <v>0</v>
      </c>
      <c r="P7924">
        <v>0</v>
      </c>
      <c r="Q7924">
        <v>5</v>
      </c>
      <c r="R7924">
        <v>0</v>
      </c>
      <c r="S7924">
        <v>0</v>
      </c>
      <c r="T7924">
        <v>0</v>
      </c>
      <c r="U7924">
        <v>11.847222</v>
      </c>
    </row>
    <row r="7925" spans="1:21" x14ac:dyDescent="0.25">
      <c r="A7925" t="s">
        <v>29778</v>
      </c>
      <c r="B7925">
        <v>1</v>
      </c>
      <c r="C7925" t="s">
        <v>79</v>
      </c>
      <c r="D7925" t="s">
        <v>115</v>
      </c>
      <c r="E7925" t="s">
        <v>29779</v>
      </c>
      <c r="F7925" t="s">
        <v>128</v>
      </c>
      <c r="G7925" t="s">
        <v>71</v>
      </c>
      <c r="H7925" t="s">
        <v>129</v>
      </c>
      <c r="I7925" t="s">
        <v>22</v>
      </c>
      <c r="J7925" t="s">
        <v>130</v>
      </c>
      <c r="K7925" t="s">
        <v>29780</v>
      </c>
      <c r="L7925" t="s">
        <v>29781</v>
      </c>
      <c r="M7925">
        <v>5.2503194439999996</v>
      </c>
      <c r="N7925">
        <v>0</v>
      </c>
      <c r="O7925">
        <v>0</v>
      </c>
      <c r="P7925">
        <v>0</v>
      </c>
      <c r="Q7925">
        <v>35</v>
      </c>
      <c r="R7925">
        <v>0</v>
      </c>
      <c r="S7925">
        <v>0</v>
      </c>
      <c r="T7925">
        <v>0</v>
      </c>
      <c r="U7925">
        <v>183.76118099999999</v>
      </c>
    </row>
    <row r="7926" spans="1:21" x14ac:dyDescent="0.25">
      <c r="A7926" t="s">
        <v>29782</v>
      </c>
      <c r="B7926">
        <v>1</v>
      </c>
      <c r="C7926" t="s">
        <v>78</v>
      </c>
      <c r="D7926" t="s">
        <v>98</v>
      </c>
      <c r="E7926" t="s">
        <v>29783</v>
      </c>
      <c r="F7926" t="s">
        <v>4991</v>
      </c>
      <c r="G7926" t="s">
        <v>71</v>
      </c>
      <c r="H7926" t="s">
        <v>129</v>
      </c>
      <c r="I7926" t="s">
        <v>22</v>
      </c>
      <c r="J7926" t="s">
        <v>141</v>
      </c>
      <c r="K7926" t="s">
        <v>29784</v>
      </c>
      <c r="L7926" t="s">
        <v>29785</v>
      </c>
      <c r="M7926">
        <v>0.86055555500000003</v>
      </c>
      <c r="N7926">
        <v>0</v>
      </c>
      <c r="O7926">
        <v>1</v>
      </c>
      <c r="P7926">
        <v>0</v>
      </c>
      <c r="Q7926">
        <v>0</v>
      </c>
      <c r="R7926">
        <v>0</v>
      </c>
      <c r="S7926">
        <v>0.86055599999999999</v>
      </c>
      <c r="T7926">
        <v>0</v>
      </c>
      <c r="U7926">
        <v>0</v>
      </c>
    </row>
    <row r="7927" spans="1:21" x14ac:dyDescent="0.25">
      <c r="A7927" t="s">
        <v>29786</v>
      </c>
      <c r="B7927">
        <v>1</v>
      </c>
      <c r="C7927" t="s">
        <v>78</v>
      </c>
      <c r="D7927" t="s">
        <v>104</v>
      </c>
      <c r="E7927" t="s">
        <v>29787</v>
      </c>
      <c r="F7927" t="s">
        <v>128</v>
      </c>
      <c r="G7927" t="s">
        <v>72</v>
      </c>
      <c r="H7927" t="s">
        <v>129</v>
      </c>
      <c r="I7927" t="s">
        <v>22</v>
      </c>
      <c r="J7927" t="s">
        <v>130</v>
      </c>
      <c r="K7927" t="s">
        <v>29788</v>
      </c>
      <c r="L7927" t="s">
        <v>29789</v>
      </c>
      <c r="M7927">
        <v>0.20611111100000001</v>
      </c>
      <c r="N7927">
        <v>0</v>
      </c>
      <c r="O7927">
        <v>0</v>
      </c>
      <c r="P7927">
        <v>45</v>
      </c>
      <c r="Q7927">
        <v>945</v>
      </c>
      <c r="R7927">
        <v>0</v>
      </c>
      <c r="S7927">
        <v>0</v>
      </c>
      <c r="T7927">
        <v>9.2750000000000004</v>
      </c>
      <c r="U7927">
        <v>194.77500000000001</v>
      </c>
    </row>
    <row r="7928" spans="1:21" x14ac:dyDescent="0.25">
      <c r="A7928" t="s">
        <v>29790</v>
      </c>
      <c r="B7928">
        <v>1</v>
      </c>
      <c r="C7928" t="s">
        <v>78</v>
      </c>
      <c r="D7928" t="s">
        <v>104</v>
      </c>
      <c r="E7928" t="s">
        <v>29787</v>
      </c>
      <c r="F7928" t="s">
        <v>154</v>
      </c>
      <c r="G7928" t="s">
        <v>72</v>
      </c>
      <c r="H7928" t="s">
        <v>129</v>
      </c>
      <c r="I7928" t="s">
        <v>22</v>
      </c>
      <c r="J7928" t="s">
        <v>130</v>
      </c>
      <c r="K7928" t="s">
        <v>29791</v>
      </c>
      <c r="L7928" t="s">
        <v>29792</v>
      </c>
      <c r="M7928">
        <v>0.35277777700000001</v>
      </c>
      <c r="N7928">
        <v>0</v>
      </c>
      <c r="O7928">
        <v>0</v>
      </c>
      <c r="P7928">
        <v>45</v>
      </c>
      <c r="Q7928">
        <v>945</v>
      </c>
      <c r="R7928">
        <v>0</v>
      </c>
      <c r="S7928">
        <v>0</v>
      </c>
      <c r="T7928">
        <v>15.875</v>
      </c>
      <c r="U7928">
        <v>333.374999</v>
      </c>
    </row>
    <row r="7929" spans="1:21" x14ac:dyDescent="0.25">
      <c r="A7929" t="s">
        <v>29793</v>
      </c>
      <c r="B7929">
        <v>1</v>
      </c>
      <c r="C7929" t="s">
        <v>78</v>
      </c>
      <c r="D7929" t="s">
        <v>104</v>
      </c>
      <c r="E7929" t="s">
        <v>29794</v>
      </c>
      <c r="F7929" t="s">
        <v>128</v>
      </c>
      <c r="G7929" t="s">
        <v>72</v>
      </c>
      <c r="H7929" t="s">
        <v>129</v>
      </c>
      <c r="I7929" t="s">
        <v>22</v>
      </c>
      <c r="J7929" t="s">
        <v>130</v>
      </c>
      <c r="K7929" t="s">
        <v>29795</v>
      </c>
      <c r="L7929" t="s">
        <v>4168</v>
      </c>
      <c r="M7929">
        <v>5.8886111110000003</v>
      </c>
      <c r="N7929">
        <v>0</v>
      </c>
      <c r="O7929">
        <v>0</v>
      </c>
      <c r="P7929">
        <v>1</v>
      </c>
      <c r="Q7929">
        <v>34</v>
      </c>
      <c r="R7929">
        <v>0</v>
      </c>
      <c r="S7929">
        <v>0</v>
      </c>
      <c r="T7929">
        <v>5.888611</v>
      </c>
      <c r="U7929">
        <v>200.21277799999999</v>
      </c>
    </row>
    <row r="7930" spans="1:21" x14ac:dyDescent="0.25">
      <c r="A7930" t="s">
        <v>29796</v>
      </c>
      <c r="B7930">
        <v>1</v>
      </c>
      <c r="C7930" t="s">
        <v>78</v>
      </c>
      <c r="D7930" t="s">
        <v>104</v>
      </c>
      <c r="E7930" t="s">
        <v>29797</v>
      </c>
      <c r="F7930" t="s">
        <v>5748</v>
      </c>
      <c r="G7930" t="s">
        <v>71</v>
      </c>
      <c r="H7930" t="s">
        <v>129</v>
      </c>
      <c r="I7930" t="s">
        <v>22</v>
      </c>
      <c r="J7930" t="s">
        <v>141</v>
      </c>
      <c r="K7930" t="s">
        <v>29798</v>
      </c>
      <c r="L7930" t="s">
        <v>29799</v>
      </c>
      <c r="M7930">
        <v>7.3611111000000007E-2</v>
      </c>
      <c r="N7930">
        <v>0</v>
      </c>
      <c r="O7930">
        <v>0</v>
      </c>
      <c r="P7930">
        <v>1</v>
      </c>
      <c r="Q7930">
        <v>8</v>
      </c>
      <c r="R7930">
        <v>0</v>
      </c>
      <c r="S7930">
        <v>0</v>
      </c>
      <c r="T7930">
        <v>7.3610999999999996E-2</v>
      </c>
      <c r="U7930">
        <v>0.588889</v>
      </c>
    </row>
    <row r="7931" spans="1:21" x14ac:dyDescent="0.25">
      <c r="A7931" t="s">
        <v>29800</v>
      </c>
      <c r="B7931">
        <v>1</v>
      </c>
      <c r="C7931" t="s">
        <v>78</v>
      </c>
      <c r="D7931" t="s">
        <v>92</v>
      </c>
      <c r="E7931" t="s">
        <v>29801</v>
      </c>
      <c r="F7931" t="s">
        <v>4991</v>
      </c>
      <c r="G7931" t="s">
        <v>71</v>
      </c>
      <c r="H7931" t="s">
        <v>129</v>
      </c>
      <c r="I7931" t="s">
        <v>22</v>
      </c>
      <c r="J7931" t="s">
        <v>141</v>
      </c>
      <c r="K7931" t="s">
        <v>29802</v>
      </c>
      <c r="L7931" t="s">
        <v>29803</v>
      </c>
      <c r="M7931">
        <v>3.6319444440000002</v>
      </c>
      <c r="N7931">
        <v>0</v>
      </c>
      <c r="O7931">
        <v>1</v>
      </c>
      <c r="P7931">
        <v>0</v>
      </c>
      <c r="Q7931">
        <v>0</v>
      </c>
      <c r="R7931">
        <v>0</v>
      </c>
      <c r="S7931">
        <v>3.6319439999999998</v>
      </c>
      <c r="T7931">
        <v>0</v>
      </c>
      <c r="U7931">
        <v>0</v>
      </c>
    </row>
    <row r="7932" spans="1:21" x14ac:dyDescent="0.25">
      <c r="A7932" t="s">
        <v>29804</v>
      </c>
      <c r="B7932">
        <v>1</v>
      </c>
      <c r="C7932" t="s">
        <v>79</v>
      </c>
      <c r="D7932" t="s">
        <v>110</v>
      </c>
      <c r="E7932" t="s">
        <v>29805</v>
      </c>
      <c r="F7932" t="s">
        <v>4986</v>
      </c>
      <c r="G7932" t="s">
        <v>71</v>
      </c>
      <c r="H7932" t="s">
        <v>129</v>
      </c>
      <c r="I7932" t="s">
        <v>22</v>
      </c>
      <c r="J7932" t="s">
        <v>141</v>
      </c>
      <c r="K7932" t="s">
        <v>29806</v>
      </c>
      <c r="L7932" t="s">
        <v>29807</v>
      </c>
      <c r="M7932">
        <v>15.302222221999999</v>
      </c>
      <c r="N7932">
        <v>0</v>
      </c>
      <c r="O7932">
        <v>0</v>
      </c>
      <c r="P7932">
        <v>0</v>
      </c>
      <c r="Q7932">
        <v>17</v>
      </c>
      <c r="R7932">
        <v>0</v>
      </c>
      <c r="S7932">
        <v>0</v>
      </c>
      <c r="T7932">
        <v>0</v>
      </c>
      <c r="U7932">
        <v>260.13777800000003</v>
      </c>
    </row>
    <row r="7933" spans="1:21" x14ac:dyDescent="0.25">
      <c r="A7933" t="s">
        <v>29808</v>
      </c>
      <c r="B7933">
        <v>1</v>
      </c>
      <c r="C7933" t="s">
        <v>78</v>
      </c>
      <c r="D7933" t="s">
        <v>92</v>
      </c>
      <c r="E7933" t="s">
        <v>29809</v>
      </c>
      <c r="F7933" t="s">
        <v>4986</v>
      </c>
      <c r="G7933" t="s">
        <v>71</v>
      </c>
      <c r="H7933" t="s">
        <v>129</v>
      </c>
      <c r="I7933" t="s">
        <v>22</v>
      </c>
      <c r="J7933" t="s">
        <v>141</v>
      </c>
      <c r="K7933" t="s">
        <v>29810</v>
      </c>
      <c r="L7933" t="s">
        <v>29811</v>
      </c>
      <c r="M7933">
        <v>2.1063888880000001</v>
      </c>
      <c r="N7933">
        <v>0</v>
      </c>
      <c r="O7933">
        <v>0</v>
      </c>
      <c r="P7933">
        <v>0</v>
      </c>
      <c r="Q7933">
        <v>5</v>
      </c>
      <c r="R7933">
        <v>0</v>
      </c>
      <c r="S7933">
        <v>0</v>
      </c>
      <c r="T7933">
        <v>0</v>
      </c>
      <c r="U7933">
        <v>10.531943999999999</v>
      </c>
    </row>
    <row r="7934" spans="1:21" x14ac:dyDescent="0.25">
      <c r="A7934" t="s">
        <v>29812</v>
      </c>
      <c r="B7934">
        <v>1</v>
      </c>
      <c r="C7934" t="s">
        <v>78</v>
      </c>
      <c r="D7934" t="s">
        <v>92</v>
      </c>
      <c r="E7934" t="s">
        <v>29813</v>
      </c>
      <c r="F7934" t="s">
        <v>5470</v>
      </c>
      <c r="G7934" t="s">
        <v>71</v>
      </c>
      <c r="H7934" t="s">
        <v>129</v>
      </c>
      <c r="I7934" t="s">
        <v>22</v>
      </c>
      <c r="J7934" t="s">
        <v>141</v>
      </c>
      <c r="K7934" t="s">
        <v>29814</v>
      </c>
      <c r="L7934" t="s">
        <v>29815</v>
      </c>
      <c r="M7934">
        <v>1.3519444439999999</v>
      </c>
      <c r="N7934">
        <v>0</v>
      </c>
      <c r="O7934">
        <v>0</v>
      </c>
      <c r="P7934">
        <v>1</v>
      </c>
      <c r="Q7934">
        <v>31</v>
      </c>
      <c r="R7934">
        <v>0</v>
      </c>
      <c r="S7934">
        <v>0</v>
      </c>
      <c r="T7934">
        <v>1.351944</v>
      </c>
      <c r="U7934">
        <v>41.910277999999998</v>
      </c>
    </row>
    <row r="7935" spans="1:21" x14ac:dyDescent="0.25">
      <c r="A7935" t="s">
        <v>29816</v>
      </c>
      <c r="B7935">
        <v>1</v>
      </c>
      <c r="C7935" t="s">
        <v>78</v>
      </c>
      <c r="D7935" t="s">
        <v>92</v>
      </c>
      <c r="E7935" t="s">
        <v>29813</v>
      </c>
      <c r="F7935" t="s">
        <v>128</v>
      </c>
      <c r="G7935" t="s">
        <v>71</v>
      </c>
      <c r="H7935" t="s">
        <v>129</v>
      </c>
      <c r="I7935" t="s">
        <v>22</v>
      </c>
      <c r="J7935" t="s">
        <v>130</v>
      </c>
      <c r="K7935" t="s">
        <v>29817</v>
      </c>
      <c r="L7935" t="s">
        <v>29818</v>
      </c>
      <c r="M7935">
        <v>0.55249999999999999</v>
      </c>
      <c r="N7935">
        <v>0</v>
      </c>
      <c r="O7935">
        <v>0</v>
      </c>
      <c r="P7935">
        <v>1</v>
      </c>
      <c r="Q7935">
        <v>31</v>
      </c>
      <c r="R7935">
        <v>0</v>
      </c>
      <c r="S7935">
        <v>0</v>
      </c>
      <c r="T7935">
        <v>0.55249999999999999</v>
      </c>
      <c r="U7935">
        <v>17.127500000000001</v>
      </c>
    </row>
    <row r="7936" spans="1:21" x14ac:dyDescent="0.25">
      <c r="A7936" t="s">
        <v>29819</v>
      </c>
      <c r="B7936">
        <v>1</v>
      </c>
      <c r="C7936" t="s">
        <v>78</v>
      </c>
      <c r="D7936" t="s">
        <v>93</v>
      </c>
      <c r="E7936" t="s">
        <v>29820</v>
      </c>
      <c r="F7936" t="s">
        <v>140</v>
      </c>
      <c r="G7936" t="s">
        <v>72</v>
      </c>
      <c r="H7936" t="s">
        <v>129</v>
      </c>
      <c r="I7936" t="s">
        <v>22</v>
      </c>
      <c r="J7936" t="s">
        <v>141</v>
      </c>
      <c r="K7936" t="s">
        <v>29821</v>
      </c>
      <c r="L7936" t="s">
        <v>29822</v>
      </c>
      <c r="M7936">
        <v>0.226944444</v>
      </c>
      <c r="N7936">
        <v>10</v>
      </c>
      <c r="O7936">
        <v>123</v>
      </c>
      <c r="P7936">
        <v>5</v>
      </c>
      <c r="Q7936">
        <v>0</v>
      </c>
      <c r="R7936">
        <v>2.269444</v>
      </c>
      <c r="S7936">
        <v>27.914166999999999</v>
      </c>
      <c r="T7936">
        <v>1.134722</v>
      </c>
      <c r="U7936">
        <v>0</v>
      </c>
    </row>
    <row r="7937" spans="1:21" x14ac:dyDescent="0.25">
      <c r="A7937" t="s">
        <v>29823</v>
      </c>
      <c r="B7937">
        <v>1</v>
      </c>
      <c r="C7937" t="s">
        <v>78</v>
      </c>
      <c r="D7937" t="s">
        <v>93</v>
      </c>
      <c r="E7937" t="s">
        <v>29824</v>
      </c>
      <c r="F7937" t="s">
        <v>2199</v>
      </c>
      <c r="G7937" t="s">
        <v>71</v>
      </c>
      <c r="H7937" t="s">
        <v>129</v>
      </c>
      <c r="I7937" t="s">
        <v>24</v>
      </c>
      <c r="J7937" t="s">
        <v>141</v>
      </c>
      <c r="K7937" t="s">
        <v>29825</v>
      </c>
      <c r="L7937" t="s">
        <v>29826</v>
      </c>
      <c r="M7937">
        <v>0.837777777</v>
      </c>
      <c r="N7937">
        <v>0</v>
      </c>
      <c r="O7937">
        <v>1</v>
      </c>
      <c r="P7937">
        <v>0</v>
      </c>
      <c r="Q7937">
        <v>0</v>
      </c>
      <c r="R7937">
        <v>0</v>
      </c>
      <c r="S7937">
        <v>0.83777800000000002</v>
      </c>
      <c r="T7937">
        <v>0</v>
      </c>
      <c r="U7937">
        <v>0</v>
      </c>
    </row>
    <row r="7938" spans="1:21" x14ac:dyDescent="0.25">
      <c r="A7938" t="s">
        <v>29827</v>
      </c>
      <c r="B7938">
        <v>1</v>
      </c>
      <c r="C7938" t="s">
        <v>78</v>
      </c>
      <c r="D7938" t="s">
        <v>93</v>
      </c>
      <c r="E7938" t="s">
        <v>29828</v>
      </c>
      <c r="F7938" t="s">
        <v>4986</v>
      </c>
      <c r="G7938" t="s">
        <v>71</v>
      </c>
      <c r="H7938" t="s">
        <v>129</v>
      </c>
      <c r="I7938" t="s">
        <v>22</v>
      </c>
      <c r="J7938" t="s">
        <v>141</v>
      </c>
      <c r="K7938" t="s">
        <v>29829</v>
      </c>
      <c r="L7938" t="s">
        <v>29830</v>
      </c>
      <c r="M7938">
        <v>0.34</v>
      </c>
      <c r="N7938">
        <v>0</v>
      </c>
      <c r="O7938">
        <v>80</v>
      </c>
      <c r="P7938">
        <v>0</v>
      </c>
      <c r="Q7938">
        <v>0</v>
      </c>
      <c r="R7938">
        <v>0</v>
      </c>
      <c r="S7938">
        <v>27.2</v>
      </c>
      <c r="T7938">
        <v>0</v>
      </c>
      <c r="U7938">
        <v>0</v>
      </c>
    </row>
    <row r="7939" spans="1:21" x14ac:dyDescent="0.25">
      <c r="A7939" t="s">
        <v>29831</v>
      </c>
      <c r="B7939">
        <v>1</v>
      </c>
      <c r="C7939" t="s">
        <v>78</v>
      </c>
      <c r="D7939" t="s">
        <v>92</v>
      </c>
      <c r="E7939" t="s">
        <v>29832</v>
      </c>
      <c r="F7939" t="s">
        <v>5012</v>
      </c>
      <c r="G7939" t="s">
        <v>72</v>
      </c>
      <c r="H7939" t="s">
        <v>129</v>
      </c>
      <c r="I7939" t="s">
        <v>22</v>
      </c>
      <c r="J7939" t="s">
        <v>141</v>
      </c>
      <c r="K7939" t="s">
        <v>29833</v>
      </c>
      <c r="L7939" t="s">
        <v>11399</v>
      </c>
      <c r="M7939">
        <v>1.7538888880000001</v>
      </c>
      <c r="N7939">
        <v>0</v>
      </c>
      <c r="O7939">
        <v>0</v>
      </c>
      <c r="P7939">
        <v>1</v>
      </c>
      <c r="Q7939">
        <v>0</v>
      </c>
      <c r="R7939">
        <v>0</v>
      </c>
      <c r="S7939">
        <v>0</v>
      </c>
      <c r="T7939">
        <v>1.753889</v>
      </c>
      <c r="U7939">
        <v>0</v>
      </c>
    </row>
    <row r="7940" spans="1:21" x14ac:dyDescent="0.25">
      <c r="A7940" t="s">
        <v>29834</v>
      </c>
      <c r="B7940">
        <v>1</v>
      </c>
      <c r="C7940" t="s">
        <v>79</v>
      </c>
      <c r="D7940" t="s">
        <v>118</v>
      </c>
      <c r="E7940" t="s">
        <v>29835</v>
      </c>
      <c r="F7940" t="s">
        <v>4991</v>
      </c>
      <c r="G7940" t="s">
        <v>71</v>
      </c>
      <c r="H7940" t="s">
        <v>129</v>
      </c>
      <c r="I7940" t="s">
        <v>22</v>
      </c>
      <c r="J7940" t="s">
        <v>141</v>
      </c>
      <c r="K7940" t="s">
        <v>29836</v>
      </c>
      <c r="L7940" t="s">
        <v>29837</v>
      </c>
      <c r="M7940">
        <v>1.0447222220000001</v>
      </c>
      <c r="N7940">
        <v>0</v>
      </c>
      <c r="O7940">
        <v>0</v>
      </c>
      <c r="P7940">
        <v>0</v>
      </c>
      <c r="Q7940">
        <v>1</v>
      </c>
      <c r="R7940">
        <v>0</v>
      </c>
      <c r="S7940">
        <v>0</v>
      </c>
      <c r="T7940">
        <v>0</v>
      </c>
      <c r="U7940">
        <v>1.0447219999999999</v>
      </c>
    </row>
    <row r="7941" spans="1:21" x14ac:dyDescent="0.25">
      <c r="A7941" t="s">
        <v>29838</v>
      </c>
      <c r="B7941">
        <v>1</v>
      </c>
      <c r="C7941" t="s">
        <v>78</v>
      </c>
      <c r="D7941" t="s">
        <v>99</v>
      </c>
      <c r="E7941" t="s">
        <v>29839</v>
      </c>
      <c r="F7941" t="s">
        <v>4991</v>
      </c>
      <c r="G7941" t="s">
        <v>71</v>
      </c>
      <c r="H7941" t="s">
        <v>129</v>
      </c>
      <c r="I7941" t="s">
        <v>22</v>
      </c>
      <c r="J7941" t="s">
        <v>141</v>
      </c>
      <c r="K7941" t="s">
        <v>29840</v>
      </c>
      <c r="L7941" t="s">
        <v>29841</v>
      </c>
      <c r="M7941">
        <v>1.071388888</v>
      </c>
      <c r="N7941">
        <v>0</v>
      </c>
      <c r="O7941">
        <v>1</v>
      </c>
      <c r="P7941">
        <v>0</v>
      </c>
      <c r="Q7941">
        <v>0</v>
      </c>
      <c r="R7941">
        <v>0</v>
      </c>
      <c r="S7941">
        <v>1.0713889999999999</v>
      </c>
      <c r="T7941">
        <v>0</v>
      </c>
      <c r="U7941">
        <v>0</v>
      </c>
    </row>
    <row r="7942" spans="1:21" x14ac:dyDescent="0.25">
      <c r="A7942" t="s">
        <v>29842</v>
      </c>
      <c r="B7942">
        <v>1</v>
      </c>
      <c r="C7942" t="s">
        <v>78</v>
      </c>
      <c r="D7942" t="s">
        <v>104</v>
      </c>
      <c r="E7942" t="s">
        <v>29843</v>
      </c>
      <c r="F7942" t="s">
        <v>5012</v>
      </c>
      <c r="G7942" t="s">
        <v>72</v>
      </c>
      <c r="H7942" t="s">
        <v>129</v>
      </c>
      <c r="I7942" t="s">
        <v>22</v>
      </c>
      <c r="J7942" t="s">
        <v>141</v>
      </c>
      <c r="K7942" t="s">
        <v>29844</v>
      </c>
      <c r="L7942" t="s">
        <v>29845</v>
      </c>
      <c r="M7942">
        <v>3.0863888880000001</v>
      </c>
      <c r="N7942">
        <v>0</v>
      </c>
      <c r="O7942">
        <v>0</v>
      </c>
      <c r="P7942">
        <v>1</v>
      </c>
      <c r="Q7942">
        <v>0</v>
      </c>
      <c r="R7942">
        <v>0</v>
      </c>
      <c r="S7942">
        <v>0</v>
      </c>
      <c r="T7942">
        <v>3.086389</v>
      </c>
      <c r="U7942">
        <v>0</v>
      </c>
    </row>
    <row r="7943" spans="1:21" x14ac:dyDescent="0.25">
      <c r="A7943" t="s">
        <v>29846</v>
      </c>
      <c r="B7943">
        <v>1</v>
      </c>
      <c r="C7943" t="s">
        <v>78</v>
      </c>
      <c r="D7943" t="s">
        <v>104</v>
      </c>
      <c r="E7943" t="s">
        <v>29843</v>
      </c>
      <c r="F7943" t="s">
        <v>5012</v>
      </c>
      <c r="G7943" t="s">
        <v>72</v>
      </c>
      <c r="H7943" t="s">
        <v>129</v>
      </c>
      <c r="I7943" t="s">
        <v>22</v>
      </c>
      <c r="J7943" t="s">
        <v>141</v>
      </c>
      <c r="K7943" t="s">
        <v>29847</v>
      </c>
      <c r="L7943" t="s">
        <v>29848</v>
      </c>
      <c r="M7943">
        <v>0.92583333300000004</v>
      </c>
      <c r="N7943">
        <v>0</v>
      </c>
      <c r="O7943">
        <v>0</v>
      </c>
      <c r="P7943">
        <v>1</v>
      </c>
      <c r="Q7943">
        <v>0</v>
      </c>
      <c r="R7943">
        <v>0</v>
      </c>
      <c r="S7943">
        <v>0</v>
      </c>
      <c r="T7943">
        <v>0.92583300000000002</v>
      </c>
      <c r="U7943">
        <v>0</v>
      </c>
    </row>
    <row r="7944" spans="1:21" x14ac:dyDescent="0.25">
      <c r="A7944" t="s">
        <v>29849</v>
      </c>
      <c r="B7944">
        <v>1</v>
      </c>
      <c r="C7944" t="s">
        <v>79</v>
      </c>
      <c r="D7944" t="s">
        <v>113</v>
      </c>
      <c r="E7944" t="s">
        <v>29850</v>
      </c>
      <c r="F7944" t="s">
        <v>5012</v>
      </c>
      <c r="G7944" t="s">
        <v>72</v>
      </c>
      <c r="H7944" t="s">
        <v>129</v>
      </c>
      <c r="I7944" t="s">
        <v>22</v>
      </c>
      <c r="J7944" t="s">
        <v>141</v>
      </c>
      <c r="K7944" t="s">
        <v>29851</v>
      </c>
      <c r="L7944" t="s">
        <v>29852</v>
      </c>
      <c r="M7944">
        <v>1.784166666</v>
      </c>
      <c r="N7944">
        <v>0</v>
      </c>
      <c r="O7944">
        <v>24</v>
      </c>
      <c r="P7944">
        <v>2</v>
      </c>
      <c r="Q7944">
        <v>2</v>
      </c>
      <c r="R7944">
        <v>0</v>
      </c>
      <c r="S7944">
        <v>42.82</v>
      </c>
      <c r="T7944">
        <v>3.568333</v>
      </c>
      <c r="U7944">
        <v>3.568333</v>
      </c>
    </row>
    <row r="7945" spans="1:21" x14ac:dyDescent="0.25">
      <c r="A7945" t="s">
        <v>29853</v>
      </c>
      <c r="B7945">
        <v>1</v>
      </c>
      <c r="C7945" t="s">
        <v>79</v>
      </c>
      <c r="D7945" t="s">
        <v>113</v>
      </c>
      <c r="E7945" t="s">
        <v>29854</v>
      </c>
      <c r="F7945" t="s">
        <v>5012</v>
      </c>
      <c r="G7945" t="s">
        <v>72</v>
      </c>
      <c r="H7945" t="s">
        <v>129</v>
      </c>
      <c r="I7945" t="s">
        <v>22</v>
      </c>
      <c r="J7945" t="s">
        <v>141</v>
      </c>
      <c r="K7945" t="s">
        <v>29855</v>
      </c>
      <c r="L7945" t="s">
        <v>29856</v>
      </c>
      <c r="M7945">
        <v>1.677777777</v>
      </c>
      <c r="N7945">
        <v>0</v>
      </c>
      <c r="O7945">
        <v>71</v>
      </c>
      <c r="P7945">
        <v>1</v>
      </c>
      <c r="Q7945">
        <v>7</v>
      </c>
      <c r="R7945">
        <v>0</v>
      </c>
      <c r="S7945">
        <v>119.12222199999999</v>
      </c>
      <c r="T7945">
        <v>1.677778</v>
      </c>
      <c r="U7945">
        <v>11.744444</v>
      </c>
    </row>
    <row r="7946" spans="1:21" x14ac:dyDescent="0.25">
      <c r="A7946" t="s">
        <v>29857</v>
      </c>
      <c r="B7946">
        <v>1</v>
      </c>
      <c r="C7946" t="s">
        <v>78</v>
      </c>
      <c r="D7946" t="s">
        <v>92</v>
      </c>
      <c r="E7946" t="s">
        <v>29858</v>
      </c>
      <c r="F7946" t="s">
        <v>5012</v>
      </c>
      <c r="G7946" t="s">
        <v>72</v>
      </c>
      <c r="H7946" t="s">
        <v>129</v>
      </c>
      <c r="I7946" t="s">
        <v>22</v>
      </c>
      <c r="J7946" t="s">
        <v>141</v>
      </c>
      <c r="K7946" t="s">
        <v>29859</v>
      </c>
      <c r="L7946" t="s">
        <v>29860</v>
      </c>
      <c r="M7946">
        <v>2.3316666659999998</v>
      </c>
      <c r="N7946">
        <v>0</v>
      </c>
      <c r="O7946">
        <v>0</v>
      </c>
      <c r="P7946">
        <v>2</v>
      </c>
      <c r="Q7946">
        <v>11</v>
      </c>
      <c r="R7946">
        <v>0</v>
      </c>
      <c r="S7946">
        <v>0</v>
      </c>
      <c r="T7946">
        <v>4.6633329999999997</v>
      </c>
      <c r="U7946">
        <v>25.648333000000001</v>
      </c>
    </row>
    <row r="7947" spans="1:21" x14ac:dyDescent="0.25">
      <c r="A7947" t="s">
        <v>29861</v>
      </c>
      <c r="B7947">
        <v>1</v>
      </c>
      <c r="C7947" t="s">
        <v>78</v>
      </c>
      <c r="D7947" t="s">
        <v>96</v>
      </c>
      <c r="E7947" t="s">
        <v>29862</v>
      </c>
      <c r="F7947" t="s">
        <v>4996</v>
      </c>
      <c r="G7947" t="s">
        <v>71</v>
      </c>
      <c r="H7947" t="s">
        <v>129</v>
      </c>
      <c r="I7947" t="s">
        <v>22</v>
      </c>
      <c r="J7947" t="s">
        <v>141</v>
      </c>
      <c r="K7947" t="s">
        <v>29863</v>
      </c>
      <c r="L7947" t="s">
        <v>29864</v>
      </c>
      <c r="M7947">
        <v>1.1063888879999999</v>
      </c>
      <c r="N7947">
        <v>0</v>
      </c>
      <c r="O7947">
        <v>1</v>
      </c>
      <c r="P7947">
        <v>0</v>
      </c>
      <c r="Q7947">
        <v>0</v>
      </c>
      <c r="R7947">
        <v>0</v>
      </c>
      <c r="S7947">
        <v>1.1063890000000001</v>
      </c>
      <c r="T7947">
        <v>0</v>
      </c>
      <c r="U7947">
        <v>0</v>
      </c>
    </row>
    <row r="7948" spans="1:21" x14ac:dyDescent="0.25">
      <c r="A7948" t="s">
        <v>29865</v>
      </c>
      <c r="B7948">
        <v>1</v>
      </c>
      <c r="C7948" t="s">
        <v>78</v>
      </c>
      <c r="D7948" t="s">
        <v>103</v>
      </c>
      <c r="E7948" t="s">
        <v>28694</v>
      </c>
      <c r="F7948" t="s">
        <v>140</v>
      </c>
      <c r="G7948" t="s">
        <v>72</v>
      </c>
      <c r="H7948" t="s">
        <v>129</v>
      </c>
      <c r="I7948" t="s">
        <v>22</v>
      </c>
      <c r="J7948" t="s">
        <v>141</v>
      </c>
      <c r="K7948" t="s">
        <v>29866</v>
      </c>
      <c r="L7948" t="s">
        <v>29867</v>
      </c>
      <c r="M7948">
        <v>0.50444444399999999</v>
      </c>
      <c r="N7948">
        <v>0</v>
      </c>
      <c r="O7948">
        <v>0</v>
      </c>
      <c r="P7948">
        <v>2</v>
      </c>
      <c r="Q7948">
        <v>80</v>
      </c>
      <c r="R7948">
        <v>0</v>
      </c>
      <c r="S7948">
        <v>0</v>
      </c>
      <c r="T7948">
        <v>1.0088889999999999</v>
      </c>
      <c r="U7948">
        <v>40.355556</v>
      </c>
    </row>
    <row r="7949" spans="1:21" x14ac:dyDescent="0.25">
      <c r="A7949" t="s">
        <v>29868</v>
      </c>
      <c r="B7949">
        <v>1</v>
      </c>
      <c r="C7949" t="s">
        <v>78</v>
      </c>
      <c r="D7949" t="s">
        <v>103</v>
      </c>
      <c r="E7949" t="s">
        <v>26055</v>
      </c>
      <c r="F7949" t="s">
        <v>140</v>
      </c>
      <c r="G7949" t="s">
        <v>72</v>
      </c>
      <c r="H7949" t="s">
        <v>129</v>
      </c>
      <c r="I7949" t="s">
        <v>22</v>
      </c>
      <c r="J7949" t="s">
        <v>141</v>
      </c>
      <c r="K7949" t="s">
        <v>29869</v>
      </c>
      <c r="L7949" t="s">
        <v>29870</v>
      </c>
      <c r="M7949">
        <v>1.7327777769999999</v>
      </c>
      <c r="N7949">
        <v>0</v>
      </c>
      <c r="O7949">
        <v>0</v>
      </c>
      <c r="P7949">
        <v>6</v>
      </c>
      <c r="Q7949">
        <v>399</v>
      </c>
      <c r="R7949">
        <v>0</v>
      </c>
      <c r="S7949">
        <v>0</v>
      </c>
      <c r="T7949">
        <v>10.396667000000001</v>
      </c>
      <c r="U7949">
        <v>691.378333</v>
      </c>
    </row>
    <row r="7950" spans="1:21" x14ac:dyDescent="0.25">
      <c r="A7950" t="s">
        <v>29871</v>
      </c>
      <c r="B7950">
        <v>1</v>
      </c>
      <c r="C7950" t="s">
        <v>78</v>
      </c>
      <c r="D7950" t="s">
        <v>103</v>
      </c>
      <c r="E7950" t="s">
        <v>29872</v>
      </c>
      <c r="F7950" t="s">
        <v>5012</v>
      </c>
      <c r="G7950" t="s">
        <v>72</v>
      </c>
      <c r="H7950" t="s">
        <v>129</v>
      </c>
      <c r="I7950" t="s">
        <v>22</v>
      </c>
      <c r="J7950" t="s">
        <v>141</v>
      </c>
      <c r="K7950" t="s">
        <v>29873</v>
      </c>
      <c r="L7950" t="s">
        <v>29874</v>
      </c>
      <c r="M7950">
        <v>0.27944444400000001</v>
      </c>
      <c r="N7950">
        <v>0</v>
      </c>
      <c r="O7950">
        <v>0</v>
      </c>
      <c r="P7950">
        <v>0</v>
      </c>
      <c r="Q7950">
        <v>14</v>
      </c>
      <c r="R7950">
        <v>0</v>
      </c>
      <c r="S7950">
        <v>0</v>
      </c>
      <c r="T7950">
        <v>0</v>
      </c>
      <c r="U7950">
        <v>3.9122219999999999</v>
      </c>
    </row>
    <row r="7951" spans="1:21" x14ac:dyDescent="0.25">
      <c r="A7951" t="s">
        <v>29875</v>
      </c>
      <c r="B7951">
        <v>1</v>
      </c>
      <c r="C7951" t="s">
        <v>78</v>
      </c>
      <c r="D7951" t="s">
        <v>103</v>
      </c>
      <c r="E7951" t="s">
        <v>29876</v>
      </c>
      <c r="F7951" t="s">
        <v>4991</v>
      </c>
      <c r="G7951" t="s">
        <v>71</v>
      </c>
      <c r="H7951" t="s">
        <v>129</v>
      </c>
      <c r="I7951" t="s">
        <v>22</v>
      </c>
      <c r="J7951" t="s">
        <v>141</v>
      </c>
      <c r="K7951" t="s">
        <v>29877</v>
      </c>
      <c r="L7951" t="s">
        <v>29878</v>
      </c>
      <c r="M7951">
        <v>3.736111111</v>
      </c>
      <c r="N7951">
        <v>0</v>
      </c>
      <c r="O7951">
        <v>0</v>
      </c>
      <c r="P7951">
        <v>0</v>
      </c>
      <c r="Q7951">
        <v>1</v>
      </c>
      <c r="R7951">
        <v>0</v>
      </c>
      <c r="S7951">
        <v>0</v>
      </c>
      <c r="T7951">
        <v>0</v>
      </c>
      <c r="U7951">
        <v>3.7361110000000002</v>
      </c>
    </row>
    <row r="7952" spans="1:21" x14ac:dyDescent="0.25">
      <c r="A7952" t="s">
        <v>29879</v>
      </c>
      <c r="B7952">
        <v>1</v>
      </c>
      <c r="C7952" t="s">
        <v>78</v>
      </c>
      <c r="D7952" t="s">
        <v>81</v>
      </c>
      <c r="E7952" t="s">
        <v>29880</v>
      </c>
      <c r="F7952" t="s">
        <v>4991</v>
      </c>
      <c r="G7952" t="s">
        <v>71</v>
      </c>
      <c r="H7952" t="s">
        <v>129</v>
      </c>
      <c r="I7952" t="s">
        <v>22</v>
      </c>
      <c r="J7952" t="s">
        <v>141</v>
      </c>
      <c r="K7952" t="s">
        <v>29881</v>
      </c>
      <c r="L7952" t="s">
        <v>29882</v>
      </c>
      <c r="M7952">
        <v>6.4783333330000001</v>
      </c>
      <c r="N7952">
        <v>0</v>
      </c>
      <c r="O7952">
        <v>0</v>
      </c>
      <c r="P7952">
        <v>0</v>
      </c>
      <c r="Q7952">
        <v>1</v>
      </c>
      <c r="R7952">
        <v>0</v>
      </c>
      <c r="S7952">
        <v>0</v>
      </c>
      <c r="T7952">
        <v>0</v>
      </c>
      <c r="U7952">
        <v>6.4783330000000001</v>
      </c>
    </row>
    <row r="7953" spans="1:21" x14ac:dyDescent="0.25">
      <c r="A7953" t="s">
        <v>29883</v>
      </c>
      <c r="B7953">
        <v>1</v>
      </c>
      <c r="C7953" t="s">
        <v>78</v>
      </c>
      <c r="D7953" t="s">
        <v>92</v>
      </c>
      <c r="E7953" t="s">
        <v>29884</v>
      </c>
      <c r="F7953" t="s">
        <v>5012</v>
      </c>
      <c r="G7953" t="s">
        <v>72</v>
      </c>
      <c r="H7953" t="s">
        <v>129</v>
      </c>
      <c r="I7953" t="s">
        <v>22</v>
      </c>
      <c r="J7953" t="s">
        <v>141</v>
      </c>
      <c r="K7953" t="s">
        <v>29885</v>
      </c>
      <c r="L7953" t="s">
        <v>29886</v>
      </c>
      <c r="M7953">
        <v>1.5691666660000001</v>
      </c>
      <c r="N7953">
        <v>0</v>
      </c>
      <c r="O7953">
        <v>0</v>
      </c>
      <c r="P7953">
        <v>2</v>
      </c>
      <c r="Q7953">
        <v>101</v>
      </c>
      <c r="R7953">
        <v>0</v>
      </c>
      <c r="S7953">
        <v>0</v>
      </c>
      <c r="T7953">
        <v>3.1383329999999998</v>
      </c>
      <c r="U7953">
        <v>158.48583300000001</v>
      </c>
    </row>
    <row r="7954" spans="1:21" x14ac:dyDescent="0.25">
      <c r="A7954" t="s">
        <v>29887</v>
      </c>
      <c r="B7954">
        <v>1</v>
      </c>
      <c r="C7954" t="s">
        <v>79</v>
      </c>
      <c r="D7954" t="s">
        <v>122</v>
      </c>
      <c r="E7954" t="s">
        <v>29888</v>
      </c>
      <c r="F7954" t="s">
        <v>5029</v>
      </c>
      <c r="G7954" t="s">
        <v>71</v>
      </c>
      <c r="H7954" t="s">
        <v>129</v>
      </c>
      <c r="I7954" t="s">
        <v>22</v>
      </c>
      <c r="J7954" t="s">
        <v>141</v>
      </c>
      <c r="K7954" t="s">
        <v>29889</v>
      </c>
      <c r="L7954" t="s">
        <v>29890</v>
      </c>
      <c r="M7954">
        <v>1.088055555</v>
      </c>
      <c r="N7954">
        <v>0</v>
      </c>
      <c r="O7954">
        <v>0</v>
      </c>
      <c r="P7954">
        <v>0</v>
      </c>
      <c r="Q7954">
        <v>2</v>
      </c>
      <c r="R7954">
        <v>0</v>
      </c>
      <c r="S7954">
        <v>0</v>
      </c>
      <c r="T7954">
        <v>0</v>
      </c>
      <c r="U7954">
        <v>2.1761110000000001</v>
      </c>
    </row>
    <row r="7955" spans="1:21" x14ac:dyDescent="0.25">
      <c r="A7955" t="s">
        <v>29891</v>
      </c>
      <c r="B7955">
        <v>1</v>
      </c>
      <c r="C7955" t="s">
        <v>79</v>
      </c>
      <c r="D7955" t="s">
        <v>124</v>
      </c>
      <c r="E7955" t="s">
        <v>29892</v>
      </c>
      <c r="F7955" t="s">
        <v>150</v>
      </c>
      <c r="G7955" t="s">
        <v>72</v>
      </c>
      <c r="H7955" t="s">
        <v>129</v>
      </c>
      <c r="I7955" t="s">
        <v>22</v>
      </c>
      <c r="J7955" t="s">
        <v>141</v>
      </c>
      <c r="K7955" t="s">
        <v>29893</v>
      </c>
      <c r="L7955" t="s">
        <v>29894</v>
      </c>
      <c r="M7955">
        <v>2.8294444439999999</v>
      </c>
      <c r="N7955">
        <v>0</v>
      </c>
      <c r="O7955">
        <v>0</v>
      </c>
      <c r="P7955">
        <v>0</v>
      </c>
      <c r="Q7955">
        <v>3</v>
      </c>
      <c r="R7955">
        <v>0</v>
      </c>
      <c r="S7955">
        <v>0</v>
      </c>
      <c r="T7955">
        <v>0</v>
      </c>
      <c r="U7955">
        <v>8.4883330000000008</v>
      </c>
    </row>
    <row r="7956" spans="1:21" x14ac:dyDescent="0.25">
      <c r="A7956" t="s">
        <v>29895</v>
      </c>
      <c r="B7956">
        <v>1</v>
      </c>
      <c r="C7956" t="s">
        <v>79</v>
      </c>
      <c r="D7956" t="s">
        <v>124</v>
      </c>
      <c r="E7956" t="s">
        <v>29896</v>
      </c>
      <c r="F7956" t="s">
        <v>140</v>
      </c>
      <c r="G7956" t="s">
        <v>72</v>
      </c>
      <c r="H7956" t="s">
        <v>129</v>
      </c>
      <c r="I7956" t="s">
        <v>22</v>
      </c>
      <c r="J7956" t="s">
        <v>141</v>
      </c>
      <c r="K7956" t="s">
        <v>29897</v>
      </c>
      <c r="L7956" t="s">
        <v>29898</v>
      </c>
      <c r="M7956">
        <v>1.582222222</v>
      </c>
      <c r="N7956">
        <v>0</v>
      </c>
      <c r="O7956">
        <v>0</v>
      </c>
      <c r="P7956">
        <v>60</v>
      </c>
      <c r="Q7956">
        <v>37</v>
      </c>
      <c r="R7956">
        <v>0</v>
      </c>
      <c r="S7956">
        <v>0</v>
      </c>
      <c r="T7956">
        <v>94.933333000000005</v>
      </c>
      <c r="U7956">
        <v>58.542222000000002</v>
      </c>
    </row>
    <row r="7957" spans="1:21" x14ac:dyDescent="0.25">
      <c r="A7957" t="s">
        <v>29899</v>
      </c>
      <c r="B7957">
        <v>1</v>
      </c>
      <c r="C7957" t="s">
        <v>79</v>
      </c>
      <c r="D7957" t="s">
        <v>124</v>
      </c>
      <c r="E7957" t="s">
        <v>29900</v>
      </c>
      <c r="F7957" t="s">
        <v>5927</v>
      </c>
      <c r="G7957" t="s">
        <v>72</v>
      </c>
      <c r="H7957" t="s">
        <v>129</v>
      </c>
      <c r="I7957" t="s">
        <v>22</v>
      </c>
      <c r="J7957" t="s">
        <v>141</v>
      </c>
      <c r="K7957" t="s">
        <v>29901</v>
      </c>
      <c r="L7957" t="s">
        <v>29902</v>
      </c>
      <c r="M7957">
        <v>0.59499999999999997</v>
      </c>
      <c r="N7957">
        <v>0</v>
      </c>
      <c r="O7957">
        <v>0</v>
      </c>
      <c r="P7957">
        <v>2</v>
      </c>
      <c r="Q7957">
        <v>88</v>
      </c>
      <c r="R7957">
        <v>0</v>
      </c>
      <c r="S7957">
        <v>0</v>
      </c>
      <c r="T7957">
        <v>1.19</v>
      </c>
      <c r="U7957">
        <v>52.36</v>
      </c>
    </row>
    <row r="7958" spans="1:21" x14ac:dyDescent="0.25">
      <c r="A7958" t="s">
        <v>29903</v>
      </c>
      <c r="B7958">
        <v>1</v>
      </c>
      <c r="C7958" t="s">
        <v>79</v>
      </c>
      <c r="D7958" t="s">
        <v>124</v>
      </c>
      <c r="E7958" t="s">
        <v>29904</v>
      </c>
      <c r="F7958" t="s">
        <v>5012</v>
      </c>
      <c r="G7958" t="s">
        <v>72</v>
      </c>
      <c r="H7958" t="s">
        <v>129</v>
      </c>
      <c r="I7958" t="s">
        <v>22</v>
      </c>
      <c r="J7958" t="s">
        <v>141</v>
      </c>
      <c r="K7958" t="s">
        <v>29905</v>
      </c>
      <c r="L7958" t="s">
        <v>29906</v>
      </c>
      <c r="M7958">
        <v>5.2627777770000002</v>
      </c>
      <c r="N7958">
        <v>0</v>
      </c>
      <c r="O7958">
        <v>0</v>
      </c>
      <c r="P7958">
        <v>1</v>
      </c>
      <c r="Q7958">
        <v>38</v>
      </c>
      <c r="R7958">
        <v>0</v>
      </c>
      <c r="S7958">
        <v>0</v>
      </c>
      <c r="T7958">
        <v>5.262778</v>
      </c>
      <c r="U7958">
        <v>199.985556</v>
      </c>
    </row>
    <row r="7959" spans="1:21" x14ac:dyDescent="0.25">
      <c r="A7959" t="s">
        <v>29907</v>
      </c>
      <c r="B7959">
        <v>1</v>
      </c>
      <c r="C7959" t="s">
        <v>79</v>
      </c>
      <c r="D7959" t="s">
        <v>124</v>
      </c>
      <c r="E7959" t="s">
        <v>29904</v>
      </c>
      <c r="F7959" t="s">
        <v>5012</v>
      </c>
      <c r="G7959" t="s">
        <v>72</v>
      </c>
      <c r="H7959" t="s">
        <v>129</v>
      </c>
      <c r="I7959" t="s">
        <v>22</v>
      </c>
      <c r="J7959" t="s">
        <v>141</v>
      </c>
      <c r="K7959" t="s">
        <v>29908</v>
      </c>
      <c r="L7959" t="s">
        <v>29909</v>
      </c>
      <c r="M7959">
        <v>0.30638888800000003</v>
      </c>
      <c r="N7959">
        <v>0</v>
      </c>
      <c r="O7959">
        <v>0</v>
      </c>
      <c r="P7959">
        <v>1</v>
      </c>
      <c r="Q7959">
        <v>38</v>
      </c>
      <c r="R7959">
        <v>0</v>
      </c>
      <c r="S7959">
        <v>0</v>
      </c>
      <c r="T7959">
        <v>0.30638900000000002</v>
      </c>
      <c r="U7959">
        <v>11.642778</v>
      </c>
    </row>
    <row r="7960" spans="1:21" x14ac:dyDescent="0.25">
      <c r="A7960" t="s">
        <v>29910</v>
      </c>
      <c r="B7960">
        <v>1</v>
      </c>
      <c r="C7960" t="s">
        <v>79</v>
      </c>
      <c r="D7960" t="s">
        <v>124</v>
      </c>
      <c r="E7960" t="s">
        <v>29904</v>
      </c>
      <c r="F7960" t="s">
        <v>5012</v>
      </c>
      <c r="G7960" t="s">
        <v>72</v>
      </c>
      <c r="H7960" t="s">
        <v>129</v>
      </c>
      <c r="I7960" t="s">
        <v>22</v>
      </c>
      <c r="J7960" t="s">
        <v>141</v>
      </c>
      <c r="K7960" t="s">
        <v>29911</v>
      </c>
      <c r="L7960" t="s">
        <v>29912</v>
      </c>
      <c r="M7960">
        <v>5.534444444</v>
      </c>
      <c r="N7960">
        <v>0</v>
      </c>
      <c r="O7960">
        <v>0</v>
      </c>
      <c r="P7960">
        <v>1</v>
      </c>
      <c r="Q7960">
        <v>38</v>
      </c>
      <c r="R7960">
        <v>0</v>
      </c>
      <c r="S7960">
        <v>0</v>
      </c>
      <c r="T7960">
        <v>5.5344439999999997</v>
      </c>
      <c r="U7960">
        <v>210.30888899999999</v>
      </c>
    </row>
    <row r="7961" spans="1:21" x14ac:dyDescent="0.25">
      <c r="A7961" t="s">
        <v>29913</v>
      </c>
      <c r="B7961">
        <v>1</v>
      </c>
      <c r="C7961" t="s">
        <v>79</v>
      </c>
      <c r="D7961" t="s">
        <v>124</v>
      </c>
      <c r="E7961" t="s">
        <v>29904</v>
      </c>
      <c r="F7961" t="s">
        <v>5012</v>
      </c>
      <c r="G7961" t="s">
        <v>72</v>
      </c>
      <c r="H7961" t="s">
        <v>129</v>
      </c>
      <c r="I7961" t="s">
        <v>22</v>
      </c>
      <c r="J7961" t="s">
        <v>141</v>
      </c>
      <c r="K7961" t="s">
        <v>29914</v>
      </c>
      <c r="L7961" t="s">
        <v>29915</v>
      </c>
      <c r="M7961">
        <v>1.588333333</v>
      </c>
      <c r="N7961">
        <v>0</v>
      </c>
      <c r="O7961">
        <v>0</v>
      </c>
      <c r="P7961">
        <v>1</v>
      </c>
      <c r="Q7961">
        <v>38</v>
      </c>
      <c r="R7961">
        <v>0</v>
      </c>
      <c r="S7961">
        <v>0</v>
      </c>
      <c r="T7961">
        <v>1.588333</v>
      </c>
      <c r="U7961">
        <v>60.356667000000002</v>
      </c>
    </row>
    <row r="7962" spans="1:21" x14ac:dyDescent="0.25">
      <c r="A7962" t="s">
        <v>29916</v>
      </c>
      <c r="B7962">
        <v>1</v>
      </c>
      <c r="C7962" t="s">
        <v>79</v>
      </c>
      <c r="D7962" t="s">
        <v>118</v>
      </c>
      <c r="E7962" t="s">
        <v>29917</v>
      </c>
      <c r="F7962" t="s">
        <v>5012</v>
      </c>
      <c r="G7962" t="s">
        <v>72</v>
      </c>
      <c r="H7962" t="s">
        <v>129</v>
      </c>
      <c r="I7962" t="s">
        <v>22</v>
      </c>
      <c r="J7962" t="s">
        <v>141</v>
      </c>
      <c r="K7962" t="s">
        <v>26111</v>
      </c>
      <c r="L7962" t="s">
        <v>29918</v>
      </c>
      <c r="M7962">
        <v>1.176111111</v>
      </c>
      <c r="N7962">
        <v>0</v>
      </c>
      <c r="O7962">
        <v>0</v>
      </c>
      <c r="P7962">
        <v>1</v>
      </c>
      <c r="Q7962">
        <v>25</v>
      </c>
      <c r="R7962">
        <v>0</v>
      </c>
      <c r="S7962">
        <v>0</v>
      </c>
      <c r="T7962">
        <v>1.1761109999999999</v>
      </c>
      <c r="U7962">
        <v>29.402778000000001</v>
      </c>
    </row>
    <row r="7963" spans="1:21" x14ac:dyDescent="0.25">
      <c r="A7963" t="s">
        <v>29919</v>
      </c>
      <c r="B7963">
        <v>1</v>
      </c>
      <c r="C7963" t="s">
        <v>79</v>
      </c>
      <c r="D7963" t="s">
        <v>118</v>
      </c>
      <c r="E7963" t="s">
        <v>29920</v>
      </c>
      <c r="F7963" t="s">
        <v>5177</v>
      </c>
      <c r="G7963" t="s">
        <v>72</v>
      </c>
      <c r="H7963" t="s">
        <v>129</v>
      </c>
      <c r="I7963" t="s">
        <v>22</v>
      </c>
      <c r="J7963" t="s">
        <v>141</v>
      </c>
      <c r="K7963" t="s">
        <v>29921</v>
      </c>
      <c r="L7963" t="s">
        <v>29922</v>
      </c>
      <c r="M7963">
        <v>1.4808333330000001</v>
      </c>
      <c r="N7963">
        <v>0</v>
      </c>
      <c r="O7963">
        <v>0</v>
      </c>
      <c r="P7963">
        <v>1</v>
      </c>
      <c r="Q7963">
        <v>21</v>
      </c>
      <c r="R7963">
        <v>0</v>
      </c>
      <c r="S7963">
        <v>0</v>
      </c>
      <c r="T7963">
        <v>1.4808330000000001</v>
      </c>
      <c r="U7963">
        <v>31.0975</v>
      </c>
    </row>
    <row r="7964" spans="1:21" x14ac:dyDescent="0.25">
      <c r="A7964" t="s">
        <v>29923</v>
      </c>
      <c r="B7964">
        <v>1</v>
      </c>
      <c r="C7964" t="s">
        <v>79</v>
      </c>
      <c r="D7964" t="s">
        <v>118</v>
      </c>
      <c r="E7964" t="s">
        <v>29924</v>
      </c>
      <c r="F7964" t="s">
        <v>4991</v>
      </c>
      <c r="G7964" t="s">
        <v>71</v>
      </c>
      <c r="H7964" t="s">
        <v>129</v>
      </c>
      <c r="I7964" t="s">
        <v>22</v>
      </c>
      <c r="J7964" t="s">
        <v>141</v>
      </c>
      <c r="K7964" t="s">
        <v>7542</v>
      </c>
      <c r="L7964" t="s">
        <v>29925</v>
      </c>
      <c r="M7964">
        <v>0.45694444400000001</v>
      </c>
      <c r="N7964">
        <v>0</v>
      </c>
      <c r="O7964">
        <v>0</v>
      </c>
      <c r="P7964">
        <v>0</v>
      </c>
      <c r="Q7964">
        <v>1</v>
      </c>
      <c r="R7964">
        <v>0</v>
      </c>
      <c r="S7964">
        <v>0</v>
      </c>
      <c r="T7964">
        <v>0</v>
      </c>
      <c r="U7964">
        <v>0.45694400000000002</v>
      </c>
    </row>
    <row r="7965" spans="1:21" x14ac:dyDescent="0.25">
      <c r="A7965" t="s">
        <v>29926</v>
      </c>
      <c r="B7965">
        <v>1</v>
      </c>
      <c r="C7965" t="s">
        <v>79</v>
      </c>
      <c r="D7965" t="s">
        <v>118</v>
      </c>
      <c r="E7965" t="s">
        <v>29927</v>
      </c>
      <c r="F7965" t="s">
        <v>5029</v>
      </c>
      <c r="G7965" t="s">
        <v>71</v>
      </c>
      <c r="H7965" t="s">
        <v>129</v>
      </c>
      <c r="I7965" t="s">
        <v>22</v>
      </c>
      <c r="J7965" t="s">
        <v>141</v>
      </c>
      <c r="K7965" t="s">
        <v>29928</v>
      </c>
      <c r="L7965" t="s">
        <v>29929</v>
      </c>
      <c r="M7965">
        <v>1.1850000000000001</v>
      </c>
      <c r="N7965">
        <v>0</v>
      </c>
      <c r="O7965">
        <v>0</v>
      </c>
      <c r="P7965">
        <v>0</v>
      </c>
      <c r="Q7965">
        <v>3</v>
      </c>
      <c r="R7965">
        <v>0</v>
      </c>
      <c r="S7965">
        <v>0</v>
      </c>
      <c r="T7965">
        <v>0</v>
      </c>
      <c r="U7965">
        <v>3.5550000000000002</v>
      </c>
    </row>
    <row r="7966" spans="1:21" x14ac:dyDescent="0.25">
      <c r="A7966" t="s">
        <v>29930</v>
      </c>
      <c r="B7966">
        <v>1</v>
      </c>
      <c r="C7966" t="s">
        <v>79</v>
      </c>
      <c r="D7966" t="s">
        <v>110</v>
      </c>
      <c r="E7966" t="s">
        <v>29931</v>
      </c>
      <c r="F7966" t="s">
        <v>140</v>
      </c>
      <c r="G7966" t="s">
        <v>72</v>
      </c>
      <c r="H7966" t="s">
        <v>129</v>
      </c>
      <c r="I7966" t="s">
        <v>22</v>
      </c>
      <c r="J7966" t="s">
        <v>141</v>
      </c>
      <c r="K7966" t="s">
        <v>29932</v>
      </c>
      <c r="L7966" t="s">
        <v>29933</v>
      </c>
      <c r="M7966">
        <v>0.58583333299999996</v>
      </c>
      <c r="N7966">
        <v>7</v>
      </c>
      <c r="O7966">
        <v>1330</v>
      </c>
      <c r="P7966">
        <v>2</v>
      </c>
      <c r="Q7966">
        <v>50</v>
      </c>
      <c r="R7966">
        <v>4.1008329999999997</v>
      </c>
      <c r="S7966">
        <v>779.15833299999997</v>
      </c>
      <c r="T7966">
        <v>1.171667</v>
      </c>
      <c r="U7966">
        <v>29.291667</v>
      </c>
    </row>
    <row r="7967" spans="1:21" x14ac:dyDescent="0.25">
      <c r="A7967" t="s">
        <v>29934</v>
      </c>
      <c r="B7967">
        <v>1</v>
      </c>
      <c r="C7967" t="s">
        <v>78</v>
      </c>
      <c r="D7967" t="s">
        <v>96</v>
      </c>
      <c r="E7967" t="s">
        <v>29935</v>
      </c>
      <c r="F7967" t="s">
        <v>5012</v>
      </c>
      <c r="G7967" t="s">
        <v>72</v>
      </c>
      <c r="H7967" t="s">
        <v>129</v>
      </c>
      <c r="I7967" t="s">
        <v>22</v>
      </c>
      <c r="J7967" t="s">
        <v>141</v>
      </c>
      <c r="K7967" t="s">
        <v>29936</v>
      </c>
      <c r="L7967" t="s">
        <v>29937</v>
      </c>
      <c r="M7967">
        <v>1.8955555550000001</v>
      </c>
      <c r="N7967">
        <v>0</v>
      </c>
      <c r="O7967">
        <v>95</v>
      </c>
      <c r="P7967">
        <v>2</v>
      </c>
      <c r="Q7967">
        <v>7</v>
      </c>
      <c r="R7967">
        <v>0</v>
      </c>
      <c r="S7967">
        <v>180.077778</v>
      </c>
      <c r="T7967">
        <v>3.7911109999999999</v>
      </c>
      <c r="U7967">
        <v>13.268889</v>
      </c>
    </row>
    <row r="7968" spans="1:21" x14ac:dyDescent="0.25">
      <c r="A7968" t="s">
        <v>29938</v>
      </c>
      <c r="B7968">
        <v>1</v>
      </c>
      <c r="C7968" t="s">
        <v>78</v>
      </c>
      <c r="D7968" t="s">
        <v>87</v>
      </c>
      <c r="E7968" t="s">
        <v>29939</v>
      </c>
      <c r="F7968" t="s">
        <v>4991</v>
      </c>
      <c r="G7968" t="s">
        <v>71</v>
      </c>
      <c r="H7968" t="s">
        <v>129</v>
      </c>
      <c r="I7968" t="s">
        <v>22</v>
      </c>
      <c r="J7968" t="s">
        <v>141</v>
      </c>
      <c r="K7968" t="s">
        <v>29940</v>
      </c>
      <c r="L7968" t="s">
        <v>29941</v>
      </c>
      <c r="M7968">
        <v>3.2480555550000001</v>
      </c>
      <c r="N7968">
        <v>0</v>
      </c>
      <c r="O7968">
        <v>0</v>
      </c>
      <c r="P7968">
        <v>0</v>
      </c>
      <c r="Q7968">
        <v>1</v>
      </c>
      <c r="R7968">
        <v>0</v>
      </c>
      <c r="S7968">
        <v>0</v>
      </c>
      <c r="T7968">
        <v>0</v>
      </c>
      <c r="U7968">
        <v>3.2480560000000001</v>
      </c>
    </row>
    <row r="7969" spans="1:21" x14ac:dyDescent="0.25">
      <c r="A7969" t="s">
        <v>29942</v>
      </c>
      <c r="B7969">
        <v>1</v>
      </c>
      <c r="C7969" t="s">
        <v>78</v>
      </c>
      <c r="D7969" t="s">
        <v>87</v>
      </c>
      <c r="E7969" t="s">
        <v>29939</v>
      </c>
      <c r="F7969" t="s">
        <v>4991</v>
      </c>
      <c r="G7969" t="s">
        <v>71</v>
      </c>
      <c r="H7969" t="s">
        <v>129</v>
      </c>
      <c r="I7969" t="s">
        <v>22</v>
      </c>
      <c r="J7969" t="s">
        <v>141</v>
      </c>
      <c r="K7969" t="s">
        <v>29943</v>
      </c>
      <c r="L7969" t="s">
        <v>29944</v>
      </c>
      <c r="M7969">
        <v>0.76249999999999996</v>
      </c>
      <c r="N7969">
        <v>0</v>
      </c>
      <c r="O7969">
        <v>0</v>
      </c>
      <c r="P7969">
        <v>0</v>
      </c>
      <c r="Q7969">
        <v>1</v>
      </c>
      <c r="R7969">
        <v>0</v>
      </c>
      <c r="S7969">
        <v>0</v>
      </c>
      <c r="T7969">
        <v>0</v>
      </c>
      <c r="U7969">
        <v>0.76249999999999996</v>
      </c>
    </row>
    <row r="7970" spans="1:21" x14ac:dyDescent="0.25">
      <c r="A7970" t="s">
        <v>29945</v>
      </c>
      <c r="B7970">
        <v>1</v>
      </c>
      <c r="C7970" t="s">
        <v>78</v>
      </c>
      <c r="D7970" t="s">
        <v>91</v>
      </c>
      <c r="E7970" t="s">
        <v>29946</v>
      </c>
      <c r="F7970" t="s">
        <v>4986</v>
      </c>
      <c r="G7970" t="s">
        <v>71</v>
      </c>
      <c r="H7970" t="s">
        <v>129</v>
      </c>
      <c r="I7970" t="s">
        <v>22</v>
      </c>
      <c r="J7970" t="s">
        <v>141</v>
      </c>
      <c r="K7970" t="s">
        <v>29947</v>
      </c>
      <c r="L7970" t="s">
        <v>29948</v>
      </c>
      <c r="M7970">
        <v>2.5061111110000001</v>
      </c>
      <c r="N7970">
        <v>0</v>
      </c>
      <c r="O7970">
        <v>0</v>
      </c>
      <c r="P7970">
        <v>0</v>
      </c>
      <c r="Q7970">
        <v>29</v>
      </c>
      <c r="R7970">
        <v>0</v>
      </c>
      <c r="S7970">
        <v>0</v>
      </c>
      <c r="T7970">
        <v>0</v>
      </c>
      <c r="U7970">
        <v>72.677222</v>
      </c>
    </row>
    <row r="7971" spans="1:21" x14ac:dyDescent="0.25">
      <c r="A7971" t="s">
        <v>29949</v>
      </c>
      <c r="B7971">
        <v>1</v>
      </c>
      <c r="C7971" t="s">
        <v>79</v>
      </c>
      <c r="D7971" t="s">
        <v>118</v>
      </c>
      <c r="E7971" t="s">
        <v>29950</v>
      </c>
      <c r="F7971" t="s">
        <v>140</v>
      </c>
      <c r="G7971" t="s">
        <v>72</v>
      </c>
      <c r="H7971" t="s">
        <v>129</v>
      </c>
      <c r="I7971" t="s">
        <v>22</v>
      </c>
      <c r="J7971" t="s">
        <v>141</v>
      </c>
      <c r="K7971" t="s">
        <v>29951</v>
      </c>
      <c r="L7971" t="s">
        <v>29952</v>
      </c>
      <c r="M7971">
        <v>0.77333333299999996</v>
      </c>
      <c r="N7971">
        <v>0</v>
      </c>
      <c r="O7971">
        <v>0</v>
      </c>
      <c r="P7971">
        <v>17</v>
      </c>
      <c r="Q7971">
        <v>440</v>
      </c>
      <c r="R7971">
        <v>0</v>
      </c>
      <c r="S7971">
        <v>0</v>
      </c>
      <c r="T7971">
        <v>13.146667000000001</v>
      </c>
      <c r="U7971">
        <v>340.26666699999998</v>
      </c>
    </row>
    <row r="7972" spans="1:21" x14ac:dyDescent="0.25">
      <c r="A7972" t="s">
        <v>29953</v>
      </c>
      <c r="B7972">
        <v>1</v>
      </c>
      <c r="C7972" t="s">
        <v>79</v>
      </c>
      <c r="D7972" t="s">
        <v>118</v>
      </c>
      <c r="E7972" t="s">
        <v>29954</v>
      </c>
      <c r="F7972" t="s">
        <v>140</v>
      </c>
      <c r="G7972" t="s">
        <v>72</v>
      </c>
      <c r="H7972" t="s">
        <v>129</v>
      </c>
      <c r="I7972" t="s">
        <v>22</v>
      </c>
      <c r="J7972" t="s">
        <v>141</v>
      </c>
      <c r="K7972" t="s">
        <v>29955</v>
      </c>
      <c r="L7972" t="s">
        <v>29956</v>
      </c>
      <c r="M7972">
        <v>0.69888888800000004</v>
      </c>
      <c r="N7972">
        <v>0</v>
      </c>
      <c r="O7972">
        <v>0</v>
      </c>
      <c r="P7972">
        <v>17</v>
      </c>
      <c r="Q7972">
        <v>440</v>
      </c>
      <c r="R7972">
        <v>0</v>
      </c>
      <c r="S7972">
        <v>0</v>
      </c>
      <c r="T7972">
        <v>11.881111000000001</v>
      </c>
      <c r="U7972">
        <v>307.51111100000003</v>
      </c>
    </row>
    <row r="7973" spans="1:21" x14ac:dyDescent="0.25">
      <c r="A7973" t="s">
        <v>29957</v>
      </c>
      <c r="B7973">
        <v>1</v>
      </c>
      <c r="C7973" t="s">
        <v>79</v>
      </c>
      <c r="D7973" t="s">
        <v>118</v>
      </c>
      <c r="E7973" t="s">
        <v>29958</v>
      </c>
      <c r="F7973" t="s">
        <v>140</v>
      </c>
      <c r="G7973" t="s">
        <v>72</v>
      </c>
      <c r="H7973" t="s">
        <v>129</v>
      </c>
      <c r="I7973" t="s">
        <v>22</v>
      </c>
      <c r="J7973" t="s">
        <v>141</v>
      </c>
      <c r="K7973" t="s">
        <v>29959</v>
      </c>
      <c r="L7973" t="s">
        <v>29960</v>
      </c>
      <c r="M7973">
        <v>2.4202777769999999</v>
      </c>
      <c r="N7973">
        <v>0</v>
      </c>
      <c r="O7973">
        <v>0</v>
      </c>
      <c r="P7973">
        <v>15</v>
      </c>
      <c r="Q7973">
        <v>546</v>
      </c>
      <c r="R7973">
        <v>0</v>
      </c>
      <c r="S7973">
        <v>0</v>
      </c>
      <c r="T7973">
        <v>36.304167</v>
      </c>
      <c r="U7973">
        <v>1321.4716659999999</v>
      </c>
    </row>
    <row r="7974" spans="1:21" x14ac:dyDescent="0.25">
      <c r="A7974" t="s">
        <v>29961</v>
      </c>
      <c r="B7974">
        <v>1</v>
      </c>
      <c r="C7974" t="s">
        <v>79</v>
      </c>
      <c r="D7974" t="s">
        <v>118</v>
      </c>
      <c r="E7974" t="s">
        <v>29950</v>
      </c>
      <c r="F7974" t="s">
        <v>140</v>
      </c>
      <c r="G7974" t="s">
        <v>72</v>
      </c>
      <c r="H7974" t="s">
        <v>129</v>
      </c>
      <c r="I7974" t="s">
        <v>22</v>
      </c>
      <c r="J7974" t="s">
        <v>141</v>
      </c>
      <c r="K7974" t="s">
        <v>29962</v>
      </c>
      <c r="L7974" t="s">
        <v>29963</v>
      </c>
      <c r="M7974">
        <v>0.67694444399999998</v>
      </c>
      <c r="N7974">
        <v>0</v>
      </c>
      <c r="O7974">
        <v>0</v>
      </c>
      <c r="P7974">
        <v>17</v>
      </c>
      <c r="Q7974">
        <v>440</v>
      </c>
      <c r="R7974">
        <v>0</v>
      </c>
      <c r="S7974">
        <v>0</v>
      </c>
      <c r="T7974">
        <v>11.508056</v>
      </c>
      <c r="U7974">
        <v>297.85555499999998</v>
      </c>
    </row>
    <row r="7975" spans="1:21" x14ac:dyDescent="0.25">
      <c r="A7975" t="s">
        <v>29964</v>
      </c>
      <c r="B7975">
        <v>1</v>
      </c>
      <c r="C7975" t="s">
        <v>79</v>
      </c>
      <c r="D7975" t="s">
        <v>118</v>
      </c>
      <c r="E7975" t="s">
        <v>29950</v>
      </c>
      <c r="F7975" t="s">
        <v>140</v>
      </c>
      <c r="G7975" t="s">
        <v>72</v>
      </c>
      <c r="H7975" t="s">
        <v>129</v>
      </c>
      <c r="I7975" t="s">
        <v>22</v>
      </c>
      <c r="J7975" t="s">
        <v>141</v>
      </c>
      <c r="K7975" t="s">
        <v>29965</v>
      </c>
      <c r="L7975" t="s">
        <v>29966</v>
      </c>
      <c r="M7975">
        <v>0.71916666600000001</v>
      </c>
      <c r="N7975">
        <v>0</v>
      </c>
      <c r="O7975">
        <v>0</v>
      </c>
      <c r="P7975">
        <v>17</v>
      </c>
      <c r="Q7975">
        <v>440</v>
      </c>
      <c r="R7975">
        <v>0</v>
      </c>
      <c r="S7975">
        <v>0</v>
      </c>
      <c r="T7975">
        <v>12.225833</v>
      </c>
      <c r="U7975">
        <v>316.433333</v>
      </c>
    </row>
    <row r="7976" spans="1:21" x14ac:dyDescent="0.25">
      <c r="A7976" t="s">
        <v>29967</v>
      </c>
      <c r="B7976">
        <v>1</v>
      </c>
      <c r="C7976" t="s">
        <v>79</v>
      </c>
      <c r="D7976" t="s">
        <v>118</v>
      </c>
      <c r="E7976" t="s">
        <v>29968</v>
      </c>
      <c r="F7976" t="s">
        <v>140</v>
      </c>
      <c r="G7976" t="s">
        <v>72</v>
      </c>
      <c r="H7976" t="s">
        <v>129</v>
      </c>
      <c r="I7976" t="s">
        <v>22</v>
      </c>
      <c r="J7976" t="s">
        <v>141</v>
      </c>
      <c r="K7976" t="s">
        <v>29969</v>
      </c>
      <c r="L7976" t="s">
        <v>29970</v>
      </c>
      <c r="M7976">
        <v>1.0561111110000001</v>
      </c>
      <c r="N7976">
        <v>0</v>
      </c>
      <c r="O7976">
        <v>0</v>
      </c>
      <c r="P7976">
        <v>15</v>
      </c>
      <c r="Q7976">
        <v>546</v>
      </c>
      <c r="R7976">
        <v>0</v>
      </c>
      <c r="S7976">
        <v>0</v>
      </c>
      <c r="T7976">
        <v>15.841666999999999</v>
      </c>
      <c r="U7976">
        <v>576.63666699999999</v>
      </c>
    </row>
    <row r="7977" spans="1:21" x14ac:dyDescent="0.25">
      <c r="A7977" t="s">
        <v>29971</v>
      </c>
      <c r="B7977">
        <v>1</v>
      </c>
      <c r="C7977" t="s">
        <v>79</v>
      </c>
      <c r="D7977" t="s">
        <v>125</v>
      </c>
      <c r="E7977" t="s">
        <v>29972</v>
      </c>
      <c r="F7977" t="s">
        <v>5012</v>
      </c>
      <c r="G7977" t="s">
        <v>72</v>
      </c>
      <c r="H7977" t="s">
        <v>129</v>
      </c>
      <c r="I7977" t="s">
        <v>22</v>
      </c>
      <c r="J7977" t="s">
        <v>141</v>
      </c>
      <c r="K7977" t="s">
        <v>29973</v>
      </c>
      <c r="L7977" t="s">
        <v>29974</v>
      </c>
      <c r="M7977">
        <v>1.498888888</v>
      </c>
      <c r="N7977">
        <v>0</v>
      </c>
      <c r="O7977">
        <v>0</v>
      </c>
      <c r="P7977">
        <v>1</v>
      </c>
      <c r="Q7977">
        <v>88</v>
      </c>
      <c r="R7977">
        <v>0</v>
      </c>
      <c r="S7977">
        <v>0</v>
      </c>
      <c r="T7977">
        <v>1.4988889999999999</v>
      </c>
      <c r="U7977">
        <v>131.90222199999999</v>
      </c>
    </row>
    <row r="7978" spans="1:21" x14ac:dyDescent="0.25">
      <c r="A7978" t="s">
        <v>29975</v>
      </c>
      <c r="B7978">
        <v>1</v>
      </c>
      <c r="C7978" t="s">
        <v>79</v>
      </c>
      <c r="D7978" t="s">
        <v>118</v>
      </c>
      <c r="E7978" t="s">
        <v>29954</v>
      </c>
      <c r="F7978" t="s">
        <v>140</v>
      </c>
      <c r="G7978" t="s">
        <v>72</v>
      </c>
      <c r="H7978" t="s">
        <v>129</v>
      </c>
      <c r="I7978" t="s">
        <v>22</v>
      </c>
      <c r="J7978" t="s">
        <v>141</v>
      </c>
      <c r="K7978" t="s">
        <v>29976</v>
      </c>
      <c r="L7978" t="s">
        <v>29977</v>
      </c>
      <c r="M7978">
        <v>0.35833333299999998</v>
      </c>
      <c r="N7978">
        <v>0</v>
      </c>
      <c r="O7978">
        <v>0</v>
      </c>
      <c r="P7978">
        <v>1</v>
      </c>
      <c r="Q7978">
        <v>77</v>
      </c>
      <c r="R7978">
        <v>0</v>
      </c>
      <c r="S7978">
        <v>0</v>
      </c>
      <c r="T7978">
        <v>0.35833300000000001</v>
      </c>
      <c r="U7978">
        <v>27.591667000000001</v>
      </c>
    </row>
    <row r="7979" spans="1:21" x14ac:dyDescent="0.25">
      <c r="A7979" t="s">
        <v>29978</v>
      </c>
      <c r="B7979">
        <v>1</v>
      </c>
      <c r="C7979" t="s">
        <v>79</v>
      </c>
      <c r="D7979" t="s">
        <v>120</v>
      </c>
      <c r="E7979" t="s">
        <v>29979</v>
      </c>
      <c r="F7979" t="s">
        <v>140</v>
      </c>
      <c r="G7979" t="s">
        <v>72</v>
      </c>
      <c r="H7979" t="s">
        <v>129</v>
      </c>
      <c r="I7979" t="s">
        <v>22</v>
      </c>
      <c r="J7979" t="s">
        <v>141</v>
      </c>
      <c r="K7979" t="s">
        <v>29980</v>
      </c>
      <c r="L7979" t="s">
        <v>29981</v>
      </c>
      <c r="M7979">
        <v>0.450833333</v>
      </c>
      <c r="N7979">
        <v>4</v>
      </c>
      <c r="O7979">
        <v>1442</v>
      </c>
      <c r="P7979">
        <v>0</v>
      </c>
      <c r="Q7979">
        <v>0</v>
      </c>
      <c r="R7979">
        <v>1.8033330000000001</v>
      </c>
      <c r="S7979">
        <v>650.10166600000002</v>
      </c>
      <c r="T7979">
        <v>0</v>
      </c>
      <c r="U7979">
        <v>0</v>
      </c>
    </row>
    <row r="7980" spans="1:21" x14ac:dyDescent="0.25">
      <c r="A7980" t="s">
        <v>29982</v>
      </c>
      <c r="B7980">
        <v>1</v>
      </c>
      <c r="C7980" t="s">
        <v>78</v>
      </c>
      <c r="D7980" t="s">
        <v>81</v>
      </c>
      <c r="E7980" t="s">
        <v>29983</v>
      </c>
      <c r="F7980" t="s">
        <v>4991</v>
      </c>
      <c r="G7980" t="s">
        <v>71</v>
      </c>
      <c r="H7980" t="s">
        <v>129</v>
      </c>
      <c r="I7980" t="s">
        <v>22</v>
      </c>
      <c r="J7980" t="s">
        <v>141</v>
      </c>
      <c r="K7980" t="s">
        <v>29984</v>
      </c>
      <c r="L7980" t="s">
        <v>29985</v>
      </c>
      <c r="M7980">
        <v>2.665277777</v>
      </c>
      <c r="N7980">
        <v>0</v>
      </c>
      <c r="O7980">
        <v>0</v>
      </c>
      <c r="P7980">
        <v>0</v>
      </c>
      <c r="Q7980">
        <v>1</v>
      </c>
      <c r="R7980">
        <v>0</v>
      </c>
      <c r="S7980">
        <v>0</v>
      </c>
      <c r="T7980">
        <v>0</v>
      </c>
      <c r="U7980">
        <v>2.6652779999999998</v>
      </c>
    </row>
    <row r="7981" spans="1:21" x14ac:dyDescent="0.25">
      <c r="A7981" t="s">
        <v>29986</v>
      </c>
      <c r="B7981">
        <v>1</v>
      </c>
      <c r="C7981" t="s">
        <v>78</v>
      </c>
      <c r="D7981" t="s">
        <v>96</v>
      </c>
      <c r="E7981" t="s">
        <v>29987</v>
      </c>
      <c r="F7981" t="s">
        <v>5012</v>
      </c>
      <c r="G7981" t="s">
        <v>72</v>
      </c>
      <c r="H7981" t="s">
        <v>129</v>
      </c>
      <c r="I7981" t="s">
        <v>22</v>
      </c>
      <c r="J7981" t="s">
        <v>141</v>
      </c>
      <c r="K7981" t="s">
        <v>29988</v>
      </c>
      <c r="L7981" t="s">
        <v>29989</v>
      </c>
      <c r="M7981">
        <v>2.0122222220000001</v>
      </c>
      <c r="N7981">
        <v>0</v>
      </c>
      <c r="O7981">
        <v>9</v>
      </c>
      <c r="P7981">
        <v>1</v>
      </c>
      <c r="Q7981">
        <v>1</v>
      </c>
      <c r="R7981">
        <v>0</v>
      </c>
      <c r="S7981">
        <v>18.11</v>
      </c>
      <c r="T7981">
        <v>2.012222</v>
      </c>
      <c r="U7981">
        <v>2.012222</v>
      </c>
    </row>
    <row r="7982" spans="1:21" x14ac:dyDescent="0.25">
      <c r="A7982" t="s">
        <v>29990</v>
      </c>
      <c r="B7982">
        <v>1</v>
      </c>
      <c r="C7982" t="s">
        <v>78</v>
      </c>
      <c r="D7982" t="s">
        <v>91</v>
      </c>
      <c r="E7982" t="s">
        <v>28071</v>
      </c>
      <c r="F7982" t="s">
        <v>4986</v>
      </c>
      <c r="G7982" t="s">
        <v>71</v>
      </c>
      <c r="H7982" t="s">
        <v>129</v>
      </c>
      <c r="I7982" t="s">
        <v>22</v>
      </c>
      <c r="J7982" t="s">
        <v>141</v>
      </c>
      <c r="K7982" t="s">
        <v>29991</v>
      </c>
      <c r="L7982" t="s">
        <v>29992</v>
      </c>
      <c r="M7982">
        <v>0.98277777700000002</v>
      </c>
      <c r="N7982">
        <v>0</v>
      </c>
      <c r="O7982">
        <v>2</v>
      </c>
      <c r="P7982">
        <v>0</v>
      </c>
      <c r="Q7982">
        <v>11</v>
      </c>
      <c r="R7982">
        <v>0</v>
      </c>
      <c r="S7982">
        <v>1.9655560000000001</v>
      </c>
      <c r="T7982">
        <v>0</v>
      </c>
      <c r="U7982">
        <v>10.810556</v>
      </c>
    </row>
    <row r="7983" spans="1:21" x14ac:dyDescent="0.25">
      <c r="A7983" t="s">
        <v>29993</v>
      </c>
      <c r="B7983">
        <v>1</v>
      </c>
      <c r="C7983" t="s">
        <v>78</v>
      </c>
      <c r="D7983" t="s">
        <v>91</v>
      </c>
      <c r="E7983" t="s">
        <v>29994</v>
      </c>
      <c r="F7983" t="s">
        <v>4986</v>
      </c>
      <c r="G7983" t="s">
        <v>71</v>
      </c>
      <c r="H7983" t="s">
        <v>129</v>
      </c>
      <c r="I7983" t="s">
        <v>22</v>
      </c>
      <c r="J7983" t="s">
        <v>141</v>
      </c>
      <c r="K7983" t="s">
        <v>29995</v>
      </c>
      <c r="L7983" t="s">
        <v>29996</v>
      </c>
      <c r="M7983">
        <v>1.496388888</v>
      </c>
      <c r="N7983">
        <v>0</v>
      </c>
      <c r="O7983">
        <v>105</v>
      </c>
      <c r="P7983">
        <v>0</v>
      </c>
      <c r="Q7983">
        <v>0</v>
      </c>
      <c r="R7983">
        <v>0</v>
      </c>
      <c r="S7983">
        <v>157.120833</v>
      </c>
      <c r="T7983">
        <v>0</v>
      </c>
      <c r="U7983">
        <v>0</v>
      </c>
    </row>
    <row r="7984" spans="1:21" x14ac:dyDescent="0.25">
      <c r="A7984" t="s">
        <v>29997</v>
      </c>
      <c r="B7984">
        <v>1</v>
      </c>
      <c r="C7984" t="s">
        <v>78</v>
      </c>
      <c r="D7984" t="s">
        <v>92</v>
      </c>
      <c r="E7984" t="s">
        <v>29998</v>
      </c>
      <c r="F7984" t="s">
        <v>4991</v>
      </c>
      <c r="G7984" t="s">
        <v>71</v>
      </c>
      <c r="H7984" t="s">
        <v>129</v>
      </c>
      <c r="I7984" t="s">
        <v>22</v>
      </c>
      <c r="J7984" t="s">
        <v>141</v>
      </c>
      <c r="K7984" t="s">
        <v>29999</v>
      </c>
      <c r="L7984" t="s">
        <v>30000</v>
      </c>
      <c r="M7984">
        <v>2.136111111</v>
      </c>
      <c r="N7984">
        <v>0</v>
      </c>
      <c r="O7984">
        <v>0</v>
      </c>
      <c r="P7984">
        <v>0</v>
      </c>
      <c r="Q7984">
        <v>1</v>
      </c>
      <c r="R7984">
        <v>0</v>
      </c>
      <c r="S7984">
        <v>0</v>
      </c>
      <c r="T7984">
        <v>0</v>
      </c>
      <c r="U7984">
        <v>2.1361110000000001</v>
      </c>
    </row>
    <row r="7985" spans="1:21" x14ac:dyDescent="0.25">
      <c r="A7985" t="s">
        <v>30001</v>
      </c>
      <c r="B7985">
        <v>1</v>
      </c>
      <c r="C7985" t="s">
        <v>78</v>
      </c>
      <c r="D7985" t="s">
        <v>92</v>
      </c>
      <c r="E7985" t="s">
        <v>30002</v>
      </c>
      <c r="F7985" t="s">
        <v>6823</v>
      </c>
      <c r="G7985" t="s">
        <v>71</v>
      </c>
      <c r="H7985" t="s">
        <v>129</v>
      </c>
      <c r="I7985" t="s">
        <v>22</v>
      </c>
      <c r="J7985" t="s">
        <v>141</v>
      </c>
      <c r="K7985" t="s">
        <v>30003</v>
      </c>
      <c r="L7985" t="s">
        <v>30004</v>
      </c>
      <c r="M7985">
        <v>3.2269444439999999</v>
      </c>
      <c r="N7985">
        <v>0</v>
      </c>
      <c r="O7985">
        <v>0</v>
      </c>
      <c r="P7985">
        <v>0</v>
      </c>
      <c r="Q7985">
        <v>18</v>
      </c>
      <c r="R7985">
        <v>0</v>
      </c>
      <c r="S7985">
        <v>0</v>
      </c>
      <c r="T7985">
        <v>0</v>
      </c>
      <c r="U7985">
        <v>58.085000000000001</v>
      </c>
    </row>
    <row r="7986" spans="1:21" x14ac:dyDescent="0.25">
      <c r="A7986" t="s">
        <v>30005</v>
      </c>
      <c r="B7986">
        <v>1</v>
      </c>
      <c r="C7986" t="s">
        <v>79</v>
      </c>
      <c r="D7986" t="s">
        <v>109</v>
      </c>
      <c r="E7986" t="s">
        <v>30006</v>
      </c>
      <c r="F7986" t="s">
        <v>6456</v>
      </c>
      <c r="G7986" t="s">
        <v>72</v>
      </c>
      <c r="H7986" t="s">
        <v>129</v>
      </c>
      <c r="I7986" t="s">
        <v>22</v>
      </c>
      <c r="J7986" t="s">
        <v>141</v>
      </c>
      <c r="K7986" t="s">
        <v>30007</v>
      </c>
      <c r="L7986" t="s">
        <v>30008</v>
      </c>
      <c r="M7986">
        <v>14.914166666</v>
      </c>
      <c r="N7986">
        <v>0</v>
      </c>
      <c r="O7986">
        <v>0</v>
      </c>
      <c r="P7986">
        <v>0</v>
      </c>
      <c r="Q7986">
        <v>17</v>
      </c>
      <c r="R7986">
        <v>0</v>
      </c>
      <c r="S7986">
        <v>0</v>
      </c>
      <c r="T7986">
        <v>0</v>
      </c>
      <c r="U7986">
        <v>253.54083299999999</v>
      </c>
    </row>
    <row r="7987" spans="1:21" x14ac:dyDescent="0.25">
      <c r="A7987" t="s">
        <v>30009</v>
      </c>
      <c r="B7987">
        <v>1</v>
      </c>
      <c r="C7987" t="s">
        <v>79</v>
      </c>
      <c r="D7987" t="s">
        <v>109</v>
      </c>
      <c r="E7987" t="s">
        <v>12662</v>
      </c>
      <c r="F7987" t="s">
        <v>5012</v>
      </c>
      <c r="G7987" t="s">
        <v>72</v>
      </c>
      <c r="H7987" t="s">
        <v>129</v>
      </c>
      <c r="I7987" t="s">
        <v>22</v>
      </c>
      <c r="J7987" t="s">
        <v>141</v>
      </c>
      <c r="K7987" t="s">
        <v>30010</v>
      </c>
      <c r="L7987" t="s">
        <v>30011</v>
      </c>
      <c r="M7987">
        <v>0.586388888</v>
      </c>
      <c r="N7987">
        <v>0</v>
      </c>
      <c r="O7987">
        <v>0</v>
      </c>
      <c r="P7987">
        <v>6</v>
      </c>
      <c r="Q7987">
        <v>577</v>
      </c>
      <c r="R7987">
        <v>0</v>
      </c>
      <c r="S7987">
        <v>0</v>
      </c>
      <c r="T7987">
        <v>3.5183330000000002</v>
      </c>
      <c r="U7987">
        <v>338.34638799999999</v>
      </c>
    </row>
    <row r="7988" spans="1:21" x14ac:dyDescent="0.25">
      <c r="A7988" t="s">
        <v>30012</v>
      </c>
      <c r="B7988">
        <v>1</v>
      </c>
      <c r="C7988" t="s">
        <v>79</v>
      </c>
      <c r="D7988" t="s">
        <v>109</v>
      </c>
      <c r="E7988" t="s">
        <v>30013</v>
      </c>
      <c r="F7988" t="s">
        <v>4996</v>
      </c>
      <c r="G7988" t="s">
        <v>71</v>
      </c>
      <c r="H7988" t="s">
        <v>129</v>
      </c>
      <c r="I7988" t="s">
        <v>22</v>
      </c>
      <c r="J7988" t="s">
        <v>141</v>
      </c>
      <c r="K7988" t="s">
        <v>30014</v>
      </c>
      <c r="L7988" t="s">
        <v>30015</v>
      </c>
      <c r="M7988">
        <v>0.99222222199999999</v>
      </c>
      <c r="N7988">
        <v>0</v>
      </c>
      <c r="O7988">
        <v>0</v>
      </c>
      <c r="P7988">
        <v>0</v>
      </c>
      <c r="Q7988">
        <v>31</v>
      </c>
      <c r="R7988">
        <v>0</v>
      </c>
      <c r="S7988">
        <v>0</v>
      </c>
      <c r="T7988">
        <v>0</v>
      </c>
      <c r="U7988">
        <v>30.758889</v>
      </c>
    </row>
    <row r="7989" spans="1:21" x14ac:dyDescent="0.25">
      <c r="A7989" t="s">
        <v>30016</v>
      </c>
      <c r="B7989">
        <v>1</v>
      </c>
      <c r="C7989" t="s">
        <v>79</v>
      </c>
      <c r="D7989" t="s">
        <v>109</v>
      </c>
      <c r="E7989" t="s">
        <v>30017</v>
      </c>
      <c r="F7989" t="s">
        <v>4991</v>
      </c>
      <c r="G7989" t="s">
        <v>71</v>
      </c>
      <c r="H7989" t="s">
        <v>129</v>
      </c>
      <c r="I7989" t="s">
        <v>22</v>
      </c>
      <c r="J7989" t="s">
        <v>141</v>
      </c>
      <c r="K7989" t="s">
        <v>30018</v>
      </c>
      <c r="L7989" t="s">
        <v>30019</v>
      </c>
      <c r="M7989">
        <v>0.97444444399999997</v>
      </c>
      <c r="N7989">
        <v>0</v>
      </c>
      <c r="O7989">
        <v>0</v>
      </c>
      <c r="P7989">
        <v>0</v>
      </c>
      <c r="Q7989">
        <v>1</v>
      </c>
      <c r="R7989">
        <v>0</v>
      </c>
      <c r="S7989">
        <v>0</v>
      </c>
      <c r="T7989">
        <v>0</v>
      </c>
      <c r="U7989">
        <v>0.97444399999999998</v>
      </c>
    </row>
    <row r="7990" spans="1:21" x14ac:dyDescent="0.25">
      <c r="A7990" t="s">
        <v>30020</v>
      </c>
      <c r="B7990">
        <v>1</v>
      </c>
      <c r="C7990" t="s">
        <v>79</v>
      </c>
      <c r="D7990" t="s">
        <v>120</v>
      </c>
      <c r="E7990" t="s">
        <v>30021</v>
      </c>
      <c r="F7990" t="s">
        <v>140</v>
      </c>
      <c r="G7990" t="s">
        <v>72</v>
      </c>
      <c r="H7990" t="s">
        <v>129</v>
      </c>
      <c r="I7990" t="s">
        <v>22</v>
      </c>
      <c r="J7990" t="s">
        <v>141</v>
      </c>
      <c r="K7990" t="s">
        <v>30022</v>
      </c>
      <c r="L7990" t="s">
        <v>30023</v>
      </c>
      <c r="M7990">
        <v>0.61555555500000003</v>
      </c>
      <c r="N7990">
        <v>0</v>
      </c>
      <c r="O7990">
        <v>84</v>
      </c>
      <c r="P7990">
        <v>45</v>
      </c>
      <c r="Q7990">
        <v>16</v>
      </c>
      <c r="R7990">
        <v>0</v>
      </c>
      <c r="S7990">
        <v>51.706667000000003</v>
      </c>
      <c r="T7990">
        <v>27.7</v>
      </c>
      <c r="U7990">
        <v>9.8488889999999998</v>
      </c>
    </row>
    <row r="7991" spans="1:21" x14ac:dyDescent="0.25">
      <c r="A7991" t="s">
        <v>30024</v>
      </c>
      <c r="B7991">
        <v>1</v>
      </c>
      <c r="C7991" t="s">
        <v>79</v>
      </c>
      <c r="D7991" t="s">
        <v>120</v>
      </c>
      <c r="E7991" t="s">
        <v>30025</v>
      </c>
      <c r="F7991" t="s">
        <v>140</v>
      </c>
      <c r="G7991" t="s">
        <v>72</v>
      </c>
      <c r="H7991" t="s">
        <v>129</v>
      </c>
      <c r="I7991" t="s">
        <v>22</v>
      </c>
      <c r="J7991" t="s">
        <v>141</v>
      </c>
      <c r="K7991" t="s">
        <v>30026</v>
      </c>
      <c r="L7991" t="s">
        <v>30027</v>
      </c>
      <c r="M7991">
        <v>0.74277777700000003</v>
      </c>
      <c r="N7991">
        <v>0</v>
      </c>
      <c r="O7991">
        <v>84</v>
      </c>
      <c r="P7991">
        <v>45</v>
      </c>
      <c r="Q7991">
        <v>16</v>
      </c>
      <c r="R7991">
        <v>0</v>
      </c>
      <c r="S7991">
        <v>62.393332999999998</v>
      </c>
      <c r="T7991">
        <v>33.424999999999997</v>
      </c>
      <c r="U7991">
        <v>11.884444</v>
      </c>
    </row>
    <row r="7992" spans="1:21" x14ac:dyDescent="0.25">
      <c r="A7992" t="s">
        <v>30028</v>
      </c>
      <c r="B7992">
        <v>1</v>
      </c>
      <c r="C7992" t="s">
        <v>79</v>
      </c>
      <c r="D7992" t="s">
        <v>120</v>
      </c>
      <c r="E7992" t="s">
        <v>30029</v>
      </c>
      <c r="F7992" t="s">
        <v>140</v>
      </c>
      <c r="G7992" t="s">
        <v>72</v>
      </c>
      <c r="H7992" t="s">
        <v>129</v>
      </c>
      <c r="I7992" t="s">
        <v>22</v>
      </c>
      <c r="J7992" t="s">
        <v>141</v>
      </c>
      <c r="K7992" t="s">
        <v>30030</v>
      </c>
      <c r="L7992" t="s">
        <v>30031</v>
      </c>
      <c r="M7992">
        <v>0.73194444400000003</v>
      </c>
      <c r="N7992">
        <v>0</v>
      </c>
      <c r="O7992">
        <v>84</v>
      </c>
      <c r="P7992">
        <v>61</v>
      </c>
      <c r="Q7992">
        <v>16</v>
      </c>
      <c r="R7992">
        <v>0</v>
      </c>
      <c r="S7992">
        <v>61.483333000000002</v>
      </c>
      <c r="T7992">
        <v>44.648611000000002</v>
      </c>
      <c r="U7992">
        <v>11.711111000000001</v>
      </c>
    </row>
    <row r="7993" spans="1:21" x14ac:dyDescent="0.25">
      <c r="A7993" t="s">
        <v>30032</v>
      </c>
      <c r="B7993">
        <v>1</v>
      </c>
      <c r="C7993" t="s">
        <v>79</v>
      </c>
      <c r="D7993" t="s">
        <v>120</v>
      </c>
      <c r="E7993" t="s">
        <v>30033</v>
      </c>
      <c r="F7993" t="s">
        <v>140</v>
      </c>
      <c r="G7993" t="s">
        <v>72</v>
      </c>
      <c r="H7993" t="s">
        <v>129</v>
      </c>
      <c r="I7993" t="s">
        <v>22</v>
      </c>
      <c r="J7993" t="s">
        <v>141</v>
      </c>
      <c r="K7993" t="s">
        <v>30034</v>
      </c>
      <c r="L7993" t="s">
        <v>30035</v>
      </c>
      <c r="M7993">
        <v>0.95361111099999996</v>
      </c>
      <c r="N7993">
        <v>0</v>
      </c>
      <c r="O7993">
        <v>656</v>
      </c>
      <c r="P7993">
        <v>336</v>
      </c>
      <c r="Q7993">
        <v>82</v>
      </c>
      <c r="R7993">
        <v>0</v>
      </c>
      <c r="S7993">
        <v>625.56888900000001</v>
      </c>
      <c r="T7993">
        <v>320.41333300000002</v>
      </c>
      <c r="U7993">
        <v>78.196111000000002</v>
      </c>
    </row>
    <row r="7994" spans="1:21" x14ac:dyDescent="0.25">
      <c r="A7994" t="s">
        <v>30036</v>
      </c>
      <c r="B7994">
        <v>1</v>
      </c>
      <c r="C7994" t="s">
        <v>79</v>
      </c>
      <c r="D7994" t="s">
        <v>120</v>
      </c>
      <c r="E7994" t="s">
        <v>30037</v>
      </c>
      <c r="F7994" t="s">
        <v>140</v>
      </c>
      <c r="G7994" t="s">
        <v>72</v>
      </c>
      <c r="H7994" t="s">
        <v>129</v>
      </c>
      <c r="I7994" t="s">
        <v>22</v>
      </c>
      <c r="J7994" t="s">
        <v>141</v>
      </c>
      <c r="K7994" t="s">
        <v>30038</v>
      </c>
      <c r="L7994" t="s">
        <v>30039</v>
      </c>
      <c r="M7994">
        <v>0.70750000000000002</v>
      </c>
      <c r="N7994">
        <v>0</v>
      </c>
      <c r="O7994">
        <v>654</v>
      </c>
      <c r="P7994">
        <v>339</v>
      </c>
      <c r="Q7994">
        <v>82</v>
      </c>
      <c r="R7994">
        <v>0</v>
      </c>
      <c r="S7994">
        <v>462.70499999999998</v>
      </c>
      <c r="T7994">
        <v>239.8425</v>
      </c>
      <c r="U7994">
        <v>58.015000000000001</v>
      </c>
    </row>
    <row r="7995" spans="1:21" x14ac:dyDescent="0.25">
      <c r="A7995" t="s">
        <v>30040</v>
      </c>
      <c r="B7995">
        <v>1</v>
      </c>
      <c r="C7995" t="s">
        <v>79</v>
      </c>
      <c r="D7995" t="s">
        <v>120</v>
      </c>
      <c r="E7995" t="s">
        <v>30041</v>
      </c>
      <c r="F7995" t="s">
        <v>140</v>
      </c>
      <c r="G7995" t="s">
        <v>72</v>
      </c>
      <c r="H7995" t="s">
        <v>129</v>
      </c>
      <c r="I7995" t="s">
        <v>22</v>
      </c>
      <c r="J7995" t="s">
        <v>141</v>
      </c>
      <c r="K7995" t="s">
        <v>30042</v>
      </c>
      <c r="L7995" t="s">
        <v>30043</v>
      </c>
      <c r="M7995">
        <v>1.523055555</v>
      </c>
      <c r="N7995">
        <v>0</v>
      </c>
      <c r="O7995">
        <v>0</v>
      </c>
      <c r="P7995">
        <v>3</v>
      </c>
      <c r="Q7995">
        <v>0</v>
      </c>
      <c r="R7995">
        <v>0</v>
      </c>
      <c r="S7995">
        <v>0</v>
      </c>
      <c r="T7995">
        <v>4.5691670000000002</v>
      </c>
      <c r="U7995">
        <v>0</v>
      </c>
    </row>
    <row r="7996" spans="1:21" x14ac:dyDescent="0.25">
      <c r="A7996" t="s">
        <v>30044</v>
      </c>
      <c r="B7996">
        <v>1</v>
      </c>
      <c r="C7996" t="s">
        <v>79</v>
      </c>
      <c r="D7996" t="s">
        <v>120</v>
      </c>
      <c r="E7996" t="s">
        <v>30045</v>
      </c>
      <c r="F7996" t="s">
        <v>5470</v>
      </c>
      <c r="G7996" t="s">
        <v>71</v>
      </c>
      <c r="H7996" t="s">
        <v>129</v>
      </c>
      <c r="I7996" t="s">
        <v>22</v>
      </c>
      <c r="J7996" t="s">
        <v>141</v>
      </c>
      <c r="K7996" t="s">
        <v>30046</v>
      </c>
      <c r="L7996" t="s">
        <v>30047</v>
      </c>
      <c r="M7996">
        <v>3.3341666659999998</v>
      </c>
      <c r="N7996">
        <v>0</v>
      </c>
      <c r="O7996">
        <v>21</v>
      </c>
      <c r="P7996">
        <v>0</v>
      </c>
      <c r="Q7996">
        <v>0</v>
      </c>
      <c r="R7996">
        <v>0</v>
      </c>
      <c r="S7996">
        <v>70.017499999999998</v>
      </c>
      <c r="T7996">
        <v>0</v>
      </c>
      <c r="U7996">
        <v>0</v>
      </c>
    </row>
    <row r="7997" spans="1:21" x14ac:dyDescent="0.25">
      <c r="A7997" t="s">
        <v>30048</v>
      </c>
      <c r="B7997">
        <v>1</v>
      </c>
      <c r="C7997" t="s">
        <v>79</v>
      </c>
      <c r="D7997" t="s">
        <v>120</v>
      </c>
      <c r="E7997" t="s">
        <v>30045</v>
      </c>
      <c r="F7997" t="s">
        <v>5470</v>
      </c>
      <c r="G7997" t="s">
        <v>71</v>
      </c>
      <c r="H7997" t="s">
        <v>129</v>
      </c>
      <c r="I7997" t="s">
        <v>22</v>
      </c>
      <c r="J7997" t="s">
        <v>141</v>
      </c>
      <c r="K7997" t="s">
        <v>30049</v>
      </c>
      <c r="L7997" t="s">
        <v>30050</v>
      </c>
      <c r="M7997">
        <v>0.63666666599999999</v>
      </c>
      <c r="N7997">
        <v>0</v>
      </c>
      <c r="O7997">
        <v>21</v>
      </c>
      <c r="P7997">
        <v>0</v>
      </c>
      <c r="Q7997">
        <v>0</v>
      </c>
      <c r="R7997">
        <v>0</v>
      </c>
      <c r="S7997">
        <v>13.37</v>
      </c>
      <c r="T7997">
        <v>0</v>
      </c>
      <c r="U7997">
        <v>0</v>
      </c>
    </row>
    <row r="7998" spans="1:21" x14ac:dyDescent="0.25">
      <c r="A7998" t="s">
        <v>30051</v>
      </c>
      <c r="B7998">
        <v>1</v>
      </c>
      <c r="C7998" t="s">
        <v>79</v>
      </c>
      <c r="D7998" t="s">
        <v>120</v>
      </c>
      <c r="E7998" t="s">
        <v>30052</v>
      </c>
      <c r="F7998" t="s">
        <v>4986</v>
      </c>
      <c r="G7998" t="s">
        <v>71</v>
      </c>
      <c r="H7998" t="s">
        <v>129</v>
      </c>
      <c r="I7998" t="s">
        <v>22</v>
      </c>
      <c r="J7998" t="s">
        <v>141</v>
      </c>
      <c r="K7998" t="s">
        <v>30053</v>
      </c>
      <c r="L7998" t="s">
        <v>30054</v>
      </c>
      <c r="M7998">
        <v>1.0905555549999999</v>
      </c>
      <c r="N7998">
        <v>0</v>
      </c>
      <c r="O7998">
        <v>20</v>
      </c>
      <c r="P7998">
        <v>0</v>
      </c>
      <c r="Q7998">
        <v>0</v>
      </c>
      <c r="R7998">
        <v>0</v>
      </c>
      <c r="S7998">
        <v>21.811111</v>
      </c>
      <c r="T7998">
        <v>0</v>
      </c>
      <c r="U7998">
        <v>0</v>
      </c>
    </row>
    <row r="7999" spans="1:21" x14ac:dyDescent="0.25">
      <c r="A7999" t="s">
        <v>30055</v>
      </c>
      <c r="B7999">
        <v>1</v>
      </c>
      <c r="C7999" t="s">
        <v>79</v>
      </c>
      <c r="D7999" t="s">
        <v>120</v>
      </c>
      <c r="E7999" t="s">
        <v>30029</v>
      </c>
      <c r="F7999" t="s">
        <v>140</v>
      </c>
      <c r="G7999" t="s">
        <v>72</v>
      </c>
      <c r="H7999" t="s">
        <v>129</v>
      </c>
      <c r="I7999" t="s">
        <v>22</v>
      </c>
      <c r="J7999" t="s">
        <v>141</v>
      </c>
      <c r="K7999" t="s">
        <v>30056</v>
      </c>
      <c r="L7999" t="s">
        <v>30057</v>
      </c>
      <c r="M7999">
        <v>0.63749999999999996</v>
      </c>
      <c r="N7999">
        <v>0</v>
      </c>
      <c r="O7999">
        <v>84</v>
      </c>
      <c r="P7999">
        <v>61</v>
      </c>
      <c r="Q7999">
        <v>16</v>
      </c>
      <c r="R7999">
        <v>0</v>
      </c>
      <c r="S7999">
        <v>53.55</v>
      </c>
      <c r="T7999">
        <v>38.887500000000003</v>
      </c>
      <c r="U7999">
        <v>10.199999999999999</v>
      </c>
    </row>
    <row r="8000" spans="1:21" x14ac:dyDescent="0.25">
      <c r="A8000" t="s">
        <v>30058</v>
      </c>
      <c r="B8000">
        <v>1</v>
      </c>
      <c r="C8000" t="s">
        <v>79</v>
      </c>
      <c r="D8000" t="s">
        <v>120</v>
      </c>
      <c r="E8000" t="s">
        <v>30029</v>
      </c>
      <c r="F8000" t="s">
        <v>140</v>
      </c>
      <c r="G8000" t="s">
        <v>72</v>
      </c>
      <c r="H8000" t="s">
        <v>129</v>
      </c>
      <c r="I8000" t="s">
        <v>22</v>
      </c>
      <c r="J8000" t="s">
        <v>141</v>
      </c>
      <c r="K8000" t="s">
        <v>30059</v>
      </c>
      <c r="L8000" t="s">
        <v>30060</v>
      </c>
      <c r="M8000">
        <v>0.98750000000000004</v>
      </c>
      <c r="N8000">
        <v>0</v>
      </c>
      <c r="O8000">
        <v>84</v>
      </c>
      <c r="P8000">
        <v>61</v>
      </c>
      <c r="Q8000">
        <v>16</v>
      </c>
      <c r="R8000">
        <v>0</v>
      </c>
      <c r="S8000">
        <v>82.95</v>
      </c>
      <c r="T8000">
        <v>60.237499999999997</v>
      </c>
      <c r="U8000">
        <v>15.8</v>
      </c>
    </row>
    <row r="8001" spans="1:21" x14ac:dyDescent="0.25">
      <c r="A8001" t="s">
        <v>30061</v>
      </c>
      <c r="B8001">
        <v>1</v>
      </c>
      <c r="C8001" t="s">
        <v>79</v>
      </c>
      <c r="D8001" t="s">
        <v>120</v>
      </c>
      <c r="E8001" t="s">
        <v>30062</v>
      </c>
      <c r="F8001" t="s">
        <v>5012</v>
      </c>
      <c r="G8001" t="s">
        <v>72</v>
      </c>
      <c r="H8001" t="s">
        <v>129</v>
      </c>
      <c r="I8001" t="s">
        <v>22</v>
      </c>
      <c r="J8001" t="s">
        <v>141</v>
      </c>
      <c r="K8001" t="s">
        <v>30063</v>
      </c>
      <c r="L8001" t="s">
        <v>30064</v>
      </c>
      <c r="M8001">
        <v>1.365555555</v>
      </c>
      <c r="N8001">
        <v>0</v>
      </c>
      <c r="O8001">
        <v>20</v>
      </c>
      <c r="P8001">
        <v>0</v>
      </c>
      <c r="Q8001">
        <v>0</v>
      </c>
      <c r="R8001">
        <v>0</v>
      </c>
      <c r="S8001">
        <v>27.311111</v>
      </c>
      <c r="T8001">
        <v>0</v>
      </c>
      <c r="U8001">
        <v>0</v>
      </c>
    </row>
    <row r="8002" spans="1:21" x14ac:dyDescent="0.25">
      <c r="A8002" t="s">
        <v>30065</v>
      </c>
      <c r="B8002">
        <v>1</v>
      </c>
      <c r="C8002" t="s">
        <v>79</v>
      </c>
      <c r="D8002" t="s">
        <v>120</v>
      </c>
      <c r="E8002" t="s">
        <v>30029</v>
      </c>
      <c r="F8002" t="s">
        <v>140</v>
      </c>
      <c r="G8002" t="s">
        <v>72</v>
      </c>
      <c r="H8002" t="s">
        <v>129</v>
      </c>
      <c r="I8002" t="s">
        <v>22</v>
      </c>
      <c r="J8002" t="s">
        <v>141</v>
      </c>
      <c r="K8002" t="s">
        <v>30066</v>
      </c>
      <c r="L8002" t="s">
        <v>30067</v>
      </c>
      <c r="M8002">
        <v>0.272777777</v>
      </c>
      <c r="N8002">
        <v>0</v>
      </c>
      <c r="O8002">
        <v>84</v>
      </c>
      <c r="P8002">
        <v>61</v>
      </c>
      <c r="Q8002">
        <v>16</v>
      </c>
      <c r="R8002">
        <v>0</v>
      </c>
      <c r="S8002">
        <v>22.913333000000002</v>
      </c>
      <c r="T8002">
        <v>16.639444000000001</v>
      </c>
      <c r="U8002">
        <v>4.3644439999999998</v>
      </c>
    </row>
    <row r="8003" spans="1:21" x14ac:dyDescent="0.25">
      <c r="A8003" t="s">
        <v>30068</v>
      </c>
      <c r="B8003">
        <v>1</v>
      </c>
      <c r="C8003" t="s">
        <v>79</v>
      </c>
      <c r="D8003" t="s">
        <v>120</v>
      </c>
      <c r="E8003" t="s">
        <v>30069</v>
      </c>
      <c r="F8003" t="s">
        <v>140</v>
      </c>
      <c r="G8003" t="s">
        <v>72</v>
      </c>
      <c r="H8003" t="s">
        <v>129</v>
      </c>
      <c r="I8003" t="s">
        <v>22</v>
      </c>
      <c r="J8003" t="s">
        <v>141</v>
      </c>
      <c r="K8003" t="s">
        <v>30070</v>
      </c>
      <c r="L8003" t="s">
        <v>30071</v>
      </c>
      <c r="M8003">
        <v>0.323333333</v>
      </c>
      <c r="N8003">
        <v>0</v>
      </c>
      <c r="O8003">
        <v>656</v>
      </c>
      <c r="P8003">
        <v>336</v>
      </c>
      <c r="Q8003">
        <v>82</v>
      </c>
      <c r="R8003">
        <v>0</v>
      </c>
      <c r="S8003">
        <v>212.10666599999999</v>
      </c>
      <c r="T8003">
        <v>108.64</v>
      </c>
      <c r="U8003">
        <v>26.513332999999999</v>
      </c>
    </row>
    <row r="8004" spans="1:21" x14ac:dyDescent="0.25">
      <c r="A8004" t="s">
        <v>30072</v>
      </c>
      <c r="B8004">
        <v>1</v>
      </c>
      <c r="C8004" t="s">
        <v>79</v>
      </c>
      <c r="D8004" t="s">
        <v>115</v>
      </c>
      <c r="E8004" t="s">
        <v>30073</v>
      </c>
      <c r="F8004" t="s">
        <v>128</v>
      </c>
      <c r="G8004" t="s">
        <v>72</v>
      </c>
      <c r="H8004" t="s">
        <v>129</v>
      </c>
      <c r="I8004" t="s">
        <v>22</v>
      </c>
      <c r="J8004" t="s">
        <v>130</v>
      </c>
      <c r="K8004" t="s">
        <v>30074</v>
      </c>
      <c r="L8004" t="s">
        <v>30075</v>
      </c>
      <c r="M8004">
        <v>5.53</v>
      </c>
      <c r="N8004">
        <v>0</v>
      </c>
      <c r="O8004">
        <v>0</v>
      </c>
      <c r="P8004">
        <v>1</v>
      </c>
      <c r="Q8004">
        <v>68</v>
      </c>
      <c r="R8004">
        <v>0</v>
      </c>
      <c r="S8004">
        <v>0</v>
      </c>
      <c r="T8004">
        <v>5.53</v>
      </c>
      <c r="U8004">
        <v>376.04</v>
      </c>
    </row>
    <row r="8005" spans="1:21" x14ac:dyDescent="0.25">
      <c r="A8005" t="s">
        <v>30076</v>
      </c>
      <c r="B8005">
        <v>1</v>
      </c>
      <c r="C8005" t="s">
        <v>79</v>
      </c>
      <c r="D8005" t="s">
        <v>115</v>
      </c>
      <c r="E8005" t="s">
        <v>30077</v>
      </c>
      <c r="F8005" t="s">
        <v>140</v>
      </c>
      <c r="G8005" t="s">
        <v>72</v>
      </c>
      <c r="H8005" t="s">
        <v>168</v>
      </c>
      <c r="I8005" t="s">
        <v>22</v>
      </c>
      <c r="J8005" t="s">
        <v>141</v>
      </c>
      <c r="K8005" t="s">
        <v>30078</v>
      </c>
      <c r="L8005" t="s">
        <v>30079</v>
      </c>
      <c r="M8005">
        <v>1.6666666E-2</v>
      </c>
      <c r="N8005">
        <v>0</v>
      </c>
      <c r="O8005">
        <v>0</v>
      </c>
      <c r="P8005">
        <v>88</v>
      </c>
      <c r="Q8005">
        <v>1143</v>
      </c>
      <c r="R8005">
        <v>0</v>
      </c>
      <c r="S8005">
        <v>0</v>
      </c>
      <c r="T8005">
        <v>1.4666669999999999</v>
      </c>
      <c r="U8005">
        <v>19.049999</v>
      </c>
    </row>
    <row r="8006" spans="1:21" x14ac:dyDescent="0.25">
      <c r="A8006" t="s">
        <v>30080</v>
      </c>
      <c r="B8006">
        <v>1</v>
      </c>
      <c r="C8006" t="s">
        <v>79</v>
      </c>
      <c r="D8006" t="s">
        <v>118</v>
      </c>
      <c r="E8006" t="s">
        <v>30081</v>
      </c>
      <c r="F8006" t="s">
        <v>5012</v>
      </c>
      <c r="G8006" t="s">
        <v>72</v>
      </c>
      <c r="H8006" t="s">
        <v>129</v>
      </c>
      <c r="I8006" t="s">
        <v>22</v>
      </c>
      <c r="J8006" t="s">
        <v>141</v>
      </c>
      <c r="K8006" t="s">
        <v>30082</v>
      </c>
      <c r="L8006" t="s">
        <v>30083</v>
      </c>
      <c r="M8006">
        <v>1.3705555549999999</v>
      </c>
      <c r="N8006">
        <v>0</v>
      </c>
      <c r="O8006">
        <v>0</v>
      </c>
      <c r="P8006">
        <v>1</v>
      </c>
      <c r="Q8006">
        <v>39</v>
      </c>
      <c r="R8006">
        <v>0</v>
      </c>
      <c r="S8006">
        <v>0</v>
      </c>
      <c r="T8006">
        <v>1.3705560000000001</v>
      </c>
      <c r="U8006">
        <v>53.451667</v>
      </c>
    </row>
    <row r="8007" spans="1:21" x14ac:dyDescent="0.25">
      <c r="A8007" t="s">
        <v>30084</v>
      </c>
      <c r="B8007">
        <v>1</v>
      </c>
      <c r="C8007" t="s">
        <v>79</v>
      </c>
      <c r="D8007" t="s">
        <v>118</v>
      </c>
      <c r="E8007" t="s">
        <v>30081</v>
      </c>
      <c r="F8007" t="s">
        <v>5012</v>
      </c>
      <c r="G8007" t="s">
        <v>72</v>
      </c>
      <c r="H8007" t="s">
        <v>129</v>
      </c>
      <c r="I8007" t="s">
        <v>22</v>
      </c>
      <c r="J8007" t="s">
        <v>141</v>
      </c>
      <c r="K8007" t="s">
        <v>30085</v>
      </c>
      <c r="L8007" t="s">
        <v>30086</v>
      </c>
      <c r="M8007">
        <v>0.56055555499999998</v>
      </c>
      <c r="N8007">
        <v>0</v>
      </c>
      <c r="O8007">
        <v>0</v>
      </c>
      <c r="P8007">
        <v>1</v>
      </c>
      <c r="Q8007">
        <v>39</v>
      </c>
      <c r="R8007">
        <v>0</v>
      </c>
      <c r="S8007">
        <v>0</v>
      </c>
      <c r="T8007">
        <v>0.56055600000000005</v>
      </c>
      <c r="U8007">
        <v>21.861667000000001</v>
      </c>
    </row>
    <row r="8008" spans="1:21" x14ac:dyDescent="0.25">
      <c r="A8008" t="s">
        <v>30087</v>
      </c>
      <c r="B8008">
        <v>1</v>
      </c>
      <c r="C8008" t="s">
        <v>79</v>
      </c>
      <c r="D8008" t="s">
        <v>109</v>
      </c>
      <c r="E8008" t="s">
        <v>30088</v>
      </c>
      <c r="F8008" t="s">
        <v>4996</v>
      </c>
      <c r="G8008" t="s">
        <v>71</v>
      </c>
      <c r="H8008" t="s">
        <v>129</v>
      </c>
      <c r="I8008" t="s">
        <v>22</v>
      </c>
      <c r="J8008" t="s">
        <v>141</v>
      </c>
      <c r="K8008" t="s">
        <v>30089</v>
      </c>
      <c r="L8008" t="s">
        <v>30090</v>
      </c>
      <c r="M8008">
        <v>3.7166666660000001</v>
      </c>
      <c r="N8008">
        <v>0</v>
      </c>
      <c r="O8008">
        <v>0</v>
      </c>
      <c r="P8008">
        <v>0</v>
      </c>
      <c r="Q8008">
        <v>85</v>
      </c>
      <c r="R8008">
        <v>0</v>
      </c>
      <c r="S8008">
        <v>0</v>
      </c>
      <c r="T8008">
        <v>0</v>
      </c>
      <c r="U8008">
        <v>315.91666700000002</v>
      </c>
    </row>
    <row r="8009" spans="1:21" x14ac:dyDescent="0.25">
      <c r="A8009" t="s">
        <v>30091</v>
      </c>
      <c r="B8009">
        <v>1</v>
      </c>
      <c r="C8009" t="s">
        <v>79</v>
      </c>
      <c r="D8009" t="s">
        <v>116</v>
      </c>
      <c r="E8009" t="s">
        <v>1177</v>
      </c>
      <c r="F8009" t="s">
        <v>140</v>
      </c>
      <c r="G8009" t="s">
        <v>72</v>
      </c>
      <c r="H8009" t="s">
        <v>129</v>
      </c>
      <c r="I8009" t="s">
        <v>22</v>
      </c>
      <c r="J8009" t="s">
        <v>141</v>
      </c>
      <c r="K8009" t="s">
        <v>30092</v>
      </c>
      <c r="L8009" t="s">
        <v>30093</v>
      </c>
      <c r="M8009">
        <v>0.30249999999999999</v>
      </c>
      <c r="N8009">
        <v>0</v>
      </c>
      <c r="O8009">
        <v>0</v>
      </c>
      <c r="P8009">
        <v>80</v>
      </c>
      <c r="Q8009">
        <v>1071</v>
      </c>
      <c r="R8009">
        <v>0</v>
      </c>
      <c r="S8009">
        <v>0</v>
      </c>
      <c r="T8009">
        <v>24.2</v>
      </c>
      <c r="U8009">
        <v>323.97750000000002</v>
      </c>
    </row>
    <row r="8010" spans="1:21" x14ac:dyDescent="0.25">
      <c r="A8010" t="s">
        <v>30094</v>
      </c>
      <c r="B8010">
        <v>1</v>
      </c>
      <c r="C8010" t="s">
        <v>79</v>
      </c>
      <c r="D8010" t="s">
        <v>116</v>
      </c>
      <c r="E8010" t="s">
        <v>1177</v>
      </c>
      <c r="F8010" t="s">
        <v>5110</v>
      </c>
      <c r="G8010" t="s">
        <v>72</v>
      </c>
      <c r="H8010" t="s">
        <v>129</v>
      </c>
      <c r="I8010" t="s">
        <v>22</v>
      </c>
      <c r="J8010" t="s">
        <v>141</v>
      </c>
      <c r="K8010" t="s">
        <v>30095</v>
      </c>
      <c r="L8010" t="s">
        <v>30096</v>
      </c>
      <c r="M8010">
        <v>0.84750000000000003</v>
      </c>
      <c r="N8010">
        <v>0</v>
      </c>
      <c r="O8010">
        <v>0</v>
      </c>
      <c r="P8010">
        <v>1</v>
      </c>
      <c r="Q8010">
        <v>42</v>
      </c>
      <c r="R8010">
        <v>0</v>
      </c>
      <c r="S8010">
        <v>0</v>
      </c>
      <c r="T8010">
        <v>0.84750000000000003</v>
      </c>
      <c r="U8010">
        <v>35.594999999999999</v>
      </c>
    </row>
    <row r="8011" spans="1:21" x14ac:dyDescent="0.25">
      <c r="A8011" t="s">
        <v>30097</v>
      </c>
      <c r="B8011">
        <v>1</v>
      </c>
      <c r="C8011" t="s">
        <v>79</v>
      </c>
      <c r="D8011" t="s">
        <v>116</v>
      </c>
      <c r="E8011" t="s">
        <v>30098</v>
      </c>
      <c r="F8011" t="s">
        <v>5012</v>
      </c>
      <c r="G8011" t="s">
        <v>72</v>
      </c>
      <c r="H8011" t="s">
        <v>129</v>
      </c>
      <c r="I8011" t="s">
        <v>22</v>
      </c>
      <c r="J8011" t="s">
        <v>141</v>
      </c>
      <c r="K8011" t="s">
        <v>30099</v>
      </c>
      <c r="L8011" t="s">
        <v>30100</v>
      </c>
      <c r="M8011">
        <v>2.0355555550000002</v>
      </c>
      <c r="N8011">
        <v>0</v>
      </c>
      <c r="O8011">
        <v>0</v>
      </c>
      <c r="P8011">
        <v>7</v>
      </c>
      <c r="Q8011">
        <v>6</v>
      </c>
      <c r="R8011">
        <v>0</v>
      </c>
      <c r="S8011">
        <v>0</v>
      </c>
      <c r="T8011">
        <v>14.248889</v>
      </c>
      <c r="U8011">
        <v>12.213333</v>
      </c>
    </row>
    <row r="8012" spans="1:21" x14ac:dyDescent="0.25">
      <c r="A8012" t="s">
        <v>30101</v>
      </c>
      <c r="B8012">
        <v>1</v>
      </c>
      <c r="C8012" t="s">
        <v>79</v>
      </c>
      <c r="D8012" t="s">
        <v>116</v>
      </c>
      <c r="E8012" t="s">
        <v>1177</v>
      </c>
      <c r="F8012" t="s">
        <v>140</v>
      </c>
      <c r="G8012" t="s">
        <v>72</v>
      </c>
      <c r="H8012" t="s">
        <v>129</v>
      </c>
      <c r="I8012" t="s">
        <v>22</v>
      </c>
      <c r="J8012" t="s">
        <v>141</v>
      </c>
      <c r="K8012" t="s">
        <v>30102</v>
      </c>
      <c r="L8012" t="s">
        <v>30103</v>
      </c>
      <c r="M8012">
        <v>0.123055555</v>
      </c>
      <c r="N8012">
        <v>0</v>
      </c>
      <c r="O8012">
        <v>0</v>
      </c>
      <c r="P8012">
        <v>88</v>
      </c>
      <c r="Q8012">
        <v>1131</v>
      </c>
      <c r="R8012">
        <v>0</v>
      </c>
      <c r="S8012">
        <v>0</v>
      </c>
      <c r="T8012">
        <v>10.828889</v>
      </c>
      <c r="U8012">
        <v>139.17583300000001</v>
      </c>
    </row>
    <row r="8013" spans="1:21" x14ac:dyDescent="0.25">
      <c r="A8013" t="s">
        <v>30104</v>
      </c>
      <c r="B8013">
        <v>1</v>
      </c>
      <c r="C8013" t="s">
        <v>79</v>
      </c>
      <c r="D8013" t="s">
        <v>116</v>
      </c>
      <c r="E8013" t="s">
        <v>30105</v>
      </c>
      <c r="F8013" t="s">
        <v>4991</v>
      </c>
      <c r="G8013" t="s">
        <v>71</v>
      </c>
      <c r="H8013" t="s">
        <v>129</v>
      </c>
      <c r="I8013" t="s">
        <v>22</v>
      </c>
      <c r="J8013" t="s">
        <v>141</v>
      </c>
      <c r="K8013" t="s">
        <v>30106</v>
      </c>
      <c r="L8013" t="s">
        <v>30107</v>
      </c>
      <c r="M8013">
        <v>0.79944444400000003</v>
      </c>
      <c r="N8013">
        <v>0</v>
      </c>
      <c r="O8013">
        <v>0</v>
      </c>
      <c r="P8013">
        <v>0</v>
      </c>
      <c r="Q8013">
        <v>1</v>
      </c>
      <c r="R8013">
        <v>0</v>
      </c>
      <c r="S8013">
        <v>0</v>
      </c>
      <c r="T8013">
        <v>0</v>
      </c>
      <c r="U8013">
        <v>0.79944400000000004</v>
      </c>
    </row>
    <row r="8014" spans="1:21" x14ac:dyDescent="0.25">
      <c r="A8014" t="s">
        <v>30108</v>
      </c>
      <c r="B8014">
        <v>1</v>
      </c>
      <c r="C8014" t="s">
        <v>79</v>
      </c>
      <c r="D8014" t="s">
        <v>116</v>
      </c>
      <c r="E8014" t="s">
        <v>30109</v>
      </c>
      <c r="F8014" t="s">
        <v>4991</v>
      </c>
      <c r="G8014" t="s">
        <v>71</v>
      </c>
      <c r="H8014" t="s">
        <v>129</v>
      </c>
      <c r="I8014" t="s">
        <v>22</v>
      </c>
      <c r="J8014" t="s">
        <v>141</v>
      </c>
      <c r="K8014" t="s">
        <v>30110</v>
      </c>
      <c r="L8014" t="s">
        <v>30111</v>
      </c>
      <c r="M8014">
        <v>0.54749999999999999</v>
      </c>
      <c r="N8014">
        <v>0</v>
      </c>
      <c r="O8014">
        <v>0</v>
      </c>
      <c r="P8014">
        <v>0</v>
      </c>
      <c r="Q8014">
        <v>1</v>
      </c>
      <c r="R8014">
        <v>0</v>
      </c>
      <c r="S8014">
        <v>0</v>
      </c>
      <c r="T8014">
        <v>0</v>
      </c>
      <c r="U8014">
        <v>0.54749999999999999</v>
      </c>
    </row>
    <row r="8015" spans="1:21" x14ac:dyDescent="0.25">
      <c r="A8015" t="s">
        <v>30112</v>
      </c>
      <c r="B8015">
        <v>1</v>
      </c>
      <c r="C8015" t="s">
        <v>78</v>
      </c>
      <c r="D8015" t="s">
        <v>93</v>
      </c>
      <c r="E8015" t="s">
        <v>30113</v>
      </c>
      <c r="F8015" t="s">
        <v>140</v>
      </c>
      <c r="G8015" t="s">
        <v>72</v>
      </c>
      <c r="H8015" t="s">
        <v>129</v>
      </c>
      <c r="I8015" t="s">
        <v>22</v>
      </c>
      <c r="J8015" t="s">
        <v>141</v>
      </c>
      <c r="K8015" t="s">
        <v>30114</v>
      </c>
      <c r="L8015" t="s">
        <v>8649</v>
      </c>
      <c r="M8015">
        <v>6.3888888000000005E-2</v>
      </c>
      <c r="N8015">
        <v>10</v>
      </c>
      <c r="O8015">
        <v>304</v>
      </c>
      <c r="P8015">
        <v>30</v>
      </c>
      <c r="Q8015">
        <v>212</v>
      </c>
      <c r="R8015">
        <v>0.63888900000000004</v>
      </c>
      <c r="S8015">
        <v>19.422222000000001</v>
      </c>
      <c r="T8015">
        <v>1.9166669999999999</v>
      </c>
      <c r="U8015">
        <v>13.544444</v>
      </c>
    </row>
    <row r="8016" spans="1:21" x14ac:dyDescent="0.25">
      <c r="A8016" t="s">
        <v>30115</v>
      </c>
      <c r="B8016">
        <v>1</v>
      </c>
      <c r="C8016" t="s">
        <v>78</v>
      </c>
      <c r="D8016" t="s">
        <v>99</v>
      </c>
      <c r="E8016" t="s">
        <v>30116</v>
      </c>
      <c r="F8016" t="s">
        <v>5070</v>
      </c>
      <c r="G8016" t="s">
        <v>71</v>
      </c>
      <c r="H8016" t="s">
        <v>129</v>
      </c>
      <c r="I8016" t="s">
        <v>22</v>
      </c>
      <c r="J8016" t="s">
        <v>141</v>
      </c>
      <c r="K8016" t="s">
        <v>30117</v>
      </c>
      <c r="L8016" t="s">
        <v>30118</v>
      </c>
      <c r="M8016">
        <v>3.3597222219999998</v>
      </c>
      <c r="N8016">
        <v>0</v>
      </c>
      <c r="O8016">
        <v>7</v>
      </c>
      <c r="P8016">
        <v>0</v>
      </c>
      <c r="Q8016">
        <v>0</v>
      </c>
      <c r="R8016">
        <v>0</v>
      </c>
      <c r="S8016">
        <v>23.518056000000001</v>
      </c>
      <c r="T8016">
        <v>0</v>
      </c>
      <c r="U8016">
        <v>0</v>
      </c>
    </row>
    <row r="8017" spans="1:21" x14ac:dyDescent="0.25">
      <c r="A8017" t="s">
        <v>30119</v>
      </c>
      <c r="B8017">
        <v>1</v>
      </c>
      <c r="C8017" t="s">
        <v>78</v>
      </c>
      <c r="D8017" t="s">
        <v>99</v>
      </c>
      <c r="E8017" t="s">
        <v>30120</v>
      </c>
      <c r="F8017" t="s">
        <v>2199</v>
      </c>
      <c r="G8017" t="s">
        <v>71</v>
      </c>
      <c r="H8017" t="s">
        <v>129</v>
      </c>
      <c r="I8017" t="s">
        <v>24</v>
      </c>
      <c r="J8017" t="s">
        <v>141</v>
      </c>
      <c r="K8017" t="s">
        <v>30121</v>
      </c>
      <c r="L8017" t="s">
        <v>30122</v>
      </c>
      <c r="M8017">
        <v>7.801111111</v>
      </c>
      <c r="N8017">
        <v>0</v>
      </c>
      <c r="O8017">
        <v>113</v>
      </c>
      <c r="P8017">
        <v>0</v>
      </c>
      <c r="Q8017">
        <v>0</v>
      </c>
      <c r="R8017">
        <v>0</v>
      </c>
      <c r="S8017">
        <v>881.52555600000005</v>
      </c>
      <c r="T8017">
        <v>0</v>
      </c>
      <c r="U8017">
        <v>0</v>
      </c>
    </row>
    <row r="8018" spans="1:21" x14ac:dyDescent="0.25">
      <c r="A8018" t="s">
        <v>30123</v>
      </c>
      <c r="B8018">
        <v>1</v>
      </c>
      <c r="C8018" t="s">
        <v>79</v>
      </c>
      <c r="D8018" t="s">
        <v>111</v>
      </c>
      <c r="E8018" t="s">
        <v>30124</v>
      </c>
      <c r="F8018" t="s">
        <v>5012</v>
      </c>
      <c r="G8018" t="s">
        <v>72</v>
      </c>
      <c r="H8018" t="s">
        <v>129</v>
      </c>
      <c r="I8018" t="s">
        <v>22</v>
      </c>
      <c r="J8018" t="s">
        <v>141</v>
      </c>
      <c r="K8018" t="s">
        <v>30125</v>
      </c>
      <c r="L8018" t="s">
        <v>30126</v>
      </c>
      <c r="M8018">
        <v>0.888055555</v>
      </c>
      <c r="N8018">
        <v>0</v>
      </c>
      <c r="O8018">
        <v>0</v>
      </c>
      <c r="P8018">
        <v>2</v>
      </c>
      <c r="Q8018">
        <v>82</v>
      </c>
      <c r="R8018">
        <v>0</v>
      </c>
      <c r="S8018">
        <v>0</v>
      </c>
      <c r="T8018">
        <v>1.776111</v>
      </c>
      <c r="U8018">
        <v>72.820555999999996</v>
      </c>
    </row>
    <row r="8019" spans="1:21" x14ac:dyDescent="0.25">
      <c r="A8019" t="s">
        <v>30127</v>
      </c>
      <c r="B8019">
        <v>1</v>
      </c>
      <c r="C8019" t="s">
        <v>79</v>
      </c>
      <c r="D8019" t="s">
        <v>111</v>
      </c>
      <c r="E8019" t="s">
        <v>30128</v>
      </c>
      <c r="F8019" t="s">
        <v>4986</v>
      </c>
      <c r="G8019" t="s">
        <v>71</v>
      </c>
      <c r="H8019" t="s">
        <v>129</v>
      </c>
      <c r="I8019" t="s">
        <v>22</v>
      </c>
      <c r="J8019" t="s">
        <v>141</v>
      </c>
      <c r="K8019" t="s">
        <v>30129</v>
      </c>
      <c r="L8019" t="s">
        <v>30130</v>
      </c>
      <c r="M8019">
        <v>3.0952777770000002</v>
      </c>
      <c r="N8019">
        <v>0</v>
      </c>
      <c r="O8019">
        <v>0</v>
      </c>
      <c r="P8019">
        <v>0</v>
      </c>
      <c r="Q8019">
        <v>45</v>
      </c>
      <c r="R8019">
        <v>0</v>
      </c>
      <c r="S8019">
        <v>0</v>
      </c>
      <c r="T8019">
        <v>0</v>
      </c>
      <c r="U8019">
        <v>139.28749999999999</v>
      </c>
    </row>
    <row r="8020" spans="1:21" x14ac:dyDescent="0.25">
      <c r="A8020" t="s">
        <v>30131</v>
      </c>
      <c r="B8020">
        <v>1</v>
      </c>
      <c r="C8020" t="s">
        <v>78</v>
      </c>
      <c r="D8020" t="s">
        <v>100</v>
      </c>
      <c r="E8020" t="s">
        <v>30132</v>
      </c>
      <c r="F8020" t="s">
        <v>5012</v>
      </c>
      <c r="G8020" t="s">
        <v>72</v>
      </c>
      <c r="H8020" t="s">
        <v>129</v>
      </c>
      <c r="I8020" t="s">
        <v>22</v>
      </c>
      <c r="J8020" t="s">
        <v>141</v>
      </c>
      <c r="K8020" t="s">
        <v>30133</v>
      </c>
      <c r="L8020" t="s">
        <v>30134</v>
      </c>
      <c r="M8020">
        <v>0.383611111</v>
      </c>
      <c r="N8020">
        <v>0</v>
      </c>
      <c r="O8020">
        <v>111</v>
      </c>
      <c r="P8020">
        <v>1</v>
      </c>
      <c r="Q8020">
        <v>1</v>
      </c>
      <c r="R8020">
        <v>0</v>
      </c>
      <c r="S8020">
        <v>42.580832999999998</v>
      </c>
      <c r="T8020">
        <v>0.38361099999999998</v>
      </c>
      <c r="U8020">
        <v>0.38361099999999998</v>
      </c>
    </row>
    <row r="8021" spans="1:21" x14ac:dyDescent="0.25">
      <c r="A8021" t="s">
        <v>30135</v>
      </c>
      <c r="B8021">
        <v>1</v>
      </c>
      <c r="C8021" t="s">
        <v>79</v>
      </c>
      <c r="D8021" t="s">
        <v>115</v>
      </c>
      <c r="E8021" t="s">
        <v>30136</v>
      </c>
      <c r="F8021" t="s">
        <v>5012</v>
      </c>
      <c r="G8021" t="s">
        <v>72</v>
      </c>
      <c r="H8021" t="s">
        <v>129</v>
      </c>
      <c r="I8021" t="s">
        <v>22</v>
      </c>
      <c r="J8021" t="s">
        <v>141</v>
      </c>
      <c r="K8021" t="s">
        <v>30137</v>
      </c>
      <c r="L8021" t="s">
        <v>30138</v>
      </c>
      <c r="M8021">
        <v>2.355555555</v>
      </c>
      <c r="N8021">
        <v>0</v>
      </c>
      <c r="O8021">
        <v>0</v>
      </c>
      <c r="P8021">
        <v>20</v>
      </c>
      <c r="Q8021">
        <v>83</v>
      </c>
      <c r="R8021">
        <v>0</v>
      </c>
      <c r="S8021">
        <v>0</v>
      </c>
      <c r="T8021">
        <v>47.111111000000001</v>
      </c>
      <c r="U8021">
        <v>195.511111</v>
      </c>
    </row>
    <row r="8022" spans="1:21" x14ac:dyDescent="0.25">
      <c r="A8022" t="s">
        <v>30139</v>
      </c>
      <c r="B8022">
        <v>1</v>
      </c>
      <c r="C8022" t="s">
        <v>79</v>
      </c>
      <c r="D8022" t="s">
        <v>115</v>
      </c>
      <c r="E8022" t="s">
        <v>30140</v>
      </c>
      <c r="F8022" t="s">
        <v>140</v>
      </c>
      <c r="G8022" t="s">
        <v>72</v>
      </c>
      <c r="H8022" t="s">
        <v>168</v>
      </c>
      <c r="I8022" t="s">
        <v>22</v>
      </c>
      <c r="J8022" t="s">
        <v>141</v>
      </c>
      <c r="K8022" t="s">
        <v>30141</v>
      </c>
      <c r="L8022" t="s">
        <v>30142</v>
      </c>
      <c r="M8022">
        <v>8.3333330000000001E-3</v>
      </c>
      <c r="N8022">
        <v>0</v>
      </c>
      <c r="O8022">
        <v>0</v>
      </c>
      <c r="P8022">
        <v>104</v>
      </c>
      <c r="Q8022">
        <v>383</v>
      </c>
      <c r="R8022">
        <v>0</v>
      </c>
      <c r="S8022">
        <v>0</v>
      </c>
      <c r="T8022">
        <v>0.86666699999999997</v>
      </c>
      <c r="U8022">
        <v>3.1916669999999998</v>
      </c>
    </row>
    <row r="8023" spans="1:21" x14ac:dyDescent="0.25">
      <c r="A8023" t="s">
        <v>30143</v>
      </c>
      <c r="B8023">
        <v>1</v>
      </c>
      <c r="C8023" t="s">
        <v>79</v>
      </c>
      <c r="D8023" t="s">
        <v>115</v>
      </c>
      <c r="E8023" t="s">
        <v>30144</v>
      </c>
      <c r="F8023" t="s">
        <v>5012</v>
      </c>
      <c r="G8023" t="s">
        <v>72</v>
      </c>
      <c r="H8023" t="s">
        <v>129</v>
      </c>
      <c r="I8023" t="s">
        <v>22</v>
      </c>
      <c r="J8023" t="s">
        <v>141</v>
      </c>
      <c r="K8023" t="s">
        <v>30145</v>
      </c>
      <c r="L8023" t="s">
        <v>30146</v>
      </c>
      <c r="M8023">
        <v>1.860833333</v>
      </c>
      <c r="N8023">
        <v>0</v>
      </c>
      <c r="O8023">
        <v>0</v>
      </c>
      <c r="P8023">
        <v>3</v>
      </c>
      <c r="Q8023">
        <v>0</v>
      </c>
      <c r="R8023">
        <v>0</v>
      </c>
      <c r="S8023">
        <v>0</v>
      </c>
      <c r="T8023">
        <v>5.5824999999999996</v>
      </c>
      <c r="U8023">
        <v>0</v>
      </c>
    </row>
    <row r="8024" spans="1:21" x14ac:dyDescent="0.25">
      <c r="A8024" t="s">
        <v>30147</v>
      </c>
      <c r="B8024">
        <v>1</v>
      </c>
      <c r="C8024" t="s">
        <v>79</v>
      </c>
      <c r="D8024" t="s">
        <v>115</v>
      </c>
      <c r="E8024" t="s">
        <v>30136</v>
      </c>
      <c r="F8024" t="s">
        <v>5012</v>
      </c>
      <c r="G8024" t="s">
        <v>72</v>
      </c>
      <c r="H8024" t="s">
        <v>129</v>
      </c>
      <c r="I8024" t="s">
        <v>22</v>
      </c>
      <c r="J8024" t="s">
        <v>141</v>
      </c>
      <c r="K8024" t="s">
        <v>30148</v>
      </c>
      <c r="L8024" t="s">
        <v>30149</v>
      </c>
      <c r="M8024">
        <v>3.9197222219999999</v>
      </c>
      <c r="N8024">
        <v>0</v>
      </c>
      <c r="O8024">
        <v>0</v>
      </c>
      <c r="P8024">
        <v>20</v>
      </c>
      <c r="Q8024">
        <v>83</v>
      </c>
      <c r="R8024">
        <v>0</v>
      </c>
      <c r="S8024">
        <v>0</v>
      </c>
      <c r="T8024">
        <v>78.394443999999993</v>
      </c>
      <c r="U8024">
        <v>325.33694400000002</v>
      </c>
    </row>
    <row r="8025" spans="1:21" x14ac:dyDescent="0.25">
      <c r="A8025" t="s">
        <v>30150</v>
      </c>
      <c r="B8025">
        <v>1</v>
      </c>
      <c r="C8025" t="s">
        <v>79</v>
      </c>
      <c r="D8025" t="s">
        <v>115</v>
      </c>
      <c r="E8025" t="s">
        <v>30151</v>
      </c>
      <c r="F8025" t="s">
        <v>5012</v>
      </c>
      <c r="G8025" t="s">
        <v>72</v>
      </c>
      <c r="H8025" t="s">
        <v>129</v>
      </c>
      <c r="I8025" t="s">
        <v>22</v>
      </c>
      <c r="J8025" t="s">
        <v>141</v>
      </c>
      <c r="K8025" t="s">
        <v>30152</v>
      </c>
      <c r="L8025" t="s">
        <v>30153</v>
      </c>
      <c r="M8025">
        <v>2.1150000000000002</v>
      </c>
      <c r="N8025">
        <v>0</v>
      </c>
      <c r="O8025">
        <v>0</v>
      </c>
      <c r="P8025">
        <v>3</v>
      </c>
      <c r="Q8025">
        <v>12</v>
      </c>
      <c r="R8025">
        <v>0</v>
      </c>
      <c r="S8025">
        <v>0</v>
      </c>
      <c r="T8025">
        <v>6.3449999999999998</v>
      </c>
      <c r="U8025">
        <v>25.38</v>
      </c>
    </row>
    <row r="8026" spans="1:21" x14ac:dyDescent="0.25">
      <c r="A8026" t="s">
        <v>30154</v>
      </c>
      <c r="B8026">
        <v>1</v>
      </c>
      <c r="C8026" t="s">
        <v>79</v>
      </c>
      <c r="D8026" t="s">
        <v>115</v>
      </c>
      <c r="E8026" t="s">
        <v>1211</v>
      </c>
      <c r="F8026" t="s">
        <v>140</v>
      </c>
      <c r="G8026" t="s">
        <v>72</v>
      </c>
      <c r="H8026" t="s">
        <v>129</v>
      </c>
      <c r="I8026" t="s">
        <v>22</v>
      </c>
      <c r="J8026" t="s">
        <v>141</v>
      </c>
      <c r="K8026" t="s">
        <v>30155</v>
      </c>
      <c r="L8026" t="s">
        <v>30156</v>
      </c>
      <c r="M8026">
        <v>1.308888888</v>
      </c>
      <c r="N8026">
        <v>0</v>
      </c>
      <c r="O8026">
        <v>0</v>
      </c>
      <c r="P8026">
        <v>52</v>
      </c>
      <c r="Q8026">
        <v>81</v>
      </c>
      <c r="R8026">
        <v>0</v>
      </c>
      <c r="S8026">
        <v>0</v>
      </c>
      <c r="T8026">
        <v>68.062222000000006</v>
      </c>
      <c r="U8026">
        <v>106.02</v>
      </c>
    </row>
    <row r="8027" spans="1:21" x14ac:dyDescent="0.25">
      <c r="A8027" t="s">
        <v>30157</v>
      </c>
      <c r="B8027">
        <v>1</v>
      </c>
      <c r="C8027" t="s">
        <v>79</v>
      </c>
      <c r="D8027" t="s">
        <v>115</v>
      </c>
      <c r="E8027" t="s">
        <v>30158</v>
      </c>
      <c r="F8027" t="s">
        <v>5012</v>
      </c>
      <c r="G8027" t="s">
        <v>72</v>
      </c>
      <c r="H8027" t="s">
        <v>129</v>
      </c>
      <c r="I8027" t="s">
        <v>22</v>
      </c>
      <c r="J8027" t="s">
        <v>141</v>
      </c>
      <c r="K8027" t="s">
        <v>30159</v>
      </c>
      <c r="L8027" t="s">
        <v>30160</v>
      </c>
      <c r="M8027">
        <v>2.7574999999999998</v>
      </c>
      <c r="N8027">
        <v>0</v>
      </c>
      <c r="O8027">
        <v>0</v>
      </c>
      <c r="P8027">
        <v>3</v>
      </c>
      <c r="Q8027">
        <v>0</v>
      </c>
      <c r="R8027">
        <v>0</v>
      </c>
      <c r="S8027">
        <v>0</v>
      </c>
      <c r="T8027">
        <v>8.2725000000000009</v>
      </c>
      <c r="U8027">
        <v>0</v>
      </c>
    </row>
    <row r="8028" spans="1:21" x14ac:dyDescent="0.25">
      <c r="A8028" t="s">
        <v>30161</v>
      </c>
      <c r="B8028">
        <v>1</v>
      </c>
      <c r="C8028" t="s">
        <v>79</v>
      </c>
      <c r="D8028" t="s">
        <v>115</v>
      </c>
      <c r="E8028" t="s">
        <v>1211</v>
      </c>
      <c r="F8028" t="s">
        <v>5012</v>
      </c>
      <c r="G8028" t="s">
        <v>72</v>
      </c>
      <c r="H8028" t="s">
        <v>129</v>
      </c>
      <c r="I8028" t="s">
        <v>22</v>
      </c>
      <c r="J8028" t="s">
        <v>141</v>
      </c>
      <c r="K8028" t="s">
        <v>30162</v>
      </c>
      <c r="L8028" t="s">
        <v>30163</v>
      </c>
      <c r="M8028">
        <v>4.1025</v>
      </c>
      <c r="N8028">
        <v>0</v>
      </c>
      <c r="O8028">
        <v>0</v>
      </c>
      <c r="P8028">
        <v>52</v>
      </c>
      <c r="Q8028">
        <v>81</v>
      </c>
      <c r="R8028">
        <v>0</v>
      </c>
      <c r="S8028">
        <v>0</v>
      </c>
      <c r="T8028">
        <v>213.33</v>
      </c>
      <c r="U8028">
        <v>332.30250000000001</v>
      </c>
    </row>
    <row r="8029" spans="1:21" x14ac:dyDescent="0.25">
      <c r="A8029" t="s">
        <v>30164</v>
      </c>
      <c r="B8029">
        <v>1</v>
      </c>
      <c r="C8029" t="s">
        <v>79</v>
      </c>
      <c r="D8029" t="s">
        <v>115</v>
      </c>
      <c r="E8029" t="s">
        <v>28474</v>
      </c>
      <c r="F8029" t="s">
        <v>128</v>
      </c>
      <c r="G8029" t="s">
        <v>72</v>
      </c>
      <c r="H8029" t="s">
        <v>129</v>
      </c>
      <c r="I8029" t="s">
        <v>22</v>
      </c>
      <c r="J8029" t="s">
        <v>130</v>
      </c>
      <c r="K8029" t="s">
        <v>30165</v>
      </c>
      <c r="L8029" t="s">
        <v>30166</v>
      </c>
      <c r="M8029">
        <v>4.3146138880000002</v>
      </c>
      <c r="N8029">
        <v>0</v>
      </c>
      <c r="O8029">
        <v>0</v>
      </c>
      <c r="P8029">
        <v>2</v>
      </c>
      <c r="Q8029">
        <v>108</v>
      </c>
      <c r="R8029">
        <v>0</v>
      </c>
      <c r="S8029">
        <v>0</v>
      </c>
      <c r="T8029">
        <v>8.6292279999999995</v>
      </c>
      <c r="U8029">
        <v>465.97829999999999</v>
      </c>
    </row>
    <row r="8030" spans="1:21" x14ac:dyDescent="0.25">
      <c r="A8030" t="s">
        <v>30167</v>
      </c>
      <c r="B8030">
        <v>1</v>
      </c>
      <c r="C8030" t="s">
        <v>79</v>
      </c>
      <c r="D8030" t="s">
        <v>115</v>
      </c>
      <c r="E8030" t="s">
        <v>30168</v>
      </c>
      <c r="F8030" t="s">
        <v>140</v>
      </c>
      <c r="G8030" t="s">
        <v>72</v>
      </c>
      <c r="H8030" t="s">
        <v>129</v>
      </c>
      <c r="I8030" t="s">
        <v>22</v>
      </c>
      <c r="J8030" t="s">
        <v>141</v>
      </c>
      <c r="K8030" t="s">
        <v>30169</v>
      </c>
      <c r="L8030" t="s">
        <v>30170</v>
      </c>
      <c r="M8030">
        <v>0.74027777699999997</v>
      </c>
      <c r="N8030">
        <v>0</v>
      </c>
      <c r="O8030">
        <v>0</v>
      </c>
      <c r="P8030">
        <v>8</v>
      </c>
      <c r="Q8030">
        <v>387</v>
      </c>
      <c r="R8030">
        <v>0</v>
      </c>
      <c r="S8030">
        <v>0</v>
      </c>
      <c r="T8030">
        <v>5.9222219999999997</v>
      </c>
      <c r="U8030">
        <v>286.48750000000001</v>
      </c>
    </row>
    <row r="8031" spans="1:21" x14ac:dyDescent="0.25">
      <c r="A8031" t="s">
        <v>30171</v>
      </c>
      <c r="B8031">
        <v>1</v>
      </c>
      <c r="C8031" t="s">
        <v>79</v>
      </c>
      <c r="D8031" t="s">
        <v>115</v>
      </c>
      <c r="E8031" t="s">
        <v>30172</v>
      </c>
      <c r="F8031" t="s">
        <v>5012</v>
      </c>
      <c r="G8031" t="s">
        <v>72</v>
      </c>
      <c r="H8031" t="s">
        <v>129</v>
      </c>
      <c r="I8031" t="s">
        <v>22</v>
      </c>
      <c r="J8031" t="s">
        <v>141</v>
      </c>
      <c r="K8031" t="s">
        <v>30173</v>
      </c>
      <c r="L8031" t="s">
        <v>30174</v>
      </c>
      <c r="M8031">
        <v>1.791388888</v>
      </c>
      <c r="N8031">
        <v>0</v>
      </c>
      <c r="O8031">
        <v>0</v>
      </c>
      <c r="P8031">
        <v>0</v>
      </c>
      <c r="Q8031">
        <v>4</v>
      </c>
      <c r="R8031">
        <v>0</v>
      </c>
      <c r="S8031">
        <v>0</v>
      </c>
      <c r="T8031">
        <v>0</v>
      </c>
      <c r="U8031">
        <v>7.1655559999999996</v>
      </c>
    </row>
    <row r="8032" spans="1:21" x14ac:dyDescent="0.25">
      <c r="A8032" t="s">
        <v>30175</v>
      </c>
      <c r="B8032">
        <v>1</v>
      </c>
      <c r="C8032" t="s">
        <v>79</v>
      </c>
      <c r="D8032" t="s">
        <v>115</v>
      </c>
      <c r="E8032" t="s">
        <v>30144</v>
      </c>
      <c r="F8032" t="s">
        <v>5012</v>
      </c>
      <c r="G8032" t="s">
        <v>72</v>
      </c>
      <c r="H8032" t="s">
        <v>129</v>
      </c>
      <c r="I8032" t="s">
        <v>22</v>
      </c>
      <c r="J8032" t="s">
        <v>141</v>
      </c>
      <c r="K8032" t="s">
        <v>30176</v>
      </c>
      <c r="L8032" t="s">
        <v>30177</v>
      </c>
      <c r="M8032">
        <v>1.5652777769999999</v>
      </c>
      <c r="N8032">
        <v>0</v>
      </c>
      <c r="O8032">
        <v>0</v>
      </c>
      <c r="P8032">
        <v>3</v>
      </c>
      <c r="Q8032">
        <v>0</v>
      </c>
      <c r="R8032">
        <v>0</v>
      </c>
      <c r="S8032">
        <v>0</v>
      </c>
      <c r="T8032">
        <v>4.6958330000000004</v>
      </c>
      <c r="U8032">
        <v>0</v>
      </c>
    </row>
    <row r="8033" spans="1:21" x14ac:dyDescent="0.25">
      <c r="A8033" t="s">
        <v>30178</v>
      </c>
      <c r="B8033">
        <v>1</v>
      </c>
      <c r="C8033" t="s">
        <v>79</v>
      </c>
      <c r="D8033" t="s">
        <v>115</v>
      </c>
      <c r="E8033" t="s">
        <v>30179</v>
      </c>
      <c r="F8033" t="s">
        <v>5012</v>
      </c>
      <c r="G8033" t="s">
        <v>72</v>
      </c>
      <c r="H8033" t="s">
        <v>129</v>
      </c>
      <c r="I8033" t="s">
        <v>22</v>
      </c>
      <c r="J8033" t="s">
        <v>141</v>
      </c>
      <c r="K8033" t="s">
        <v>30180</v>
      </c>
      <c r="L8033" t="s">
        <v>30181</v>
      </c>
      <c r="M8033">
        <v>0.401388888</v>
      </c>
      <c r="N8033">
        <v>0</v>
      </c>
      <c r="O8033">
        <v>0</v>
      </c>
      <c r="P8033">
        <v>0</v>
      </c>
      <c r="Q8033">
        <v>13</v>
      </c>
      <c r="R8033">
        <v>0</v>
      </c>
      <c r="S8033">
        <v>0</v>
      </c>
      <c r="T8033">
        <v>0</v>
      </c>
      <c r="U8033">
        <v>5.2180559999999998</v>
      </c>
    </row>
    <row r="8034" spans="1:21" x14ac:dyDescent="0.25">
      <c r="A8034" t="s">
        <v>30182</v>
      </c>
      <c r="B8034">
        <v>1</v>
      </c>
      <c r="C8034" t="s">
        <v>79</v>
      </c>
      <c r="D8034" t="s">
        <v>115</v>
      </c>
      <c r="E8034" t="s">
        <v>30183</v>
      </c>
      <c r="F8034" t="s">
        <v>4986</v>
      </c>
      <c r="G8034" t="s">
        <v>71</v>
      </c>
      <c r="H8034" t="s">
        <v>129</v>
      </c>
      <c r="I8034" t="s">
        <v>22</v>
      </c>
      <c r="J8034" t="s">
        <v>141</v>
      </c>
      <c r="K8034" t="s">
        <v>30184</v>
      </c>
      <c r="L8034" t="s">
        <v>30185</v>
      </c>
      <c r="M8034">
        <v>1.395277777</v>
      </c>
      <c r="N8034">
        <v>0</v>
      </c>
      <c r="O8034">
        <v>0</v>
      </c>
      <c r="P8034">
        <v>0</v>
      </c>
      <c r="Q8034">
        <v>4</v>
      </c>
      <c r="R8034">
        <v>0</v>
      </c>
      <c r="S8034">
        <v>0</v>
      </c>
      <c r="T8034">
        <v>0</v>
      </c>
      <c r="U8034">
        <v>5.5811109999999999</v>
      </c>
    </row>
    <row r="8035" spans="1:21" x14ac:dyDescent="0.25">
      <c r="A8035" t="s">
        <v>30186</v>
      </c>
      <c r="B8035">
        <v>1</v>
      </c>
      <c r="C8035" t="s">
        <v>79</v>
      </c>
      <c r="D8035" t="s">
        <v>115</v>
      </c>
      <c r="E8035" t="s">
        <v>1211</v>
      </c>
      <c r="F8035" t="s">
        <v>140</v>
      </c>
      <c r="G8035" t="s">
        <v>72</v>
      </c>
      <c r="H8035" t="s">
        <v>129</v>
      </c>
      <c r="I8035" t="s">
        <v>22</v>
      </c>
      <c r="J8035" t="s">
        <v>141</v>
      </c>
      <c r="K8035" t="s">
        <v>30187</v>
      </c>
      <c r="L8035" t="s">
        <v>30188</v>
      </c>
      <c r="M8035">
        <v>0.893055555</v>
      </c>
      <c r="N8035">
        <v>0</v>
      </c>
      <c r="O8035">
        <v>0</v>
      </c>
      <c r="P8035">
        <v>52</v>
      </c>
      <c r="Q8035">
        <v>81</v>
      </c>
      <c r="R8035">
        <v>0</v>
      </c>
      <c r="S8035">
        <v>0</v>
      </c>
      <c r="T8035">
        <v>46.438889000000003</v>
      </c>
      <c r="U8035">
        <v>72.337500000000006</v>
      </c>
    </row>
    <row r="8036" spans="1:21" x14ac:dyDescent="0.25">
      <c r="A8036" t="s">
        <v>30189</v>
      </c>
      <c r="B8036">
        <v>1</v>
      </c>
      <c r="C8036" t="s">
        <v>79</v>
      </c>
      <c r="D8036" t="s">
        <v>115</v>
      </c>
      <c r="E8036" t="s">
        <v>30136</v>
      </c>
      <c r="F8036" t="s">
        <v>5012</v>
      </c>
      <c r="G8036" t="s">
        <v>72</v>
      </c>
      <c r="H8036" t="s">
        <v>129</v>
      </c>
      <c r="I8036" t="s">
        <v>22</v>
      </c>
      <c r="J8036" t="s">
        <v>141</v>
      </c>
      <c r="K8036" t="s">
        <v>30190</v>
      </c>
      <c r="L8036" t="s">
        <v>30191</v>
      </c>
      <c r="M8036">
        <v>2.9333333330000002</v>
      </c>
      <c r="N8036">
        <v>0</v>
      </c>
      <c r="O8036">
        <v>0</v>
      </c>
      <c r="P8036">
        <v>20</v>
      </c>
      <c r="Q8036">
        <v>83</v>
      </c>
      <c r="R8036">
        <v>0</v>
      </c>
      <c r="S8036">
        <v>0</v>
      </c>
      <c r="T8036">
        <v>58.666666999999997</v>
      </c>
      <c r="U8036">
        <v>243.466667</v>
      </c>
    </row>
    <row r="8037" spans="1:21" x14ac:dyDescent="0.25">
      <c r="A8037" t="s">
        <v>30192</v>
      </c>
      <c r="B8037">
        <v>1</v>
      </c>
      <c r="C8037" t="s">
        <v>79</v>
      </c>
      <c r="D8037" t="s">
        <v>115</v>
      </c>
      <c r="E8037" t="s">
        <v>30140</v>
      </c>
      <c r="F8037" t="s">
        <v>140</v>
      </c>
      <c r="G8037" t="s">
        <v>72</v>
      </c>
      <c r="H8037" t="s">
        <v>168</v>
      </c>
      <c r="I8037" t="s">
        <v>22</v>
      </c>
      <c r="J8037" t="s">
        <v>141</v>
      </c>
      <c r="K8037" t="s">
        <v>30193</v>
      </c>
      <c r="L8037" t="s">
        <v>30194</v>
      </c>
      <c r="M8037">
        <v>8.3333330000000001E-3</v>
      </c>
      <c r="N8037">
        <v>0</v>
      </c>
      <c r="O8037">
        <v>0</v>
      </c>
      <c r="P8037">
        <v>104</v>
      </c>
      <c r="Q8037">
        <v>383</v>
      </c>
      <c r="R8037">
        <v>0</v>
      </c>
      <c r="S8037">
        <v>0</v>
      </c>
      <c r="T8037">
        <v>0.86666699999999997</v>
      </c>
      <c r="U8037">
        <v>3.1916669999999998</v>
      </c>
    </row>
    <row r="8038" spans="1:21" x14ac:dyDescent="0.25">
      <c r="A8038" t="s">
        <v>30195</v>
      </c>
      <c r="B8038">
        <v>1</v>
      </c>
      <c r="C8038" t="s">
        <v>79</v>
      </c>
      <c r="D8038" t="s">
        <v>115</v>
      </c>
      <c r="E8038" t="s">
        <v>1207</v>
      </c>
      <c r="F8038" t="s">
        <v>5012</v>
      </c>
      <c r="G8038" t="s">
        <v>72</v>
      </c>
      <c r="H8038" t="s">
        <v>129</v>
      </c>
      <c r="I8038" t="s">
        <v>22</v>
      </c>
      <c r="J8038" t="s">
        <v>141</v>
      </c>
      <c r="K8038" t="s">
        <v>30196</v>
      </c>
      <c r="L8038" t="s">
        <v>30197</v>
      </c>
      <c r="M8038">
        <v>1.9813888879999999</v>
      </c>
      <c r="N8038">
        <v>0</v>
      </c>
      <c r="O8038">
        <v>0</v>
      </c>
      <c r="P8038">
        <v>104</v>
      </c>
      <c r="Q8038">
        <v>383</v>
      </c>
      <c r="R8038">
        <v>0</v>
      </c>
      <c r="S8038">
        <v>0</v>
      </c>
      <c r="T8038">
        <v>206.06444400000001</v>
      </c>
      <c r="U8038">
        <v>758.87194399999998</v>
      </c>
    </row>
    <row r="8039" spans="1:21" x14ac:dyDescent="0.25">
      <c r="A8039" t="s">
        <v>30198</v>
      </c>
      <c r="B8039">
        <v>1</v>
      </c>
      <c r="C8039" t="s">
        <v>79</v>
      </c>
      <c r="D8039" t="s">
        <v>115</v>
      </c>
      <c r="E8039" t="s">
        <v>30140</v>
      </c>
      <c r="F8039" t="s">
        <v>140</v>
      </c>
      <c r="G8039" t="s">
        <v>72</v>
      </c>
      <c r="H8039" t="s">
        <v>129</v>
      </c>
      <c r="I8039" t="s">
        <v>22</v>
      </c>
      <c r="J8039" t="s">
        <v>141</v>
      </c>
      <c r="K8039" t="s">
        <v>30199</v>
      </c>
      <c r="L8039" t="s">
        <v>30200</v>
      </c>
      <c r="M8039">
        <v>0.40666666600000001</v>
      </c>
      <c r="N8039">
        <v>0</v>
      </c>
      <c r="O8039">
        <v>0</v>
      </c>
      <c r="P8039">
        <v>104</v>
      </c>
      <c r="Q8039">
        <v>383</v>
      </c>
      <c r="R8039">
        <v>0</v>
      </c>
      <c r="S8039">
        <v>0</v>
      </c>
      <c r="T8039">
        <v>42.293332999999997</v>
      </c>
      <c r="U8039">
        <v>155.753333</v>
      </c>
    </row>
    <row r="8040" spans="1:21" x14ac:dyDescent="0.25">
      <c r="A8040" t="s">
        <v>30201</v>
      </c>
      <c r="B8040">
        <v>1</v>
      </c>
      <c r="C8040" t="s">
        <v>79</v>
      </c>
      <c r="D8040" t="s">
        <v>115</v>
      </c>
      <c r="E8040" t="s">
        <v>28484</v>
      </c>
      <c r="F8040" t="s">
        <v>5012</v>
      </c>
      <c r="G8040" t="s">
        <v>72</v>
      </c>
      <c r="H8040" t="s">
        <v>129</v>
      </c>
      <c r="I8040" t="s">
        <v>22</v>
      </c>
      <c r="J8040" t="s">
        <v>141</v>
      </c>
      <c r="K8040" t="s">
        <v>30202</v>
      </c>
      <c r="L8040" t="s">
        <v>30203</v>
      </c>
      <c r="M8040">
        <v>1.9383333330000001</v>
      </c>
      <c r="N8040">
        <v>0</v>
      </c>
      <c r="O8040">
        <v>0</v>
      </c>
      <c r="P8040">
        <v>8</v>
      </c>
      <c r="Q8040">
        <v>15</v>
      </c>
      <c r="R8040">
        <v>0</v>
      </c>
      <c r="S8040">
        <v>0</v>
      </c>
      <c r="T8040">
        <v>15.506667</v>
      </c>
      <c r="U8040">
        <v>29.074999999999999</v>
      </c>
    </row>
    <row r="8041" spans="1:21" x14ac:dyDescent="0.25">
      <c r="A8041" t="s">
        <v>30204</v>
      </c>
      <c r="B8041">
        <v>1</v>
      </c>
      <c r="C8041" t="s">
        <v>79</v>
      </c>
      <c r="D8041" t="s">
        <v>115</v>
      </c>
      <c r="E8041" t="s">
        <v>30205</v>
      </c>
      <c r="F8041" t="s">
        <v>5012</v>
      </c>
      <c r="G8041" t="s">
        <v>72</v>
      </c>
      <c r="H8041" t="s">
        <v>129</v>
      </c>
      <c r="I8041" t="s">
        <v>22</v>
      </c>
      <c r="J8041" t="s">
        <v>141</v>
      </c>
      <c r="K8041" t="s">
        <v>30206</v>
      </c>
      <c r="L8041" t="s">
        <v>30207</v>
      </c>
      <c r="M8041">
        <v>2.1291666660000002</v>
      </c>
      <c r="N8041">
        <v>0</v>
      </c>
      <c r="O8041">
        <v>0</v>
      </c>
      <c r="P8041">
        <v>1</v>
      </c>
      <c r="Q8041">
        <v>12</v>
      </c>
      <c r="R8041">
        <v>0</v>
      </c>
      <c r="S8041">
        <v>0</v>
      </c>
      <c r="T8041">
        <v>2.1291669999999998</v>
      </c>
      <c r="U8041">
        <v>25.55</v>
      </c>
    </row>
    <row r="8042" spans="1:21" x14ac:dyDescent="0.25">
      <c r="A8042" t="s">
        <v>30208</v>
      </c>
      <c r="B8042">
        <v>1</v>
      </c>
      <c r="C8042" t="s">
        <v>79</v>
      </c>
      <c r="D8042" t="s">
        <v>115</v>
      </c>
      <c r="E8042" t="s">
        <v>30209</v>
      </c>
      <c r="F8042" t="s">
        <v>150</v>
      </c>
      <c r="G8042" t="s">
        <v>72</v>
      </c>
      <c r="H8042" t="s">
        <v>129</v>
      </c>
      <c r="I8042" t="s">
        <v>22</v>
      </c>
      <c r="J8042" t="s">
        <v>141</v>
      </c>
      <c r="K8042" t="s">
        <v>30210</v>
      </c>
      <c r="L8042" t="s">
        <v>30211</v>
      </c>
      <c r="M8042">
        <v>1.8477777769999999</v>
      </c>
      <c r="N8042">
        <v>0</v>
      </c>
      <c r="O8042">
        <v>0</v>
      </c>
      <c r="P8042">
        <v>5</v>
      </c>
      <c r="Q8042">
        <v>56</v>
      </c>
      <c r="R8042">
        <v>0</v>
      </c>
      <c r="S8042">
        <v>0</v>
      </c>
      <c r="T8042">
        <v>9.2388890000000004</v>
      </c>
      <c r="U8042">
        <v>103.475556</v>
      </c>
    </row>
    <row r="8043" spans="1:21" x14ac:dyDescent="0.25">
      <c r="A8043" t="s">
        <v>30212</v>
      </c>
      <c r="B8043">
        <v>1</v>
      </c>
      <c r="C8043" t="s">
        <v>79</v>
      </c>
      <c r="D8043" t="s">
        <v>115</v>
      </c>
      <c r="E8043" t="s">
        <v>30213</v>
      </c>
      <c r="F8043" t="s">
        <v>4986</v>
      </c>
      <c r="G8043" t="s">
        <v>71</v>
      </c>
      <c r="H8043" t="s">
        <v>129</v>
      </c>
      <c r="I8043" t="s">
        <v>22</v>
      </c>
      <c r="J8043" t="s">
        <v>141</v>
      </c>
      <c r="K8043" t="s">
        <v>30214</v>
      </c>
      <c r="L8043" t="s">
        <v>30215</v>
      </c>
      <c r="M8043">
        <v>1.9155555550000001</v>
      </c>
      <c r="N8043">
        <v>0</v>
      </c>
      <c r="O8043">
        <v>0</v>
      </c>
      <c r="P8043">
        <v>0</v>
      </c>
      <c r="Q8043">
        <v>14</v>
      </c>
      <c r="R8043">
        <v>0</v>
      </c>
      <c r="S8043">
        <v>0</v>
      </c>
      <c r="T8043">
        <v>0</v>
      </c>
      <c r="U8043">
        <v>26.817778000000001</v>
      </c>
    </row>
    <row r="8044" spans="1:21" x14ac:dyDescent="0.25">
      <c r="A8044" t="s">
        <v>30216</v>
      </c>
      <c r="B8044">
        <v>1</v>
      </c>
      <c r="C8044" t="s">
        <v>79</v>
      </c>
      <c r="D8044" t="s">
        <v>115</v>
      </c>
      <c r="E8044" t="s">
        <v>30217</v>
      </c>
      <c r="F8044" t="s">
        <v>5012</v>
      </c>
      <c r="G8044" t="s">
        <v>72</v>
      </c>
      <c r="H8044" t="s">
        <v>129</v>
      </c>
      <c r="I8044" t="s">
        <v>22</v>
      </c>
      <c r="J8044" t="s">
        <v>141</v>
      </c>
      <c r="K8044" t="s">
        <v>30218</v>
      </c>
      <c r="L8044" t="s">
        <v>30219</v>
      </c>
      <c r="M8044">
        <v>3.2438888879999999</v>
      </c>
      <c r="N8044">
        <v>0</v>
      </c>
      <c r="O8044">
        <v>0</v>
      </c>
      <c r="P8044">
        <v>1</v>
      </c>
      <c r="Q8044">
        <v>0</v>
      </c>
      <c r="R8044">
        <v>0</v>
      </c>
      <c r="S8044">
        <v>0</v>
      </c>
      <c r="T8044">
        <v>3.2438889999999998</v>
      </c>
      <c r="U8044">
        <v>0</v>
      </c>
    </row>
    <row r="8045" spans="1:21" x14ac:dyDescent="0.25">
      <c r="A8045" t="s">
        <v>30220</v>
      </c>
      <c r="B8045">
        <v>1</v>
      </c>
      <c r="C8045" t="s">
        <v>79</v>
      </c>
      <c r="D8045" t="s">
        <v>115</v>
      </c>
      <c r="E8045" t="s">
        <v>30140</v>
      </c>
      <c r="F8045" t="s">
        <v>140</v>
      </c>
      <c r="G8045" t="s">
        <v>72</v>
      </c>
      <c r="H8045" t="s">
        <v>168</v>
      </c>
      <c r="I8045" t="s">
        <v>22</v>
      </c>
      <c r="J8045" t="s">
        <v>141</v>
      </c>
      <c r="K8045" t="s">
        <v>30221</v>
      </c>
      <c r="L8045" t="s">
        <v>30222</v>
      </c>
      <c r="M8045">
        <v>1.6111111000000001E-2</v>
      </c>
      <c r="N8045">
        <v>0</v>
      </c>
      <c r="O8045">
        <v>0</v>
      </c>
      <c r="P8045">
        <v>104</v>
      </c>
      <c r="Q8045">
        <v>383</v>
      </c>
      <c r="R8045">
        <v>0</v>
      </c>
      <c r="S8045">
        <v>0</v>
      </c>
      <c r="T8045">
        <v>1.675556</v>
      </c>
      <c r="U8045">
        <v>6.1705560000000004</v>
      </c>
    </row>
    <row r="8046" spans="1:21" x14ac:dyDescent="0.25">
      <c r="A8046" t="s">
        <v>30223</v>
      </c>
      <c r="B8046">
        <v>1</v>
      </c>
      <c r="C8046" t="s">
        <v>79</v>
      </c>
      <c r="D8046" t="s">
        <v>115</v>
      </c>
      <c r="E8046" t="s">
        <v>30224</v>
      </c>
      <c r="F8046" t="s">
        <v>5012</v>
      </c>
      <c r="G8046" t="s">
        <v>72</v>
      </c>
      <c r="H8046" t="s">
        <v>129</v>
      </c>
      <c r="I8046" t="s">
        <v>22</v>
      </c>
      <c r="J8046" t="s">
        <v>141</v>
      </c>
      <c r="K8046" t="s">
        <v>30225</v>
      </c>
      <c r="L8046" t="s">
        <v>30226</v>
      </c>
      <c r="M8046">
        <v>0.525277777</v>
      </c>
      <c r="N8046">
        <v>0</v>
      </c>
      <c r="O8046">
        <v>0</v>
      </c>
      <c r="P8046">
        <v>9</v>
      </c>
      <c r="Q8046">
        <v>0</v>
      </c>
      <c r="R8046">
        <v>0</v>
      </c>
      <c r="S8046">
        <v>0</v>
      </c>
      <c r="T8046">
        <v>4.7275</v>
      </c>
      <c r="U8046">
        <v>0</v>
      </c>
    </row>
    <row r="8047" spans="1:21" x14ac:dyDescent="0.25">
      <c r="A8047" t="s">
        <v>30227</v>
      </c>
      <c r="B8047">
        <v>1</v>
      </c>
      <c r="C8047" t="s">
        <v>79</v>
      </c>
      <c r="D8047" t="s">
        <v>111</v>
      </c>
      <c r="E8047" t="s">
        <v>30228</v>
      </c>
      <c r="F8047" t="s">
        <v>5012</v>
      </c>
      <c r="G8047" t="s">
        <v>72</v>
      </c>
      <c r="H8047" t="s">
        <v>129</v>
      </c>
      <c r="I8047" t="s">
        <v>22</v>
      </c>
      <c r="J8047" t="s">
        <v>141</v>
      </c>
      <c r="K8047" t="s">
        <v>30229</v>
      </c>
      <c r="L8047" t="s">
        <v>30230</v>
      </c>
      <c r="M8047">
        <v>1.974444444</v>
      </c>
      <c r="N8047">
        <v>0</v>
      </c>
      <c r="O8047">
        <v>0</v>
      </c>
      <c r="P8047">
        <v>1</v>
      </c>
      <c r="Q8047">
        <v>41</v>
      </c>
      <c r="R8047">
        <v>0</v>
      </c>
      <c r="S8047">
        <v>0</v>
      </c>
      <c r="T8047">
        <v>1.9744440000000001</v>
      </c>
      <c r="U8047">
        <v>80.952222000000006</v>
      </c>
    </row>
    <row r="8048" spans="1:21" x14ac:dyDescent="0.25">
      <c r="A8048" t="s">
        <v>30231</v>
      </c>
      <c r="B8048">
        <v>1</v>
      </c>
      <c r="C8048" t="s">
        <v>79</v>
      </c>
      <c r="D8048" t="s">
        <v>111</v>
      </c>
      <c r="E8048" t="s">
        <v>30228</v>
      </c>
      <c r="F8048" t="s">
        <v>5012</v>
      </c>
      <c r="G8048" t="s">
        <v>72</v>
      </c>
      <c r="H8048" t="s">
        <v>129</v>
      </c>
      <c r="I8048" t="s">
        <v>22</v>
      </c>
      <c r="J8048" t="s">
        <v>141</v>
      </c>
      <c r="K8048" t="s">
        <v>30232</v>
      </c>
      <c r="L8048" t="s">
        <v>30233</v>
      </c>
      <c r="M8048">
        <v>0.77444444400000001</v>
      </c>
      <c r="N8048">
        <v>0</v>
      </c>
      <c r="O8048">
        <v>0</v>
      </c>
      <c r="P8048">
        <v>1</v>
      </c>
      <c r="Q8048">
        <v>41</v>
      </c>
      <c r="R8048">
        <v>0</v>
      </c>
      <c r="S8048">
        <v>0</v>
      </c>
      <c r="T8048">
        <v>0.77444400000000002</v>
      </c>
      <c r="U8048">
        <v>31.752222</v>
      </c>
    </row>
    <row r="8049" spans="1:21" x14ac:dyDescent="0.25">
      <c r="A8049" t="s">
        <v>30234</v>
      </c>
      <c r="B8049">
        <v>1</v>
      </c>
      <c r="C8049" t="s">
        <v>79</v>
      </c>
      <c r="D8049" t="s">
        <v>114</v>
      </c>
      <c r="E8049" t="s">
        <v>30235</v>
      </c>
      <c r="F8049" t="s">
        <v>5012</v>
      </c>
      <c r="G8049" t="s">
        <v>72</v>
      </c>
      <c r="H8049" t="s">
        <v>129</v>
      </c>
      <c r="I8049" t="s">
        <v>22</v>
      </c>
      <c r="J8049" t="s">
        <v>141</v>
      </c>
      <c r="K8049" t="s">
        <v>30236</v>
      </c>
      <c r="L8049" t="s">
        <v>30237</v>
      </c>
      <c r="M8049">
        <v>3.3319444439999999</v>
      </c>
      <c r="N8049">
        <v>0</v>
      </c>
      <c r="O8049">
        <v>0</v>
      </c>
      <c r="P8049">
        <v>1</v>
      </c>
      <c r="Q8049">
        <v>53</v>
      </c>
      <c r="R8049">
        <v>0</v>
      </c>
      <c r="S8049">
        <v>0</v>
      </c>
      <c r="T8049">
        <v>3.331944</v>
      </c>
      <c r="U8049">
        <v>176.59305599999999</v>
      </c>
    </row>
    <row r="8050" spans="1:21" x14ac:dyDescent="0.25">
      <c r="A8050" t="s">
        <v>30238</v>
      </c>
      <c r="B8050">
        <v>1</v>
      </c>
      <c r="C8050" t="s">
        <v>79</v>
      </c>
      <c r="D8050" t="s">
        <v>114</v>
      </c>
      <c r="E8050" t="s">
        <v>30239</v>
      </c>
      <c r="F8050" t="s">
        <v>128</v>
      </c>
      <c r="G8050" t="s">
        <v>71</v>
      </c>
      <c r="H8050" t="s">
        <v>129</v>
      </c>
      <c r="I8050" t="s">
        <v>22</v>
      </c>
      <c r="J8050" t="s">
        <v>130</v>
      </c>
      <c r="K8050" t="s">
        <v>30240</v>
      </c>
      <c r="L8050" t="s">
        <v>30241</v>
      </c>
      <c r="M8050">
        <v>1.5256461109999999</v>
      </c>
      <c r="N8050">
        <v>0</v>
      </c>
      <c r="O8050">
        <v>0</v>
      </c>
      <c r="P8050">
        <v>2</v>
      </c>
      <c r="Q8050">
        <v>65</v>
      </c>
      <c r="R8050">
        <v>0</v>
      </c>
      <c r="S8050">
        <v>0</v>
      </c>
      <c r="T8050">
        <v>3.0512920000000001</v>
      </c>
      <c r="U8050">
        <v>99.166996999999995</v>
      </c>
    </row>
    <row r="8051" spans="1:21" x14ac:dyDescent="0.25">
      <c r="A8051" t="s">
        <v>30242</v>
      </c>
      <c r="B8051">
        <v>1</v>
      </c>
      <c r="C8051" t="s">
        <v>79</v>
      </c>
      <c r="D8051" t="s">
        <v>114</v>
      </c>
      <c r="E8051" t="s">
        <v>30243</v>
      </c>
      <c r="F8051" t="s">
        <v>5012</v>
      </c>
      <c r="G8051" t="s">
        <v>72</v>
      </c>
      <c r="H8051" t="s">
        <v>129</v>
      </c>
      <c r="I8051" t="s">
        <v>22</v>
      </c>
      <c r="J8051" t="s">
        <v>141</v>
      </c>
      <c r="K8051" t="s">
        <v>30244</v>
      </c>
      <c r="L8051" t="s">
        <v>30245</v>
      </c>
      <c r="M8051">
        <v>2.2436111109999999</v>
      </c>
      <c r="N8051">
        <v>0</v>
      </c>
      <c r="O8051">
        <v>0</v>
      </c>
      <c r="P8051">
        <v>1</v>
      </c>
      <c r="Q8051">
        <v>22</v>
      </c>
      <c r="R8051">
        <v>0</v>
      </c>
      <c r="S8051">
        <v>0</v>
      </c>
      <c r="T8051">
        <v>2.243611</v>
      </c>
      <c r="U8051">
        <v>49.359444000000003</v>
      </c>
    </row>
    <row r="8052" spans="1:21" x14ac:dyDescent="0.25">
      <c r="A8052" t="s">
        <v>30246</v>
      </c>
      <c r="B8052">
        <v>1</v>
      </c>
      <c r="C8052" t="s">
        <v>79</v>
      </c>
      <c r="D8052" t="s">
        <v>114</v>
      </c>
      <c r="E8052" t="s">
        <v>1219</v>
      </c>
      <c r="F8052" t="s">
        <v>5012</v>
      </c>
      <c r="G8052" t="s">
        <v>72</v>
      </c>
      <c r="H8052" t="s">
        <v>129</v>
      </c>
      <c r="I8052" t="s">
        <v>22</v>
      </c>
      <c r="J8052" t="s">
        <v>141</v>
      </c>
      <c r="K8052" t="s">
        <v>30247</v>
      </c>
      <c r="L8052" t="s">
        <v>30248</v>
      </c>
      <c r="M8052">
        <v>2.8508333330000002</v>
      </c>
      <c r="N8052">
        <v>0</v>
      </c>
      <c r="O8052">
        <v>0</v>
      </c>
      <c r="P8052">
        <v>1</v>
      </c>
      <c r="Q8052">
        <v>15</v>
      </c>
      <c r="R8052">
        <v>0</v>
      </c>
      <c r="S8052">
        <v>0</v>
      </c>
      <c r="T8052">
        <v>2.8508330000000002</v>
      </c>
      <c r="U8052">
        <v>42.762500000000003</v>
      </c>
    </row>
    <row r="8053" spans="1:21" x14ac:dyDescent="0.25">
      <c r="A8053" t="s">
        <v>30249</v>
      </c>
      <c r="B8053">
        <v>1</v>
      </c>
      <c r="C8053" t="s">
        <v>79</v>
      </c>
      <c r="D8053" t="s">
        <v>114</v>
      </c>
      <c r="E8053" t="s">
        <v>30250</v>
      </c>
      <c r="F8053" t="s">
        <v>5012</v>
      </c>
      <c r="G8053" t="s">
        <v>72</v>
      </c>
      <c r="H8053" t="s">
        <v>129</v>
      </c>
      <c r="I8053" t="s">
        <v>22</v>
      </c>
      <c r="J8053" t="s">
        <v>141</v>
      </c>
      <c r="K8053" t="s">
        <v>30251</v>
      </c>
      <c r="L8053" t="s">
        <v>30252</v>
      </c>
      <c r="M8053">
        <v>1.4102777769999999</v>
      </c>
      <c r="N8053">
        <v>0</v>
      </c>
      <c r="O8053">
        <v>0</v>
      </c>
      <c r="P8053">
        <v>1</v>
      </c>
      <c r="Q8053">
        <v>40</v>
      </c>
      <c r="R8053">
        <v>0</v>
      </c>
      <c r="S8053">
        <v>0</v>
      </c>
      <c r="T8053">
        <v>1.4102779999999999</v>
      </c>
      <c r="U8053">
        <v>56.411110999999998</v>
      </c>
    </row>
    <row r="8054" spans="1:21" x14ac:dyDescent="0.25">
      <c r="A8054" t="s">
        <v>30253</v>
      </c>
      <c r="B8054">
        <v>1</v>
      </c>
      <c r="C8054" t="s">
        <v>79</v>
      </c>
      <c r="D8054" t="s">
        <v>114</v>
      </c>
      <c r="E8054" t="s">
        <v>30250</v>
      </c>
      <c r="F8054" t="s">
        <v>5012</v>
      </c>
      <c r="G8054" t="s">
        <v>72</v>
      </c>
      <c r="H8054" t="s">
        <v>129</v>
      </c>
      <c r="I8054" t="s">
        <v>22</v>
      </c>
      <c r="J8054" t="s">
        <v>141</v>
      </c>
      <c r="K8054" t="s">
        <v>30254</v>
      </c>
      <c r="L8054" t="s">
        <v>30255</v>
      </c>
      <c r="M8054">
        <v>0.90583333300000002</v>
      </c>
      <c r="N8054">
        <v>0</v>
      </c>
      <c r="O8054">
        <v>0</v>
      </c>
      <c r="P8054">
        <v>1</v>
      </c>
      <c r="Q8054">
        <v>40</v>
      </c>
      <c r="R8054">
        <v>0</v>
      </c>
      <c r="S8054">
        <v>0</v>
      </c>
      <c r="T8054">
        <v>0.905833</v>
      </c>
      <c r="U8054">
        <v>36.233333000000002</v>
      </c>
    </row>
    <row r="8055" spans="1:21" x14ac:dyDescent="0.25">
      <c r="A8055" t="s">
        <v>30256</v>
      </c>
      <c r="B8055">
        <v>1</v>
      </c>
      <c r="C8055" t="s">
        <v>79</v>
      </c>
      <c r="D8055" t="s">
        <v>114</v>
      </c>
      <c r="E8055" t="s">
        <v>1219</v>
      </c>
      <c r="F8055" t="s">
        <v>6456</v>
      </c>
      <c r="G8055" t="s">
        <v>72</v>
      </c>
      <c r="H8055" t="s">
        <v>129</v>
      </c>
      <c r="I8055" t="s">
        <v>22</v>
      </c>
      <c r="J8055" t="s">
        <v>141</v>
      </c>
      <c r="K8055" t="s">
        <v>30257</v>
      </c>
      <c r="L8055" t="s">
        <v>30258</v>
      </c>
      <c r="M8055">
        <v>4.2791666660000001</v>
      </c>
      <c r="N8055">
        <v>0</v>
      </c>
      <c r="O8055">
        <v>0</v>
      </c>
      <c r="P8055">
        <v>1</v>
      </c>
      <c r="Q8055">
        <v>15</v>
      </c>
      <c r="R8055">
        <v>0</v>
      </c>
      <c r="S8055">
        <v>0</v>
      </c>
      <c r="T8055">
        <v>4.2791670000000002</v>
      </c>
      <c r="U8055">
        <v>64.1875</v>
      </c>
    </row>
    <row r="8056" spans="1:21" x14ac:dyDescent="0.25">
      <c r="A8056" t="s">
        <v>30259</v>
      </c>
      <c r="B8056">
        <v>1</v>
      </c>
      <c r="C8056" t="s">
        <v>79</v>
      </c>
      <c r="D8056" t="s">
        <v>114</v>
      </c>
      <c r="E8056" t="s">
        <v>30260</v>
      </c>
      <c r="F8056" t="s">
        <v>128</v>
      </c>
      <c r="G8056" t="s">
        <v>71</v>
      </c>
      <c r="H8056" t="s">
        <v>129</v>
      </c>
      <c r="I8056" t="s">
        <v>22</v>
      </c>
      <c r="J8056" t="s">
        <v>130</v>
      </c>
      <c r="K8056" t="s">
        <v>30261</v>
      </c>
      <c r="L8056" t="s">
        <v>30262</v>
      </c>
      <c r="M8056">
        <v>2.0702777769999998</v>
      </c>
      <c r="N8056">
        <v>0</v>
      </c>
      <c r="O8056">
        <v>0</v>
      </c>
      <c r="P8056">
        <v>1</v>
      </c>
      <c r="Q8056">
        <v>40</v>
      </c>
      <c r="R8056">
        <v>0</v>
      </c>
      <c r="S8056">
        <v>0</v>
      </c>
      <c r="T8056">
        <v>2.0702780000000001</v>
      </c>
      <c r="U8056">
        <v>82.811110999999997</v>
      </c>
    </row>
    <row r="8057" spans="1:21" x14ac:dyDescent="0.25">
      <c r="A8057" t="s">
        <v>30263</v>
      </c>
      <c r="B8057">
        <v>1</v>
      </c>
      <c r="C8057" t="s">
        <v>79</v>
      </c>
      <c r="D8057" t="s">
        <v>110</v>
      </c>
      <c r="E8057" t="s">
        <v>30264</v>
      </c>
      <c r="F8057" t="s">
        <v>5012</v>
      </c>
      <c r="G8057" t="s">
        <v>72</v>
      </c>
      <c r="H8057" t="s">
        <v>129</v>
      </c>
      <c r="I8057" t="s">
        <v>22</v>
      </c>
      <c r="J8057" t="s">
        <v>141</v>
      </c>
      <c r="K8057" t="s">
        <v>30265</v>
      </c>
      <c r="L8057" t="s">
        <v>30266</v>
      </c>
      <c r="M8057">
        <v>2.523055555</v>
      </c>
      <c r="N8057">
        <v>0</v>
      </c>
      <c r="O8057">
        <v>0</v>
      </c>
      <c r="P8057">
        <v>2</v>
      </c>
      <c r="Q8057">
        <v>53</v>
      </c>
      <c r="R8057">
        <v>0</v>
      </c>
      <c r="S8057">
        <v>0</v>
      </c>
      <c r="T8057">
        <v>5.0461109999999998</v>
      </c>
      <c r="U8057">
        <v>133.72194400000001</v>
      </c>
    </row>
    <row r="8058" spans="1:21" x14ac:dyDescent="0.25">
      <c r="A8058" t="s">
        <v>30267</v>
      </c>
      <c r="B8058">
        <v>1</v>
      </c>
      <c r="C8058" t="s">
        <v>78</v>
      </c>
      <c r="D8058" t="s">
        <v>91</v>
      </c>
      <c r="E8058" t="s">
        <v>27463</v>
      </c>
      <c r="F8058" t="s">
        <v>177</v>
      </c>
      <c r="G8058" t="s">
        <v>72</v>
      </c>
      <c r="H8058" t="s">
        <v>129</v>
      </c>
      <c r="I8058" t="s">
        <v>22</v>
      </c>
      <c r="J8058" t="s">
        <v>130</v>
      </c>
      <c r="K8058" t="s">
        <v>30268</v>
      </c>
      <c r="L8058" t="s">
        <v>30269</v>
      </c>
      <c r="M8058">
        <v>8.8230555549999998</v>
      </c>
      <c r="N8058">
        <v>0</v>
      </c>
      <c r="O8058">
        <v>0</v>
      </c>
      <c r="P8058">
        <v>1</v>
      </c>
      <c r="Q8058">
        <v>26</v>
      </c>
      <c r="R8058">
        <v>0</v>
      </c>
      <c r="S8058">
        <v>0</v>
      </c>
      <c r="T8058">
        <v>8.8230559999999993</v>
      </c>
      <c r="U8058">
        <v>229.39944399999999</v>
      </c>
    </row>
    <row r="8059" spans="1:21" x14ac:dyDescent="0.25">
      <c r="A8059" t="s">
        <v>30270</v>
      </c>
      <c r="B8059">
        <v>1</v>
      </c>
      <c r="C8059" t="s">
        <v>78</v>
      </c>
      <c r="D8059" t="s">
        <v>91</v>
      </c>
      <c r="E8059" t="s">
        <v>30271</v>
      </c>
      <c r="F8059" t="s">
        <v>4986</v>
      </c>
      <c r="G8059" t="s">
        <v>71</v>
      </c>
      <c r="H8059" t="s">
        <v>129</v>
      </c>
      <c r="I8059" t="s">
        <v>22</v>
      </c>
      <c r="J8059" t="s">
        <v>141</v>
      </c>
      <c r="K8059" t="s">
        <v>30272</v>
      </c>
      <c r="L8059" t="s">
        <v>30273</v>
      </c>
      <c r="M8059">
        <v>2.5750000000000002</v>
      </c>
      <c r="N8059">
        <v>0</v>
      </c>
      <c r="O8059">
        <v>0</v>
      </c>
      <c r="P8059">
        <v>0</v>
      </c>
      <c r="Q8059">
        <v>20</v>
      </c>
      <c r="R8059">
        <v>0</v>
      </c>
      <c r="S8059">
        <v>0</v>
      </c>
      <c r="T8059">
        <v>0</v>
      </c>
      <c r="U8059">
        <v>51.5</v>
      </c>
    </row>
    <row r="8060" spans="1:21" x14ac:dyDescent="0.25">
      <c r="A8060" t="s">
        <v>30274</v>
      </c>
      <c r="B8060">
        <v>1</v>
      </c>
      <c r="C8060" t="s">
        <v>78</v>
      </c>
      <c r="D8060" t="s">
        <v>91</v>
      </c>
      <c r="E8060" t="s">
        <v>30275</v>
      </c>
      <c r="F8060" t="s">
        <v>4991</v>
      </c>
      <c r="G8060" t="s">
        <v>71</v>
      </c>
      <c r="H8060" t="s">
        <v>129</v>
      </c>
      <c r="I8060" t="s">
        <v>22</v>
      </c>
      <c r="J8060" t="s">
        <v>141</v>
      </c>
      <c r="K8060" t="s">
        <v>30276</v>
      </c>
      <c r="L8060" t="s">
        <v>30277</v>
      </c>
      <c r="M8060">
        <v>2.9616666660000002</v>
      </c>
      <c r="N8060">
        <v>0</v>
      </c>
      <c r="O8060">
        <v>0</v>
      </c>
      <c r="P8060">
        <v>0</v>
      </c>
      <c r="Q8060">
        <v>1</v>
      </c>
      <c r="R8060">
        <v>0</v>
      </c>
      <c r="S8060">
        <v>0</v>
      </c>
      <c r="T8060">
        <v>0</v>
      </c>
      <c r="U8060">
        <v>2.9616669999999998</v>
      </c>
    </row>
    <row r="8061" spans="1:21" x14ac:dyDescent="0.25">
      <c r="A8061" t="s">
        <v>30278</v>
      </c>
      <c r="B8061">
        <v>1</v>
      </c>
      <c r="C8061" t="s">
        <v>78</v>
      </c>
      <c r="D8061" t="s">
        <v>98</v>
      </c>
      <c r="E8061" t="s">
        <v>30279</v>
      </c>
      <c r="F8061" t="s">
        <v>4991</v>
      </c>
      <c r="G8061" t="s">
        <v>71</v>
      </c>
      <c r="H8061" t="s">
        <v>129</v>
      </c>
      <c r="I8061" t="s">
        <v>22</v>
      </c>
      <c r="J8061" t="s">
        <v>141</v>
      </c>
      <c r="K8061" t="s">
        <v>30280</v>
      </c>
      <c r="L8061" t="s">
        <v>30281</v>
      </c>
      <c r="M8061">
        <v>2.523055555</v>
      </c>
      <c r="N8061">
        <v>0</v>
      </c>
      <c r="O8061">
        <v>0</v>
      </c>
      <c r="P8061">
        <v>0</v>
      </c>
      <c r="Q8061">
        <v>2</v>
      </c>
      <c r="R8061">
        <v>0</v>
      </c>
      <c r="S8061">
        <v>0</v>
      </c>
      <c r="T8061">
        <v>0</v>
      </c>
      <c r="U8061">
        <v>5.0461109999999998</v>
      </c>
    </row>
    <row r="8062" spans="1:21" x14ac:dyDescent="0.25">
      <c r="A8062" t="s">
        <v>30282</v>
      </c>
      <c r="B8062">
        <v>1</v>
      </c>
      <c r="C8062" t="s">
        <v>78</v>
      </c>
      <c r="D8062" t="s">
        <v>98</v>
      </c>
      <c r="E8062" t="s">
        <v>30283</v>
      </c>
      <c r="F8062" t="s">
        <v>6241</v>
      </c>
      <c r="G8062" t="s">
        <v>71</v>
      </c>
      <c r="H8062" t="s">
        <v>129</v>
      </c>
      <c r="I8062" t="s">
        <v>22</v>
      </c>
      <c r="J8062" t="s">
        <v>141</v>
      </c>
      <c r="K8062" t="s">
        <v>30284</v>
      </c>
      <c r="L8062" t="s">
        <v>30285</v>
      </c>
      <c r="M8062">
        <v>1.514444444</v>
      </c>
      <c r="N8062">
        <v>0</v>
      </c>
      <c r="O8062">
        <v>26</v>
      </c>
      <c r="P8062">
        <v>0</v>
      </c>
      <c r="Q8062">
        <v>2</v>
      </c>
      <c r="R8062">
        <v>0</v>
      </c>
      <c r="S8062">
        <v>39.375556000000003</v>
      </c>
      <c r="T8062">
        <v>0</v>
      </c>
      <c r="U8062">
        <v>3.0288889999999999</v>
      </c>
    </row>
    <row r="8063" spans="1:21" x14ac:dyDescent="0.25">
      <c r="A8063" t="s">
        <v>30286</v>
      </c>
      <c r="B8063">
        <v>1</v>
      </c>
      <c r="C8063" t="s">
        <v>78</v>
      </c>
      <c r="D8063" t="s">
        <v>98</v>
      </c>
      <c r="E8063" t="s">
        <v>30287</v>
      </c>
      <c r="F8063" t="s">
        <v>4991</v>
      </c>
      <c r="G8063" t="s">
        <v>71</v>
      </c>
      <c r="H8063" t="s">
        <v>129</v>
      </c>
      <c r="I8063" t="s">
        <v>22</v>
      </c>
      <c r="J8063" t="s">
        <v>141</v>
      </c>
      <c r="K8063" t="s">
        <v>30288</v>
      </c>
      <c r="L8063" t="s">
        <v>30289</v>
      </c>
      <c r="M8063">
        <v>1.445277777</v>
      </c>
      <c r="N8063">
        <v>0</v>
      </c>
      <c r="O8063">
        <v>1</v>
      </c>
      <c r="P8063">
        <v>0</v>
      </c>
      <c r="Q8063">
        <v>0</v>
      </c>
      <c r="R8063">
        <v>0</v>
      </c>
      <c r="S8063">
        <v>1.4452780000000001</v>
      </c>
      <c r="T8063">
        <v>0</v>
      </c>
      <c r="U8063">
        <v>0</v>
      </c>
    </row>
    <row r="8064" spans="1:21" x14ac:dyDescent="0.25">
      <c r="A8064" t="s">
        <v>30290</v>
      </c>
      <c r="B8064">
        <v>1</v>
      </c>
      <c r="C8064" t="s">
        <v>78</v>
      </c>
      <c r="D8064" t="s">
        <v>98</v>
      </c>
      <c r="E8064" t="s">
        <v>30291</v>
      </c>
      <c r="F8064" t="s">
        <v>4991</v>
      </c>
      <c r="G8064" t="s">
        <v>71</v>
      </c>
      <c r="H8064" t="s">
        <v>129</v>
      </c>
      <c r="I8064" t="s">
        <v>22</v>
      </c>
      <c r="J8064" t="s">
        <v>141</v>
      </c>
      <c r="K8064" t="s">
        <v>30292</v>
      </c>
      <c r="L8064" t="s">
        <v>30293</v>
      </c>
      <c r="M8064">
        <v>6.6969444439999997</v>
      </c>
      <c r="N8064">
        <v>0</v>
      </c>
      <c r="O8064">
        <v>0</v>
      </c>
      <c r="P8064">
        <v>0</v>
      </c>
      <c r="Q8064">
        <v>1</v>
      </c>
      <c r="R8064">
        <v>0</v>
      </c>
      <c r="S8064">
        <v>0</v>
      </c>
      <c r="T8064">
        <v>0</v>
      </c>
      <c r="U8064">
        <v>6.6969440000000002</v>
      </c>
    </row>
    <row r="8065" spans="1:21" x14ac:dyDescent="0.25">
      <c r="A8065" t="s">
        <v>30294</v>
      </c>
      <c r="B8065">
        <v>1</v>
      </c>
      <c r="C8065" t="s">
        <v>78</v>
      </c>
      <c r="D8065" t="s">
        <v>98</v>
      </c>
      <c r="E8065" t="s">
        <v>30283</v>
      </c>
      <c r="F8065" t="s">
        <v>5029</v>
      </c>
      <c r="G8065" t="s">
        <v>71</v>
      </c>
      <c r="H8065" t="s">
        <v>129</v>
      </c>
      <c r="I8065" t="s">
        <v>22</v>
      </c>
      <c r="J8065" t="s">
        <v>141</v>
      </c>
      <c r="K8065" t="s">
        <v>30295</v>
      </c>
      <c r="L8065" t="s">
        <v>30296</v>
      </c>
      <c r="M8065">
        <v>0.97944444399999997</v>
      </c>
      <c r="N8065">
        <v>0</v>
      </c>
      <c r="O8065">
        <v>26</v>
      </c>
      <c r="P8065">
        <v>0</v>
      </c>
      <c r="Q8065">
        <v>2</v>
      </c>
      <c r="R8065">
        <v>0</v>
      </c>
      <c r="S8065">
        <v>25.465555999999999</v>
      </c>
      <c r="T8065">
        <v>0</v>
      </c>
      <c r="U8065">
        <v>1.9588890000000001</v>
      </c>
    </row>
    <row r="8066" spans="1:21" x14ac:dyDescent="0.25">
      <c r="A8066" t="s">
        <v>30297</v>
      </c>
      <c r="B8066">
        <v>1</v>
      </c>
      <c r="C8066" t="s">
        <v>78</v>
      </c>
      <c r="D8066" t="s">
        <v>98</v>
      </c>
      <c r="E8066" t="s">
        <v>30298</v>
      </c>
      <c r="F8066" t="s">
        <v>4991</v>
      </c>
      <c r="G8066" t="s">
        <v>71</v>
      </c>
      <c r="H8066" t="s">
        <v>129</v>
      </c>
      <c r="I8066" t="s">
        <v>22</v>
      </c>
      <c r="J8066" t="s">
        <v>141</v>
      </c>
      <c r="K8066" t="s">
        <v>30299</v>
      </c>
      <c r="L8066" t="s">
        <v>30300</v>
      </c>
      <c r="M8066">
        <v>4.4047222220000002</v>
      </c>
      <c r="N8066">
        <v>0</v>
      </c>
      <c r="O8066">
        <v>0</v>
      </c>
      <c r="P8066">
        <v>0</v>
      </c>
      <c r="Q8066">
        <v>1</v>
      </c>
      <c r="R8066">
        <v>0</v>
      </c>
      <c r="S8066">
        <v>0</v>
      </c>
      <c r="T8066">
        <v>0</v>
      </c>
      <c r="U8066">
        <v>4.4047219999999996</v>
      </c>
    </row>
    <row r="8067" spans="1:21" x14ac:dyDescent="0.25">
      <c r="A8067" t="s">
        <v>30301</v>
      </c>
      <c r="B8067">
        <v>1</v>
      </c>
      <c r="C8067" t="s">
        <v>78</v>
      </c>
      <c r="D8067" t="s">
        <v>98</v>
      </c>
      <c r="E8067" t="s">
        <v>30298</v>
      </c>
      <c r="F8067" t="s">
        <v>4991</v>
      </c>
      <c r="G8067" t="s">
        <v>71</v>
      </c>
      <c r="H8067" t="s">
        <v>129</v>
      </c>
      <c r="I8067" t="s">
        <v>22</v>
      </c>
      <c r="J8067" t="s">
        <v>141</v>
      </c>
      <c r="K8067" t="s">
        <v>30302</v>
      </c>
      <c r="L8067" t="s">
        <v>30303</v>
      </c>
      <c r="M8067">
        <v>3.7638888879999999</v>
      </c>
      <c r="N8067">
        <v>0</v>
      </c>
      <c r="O8067">
        <v>0</v>
      </c>
      <c r="P8067">
        <v>0</v>
      </c>
      <c r="Q8067">
        <v>1</v>
      </c>
      <c r="R8067">
        <v>0</v>
      </c>
      <c r="S8067">
        <v>0</v>
      </c>
      <c r="T8067">
        <v>0</v>
      </c>
      <c r="U8067">
        <v>3.7638889999999998</v>
      </c>
    </row>
    <row r="8068" spans="1:21" x14ac:dyDescent="0.25">
      <c r="A8068" t="s">
        <v>30304</v>
      </c>
      <c r="B8068">
        <v>1</v>
      </c>
      <c r="C8068" t="s">
        <v>78</v>
      </c>
      <c r="D8068" t="s">
        <v>98</v>
      </c>
      <c r="E8068" t="s">
        <v>30305</v>
      </c>
      <c r="F8068" t="s">
        <v>2199</v>
      </c>
      <c r="G8068" t="s">
        <v>71</v>
      </c>
      <c r="H8068" t="s">
        <v>129</v>
      </c>
      <c r="I8068" t="s">
        <v>22</v>
      </c>
      <c r="J8068" t="s">
        <v>141</v>
      </c>
      <c r="K8068" t="s">
        <v>30306</v>
      </c>
      <c r="L8068" t="s">
        <v>30307</v>
      </c>
      <c r="M8068">
        <v>4.2244444440000004</v>
      </c>
      <c r="N8068">
        <v>0</v>
      </c>
      <c r="O8068">
        <v>1</v>
      </c>
      <c r="P8068">
        <v>0</v>
      </c>
      <c r="Q8068">
        <v>0</v>
      </c>
      <c r="R8068">
        <v>0</v>
      </c>
      <c r="S8068">
        <v>4.2244440000000001</v>
      </c>
      <c r="T8068">
        <v>0</v>
      </c>
      <c r="U8068">
        <v>0</v>
      </c>
    </row>
    <row r="8069" spans="1:21" x14ac:dyDescent="0.25">
      <c r="A8069" t="s">
        <v>30308</v>
      </c>
      <c r="B8069">
        <v>1</v>
      </c>
      <c r="C8069" t="s">
        <v>79</v>
      </c>
      <c r="D8069" t="s">
        <v>119</v>
      </c>
      <c r="E8069" t="s">
        <v>30309</v>
      </c>
      <c r="F8069" t="s">
        <v>5012</v>
      </c>
      <c r="G8069" t="s">
        <v>72</v>
      </c>
      <c r="H8069" t="s">
        <v>129</v>
      </c>
      <c r="I8069" t="s">
        <v>22</v>
      </c>
      <c r="J8069" t="s">
        <v>141</v>
      </c>
      <c r="K8069" t="s">
        <v>30310</v>
      </c>
      <c r="L8069" t="s">
        <v>30311</v>
      </c>
      <c r="M8069">
        <v>5.2074999999999996</v>
      </c>
      <c r="N8069">
        <v>0</v>
      </c>
      <c r="O8069">
        <v>0</v>
      </c>
      <c r="P8069">
        <v>1</v>
      </c>
      <c r="Q8069">
        <v>30</v>
      </c>
      <c r="R8069">
        <v>0</v>
      </c>
      <c r="S8069">
        <v>0</v>
      </c>
      <c r="T8069">
        <v>5.2074999999999996</v>
      </c>
      <c r="U8069">
        <v>156.22499999999999</v>
      </c>
    </row>
    <row r="8070" spans="1:21" x14ac:dyDescent="0.25">
      <c r="A8070" t="s">
        <v>30312</v>
      </c>
      <c r="B8070">
        <v>1</v>
      </c>
      <c r="C8070" t="s">
        <v>79</v>
      </c>
      <c r="D8070" t="s">
        <v>111</v>
      </c>
      <c r="E8070" t="s">
        <v>30313</v>
      </c>
      <c r="F8070" t="s">
        <v>140</v>
      </c>
      <c r="G8070" t="s">
        <v>72</v>
      </c>
      <c r="H8070" t="s">
        <v>129</v>
      </c>
      <c r="I8070" t="s">
        <v>22</v>
      </c>
      <c r="J8070" t="s">
        <v>141</v>
      </c>
      <c r="K8070" t="s">
        <v>30314</v>
      </c>
      <c r="L8070" t="s">
        <v>30315</v>
      </c>
      <c r="M8070">
        <v>0.15222222199999999</v>
      </c>
      <c r="N8070">
        <v>4</v>
      </c>
      <c r="O8070">
        <v>262</v>
      </c>
      <c r="P8070">
        <v>30</v>
      </c>
      <c r="Q8070">
        <v>609</v>
      </c>
      <c r="R8070">
        <v>0.60888900000000001</v>
      </c>
      <c r="S8070">
        <v>39.882221999999999</v>
      </c>
      <c r="T8070">
        <v>4.5666669999999998</v>
      </c>
      <c r="U8070">
        <v>92.703333000000001</v>
      </c>
    </row>
    <row r="8071" spans="1:21" x14ac:dyDescent="0.25">
      <c r="A8071" t="s">
        <v>30316</v>
      </c>
      <c r="B8071">
        <v>1</v>
      </c>
      <c r="C8071" t="s">
        <v>79</v>
      </c>
      <c r="D8071" t="s">
        <v>111</v>
      </c>
      <c r="E8071" t="s">
        <v>30313</v>
      </c>
      <c r="F8071" t="s">
        <v>140</v>
      </c>
      <c r="G8071" t="s">
        <v>72</v>
      </c>
      <c r="H8071" t="s">
        <v>129</v>
      </c>
      <c r="I8071" t="s">
        <v>22</v>
      </c>
      <c r="J8071" t="s">
        <v>141</v>
      </c>
      <c r="K8071" t="s">
        <v>1236</v>
      </c>
      <c r="L8071" t="s">
        <v>1237</v>
      </c>
      <c r="M8071">
        <v>0.68444444400000004</v>
      </c>
      <c r="N8071">
        <v>0</v>
      </c>
      <c r="O8071">
        <v>0</v>
      </c>
      <c r="P8071">
        <v>1</v>
      </c>
      <c r="Q8071">
        <v>40</v>
      </c>
      <c r="R8071">
        <v>0</v>
      </c>
      <c r="S8071">
        <v>0</v>
      </c>
      <c r="T8071">
        <v>0.68444400000000005</v>
      </c>
      <c r="U8071">
        <v>27.377777999999999</v>
      </c>
    </row>
    <row r="8072" spans="1:21" x14ac:dyDescent="0.25">
      <c r="A8072" t="s">
        <v>30317</v>
      </c>
      <c r="B8072">
        <v>1</v>
      </c>
      <c r="C8072" t="s">
        <v>79</v>
      </c>
      <c r="D8072" t="s">
        <v>111</v>
      </c>
      <c r="E8072" t="s">
        <v>30318</v>
      </c>
      <c r="F8072" t="s">
        <v>140</v>
      </c>
      <c r="G8072" t="s">
        <v>72</v>
      </c>
      <c r="H8072" t="s">
        <v>129</v>
      </c>
      <c r="I8072" t="s">
        <v>22</v>
      </c>
      <c r="J8072" t="s">
        <v>141</v>
      </c>
      <c r="K8072" t="s">
        <v>30319</v>
      </c>
      <c r="L8072" t="s">
        <v>30320</v>
      </c>
      <c r="M8072">
        <v>0.10249999999999999</v>
      </c>
      <c r="N8072">
        <v>0</v>
      </c>
      <c r="O8072">
        <v>0</v>
      </c>
      <c r="P8072">
        <v>5</v>
      </c>
      <c r="Q8072">
        <v>436</v>
      </c>
      <c r="R8072">
        <v>0</v>
      </c>
      <c r="S8072">
        <v>0</v>
      </c>
      <c r="T8072">
        <v>0.51249999999999996</v>
      </c>
      <c r="U8072">
        <v>44.69</v>
      </c>
    </row>
    <row r="8073" spans="1:21" x14ac:dyDescent="0.25">
      <c r="A8073" t="s">
        <v>30321</v>
      </c>
      <c r="B8073">
        <v>1</v>
      </c>
      <c r="C8073" t="s">
        <v>79</v>
      </c>
      <c r="D8073" t="s">
        <v>111</v>
      </c>
      <c r="E8073" t="s">
        <v>1235</v>
      </c>
      <c r="F8073" t="s">
        <v>140</v>
      </c>
      <c r="G8073" t="s">
        <v>72</v>
      </c>
      <c r="H8073" t="s">
        <v>129</v>
      </c>
      <c r="I8073" t="s">
        <v>22</v>
      </c>
      <c r="J8073" t="s">
        <v>141</v>
      </c>
      <c r="K8073" t="s">
        <v>30322</v>
      </c>
      <c r="L8073" t="s">
        <v>30323</v>
      </c>
      <c r="M8073">
        <v>0.15833333299999999</v>
      </c>
      <c r="N8073">
        <v>0</v>
      </c>
      <c r="O8073">
        <v>0</v>
      </c>
      <c r="P8073">
        <v>1</v>
      </c>
      <c r="Q8073">
        <v>37</v>
      </c>
      <c r="R8073">
        <v>0</v>
      </c>
      <c r="S8073">
        <v>0</v>
      </c>
      <c r="T8073">
        <v>0.158333</v>
      </c>
      <c r="U8073">
        <v>5.858333</v>
      </c>
    </row>
    <row r="8074" spans="1:21" x14ac:dyDescent="0.25">
      <c r="A8074" t="s">
        <v>30324</v>
      </c>
      <c r="B8074">
        <v>1</v>
      </c>
      <c r="C8074" t="s">
        <v>79</v>
      </c>
      <c r="D8074" t="s">
        <v>111</v>
      </c>
      <c r="E8074" t="s">
        <v>1235</v>
      </c>
      <c r="F8074" t="s">
        <v>140</v>
      </c>
      <c r="G8074" t="s">
        <v>72</v>
      </c>
      <c r="H8074" t="s">
        <v>129</v>
      </c>
      <c r="I8074" t="s">
        <v>22</v>
      </c>
      <c r="J8074" t="s">
        <v>141</v>
      </c>
      <c r="K8074" t="s">
        <v>30325</v>
      </c>
      <c r="L8074" t="s">
        <v>30326</v>
      </c>
      <c r="M8074">
        <v>0.21055555500000001</v>
      </c>
      <c r="N8074">
        <v>3</v>
      </c>
      <c r="O8074">
        <v>516</v>
      </c>
      <c r="P8074">
        <v>40</v>
      </c>
      <c r="Q8074">
        <v>1484</v>
      </c>
      <c r="R8074">
        <v>0.63166699999999998</v>
      </c>
      <c r="S8074">
        <v>108.646666</v>
      </c>
      <c r="T8074">
        <v>8.4222219999999997</v>
      </c>
      <c r="U8074">
        <v>312.46444400000001</v>
      </c>
    </row>
    <row r="8075" spans="1:21" x14ac:dyDescent="0.25">
      <c r="A8075" t="s">
        <v>30327</v>
      </c>
      <c r="B8075">
        <v>1</v>
      </c>
      <c r="C8075" t="s">
        <v>79</v>
      </c>
      <c r="D8075" t="s">
        <v>111</v>
      </c>
      <c r="E8075" t="s">
        <v>1235</v>
      </c>
      <c r="F8075" t="s">
        <v>140</v>
      </c>
      <c r="G8075" t="s">
        <v>72</v>
      </c>
      <c r="H8075" t="s">
        <v>129</v>
      </c>
      <c r="I8075" t="s">
        <v>22</v>
      </c>
      <c r="J8075" t="s">
        <v>141</v>
      </c>
      <c r="K8075" t="s">
        <v>30328</v>
      </c>
      <c r="L8075" t="s">
        <v>30329</v>
      </c>
      <c r="M8075">
        <v>0.177777777</v>
      </c>
      <c r="N8075">
        <v>3</v>
      </c>
      <c r="O8075">
        <v>516</v>
      </c>
      <c r="P8075">
        <v>42</v>
      </c>
      <c r="Q8075">
        <v>1498</v>
      </c>
      <c r="R8075">
        <v>0.53333299999999995</v>
      </c>
      <c r="S8075">
        <v>91.733333000000002</v>
      </c>
      <c r="T8075">
        <v>7.4666670000000002</v>
      </c>
      <c r="U8075">
        <v>266.31110999999999</v>
      </c>
    </row>
    <row r="8076" spans="1:21" x14ac:dyDescent="0.25">
      <c r="A8076" t="s">
        <v>30330</v>
      </c>
      <c r="B8076">
        <v>1</v>
      </c>
      <c r="C8076" t="s">
        <v>79</v>
      </c>
      <c r="D8076" t="s">
        <v>111</v>
      </c>
      <c r="E8076" t="s">
        <v>1235</v>
      </c>
      <c r="F8076" t="s">
        <v>140</v>
      </c>
      <c r="G8076" t="s">
        <v>72</v>
      </c>
      <c r="H8076" t="s">
        <v>129</v>
      </c>
      <c r="I8076" t="s">
        <v>22</v>
      </c>
      <c r="J8076" t="s">
        <v>141</v>
      </c>
      <c r="K8076" t="s">
        <v>30331</v>
      </c>
      <c r="L8076" t="s">
        <v>30332</v>
      </c>
      <c r="M8076">
        <v>0.72444444399999997</v>
      </c>
      <c r="N8076">
        <v>3</v>
      </c>
      <c r="O8076">
        <v>516</v>
      </c>
      <c r="P8076">
        <v>42</v>
      </c>
      <c r="Q8076">
        <v>1498</v>
      </c>
      <c r="R8076">
        <v>2.173333</v>
      </c>
      <c r="S8076">
        <v>373.813333</v>
      </c>
      <c r="T8076">
        <v>30.426666999999998</v>
      </c>
      <c r="U8076">
        <v>1085.2177770000001</v>
      </c>
    </row>
    <row r="8077" spans="1:21" x14ac:dyDescent="0.25">
      <c r="A8077" t="s">
        <v>30333</v>
      </c>
      <c r="B8077">
        <v>1</v>
      </c>
      <c r="C8077" t="s">
        <v>79</v>
      </c>
      <c r="D8077" t="s">
        <v>111</v>
      </c>
      <c r="E8077" t="s">
        <v>1235</v>
      </c>
      <c r="F8077" t="s">
        <v>140</v>
      </c>
      <c r="G8077" t="s">
        <v>72</v>
      </c>
      <c r="H8077" t="s">
        <v>129</v>
      </c>
      <c r="I8077" t="s">
        <v>22</v>
      </c>
      <c r="J8077" t="s">
        <v>141</v>
      </c>
      <c r="K8077" t="s">
        <v>30334</v>
      </c>
      <c r="L8077" t="s">
        <v>30335</v>
      </c>
      <c r="M8077">
        <v>0.204444444</v>
      </c>
      <c r="N8077">
        <v>3</v>
      </c>
      <c r="O8077">
        <v>516</v>
      </c>
      <c r="P8077">
        <v>42</v>
      </c>
      <c r="Q8077">
        <v>1498</v>
      </c>
      <c r="R8077">
        <v>0.61333300000000002</v>
      </c>
      <c r="S8077">
        <v>105.49333300000001</v>
      </c>
      <c r="T8077">
        <v>8.5866670000000003</v>
      </c>
      <c r="U8077">
        <v>306.25777699999998</v>
      </c>
    </row>
    <row r="8078" spans="1:21" x14ac:dyDescent="0.25">
      <c r="A8078" t="s">
        <v>30336</v>
      </c>
      <c r="B8078">
        <v>1</v>
      </c>
      <c r="C8078" t="s">
        <v>79</v>
      </c>
      <c r="D8078" t="s">
        <v>111</v>
      </c>
      <c r="E8078" t="s">
        <v>30337</v>
      </c>
      <c r="F8078" t="s">
        <v>5012</v>
      </c>
      <c r="G8078" t="s">
        <v>72</v>
      </c>
      <c r="H8078" t="s">
        <v>129</v>
      </c>
      <c r="I8078" t="s">
        <v>22</v>
      </c>
      <c r="J8078" t="s">
        <v>141</v>
      </c>
      <c r="K8078" t="s">
        <v>30338</v>
      </c>
      <c r="L8078" t="s">
        <v>30339</v>
      </c>
      <c r="M8078">
        <v>1.1347222219999999</v>
      </c>
      <c r="N8078">
        <v>0</v>
      </c>
      <c r="O8078">
        <v>0</v>
      </c>
      <c r="P8078">
        <v>1</v>
      </c>
      <c r="Q8078">
        <v>53</v>
      </c>
      <c r="R8078">
        <v>0</v>
      </c>
      <c r="S8078">
        <v>0</v>
      </c>
      <c r="T8078">
        <v>1.134722</v>
      </c>
      <c r="U8078">
        <v>60.140278000000002</v>
      </c>
    </row>
    <row r="8079" spans="1:21" x14ac:dyDescent="0.25">
      <c r="A8079" t="s">
        <v>30340</v>
      </c>
      <c r="B8079">
        <v>1</v>
      </c>
      <c r="C8079" t="s">
        <v>79</v>
      </c>
      <c r="D8079" t="s">
        <v>111</v>
      </c>
      <c r="E8079" t="s">
        <v>30337</v>
      </c>
      <c r="F8079" t="s">
        <v>5012</v>
      </c>
      <c r="G8079" t="s">
        <v>72</v>
      </c>
      <c r="H8079" t="s">
        <v>129</v>
      </c>
      <c r="I8079" t="s">
        <v>22</v>
      </c>
      <c r="J8079" t="s">
        <v>141</v>
      </c>
      <c r="K8079" t="s">
        <v>30341</v>
      </c>
      <c r="L8079" t="s">
        <v>30342</v>
      </c>
      <c r="M8079">
        <v>1.225833333</v>
      </c>
      <c r="N8079">
        <v>0</v>
      </c>
      <c r="O8079">
        <v>0</v>
      </c>
      <c r="P8079">
        <v>1</v>
      </c>
      <c r="Q8079">
        <v>53</v>
      </c>
      <c r="R8079">
        <v>0</v>
      </c>
      <c r="S8079">
        <v>0</v>
      </c>
      <c r="T8079">
        <v>1.225833</v>
      </c>
      <c r="U8079">
        <v>64.969166999999999</v>
      </c>
    </row>
    <row r="8080" spans="1:21" x14ac:dyDescent="0.25">
      <c r="A8080" t="s">
        <v>30343</v>
      </c>
      <c r="B8080">
        <v>1</v>
      </c>
      <c r="C8080" t="s">
        <v>79</v>
      </c>
      <c r="D8080" t="s">
        <v>111</v>
      </c>
      <c r="E8080" t="s">
        <v>30313</v>
      </c>
      <c r="F8080" t="s">
        <v>140</v>
      </c>
      <c r="G8080" t="s">
        <v>72</v>
      </c>
      <c r="H8080" t="s">
        <v>129</v>
      </c>
      <c r="I8080" t="s">
        <v>22</v>
      </c>
      <c r="J8080" t="s">
        <v>141</v>
      </c>
      <c r="K8080" t="s">
        <v>30344</v>
      </c>
      <c r="L8080" t="s">
        <v>30345</v>
      </c>
      <c r="M8080">
        <v>0.13027777700000001</v>
      </c>
      <c r="N8080">
        <v>4</v>
      </c>
      <c r="O8080">
        <v>262</v>
      </c>
      <c r="P8080">
        <v>30</v>
      </c>
      <c r="Q8080">
        <v>609</v>
      </c>
      <c r="R8080">
        <v>0.52111099999999999</v>
      </c>
      <c r="S8080">
        <v>34.132778000000002</v>
      </c>
      <c r="T8080">
        <v>3.9083329999999998</v>
      </c>
      <c r="U8080">
        <v>79.339166000000006</v>
      </c>
    </row>
    <row r="8081" spans="1:21" x14ac:dyDescent="0.25">
      <c r="A8081" t="s">
        <v>30346</v>
      </c>
      <c r="B8081">
        <v>1</v>
      </c>
      <c r="C8081" t="s">
        <v>79</v>
      </c>
      <c r="D8081" t="s">
        <v>111</v>
      </c>
      <c r="E8081" t="s">
        <v>1235</v>
      </c>
      <c r="F8081" t="s">
        <v>140</v>
      </c>
      <c r="G8081" t="s">
        <v>72</v>
      </c>
      <c r="H8081" t="s">
        <v>129</v>
      </c>
      <c r="I8081" t="s">
        <v>22</v>
      </c>
      <c r="J8081" t="s">
        <v>141</v>
      </c>
      <c r="K8081" t="s">
        <v>30347</v>
      </c>
      <c r="L8081" t="s">
        <v>30348</v>
      </c>
      <c r="M8081">
        <v>0.124444444</v>
      </c>
      <c r="N8081">
        <v>3</v>
      </c>
      <c r="O8081">
        <v>516</v>
      </c>
      <c r="P8081">
        <v>42</v>
      </c>
      <c r="Q8081">
        <v>1498</v>
      </c>
      <c r="R8081">
        <v>0.37333300000000003</v>
      </c>
      <c r="S8081">
        <v>64.213333000000006</v>
      </c>
      <c r="T8081">
        <v>5.226667</v>
      </c>
      <c r="U8081">
        <v>186.417777</v>
      </c>
    </row>
    <row r="8082" spans="1:21" x14ac:dyDescent="0.25">
      <c r="A8082" t="s">
        <v>30349</v>
      </c>
      <c r="B8082">
        <v>1</v>
      </c>
      <c r="C8082" t="s">
        <v>79</v>
      </c>
      <c r="D8082" t="s">
        <v>111</v>
      </c>
      <c r="E8082" t="s">
        <v>1235</v>
      </c>
      <c r="F8082" t="s">
        <v>140</v>
      </c>
      <c r="G8082" t="s">
        <v>72</v>
      </c>
      <c r="H8082" t="s">
        <v>129</v>
      </c>
      <c r="I8082" t="s">
        <v>22</v>
      </c>
      <c r="J8082" t="s">
        <v>141</v>
      </c>
      <c r="K8082" t="s">
        <v>30350</v>
      </c>
      <c r="L8082" t="s">
        <v>30351</v>
      </c>
      <c r="M8082">
        <v>0.13638888800000001</v>
      </c>
      <c r="N8082">
        <v>3</v>
      </c>
      <c r="O8082">
        <v>516</v>
      </c>
      <c r="P8082">
        <v>42</v>
      </c>
      <c r="Q8082">
        <v>1498</v>
      </c>
      <c r="R8082">
        <v>0.409167</v>
      </c>
      <c r="S8082">
        <v>70.376666</v>
      </c>
      <c r="T8082">
        <v>5.7283330000000001</v>
      </c>
      <c r="U8082">
        <v>204.310554</v>
      </c>
    </row>
    <row r="8083" spans="1:21" x14ac:dyDescent="0.25">
      <c r="A8083" t="s">
        <v>30352</v>
      </c>
      <c r="B8083">
        <v>1</v>
      </c>
      <c r="C8083" t="s">
        <v>79</v>
      </c>
      <c r="D8083" t="s">
        <v>111</v>
      </c>
      <c r="E8083" t="s">
        <v>30353</v>
      </c>
      <c r="F8083" t="s">
        <v>5012</v>
      </c>
      <c r="G8083" t="s">
        <v>72</v>
      </c>
      <c r="H8083" t="s">
        <v>129</v>
      </c>
      <c r="I8083" t="s">
        <v>22</v>
      </c>
      <c r="J8083" t="s">
        <v>141</v>
      </c>
      <c r="K8083" t="s">
        <v>30354</v>
      </c>
      <c r="L8083" t="s">
        <v>30355</v>
      </c>
      <c r="M8083">
        <v>0.86194444400000003</v>
      </c>
      <c r="N8083">
        <v>0</v>
      </c>
      <c r="O8083">
        <v>0</v>
      </c>
      <c r="P8083">
        <v>12</v>
      </c>
      <c r="Q8083">
        <v>197</v>
      </c>
      <c r="R8083">
        <v>0</v>
      </c>
      <c r="S8083">
        <v>0</v>
      </c>
      <c r="T8083">
        <v>10.343332999999999</v>
      </c>
      <c r="U8083">
        <v>169.803055</v>
      </c>
    </row>
    <row r="8084" spans="1:21" x14ac:dyDescent="0.25">
      <c r="A8084" t="s">
        <v>30356</v>
      </c>
      <c r="B8084">
        <v>1</v>
      </c>
      <c r="C8084" t="s">
        <v>79</v>
      </c>
      <c r="D8084" t="s">
        <v>111</v>
      </c>
      <c r="E8084" t="s">
        <v>30357</v>
      </c>
      <c r="F8084" t="s">
        <v>4991</v>
      </c>
      <c r="G8084" t="s">
        <v>71</v>
      </c>
      <c r="H8084" t="s">
        <v>129</v>
      </c>
      <c r="I8084" t="s">
        <v>22</v>
      </c>
      <c r="J8084" t="s">
        <v>141</v>
      </c>
      <c r="K8084" t="s">
        <v>30358</v>
      </c>
      <c r="L8084" t="s">
        <v>30359</v>
      </c>
      <c r="M8084">
        <v>1.125555555</v>
      </c>
      <c r="N8084">
        <v>0</v>
      </c>
      <c r="O8084">
        <v>0</v>
      </c>
      <c r="P8084">
        <v>0</v>
      </c>
      <c r="Q8084">
        <v>1</v>
      </c>
      <c r="R8084">
        <v>0</v>
      </c>
      <c r="S8084">
        <v>0</v>
      </c>
      <c r="T8084">
        <v>0</v>
      </c>
      <c r="U8084">
        <v>1.125556</v>
      </c>
    </row>
    <row r="8085" spans="1:21" x14ac:dyDescent="0.25">
      <c r="A8085" t="s">
        <v>30360</v>
      </c>
      <c r="B8085">
        <v>1</v>
      </c>
      <c r="C8085" t="s">
        <v>79</v>
      </c>
      <c r="D8085" t="s">
        <v>111</v>
      </c>
      <c r="E8085" t="s">
        <v>30361</v>
      </c>
      <c r="F8085" t="s">
        <v>140</v>
      </c>
      <c r="G8085" t="s">
        <v>72</v>
      </c>
      <c r="H8085" t="s">
        <v>129</v>
      </c>
      <c r="I8085" t="s">
        <v>22</v>
      </c>
      <c r="J8085" t="s">
        <v>141</v>
      </c>
      <c r="K8085" t="s">
        <v>30362</v>
      </c>
      <c r="L8085" t="s">
        <v>30363</v>
      </c>
      <c r="M8085">
        <v>0.67749999999999999</v>
      </c>
      <c r="N8085">
        <v>4</v>
      </c>
      <c r="O8085">
        <v>262</v>
      </c>
      <c r="P8085">
        <v>30</v>
      </c>
      <c r="Q8085">
        <v>609</v>
      </c>
      <c r="R8085">
        <v>2.71</v>
      </c>
      <c r="S8085">
        <v>177.505</v>
      </c>
      <c r="T8085">
        <v>20.324999999999999</v>
      </c>
      <c r="U8085">
        <v>412.59750000000003</v>
      </c>
    </row>
    <row r="8086" spans="1:21" x14ac:dyDescent="0.25">
      <c r="A8086" t="s">
        <v>30364</v>
      </c>
      <c r="B8086">
        <v>1</v>
      </c>
      <c r="C8086" t="s">
        <v>79</v>
      </c>
      <c r="D8086" t="s">
        <v>115</v>
      </c>
      <c r="E8086" t="s">
        <v>30365</v>
      </c>
      <c r="F8086" t="s">
        <v>128</v>
      </c>
      <c r="G8086" t="s">
        <v>72</v>
      </c>
      <c r="H8086" t="s">
        <v>129</v>
      </c>
      <c r="I8086" t="s">
        <v>22</v>
      </c>
      <c r="J8086" t="s">
        <v>130</v>
      </c>
      <c r="K8086" t="s">
        <v>30366</v>
      </c>
      <c r="L8086" t="s">
        <v>30367</v>
      </c>
      <c r="M8086">
        <v>0.62111111100000005</v>
      </c>
      <c r="N8086">
        <v>0</v>
      </c>
      <c r="O8086">
        <v>0</v>
      </c>
      <c r="P8086">
        <v>1</v>
      </c>
      <c r="Q8086">
        <v>43</v>
      </c>
      <c r="R8086">
        <v>0</v>
      </c>
      <c r="S8086">
        <v>0</v>
      </c>
      <c r="T8086">
        <v>0.62111099999999997</v>
      </c>
      <c r="U8086">
        <v>26.707778000000001</v>
      </c>
    </row>
    <row r="8087" spans="1:21" x14ac:dyDescent="0.25">
      <c r="A8087" t="s">
        <v>30368</v>
      </c>
      <c r="B8087">
        <v>1</v>
      </c>
      <c r="C8087" t="s">
        <v>79</v>
      </c>
      <c r="D8087" t="s">
        <v>115</v>
      </c>
      <c r="E8087" t="s">
        <v>30369</v>
      </c>
      <c r="F8087" t="s">
        <v>128</v>
      </c>
      <c r="G8087" t="s">
        <v>72</v>
      </c>
      <c r="H8087" t="s">
        <v>129</v>
      </c>
      <c r="I8087" t="s">
        <v>22</v>
      </c>
      <c r="J8087" t="s">
        <v>130</v>
      </c>
      <c r="K8087" t="s">
        <v>30370</v>
      </c>
      <c r="L8087" t="s">
        <v>30371</v>
      </c>
      <c r="M8087">
        <v>0.87</v>
      </c>
      <c r="N8087">
        <v>1</v>
      </c>
      <c r="O8087">
        <v>94</v>
      </c>
      <c r="P8087">
        <v>0</v>
      </c>
      <c r="Q8087">
        <v>0</v>
      </c>
      <c r="R8087">
        <v>0.87</v>
      </c>
      <c r="S8087">
        <v>81.78</v>
      </c>
      <c r="T8087">
        <v>0</v>
      </c>
      <c r="U8087">
        <v>0</v>
      </c>
    </row>
    <row r="8088" spans="1:21" x14ac:dyDescent="0.25">
      <c r="A8088" t="s">
        <v>30372</v>
      </c>
      <c r="B8088">
        <v>1</v>
      </c>
      <c r="C8088" t="s">
        <v>79</v>
      </c>
      <c r="D8088" t="s">
        <v>115</v>
      </c>
      <c r="E8088" t="s">
        <v>30373</v>
      </c>
      <c r="F8088" t="s">
        <v>5012</v>
      </c>
      <c r="G8088" t="s">
        <v>72</v>
      </c>
      <c r="H8088" t="s">
        <v>129</v>
      </c>
      <c r="I8088" t="s">
        <v>22</v>
      </c>
      <c r="J8088" t="s">
        <v>141</v>
      </c>
      <c r="K8088" t="s">
        <v>30374</v>
      </c>
      <c r="L8088" t="s">
        <v>30375</v>
      </c>
      <c r="M8088">
        <v>0.85472222200000003</v>
      </c>
      <c r="N8088">
        <v>0</v>
      </c>
      <c r="O8088">
        <v>0</v>
      </c>
      <c r="P8088">
        <v>1</v>
      </c>
      <c r="Q8088">
        <v>0</v>
      </c>
      <c r="R8088">
        <v>0</v>
      </c>
      <c r="S8088">
        <v>0</v>
      </c>
      <c r="T8088">
        <v>0.85472199999999998</v>
      </c>
      <c r="U8088">
        <v>0</v>
      </c>
    </row>
    <row r="8089" spans="1:21" x14ac:dyDescent="0.25">
      <c r="A8089" t="s">
        <v>30376</v>
      </c>
      <c r="B8089">
        <v>1</v>
      </c>
      <c r="C8089" t="s">
        <v>79</v>
      </c>
      <c r="D8089" t="s">
        <v>115</v>
      </c>
      <c r="E8089" t="s">
        <v>30377</v>
      </c>
      <c r="F8089" t="s">
        <v>5470</v>
      </c>
      <c r="G8089" t="s">
        <v>71</v>
      </c>
      <c r="H8089" t="s">
        <v>129</v>
      </c>
      <c r="I8089" t="s">
        <v>22</v>
      </c>
      <c r="J8089" t="s">
        <v>141</v>
      </c>
      <c r="K8089" t="s">
        <v>30378</v>
      </c>
      <c r="L8089" t="s">
        <v>30379</v>
      </c>
      <c r="M8089">
        <v>2.369722222</v>
      </c>
      <c r="N8089">
        <v>0</v>
      </c>
      <c r="O8089">
        <v>0</v>
      </c>
      <c r="P8089">
        <v>0</v>
      </c>
      <c r="Q8089">
        <v>16</v>
      </c>
      <c r="R8089">
        <v>0</v>
      </c>
      <c r="S8089">
        <v>0</v>
      </c>
      <c r="T8089">
        <v>0</v>
      </c>
      <c r="U8089">
        <v>37.915556000000002</v>
      </c>
    </row>
    <row r="8090" spans="1:21" x14ac:dyDescent="0.25">
      <c r="A8090" t="s">
        <v>30380</v>
      </c>
      <c r="B8090">
        <v>1</v>
      </c>
      <c r="C8090" t="s">
        <v>79</v>
      </c>
      <c r="D8090" t="s">
        <v>115</v>
      </c>
      <c r="E8090" t="s">
        <v>30381</v>
      </c>
      <c r="F8090" t="s">
        <v>5012</v>
      </c>
      <c r="G8090" t="s">
        <v>72</v>
      </c>
      <c r="H8090" t="s">
        <v>129</v>
      </c>
      <c r="I8090" t="s">
        <v>22</v>
      </c>
      <c r="J8090" t="s">
        <v>141</v>
      </c>
      <c r="K8090" t="s">
        <v>30382</v>
      </c>
      <c r="L8090" t="s">
        <v>30383</v>
      </c>
      <c r="M8090">
        <v>1.4383333330000001</v>
      </c>
      <c r="N8090">
        <v>0</v>
      </c>
      <c r="O8090">
        <v>0</v>
      </c>
      <c r="P8090">
        <v>19</v>
      </c>
      <c r="Q8090">
        <v>0</v>
      </c>
      <c r="R8090">
        <v>0</v>
      </c>
      <c r="S8090">
        <v>0</v>
      </c>
      <c r="T8090">
        <v>27.328333000000001</v>
      </c>
      <c r="U8090">
        <v>0</v>
      </c>
    </row>
    <row r="8091" spans="1:21" x14ac:dyDescent="0.25">
      <c r="A8091" t="s">
        <v>30384</v>
      </c>
      <c r="B8091">
        <v>1</v>
      </c>
      <c r="C8091" t="s">
        <v>79</v>
      </c>
      <c r="D8091" t="s">
        <v>124</v>
      </c>
      <c r="E8091" t="s">
        <v>30385</v>
      </c>
      <c r="F8091" t="s">
        <v>4986</v>
      </c>
      <c r="G8091" t="s">
        <v>71</v>
      </c>
      <c r="H8091" t="s">
        <v>129</v>
      </c>
      <c r="I8091" t="s">
        <v>22</v>
      </c>
      <c r="J8091" t="s">
        <v>141</v>
      </c>
      <c r="K8091" t="s">
        <v>30386</v>
      </c>
      <c r="L8091" t="s">
        <v>30387</v>
      </c>
      <c r="M8091">
        <v>2.188055555</v>
      </c>
      <c r="N8091">
        <v>0</v>
      </c>
      <c r="O8091">
        <v>0</v>
      </c>
      <c r="P8091">
        <v>0</v>
      </c>
      <c r="Q8091">
        <v>33</v>
      </c>
      <c r="R8091">
        <v>0</v>
      </c>
      <c r="S8091">
        <v>0</v>
      </c>
      <c r="T8091">
        <v>0</v>
      </c>
      <c r="U8091">
        <v>72.205832999999998</v>
      </c>
    </row>
    <row r="8092" spans="1:21" x14ac:dyDescent="0.25">
      <c r="A8092" t="s">
        <v>30388</v>
      </c>
      <c r="B8092">
        <v>1</v>
      </c>
      <c r="C8092" t="s">
        <v>79</v>
      </c>
      <c r="D8092" t="s">
        <v>124</v>
      </c>
      <c r="E8092" t="s">
        <v>30389</v>
      </c>
      <c r="F8092" t="s">
        <v>4991</v>
      </c>
      <c r="G8092" t="s">
        <v>71</v>
      </c>
      <c r="H8092" t="s">
        <v>129</v>
      </c>
      <c r="I8092" t="s">
        <v>22</v>
      </c>
      <c r="J8092" t="s">
        <v>141</v>
      </c>
      <c r="K8092" t="s">
        <v>30390</v>
      </c>
      <c r="L8092" t="s">
        <v>30391</v>
      </c>
      <c r="M8092">
        <v>1.997222222</v>
      </c>
      <c r="N8092">
        <v>0</v>
      </c>
      <c r="O8092">
        <v>0</v>
      </c>
      <c r="P8092">
        <v>0</v>
      </c>
      <c r="Q8092">
        <v>2</v>
      </c>
      <c r="R8092">
        <v>0</v>
      </c>
      <c r="S8092">
        <v>0</v>
      </c>
      <c r="T8092">
        <v>0</v>
      </c>
      <c r="U8092">
        <v>3.9944440000000001</v>
      </c>
    </row>
    <row r="8093" spans="1:21" x14ac:dyDescent="0.25">
      <c r="A8093" t="s">
        <v>30392</v>
      </c>
      <c r="B8093">
        <v>1</v>
      </c>
      <c r="C8093" t="s">
        <v>79</v>
      </c>
      <c r="D8093" t="s">
        <v>124</v>
      </c>
      <c r="E8093" t="s">
        <v>30393</v>
      </c>
      <c r="F8093" t="s">
        <v>5012</v>
      </c>
      <c r="G8093" t="s">
        <v>72</v>
      </c>
      <c r="H8093" t="s">
        <v>129</v>
      </c>
      <c r="I8093" t="s">
        <v>22</v>
      </c>
      <c r="J8093" t="s">
        <v>141</v>
      </c>
      <c r="K8093" t="s">
        <v>30394</v>
      </c>
      <c r="L8093" t="s">
        <v>30395</v>
      </c>
      <c r="M8093">
        <v>3.1066666660000002</v>
      </c>
      <c r="N8093">
        <v>0</v>
      </c>
      <c r="O8093">
        <v>0</v>
      </c>
      <c r="P8093">
        <v>1</v>
      </c>
      <c r="Q8093">
        <v>0</v>
      </c>
      <c r="R8093">
        <v>0</v>
      </c>
      <c r="S8093">
        <v>0</v>
      </c>
      <c r="T8093">
        <v>3.1066669999999998</v>
      </c>
      <c r="U8093">
        <v>0</v>
      </c>
    </row>
    <row r="8094" spans="1:21" x14ac:dyDescent="0.25">
      <c r="A8094" t="s">
        <v>30396</v>
      </c>
      <c r="B8094">
        <v>1</v>
      </c>
      <c r="C8094" t="s">
        <v>79</v>
      </c>
      <c r="D8094" t="s">
        <v>119</v>
      </c>
      <c r="E8094" t="s">
        <v>30397</v>
      </c>
      <c r="F8094" t="s">
        <v>4991</v>
      </c>
      <c r="G8094" t="s">
        <v>71</v>
      </c>
      <c r="H8094" t="s">
        <v>129</v>
      </c>
      <c r="I8094" t="s">
        <v>22</v>
      </c>
      <c r="J8094" t="s">
        <v>141</v>
      </c>
      <c r="K8094" t="s">
        <v>30398</v>
      </c>
      <c r="L8094" t="s">
        <v>30399</v>
      </c>
      <c r="M8094">
        <v>1.9288888879999999</v>
      </c>
      <c r="N8094">
        <v>0</v>
      </c>
      <c r="O8094">
        <v>1</v>
      </c>
      <c r="P8094">
        <v>0</v>
      </c>
      <c r="Q8094">
        <v>0</v>
      </c>
      <c r="R8094">
        <v>0</v>
      </c>
      <c r="S8094">
        <v>1.9288890000000001</v>
      </c>
      <c r="T8094">
        <v>0</v>
      </c>
      <c r="U8094">
        <v>0</v>
      </c>
    </row>
    <row r="8095" spans="1:21" x14ac:dyDescent="0.25">
      <c r="A8095" t="s">
        <v>30400</v>
      </c>
      <c r="B8095">
        <v>1</v>
      </c>
      <c r="C8095" t="s">
        <v>78</v>
      </c>
      <c r="D8095" t="s">
        <v>90</v>
      </c>
      <c r="E8095" t="s">
        <v>30401</v>
      </c>
      <c r="F8095" t="s">
        <v>5829</v>
      </c>
      <c r="G8095" t="s">
        <v>72</v>
      </c>
      <c r="H8095" t="s">
        <v>129</v>
      </c>
      <c r="I8095" t="s">
        <v>22</v>
      </c>
      <c r="J8095" t="s">
        <v>141</v>
      </c>
      <c r="K8095" t="s">
        <v>30402</v>
      </c>
      <c r="L8095" t="s">
        <v>30403</v>
      </c>
      <c r="M8095">
        <v>0.20944444400000001</v>
      </c>
      <c r="N8095">
        <v>0</v>
      </c>
      <c r="O8095">
        <v>0</v>
      </c>
      <c r="P8095">
        <v>3</v>
      </c>
      <c r="Q8095">
        <v>24</v>
      </c>
      <c r="R8095">
        <v>0</v>
      </c>
      <c r="S8095">
        <v>0</v>
      </c>
      <c r="T8095">
        <v>0.62833300000000003</v>
      </c>
      <c r="U8095">
        <v>5.0266669999999998</v>
      </c>
    </row>
    <row r="8096" spans="1:21" x14ac:dyDescent="0.25">
      <c r="A8096" t="s">
        <v>30404</v>
      </c>
      <c r="B8096">
        <v>1</v>
      </c>
      <c r="C8096" t="s">
        <v>78</v>
      </c>
      <c r="D8096" t="s">
        <v>107</v>
      </c>
      <c r="E8096" t="s">
        <v>30405</v>
      </c>
      <c r="F8096" t="s">
        <v>4991</v>
      </c>
      <c r="G8096" t="s">
        <v>71</v>
      </c>
      <c r="H8096" t="s">
        <v>129</v>
      </c>
      <c r="I8096" t="s">
        <v>22</v>
      </c>
      <c r="J8096" t="s">
        <v>141</v>
      </c>
      <c r="K8096" t="s">
        <v>30406</v>
      </c>
      <c r="L8096" t="s">
        <v>30407</v>
      </c>
      <c r="M8096">
        <v>1.0319444440000001</v>
      </c>
      <c r="N8096">
        <v>0</v>
      </c>
      <c r="O8096">
        <v>0</v>
      </c>
      <c r="P8096">
        <v>0</v>
      </c>
      <c r="Q8096">
        <v>1</v>
      </c>
      <c r="R8096">
        <v>0</v>
      </c>
      <c r="S8096">
        <v>0</v>
      </c>
      <c r="T8096">
        <v>0</v>
      </c>
      <c r="U8096">
        <v>1.031944</v>
      </c>
    </row>
    <row r="8097" spans="1:21" x14ac:dyDescent="0.25">
      <c r="A8097" t="s">
        <v>30408</v>
      </c>
      <c r="B8097">
        <v>1</v>
      </c>
      <c r="C8097" t="s">
        <v>78</v>
      </c>
      <c r="D8097" t="s">
        <v>107</v>
      </c>
      <c r="E8097" t="s">
        <v>30409</v>
      </c>
      <c r="F8097" t="s">
        <v>4991</v>
      </c>
      <c r="G8097" t="s">
        <v>71</v>
      </c>
      <c r="H8097" t="s">
        <v>129</v>
      </c>
      <c r="I8097" t="s">
        <v>22</v>
      </c>
      <c r="J8097" t="s">
        <v>141</v>
      </c>
      <c r="K8097" t="s">
        <v>30410</v>
      </c>
      <c r="L8097" t="s">
        <v>30411</v>
      </c>
      <c r="M8097">
        <v>3.866666666</v>
      </c>
      <c r="N8097">
        <v>0</v>
      </c>
      <c r="O8097">
        <v>0</v>
      </c>
      <c r="P8097">
        <v>0</v>
      </c>
      <c r="Q8097">
        <v>1</v>
      </c>
      <c r="R8097">
        <v>0</v>
      </c>
      <c r="S8097">
        <v>0</v>
      </c>
      <c r="T8097">
        <v>0</v>
      </c>
      <c r="U8097">
        <v>3.8666670000000001</v>
      </c>
    </row>
    <row r="8098" spans="1:21" x14ac:dyDescent="0.25">
      <c r="A8098" t="s">
        <v>30412</v>
      </c>
      <c r="B8098">
        <v>1</v>
      </c>
      <c r="C8098" t="s">
        <v>78</v>
      </c>
      <c r="D8098" t="s">
        <v>107</v>
      </c>
      <c r="E8098" t="s">
        <v>30413</v>
      </c>
      <c r="F8098" t="s">
        <v>4986</v>
      </c>
      <c r="G8098" t="s">
        <v>71</v>
      </c>
      <c r="H8098" t="s">
        <v>129</v>
      </c>
      <c r="I8098" t="s">
        <v>22</v>
      </c>
      <c r="J8098" t="s">
        <v>141</v>
      </c>
      <c r="K8098" t="s">
        <v>30414</v>
      </c>
      <c r="L8098" t="s">
        <v>30415</v>
      </c>
      <c r="M8098">
        <v>1.3577777769999999</v>
      </c>
      <c r="N8098">
        <v>0</v>
      </c>
      <c r="O8098">
        <v>0</v>
      </c>
      <c r="P8098">
        <v>0</v>
      </c>
      <c r="Q8098">
        <v>7</v>
      </c>
      <c r="R8098">
        <v>0</v>
      </c>
      <c r="S8098">
        <v>0</v>
      </c>
      <c r="T8098">
        <v>0</v>
      </c>
      <c r="U8098">
        <v>9.5044439999999994</v>
      </c>
    </row>
    <row r="8099" spans="1:21" x14ac:dyDescent="0.25">
      <c r="A8099" t="s">
        <v>30416</v>
      </c>
      <c r="B8099">
        <v>1</v>
      </c>
      <c r="C8099" t="s">
        <v>78</v>
      </c>
      <c r="D8099" t="s">
        <v>107</v>
      </c>
      <c r="E8099" t="s">
        <v>30417</v>
      </c>
      <c r="F8099" t="s">
        <v>4991</v>
      </c>
      <c r="G8099" t="s">
        <v>71</v>
      </c>
      <c r="H8099" t="s">
        <v>129</v>
      </c>
      <c r="I8099" t="s">
        <v>22</v>
      </c>
      <c r="J8099" t="s">
        <v>141</v>
      </c>
      <c r="K8099" t="s">
        <v>30418</v>
      </c>
      <c r="L8099" t="s">
        <v>30419</v>
      </c>
      <c r="M8099">
        <v>1.2050000000000001</v>
      </c>
      <c r="N8099">
        <v>0</v>
      </c>
      <c r="O8099">
        <v>0</v>
      </c>
      <c r="P8099">
        <v>0</v>
      </c>
      <c r="Q8099">
        <v>1</v>
      </c>
      <c r="R8099">
        <v>0</v>
      </c>
      <c r="S8099">
        <v>0</v>
      </c>
      <c r="T8099">
        <v>0</v>
      </c>
      <c r="U8099">
        <v>1.2050000000000001</v>
      </c>
    </row>
    <row r="8100" spans="1:21" x14ac:dyDescent="0.25">
      <c r="A8100" t="s">
        <v>30420</v>
      </c>
      <c r="B8100">
        <v>1</v>
      </c>
      <c r="C8100" t="s">
        <v>78</v>
      </c>
      <c r="D8100" t="s">
        <v>107</v>
      </c>
      <c r="E8100" t="s">
        <v>30421</v>
      </c>
      <c r="F8100" t="s">
        <v>4991</v>
      </c>
      <c r="G8100" t="s">
        <v>71</v>
      </c>
      <c r="H8100" t="s">
        <v>129</v>
      </c>
      <c r="I8100" t="s">
        <v>22</v>
      </c>
      <c r="J8100" t="s">
        <v>141</v>
      </c>
      <c r="K8100" t="s">
        <v>30422</v>
      </c>
      <c r="L8100" t="s">
        <v>30423</v>
      </c>
      <c r="M8100">
        <v>2.0833333330000001</v>
      </c>
      <c r="N8100">
        <v>0</v>
      </c>
      <c r="O8100">
        <v>0</v>
      </c>
      <c r="P8100">
        <v>0</v>
      </c>
      <c r="Q8100">
        <v>1</v>
      </c>
      <c r="R8100">
        <v>0</v>
      </c>
      <c r="S8100">
        <v>0</v>
      </c>
      <c r="T8100">
        <v>0</v>
      </c>
      <c r="U8100">
        <v>2.0833330000000001</v>
      </c>
    </row>
    <row r="8101" spans="1:21" x14ac:dyDescent="0.25">
      <c r="A8101" t="s">
        <v>30424</v>
      </c>
      <c r="B8101">
        <v>1</v>
      </c>
      <c r="C8101" t="s">
        <v>78</v>
      </c>
      <c r="D8101" t="s">
        <v>107</v>
      </c>
      <c r="E8101" t="s">
        <v>30425</v>
      </c>
      <c r="F8101" t="s">
        <v>140</v>
      </c>
      <c r="G8101" t="s">
        <v>72</v>
      </c>
      <c r="H8101" t="s">
        <v>129</v>
      </c>
      <c r="I8101" t="s">
        <v>22</v>
      </c>
      <c r="J8101" t="s">
        <v>141</v>
      </c>
      <c r="K8101" t="s">
        <v>30426</v>
      </c>
      <c r="L8101" t="s">
        <v>30427</v>
      </c>
      <c r="M8101">
        <v>0.74583333299999999</v>
      </c>
      <c r="N8101">
        <v>0</v>
      </c>
      <c r="O8101">
        <v>0</v>
      </c>
      <c r="P8101">
        <v>29</v>
      </c>
      <c r="Q8101">
        <v>545</v>
      </c>
      <c r="R8101">
        <v>0</v>
      </c>
      <c r="S8101">
        <v>0</v>
      </c>
      <c r="T8101">
        <v>21.629166999999999</v>
      </c>
      <c r="U8101">
        <v>406.47916600000002</v>
      </c>
    </row>
    <row r="8102" spans="1:21" x14ac:dyDescent="0.25">
      <c r="A8102" t="s">
        <v>30428</v>
      </c>
      <c r="B8102">
        <v>1</v>
      </c>
      <c r="C8102" t="s">
        <v>78</v>
      </c>
      <c r="D8102" t="s">
        <v>107</v>
      </c>
      <c r="E8102" t="s">
        <v>30429</v>
      </c>
      <c r="F8102" t="s">
        <v>140</v>
      </c>
      <c r="G8102" t="s">
        <v>72</v>
      </c>
      <c r="H8102" t="s">
        <v>129</v>
      </c>
      <c r="I8102" t="s">
        <v>22</v>
      </c>
      <c r="J8102" t="s">
        <v>141</v>
      </c>
      <c r="K8102" t="s">
        <v>30430</v>
      </c>
      <c r="L8102" t="s">
        <v>30431</v>
      </c>
      <c r="M8102">
        <v>0.23250000000000001</v>
      </c>
      <c r="N8102">
        <v>0</v>
      </c>
      <c r="O8102">
        <v>0</v>
      </c>
      <c r="P8102">
        <v>25</v>
      </c>
      <c r="Q8102">
        <v>1003</v>
      </c>
      <c r="R8102">
        <v>0</v>
      </c>
      <c r="S8102">
        <v>0</v>
      </c>
      <c r="T8102">
        <v>5.8125</v>
      </c>
      <c r="U8102">
        <v>233.19749999999999</v>
      </c>
    </row>
    <row r="8103" spans="1:21" x14ac:dyDescent="0.25">
      <c r="A8103" t="s">
        <v>30432</v>
      </c>
      <c r="B8103">
        <v>1</v>
      </c>
      <c r="C8103" t="s">
        <v>78</v>
      </c>
      <c r="D8103" t="s">
        <v>107</v>
      </c>
      <c r="E8103" t="s">
        <v>30433</v>
      </c>
      <c r="F8103" t="s">
        <v>128</v>
      </c>
      <c r="G8103" t="s">
        <v>72</v>
      </c>
      <c r="H8103" t="s">
        <v>129</v>
      </c>
      <c r="I8103" t="s">
        <v>22</v>
      </c>
      <c r="J8103" t="s">
        <v>130</v>
      </c>
      <c r="K8103" t="s">
        <v>30434</v>
      </c>
      <c r="L8103" t="s">
        <v>30435</v>
      </c>
      <c r="M8103">
        <v>4.7986111109999996</v>
      </c>
      <c r="N8103">
        <v>0</v>
      </c>
      <c r="O8103">
        <v>0</v>
      </c>
      <c r="P8103">
        <v>7</v>
      </c>
      <c r="Q8103">
        <v>158</v>
      </c>
      <c r="R8103">
        <v>0</v>
      </c>
      <c r="S8103">
        <v>0</v>
      </c>
      <c r="T8103">
        <v>33.590277999999998</v>
      </c>
      <c r="U8103">
        <v>758.18055600000002</v>
      </c>
    </row>
    <row r="8104" spans="1:21" x14ac:dyDescent="0.25">
      <c r="A8104" t="s">
        <v>30436</v>
      </c>
      <c r="B8104">
        <v>1</v>
      </c>
      <c r="C8104" t="s">
        <v>78</v>
      </c>
      <c r="D8104" t="s">
        <v>107</v>
      </c>
      <c r="E8104" t="s">
        <v>30437</v>
      </c>
      <c r="F8104" t="s">
        <v>4986</v>
      </c>
      <c r="G8104" t="s">
        <v>71</v>
      </c>
      <c r="H8104" t="s">
        <v>129</v>
      </c>
      <c r="I8104" t="s">
        <v>22</v>
      </c>
      <c r="J8104" t="s">
        <v>141</v>
      </c>
      <c r="K8104" t="s">
        <v>30438</v>
      </c>
      <c r="L8104" t="s">
        <v>30439</v>
      </c>
      <c r="M8104">
        <v>4.091388888</v>
      </c>
      <c r="N8104">
        <v>0</v>
      </c>
      <c r="O8104">
        <v>0</v>
      </c>
      <c r="P8104">
        <v>0</v>
      </c>
      <c r="Q8104">
        <v>3</v>
      </c>
      <c r="R8104">
        <v>0</v>
      </c>
      <c r="S8104">
        <v>0</v>
      </c>
      <c r="T8104">
        <v>0</v>
      </c>
      <c r="U8104">
        <v>12.274167</v>
      </c>
    </row>
    <row r="8105" spans="1:21" x14ac:dyDescent="0.25">
      <c r="A8105" t="s">
        <v>30440</v>
      </c>
      <c r="B8105">
        <v>1</v>
      </c>
      <c r="C8105" t="s">
        <v>78</v>
      </c>
      <c r="D8105" t="s">
        <v>107</v>
      </c>
      <c r="E8105" t="s">
        <v>30441</v>
      </c>
      <c r="F8105" t="s">
        <v>128</v>
      </c>
      <c r="G8105" t="s">
        <v>72</v>
      </c>
      <c r="H8105" t="s">
        <v>129</v>
      </c>
      <c r="I8105" t="s">
        <v>22</v>
      </c>
      <c r="J8105" t="s">
        <v>130</v>
      </c>
      <c r="K8105" t="s">
        <v>30442</v>
      </c>
      <c r="L8105" t="s">
        <v>30443</v>
      </c>
      <c r="M8105">
        <v>8.1527777770000007</v>
      </c>
      <c r="N8105">
        <v>0</v>
      </c>
      <c r="O8105">
        <v>0</v>
      </c>
      <c r="P8105">
        <v>1</v>
      </c>
      <c r="Q8105">
        <v>50</v>
      </c>
      <c r="R8105">
        <v>0</v>
      </c>
      <c r="S8105">
        <v>0</v>
      </c>
      <c r="T8105">
        <v>8.1527779999999996</v>
      </c>
      <c r="U8105">
        <v>407.63888900000001</v>
      </c>
    </row>
    <row r="8106" spans="1:21" x14ac:dyDescent="0.25">
      <c r="A8106" t="s">
        <v>30444</v>
      </c>
      <c r="B8106">
        <v>1</v>
      </c>
      <c r="C8106" t="s">
        <v>78</v>
      </c>
      <c r="D8106" t="s">
        <v>107</v>
      </c>
      <c r="E8106" t="s">
        <v>30433</v>
      </c>
      <c r="F8106" t="s">
        <v>140</v>
      </c>
      <c r="G8106" t="s">
        <v>72</v>
      </c>
      <c r="H8106" t="s">
        <v>129</v>
      </c>
      <c r="I8106" t="s">
        <v>22</v>
      </c>
      <c r="J8106" t="s">
        <v>141</v>
      </c>
      <c r="K8106" t="s">
        <v>30445</v>
      </c>
      <c r="L8106" t="s">
        <v>30446</v>
      </c>
      <c r="M8106">
        <v>1.760555555</v>
      </c>
      <c r="N8106">
        <v>0</v>
      </c>
      <c r="O8106">
        <v>0</v>
      </c>
      <c r="P8106">
        <v>7</v>
      </c>
      <c r="Q8106">
        <v>158</v>
      </c>
      <c r="R8106">
        <v>0</v>
      </c>
      <c r="S8106">
        <v>0</v>
      </c>
      <c r="T8106">
        <v>12.323888999999999</v>
      </c>
      <c r="U8106">
        <v>278.167778</v>
      </c>
    </row>
    <row r="8107" spans="1:21" x14ac:dyDescent="0.25">
      <c r="A8107" t="s">
        <v>30447</v>
      </c>
      <c r="B8107">
        <v>1</v>
      </c>
      <c r="C8107" t="s">
        <v>78</v>
      </c>
      <c r="D8107" t="s">
        <v>96</v>
      </c>
      <c r="E8107" t="s">
        <v>30448</v>
      </c>
      <c r="F8107" t="s">
        <v>4991</v>
      </c>
      <c r="G8107" t="s">
        <v>71</v>
      </c>
      <c r="H8107" t="s">
        <v>129</v>
      </c>
      <c r="I8107" t="s">
        <v>22</v>
      </c>
      <c r="J8107" t="s">
        <v>141</v>
      </c>
      <c r="K8107" t="s">
        <v>30449</v>
      </c>
      <c r="L8107" t="s">
        <v>30450</v>
      </c>
      <c r="M8107">
        <v>2.7408333329999999</v>
      </c>
      <c r="N8107">
        <v>0</v>
      </c>
      <c r="O8107">
        <v>1</v>
      </c>
      <c r="P8107">
        <v>0</v>
      </c>
      <c r="Q8107">
        <v>0</v>
      </c>
      <c r="R8107">
        <v>0</v>
      </c>
      <c r="S8107">
        <v>2.7408329999999999</v>
      </c>
      <c r="T8107">
        <v>0</v>
      </c>
      <c r="U8107">
        <v>0</v>
      </c>
    </row>
    <row r="8108" spans="1:21" x14ac:dyDescent="0.25">
      <c r="A8108" t="s">
        <v>30451</v>
      </c>
      <c r="B8108">
        <v>1</v>
      </c>
      <c r="C8108" t="s">
        <v>78</v>
      </c>
      <c r="D8108" t="s">
        <v>103</v>
      </c>
      <c r="E8108" t="s">
        <v>30452</v>
      </c>
      <c r="F8108" t="s">
        <v>4996</v>
      </c>
      <c r="G8108" t="s">
        <v>71</v>
      </c>
      <c r="H8108" t="s">
        <v>129</v>
      </c>
      <c r="I8108" t="s">
        <v>22</v>
      </c>
      <c r="J8108" t="s">
        <v>141</v>
      </c>
      <c r="K8108" t="s">
        <v>30453</v>
      </c>
      <c r="L8108" t="s">
        <v>30454</v>
      </c>
      <c r="M8108">
        <v>7.375555555</v>
      </c>
      <c r="N8108">
        <v>0</v>
      </c>
      <c r="O8108">
        <v>0</v>
      </c>
      <c r="P8108">
        <v>0</v>
      </c>
      <c r="Q8108">
        <v>3</v>
      </c>
      <c r="R8108">
        <v>0</v>
      </c>
      <c r="S8108">
        <v>0</v>
      </c>
      <c r="T8108">
        <v>0</v>
      </c>
      <c r="U8108">
        <v>22.126667000000001</v>
      </c>
    </row>
    <row r="8109" spans="1:21" x14ac:dyDescent="0.25">
      <c r="A8109" t="s">
        <v>30455</v>
      </c>
      <c r="B8109">
        <v>1</v>
      </c>
      <c r="C8109" t="s">
        <v>79</v>
      </c>
      <c r="D8109" t="s">
        <v>125</v>
      </c>
      <c r="E8109" t="s">
        <v>30456</v>
      </c>
      <c r="F8109" t="s">
        <v>4986</v>
      </c>
      <c r="G8109" t="s">
        <v>71</v>
      </c>
      <c r="H8109" t="s">
        <v>129</v>
      </c>
      <c r="I8109" t="s">
        <v>22</v>
      </c>
      <c r="J8109" t="s">
        <v>141</v>
      </c>
      <c r="K8109" t="s">
        <v>30457</v>
      </c>
      <c r="L8109" t="s">
        <v>30458</v>
      </c>
      <c r="M8109">
        <v>3.2875000000000001</v>
      </c>
      <c r="N8109">
        <v>0</v>
      </c>
      <c r="O8109">
        <v>36</v>
      </c>
      <c r="P8109">
        <v>0</v>
      </c>
      <c r="Q8109">
        <v>0</v>
      </c>
      <c r="R8109">
        <v>0</v>
      </c>
      <c r="S8109">
        <v>118.35</v>
      </c>
      <c r="T8109">
        <v>0</v>
      </c>
      <c r="U8109">
        <v>0</v>
      </c>
    </row>
    <row r="8110" spans="1:21" x14ac:dyDescent="0.25">
      <c r="A8110" t="s">
        <v>30459</v>
      </c>
      <c r="B8110">
        <v>1</v>
      </c>
      <c r="C8110" t="s">
        <v>78</v>
      </c>
      <c r="D8110" t="s">
        <v>105</v>
      </c>
      <c r="E8110" t="s">
        <v>30460</v>
      </c>
      <c r="F8110" t="s">
        <v>4986</v>
      </c>
      <c r="G8110" t="s">
        <v>71</v>
      </c>
      <c r="H8110" t="s">
        <v>129</v>
      </c>
      <c r="I8110" t="s">
        <v>22</v>
      </c>
      <c r="J8110" t="s">
        <v>141</v>
      </c>
      <c r="K8110" t="s">
        <v>30461</v>
      </c>
      <c r="L8110" t="s">
        <v>30462</v>
      </c>
      <c r="M8110">
        <v>0.58722222199999996</v>
      </c>
      <c r="N8110">
        <v>0</v>
      </c>
      <c r="O8110">
        <v>0</v>
      </c>
      <c r="P8110">
        <v>2</v>
      </c>
      <c r="Q8110">
        <v>6</v>
      </c>
      <c r="R8110">
        <v>0</v>
      </c>
      <c r="S8110">
        <v>0</v>
      </c>
      <c r="T8110">
        <v>1.174444</v>
      </c>
      <c r="U8110">
        <v>3.523333</v>
      </c>
    </row>
    <row r="8111" spans="1:21" x14ac:dyDescent="0.25">
      <c r="A8111" t="s">
        <v>30463</v>
      </c>
      <c r="B8111">
        <v>1</v>
      </c>
      <c r="C8111" t="s">
        <v>78</v>
      </c>
      <c r="D8111" t="s">
        <v>105</v>
      </c>
      <c r="E8111" t="s">
        <v>30464</v>
      </c>
      <c r="F8111" t="s">
        <v>4991</v>
      </c>
      <c r="G8111" t="s">
        <v>71</v>
      </c>
      <c r="H8111" t="s">
        <v>129</v>
      </c>
      <c r="I8111" t="s">
        <v>22</v>
      </c>
      <c r="J8111" t="s">
        <v>141</v>
      </c>
      <c r="K8111" t="s">
        <v>30465</v>
      </c>
      <c r="L8111" t="s">
        <v>30466</v>
      </c>
      <c r="M8111">
        <v>3.0413888880000002</v>
      </c>
      <c r="N8111">
        <v>0</v>
      </c>
      <c r="O8111">
        <v>0</v>
      </c>
      <c r="P8111">
        <v>0</v>
      </c>
      <c r="Q8111">
        <v>2</v>
      </c>
      <c r="R8111">
        <v>0</v>
      </c>
      <c r="S8111">
        <v>0</v>
      </c>
      <c r="T8111">
        <v>0</v>
      </c>
      <c r="U8111">
        <v>6.0827780000000002</v>
      </c>
    </row>
    <row r="8112" spans="1:21" x14ac:dyDescent="0.25">
      <c r="A8112" t="s">
        <v>30467</v>
      </c>
      <c r="B8112">
        <v>1</v>
      </c>
      <c r="C8112" t="s">
        <v>78</v>
      </c>
      <c r="D8112" t="s">
        <v>96</v>
      </c>
      <c r="E8112" t="s">
        <v>30468</v>
      </c>
      <c r="F8112" t="s">
        <v>128</v>
      </c>
      <c r="G8112" t="s">
        <v>72</v>
      </c>
      <c r="H8112" t="s">
        <v>129</v>
      </c>
      <c r="I8112" t="s">
        <v>22</v>
      </c>
      <c r="J8112" t="s">
        <v>130</v>
      </c>
      <c r="K8112" t="s">
        <v>30469</v>
      </c>
      <c r="L8112" t="s">
        <v>30470</v>
      </c>
      <c r="M8112">
        <v>0.47861111099999998</v>
      </c>
      <c r="N8112">
        <v>0</v>
      </c>
      <c r="O8112">
        <v>744</v>
      </c>
      <c r="P8112">
        <v>31</v>
      </c>
      <c r="Q8112">
        <v>13</v>
      </c>
      <c r="R8112">
        <v>0</v>
      </c>
      <c r="S8112">
        <v>356.08666699999998</v>
      </c>
      <c r="T8112">
        <v>14.836944000000001</v>
      </c>
      <c r="U8112">
        <v>6.2219439999999997</v>
      </c>
    </row>
    <row r="8113" spans="1:21" x14ac:dyDescent="0.25">
      <c r="A8113" t="s">
        <v>30471</v>
      </c>
      <c r="B8113">
        <v>1</v>
      </c>
      <c r="C8113" t="s">
        <v>78</v>
      </c>
      <c r="D8113" t="s">
        <v>96</v>
      </c>
      <c r="E8113" t="s">
        <v>26818</v>
      </c>
      <c r="F8113" t="s">
        <v>4986</v>
      </c>
      <c r="G8113" t="s">
        <v>71</v>
      </c>
      <c r="H8113" t="s">
        <v>129</v>
      </c>
      <c r="I8113" t="s">
        <v>22</v>
      </c>
      <c r="J8113" t="s">
        <v>141</v>
      </c>
      <c r="K8113" t="s">
        <v>30472</v>
      </c>
      <c r="L8113" t="s">
        <v>30473</v>
      </c>
      <c r="M8113">
        <v>1.6975</v>
      </c>
      <c r="N8113">
        <v>0</v>
      </c>
      <c r="O8113">
        <v>30</v>
      </c>
      <c r="P8113">
        <v>0</v>
      </c>
      <c r="Q8113">
        <v>0</v>
      </c>
      <c r="R8113">
        <v>0</v>
      </c>
      <c r="S8113">
        <v>50.924999999999997</v>
      </c>
      <c r="T8113">
        <v>0</v>
      </c>
      <c r="U8113">
        <v>0</v>
      </c>
    </row>
    <row r="8114" spans="1:21" x14ac:dyDescent="0.25">
      <c r="A8114" t="s">
        <v>30474</v>
      </c>
      <c r="B8114">
        <v>1</v>
      </c>
      <c r="C8114" t="s">
        <v>78</v>
      </c>
      <c r="D8114" t="s">
        <v>96</v>
      </c>
      <c r="E8114" t="s">
        <v>30475</v>
      </c>
      <c r="F8114" t="s">
        <v>5012</v>
      </c>
      <c r="G8114" t="s">
        <v>72</v>
      </c>
      <c r="H8114" t="s">
        <v>129</v>
      </c>
      <c r="I8114" t="s">
        <v>22</v>
      </c>
      <c r="J8114" t="s">
        <v>141</v>
      </c>
      <c r="K8114" t="s">
        <v>30476</v>
      </c>
      <c r="L8114" t="s">
        <v>30477</v>
      </c>
      <c r="M8114">
        <v>1.143333333</v>
      </c>
      <c r="N8114">
        <v>0</v>
      </c>
      <c r="O8114">
        <v>87</v>
      </c>
      <c r="P8114">
        <v>1</v>
      </c>
      <c r="Q8114">
        <v>1</v>
      </c>
      <c r="R8114">
        <v>0</v>
      </c>
      <c r="S8114">
        <v>99.47</v>
      </c>
      <c r="T8114">
        <v>1.1433329999999999</v>
      </c>
      <c r="U8114">
        <v>1.1433329999999999</v>
      </c>
    </row>
    <row r="8115" spans="1:21" x14ac:dyDescent="0.25">
      <c r="A8115" t="s">
        <v>30478</v>
      </c>
      <c r="B8115">
        <v>1</v>
      </c>
      <c r="C8115" t="s">
        <v>79</v>
      </c>
      <c r="D8115" t="s">
        <v>123</v>
      </c>
      <c r="E8115" t="s">
        <v>30479</v>
      </c>
      <c r="F8115" t="s">
        <v>128</v>
      </c>
      <c r="G8115" t="s">
        <v>71</v>
      </c>
      <c r="H8115" t="s">
        <v>129</v>
      </c>
      <c r="I8115" t="s">
        <v>22</v>
      </c>
      <c r="J8115" t="s">
        <v>130</v>
      </c>
      <c r="K8115" t="s">
        <v>30480</v>
      </c>
      <c r="L8115" t="s">
        <v>30481</v>
      </c>
      <c r="M8115">
        <v>1.0277711110000001</v>
      </c>
      <c r="N8115">
        <v>0</v>
      </c>
      <c r="O8115">
        <v>0</v>
      </c>
      <c r="P8115">
        <v>0</v>
      </c>
      <c r="Q8115">
        <v>24</v>
      </c>
      <c r="R8115">
        <v>0</v>
      </c>
      <c r="S8115">
        <v>0</v>
      </c>
      <c r="T8115">
        <v>0</v>
      </c>
      <c r="U8115">
        <v>24.666506999999999</v>
      </c>
    </row>
    <row r="8116" spans="1:21" x14ac:dyDescent="0.25">
      <c r="A8116" t="s">
        <v>30482</v>
      </c>
      <c r="B8116">
        <v>1</v>
      </c>
      <c r="C8116" t="s">
        <v>79</v>
      </c>
      <c r="D8116" t="s">
        <v>123</v>
      </c>
      <c r="E8116" t="s">
        <v>30483</v>
      </c>
      <c r="F8116" t="s">
        <v>128</v>
      </c>
      <c r="G8116" t="s">
        <v>71</v>
      </c>
      <c r="H8116" t="s">
        <v>129</v>
      </c>
      <c r="I8116" t="s">
        <v>22</v>
      </c>
      <c r="J8116" t="s">
        <v>130</v>
      </c>
      <c r="K8116" t="s">
        <v>30484</v>
      </c>
      <c r="L8116" t="s">
        <v>30485</v>
      </c>
      <c r="M8116">
        <v>0.749163888</v>
      </c>
      <c r="N8116">
        <v>0</v>
      </c>
      <c r="O8116">
        <v>0</v>
      </c>
      <c r="P8116">
        <v>0</v>
      </c>
      <c r="Q8116">
        <v>43</v>
      </c>
      <c r="R8116">
        <v>0</v>
      </c>
      <c r="S8116">
        <v>0</v>
      </c>
      <c r="T8116">
        <v>0</v>
      </c>
      <c r="U8116">
        <v>32.214047000000001</v>
      </c>
    </row>
    <row r="8117" spans="1:21" x14ac:dyDescent="0.25">
      <c r="A8117" t="s">
        <v>30486</v>
      </c>
      <c r="B8117">
        <v>1</v>
      </c>
      <c r="C8117" t="s">
        <v>79</v>
      </c>
      <c r="D8117" t="s">
        <v>123</v>
      </c>
      <c r="E8117" t="s">
        <v>30487</v>
      </c>
      <c r="F8117" t="s">
        <v>3531</v>
      </c>
      <c r="G8117" t="s">
        <v>72</v>
      </c>
      <c r="H8117" t="s">
        <v>129</v>
      </c>
      <c r="I8117" t="s">
        <v>22</v>
      </c>
      <c r="J8117" t="s">
        <v>141</v>
      </c>
      <c r="K8117" t="s">
        <v>2778</v>
      </c>
      <c r="L8117" t="s">
        <v>30488</v>
      </c>
      <c r="M8117">
        <v>3.5366666659999999</v>
      </c>
      <c r="N8117">
        <v>0</v>
      </c>
      <c r="O8117">
        <v>0</v>
      </c>
      <c r="P8117">
        <v>1</v>
      </c>
      <c r="Q8117">
        <v>102</v>
      </c>
      <c r="R8117">
        <v>0</v>
      </c>
      <c r="S8117">
        <v>0</v>
      </c>
      <c r="T8117">
        <v>3.536667</v>
      </c>
      <c r="U8117">
        <v>360.74</v>
      </c>
    </row>
    <row r="8118" spans="1:21" x14ac:dyDescent="0.25">
      <c r="A8118" t="s">
        <v>30489</v>
      </c>
      <c r="B8118">
        <v>1</v>
      </c>
      <c r="C8118" t="s">
        <v>79</v>
      </c>
      <c r="D8118" t="s">
        <v>115</v>
      </c>
      <c r="E8118" t="s">
        <v>30490</v>
      </c>
      <c r="F8118" t="s">
        <v>5012</v>
      </c>
      <c r="G8118" t="s">
        <v>72</v>
      </c>
      <c r="H8118" t="s">
        <v>129</v>
      </c>
      <c r="I8118" t="s">
        <v>22</v>
      </c>
      <c r="J8118" t="s">
        <v>141</v>
      </c>
      <c r="K8118" t="s">
        <v>30491</v>
      </c>
      <c r="L8118" t="s">
        <v>30492</v>
      </c>
      <c r="M8118">
        <v>2.290277777</v>
      </c>
      <c r="N8118">
        <v>0</v>
      </c>
      <c r="O8118">
        <v>0</v>
      </c>
      <c r="P8118">
        <v>2</v>
      </c>
      <c r="Q8118">
        <v>78</v>
      </c>
      <c r="R8118">
        <v>0</v>
      </c>
      <c r="S8118">
        <v>0</v>
      </c>
      <c r="T8118">
        <v>4.5805559999999996</v>
      </c>
      <c r="U8118">
        <v>178.64166700000001</v>
      </c>
    </row>
    <row r="8119" spans="1:21" x14ac:dyDescent="0.25">
      <c r="A8119" t="s">
        <v>30493</v>
      </c>
      <c r="B8119">
        <v>1</v>
      </c>
      <c r="C8119" t="s">
        <v>79</v>
      </c>
      <c r="D8119" t="s">
        <v>115</v>
      </c>
      <c r="E8119" t="s">
        <v>30494</v>
      </c>
      <c r="F8119" t="s">
        <v>5012</v>
      </c>
      <c r="G8119" t="s">
        <v>72</v>
      </c>
      <c r="H8119" t="s">
        <v>129</v>
      </c>
      <c r="I8119" t="s">
        <v>22</v>
      </c>
      <c r="J8119" t="s">
        <v>141</v>
      </c>
      <c r="K8119" t="s">
        <v>30495</v>
      </c>
      <c r="L8119" t="s">
        <v>30496</v>
      </c>
      <c r="M8119">
        <v>2.037222222</v>
      </c>
      <c r="N8119">
        <v>0</v>
      </c>
      <c r="O8119">
        <v>0</v>
      </c>
      <c r="P8119">
        <v>4</v>
      </c>
      <c r="Q8119">
        <v>13</v>
      </c>
      <c r="R8119">
        <v>0</v>
      </c>
      <c r="S8119">
        <v>0</v>
      </c>
      <c r="T8119">
        <v>8.1488890000000005</v>
      </c>
      <c r="U8119">
        <v>26.483889000000001</v>
      </c>
    </row>
    <row r="8120" spans="1:21" x14ac:dyDescent="0.25">
      <c r="A8120" t="s">
        <v>30497</v>
      </c>
      <c r="B8120">
        <v>1</v>
      </c>
      <c r="C8120" t="s">
        <v>79</v>
      </c>
      <c r="D8120" t="s">
        <v>115</v>
      </c>
      <c r="E8120" t="s">
        <v>30498</v>
      </c>
      <c r="F8120" t="s">
        <v>5012</v>
      </c>
      <c r="G8120" t="s">
        <v>72</v>
      </c>
      <c r="H8120" t="s">
        <v>129</v>
      </c>
      <c r="I8120" t="s">
        <v>22</v>
      </c>
      <c r="J8120" t="s">
        <v>141</v>
      </c>
      <c r="K8120" t="s">
        <v>30499</v>
      </c>
      <c r="L8120" t="s">
        <v>30500</v>
      </c>
      <c r="M8120">
        <v>1.7722222219999999</v>
      </c>
      <c r="N8120">
        <v>0</v>
      </c>
      <c r="O8120">
        <v>0</v>
      </c>
      <c r="P8120">
        <v>0</v>
      </c>
      <c r="Q8120">
        <v>1</v>
      </c>
      <c r="R8120">
        <v>0</v>
      </c>
      <c r="S8120">
        <v>0</v>
      </c>
      <c r="T8120">
        <v>0</v>
      </c>
      <c r="U8120">
        <v>1.772222</v>
      </c>
    </row>
    <row r="8121" spans="1:21" x14ac:dyDescent="0.25">
      <c r="A8121" t="s">
        <v>30501</v>
      </c>
      <c r="B8121">
        <v>1</v>
      </c>
      <c r="C8121" t="s">
        <v>79</v>
      </c>
      <c r="D8121" t="s">
        <v>115</v>
      </c>
      <c r="E8121" t="s">
        <v>30498</v>
      </c>
      <c r="F8121" t="s">
        <v>5012</v>
      </c>
      <c r="G8121" t="s">
        <v>72</v>
      </c>
      <c r="H8121" t="s">
        <v>129</v>
      </c>
      <c r="I8121" t="s">
        <v>22</v>
      </c>
      <c r="J8121" t="s">
        <v>141</v>
      </c>
      <c r="K8121" t="s">
        <v>30502</v>
      </c>
      <c r="L8121" t="s">
        <v>30503</v>
      </c>
      <c r="M8121">
        <v>4.3486111110000003</v>
      </c>
      <c r="N8121">
        <v>0</v>
      </c>
      <c r="O8121">
        <v>0</v>
      </c>
      <c r="P8121">
        <v>0</v>
      </c>
      <c r="Q8121">
        <v>1</v>
      </c>
      <c r="R8121">
        <v>0</v>
      </c>
      <c r="S8121">
        <v>0</v>
      </c>
      <c r="T8121">
        <v>0</v>
      </c>
      <c r="U8121">
        <v>4.348611</v>
      </c>
    </row>
    <row r="8122" spans="1:21" x14ac:dyDescent="0.25">
      <c r="A8122" t="s">
        <v>30504</v>
      </c>
      <c r="B8122">
        <v>1</v>
      </c>
      <c r="C8122" t="s">
        <v>79</v>
      </c>
      <c r="D8122" t="s">
        <v>115</v>
      </c>
      <c r="E8122" t="s">
        <v>30505</v>
      </c>
      <c r="F8122" t="s">
        <v>4986</v>
      </c>
      <c r="G8122" t="s">
        <v>71</v>
      </c>
      <c r="H8122" t="s">
        <v>129</v>
      </c>
      <c r="I8122" t="s">
        <v>22</v>
      </c>
      <c r="J8122" t="s">
        <v>141</v>
      </c>
      <c r="K8122" t="s">
        <v>30506</v>
      </c>
      <c r="L8122" t="s">
        <v>30507</v>
      </c>
      <c r="M8122">
        <v>0.61222222199999998</v>
      </c>
      <c r="N8122">
        <v>0</v>
      </c>
      <c r="O8122">
        <v>0</v>
      </c>
      <c r="P8122">
        <v>0</v>
      </c>
      <c r="Q8122">
        <v>30</v>
      </c>
      <c r="R8122">
        <v>0</v>
      </c>
      <c r="S8122">
        <v>0</v>
      </c>
      <c r="T8122">
        <v>0</v>
      </c>
      <c r="U8122">
        <v>18.366667</v>
      </c>
    </row>
    <row r="8123" spans="1:21" x14ac:dyDescent="0.25">
      <c r="A8123" t="s">
        <v>30508</v>
      </c>
      <c r="B8123">
        <v>1</v>
      </c>
      <c r="C8123" t="s">
        <v>79</v>
      </c>
      <c r="D8123" t="s">
        <v>120</v>
      </c>
      <c r="E8123" t="s">
        <v>30509</v>
      </c>
      <c r="F8123" t="s">
        <v>5070</v>
      </c>
      <c r="G8123" t="s">
        <v>71</v>
      </c>
      <c r="H8123" t="s">
        <v>129</v>
      </c>
      <c r="I8123" t="s">
        <v>22</v>
      </c>
      <c r="J8123" t="s">
        <v>141</v>
      </c>
      <c r="K8123" t="s">
        <v>30510</v>
      </c>
      <c r="L8123" t="s">
        <v>30511</v>
      </c>
      <c r="M8123">
        <v>0.213888888</v>
      </c>
      <c r="N8123">
        <v>0</v>
      </c>
      <c r="O8123">
        <v>6</v>
      </c>
      <c r="P8123">
        <v>0</v>
      </c>
      <c r="Q8123">
        <v>0</v>
      </c>
      <c r="R8123">
        <v>0</v>
      </c>
      <c r="S8123">
        <v>1.2833330000000001</v>
      </c>
      <c r="T8123">
        <v>0</v>
      </c>
      <c r="U8123">
        <v>0</v>
      </c>
    </row>
    <row r="8124" spans="1:21" x14ac:dyDescent="0.25">
      <c r="A8124" t="s">
        <v>30512</v>
      </c>
      <c r="B8124">
        <v>1</v>
      </c>
      <c r="C8124" t="s">
        <v>78</v>
      </c>
      <c r="D8124" t="s">
        <v>104</v>
      </c>
      <c r="E8124" t="s">
        <v>30513</v>
      </c>
      <c r="F8124" t="s">
        <v>4991</v>
      </c>
      <c r="G8124" t="s">
        <v>71</v>
      </c>
      <c r="H8124" t="s">
        <v>129</v>
      </c>
      <c r="I8124" t="s">
        <v>22</v>
      </c>
      <c r="J8124" t="s">
        <v>141</v>
      </c>
      <c r="K8124" t="s">
        <v>30514</v>
      </c>
      <c r="L8124" t="s">
        <v>30515</v>
      </c>
      <c r="M8124">
        <v>3.7541666660000002</v>
      </c>
      <c r="N8124">
        <v>0</v>
      </c>
      <c r="O8124">
        <v>2</v>
      </c>
      <c r="P8124">
        <v>0</v>
      </c>
      <c r="Q8124">
        <v>0</v>
      </c>
      <c r="R8124">
        <v>0</v>
      </c>
      <c r="S8124">
        <v>7.5083330000000004</v>
      </c>
      <c r="T8124">
        <v>0</v>
      </c>
      <c r="U8124">
        <v>0</v>
      </c>
    </row>
    <row r="8125" spans="1:21" x14ac:dyDescent="0.25">
      <c r="A8125" t="s">
        <v>30516</v>
      </c>
      <c r="B8125">
        <v>1</v>
      </c>
      <c r="C8125" t="s">
        <v>79</v>
      </c>
      <c r="D8125" t="s">
        <v>115</v>
      </c>
      <c r="E8125" t="s">
        <v>30517</v>
      </c>
      <c r="F8125" t="s">
        <v>5029</v>
      </c>
      <c r="G8125" t="s">
        <v>71</v>
      </c>
      <c r="H8125" t="s">
        <v>129</v>
      </c>
      <c r="I8125" t="s">
        <v>22</v>
      </c>
      <c r="J8125" t="s">
        <v>141</v>
      </c>
      <c r="K8125" t="s">
        <v>30518</v>
      </c>
      <c r="L8125" t="s">
        <v>30519</v>
      </c>
      <c r="M8125">
        <v>1.7575000000000001</v>
      </c>
      <c r="N8125">
        <v>0</v>
      </c>
      <c r="O8125">
        <v>0</v>
      </c>
      <c r="P8125">
        <v>1</v>
      </c>
      <c r="Q8125">
        <v>93</v>
      </c>
      <c r="R8125">
        <v>0</v>
      </c>
      <c r="S8125">
        <v>0</v>
      </c>
      <c r="T8125">
        <v>1.7575000000000001</v>
      </c>
      <c r="U8125">
        <v>163.44749999999999</v>
      </c>
    </row>
    <row r="8126" spans="1:21" x14ac:dyDescent="0.25">
      <c r="A8126" t="s">
        <v>30520</v>
      </c>
      <c r="B8126">
        <v>1</v>
      </c>
      <c r="C8126" t="s">
        <v>78</v>
      </c>
      <c r="D8126" t="s">
        <v>103</v>
      </c>
      <c r="E8126" t="s">
        <v>30521</v>
      </c>
      <c r="F8126" t="s">
        <v>4991</v>
      </c>
      <c r="G8126" t="s">
        <v>71</v>
      </c>
      <c r="H8126" t="s">
        <v>129</v>
      </c>
      <c r="I8126" t="s">
        <v>22</v>
      </c>
      <c r="J8126" t="s">
        <v>141</v>
      </c>
      <c r="K8126" t="s">
        <v>30522</v>
      </c>
      <c r="L8126" t="s">
        <v>30523</v>
      </c>
      <c r="M8126">
        <v>3.8766666660000002</v>
      </c>
      <c r="N8126">
        <v>0</v>
      </c>
      <c r="O8126">
        <v>0</v>
      </c>
      <c r="P8126">
        <v>0</v>
      </c>
      <c r="Q8126">
        <v>1</v>
      </c>
      <c r="R8126">
        <v>0</v>
      </c>
      <c r="S8126">
        <v>0</v>
      </c>
      <c r="T8126">
        <v>0</v>
      </c>
      <c r="U8126">
        <v>3.8766669999999999</v>
      </c>
    </row>
    <row r="8127" spans="1:21" x14ac:dyDescent="0.25">
      <c r="A8127" t="s">
        <v>30524</v>
      </c>
      <c r="B8127">
        <v>1</v>
      </c>
      <c r="C8127" t="s">
        <v>79</v>
      </c>
      <c r="D8127" t="s">
        <v>120</v>
      </c>
      <c r="E8127" t="s">
        <v>30525</v>
      </c>
      <c r="F8127" t="s">
        <v>4996</v>
      </c>
      <c r="G8127" t="s">
        <v>71</v>
      </c>
      <c r="H8127" t="s">
        <v>129</v>
      </c>
      <c r="I8127" t="s">
        <v>22</v>
      </c>
      <c r="J8127" t="s">
        <v>141</v>
      </c>
      <c r="K8127" t="s">
        <v>30526</v>
      </c>
      <c r="L8127" t="s">
        <v>30527</v>
      </c>
      <c r="M8127">
        <v>0.94861111099999995</v>
      </c>
      <c r="N8127">
        <v>0</v>
      </c>
      <c r="O8127">
        <v>54</v>
      </c>
      <c r="P8127">
        <v>0</v>
      </c>
      <c r="Q8127">
        <v>0</v>
      </c>
      <c r="R8127">
        <v>0</v>
      </c>
      <c r="S8127">
        <v>51.225000000000001</v>
      </c>
      <c r="T8127">
        <v>0</v>
      </c>
      <c r="U8127">
        <v>0</v>
      </c>
    </row>
    <row r="8128" spans="1:21" x14ac:dyDescent="0.25">
      <c r="A8128" t="s">
        <v>30528</v>
      </c>
      <c r="B8128">
        <v>1</v>
      </c>
      <c r="C8128" t="s">
        <v>79</v>
      </c>
      <c r="D8128" t="s">
        <v>115</v>
      </c>
      <c r="E8128" t="s">
        <v>30529</v>
      </c>
      <c r="F8128" t="s">
        <v>5012</v>
      </c>
      <c r="G8128" t="s">
        <v>72</v>
      </c>
      <c r="H8128" t="s">
        <v>129</v>
      </c>
      <c r="I8128" t="s">
        <v>22</v>
      </c>
      <c r="J8128" t="s">
        <v>141</v>
      </c>
      <c r="K8128" t="s">
        <v>30530</v>
      </c>
      <c r="L8128" t="s">
        <v>30531</v>
      </c>
      <c r="M8128">
        <v>2.0772222220000001</v>
      </c>
      <c r="N8128">
        <v>0</v>
      </c>
      <c r="O8128">
        <v>0</v>
      </c>
      <c r="P8128">
        <v>7</v>
      </c>
      <c r="Q8128">
        <v>245</v>
      </c>
      <c r="R8128">
        <v>0</v>
      </c>
      <c r="S8128">
        <v>0</v>
      </c>
      <c r="T8128">
        <v>14.540556</v>
      </c>
      <c r="U8128">
        <v>508.919444</v>
      </c>
    </row>
    <row r="8129" spans="1:21" x14ac:dyDescent="0.25">
      <c r="A8129" t="s">
        <v>30532</v>
      </c>
      <c r="B8129">
        <v>1</v>
      </c>
      <c r="C8129" t="s">
        <v>79</v>
      </c>
      <c r="D8129" t="s">
        <v>115</v>
      </c>
      <c r="E8129" t="s">
        <v>30533</v>
      </c>
      <c r="F8129" t="s">
        <v>5012</v>
      </c>
      <c r="G8129" t="s">
        <v>72</v>
      </c>
      <c r="H8129" t="s">
        <v>129</v>
      </c>
      <c r="I8129" t="s">
        <v>22</v>
      </c>
      <c r="J8129" t="s">
        <v>141</v>
      </c>
      <c r="K8129" t="s">
        <v>30534</v>
      </c>
      <c r="L8129" t="s">
        <v>30535</v>
      </c>
      <c r="M8129">
        <v>2.6244444439999999</v>
      </c>
      <c r="N8129">
        <v>0</v>
      </c>
      <c r="O8129">
        <v>0</v>
      </c>
      <c r="P8129">
        <v>2</v>
      </c>
      <c r="Q8129">
        <v>39</v>
      </c>
      <c r="R8129">
        <v>0</v>
      </c>
      <c r="S8129">
        <v>0</v>
      </c>
      <c r="T8129">
        <v>5.2488890000000001</v>
      </c>
      <c r="U8129">
        <v>102.35333300000001</v>
      </c>
    </row>
    <row r="8130" spans="1:21" x14ac:dyDescent="0.25">
      <c r="A8130" t="s">
        <v>30536</v>
      </c>
      <c r="B8130">
        <v>1</v>
      </c>
      <c r="C8130" t="s">
        <v>78</v>
      </c>
      <c r="D8130" t="s">
        <v>96</v>
      </c>
      <c r="E8130" t="s">
        <v>30537</v>
      </c>
      <c r="F8130" t="s">
        <v>4986</v>
      </c>
      <c r="G8130" t="s">
        <v>71</v>
      </c>
      <c r="H8130" t="s">
        <v>129</v>
      </c>
      <c r="I8130" t="s">
        <v>22</v>
      </c>
      <c r="J8130" t="s">
        <v>141</v>
      </c>
      <c r="K8130" t="s">
        <v>30538</v>
      </c>
      <c r="L8130" t="s">
        <v>30539</v>
      </c>
      <c r="M8130">
        <v>2.0441666660000002</v>
      </c>
      <c r="N8130">
        <v>0</v>
      </c>
      <c r="O8130">
        <v>38</v>
      </c>
      <c r="P8130">
        <v>0</v>
      </c>
      <c r="Q8130">
        <v>3</v>
      </c>
      <c r="R8130">
        <v>0</v>
      </c>
      <c r="S8130">
        <v>77.678332999999995</v>
      </c>
      <c r="T8130">
        <v>0</v>
      </c>
      <c r="U8130">
        <v>6.1325000000000003</v>
      </c>
    </row>
    <row r="8131" spans="1:21" x14ac:dyDescent="0.25">
      <c r="A8131" t="s">
        <v>30540</v>
      </c>
      <c r="B8131">
        <v>1</v>
      </c>
      <c r="C8131" t="s">
        <v>79</v>
      </c>
      <c r="D8131" t="s">
        <v>120</v>
      </c>
      <c r="E8131" t="s">
        <v>30541</v>
      </c>
      <c r="F8131" t="s">
        <v>5012</v>
      </c>
      <c r="G8131" t="s">
        <v>72</v>
      </c>
      <c r="H8131" t="s">
        <v>129</v>
      </c>
      <c r="I8131" t="s">
        <v>22</v>
      </c>
      <c r="J8131" t="s">
        <v>141</v>
      </c>
      <c r="K8131" t="s">
        <v>30542</v>
      </c>
      <c r="L8131" t="s">
        <v>30543</v>
      </c>
      <c r="M8131">
        <v>2.0874999999999999</v>
      </c>
      <c r="N8131">
        <v>1</v>
      </c>
      <c r="O8131">
        <v>0</v>
      </c>
      <c r="P8131">
        <v>0</v>
      </c>
      <c r="Q8131">
        <v>0</v>
      </c>
      <c r="R8131">
        <v>2.0874999999999999</v>
      </c>
      <c r="S8131">
        <v>0</v>
      </c>
      <c r="T8131">
        <v>0</v>
      </c>
      <c r="U8131">
        <v>0</v>
      </c>
    </row>
    <row r="8132" spans="1:21" x14ac:dyDescent="0.25">
      <c r="A8132" t="s">
        <v>30544</v>
      </c>
      <c r="B8132">
        <v>1</v>
      </c>
      <c r="C8132" t="s">
        <v>79</v>
      </c>
      <c r="D8132" t="s">
        <v>120</v>
      </c>
      <c r="E8132" t="s">
        <v>30545</v>
      </c>
      <c r="F8132" t="s">
        <v>140</v>
      </c>
      <c r="G8132" t="s">
        <v>72</v>
      </c>
      <c r="H8132" t="s">
        <v>129</v>
      </c>
      <c r="I8132" t="s">
        <v>22</v>
      </c>
      <c r="J8132" t="s">
        <v>141</v>
      </c>
      <c r="K8132" t="s">
        <v>30546</v>
      </c>
      <c r="L8132" t="s">
        <v>30547</v>
      </c>
      <c r="M8132">
        <v>1.2413888879999999</v>
      </c>
      <c r="N8132">
        <v>29</v>
      </c>
      <c r="O8132">
        <v>790</v>
      </c>
      <c r="P8132">
        <v>7</v>
      </c>
      <c r="Q8132">
        <v>13</v>
      </c>
      <c r="R8132">
        <v>36.000278000000002</v>
      </c>
      <c r="S8132">
        <v>980.69722200000001</v>
      </c>
      <c r="T8132">
        <v>8.6897219999999997</v>
      </c>
      <c r="U8132">
        <v>16.138055999999999</v>
      </c>
    </row>
    <row r="8133" spans="1:21" x14ac:dyDescent="0.25">
      <c r="A8133" t="s">
        <v>30548</v>
      </c>
      <c r="B8133">
        <v>1</v>
      </c>
      <c r="C8133" t="s">
        <v>79</v>
      </c>
      <c r="D8133" t="s">
        <v>120</v>
      </c>
      <c r="E8133" t="s">
        <v>30549</v>
      </c>
      <c r="F8133" t="s">
        <v>5012</v>
      </c>
      <c r="G8133" t="s">
        <v>72</v>
      </c>
      <c r="H8133" t="s">
        <v>129</v>
      </c>
      <c r="I8133" t="s">
        <v>22</v>
      </c>
      <c r="J8133" t="s">
        <v>141</v>
      </c>
      <c r="K8133" t="s">
        <v>30550</v>
      </c>
      <c r="L8133" t="s">
        <v>30551</v>
      </c>
      <c r="M8133">
        <v>0.36277777700000002</v>
      </c>
      <c r="N8133">
        <v>13</v>
      </c>
      <c r="O8133">
        <v>410</v>
      </c>
      <c r="P8133">
        <v>7</v>
      </c>
      <c r="Q8133">
        <v>0</v>
      </c>
      <c r="R8133">
        <v>4.7161109999999997</v>
      </c>
      <c r="S8133">
        <v>148.738889</v>
      </c>
      <c r="T8133">
        <v>2.539444</v>
      </c>
      <c r="U8133">
        <v>0</v>
      </c>
    </row>
    <row r="8134" spans="1:21" x14ac:dyDescent="0.25">
      <c r="A8134" t="s">
        <v>30552</v>
      </c>
      <c r="B8134">
        <v>1</v>
      </c>
      <c r="C8134" t="s">
        <v>79</v>
      </c>
      <c r="D8134" t="s">
        <v>120</v>
      </c>
      <c r="E8134" t="s">
        <v>30553</v>
      </c>
      <c r="F8134" t="s">
        <v>5012</v>
      </c>
      <c r="G8134" t="s">
        <v>72</v>
      </c>
      <c r="H8134" t="s">
        <v>129</v>
      </c>
      <c r="I8134" t="s">
        <v>22</v>
      </c>
      <c r="J8134" t="s">
        <v>141</v>
      </c>
      <c r="K8134" t="s">
        <v>30554</v>
      </c>
      <c r="L8134" t="s">
        <v>30555</v>
      </c>
      <c r="M8134">
        <v>2.1158333329999999</v>
      </c>
      <c r="N8134">
        <v>0</v>
      </c>
      <c r="O8134">
        <v>0</v>
      </c>
      <c r="P8134">
        <v>2</v>
      </c>
      <c r="Q8134">
        <v>0</v>
      </c>
      <c r="R8134">
        <v>0</v>
      </c>
      <c r="S8134">
        <v>0</v>
      </c>
      <c r="T8134">
        <v>4.2316669999999998</v>
      </c>
      <c r="U8134">
        <v>0</v>
      </c>
    </row>
    <row r="8135" spans="1:21" x14ac:dyDescent="0.25">
      <c r="A8135" t="s">
        <v>30556</v>
      </c>
      <c r="B8135">
        <v>1</v>
      </c>
      <c r="C8135" t="s">
        <v>79</v>
      </c>
      <c r="D8135" t="s">
        <v>120</v>
      </c>
      <c r="E8135" t="s">
        <v>30557</v>
      </c>
      <c r="F8135" t="s">
        <v>140</v>
      </c>
      <c r="G8135" t="s">
        <v>72</v>
      </c>
      <c r="H8135" t="s">
        <v>129</v>
      </c>
      <c r="I8135" t="s">
        <v>22</v>
      </c>
      <c r="J8135" t="s">
        <v>141</v>
      </c>
      <c r="K8135" t="s">
        <v>30558</v>
      </c>
      <c r="L8135" t="s">
        <v>30559</v>
      </c>
      <c r="M8135">
        <v>0.74888888799999997</v>
      </c>
      <c r="N8135">
        <v>13</v>
      </c>
      <c r="O8135">
        <v>410</v>
      </c>
      <c r="P8135">
        <v>7</v>
      </c>
      <c r="Q8135">
        <v>0</v>
      </c>
      <c r="R8135">
        <v>9.7355560000000008</v>
      </c>
      <c r="S8135">
        <v>307.044444</v>
      </c>
      <c r="T8135">
        <v>5.2422219999999999</v>
      </c>
      <c r="U8135">
        <v>0</v>
      </c>
    </row>
    <row r="8136" spans="1:21" x14ac:dyDescent="0.25">
      <c r="A8136" t="s">
        <v>30560</v>
      </c>
      <c r="B8136">
        <v>1</v>
      </c>
      <c r="C8136" t="s">
        <v>79</v>
      </c>
      <c r="D8136" t="s">
        <v>120</v>
      </c>
      <c r="E8136" t="s">
        <v>30561</v>
      </c>
      <c r="F8136" t="s">
        <v>140</v>
      </c>
      <c r="G8136" t="s">
        <v>72</v>
      </c>
      <c r="H8136" t="s">
        <v>129</v>
      </c>
      <c r="I8136" t="s">
        <v>22</v>
      </c>
      <c r="J8136" t="s">
        <v>141</v>
      </c>
      <c r="K8136" t="s">
        <v>30562</v>
      </c>
      <c r="L8136" t="s">
        <v>30563</v>
      </c>
      <c r="M8136">
        <v>0.54749999999999999</v>
      </c>
      <c r="N8136">
        <v>29</v>
      </c>
      <c r="O8136">
        <v>790</v>
      </c>
      <c r="P8136">
        <v>7</v>
      </c>
      <c r="Q8136">
        <v>13</v>
      </c>
      <c r="R8136">
        <v>15.8775</v>
      </c>
      <c r="S8136">
        <v>432.52499999999998</v>
      </c>
      <c r="T8136">
        <v>3.8325</v>
      </c>
      <c r="U8136">
        <v>7.1174999999999997</v>
      </c>
    </row>
    <row r="8137" spans="1:21" x14ac:dyDescent="0.25">
      <c r="A8137" t="s">
        <v>30564</v>
      </c>
      <c r="B8137">
        <v>1</v>
      </c>
      <c r="C8137" t="s">
        <v>79</v>
      </c>
      <c r="D8137" t="s">
        <v>120</v>
      </c>
      <c r="E8137" t="s">
        <v>30565</v>
      </c>
      <c r="F8137" t="s">
        <v>4986</v>
      </c>
      <c r="G8137" t="s">
        <v>71</v>
      </c>
      <c r="H8137" t="s">
        <v>129</v>
      </c>
      <c r="I8137" t="s">
        <v>22</v>
      </c>
      <c r="J8137" t="s">
        <v>141</v>
      </c>
      <c r="K8137" t="s">
        <v>30566</v>
      </c>
      <c r="L8137" t="s">
        <v>30567</v>
      </c>
      <c r="M8137">
        <v>0.78861111100000003</v>
      </c>
      <c r="N8137">
        <v>0</v>
      </c>
      <c r="O8137">
        <v>0</v>
      </c>
      <c r="P8137">
        <v>0</v>
      </c>
      <c r="Q8137">
        <v>1</v>
      </c>
      <c r="R8137">
        <v>0</v>
      </c>
      <c r="S8137">
        <v>0</v>
      </c>
      <c r="T8137">
        <v>0</v>
      </c>
      <c r="U8137">
        <v>0.78861099999999995</v>
      </c>
    </row>
    <row r="8138" spans="1:21" x14ac:dyDescent="0.25">
      <c r="A8138" t="s">
        <v>30568</v>
      </c>
      <c r="B8138">
        <v>1</v>
      </c>
      <c r="C8138" t="s">
        <v>79</v>
      </c>
      <c r="D8138" t="s">
        <v>120</v>
      </c>
      <c r="E8138" t="s">
        <v>30545</v>
      </c>
      <c r="F8138" t="s">
        <v>140</v>
      </c>
      <c r="G8138" t="s">
        <v>72</v>
      </c>
      <c r="H8138" t="s">
        <v>129</v>
      </c>
      <c r="I8138" t="s">
        <v>22</v>
      </c>
      <c r="J8138" t="s">
        <v>141</v>
      </c>
      <c r="K8138" t="s">
        <v>30569</v>
      </c>
      <c r="L8138" t="s">
        <v>30570</v>
      </c>
      <c r="M8138">
        <v>0.57416666599999999</v>
      </c>
      <c r="N8138">
        <v>29</v>
      </c>
      <c r="O8138">
        <v>790</v>
      </c>
      <c r="P8138">
        <v>7</v>
      </c>
      <c r="Q8138">
        <v>13</v>
      </c>
      <c r="R8138">
        <v>16.650832999999999</v>
      </c>
      <c r="S8138">
        <v>453.59166599999998</v>
      </c>
      <c r="T8138">
        <v>4.0191670000000004</v>
      </c>
      <c r="U8138">
        <v>7.4641669999999998</v>
      </c>
    </row>
    <row r="8139" spans="1:21" x14ac:dyDescent="0.25">
      <c r="A8139" t="s">
        <v>30571</v>
      </c>
      <c r="B8139">
        <v>1</v>
      </c>
      <c r="C8139" t="s">
        <v>79</v>
      </c>
      <c r="D8139" t="s">
        <v>120</v>
      </c>
      <c r="E8139" t="s">
        <v>30572</v>
      </c>
      <c r="F8139" t="s">
        <v>140</v>
      </c>
      <c r="G8139" t="s">
        <v>72</v>
      </c>
      <c r="H8139" t="s">
        <v>129</v>
      </c>
      <c r="I8139" t="s">
        <v>22</v>
      </c>
      <c r="J8139" t="s">
        <v>141</v>
      </c>
      <c r="K8139" t="s">
        <v>30573</v>
      </c>
      <c r="L8139" t="s">
        <v>30574</v>
      </c>
      <c r="M8139">
        <v>0.41416666600000002</v>
      </c>
      <c r="N8139">
        <v>2</v>
      </c>
      <c r="O8139">
        <v>43</v>
      </c>
      <c r="P8139">
        <v>1</v>
      </c>
      <c r="Q8139">
        <v>0</v>
      </c>
      <c r="R8139">
        <v>0.82833299999999999</v>
      </c>
      <c r="S8139">
        <v>17.809166999999999</v>
      </c>
      <c r="T8139">
        <v>0.41416700000000001</v>
      </c>
      <c r="U8139">
        <v>0</v>
      </c>
    </row>
    <row r="8140" spans="1:21" x14ac:dyDescent="0.25">
      <c r="A8140" t="s">
        <v>30575</v>
      </c>
      <c r="B8140">
        <v>1</v>
      </c>
      <c r="C8140" t="s">
        <v>78</v>
      </c>
      <c r="D8140" t="s">
        <v>96</v>
      </c>
      <c r="E8140" t="s">
        <v>30576</v>
      </c>
      <c r="F8140" t="s">
        <v>140</v>
      </c>
      <c r="G8140" t="s">
        <v>72</v>
      </c>
      <c r="H8140" t="s">
        <v>129</v>
      </c>
      <c r="I8140" t="s">
        <v>22</v>
      </c>
      <c r="J8140" t="s">
        <v>141</v>
      </c>
      <c r="K8140" t="s">
        <v>30577</v>
      </c>
      <c r="L8140" t="s">
        <v>30578</v>
      </c>
      <c r="M8140">
        <v>0.36861111099999999</v>
      </c>
      <c r="N8140">
        <v>10</v>
      </c>
      <c r="O8140">
        <v>1514</v>
      </c>
      <c r="P8140">
        <v>0</v>
      </c>
      <c r="Q8140">
        <v>0</v>
      </c>
      <c r="R8140">
        <v>3.6861109999999999</v>
      </c>
      <c r="S8140">
        <v>558.07722200000001</v>
      </c>
      <c r="T8140">
        <v>0</v>
      </c>
      <c r="U8140">
        <v>0</v>
      </c>
    </row>
    <row r="8141" spans="1:21" x14ac:dyDescent="0.25">
      <c r="A8141" t="s">
        <v>30579</v>
      </c>
      <c r="B8141">
        <v>1</v>
      </c>
      <c r="C8141" t="s">
        <v>78</v>
      </c>
      <c r="D8141" t="s">
        <v>105</v>
      </c>
      <c r="E8141" t="s">
        <v>30580</v>
      </c>
      <c r="F8141" t="s">
        <v>4991</v>
      </c>
      <c r="G8141" t="s">
        <v>71</v>
      </c>
      <c r="H8141" t="s">
        <v>129</v>
      </c>
      <c r="I8141" t="s">
        <v>22</v>
      </c>
      <c r="J8141" t="s">
        <v>141</v>
      </c>
      <c r="K8141" t="s">
        <v>30581</v>
      </c>
      <c r="L8141" t="s">
        <v>30582</v>
      </c>
      <c r="M8141">
        <v>2.5783333329999998</v>
      </c>
      <c r="N8141">
        <v>0</v>
      </c>
      <c r="O8141">
        <v>0</v>
      </c>
      <c r="P8141">
        <v>0</v>
      </c>
      <c r="Q8141">
        <v>1</v>
      </c>
      <c r="R8141">
        <v>0</v>
      </c>
      <c r="S8141">
        <v>0</v>
      </c>
      <c r="T8141">
        <v>0</v>
      </c>
      <c r="U8141">
        <v>2.5783330000000002</v>
      </c>
    </row>
    <row r="8142" spans="1:21" x14ac:dyDescent="0.25">
      <c r="A8142" t="s">
        <v>30583</v>
      </c>
      <c r="B8142">
        <v>1</v>
      </c>
      <c r="C8142" t="s">
        <v>78</v>
      </c>
      <c r="D8142" t="s">
        <v>105</v>
      </c>
      <c r="E8142" t="s">
        <v>30584</v>
      </c>
      <c r="F8142" t="s">
        <v>4996</v>
      </c>
      <c r="G8142" t="s">
        <v>71</v>
      </c>
      <c r="H8142" t="s">
        <v>129</v>
      </c>
      <c r="I8142" t="s">
        <v>22</v>
      </c>
      <c r="J8142" t="s">
        <v>141</v>
      </c>
      <c r="K8142" t="s">
        <v>30585</v>
      </c>
      <c r="L8142" t="s">
        <v>30586</v>
      </c>
      <c r="M8142">
        <v>6.636111111</v>
      </c>
      <c r="N8142">
        <v>0</v>
      </c>
      <c r="O8142">
        <v>0</v>
      </c>
      <c r="P8142">
        <v>0</v>
      </c>
      <c r="Q8142">
        <v>24</v>
      </c>
      <c r="R8142">
        <v>0</v>
      </c>
      <c r="S8142">
        <v>0</v>
      </c>
      <c r="T8142">
        <v>0</v>
      </c>
      <c r="U8142">
        <v>159.26666700000001</v>
      </c>
    </row>
    <row r="8143" spans="1:21" x14ac:dyDescent="0.25">
      <c r="A8143" t="s">
        <v>30587</v>
      </c>
      <c r="B8143">
        <v>1</v>
      </c>
      <c r="C8143" t="s">
        <v>78</v>
      </c>
      <c r="D8143" t="s">
        <v>105</v>
      </c>
      <c r="E8143" t="s">
        <v>30588</v>
      </c>
      <c r="F8143" t="s">
        <v>5470</v>
      </c>
      <c r="G8143" t="s">
        <v>71</v>
      </c>
      <c r="H8143" t="s">
        <v>129</v>
      </c>
      <c r="I8143" t="s">
        <v>22</v>
      </c>
      <c r="J8143" t="s">
        <v>141</v>
      </c>
      <c r="K8143" t="s">
        <v>30589</v>
      </c>
      <c r="L8143" t="s">
        <v>30590</v>
      </c>
      <c r="M8143">
        <v>1.6802777769999999</v>
      </c>
      <c r="N8143">
        <v>0</v>
      </c>
      <c r="O8143">
        <v>0</v>
      </c>
      <c r="P8143">
        <v>1</v>
      </c>
      <c r="Q8143">
        <v>98</v>
      </c>
      <c r="R8143">
        <v>0</v>
      </c>
      <c r="S8143">
        <v>0</v>
      </c>
      <c r="T8143">
        <v>1.6802779999999999</v>
      </c>
      <c r="U8143">
        <v>164.66722200000001</v>
      </c>
    </row>
    <row r="8144" spans="1:21" x14ac:dyDescent="0.25">
      <c r="A8144" t="s">
        <v>30591</v>
      </c>
      <c r="B8144">
        <v>1</v>
      </c>
      <c r="C8144" t="s">
        <v>78</v>
      </c>
      <c r="D8144" t="s">
        <v>105</v>
      </c>
      <c r="E8144" t="s">
        <v>30588</v>
      </c>
      <c r="F8144" t="s">
        <v>5748</v>
      </c>
      <c r="G8144" t="s">
        <v>71</v>
      </c>
      <c r="H8144" t="s">
        <v>129</v>
      </c>
      <c r="I8144" t="s">
        <v>22</v>
      </c>
      <c r="J8144" t="s">
        <v>141</v>
      </c>
      <c r="K8144" t="s">
        <v>30592</v>
      </c>
      <c r="L8144" t="s">
        <v>30593</v>
      </c>
      <c r="M8144">
        <v>0.68500000000000005</v>
      </c>
      <c r="N8144">
        <v>0</v>
      </c>
      <c r="O8144">
        <v>0</v>
      </c>
      <c r="P8144">
        <v>1</v>
      </c>
      <c r="Q8144">
        <v>98</v>
      </c>
      <c r="R8144">
        <v>0</v>
      </c>
      <c r="S8144">
        <v>0</v>
      </c>
      <c r="T8144">
        <v>0.68500000000000005</v>
      </c>
      <c r="U8144">
        <v>67.13</v>
      </c>
    </row>
    <row r="8145" spans="1:21" x14ac:dyDescent="0.25">
      <c r="A8145" t="s">
        <v>30594</v>
      </c>
      <c r="B8145">
        <v>1</v>
      </c>
      <c r="C8145" t="s">
        <v>79</v>
      </c>
      <c r="D8145" t="s">
        <v>118</v>
      </c>
      <c r="E8145" t="s">
        <v>30595</v>
      </c>
      <c r="F8145" t="s">
        <v>4991</v>
      </c>
      <c r="G8145" t="s">
        <v>71</v>
      </c>
      <c r="H8145" t="s">
        <v>129</v>
      </c>
      <c r="I8145" t="s">
        <v>22</v>
      </c>
      <c r="J8145" t="s">
        <v>141</v>
      </c>
      <c r="K8145" t="s">
        <v>30596</v>
      </c>
      <c r="L8145" t="s">
        <v>30597</v>
      </c>
      <c r="M8145">
        <v>0.75277777700000004</v>
      </c>
      <c r="N8145">
        <v>0</v>
      </c>
      <c r="O8145">
        <v>1</v>
      </c>
      <c r="P8145">
        <v>0</v>
      </c>
      <c r="Q8145">
        <v>0</v>
      </c>
      <c r="R8145">
        <v>0</v>
      </c>
      <c r="S8145">
        <v>0.75277799999999995</v>
      </c>
      <c r="T8145">
        <v>0</v>
      </c>
      <c r="U8145">
        <v>0</v>
      </c>
    </row>
    <row r="8146" spans="1:21" x14ac:dyDescent="0.25">
      <c r="A8146" t="s">
        <v>30598</v>
      </c>
      <c r="B8146">
        <v>1</v>
      </c>
      <c r="C8146" t="s">
        <v>78</v>
      </c>
      <c r="D8146" t="s">
        <v>93</v>
      </c>
      <c r="E8146" t="s">
        <v>1954</v>
      </c>
      <c r="F8146" t="s">
        <v>140</v>
      </c>
      <c r="G8146" t="s">
        <v>72</v>
      </c>
      <c r="H8146" t="s">
        <v>129</v>
      </c>
      <c r="I8146" t="s">
        <v>22</v>
      </c>
      <c r="J8146" t="s">
        <v>141</v>
      </c>
      <c r="K8146" t="s">
        <v>30599</v>
      </c>
      <c r="L8146" t="s">
        <v>30600</v>
      </c>
      <c r="M8146">
        <v>0.36611111099999999</v>
      </c>
      <c r="N8146">
        <v>8</v>
      </c>
      <c r="O8146">
        <v>836</v>
      </c>
      <c r="P8146">
        <v>245</v>
      </c>
      <c r="Q8146">
        <v>1998</v>
      </c>
      <c r="R8146">
        <v>2.9288889999999999</v>
      </c>
      <c r="S8146">
        <v>306.06888900000001</v>
      </c>
      <c r="T8146">
        <v>89.697221999999996</v>
      </c>
      <c r="U8146">
        <v>731.49</v>
      </c>
    </row>
    <row r="8147" spans="1:21" x14ac:dyDescent="0.25">
      <c r="A8147" t="s">
        <v>30601</v>
      </c>
      <c r="B8147">
        <v>1</v>
      </c>
      <c r="C8147" t="s">
        <v>78</v>
      </c>
      <c r="D8147" t="s">
        <v>93</v>
      </c>
      <c r="E8147" t="s">
        <v>28112</v>
      </c>
      <c r="F8147" t="s">
        <v>140</v>
      </c>
      <c r="G8147" t="s">
        <v>72</v>
      </c>
      <c r="H8147" t="s">
        <v>129</v>
      </c>
      <c r="I8147" t="s">
        <v>22</v>
      </c>
      <c r="J8147" t="s">
        <v>141</v>
      </c>
      <c r="K8147" t="s">
        <v>30602</v>
      </c>
      <c r="L8147" t="s">
        <v>30603</v>
      </c>
      <c r="M8147">
        <v>0.183888888</v>
      </c>
      <c r="N8147">
        <v>38</v>
      </c>
      <c r="O8147">
        <v>3553</v>
      </c>
      <c r="P8147">
        <v>126</v>
      </c>
      <c r="Q8147">
        <v>1029</v>
      </c>
      <c r="R8147">
        <v>6.9877779999999996</v>
      </c>
      <c r="S8147">
        <v>653.35721899999999</v>
      </c>
      <c r="T8147">
        <v>23.17</v>
      </c>
      <c r="U8147">
        <v>189.221666</v>
      </c>
    </row>
    <row r="8148" spans="1:21" x14ac:dyDescent="0.25">
      <c r="A8148" t="s">
        <v>30604</v>
      </c>
      <c r="B8148">
        <v>1</v>
      </c>
      <c r="C8148" t="s">
        <v>78</v>
      </c>
      <c r="D8148" t="s">
        <v>93</v>
      </c>
      <c r="E8148" t="s">
        <v>30605</v>
      </c>
      <c r="F8148" t="s">
        <v>140</v>
      </c>
      <c r="G8148" t="s">
        <v>72</v>
      </c>
      <c r="H8148" t="s">
        <v>129</v>
      </c>
      <c r="I8148" t="s">
        <v>22</v>
      </c>
      <c r="J8148" t="s">
        <v>141</v>
      </c>
      <c r="K8148" t="s">
        <v>30606</v>
      </c>
      <c r="L8148" t="s">
        <v>30607</v>
      </c>
      <c r="M8148">
        <v>0.24</v>
      </c>
      <c r="N8148">
        <v>62</v>
      </c>
      <c r="O8148">
        <v>8770</v>
      </c>
      <c r="P8148">
        <v>136</v>
      </c>
      <c r="Q8148">
        <v>105</v>
      </c>
      <c r="R8148">
        <v>14.88</v>
      </c>
      <c r="S8148">
        <v>2104.8000000000002</v>
      </c>
      <c r="T8148">
        <v>32.64</v>
      </c>
      <c r="U8148">
        <v>25.2</v>
      </c>
    </row>
    <row r="8149" spans="1:21" x14ac:dyDescent="0.25">
      <c r="A8149" t="s">
        <v>30608</v>
      </c>
      <c r="B8149">
        <v>1</v>
      </c>
      <c r="C8149" t="s">
        <v>78</v>
      </c>
      <c r="D8149" t="s">
        <v>93</v>
      </c>
      <c r="E8149" t="s">
        <v>30609</v>
      </c>
      <c r="F8149" t="s">
        <v>140</v>
      </c>
      <c r="G8149" t="s">
        <v>72</v>
      </c>
      <c r="H8149" t="s">
        <v>129</v>
      </c>
      <c r="I8149" t="s">
        <v>22</v>
      </c>
      <c r="J8149" t="s">
        <v>141</v>
      </c>
      <c r="K8149" t="s">
        <v>30610</v>
      </c>
      <c r="L8149" t="s">
        <v>30611</v>
      </c>
      <c r="M8149">
        <v>0.24722222199999999</v>
      </c>
      <c r="N8149">
        <v>0</v>
      </c>
      <c r="O8149">
        <v>0</v>
      </c>
      <c r="P8149">
        <v>1</v>
      </c>
      <c r="Q8149">
        <v>43</v>
      </c>
      <c r="R8149">
        <v>0</v>
      </c>
      <c r="S8149">
        <v>0</v>
      </c>
      <c r="T8149">
        <v>0.247222</v>
      </c>
      <c r="U8149">
        <v>10.630556</v>
      </c>
    </row>
    <row r="8150" spans="1:21" x14ac:dyDescent="0.25">
      <c r="A8150" t="s">
        <v>30612</v>
      </c>
      <c r="B8150">
        <v>1</v>
      </c>
      <c r="C8150" t="s">
        <v>78</v>
      </c>
      <c r="D8150" t="s">
        <v>93</v>
      </c>
      <c r="E8150" t="s">
        <v>30613</v>
      </c>
      <c r="F8150" t="s">
        <v>140</v>
      </c>
      <c r="G8150" t="s">
        <v>72</v>
      </c>
      <c r="H8150" t="s">
        <v>129</v>
      </c>
      <c r="I8150" t="s">
        <v>22</v>
      </c>
      <c r="J8150" t="s">
        <v>141</v>
      </c>
      <c r="K8150" t="s">
        <v>30614</v>
      </c>
      <c r="L8150" t="s">
        <v>30615</v>
      </c>
      <c r="M8150">
        <v>0.68166666600000003</v>
      </c>
      <c r="N8150">
        <v>38</v>
      </c>
      <c r="O8150">
        <v>3553</v>
      </c>
      <c r="P8150">
        <v>126</v>
      </c>
      <c r="Q8150">
        <v>1029</v>
      </c>
      <c r="R8150">
        <v>25.903333</v>
      </c>
      <c r="S8150">
        <v>2421.9616639999999</v>
      </c>
      <c r="T8150">
        <v>85.89</v>
      </c>
      <c r="U8150">
        <v>701.43499899999995</v>
      </c>
    </row>
    <row r="8151" spans="1:21" x14ac:dyDescent="0.25">
      <c r="A8151" t="s">
        <v>30616</v>
      </c>
      <c r="B8151">
        <v>1</v>
      </c>
      <c r="C8151" t="s">
        <v>78</v>
      </c>
      <c r="D8151" t="s">
        <v>84</v>
      </c>
      <c r="E8151" t="s">
        <v>30617</v>
      </c>
      <c r="F8151" t="s">
        <v>5070</v>
      </c>
      <c r="G8151" t="s">
        <v>71</v>
      </c>
      <c r="H8151" t="s">
        <v>129</v>
      </c>
      <c r="I8151" t="s">
        <v>22</v>
      </c>
      <c r="J8151" t="s">
        <v>141</v>
      </c>
      <c r="K8151" t="s">
        <v>30618</v>
      </c>
      <c r="L8151" t="s">
        <v>30619</v>
      </c>
      <c r="M8151">
        <v>3.8405555549999999</v>
      </c>
      <c r="N8151">
        <v>0</v>
      </c>
      <c r="O8151">
        <v>1</v>
      </c>
      <c r="P8151">
        <v>0</v>
      </c>
      <c r="Q8151">
        <v>0</v>
      </c>
      <c r="R8151">
        <v>0</v>
      </c>
      <c r="S8151">
        <v>3.8405559999999999</v>
      </c>
      <c r="T8151">
        <v>0</v>
      </c>
      <c r="U8151">
        <v>0</v>
      </c>
    </row>
    <row r="8152" spans="1:21" x14ac:dyDescent="0.25">
      <c r="A8152" t="s">
        <v>30620</v>
      </c>
      <c r="B8152">
        <v>1</v>
      </c>
      <c r="C8152" t="s">
        <v>79</v>
      </c>
      <c r="D8152" t="s">
        <v>110</v>
      </c>
      <c r="E8152" t="s">
        <v>30621</v>
      </c>
      <c r="F8152" t="s">
        <v>5470</v>
      </c>
      <c r="G8152" t="s">
        <v>71</v>
      </c>
      <c r="H8152" t="s">
        <v>129</v>
      </c>
      <c r="I8152" t="s">
        <v>22</v>
      </c>
      <c r="J8152" t="s">
        <v>141</v>
      </c>
      <c r="K8152" t="s">
        <v>30622</v>
      </c>
      <c r="L8152" t="s">
        <v>30623</v>
      </c>
      <c r="M8152">
        <v>0.49138888800000002</v>
      </c>
      <c r="N8152">
        <v>0</v>
      </c>
      <c r="O8152">
        <v>0</v>
      </c>
      <c r="P8152">
        <v>1</v>
      </c>
      <c r="Q8152">
        <v>73</v>
      </c>
      <c r="R8152">
        <v>0</v>
      </c>
      <c r="S8152">
        <v>0</v>
      </c>
      <c r="T8152">
        <v>0.49138900000000002</v>
      </c>
      <c r="U8152">
        <v>35.871389000000001</v>
      </c>
    </row>
    <row r="8153" spans="1:21" x14ac:dyDescent="0.25">
      <c r="A8153" t="s">
        <v>30624</v>
      </c>
      <c r="B8153">
        <v>1</v>
      </c>
      <c r="C8153" t="s">
        <v>79</v>
      </c>
      <c r="D8153" t="s">
        <v>110</v>
      </c>
      <c r="E8153" t="s">
        <v>30625</v>
      </c>
      <c r="F8153" t="s">
        <v>177</v>
      </c>
      <c r="G8153" t="s">
        <v>71</v>
      </c>
      <c r="H8153" t="s">
        <v>129</v>
      </c>
      <c r="I8153" t="s">
        <v>22</v>
      </c>
      <c r="J8153" t="s">
        <v>130</v>
      </c>
      <c r="K8153" t="s">
        <v>30626</v>
      </c>
      <c r="L8153" t="s">
        <v>30627</v>
      </c>
      <c r="M8153">
        <v>2.7460841660000002</v>
      </c>
      <c r="N8153">
        <v>0</v>
      </c>
      <c r="O8153">
        <v>0</v>
      </c>
      <c r="P8153">
        <v>0</v>
      </c>
      <c r="Q8153">
        <v>20</v>
      </c>
      <c r="R8153">
        <v>0</v>
      </c>
      <c r="S8153">
        <v>0</v>
      </c>
      <c r="T8153">
        <v>0</v>
      </c>
      <c r="U8153">
        <v>54.921683000000002</v>
      </c>
    </row>
    <row r="8154" spans="1:21" x14ac:dyDescent="0.25">
      <c r="A8154" t="s">
        <v>30628</v>
      </c>
      <c r="B8154">
        <v>1</v>
      </c>
      <c r="C8154" t="s">
        <v>79</v>
      </c>
      <c r="D8154" t="s">
        <v>110</v>
      </c>
      <c r="E8154" t="s">
        <v>30621</v>
      </c>
      <c r="F8154" t="s">
        <v>5470</v>
      </c>
      <c r="G8154" t="s">
        <v>71</v>
      </c>
      <c r="H8154" t="s">
        <v>129</v>
      </c>
      <c r="I8154" t="s">
        <v>22</v>
      </c>
      <c r="J8154" t="s">
        <v>141</v>
      </c>
      <c r="K8154" t="s">
        <v>30629</v>
      </c>
      <c r="L8154" t="s">
        <v>30630</v>
      </c>
      <c r="M8154">
        <v>0.74944444399999999</v>
      </c>
      <c r="N8154">
        <v>0</v>
      </c>
      <c r="O8154">
        <v>0</v>
      </c>
      <c r="P8154">
        <v>1</v>
      </c>
      <c r="Q8154">
        <v>73</v>
      </c>
      <c r="R8154">
        <v>0</v>
      </c>
      <c r="S8154">
        <v>0</v>
      </c>
      <c r="T8154">
        <v>0.749444</v>
      </c>
      <c r="U8154">
        <v>54.709443999999998</v>
      </c>
    </row>
    <row r="8155" spans="1:21" x14ac:dyDescent="0.25">
      <c r="A8155" t="s">
        <v>30631</v>
      </c>
      <c r="B8155">
        <v>1</v>
      </c>
      <c r="C8155" t="s">
        <v>78</v>
      </c>
      <c r="D8155" t="s">
        <v>92</v>
      </c>
      <c r="E8155" t="s">
        <v>30632</v>
      </c>
      <c r="F8155" t="s">
        <v>5070</v>
      </c>
      <c r="G8155" t="s">
        <v>71</v>
      </c>
      <c r="H8155" t="s">
        <v>129</v>
      </c>
      <c r="I8155" t="s">
        <v>22</v>
      </c>
      <c r="J8155" t="s">
        <v>141</v>
      </c>
      <c r="K8155" t="s">
        <v>30633</v>
      </c>
      <c r="L8155" t="s">
        <v>30634</v>
      </c>
      <c r="M8155">
        <v>3.085555555</v>
      </c>
      <c r="N8155">
        <v>0</v>
      </c>
      <c r="O8155">
        <v>1</v>
      </c>
      <c r="P8155">
        <v>0</v>
      </c>
      <c r="Q8155">
        <v>0</v>
      </c>
      <c r="R8155">
        <v>0</v>
      </c>
      <c r="S8155">
        <v>3.085556</v>
      </c>
      <c r="T8155">
        <v>0</v>
      </c>
      <c r="U8155">
        <v>0</v>
      </c>
    </row>
    <row r="8156" spans="1:21" x14ac:dyDescent="0.25">
      <c r="A8156" t="s">
        <v>30635</v>
      </c>
      <c r="B8156">
        <v>1</v>
      </c>
      <c r="C8156" t="s">
        <v>78</v>
      </c>
      <c r="D8156" t="s">
        <v>91</v>
      </c>
      <c r="E8156" t="s">
        <v>30636</v>
      </c>
      <c r="F8156" t="s">
        <v>5070</v>
      </c>
      <c r="G8156" t="s">
        <v>71</v>
      </c>
      <c r="H8156" t="s">
        <v>129</v>
      </c>
      <c r="I8156" t="s">
        <v>22</v>
      </c>
      <c r="J8156" t="s">
        <v>141</v>
      </c>
      <c r="K8156" t="s">
        <v>30637</v>
      </c>
      <c r="L8156" t="s">
        <v>30638</v>
      </c>
      <c r="M8156">
        <v>1.6588888879999999</v>
      </c>
      <c r="N8156">
        <v>0</v>
      </c>
      <c r="O8156">
        <v>1</v>
      </c>
      <c r="P8156">
        <v>0</v>
      </c>
      <c r="Q8156">
        <v>0</v>
      </c>
      <c r="R8156">
        <v>0</v>
      </c>
      <c r="S8156">
        <v>1.6588890000000001</v>
      </c>
      <c r="T8156">
        <v>0</v>
      </c>
      <c r="U8156">
        <v>0</v>
      </c>
    </row>
    <row r="8157" spans="1:21" x14ac:dyDescent="0.25">
      <c r="A8157" t="s">
        <v>30639</v>
      </c>
      <c r="B8157">
        <v>1</v>
      </c>
      <c r="C8157" t="s">
        <v>79</v>
      </c>
      <c r="D8157" t="s">
        <v>119</v>
      </c>
      <c r="E8157" t="s">
        <v>30640</v>
      </c>
      <c r="F8157" t="s">
        <v>5012</v>
      </c>
      <c r="G8157" t="s">
        <v>72</v>
      </c>
      <c r="H8157" t="s">
        <v>129</v>
      </c>
      <c r="I8157" t="s">
        <v>22</v>
      </c>
      <c r="J8157" t="s">
        <v>141</v>
      </c>
      <c r="K8157" t="s">
        <v>30641</v>
      </c>
      <c r="L8157" t="s">
        <v>30642</v>
      </c>
      <c r="M8157">
        <v>3.9327777770000001</v>
      </c>
      <c r="N8157">
        <v>0</v>
      </c>
      <c r="O8157">
        <v>0</v>
      </c>
      <c r="P8157">
        <v>1</v>
      </c>
      <c r="Q8157">
        <v>38</v>
      </c>
      <c r="R8157">
        <v>0</v>
      </c>
      <c r="S8157">
        <v>0</v>
      </c>
      <c r="T8157">
        <v>3.9327779999999999</v>
      </c>
      <c r="U8157">
        <v>149.44555600000001</v>
      </c>
    </row>
    <row r="8158" spans="1:21" x14ac:dyDescent="0.25">
      <c r="A8158" t="s">
        <v>30643</v>
      </c>
      <c r="B8158">
        <v>1</v>
      </c>
      <c r="C8158" t="s">
        <v>79</v>
      </c>
      <c r="D8158" t="s">
        <v>119</v>
      </c>
      <c r="E8158" t="s">
        <v>30640</v>
      </c>
      <c r="F8158" t="s">
        <v>5012</v>
      </c>
      <c r="G8158" t="s">
        <v>72</v>
      </c>
      <c r="H8158" t="s">
        <v>129</v>
      </c>
      <c r="I8158" t="s">
        <v>22</v>
      </c>
      <c r="J8158" t="s">
        <v>141</v>
      </c>
      <c r="K8158" t="s">
        <v>30644</v>
      </c>
      <c r="L8158" t="s">
        <v>30645</v>
      </c>
      <c r="M8158">
        <v>4.1583333329999999</v>
      </c>
      <c r="N8158">
        <v>0</v>
      </c>
      <c r="O8158">
        <v>0</v>
      </c>
      <c r="P8158">
        <v>1</v>
      </c>
      <c r="Q8158">
        <v>38</v>
      </c>
      <c r="R8158">
        <v>0</v>
      </c>
      <c r="S8158">
        <v>0</v>
      </c>
      <c r="T8158">
        <v>4.1583329999999998</v>
      </c>
      <c r="U8158">
        <v>158.01666700000001</v>
      </c>
    </row>
    <row r="8159" spans="1:21" x14ac:dyDescent="0.25">
      <c r="A8159" t="s">
        <v>30646</v>
      </c>
      <c r="B8159">
        <v>1</v>
      </c>
      <c r="C8159" t="s">
        <v>78</v>
      </c>
      <c r="D8159" t="s">
        <v>90</v>
      </c>
      <c r="E8159" t="s">
        <v>7077</v>
      </c>
      <c r="F8159" t="s">
        <v>128</v>
      </c>
      <c r="G8159" t="s">
        <v>72</v>
      </c>
      <c r="H8159" t="s">
        <v>129</v>
      </c>
      <c r="I8159" t="s">
        <v>22</v>
      </c>
      <c r="J8159" t="s">
        <v>130</v>
      </c>
      <c r="K8159" t="s">
        <v>30647</v>
      </c>
      <c r="L8159" t="s">
        <v>30648</v>
      </c>
      <c r="M8159">
        <v>7.6463888879999997</v>
      </c>
      <c r="N8159">
        <v>46</v>
      </c>
      <c r="O8159">
        <v>2693</v>
      </c>
      <c r="P8159">
        <v>7</v>
      </c>
      <c r="Q8159">
        <v>94</v>
      </c>
      <c r="R8159">
        <v>351.73388899999998</v>
      </c>
      <c r="S8159">
        <v>20591.725275000001</v>
      </c>
      <c r="T8159">
        <v>53.524721999999997</v>
      </c>
      <c r="U8159">
        <v>718.76055499999995</v>
      </c>
    </row>
    <row r="8160" spans="1:21" x14ac:dyDescent="0.25">
      <c r="A8160" t="s">
        <v>30649</v>
      </c>
      <c r="B8160">
        <v>1</v>
      </c>
      <c r="C8160" t="s">
        <v>78</v>
      </c>
      <c r="D8160" t="s">
        <v>103</v>
      </c>
      <c r="E8160" t="s">
        <v>30650</v>
      </c>
      <c r="F8160" t="s">
        <v>5012</v>
      </c>
      <c r="G8160" t="s">
        <v>72</v>
      </c>
      <c r="H8160" t="s">
        <v>129</v>
      </c>
      <c r="I8160" t="s">
        <v>22</v>
      </c>
      <c r="J8160" t="s">
        <v>141</v>
      </c>
      <c r="K8160" t="s">
        <v>30651</v>
      </c>
      <c r="L8160" t="s">
        <v>30652</v>
      </c>
      <c r="M8160">
        <v>4.9863888879999996</v>
      </c>
      <c r="N8160">
        <v>0</v>
      </c>
      <c r="O8160">
        <v>0</v>
      </c>
      <c r="P8160">
        <v>0</v>
      </c>
      <c r="Q8160">
        <v>2</v>
      </c>
      <c r="R8160">
        <v>0</v>
      </c>
      <c r="S8160">
        <v>0</v>
      </c>
      <c r="T8160">
        <v>0</v>
      </c>
      <c r="U8160">
        <v>9.9727779999999999</v>
      </c>
    </row>
    <row r="8161" spans="1:21" x14ac:dyDescent="0.25">
      <c r="A8161" t="s">
        <v>30653</v>
      </c>
      <c r="B8161">
        <v>1</v>
      </c>
      <c r="C8161" t="s">
        <v>78</v>
      </c>
      <c r="D8161" t="s">
        <v>103</v>
      </c>
      <c r="E8161" t="s">
        <v>30650</v>
      </c>
      <c r="F8161" t="s">
        <v>5012</v>
      </c>
      <c r="G8161" t="s">
        <v>72</v>
      </c>
      <c r="H8161" t="s">
        <v>129</v>
      </c>
      <c r="I8161" t="s">
        <v>22</v>
      </c>
      <c r="J8161" t="s">
        <v>141</v>
      </c>
      <c r="K8161" t="s">
        <v>30654</v>
      </c>
      <c r="L8161" t="s">
        <v>30655</v>
      </c>
      <c r="M8161">
        <v>3.3502777770000001</v>
      </c>
      <c r="N8161">
        <v>0</v>
      </c>
      <c r="O8161">
        <v>0</v>
      </c>
      <c r="P8161">
        <v>0</v>
      </c>
      <c r="Q8161">
        <v>2</v>
      </c>
      <c r="R8161">
        <v>0</v>
      </c>
      <c r="S8161">
        <v>0</v>
      </c>
      <c r="T8161">
        <v>0</v>
      </c>
      <c r="U8161">
        <v>6.7005559999999997</v>
      </c>
    </row>
    <row r="8162" spans="1:21" x14ac:dyDescent="0.25">
      <c r="A8162" t="s">
        <v>30656</v>
      </c>
      <c r="B8162">
        <v>1</v>
      </c>
      <c r="C8162" t="s">
        <v>78</v>
      </c>
      <c r="D8162" t="s">
        <v>103</v>
      </c>
      <c r="E8162" t="s">
        <v>30650</v>
      </c>
      <c r="F8162" t="s">
        <v>5012</v>
      </c>
      <c r="G8162" t="s">
        <v>72</v>
      </c>
      <c r="H8162" t="s">
        <v>129</v>
      </c>
      <c r="I8162" t="s">
        <v>22</v>
      </c>
      <c r="J8162" t="s">
        <v>141</v>
      </c>
      <c r="K8162" t="s">
        <v>30657</v>
      </c>
      <c r="L8162" t="s">
        <v>30658</v>
      </c>
      <c r="M8162">
        <v>4.0783333329999998</v>
      </c>
      <c r="N8162">
        <v>0</v>
      </c>
      <c r="O8162">
        <v>0</v>
      </c>
      <c r="P8162">
        <v>0</v>
      </c>
      <c r="Q8162">
        <v>2</v>
      </c>
      <c r="R8162">
        <v>0</v>
      </c>
      <c r="S8162">
        <v>0</v>
      </c>
      <c r="T8162">
        <v>0</v>
      </c>
      <c r="U8162">
        <v>8.1566670000000006</v>
      </c>
    </row>
    <row r="8163" spans="1:21" x14ac:dyDescent="0.25">
      <c r="A8163" t="s">
        <v>30659</v>
      </c>
      <c r="B8163">
        <v>1</v>
      </c>
      <c r="C8163" t="s">
        <v>79</v>
      </c>
      <c r="D8163" t="s">
        <v>120</v>
      </c>
      <c r="E8163" t="s">
        <v>30660</v>
      </c>
      <c r="F8163" t="s">
        <v>5012</v>
      </c>
      <c r="G8163" t="s">
        <v>72</v>
      </c>
      <c r="H8163" t="s">
        <v>129</v>
      </c>
      <c r="I8163" t="s">
        <v>22</v>
      </c>
      <c r="J8163" t="s">
        <v>141</v>
      </c>
      <c r="K8163" t="s">
        <v>30661</v>
      </c>
      <c r="L8163" t="s">
        <v>30662</v>
      </c>
      <c r="M8163">
        <v>1.4838888880000001</v>
      </c>
      <c r="N8163">
        <v>0</v>
      </c>
      <c r="O8163">
        <v>208</v>
      </c>
      <c r="P8163">
        <v>2</v>
      </c>
      <c r="Q8163">
        <v>7</v>
      </c>
      <c r="R8163">
        <v>0</v>
      </c>
      <c r="S8163">
        <v>308.648889</v>
      </c>
      <c r="T8163">
        <v>2.967778</v>
      </c>
      <c r="U8163">
        <v>10.387222</v>
      </c>
    </row>
    <row r="8164" spans="1:21" x14ac:dyDescent="0.25">
      <c r="A8164" t="s">
        <v>30663</v>
      </c>
      <c r="B8164">
        <v>1</v>
      </c>
      <c r="C8164" t="s">
        <v>78</v>
      </c>
      <c r="D8164" t="s">
        <v>96</v>
      </c>
      <c r="E8164" t="s">
        <v>23257</v>
      </c>
      <c r="F8164" t="s">
        <v>140</v>
      </c>
      <c r="G8164" t="s">
        <v>72</v>
      </c>
      <c r="H8164" t="s">
        <v>129</v>
      </c>
      <c r="I8164" t="s">
        <v>22</v>
      </c>
      <c r="J8164" t="s">
        <v>141</v>
      </c>
      <c r="K8164" t="s">
        <v>30664</v>
      </c>
      <c r="L8164" t="s">
        <v>30665</v>
      </c>
      <c r="M8164">
        <v>0.33250000000000002</v>
      </c>
      <c r="N8164">
        <v>0</v>
      </c>
      <c r="O8164">
        <v>94</v>
      </c>
      <c r="P8164">
        <v>14</v>
      </c>
      <c r="Q8164">
        <v>27</v>
      </c>
      <c r="R8164">
        <v>0</v>
      </c>
      <c r="S8164">
        <v>31.254999999999999</v>
      </c>
      <c r="T8164">
        <v>4.6550000000000002</v>
      </c>
      <c r="U8164">
        <v>8.9774999999999991</v>
      </c>
    </row>
    <row r="8165" spans="1:21" x14ac:dyDescent="0.25">
      <c r="A8165" t="s">
        <v>30666</v>
      </c>
      <c r="B8165">
        <v>1</v>
      </c>
      <c r="C8165" t="s">
        <v>78</v>
      </c>
      <c r="D8165" t="s">
        <v>96</v>
      </c>
      <c r="E8165" t="s">
        <v>23257</v>
      </c>
      <c r="F8165" t="s">
        <v>140</v>
      </c>
      <c r="G8165" t="s">
        <v>72</v>
      </c>
      <c r="H8165" t="s">
        <v>129</v>
      </c>
      <c r="I8165" t="s">
        <v>22</v>
      </c>
      <c r="J8165" t="s">
        <v>141</v>
      </c>
      <c r="K8165" t="s">
        <v>30667</v>
      </c>
      <c r="L8165" t="s">
        <v>30668</v>
      </c>
      <c r="M8165">
        <v>1.6088888880000001</v>
      </c>
      <c r="N8165">
        <v>0</v>
      </c>
      <c r="O8165">
        <v>94</v>
      </c>
      <c r="P8165">
        <v>14</v>
      </c>
      <c r="Q8165">
        <v>27</v>
      </c>
      <c r="R8165">
        <v>0</v>
      </c>
      <c r="S8165">
        <v>151.23555500000001</v>
      </c>
      <c r="T8165">
        <v>22.524443999999999</v>
      </c>
      <c r="U8165">
        <v>43.44</v>
      </c>
    </row>
    <row r="8166" spans="1:21" x14ac:dyDescent="0.25">
      <c r="A8166" t="s">
        <v>30669</v>
      </c>
      <c r="B8166">
        <v>1</v>
      </c>
      <c r="C8166" t="s">
        <v>78</v>
      </c>
      <c r="D8166" t="s">
        <v>96</v>
      </c>
      <c r="E8166" t="s">
        <v>1270</v>
      </c>
      <c r="F8166" t="s">
        <v>154</v>
      </c>
      <c r="G8166" t="s">
        <v>72</v>
      </c>
      <c r="H8166" t="s">
        <v>129</v>
      </c>
      <c r="I8166" t="s">
        <v>22</v>
      </c>
      <c r="J8166" t="s">
        <v>141</v>
      </c>
      <c r="K8166" t="s">
        <v>30670</v>
      </c>
      <c r="L8166" t="s">
        <v>30671</v>
      </c>
      <c r="M8166">
        <v>0.383611111</v>
      </c>
      <c r="N8166">
        <v>0</v>
      </c>
      <c r="O8166">
        <v>303</v>
      </c>
      <c r="P8166">
        <v>47</v>
      </c>
      <c r="Q8166">
        <v>5</v>
      </c>
      <c r="R8166">
        <v>0</v>
      </c>
      <c r="S8166">
        <v>116.234167</v>
      </c>
      <c r="T8166">
        <v>18.029722</v>
      </c>
      <c r="U8166">
        <v>1.918056</v>
      </c>
    </row>
    <row r="8167" spans="1:21" x14ac:dyDescent="0.25">
      <c r="A8167" t="s">
        <v>30672</v>
      </c>
      <c r="B8167">
        <v>1</v>
      </c>
      <c r="C8167" t="s">
        <v>78</v>
      </c>
      <c r="D8167" t="s">
        <v>96</v>
      </c>
      <c r="E8167" t="s">
        <v>30673</v>
      </c>
      <c r="F8167" t="s">
        <v>140</v>
      </c>
      <c r="G8167" t="s">
        <v>72</v>
      </c>
      <c r="H8167" t="s">
        <v>129</v>
      </c>
      <c r="I8167" t="s">
        <v>22</v>
      </c>
      <c r="J8167" t="s">
        <v>141</v>
      </c>
      <c r="K8167" t="s">
        <v>23241</v>
      </c>
      <c r="L8167" t="s">
        <v>30674</v>
      </c>
      <c r="M8167">
        <v>0.42861111099999999</v>
      </c>
      <c r="N8167">
        <v>17</v>
      </c>
      <c r="O8167">
        <v>3073</v>
      </c>
      <c r="P8167">
        <v>201</v>
      </c>
      <c r="Q8167">
        <v>395</v>
      </c>
      <c r="R8167">
        <v>7.2863889999999998</v>
      </c>
      <c r="S8167">
        <v>1317.121944</v>
      </c>
      <c r="T8167">
        <v>86.150833000000006</v>
      </c>
      <c r="U8167">
        <v>169.301389</v>
      </c>
    </row>
    <row r="8168" spans="1:21" x14ac:dyDescent="0.25">
      <c r="A8168" t="s">
        <v>30675</v>
      </c>
      <c r="B8168">
        <v>1</v>
      </c>
      <c r="C8168" t="s">
        <v>78</v>
      </c>
      <c r="D8168" t="s">
        <v>96</v>
      </c>
      <c r="E8168" t="s">
        <v>1285</v>
      </c>
      <c r="F8168" t="s">
        <v>140</v>
      </c>
      <c r="G8168" t="s">
        <v>72</v>
      </c>
      <c r="H8168" t="s">
        <v>129</v>
      </c>
      <c r="I8168" t="s">
        <v>22</v>
      </c>
      <c r="J8168" t="s">
        <v>141</v>
      </c>
      <c r="K8168" t="s">
        <v>30676</v>
      </c>
      <c r="L8168" t="s">
        <v>30677</v>
      </c>
      <c r="M8168">
        <v>0.35638888800000001</v>
      </c>
      <c r="N8168">
        <v>0</v>
      </c>
      <c r="O8168">
        <v>192</v>
      </c>
      <c r="P8168">
        <v>42</v>
      </c>
      <c r="Q8168">
        <v>111</v>
      </c>
      <c r="R8168">
        <v>0</v>
      </c>
      <c r="S8168">
        <v>68.426665999999997</v>
      </c>
      <c r="T8168">
        <v>14.968332999999999</v>
      </c>
      <c r="U8168">
        <v>39.559167000000002</v>
      </c>
    </row>
    <row r="8169" spans="1:21" x14ac:dyDescent="0.25">
      <c r="A8169" t="s">
        <v>30678</v>
      </c>
      <c r="B8169">
        <v>1</v>
      </c>
      <c r="C8169" t="s">
        <v>78</v>
      </c>
      <c r="D8169" t="s">
        <v>96</v>
      </c>
      <c r="E8169" t="s">
        <v>1293</v>
      </c>
      <c r="F8169" t="s">
        <v>140</v>
      </c>
      <c r="G8169" t="s">
        <v>72</v>
      </c>
      <c r="H8169" t="s">
        <v>129</v>
      </c>
      <c r="I8169" t="s">
        <v>22</v>
      </c>
      <c r="J8169" t="s">
        <v>141</v>
      </c>
      <c r="K8169" t="s">
        <v>30679</v>
      </c>
      <c r="L8169" t="s">
        <v>30680</v>
      </c>
      <c r="M8169">
        <v>5.8333333000000001E-2</v>
      </c>
      <c r="N8169">
        <v>5</v>
      </c>
      <c r="O8169">
        <v>1586</v>
      </c>
      <c r="P8169">
        <v>63</v>
      </c>
      <c r="Q8169">
        <v>84</v>
      </c>
      <c r="R8169">
        <v>0.29166700000000001</v>
      </c>
      <c r="S8169">
        <v>92.516666000000001</v>
      </c>
      <c r="T8169">
        <v>3.6749999999999998</v>
      </c>
      <c r="U8169">
        <v>4.9000000000000004</v>
      </c>
    </row>
    <row r="8170" spans="1:21" x14ac:dyDescent="0.25">
      <c r="A8170" t="s">
        <v>30681</v>
      </c>
      <c r="B8170">
        <v>1</v>
      </c>
      <c r="C8170" t="s">
        <v>78</v>
      </c>
      <c r="D8170" t="s">
        <v>96</v>
      </c>
      <c r="E8170" t="s">
        <v>29300</v>
      </c>
      <c r="F8170" t="s">
        <v>154</v>
      </c>
      <c r="G8170" t="s">
        <v>72</v>
      </c>
      <c r="H8170" t="s">
        <v>129</v>
      </c>
      <c r="I8170" t="s">
        <v>22</v>
      </c>
      <c r="J8170" t="s">
        <v>141</v>
      </c>
      <c r="K8170" t="s">
        <v>11567</v>
      </c>
      <c r="L8170" t="s">
        <v>30682</v>
      </c>
      <c r="M8170">
        <v>0.230555555</v>
      </c>
      <c r="N8170">
        <v>0</v>
      </c>
      <c r="O8170">
        <v>192</v>
      </c>
      <c r="P8170">
        <v>42</v>
      </c>
      <c r="Q8170">
        <v>111</v>
      </c>
      <c r="R8170">
        <v>0</v>
      </c>
      <c r="S8170">
        <v>44.266666999999998</v>
      </c>
      <c r="T8170">
        <v>9.6833329999999993</v>
      </c>
      <c r="U8170">
        <v>25.591667000000001</v>
      </c>
    </row>
    <row r="8171" spans="1:21" x14ac:dyDescent="0.25">
      <c r="A8171" t="s">
        <v>30683</v>
      </c>
      <c r="B8171">
        <v>1</v>
      </c>
      <c r="C8171" t="s">
        <v>78</v>
      </c>
      <c r="D8171" t="s">
        <v>96</v>
      </c>
      <c r="E8171" t="s">
        <v>23257</v>
      </c>
      <c r="F8171" t="s">
        <v>140</v>
      </c>
      <c r="G8171" t="s">
        <v>72</v>
      </c>
      <c r="H8171" t="s">
        <v>129</v>
      </c>
      <c r="I8171" t="s">
        <v>22</v>
      </c>
      <c r="J8171" t="s">
        <v>141</v>
      </c>
      <c r="K8171" t="s">
        <v>30684</v>
      </c>
      <c r="L8171" t="s">
        <v>30685</v>
      </c>
      <c r="M8171">
        <v>0.181666666</v>
      </c>
      <c r="N8171">
        <v>0</v>
      </c>
      <c r="O8171">
        <v>94</v>
      </c>
      <c r="P8171">
        <v>14</v>
      </c>
      <c r="Q8171">
        <v>27</v>
      </c>
      <c r="R8171">
        <v>0</v>
      </c>
      <c r="S8171">
        <v>17.076667</v>
      </c>
      <c r="T8171">
        <v>2.5433330000000001</v>
      </c>
      <c r="U8171">
        <v>4.9050000000000002</v>
      </c>
    </row>
    <row r="8172" spans="1:21" x14ac:dyDescent="0.25">
      <c r="A8172" t="s">
        <v>30686</v>
      </c>
      <c r="B8172">
        <v>1</v>
      </c>
      <c r="C8172" t="s">
        <v>78</v>
      </c>
      <c r="D8172" t="s">
        <v>96</v>
      </c>
      <c r="E8172" t="s">
        <v>23253</v>
      </c>
      <c r="F8172" t="s">
        <v>140</v>
      </c>
      <c r="G8172" t="s">
        <v>72</v>
      </c>
      <c r="H8172" t="s">
        <v>129</v>
      </c>
      <c r="I8172" t="s">
        <v>22</v>
      </c>
      <c r="J8172" t="s">
        <v>141</v>
      </c>
      <c r="K8172" t="s">
        <v>30687</v>
      </c>
      <c r="L8172" t="s">
        <v>30688</v>
      </c>
      <c r="M8172">
        <v>0.442222222</v>
      </c>
      <c r="N8172">
        <v>1</v>
      </c>
      <c r="O8172">
        <v>311</v>
      </c>
      <c r="P8172">
        <v>14</v>
      </c>
      <c r="Q8172">
        <v>17</v>
      </c>
      <c r="R8172">
        <v>0.442222</v>
      </c>
      <c r="S8172">
        <v>137.53111100000001</v>
      </c>
      <c r="T8172">
        <v>6.1911110000000003</v>
      </c>
      <c r="U8172">
        <v>7.5177779999999998</v>
      </c>
    </row>
    <row r="8173" spans="1:21" x14ac:dyDescent="0.25">
      <c r="A8173" t="s">
        <v>30689</v>
      </c>
      <c r="B8173">
        <v>1</v>
      </c>
      <c r="C8173" t="s">
        <v>78</v>
      </c>
      <c r="D8173" t="s">
        <v>96</v>
      </c>
      <c r="E8173" t="s">
        <v>1285</v>
      </c>
      <c r="F8173" t="s">
        <v>154</v>
      </c>
      <c r="G8173" t="s">
        <v>72</v>
      </c>
      <c r="H8173" t="s">
        <v>129</v>
      </c>
      <c r="I8173" t="s">
        <v>22</v>
      </c>
      <c r="J8173" t="s">
        <v>141</v>
      </c>
      <c r="K8173" t="s">
        <v>30690</v>
      </c>
      <c r="L8173" t="s">
        <v>30691</v>
      </c>
      <c r="M8173">
        <v>0.23</v>
      </c>
      <c r="N8173">
        <v>0</v>
      </c>
      <c r="O8173">
        <v>192</v>
      </c>
      <c r="P8173">
        <v>42</v>
      </c>
      <c r="Q8173">
        <v>111</v>
      </c>
      <c r="R8173">
        <v>0</v>
      </c>
      <c r="S8173">
        <v>44.16</v>
      </c>
      <c r="T8173">
        <v>9.66</v>
      </c>
      <c r="U8173">
        <v>25.53</v>
      </c>
    </row>
    <row r="8174" spans="1:21" x14ac:dyDescent="0.25">
      <c r="A8174" t="s">
        <v>30692</v>
      </c>
      <c r="B8174">
        <v>1</v>
      </c>
      <c r="C8174" t="s">
        <v>78</v>
      </c>
      <c r="D8174" t="s">
        <v>96</v>
      </c>
      <c r="E8174" t="s">
        <v>23257</v>
      </c>
      <c r="F8174" t="s">
        <v>140</v>
      </c>
      <c r="G8174" t="s">
        <v>72</v>
      </c>
      <c r="H8174" t="s">
        <v>129</v>
      </c>
      <c r="I8174" t="s">
        <v>22</v>
      </c>
      <c r="J8174" t="s">
        <v>141</v>
      </c>
      <c r="K8174" t="s">
        <v>30693</v>
      </c>
      <c r="L8174" t="s">
        <v>30694</v>
      </c>
      <c r="M8174">
        <v>0.17249999999999999</v>
      </c>
      <c r="N8174">
        <v>0</v>
      </c>
      <c r="O8174">
        <v>94</v>
      </c>
      <c r="P8174">
        <v>14</v>
      </c>
      <c r="Q8174">
        <v>27</v>
      </c>
      <c r="R8174">
        <v>0</v>
      </c>
      <c r="S8174">
        <v>16.215</v>
      </c>
      <c r="T8174">
        <v>2.415</v>
      </c>
      <c r="U8174">
        <v>4.6574999999999998</v>
      </c>
    </row>
    <row r="8175" spans="1:21" x14ac:dyDescent="0.25">
      <c r="A8175" t="s">
        <v>30695</v>
      </c>
      <c r="B8175">
        <v>1</v>
      </c>
      <c r="C8175" t="s">
        <v>78</v>
      </c>
      <c r="D8175" t="s">
        <v>104</v>
      </c>
      <c r="E8175" t="s">
        <v>30696</v>
      </c>
      <c r="F8175" t="s">
        <v>4991</v>
      </c>
      <c r="G8175" t="s">
        <v>71</v>
      </c>
      <c r="H8175" t="s">
        <v>129</v>
      </c>
      <c r="I8175" t="s">
        <v>22</v>
      </c>
      <c r="J8175" t="s">
        <v>141</v>
      </c>
      <c r="K8175" t="s">
        <v>30697</v>
      </c>
      <c r="L8175" t="s">
        <v>30698</v>
      </c>
      <c r="M8175">
        <v>0.72472222200000003</v>
      </c>
      <c r="N8175">
        <v>0</v>
      </c>
      <c r="O8175">
        <v>2</v>
      </c>
      <c r="P8175">
        <v>0</v>
      </c>
      <c r="Q8175">
        <v>0</v>
      </c>
      <c r="R8175">
        <v>0</v>
      </c>
      <c r="S8175">
        <v>1.449444</v>
      </c>
      <c r="T8175">
        <v>0</v>
      </c>
      <c r="U8175">
        <v>0</v>
      </c>
    </row>
    <row r="8176" spans="1:21" x14ac:dyDescent="0.25">
      <c r="A8176" t="s">
        <v>30699</v>
      </c>
      <c r="B8176">
        <v>1</v>
      </c>
      <c r="C8176" t="s">
        <v>78</v>
      </c>
      <c r="D8176" t="s">
        <v>104</v>
      </c>
      <c r="E8176" t="s">
        <v>30696</v>
      </c>
      <c r="F8176" t="s">
        <v>4991</v>
      </c>
      <c r="G8176" t="s">
        <v>71</v>
      </c>
      <c r="H8176" t="s">
        <v>129</v>
      </c>
      <c r="I8176" t="s">
        <v>22</v>
      </c>
      <c r="J8176" t="s">
        <v>141</v>
      </c>
      <c r="K8176" t="s">
        <v>30700</v>
      </c>
      <c r="L8176" t="s">
        <v>30701</v>
      </c>
      <c r="M8176">
        <v>3.168055555</v>
      </c>
      <c r="N8176">
        <v>0</v>
      </c>
      <c r="O8176">
        <v>2</v>
      </c>
      <c r="P8176">
        <v>0</v>
      </c>
      <c r="Q8176">
        <v>0</v>
      </c>
      <c r="R8176">
        <v>0</v>
      </c>
      <c r="S8176">
        <v>6.3361109999999998</v>
      </c>
      <c r="T8176">
        <v>0</v>
      </c>
      <c r="U8176">
        <v>0</v>
      </c>
    </row>
    <row r="8177" spans="1:21" x14ac:dyDescent="0.25">
      <c r="A8177" t="s">
        <v>30702</v>
      </c>
      <c r="B8177">
        <v>1</v>
      </c>
      <c r="C8177" t="s">
        <v>78</v>
      </c>
      <c r="D8177" t="s">
        <v>81</v>
      </c>
      <c r="E8177" t="s">
        <v>26234</v>
      </c>
      <c r="F8177" t="s">
        <v>5012</v>
      </c>
      <c r="G8177" t="s">
        <v>72</v>
      </c>
      <c r="H8177" t="s">
        <v>129</v>
      </c>
      <c r="I8177" t="s">
        <v>22</v>
      </c>
      <c r="J8177" t="s">
        <v>141</v>
      </c>
      <c r="K8177" t="s">
        <v>30703</v>
      </c>
      <c r="L8177" t="s">
        <v>30704</v>
      </c>
      <c r="M8177">
        <v>2.8111111110000002</v>
      </c>
      <c r="N8177">
        <v>0</v>
      </c>
      <c r="O8177">
        <v>224</v>
      </c>
      <c r="P8177">
        <v>7</v>
      </c>
      <c r="Q8177">
        <v>295</v>
      </c>
      <c r="R8177">
        <v>0</v>
      </c>
      <c r="S8177">
        <v>629.68888900000002</v>
      </c>
      <c r="T8177">
        <v>19.677778</v>
      </c>
      <c r="U8177">
        <v>829.27777800000001</v>
      </c>
    </row>
    <row r="8178" spans="1:21" x14ac:dyDescent="0.25">
      <c r="A8178" t="s">
        <v>30705</v>
      </c>
      <c r="B8178">
        <v>1</v>
      </c>
      <c r="C8178" t="s">
        <v>78</v>
      </c>
      <c r="D8178" t="s">
        <v>93</v>
      </c>
      <c r="E8178" t="s">
        <v>28112</v>
      </c>
      <c r="F8178" t="s">
        <v>5177</v>
      </c>
      <c r="G8178" t="s">
        <v>72</v>
      </c>
      <c r="H8178" t="s">
        <v>129</v>
      </c>
      <c r="I8178" t="s">
        <v>22</v>
      </c>
      <c r="J8178" t="s">
        <v>141</v>
      </c>
      <c r="K8178" t="s">
        <v>30706</v>
      </c>
      <c r="L8178" t="s">
        <v>30707</v>
      </c>
      <c r="M8178">
        <v>0.637222222</v>
      </c>
      <c r="N8178">
        <v>38</v>
      </c>
      <c r="O8178">
        <v>3553</v>
      </c>
      <c r="P8178">
        <v>126</v>
      </c>
      <c r="Q8178">
        <v>1029</v>
      </c>
      <c r="R8178">
        <v>24.214444</v>
      </c>
      <c r="S8178">
        <v>2264.0505549999998</v>
      </c>
      <c r="T8178">
        <v>80.290000000000006</v>
      </c>
      <c r="U8178">
        <v>655.70166600000005</v>
      </c>
    </row>
    <row r="8179" spans="1:21" x14ac:dyDescent="0.25">
      <c r="A8179" t="s">
        <v>30708</v>
      </c>
      <c r="B8179">
        <v>1</v>
      </c>
      <c r="C8179" t="s">
        <v>78</v>
      </c>
      <c r="D8179" t="s">
        <v>93</v>
      </c>
      <c r="E8179" t="s">
        <v>1958</v>
      </c>
      <c r="F8179" t="s">
        <v>5012</v>
      </c>
      <c r="G8179" t="s">
        <v>72</v>
      </c>
      <c r="H8179" t="s">
        <v>129</v>
      </c>
      <c r="I8179" t="s">
        <v>22</v>
      </c>
      <c r="J8179" t="s">
        <v>141</v>
      </c>
      <c r="K8179" t="s">
        <v>30709</v>
      </c>
      <c r="L8179" t="s">
        <v>30710</v>
      </c>
      <c r="M8179">
        <v>1.2380555550000001</v>
      </c>
      <c r="N8179">
        <v>2</v>
      </c>
      <c r="O8179">
        <v>472</v>
      </c>
      <c r="P8179">
        <v>2</v>
      </c>
      <c r="Q8179">
        <v>170</v>
      </c>
      <c r="R8179">
        <v>2.476111</v>
      </c>
      <c r="S8179">
        <v>584.36222199999997</v>
      </c>
      <c r="T8179">
        <v>2.476111</v>
      </c>
      <c r="U8179">
        <v>210.46944400000001</v>
      </c>
    </row>
    <row r="8180" spans="1:21" x14ac:dyDescent="0.25">
      <c r="A8180" t="s">
        <v>30711</v>
      </c>
      <c r="B8180">
        <v>1</v>
      </c>
      <c r="C8180" t="s">
        <v>78</v>
      </c>
      <c r="D8180" t="s">
        <v>96</v>
      </c>
      <c r="E8180" t="s">
        <v>30712</v>
      </c>
      <c r="F8180" t="s">
        <v>128</v>
      </c>
      <c r="G8180" t="s">
        <v>72</v>
      </c>
      <c r="H8180" t="s">
        <v>129</v>
      </c>
      <c r="I8180" t="s">
        <v>22</v>
      </c>
      <c r="J8180" t="s">
        <v>130</v>
      </c>
      <c r="K8180" t="s">
        <v>30713</v>
      </c>
      <c r="L8180" t="s">
        <v>30714</v>
      </c>
      <c r="M8180">
        <v>5.4869444439999997</v>
      </c>
      <c r="N8180">
        <v>0</v>
      </c>
      <c r="O8180">
        <v>313</v>
      </c>
      <c r="P8180">
        <v>35</v>
      </c>
      <c r="Q8180">
        <v>243</v>
      </c>
      <c r="R8180">
        <v>0</v>
      </c>
      <c r="S8180">
        <v>1717.4136109999999</v>
      </c>
      <c r="T8180">
        <v>192.04305600000001</v>
      </c>
      <c r="U8180">
        <v>1333.3275000000001</v>
      </c>
    </row>
    <row r="8181" spans="1:21" x14ac:dyDescent="0.25">
      <c r="A8181" t="s">
        <v>30715</v>
      </c>
      <c r="B8181">
        <v>1</v>
      </c>
      <c r="C8181" t="s">
        <v>78</v>
      </c>
      <c r="D8181" t="s">
        <v>96</v>
      </c>
      <c r="E8181" t="s">
        <v>30716</v>
      </c>
      <c r="F8181" t="s">
        <v>5748</v>
      </c>
      <c r="G8181" t="s">
        <v>71</v>
      </c>
      <c r="H8181" t="s">
        <v>129</v>
      </c>
      <c r="I8181" t="s">
        <v>22</v>
      </c>
      <c r="J8181" t="s">
        <v>141</v>
      </c>
      <c r="K8181" t="s">
        <v>30717</v>
      </c>
      <c r="L8181" t="s">
        <v>30718</v>
      </c>
      <c r="M8181">
        <v>0.436111111</v>
      </c>
      <c r="N8181">
        <v>0</v>
      </c>
      <c r="O8181">
        <v>65</v>
      </c>
      <c r="P8181">
        <v>1</v>
      </c>
      <c r="Q8181">
        <v>26</v>
      </c>
      <c r="R8181">
        <v>0</v>
      </c>
      <c r="S8181">
        <v>28.347221999999999</v>
      </c>
      <c r="T8181">
        <v>0.43611100000000003</v>
      </c>
      <c r="U8181">
        <v>11.338889</v>
      </c>
    </row>
    <row r="8182" spans="1:21" x14ac:dyDescent="0.25">
      <c r="A8182" t="s">
        <v>30719</v>
      </c>
      <c r="B8182">
        <v>1</v>
      </c>
      <c r="C8182" t="s">
        <v>78</v>
      </c>
      <c r="D8182" t="s">
        <v>96</v>
      </c>
      <c r="E8182" t="s">
        <v>30720</v>
      </c>
      <c r="F8182" t="s">
        <v>154</v>
      </c>
      <c r="G8182" t="s">
        <v>72</v>
      </c>
      <c r="H8182" t="s">
        <v>129</v>
      </c>
      <c r="I8182" t="s">
        <v>22</v>
      </c>
      <c r="J8182" t="s">
        <v>141</v>
      </c>
      <c r="K8182" t="s">
        <v>30721</v>
      </c>
      <c r="L8182" t="s">
        <v>30722</v>
      </c>
      <c r="M8182">
        <v>0.57805555500000005</v>
      </c>
      <c r="N8182">
        <v>0</v>
      </c>
      <c r="O8182">
        <v>625</v>
      </c>
      <c r="P8182">
        <v>13</v>
      </c>
      <c r="Q8182">
        <v>116</v>
      </c>
      <c r="R8182">
        <v>0</v>
      </c>
      <c r="S8182">
        <v>361.28472199999999</v>
      </c>
      <c r="T8182">
        <v>7.5147219999999999</v>
      </c>
      <c r="U8182">
        <v>67.054444000000004</v>
      </c>
    </row>
    <row r="8183" spans="1:21" x14ac:dyDescent="0.25">
      <c r="A8183" t="s">
        <v>30723</v>
      </c>
      <c r="B8183">
        <v>1</v>
      </c>
      <c r="C8183" t="s">
        <v>78</v>
      </c>
      <c r="D8183" t="s">
        <v>96</v>
      </c>
      <c r="E8183" t="s">
        <v>30724</v>
      </c>
      <c r="F8183" t="s">
        <v>5012</v>
      </c>
      <c r="G8183" t="s">
        <v>72</v>
      </c>
      <c r="H8183" t="s">
        <v>129</v>
      </c>
      <c r="I8183" t="s">
        <v>22</v>
      </c>
      <c r="J8183" t="s">
        <v>141</v>
      </c>
      <c r="K8183" t="s">
        <v>30725</v>
      </c>
      <c r="L8183" t="s">
        <v>30726</v>
      </c>
      <c r="M8183">
        <v>1.4488888879999999</v>
      </c>
      <c r="N8183">
        <v>0</v>
      </c>
      <c r="O8183">
        <v>144</v>
      </c>
      <c r="P8183">
        <v>1</v>
      </c>
      <c r="Q8183">
        <v>15</v>
      </c>
      <c r="R8183">
        <v>0</v>
      </c>
      <c r="S8183">
        <v>208.64</v>
      </c>
      <c r="T8183">
        <v>1.4488890000000001</v>
      </c>
      <c r="U8183">
        <v>21.733332999999998</v>
      </c>
    </row>
    <row r="8184" spans="1:21" x14ac:dyDescent="0.25">
      <c r="A8184" t="s">
        <v>30727</v>
      </c>
      <c r="B8184">
        <v>1</v>
      </c>
      <c r="C8184" t="s">
        <v>78</v>
      </c>
      <c r="D8184" t="s">
        <v>96</v>
      </c>
      <c r="E8184" t="s">
        <v>30712</v>
      </c>
      <c r="F8184" t="s">
        <v>140</v>
      </c>
      <c r="G8184" t="s">
        <v>72</v>
      </c>
      <c r="H8184" t="s">
        <v>129</v>
      </c>
      <c r="I8184" t="s">
        <v>22</v>
      </c>
      <c r="J8184" t="s">
        <v>141</v>
      </c>
      <c r="K8184" t="s">
        <v>30728</v>
      </c>
      <c r="L8184" t="s">
        <v>30729</v>
      </c>
      <c r="M8184">
        <v>2.826944444</v>
      </c>
      <c r="N8184">
        <v>0</v>
      </c>
      <c r="O8184">
        <v>313</v>
      </c>
      <c r="P8184">
        <v>35</v>
      </c>
      <c r="Q8184">
        <v>243</v>
      </c>
      <c r="R8184">
        <v>0</v>
      </c>
      <c r="S8184">
        <v>884.83361100000002</v>
      </c>
      <c r="T8184">
        <v>98.943055999999999</v>
      </c>
      <c r="U8184">
        <v>686.94749999999999</v>
      </c>
    </row>
    <row r="8185" spans="1:21" x14ac:dyDescent="0.25">
      <c r="A8185" t="s">
        <v>30730</v>
      </c>
      <c r="B8185">
        <v>1</v>
      </c>
      <c r="C8185" t="s">
        <v>78</v>
      </c>
      <c r="D8185" t="s">
        <v>96</v>
      </c>
      <c r="E8185" t="s">
        <v>30731</v>
      </c>
      <c r="F8185" t="s">
        <v>4996</v>
      </c>
      <c r="G8185" t="s">
        <v>71</v>
      </c>
      <c r="H8185" t="s">
        <v>129</v>
      </c>
      <c r="I8185" t="s">
        <v>22</v>
      </c>
      <c r="J8185" t="s">
        <v>141</v>
      </c>
      <c r="K8185" t="s">
        <v>30732</v>
      </c>
      <c r="L8185" t="s">
        <v>30733</v>
      </c>
      <c r="M8185">
        <v>1.5833333329999999</v>
      </c>
      <c r="N8185">
        <v>0</v>
      </c>
      <c r="O8185">
        <v>116</v>
      </c>
      <c r="P8185">
        <v>0</v>
      </c>
      <c r="Q8185">
        <v>0</v>
      </c>
      <c r="R8185">
        <v>0</v>
      </c>
      <c r="S8185">
        <v>183.66666699999999</v>
      </c>
      <c r="T8185">
        <v>0</v>
      </c>
      <c r="U8185">
        <v>0</v>
      </c>
    </row>
    <row r="8186" spans="1:21" x14ac:dyDescent="0.25">
      <c r="A8186" t="s">
        <v>30734</v>
      </c>
      <c r="B8186">
        <v>1</v>
      </c>
      <c r="C8186" t="s">
        <v>79</v>
      </c>
      <c r="D8186" t="s">
        <v>124</v>
      </c>
      <c r="E8186" t="s">
        <v>30735</v>
      </c>
      <c r="F8186" t="s">
        <v>140</v>
      </c>
      <c r="G8186" t="s">
        <v>72</v>
      </c>
      <c r="H8186" t="s">
        <v>129</v>
      </c>
      <c r="I8186" t="s">
        <v>22</v>
      </c>
      <c r="J8186" t="s">
        <v>141</v>
      </c>
      <c r="K8186" t="s">
        <v>30736</v>
      </c>
      <c r="L8186" t="s">
        <v>30737</v>
      </c>
      <c r="M8186">
        <v>8.2777776999999997E-2</v>
      </c>
      <c r="N8186">
        <v>0</v>
      </c>
      <c r="O8186">
        <v>0</v>
      </c>
      <c r="P8186">
        <v>1</v>
      </c>
      <c r="Q8186">
        <v>69</v>
      </c>
      <c r="R8186">
        <v>0</v>
      </c>
      <c r="S8186">
        <v>0</v>
      </c>
      <c r="T8186">
        <v>8.2778000000000004E-2</v>
      </c>
      <c r="U8186">
        <v>5.7116670000000003</v>
      </c>
    </row>
    <row r="8187" spans="1:21" x14ac:dyDescent="0.25">
      <c r="A8187" t="s">
        <v>30738</v>
      </c>
      <c r="B8187">
        <v>1</v>
      </c>
      <c r="C8187" t="s">
        <v>79</v>
      </c>
      <c r="D8187" t="s">
        <v>124</v>
      </c>
      <c r="E8187" t="s">
        <v>30739</v>
      </c>
      <c r="F8187" t="s">
        <v>5012</v>
      </c>
      <c r="G8187" t="s">
        <v>72</v>
      </c>
      <c r="H8187" t="s">
        <v>129</v>
      </c>
      <c r="I8187" t="s">
        <v>22</v>
      </c>
      <c r="J8187" t="s">
        <v>141</v>
      </c>
      <c r="K8187" t="s">
        <v>30740</v>
      </c>
      <c r="L8187" t="s">
        <v>30741</v>
      </c>
      <c r="M8187">
        <v>2.153888888</v>
      </c>
      <c r="N8187">
        <v>0</v>
      </c>
      <c r="O8187">
        <v>0</v>
      </c>
      <c r="P8187">
        <v>4</v>
      </c>
      <c r="Q8187">
        <v>293</v>
      </c>
      <c r="R8187">
        <v>0</v>
      </c>
      <c r="S8187">
        <v>0</v>
      </c>
      <c r="T8187">
        <v>8.6155559999999998</v>
      </c>
      <c r="U8187">
        <v>631.08944399999996</v>
      </c>
    </row>
    <row r="8188" spans="1:21" x14ac:dyDescent="0.25">
      <c r="A8188" t="s">
        <v>30742</v>
      </c>
      <c r="B8188">
        <v>1</v>
      </c>
      <c r="C8188" t="s">
        <v>79</v>
      </c>
      <c r="D8188" t="s">
        <v>124</v>
      </c>
      <c r="E8188" t="s">
        <v>30739</v>
      </c>
      <c r="F8188" t="s">
        <v>5012</v>
      </c>
      <c r="G8188" t="s">
        <v>72</v>
      </c>
      <c r="H8188" t="s">
        <v>129</v>
      </c>
      <c r="I8188" t="s">
        <v>22</v>
      </c>
      <c r="J8188" t="s">
        <v>141</v>
      </c>
      <c r="K8188" t="s">
        <v>30743</v>
      </c>
      <c r="L8188" t="s">
        <v>30744</v>
      </c>
      <c r="M8188">
        <v>0.58888888800000005</v>
      </c>
      <c r="N8188">
        <v>0</v>
      </c>
      <c r="O8188">
        <v>0</v>
      </c>
      <c r="P8188">
        <v>4</v>
      </c>
      <c r="Q8188">
        <v>293</v>
      </c>
      <c r="R8188">
        <v>0</v>
      </c>
      <c r="S8188">
        <v>0</v>
      </c>
      <c r="T8188">
        <v>2.355556</v>
      </c>
      <c r="U8188">
        <v>172.544444</v>
      </c>
    </row>
    <row r="8189" spans="1:21" x14ac:dyDescent="0.25">
      <c r="A8189" t="s">
        <v>30745</v>
      </c>
      <c r="B8189">
        <v>1</v>
      </c>
      <c r="C8189" t="s">
        <v>79</v>
      </c>
      <c r="D8189" t="s">
        <v>124</v>
      </c>
      <c r="E8189" t="s">
        <v>1263</v>
      </c>
      <c r="F8189" t="s">
        <v>5012</v>
      </c>
      <c r="G8189" t="s">
        <v>72</v>
      </c>
      <c r="H8189" t="s">
        <v>129</v>
      </c>
      <c r="I8189" t="s">
        <v>22</v>
      </c>
      <c r="J8189" t="s">
        <v>141</v>
      </c>
      <c r="K8189" t="s">
        <v>30746</v>
      </c>
      <c r="L8189" t="s">
        <v>30747</v>
      </c>
      <c r="M8189">
        <v>1.0361111110000001</v>
      </c>
      <c r="N8189">
        <v>0</v>
      </c>
      <c r="O8189">
        <v>0</v>
      </c>
      <c r="P8189">
        <v>24</v>
      </c>
      <c r="Q8189">
        <v>537</v>
      </c>
      <c r="R8189">
        <v>0</v>
      </c>
      <c r="S8189">
        <v>0</v>
      </c>
      <c r="T8189">
        <v>24.866667</v>
      </c>
      <c r="U8189">
        <v>556.39166699999998</v>
      </c>
    </row>
    <row r="8190" spans="1:21" x14ac:dyDescent="0.25">
      <c r="A8190" t="s">
        <v>30748</v>
      </c>
      <c r="B8190">
        <v>1</v>
      </c>
      <c r="C8190" t="s">
        <v>79</v>
      </c>
      <c r="D8190" t="s">
        <v>124</v>
      </c>
      <c r="E8190" t="s">
        <v>1263</v>
      </c>
      <c r="F8190" t="s">
        <v>5012</v>
      </c>
      <c r="G8190" t="s">
        <v>72</v>
      </c>
      <c r="H8190" t="s">
        <v>129</v>
      </c>
      <c r="I8190" t="s">
        <v>22</v>
      </c>
      <c r="J8190" t="s">
        <v>141</v>
      </c>
      <c r="K8190" t="s">
        <v>30749</v>
      </c>
      <c r="L8190" t="s">
        <v>30750</v>
      </c>
      <c r="M8190">
        <v>3.759166666</v>
      </c>
      <c r="N8190">
        <v>0</v>
      </c>
      <c r="O8190">
        <v>0</v>
      </c>
      <c r="P8190">
        <v>24</v>
      </c>
      <c r="Q8190">
        <v>537</v>
      </c>
      <c r="R8190">
        <v>0</v>
      </c>
      <c r="S8190">
        <v>0</v>
      </c>
      <c r="T8190">
        <v>90.22</v>
      </c>
      <c r="U8190">
        <v>2018.6724999999999</v>
      </c>
    </row>
    <row r="8191" spans="1:21" x14ac:dyDescent="0.25">
      <c r="A8191" t="s">
        <v>30751</v>
      </c>
      <c r="B8191">
        <v>1</v>
      </c>
      <c r="C8191" t="s">
        <v>79</v>
      </c>
      <c r="D8191" t="s">
        <v>124</v>
      </c>
      <c r="E8191" t="s">
        <v>30739</v>
      </c>
      <c r="F8191" t="s">
        <v>5012</v>
      </c>
      <c r="G8191" t="s">
        <v>72</v>
      </c>
      <c r="H8191" t="s">
        <v>129</v>
      </c>
      <c r="I8191" t="s">
        <v>22</v>
      </c>
      <c r="J8191" t="s">
        <v>141</v>
      </c>
      <c r="K8191" t="s">
        <v>30752</v>
      </c>
      <c r="L8191" t="s">
        <v>30753</v>
      </c>
      <c r="M8191">
        <v>1.812777777</v>
      </c>
      <c r="N8191">
        <v>0</v>
      </c>
      <c r="O8191">
        <v>0</v>
      </c>
      <c r="P8191">
        <v>4</v>
      </c>
      <c r="Q8191">
        <v>293</v>
      </c>
      <c r="R8191">
        <v>0</v>
      </c>
      <c r="S8191">
        <v>0</v>
      </c>
      <c r="T8191">
        <v>7.2511109999999999</v>
      </c>
      <c r="U8191">
        <v>531.14388899999994</v>
      </c>
    </row>
    <row r="8192" spans="1:21" x14ac:dyDescent="0.25">
      <c r="A8192" t="s">
        <v>30754</v>
      </c>
      <c r="B8192">
        <v>1</v>
      </c>
      <c r="C8192" t="s">
        <v>79</v>
      </c>
      <c r="D8192" t="s">
        <v>124</v>
      </c>
      <c r="E8192" t="s">
        <v>30739</v>
      </c>
      <c r="F8192" t="s">
        <v>5012</v>
      </c>
      <c r="G8192" t="s">
        <v>72</v>
      </c>
      <c r="H8192" t="s">
        <v>129</v>
      </c>
      <c r="I8192" t="s">
        <v>22</v>
      </c>
      <c r="J8192" t="s">
        <v>141</v>
      </c>
      <c r="K8192" t="s">
        <v>30755</v>
      </c>
      <c r="L8192" t="s">
        <v>30756</v>
      </c>
      <c r="M8192">
        <v>3.4427777769999999</v>
      </c>
      <c r="N8192">
        <v>0</v>
      </c>
      <c r="O8192">
        <v>0</v>
      </c>
      <c r="P8192">
        <v>4</v>
      </c>
      <c r="Q8192">
        <v>293</v>
      </c>
      <c r="R8192">
        <v>0</v>
      </c>
      <c r="S8192">
        <v>0</v>
      </c>
      <c r="T8192">
        <v>13.771110999999999</v>
      </c>
      <c r="U8192">
        <v>1008.733889</v>
      </c>
    </row>
    <row r="8193" spans="1:21" x14ac:dyDescent="0.25">
      <c r="A8193" t="s">
        <v>30757</v>
      </c>
      <c r="B8193">
        <v>1</v>
      </c>
      <c r="C8193" t="s">
        <v>79</v>
      </c>
      <c r="D8193" t="s">
        <v>124</v>
      </c>
      <c r="E8193" t="s">
        <v>30758</v>
      </c>
      <c r="F8193" t="s">
        <v>5470</v>
      </c>
      <c r="G8193" t="s">
        <v>71</v>
      </c>
      <c r="H8193" t="s">
        <v>129</v>
      </c>
      <c r="I8193" t="s">
        <v>22</v>
      </c>
      <c r="J8193" t="s">
        <v>141</v>
      </c>
      <c r="K8193" t="s">
        <v>30759</v>
      </c>
      <c r="L8193" t="s">
        <v>30760</v>
      </c>
      <c r="M8193">
        <v>3.2830555549999998</v>
      </c>
      <c r="N8193">
        <v>0</v>
      </c>
      <c r="O8193">
        <v>0</v>
      </c>
      <c r="P8193">
        <v>2</v>
      </c>
      <c r="Q8193">
        <v>73</v>
      </c>
      <c r="R8193">
        <v>0</v>
      </c>
      <c r="S8193">
        <v>0</v>
      </c>
      <c r="T8193">
        <v>6.5661110000000003</v>
      </c>
      <c r="U8193">
        <v>239.66305600000001</v>
      </c>
    </row>
    <row r="8194" spans="1:21" x14ac:dyDescent="0.25">
      <c r="A8194" t="s">
        <v>30761</v>
      </c>
      <c r="B8194">
        <v>1</v>
      </c>
      <c r="C8194" t="s">
        <v>79</v>
      </c>
      <c r="D8194" t="s">
        <v>124</v>
      </c>
      <c r="E8194" t="s">
        <v>30735</v>
      </c>
      <c r="F8194" t="s">
        <v>8320</v>
      </c>
      <c r="G8194" t="s">
        <v>72</v>
      </c>
      <c r="H8194" t="s">
        <v>129</v>
      </c>
      <c r="I8194" t="s">
        <v>22</v>
      </c>
      <c r="J8194" t="s">
        <v>141</v>
      </c>
      <c r="K8194" t="s">
        <v>30762</v>
      </c>
      <c r="L8194" t="s">
        <v>30763</v>
      </c>
      <c r="M8194">
        <v>0.43833333299999999</v>
      </c>
      <c r="N8194">
        <v>0</v>
      </c>
      <c r="O8194">
        <v>0</v>
      </c>
      <c r="P8194">
        <v>74</v>
      </c>
      <c r="Q8194">
        <v>1544</v>
      </c>
      <c r="R8194">
        <v>0</v>
      </c>
      <c r="S8194">
        <v>0</v>
      </c>
      <c r="T8194">
        <v>32.436667</v>
      </c>
      <c r="U8194">
        <v>676.78666599999997</v>
      </c>
    </row>
    <row r="8195" spans="1:21" x14ac:dyDescent="0.25">
      <c r="A8195" t="s">
        <v>30764</v>
      </c>
      <c r="B8195">
        <v>1</v>
      </c>
      <c r="C8195" t="s">
        <v>79</v>
      </c>
      <c r="D8195" t="s">
        <v>124</v>
      </c>
      <c r="E8195" t="s">
        <v>30765</v>
      </c>
      <c r="F8195" t="s">
        <v>5012</v>
      </c>
      <c r="G8195" t="s">
        <v>72</v>
      </c>
      <c r="H8195" t="s">
        <v>129</v>
      </c>
      <c r="I8195" t="s">
        <v>22</v>
      </c>
      <c r="J8195" t="s">
        <v>141</v>
      </c>
      <c r="K8195" t="s">
        <v>30766</v>
      </c>
      <c r="L8195" t="s">
        <v>30767</v>
      </c>
      <c r="M8195">
        <v>2.9097222220000001</v>
      </c>
      <c r="N8195">
        <v>0</v>
      </c>
      <c r="O8195">
        <v>0</v>
      </c>
      <c r="P8195">
        <v>2</v>
      </c>
      <c r="Q8195">
        <v>73</v>
      </c>
      <c r="R8195">
        <v>0</v>
      </c>
      <c r="S8195">
        <v>0</v>
      </c>
      <c r="T8195">
        <v>5.8194439999999998</v>
      </c>
      <c r="U8195">
        <v>212.40972199999999</v>
      </c>
    </row>
    <row r="8196" spans="1:21" x14ac:dyDescent="0.25">
      <c r="A8196" t="s">
        <v>30768</v>
      </c>
      <c r="B8196">
        <v>1</v>
      </c>
      <c r="C8196" t="s">
        <v>79</v>
      </c>
      <c r="D8196" t="s">
        <v>124</v>
      </c>
      <c r="E8196" t="s">
        <v>30735</v>
      </c>
      <c r="F8196" t="s">
        <v>140</v>
      </c>
      <c r="G8196" t="s">
        <v>72</v>
      </c>
      <c r="H8196" t="s">
        <v>129</v>
      </c>
      <c r="I8196" t="s">
        <v>22</v>
      </c>
      <c r="J8196" t="s">
        <v>141</v>
      </c>
      <c r="K8196" t="s">
        <v>30769</v>
      </c>
      <c r="L8196" t="s">
        <v>30770</v>
      </c>
      <c r="M8196">
        <v>0.1275</v>
      </c>
      <c r="N8196">
        <v>0</v>
      </c>
      <c r="O8196">
        <v>0</v>
      </c>
      <c r="P8196">
        <v>74</v>
      </c>
      <c r="Q8196">
        <v>1544</v>
      </c>
      <c r="R8196">
        <v>0</v>
      </c>
      <c r="S8196">
        <v>0</v>
      </c>
      <c r="T8196">
        <v>9.4350000000000005</v>
      </c>
      <c r="U8196">
        <v>196.86</v>
      </c>
    </row>
    <row r="8197" spans="1:21" x14ac:dyDescent="0.25">
      <c r="A8197" t="s">
        <v>30771</v>
      </c>
      <c r="B8197">
        <v>1</v>
      </c>
      <c r="C8197" t="s">
        <v>78</v>
      </c>
      <c r="D8197" t="s">
        <v>96</v>
      </c>
      <c r="E8197" t="s">
        <v>3057</v>
      </c>
      <c r="F8197" t="s">
        <v>5029</v>
      </c>
      <c r="G8197" t="s">
        <v>71</v>
      </c>
      <c r="H8197" t="s">
        <v>129</v>
      </c>
      <c r="I8197" t="s">
        <v>22</v>
      </c>
      <c r="J8197" t="s">
        <v>141</v>
      </c>
      <c r="K8197" t="s">
        <v>30772</v>
      </c>
      <c r="L8197" t="s">
        <v>30773</v>
      </c>
      <c r="M8197">
        <v>2.6936111110000001</v>
      </c>
      <c r="N8197">
        <v>1</v>
      </c>
      <c r="O8197">
        <v>129</v>
      </c>
      <c r="P8197">
        <v>0</v>
      </c>
      <c r="Q8197">
        <v>0</v>
      </c>
      <c r="R8197">
        <v>2.6936110000000002</v>
      </c>
      <c r="S8197">
        <v>347.47583300000002</v>
      </c>
      <c r="T8197">
        <v>0</v>
      </c>
      <c r="U8197">
        <v>0</v>
      </c>
    </row>
    <row r="8198" spans="1:21" x14ac:dyDescent="0.25">
      <c r="A8198" t="s">
        <v>30774</v>
      </c>
      <c r="B8198">
        <v>1</v>
      </c>
      <c r="C8198" t="s">
        <v>78</v>
      </c>
      <c r="D8198" t="s">
        <v>81</v>
      </c>
      <c r="E8198" t="s">
        <v>30775</v>
      </c>
      <c r="F8198" t="s">
        <v>140</v>
      </c>
      <c r="G8198" t="s">
        <v>72</v>
      </c>
      <c r="H8198" t="s">
        <v>129</v>
      </c>
      <c r="I8198" t="s">
        <v>22</v>
      </c>
      <c r="J8198" t="s">
        <v>141</v>
      </c>
      <c r="K8198" t="s">
        <v>30776</v>
      </c>
      <c r="L8198" t="s">
        <v>30777</v>
      </c>
      <c r="M8198">
        <v>2.8202777769999998</v>
      </c>
      <c r="N8198">
        <v>1</v>
      </c>
      <c r="O8198">
        <v>108</v>
      </c>
      <c r="P8198">
        <v>0</v>
      </c>
      <c r="Q8198">
        <v>0</v>
      </c>
      <c r="R8198">
        <v>2.8202780000000001</v>
      </c>
      <c r="S8198">
        <v>304.58999999999997</v>
      </c>
      <c r="T8198">
        <v>0</v>
      </c>
      <c r="U8198">
        <v>0</v>
      </c>
    </row>
    <row r="8199" spans="1:21" x14ac:dyDescent="0.25">
      <c r="A8199" t="s">
        <v>30778</v>
      </c>
      <c r="B8199">
        <v>1</v>
      </c>
      <c r="C8199" t="s">
        <v>78</v>
      </c>
      <c r="D8199" t="s">
        <v>81</v>
      </c>
      <c r="E8199" t="s">
        <v>30779</v>
      </c>
      <c r="F8199" t="s">
        <v>140</v>
      </c>
      <c r="G8199" t="s">
        <v>72</v>
      </c>
      <c r="H8199" t="s">
        <v>129</v>
      </c>
      <c r="I8199" t="s">
        <v>22</v>
      </c>
      <c r="J8199" t="s">
        <v>141</v>
      </c>
      <c r="K8199" t="s">
        <v>30780</v>
      </c>
      <c r="L8199" t="s">
        <v>30781</v>
      </c>
      <c r="M8199">
        <v>2.0213888880000002</v>
      </c>
      <c r="N8199">
        <v>25</v>
      </c>
      <c r="O8199">
        <v>584</v>
      </c>
      <c r="P8199">
        <v>0</v>
      </c>
      <c r="Q8199">
        <v>0</v>
      </c>
      <c r="R8199">
        <v>50.534722000000002</v>
      </c>
      <c r="S8199">
        <v>1180.491111</v>
      </c>
      <c r="T8199">
        <v>0</v>
      </c>
      <c r="U8199">
        <v>0</v>
      </c>
    </row>
    <row r="8200" spans="1:21" x14ac:dyDescent="0.25">
      <c r="A8200" t="s">
        <v>30782</v>
      </c>
      <c r="B8200">
        <v>1</v>
      </c>
      <c r="C8200" t="s">
        <v>78</v>
      </c>
      <c r="D8200" t="s">
        <v>99</v>
      </c>
      <c r="E8200" t="s">
        <v>30783</v>
      </c>
      <c r="F8200" t="s">
        <v>5070</v>
      </c>
      <c r="G8200" t="s">
        <v>71</v>
      </c>
      <c r="H8200" t="s">
        <v>129</v>
      </c>
      <c r="I8200" t="s">
        <v>22</v>
      </c>
      <c r="J8200" t="s">
        <v>141</v>
      </c>
      <c r="K8200" t="s">
        <v>30784</v>
      </c>
      <c r="L8200" t="s">
        <v>30785</v>
      </c>
      <c r="M8200">
        <v>1.8347222219999999</v>
      </c>
      <c r="N8200">
        <v>0</v>
      </c>
      <c r="O8200">
        <v>1</v>
      </c>
      <c r="P8200">
        <v>0</v>
      </c>
      <c r="Q8200">
        <v>0</v>
      </c>
      <c r="R8200">
        <v>0</v>
      </c>
      <c r="S8200">
        <v>1.834722</v>
      </c>
      <c r="T8200">
        <v>0</v>
      </c>
      <c r="U8200">
        <v>0</v>
      </c>
    </row>
    <row r="8201" spans="1:21" x14ac:dyDescent="0.25">
      <c r="A8201" t="s">
        <v>30786</v>
      </c>
      <c r="B8201">
        <v>1</v>
      </c>
      <c r="C8201" t="s">
        <v>79</v>
      </c>
      <c r="D8201" t="s">
        <v>109</v>
      </c>
      <c r="E8201" t="s">
        <v>30787</v>
      </c>
      <c r="F8201" t="s">
        <v>4991</v>
      </c>
      <c r="G8201" t="s">
        <v>71</v>
      </c>
      <c r="H8201" t="s">
        <v>129</v>
      </c>
      <c r="I8201" t="s">
        <v>22</v>
      </c>
      <c r="J8201" t="s">
        <v>141</v>
      </c>
      <c r="K8201" t="s">
        <v>30788</v>
      </c>
      <c r="L8201" t="s">
        <v>30789</v>
      </c>
      <c r="M8201">
        <v>2.9222222219999998</v>
      </c>
      <c r="N8201">
        <v>0</v>
      </c>
      <c r="O8201">
        <v>1</v>
      </c>
      <c r="P8201">
        <v>0</v>
      </c>
      <c r="Q8201">
        <v>0</v>
      </c>
      <c r="R8201">
        <v>0</v>
      </c>
      <c r="S8201">
        <v>2.9222220000000001</v>
      </c>
      <c r="T8201">
        <v>0</v>
      </c>
      <c r="U8201">
        <v>0</v>
      </c>
    </row>
    <row r="8202" spans="1:21" x14ac:dyDescent="0.25">
      <c r="A8202" t="s">
        <v>30790</v>
      </c>
      <c r="B8202">
        <v>1</v>
      </c>
      <c r="C8202" t="s">
        <v>79</v>
      </c>
      <c r="D8202" t="s">
        <v>112</v>
      </c>
      <c r="E8202" t="s">
        <v>30791</v>
      </c>
      <c r="F8202" t="s">
        <v>4991</v>
      </c>
      <c r="G8202" t="s">
        <v>71</v>
      </c>
      <c r="H8202" t="s">
        <v>129</v>
      </c>
      <c r="I8202" t="s">
        <v>22</v>
      </c>
      <c r="J8202" t="s">
        <v>141</v>
      </c>
      <c r="K8202" t="s">
        <v>30792</v>
      </c>
      <c r="L8202" t="s">
        <v>30793</v>
      </c>
      <c r="M8202">
        <v>1.501944444</v>
      </c>
      <c r="N8202">
        <v>0</v>
      </c>
      <c r="O8202">
        <v>0</v>
      </c>
      <c r="P8202">
        <v>0</v>
      </c>
      <c r="Q8202">
        <v>1</v>
      </c>
      <c r="R8202">
        <v>0</v>
      </c>
      <c r="S8202">
        <v>0</v>
      </c>
      <c r="T8202">
        <v>0</v>
      </c>
      <c r="U8202">
        <v>1.5019439999999999</v>
      </c>
    </row>
    <row r="8203" spans="1:21" x14ac:dyDescent="0.25">
      <c r="A8203" t="s">
        <v>30794</v>
      </c>
      <c r="B8203">
        <v>1</v>
      </c>
      <c r="C8203" t="s">
        <v>79</v>
      </c>
      <c r="D8203" t="s">
        <v>112</v>
      </c>
      <c r="E8203" t="s">
        <v>30795</v>
      </c>
      <c r="F8203" t="s">
        <v>5012</v>
      </c>
      <c r="G8203" t="s">
        <v>72</v>
      </c>
      <c r="H8203" t="s">
        <v>129</v>
      </c>
      <c r="I8203" t="s">
        <v>22</v>
      </c>
      <c r="J8203" t="s">
        <v>141</v>
      </c>
      <c r="K8203" t="s">
        <v>30796</v>
      </c>
      <c r="L8203" t="s">
        <v>30797</v>
      </c>
      <c r="M8203">
        <v>1.2013888880000001</v>
      </c>
      <c r="N8203">
        <v>0</v>
      </c>
      <c r="O8203">
        <v>0</v>
      </c>
      <c r="P8203">
        <v>0</v>
      </c>
      <c r="Q8203">
        <v>25</v>
      </c>
      <c r="R8203">
        <v>0</v>
      </c>
      <c r="S8203">
        <v>0</v>
      </c>
      <c r="T8203">
        <v>0</v>
      </c>
      <c r="U8203">
        <v>30.034721999999999</v>
      </c>
    </row>
    <row r="8204" spans="1:21" x14ac:dyDescent="0.25">
      <c r="A8204" t="s">
        <v>30798</v>
      </c>
      <c r="B8204">
        <v>1</v>
      </c>
      <c r="C8204" t="s">
        <v>79</v>
      </c>
      <c r="D8204" t="s">
        <v>112</v>
      </c>
      <c r="E8204" t="s">
        <v>30799</v>
      </c>
      <c r="F8204" t="s">
        <v>140</v>
      </c>
      <c r="G8204" t="s">
        <v>72</v>
      </c>
      <c r="H8204" t="s">
        <v>129</v>
      </c>
      <c r="I8204" t="s">
        <v>22</v>
      </c>
      <c r="J8204" t="s">
        <v>141</v>
      </c>
      <c r="K8204" t="s">
        <v>30800</v>
      </c>
      <c r="L8204" t="s">
        <v>30801</v>
      </c>
      <c r="M8204">
        <v>0.70694444400000001</v>
      </c>
      <c r="N8204">
        <v>0</v>
      </c>
      <c r="O8204">
        <v>28</v>
      </c>
      <c r="P8204">
        <v>5</v>
      </c>
      <c r="Q8204">
        <v>106</v>
      </c>
      <c r="R8204">
        <v>0</v>
      </c>
      <c r="S8204">
        <v>19.794443999999999</v>
      </c>
      <c r="T8204">
        <v>3.5347219999999999</v>
      </c>
      <c r="U8204">
        <v>74.936110999999997</v>
      </c>
    </row>
    <row r="8205" spans="1:21" x14ac:dyDescent="0.25">
      <c r="A8205" t="s">
        <v>30802</v>
      </c>
      <c r="B8205">
        <v>1</v>
      </c>
      <c r="C8205" t="s">
        <v>79</v>
      </c>
      <c r="D8205" t="s">
        <v>112</v>
      </c>
      <c r="E8205" t="s">
        <v>30803</v>
      </c>
      <c r="F8205" t="s">
        <v>4991</v>
      </c>
      <c r="G8205" t="s">
        <v>71</v>
      </c>
      <c r="H8205" t="s">
        <v>129</v>
      </c>
      <c r="I8205" t="s">
        <v>22</v>
      </c>
      <c r="J8205" t="s">
        <v>141</v>
      </c>
      <c r="K8205" t="s">
        <v>30804</v>
      </c>
      <c r="L8205" t="s">
        <v>30805</v>
      </c>
      <c r="M8205">
        <v>1.1397222220000001</v>
      </c>
      <c r="N8205">
        <v>0</v>
      </c>
      <c r="O8205">
        <v>1</v>
      </c>
      <c r="P8205">
        <v>0</v>
      </c>
      <c r="Q8205">
        <v>0</v>
      </c>
      <c r="R8205">
        <v>0</v>
      </c>
      <c r="S8205">
        <v>1.1397219999999999</v>
      </c>
      <c r="T8205">
        <v>0</v>
      </c>
      <c r="U8205">
        <v>0</v>
      </c>
    </row>
    <row r="8206" spans="1:21" x14ac:dyDescent="0.25">
      <c r="A8206" t="s">
        <v>30806</v>
      </c>
      <c r="B8206">
        <v>1</v>
      </c>
      <c r="C8206" t="s">
        <v>79</v>
      </c>
      <c r="D8206" t="s">
        <v>112</v>
      </c>
      <c r="E8206" t="s">
        <v>30807</v>
      </c>
      <c r="F8206" t="s">
        <v>140</v>
      </c>
      <c r="G8206" t="s">
        <v>72</v>
      </c>
      <c r="H8206" t="s">
        <v>129</v>
      </c>
      <c r="I8206" t="s">
        <v>22</v>
      </c>
      <c r="J8206" t="s">
        <v>141</v>
      </c>
      <c r="K8206" t="s">
        <v>30808</v>
      </c>
      <c r="L8206" t="s">
        <v>30809</v>
      </c>
      <c r="M8206">
        <v>0.55527777700000003</v>
      </c>
      <c r="N8206">
        <v>0</v>
      </c>
      <c r="O8206">
        <v>28</v>
      </c>
      <c r="P8206">
        <v>5</v>
      </c>
      <c r="Q8206">
        <v>106</v>
      </c>
      <c r="R8206">
        <v>0</v>
      </c>
      <c r="S8206">
        <v>15.547777999999999</v>
      </c>
      <c r="T8206">
        <v>2.776389</v>
      </c>
      <c r="U8206">
        <v>58.859444000000003</v>
      </c>
    </row>
    <row r="8207" spans="1:21" x14ac:dyDescent="0.25">
      <c r="A8207" t="s">
        <v>30810</v>
      </c>
      <c r="B8207">
        <v>1</v>
      </c>
      <c r="C8207" t="s">
        <v>79</v>
      </c>
      <c r="D8207" t="s">
        <v>112</v>
      </c>
      <c r="E8207" t="s">
        <v>30799</v>
      </c>
      <c r="F8207" t="s">
        <v>140</v>
      </c>
      <c r="G8207" t="s">
        <v>72</v>
      </c>
      <c r="H8207" t="s">
        <v>129</v>
      </c>
      <c r="I8207" t="s">
        <v>22</v>
      </c>
      <c r="J8207" t="s">
        <v>141</v>
      </c>
      <c r="K8207" t="s">
        <v>30811</v>
      </c>
      <c r="L8207" t="s">
        <v>30812</v>
      </c>
      <c r="M8207">
        <v>1.486388888</v>
      </c>
      <c r="N8207">
        <v>0</v>
      </c>
      <c r="O8207">
        <v>28</v>
      </c>
      <c r="P8207">
        <v>5</v>
      </c>
      <c r="Q8207">
        <v>106</v>
      </c>
      <c r="R8207">
        <v>0</v>
      </c>
      <c r="S8207">
        <v>41.618889000000003</v>
      </c>
      <c r="T8207">
        <v>7.4319439999999997</v>
      </c>
      <c r="U8207">
        <v>157.557222</v>
      </c>
    </row>
    <row r="8208" spans="1:21" x14ac:dyDescent="0.25">
      <c r="A8208" t="s">
        <v>30813</v>
      </c>
      <c r="B8208">
        <v>1</v>
      </c>
      <c r="C8208" t="s">
        <v>79</v>
      </c>
      <c r="D8208" t="s">
        <v>112</v>
      </c>
      <c r="E8208" t="s">
        <v>30807</v>
      </c>
      <c r="F8208" t="s">
        <v>140</v>
      </c>
      <c r="G8208" t="s">
        <v>72</v>
      </c>
      <c r="H8208" t="s">
        <v>129</v>
      </c>
      <c r="I8208" t="s">
        <v>22</v>
      </c>
      <c r="J8208" t="s">
        <v>141</v>
      </c>
      <c r="K8208" t="s">
        <v>30814</v>
      </c>
      <c r="L8208" t="s">
        <v>30815</v>
      </c>
      <c r="M8208">
        <v>2.0816666659999998</v>
      </c>
      <c r="N8208">
        <v>0</v>
      </c>
      <c r="O8208">
        <v>28</v>
      </c>
      <c r="P8208">
        <v>5</v>
      </c>
      <c r="Q8208">
        <v>106</v>
      </c>
      <c r="R8208">
        <v>0</v>
      </c>
      <c r="S8208">
        <v>58.286667000000001</v>
      </c>
      <c r="T8208">
        <v>10.408333000000001</v>
      </c>
      <c r="U8208">
        <v>220.656667</v>
      </c>
    </row>
    <row r="8209" spans="1:21" x14ac:dyDescent="0.25">
      <c r="A8209" t="s">
        <v>30816</v>
      </c>
      <c r="B8209">
        <v>1</v>
      </c>
      <c r="C8209" t="s">
        <v>79</v>
      </c>
      <c r="D8209" t="s">
        <v>112</v>
      </c>
      <c r="E8209" t="s">
        <v>30799</v>
      </c>
      <c r="F8209" t="s">
        <v>140</v>
      </c>
      <c r="G8209" t="s">
        <v>72</v>
      </c>
      <c r="H8209" t="s">
        <v>129</v>
      </c>
      <c r="I8209" t="s">
        <v>22</v>
      </c>
      <c r="J8209" t="s">
        <v>141</v>
      </c>
      <c r="K8209" t="s">
        <v>30817</v>
      </c>
      <c r="L8209" t="s">
        <v>30818</v>
      </c>
      <c r="M8209">
        <v>0.52972222199999996</v>
      </c>
      <c r="N8209">
        <v>0</v>
      </c>
      <c r="O8209">
        <v>28</v>
      </c>
      <c r="P8209">
        <v>5</v>
      </c>
      <c r="Q8209">
        <v>106</v>
      </c>
      <c r="R8209">
        <v>0</v>
      </c>
      <c r="S8209">
        <v>14.832222</v>
      </c>
      <c r="T8209">
        <v>2.6486109999999998</v>
      </c>
      <c r="U8209">
        <v>56.150556000000002</v>
      </c>
    </row>
    <row r="8210" spans="1:21" x14ac:dyDescent="0.25">
      <c r="A8210" t="s">
        <v>30819</v>
      </c>
      <c r="B8210">
        <v>1</v>
      </c>
      <c r="C8210" t="s">
        <v>79</v>
      </c>
      <c r="D8210" t="s">
        <v>112</v>
      </c>
      <c r="E8210" t="s">
        <v>30820</v>
      </c>
      <c r="F8210" t="s">
        <v>5012</v>
      </c>
      <c r="G8210" t="s">
        <v>72</v>
      </c>
      <c r="H8210" t="s">
        <v>129</v>
      </c>
      <c r="I8210" t="s">
        <v>22</v>
      </c>
      <c r="J8210" t="s">
        <v>141</v>
      </c>
      <c r="K8210" t="s">
        <v>30821</v>
      </c>
      <c r="L8210" t="s">
        <v>30822</v>
      </c>
      <c r="M8210">
        <v>0.96861111099999997</v>
      </c>
      <c r="N8210">
        <v>0</v>
      </c>
      <c r="O8210">
        <v>0</v>
      </c>
      <c r="P8210">
        <v>1</v>
      </c>
      <c r="Q8210">
        <v>65</v>
      </c>
      <c r="R8210">
        <v>0</v>
      </c>
      <c r="S8210">
        <v>0</v>
      </c>
      <c r="T8210">
        <v>0.968611</v>
      </c>
      <c r="U8210">
        <v>62.959721999999999</v>
      </c>
    </row>
    <row r="8211" spans="1:21" x14ac:dyDescent="0.25">
      <c r="A8211" t="s">
        <v>30823</v>
      </c>
      <c r="B8211">
        <v>1</v>
      </c>
      <c r="C8211" t="s">
        <v>79</v>
      </c>
      <c r="D8211" t="s">
        <v>112</v>
      </c>
      <c r="E8211" t="s">
        <v>30807</v>
      </c>
      <c r="F8211" t="s">
        <v>140</v>
      </c>
      <c r="G8211" t="s">
        <v>72</v>
      </c>
      <c r="H8211" t="s">
        <v>129</v>
      </c>
      <c r="I8211" t="s">
        <v>22</v>
      </c>
      <c r="J8211" t="s">
        <v>141</v>
      </c>
      <c r="K8211" t="s">
        <v>30824</v>
      </c>
      <c r="L8211" t="s">
        <v>30825</v>
      </c>
      <c r="M8211">
        <v>0.54583333300000003</v>
      </c>
      <c r="N8211">
        <v>0</v>
      </c>
      <c r="O8211">
        <v>28</v>
      </c>
      <c r="P8211">
        <v>5</v>
      </c>
      <c r="Q8211">
        <v>106</v>
      </c>
      <c r="R8211">
        <v>0</v>
      </c>
      <c r="S8211">
        <v>15.283333000000001</v>
      </c>
      <c r="T8211">
        <v>2.7291669999999999</v>
      </c>
      <c r="U8211">
        <v>57.858333000000002</v>
      </c>
    </row>
    <row r="8212" spans="1:21" x14ac:dyDescent="0.25">
      <c r="A8212" t="s">
        <v>30826</v>
      </c>
      <c r="B8212">
        <v>1</v>
      </c>
      <c r="C8212" t="s">
        <v>78</v>
      </c>
      <c r="D8212" t="s">
        <v>96</v>
      </c>
      <c r="E8212" t="s">
        <v>30827</v>
      </c>
      <c r="F8212" t="s">
        <v>6241</v>
      </c>
      <c r="G8212" t="s">
        <v>71</v>
      </c>
      <c r="H8212" t="s">
        <v>129</v>
      </c>
      <c r="I8212" t="s">
        <v>22</v>
      </c>
      <c r="J8212" t="s">
        <v>141</v>
      </c>
      <c r="K8212" t="s">
        <v>30828</v>
      </c>
      <c r="L8212" t="s">
        <v>30829</v>
      </c>
      <c r="M8212">
        <v>0.85583333299999997</v>
      </c>
      <c r="N8212">
        <v>0</v>
      </c>
      <c r="O8212">
        <v>7</v>
      </c>
      <c r="P8212">
        <v>0</v>
      </c>
      <c r="Q8212">
        <v>5</v>
      </c>
      <c r="R8212">
        <v>0</v>
      </c>
      <c r="S8212">
        <v>5.9908330000000003</v>
      </c>
      <c r="T8212">
        <v>0</v>
      </c>
      <c r="U8212">
        <v>4.2791670000000002</v>
      </c>
    </row>
    <row r="8213" spans="1:21" x14ac:dyDescent="0.25">
      <c r="A8213" t="s">
        <v>30830</v>
      </c>
      <c r="B8213">
        <v>1</v>
      </c>
      <c r="C8213" t="s">
        <v>78</v>
      </c>
      <c r="D8213" t="s">
        <v>96</v>
      </c>
      <c r="E8213" t="s">
        <v>30831</v>
      </c>
      <c r="F8213" t="s">
        <v>163</v>
      </c>
      <c r="G8213" t="s">
        <v>72</v>
      </c>
      <c r="H8213" t="s">
        <v>129</v>
      </c>
      <c r="I8213" t="s">
        <v>22</v>
      </c>
      <c r="J8213" t="s">
        <v>141</v>
      </c>
      <c r="K8213" t="s">
        <v>30832</v>
      </c>
      <c r="L8213" t="s">
        <v>30833</v>
      </c>
      <c r="M8213">
        <v>2.5666666660000002</v>
      </c>
      <c r="N8213">
        <v>0</v>
      </c>
      <c r="O8213">
        <v>10</v>
      </c>
      <c r="P8213">
        <v>0</v>
      </c>
      <c r="Q8213">
        <v>2</v>
      </c>
      <c r="R8213">
        <v>0</v>
      </c>
      <c r="S8213">
        <v>25.666667</v>
      </c>
      <c r="T8213">
        <v>0</v>
      </c>
      <c r="U8213">
        <v>5.1333330000000004</v>
      </c>
    </row>
    <row r="8214" spans="1:21" x14ac:dyDescent="0.25">
      <c r="A8214" t="s">
        <v>30834</v>
      </c>
      <c r="B8214">
        <v>1</v>
      </c>
      <c r="C8214" t="s">
        <v>79</v>
      </c>
      <c r="D8214" t="s">
        <v>114</v>
      </c>
      <c r="E8214" t="s">
        <v>30835</v>
      </c>
      <c r="F8214" t="s">
        <v>4991</v>
      </c>
      <c r="G8214" t="s">
        <v>71</v>
      </c>
      <c r="H8214" t="s">
        <v>129</v>
      </c>
      <c r="I8214" t="s">
        <v>22</v>
      </c>
      <c r="J8214" t="s">
        <v>141</v>
      </c>
      <c r="K8214" t="s">
        <v>30836</v>
      </c>
      <c r="L8214" t="s">
        <v>30837</v>
      </c>
      <c r="M8214">
        <v>0.89972222199999996</v>
      </c>
      <c r="N8214">
        <v>0</v>
      </c>
      <c r="O8214">
        <v>0</v>
      </c>
      <c r="P8214">
        <v>0</v>
      </c>
      <c r="Q8214">
        <v>1</v>
      </c>
      <c r="R8214">
        <v>0</v>
      </c>
      <c r="S8214">
        <v>0</v>
      </c>
      <c r="T8214">
        <v>0</v>
      </c>
      <c r="U8214">
        <v>0.89972200000000002</v>
      </c>
    </row>
    <row r="8215" spans="1:21" x14ac:dyDescent="0.25">
      <c r="A8215" t="s">
        <v>30838</v>
      </c>
      <c r="B8215">
        <v>1</v>
      </c>
      <c r="C8215" t="s">
        <v>78</v>
      </c>
      <c r="D8215" t="s">
        <v>96</v>
      </c>
      <c r="E8215" t="s">
        <v>30839</v>
      </c>
      <c r="F8215" t="s">
        <v>4991</v>
      </c>
      <c r="G8215" t="s">
        <v>71</v>
      </c>
      <c r="H8215" t="s">
        <v>129</v>
      </c>
      <c r="I8215" t="s">
        <v>22</v>
      </c>
      <c r="J8215" t="s">
        <v>141</v>
      </c>
      <c r="K8215" t="s">
        <v>30840</v>
      </c>
      <c r="L8215" t="s">
        <v>30841</v>
      </c>
      <c r="M8215">
        <v>1.8222222219999999</v>
      </c>
      <c r="N8215">
        <v>0</v>
      </c>
      <c r="O8215">
        <v>1</v>
      </c>
      <c r="P8215">
        <v>0</v>
      </c>
      <c r="Q8215">
        <v>0</v>
      </c>
      <c r="R8215">
        <v>0</v>
      </c>
      <c r="S8215">
        <v>1.822222</v>
      </c>
      <c r="T8215">
        <v>0</v>
      </c>
      <c r="U8215">
        <v>0</v>
      </c>
    </row>
    <row r="8216" spans="1:21" x14ac:dyDescent="0.25">
      <c r="A8216" t="s">
        <v>30842</v>
      </c>
      <c r="B8216">
        <v>1</v>
      </c>
      <c r="C8216" t="s">
        <v>79</v>
      </c>
      <c r="D8216" t="s">
        <v>125</v>
      </c>
      <c r="E8216" t="s">
        <v>30843</v>
      </c>
      <c r="F8216" t="s">
        <v>5012</v>
      </c>
      <c r="G8216" t="s">
        <v>72</v>
      </c>
      <c r="H8216" t="s">
        <v>129</v>
      </c>
      <c r="I8216" t="s">
        <v>22</v>
      </c>
      <c r="J8216" t="s">
        <v>141</v>
      </c>
      <c r="K8216" t="s">
        <v>30844</v>
      </c>
      <c r="L8216" t="s">
        <v>30845</v>
      </c>
      <c r="M8216">
        <v>0.85083333299999997</v>
      </c>
      <c r="N8216">
        <v>3</v>
      </c>
      <c r="O8216">
        <v>111</v>
      </c>
      <c r="P8216">
        <v>0</v>
      </c>
      <c r="Q8216">
        <v>3</v>
      </c>
      <c r="R8216">
        <v>2.5525000000000002</v>
      </c>
      <c r="S8216">
        <v>94.442499999999995</v>
      </c>
      <c r="T8216">
        <v>0</v>
      </c>
      <c r="U8216">
        <v>2.5525000000000002</v>
      </c>
    </row>
    <row r="8217" spans="1:21" x14ac:dyDescent="0.25">
      <c r="A8217" t="s">
        <v>30846</v>
      </c>
      <c r="B8217">
        <v>1</v>
      </c>
      <c r="C8217" t="s">
        <v>78</v>
      </c>
      <c r="D8217" t="s">
        <v>108</v>
      </c>
      <c r="E8217" t="s">
        <v>30847</v>
      </c>
      <c r="F8217" t="s">
        <v>5879</v>
      </c>
      <c r="G8217" t="s">
        <v>71</v>
      </c>
      <c r="H8217" t="s">
        <v>129</v>
      </c>
      <c r="I8217" t="s">
        <v>22</v>
      </c>
      <c r="J8217" t="s">
        <v>141</v>
      </c>
      <c r="K8217" t="s">
        <v>30848</v>
      </c>
      <c r="L8217" t="s">
        <v>30849</v>
      </c>
      <c r="M8217">
        <v>1.4852777770000001</v>
      </c>
      <c r="N8217">
        <v>0</v>
      </c>
      <c r="O8217">
        <v>0</v>
      </c>
      <c r="P8217">
        <v>0</v>
      </c>
      <c r="Q8217">
        <v>29</v>
      </c>
      <c r="R8217">
        <v>0</v>
      </c>
      <c r="S8217">
        <v>0</v>
      </c>
      <c r="T8217">
        <v>0</v>
      </c>
      <c r="U8217">
        <v>43.073056000000001</v>
      </c>
    </row>
    <row r="8218" spans="1:21" x14ac:dyDescent="0.25">
      <c r="A8218" t="s">
        <v>30850</v>
      </c>
      <c r="B8218">
        <v>1</v>
      </c>
      <c r="C8218" t="s">
        <v>78</v>
      </c>
      <c r="D8218" t="s">
        <v>108</v>
      </c>
      <c r="E8218" t="s">
        <v>30851</v>
      </c>
      <c r="F8218" t="s">
        <v>4991</v>
      </c>
      <c r="G8218" t="s">
        <v>71</v>
      </c>
      <c r="H8218" t="s">
        <v>129</v>
      </c>
      <c r="I8218" t="s">
        <v>22</v>
      </c>
      <c r="J8218" t="s">
        <v>141</v>
      </c>
      <c r="K8218" t="s">
        <v>30852</v>
      </c>
      <c r="L8218" t="s">
        <v>30853</v>
      </c>
      <c r="M8218">
        <v>0.133333333</v>
      </c>
      <c r="N8218">
        <v>0</v>
      </c>
      <c r="O8218">
        <v>0</v>
      </c>
      <c r="P8218">
        <v>0</v>
      </c>
      <c r="Q8218">
        <v>1</v>
      </c>
      <c r="R8218">
        <v>0</v>
      </c>
      <c r="S8218">
        <v>0</v>
      </c>
      <c r="T8218">
        <v>0</v>
      </c>
      <c r="U8218">
        <v>0.13333300000000001</v>
      </c>
    </row>
    <row r="8219" spans="1:21" x14ac:dyDescent="0.25">
      <c r="A8219" t="s">
        <v>30854</v>
      </c>
      <c r="B8219">
        <v>1</v>
      </c>
      <c r="C8219" t="s">
        <v>78</v>
      </c>
      <c r="D8219" t="s">
        <v>100</v>
      </c>
      <c r="E8219" t="s">
        <v>4598</v>
      </c>
      <c r="F8219" t="s">
        <v>140</v>
      </c>
      <c r="G8219" t="s">
        <v>72</v>
      </c>
      <c r="H8219" t="s">
        <v>129</v>
      </c>
      <c r="I8219" t="s">
        <v>22</v>
      </c>
      <c r="J8219" t="s">
        <v>141</v>
      </c>
      <c r="K8219" t="s">
        <v>30855</v>
      </c>
      <c r="L8219" t="s">
        <v>7752</v>
      </c>
      <c r="M8219">
        <v>0.170555555</v>
      </c>
      <c r="N8219">
        <v>7</v>
      </c>
      <c r="O8219">
        <v>2286</v>
      </c>
      <c r="P8219">
        <v>70</v>
      </c>
      <c r="Q8219">
        <v>186</v>
      </c>
      <c r="R8219">
        <v>1.193889</v>
      </c>
      <c r="S8219">
        <v>389.88999899999999</v>
      </c>
      <c r="T8219">
        <v>11.938889</v>
      </c>
      <c r="U8219">
        <v>31.723333</v>
      </c>
    </row>
    <row r="8220" spans="1:21" x14ac:dyDescent="0.25">
      <c r="A8220" t="s">
        <v>30856</v>
      </c>
      <c r="B8220">
        <v>1</v>
      </c>
      <c r="C8220" t="s">
        <v>78</v>
      </c>
      <c r="D8220" t="s">
        <v>100</v>
      </c>
      <c r="E8220" t="s">
        <v>4598</v>
      </c>
      <c r="F8220" t="s">
        <v>140</v>
      </c>
      <c r="G8220" t="s">
        <v>72</v>
      </c>
      <c r="H8220" t="s">
        <v>129</v>
      </c>
      <c r="I8220" t="s">
        <v>22</v>
      </c>
      <c r="J8220" t="s">
        <v>141</v>
      </c>
      <c r="K8220" t="s">
        <v>30857</v>
      </c>
      <c r="L8220" t="s">
        <v>30858</v>
      </c>
      <c r="M8220">
        <v>6.6111111E-2</v>
      </c>
      <c r="N8220">
        <v>7</v>
      </c>
      <c r="O8220">
        <v>2286</v>
      </c>
      <c r="P8220">
        <v>70</v>
      </c>
      <c r="Q8220">
        <v>186</v>
      </c>
      <c r="R8220">
        <v>0.46277800000000002</v>
      </c>
      <c r="S8220">
        <v>151.13</v>
      </c>
      <c r="T8220">
        <v>4.6277780000000002</v>
      </c>
      <c r="U8220">
        <v>12.296666999999999</v>
      </c>
    </row>
    <row r="8221" spans="1:21" x14ac:dyDescent="0.25">
      <c r="A8221" t="s">
        <v>30859</v>
      </c>
      <c r="B8221">
        <v>1</v>
      </c>
      <c r="C8221" t="s">
        <v>79</v>
      </c>
      <c r="D8221" t="s">
        <v>112</v>
      </c>
      <c r="E8221" t="s">
        <v>30860</v>
      </c>
      <c r="F8221" t="s">
        <v>4991</v>
      </c>
      <c r="G8221" t="s">
        <v>71</v>
      </c>
      <c r="H8221" t="s">
        <v>129</v>
      </c>
      <c r="I8221" t="s">
        <v>22</v>
      </c>
      <c r="J8221" t="s">
        <v>141</v>
      </c>
      <c r="K8221" t="s">
        <v>30861</v>
      </c>
      <c r="L8221" t="s">
        <v>30862</v>
      </c>
      <c r="M8221">
        <v>1.659166666</v>
      </c>
      <c r="N8221">
        <v>0</v>
      </c>
      <c r="O8221">
        <v>0</v>
      </c>
      <c r="P8221">
        <v>0</v>
      </c>
      <c r="Q8221">
        <v>1</v>
      </c>
      <c r="R8221">
        <v>0</v>
      </c>
      <c r="S8221">
        <v>0</v>
      </c>
      <c r="T8221">
        <v>0</v>
      </c>
      <c r="U8221">
        <v>1.6591670000000001</v>
      </c>
    </row>
    <row r="8222" spans="1:21" x14ac:dyDescent="0.25">
      <c r="A8222" t="s">
        <v>30863</v>
      </c>
      <c r="B8222">
        <v>1</v>
      </c>
      <c r="C8222" t="s">
        <v>79</v>
      </c>
      <c r="D8222" t="s">
        <v>112</v>
      </c>
      <c r="E8222" t="s">
        <v>30864</v>
      </c>
      <c r="F8222" t="s">
        <v>4986</v>
      </c>
      <c r="G8222" t="s">
        <v>71</v>
      </c>
      <c r="H8222" t="s">
        <v>129</v>
      </c>
      <c r="I8222" t="s">
        <v>22</v>
      </c>
      <c r="J8222" t="s">
        <v>141</v>
      </c>
      <c r="K8222" t="s">
        <v>30865</v>
      </c>
      <c r="L8222" t="s">
        <v>30866</v>
      </c>
      <c r="M8222">
        <v>1.195277777</v>
      </c>
      <c r="N8222">
        <v>0</v>
      </c>
      <c r="O8222">
        <v>0</v>
      </c>
      <c r="P8222">
        <v>0</v>
      </c>
      <c r="Q8222">
        <v>11</v>
      </c>
      <c r="R8222">
        <v>0</v>
      </c>
      <c r="S8222">
        <v>0</v>
      </c>
      <c r="T8222">
        <v>0</v>
      </c>
      <c r="U8222">
        <v>13.148056</v>
      </c>
    </row>
    <row r="8223" spans="1:21" x14ac:dyDescent="0.25">
      <c r="A8223" t="s">
        <v>30867</v>
      </c>
      <c r="B8223">
        <v>1</v>
      </c>
      <c r="C8223" t="s">
        <v>79</v>
      </c>
      <c r="D8223" t="s">
        <v>112</v>
      </c>
      <c r="E8223" t="s">
        <v>30868</v>
      </c>
      <c r="F8223" t="s">
        <v>4991</v>
      </c>
      <c r="G8223" t="s">
        <v>71</v>
      </c>
      <c r="H8223" t="s">
        <v>129</v>
      </c>
      <c r="I8223" t="s">
        <v>22</v>
      </c>
      <c r="J8223" t="s">
        <v>141</v>
      </c>
      <c r="K8223" t="s">
        <v>30869</v>
      </c>
      <c r="L8223" t="s">
        <v>30374</v>
      </c>
      <c r="M8223">
        <v>1.7649999999999999</v>
      </c>
      <c r="N8223">
        <v>0</v>
      </c>
      <c r="O8223">
        <v>0</v>
      </c>
      <c r="P8223">
        <v>0</v>
      </c>
      <c r="Q8223">
        <v>2</v>
      </c>
      <c r="R8223">
        <v>0</v>
      </c>
      <c r="S8223">
        <v>0</v>
      </c>
      <c r="T8223">
        <v>0</v>
      </c>
      <c r="U8223">
        <v>3.53</v>
      </c>
    </row>
    <row r="8224" spans="1:21" x14ac:dyDescent="0.25">
      <c r="A8224" t="s">
        <v>30870</v>
      </c>
      <c r="B8224">
        <v>1</v>
      </c>
      <c r="C8224" t="s">
        <v>79</v>
      </c>
      <c r="D8224" t="s">
        <v>112</v>
      </c>
      <c r="E8224" t="s">
        <v>30871</v>
      </c>
      <c r="F8224" t="s">
        <v>5012</v>
      </c>
      <c r="G8224" t="s">
        <v>72</v>
      </c>
      <c r="H8224" t="s">
        <v>129</v>
      </c>
      <c r="I8224" t="s">
        <v>22</v>
      </c>
      <c r="J8224" t="s">
        <v>141</v>
      </c>
      <c r="K8224" t="s">
        <v>30872</v>
      </c>
      <c r="L8224" t="s">
        <v>30873</v>
      </c>
      <c r="M8224">
        <v>0.64555555499999995</v>
      </c>
      <c r="N8224">
        <v>0</v>
      </c>
      <c r="O8224">
        <v>0</v>
      </c>
      <c r="P8224">
        <v>3</v>
      </c>
      <c r="Q8224">
        <v>417</v>
      </c>
      <c r="R8224">
        <v>0</v>
      </c>
      <c r="S8224">
        <v>0</v>
      </c>
      <c r="T8224">
        <v>1.9366669999999999</v>
      </c>
      <c r="U8224">
        <v>269.19666599999999</v>
      </c>
    </row>
    <row r="8225" spans="1:21" x14ac:dyDescent="0.25">
      <c r="A8225" t="s">
        <v>30874</v>
      </c>
      <c r="B8225">
        <v>1</v>
      </c>
      <c r="C8225" t="s">
        <v>78</v>
      </c>
      <c r="D8225" t="s">
        <v>81</v>
      </c>
      <c r="E8225" t="s">
        <v>30875</v>
      </c>
      <c r="F8225" t="s">
        <v>4991</v>
      </c>
      <c r="G8225" t="s">
        <v>71</v>
      </c>
      <c r="H8225" t="s">
        <v>129</v>
      </c>
      <c r="I8225" t="s">
        <v>22</v>
      </c>
      <c r="J8225" t="s">
        <v>141</v>
      </c>
      <c r="K8225" t="s">
        <v>30876</v>
      </c>
      <c r="L8225" t="s">
        <v>30877</v>
      </c>
      <c r="M8225">
        <v>1.99</v>
      </c>
      <c r="N8225">
        <v>0</v>
      </c>
      <c r="O8225">
        <v>0</v>
      </c>
      <c r="P8225">
        <v>0</v>
      </c>
      <c r="Q8225">
        <v>1</v>
      </c>
      <c r="R8225">
        <v>0</v>
      </c>
      <c r="S8225">
        <v>0</v>
      </c>
      <c r="T8225">
        <v>0</v>
      </c>
      <c r="U8225">
        <v>1.99</v>
      </c>
    </row>
    <row r="8226" spans="1:21" x14ac:dyDescent="0.25">
      <c r="A8226" t="s">
        <v>30878</v>
      </c>
      <c r="B8226">
        <v>1</v>
      </c>
      <c r="C8226" t="s">
        <v>79</v>
      </c>
      <c r="D8226" t="s">
        <v>115</v>
      </c>
      <c r="E8226" t="s">
        <v>28488</v>
      </c>
      <c r="F8226" t="s">
        <v>4991</v>
      </c>
      <c r="G8226" t="s">
        <v>71</v>
      </c>
      <c r="H8226" t="s">
        <v>129</v>
      </c>
      <c r="I8226" t="s">
        <v>22</v>
      </c>
      <c r="J8226" t="s">
        <v>141</v>
      </c>
      <c r="K8226" t="s">
        <v>30879</v>
      </c>
      <c r="L8226" t="s">
        <v>30880</v>
      </c>
      <c r="M8226">
        <v>2.659444444</v>
      </c>
      <c r="N8226">
        <v>0</v>
      </c>
      <c r="O8226">
        <v>0</v>
      </c>
      <c r="P8226">
        <v>0</v>
      </c>
      <c r="Q8226">
        <v>1</v>
      </c>
      <c r="R8226">
        <v>0</v>
      </c>
      <c r="S8226">
        <v>0</v>
      </c>
      <c r="T8226">
        <v>0</v>
      </c>
      <c r="U8226">
        <v>2.6594440000000001</v>
      </c>
    </row>
    <row r="8227" spans="1:21" x14ac:dyDescent="0.25">
      <c r="A8227" t="s">
        <v>30881</v>
      </c>
      <c r="B8227">
        <v>1</v>
      </c>
      <c r="C8227" t="s">
        <v>78</v>
      </c>
      <c r="D8227" t="s">
        <v>91</v>
      </c>
      <c r="E8227" t="s">
        <v>30882</v>
      </c>
      <c r="F8227" t="s">
        <v>4991</v>
      </c>
      <c r="G8227" t="s">
        <v>71</v>
      </c>
      <c r="H8227" t="s">
        <v>129</v>
      </c>
      <c r="I8227" t="s">
        <v>22</v>
      </c>
      <c r="J8227" t="s">
        <v>141</v>
      </c>
      <c r="K8227" t="s">
        <v>30883</v>
      </c>
      <c r="L8227" t="s">
        <v>30884</v>
      </c>
      <c r="M8227">
        <v>0.2525</v>
      </c>
      <c r="N8227">
        <v>0</v>
      </c>
      <c r="O8227">
        <v>0</v>
      </c>
      <c r="P8227">
        <v>0</v>
      </c>
      <c r="Q8227">
        <v>1</v>
      </c>
      <c r="R8227">
        <v>0</v>
      </c>
      <c r="S8227">
        <v>0</v>
      </c>
      <c r="T8227">
        <v>0</v>
      </c>
      <c r="U8227">
        <v>0.2525</v>
      </c>
    </row>
    <row r="8228" spans="1:21" x14ac:dyDescent="0.25">
      <c r="A8228" t="s">
        <v>30885</v>
      </c>
      <c r="B8228">
        <v>1</v>
      </c>
      <c r="C8228" t="s">
        <v>78</v>
      </c>
      <c r="D8228" t="s">
        <v>91</v>
      </c>
      <c r="E8228" t="s">
        <v>25695</v>
      </c>
      <c r="F8228" t="s">
        <v>4996</v>
      </c>
      <c r="G8228" t="s">
        <v>71</v>
      </c>
      <c r="H8228" t="s">
        <v>129</v>
      </c>
      <c r="I8228" t="s">
        <v>22</v>
      </c>
      <c r="J8228" t="s">
        <v>141</v>
      </c>
      <c r="K8228" t="s">
        <v>30886</v>
      </c>
      <c r="L8228" t="s">
        <v>30887</v>
      </c>
      <c r="M8228">
        <v>0.40749999999999997</v>
      </c>
      <c r="N8228">
        <v>0</v>
      </c>
      <c r="O8228">
        <v>0</v>
      </c>
      <c r="P8228">
        <v>0</v>
      </c>
      <c r="Q8228">
        <v>31</v>
      </c>
      <c r="R8228">
        <v>0</v>
      </c>
      <c r="S8228">
        <v>0</v>
      </c>
      <c r="T8228">
        <v>0</v>
      </c>
      <c r="U8228">
        <v>12.6325</v>
      </c>
    </row>
    <row r="8229" spans="1:21" x14ac:dyDescent="0.25">
      <c r="A8229" t="s">
        <v>30888</v>
      </c>
      <c r="B8229">
        <v>1</v>
      </c>
      <c r="C8229" t="s">
        <v>78</v>
      </c>
      <c r="D8229" t="s">
        <v>91</v>
      </c>
      <c r="E8229" t="s">
        <v>30889</v>
      </c>
      <c r="F8229" t="s">
        <v>140</v>
      </c>
      <c r="G8229" t="s">
        <v>72</v>
      </c>
      <c r="H8229" t="s">
        <v>129</v>
      </c>
      <c r="I8229" t="s">
        <v>22</v>
      </c>
      <c r="J8229" t="s">
        <v>141</v>
      </c>
      <c r="K8229" t="s">
        <v>30890</v>
      </c>
      <c r="L8229" t="s">
        <v>30891</v>
      </c>
      <c r="M8229">
        <v>0.143055555</v>
      </c>
      <c r="N8229">
        <v>11</v>
      </c>
      <c r="O8229">
        <v>954</v>
      </c>
      <c r="P8229">
        <v>11</v>
      </c>
      <c r="Q8229">
        <v>360</v>
      </c>
      <c r="R8229">
        <v>1.5736110000000001</v>
      </c>
      <c r="S8229">
        <v>136.474999</v>
      </c>
      <c r="T8229">
        <v>1.5736110000000001</v>
      </c>
      <c r="U8229">
        <v>51.5</v>
      </c>
    </row>
    <row r="8230" spans="1:21" x14ac:dyDescent="0.25">
      <c r="A8230" t="s">
        <v>30892</v>
      </c>
      <c r="B8230">
        <v>1</v>
      </c>
      <c r="C8230" t="s">
        <v>78</v>
      </c>
      <c r="D8230" t="s">
        <v>91</v>
      </c>
      <c r="E8230" t="s">
        <v>30893</v>
      </c>
      <c r="F8230" t="s">
        <v>4991</v>
      </c>
      <c r="G8230" t="s">
        <v>71</v>
      </c>
      <c r="H8230" t="s">
        <v>129</v>
      </c>
      <c r="I8230" t="s">
        <v>22</v>
      </c>
      <c r="J8230" t="s">
        <v>141</v>
      </c>
      <c r="K8230" t="s">
        <v>30894</v>
      </c>
      <c r="L8230" t="s">
        <v>30895</v>
      </c>
      <c r="M8230">
        <v>0.91444444400000002</v>
      </c>
      <c r="N8230">
        <v>0</v>
      </c>
      <c r="O8230">
        <v>1</v>
      </c>
      <c r="P8230">
        <v>0</v>
      </c>
      <c r="Q8230">
        <v>0</v>
      </c>
      <c r="R8230">
        <v>0</v>
      </c>
      <c r="S8230">
        <v>0.91444400000000003</v>
      </c>
      <c r="T8230">
        <v>0</v>
      </c>
      <c r="U8230">
        <v>0</v>
      </c>
    </row>
    <row r="8231" spans="1:21" x14ac:dyDescent="0.25">
      <c r="A8231" t="s">
        <v>30896</v>
      </c>
      <c r="B8231">
        <v>1</v>
      </c>
      <c r="C8231" t="s">
        <v>78</v>
      </c>
      <c r="D8231" t="s">
        <v>91</v>
      </c>
      <c r="E8231" t="s">
        <v>30897</v>
      </c>
      <c r="F8231" t="s">
        <v>4991</v>
      </c>
      <c r="G8231" t="s">
        <v>71</v>
      </c>
      <c r="H8231" t="s">
        <v>129</v>
      </c>
      <c r="I8231" t="s">
        <v>22</v>
      </c>
      <c r="J8231" t="s">
        <v>141</v>
      </c>
      <c r="K8231" t="s">
        <v>30898</v>
      </c>
      <c r="L8231" t="s">
        <v>30899</v>
      </c>
      <c r="M8231">
        <v>1.21</v>
      </c>
      <c r="N8231">
        <v>0</v>
      </c>
      <c r="O8231">
        <v>0</v>
      </c>
      <c r="P8231">
        <v>1</v>
      </c>
      <c r="Q8231">
        <v>0</v>
      </c>
      <c r="R8231">
        <v>0</v>
      </c>
      <c r="S8231">
        <v>0</v>
      </c>
      <c r="T8231">
        <v>1.21</v>
      </c>
      <c r="U8231">
        <v>0</v>
      </c>
    </row>
    <row r="8232" spans="1:21" x14ac:dyDescent="0.25">
      <c r="A8232" t="s">
        <v>30900</v>
      </c>
      <c r="B8232">
        <v>1</v>
      </c>
      <c r="C8232" t="s">
        <v>79</v>
      </c>
      <c r="D8232" t="s">
        <v>116</v>
      </c>
      <c r="E8232" t="s">
        <v>30901</v>
      </c>
      <c r="F8232" t="s">
        <v>5012</v>
      </c>
      <c r="G8232" t="s">
        <v>72</v>
      </c>
      <c r="H8232" t="s">
        <v>129</v>
      </c>
      <c r="I8232" t="s">
        <v>22</v>
      </c>
      <c r="J8232" t="s">
        <v>141</v>
      </c>
      <c r="K8232" t="s">
        <v>30902</v>
      </c>
      <c r="L8232" t="s">
        <v>30903</v>
      </c>
      <c r="M8232">
        <v>1.5591666660000001</v>
      </c>
      <c r="N8232">
        <v>0</v>
      </c>
      <c r="O8232">
        <v>0</v>
      </c>
      <c r="P8232">
        <v>0</v>
      </c>
      <c r="Q8232">
        <v>5</v>
      </c>
      <c r="R8232">
        <v>0</v>
      </c>
      <c r="S8232">
        <v>0</v>
      </c>
      <c r="T8232">
        <v>0</v>
      </c>
      <c r="U8232">
        <v>7.795833</v>
      </c>
    </row>
    <row r="8233" spans="1:21" x14ac:dyDescent="0.25">
      <c r="A8233" t="s">
        <v>30904</v>
      </c>
      <c r="B8233">
        <v>1</v>
      </c>
      <c r="C8233" t="s">
        <v>79</v>
      </c>
      <c r="D8233" t="s">
        <v>116</v>
      </c>
      <c r="E8233" t="s">
        <v>30905</v>
      </c>
      <c r="F8233" t="s">
        <v>5012</v>
      </c>
      <c r="G8233" t="s">
        <v>72</v>
      </c>
      <c r="H8233" t="s">
        <v>129</v>
      </c>
      <c r="I8233" t="s">
        <v>22</v>
      </c>
      <c r="J8233" t="s">
        <v>141</v>
      </c>
      <c r="K8233" t="s">
        <v>30906</v>
      </c>
      <c r="L8233" t="s">
        <v>30907</v>
      </c>
      <c r="M8233">
        <v>0.69416666599999999</v>
      </c>
      <c r="N8233">
        <v>0</v>
      </c>
      <c r="O8233">
        <v>0</v>
      </c>
      <c r="P8233">
        <v>9</v>
      </c>
      <c r="Q8233">
        <v>0</v>
      </c>
      <c r="R8233">
        <v>0</v>
      </c>
      <c r="S8233">
        <v>0</v>
      </c>
      <c r="T8233">
        <v>6.2474999999999996</v>
      </c>
      <c r="U8233">
        <v>0</v>
      </c>
    </row>
    <row r="8234" spans="1:21" x14ac:dyDescent="0.25">
      <c r="A8234" t="s">
        <v>30908</v>
      </c>
      <c r="B8234">
        <v>1</v>
      </c>
      <c r="C8234" t="s">
        <v>79</v>
      </c>
      <c r="D8234" t="s">
        <v>116</v>
      </c>
      <c r="E8234" t="s">
        <v>30909</v>
      </c>
      <c r="F8234" t="s">
        <v>5012</v>
      </c>
      <c r="G8234" t="s">
        <v>72</v>
      </c>
      <c r="H8234" t="s">
        <v>129</v>
      </c>
      <c r="I8234" t="s">
        <v>22</v>
      </c>
      <c r="J8234" t="s">
        <v>141</v>
      </c>
      <c r="K8234" t="s">
        <v>30910</v>
      </c>
      <c r="L8234" t="s">
        <v>30911</v>
      </c>
      <c r="M8234">
        <v>0.91583333300000003</v>
      </c>
      <c r="N8234">
        <v>0</v>
      </c>
      <c r="O8234">
        <v>0</v>
      </c>
      <c r="P8234">
        <v>3</v>
      </c>
      <c r="Q8234">
        <v>324</v>
      </c>
      <c r="R8234">
        <v>0</v>
      </c>
      <c r="S8234">
        <v>0</v>
      </c>
      <c r="T8234">
        <v>2.7475000000000001</v>
      </c>
      <c r="U8234">
        <v>296.73</v>
      </c>
    </row>
    <row r="8235" spans="1:21" x14ac:dyDescent="0.25">
      <c r="A8235" t="s">
        <v>30912</v>
      </c>
      <c r="B8235">
        <v>1</v>
      </c>
      <c r="C8235" t="s">
        <v>79</v>
      </c>
      <c r="D8235" t="s">
        <v>120</v>
      </c>
      <c r="E8235" t="s">
        <v>30913</v>
      </c>
      <c r="F8235" t="s">
        <v>2199</v>
      </c>
      <c r="G8235" t="s">
        <v>71</v>
      </c>
      <c r="H8235" t="s">
        <v>129</v>
      </c>
      <c r="I8235" t="s">
        <v>24</v>
      </c>
      <c r="J8235" t="s">
        <v>141</v>
      </c>
      <c r="K8235" t="s">
        <v>30914</v>
      </c>
      <c r="L8235" t="s">
        <v>30915</v>
      </c>
      <c r="M8235">
        <v>0.77722222200000002</v>
      </c>
      <c r="N8235">
        <v>0</v>
      </c>
      <c r="O8235">
        <v>93</v>
      </c>
      <c r="P8235">
        <v>0</v>
      </c>
      <c r="Q8235">
        <v>0</v>
      </c>
      <c r="R8235">
        <v>0</v>
      </c>
      <c r="S8235">
        <v>72.281666999999999</v>
      </c>
      <c r="T8235">
        <v>0</v>
      </c>
      <c r="U8235">
        <v>0</v>
      </c>
    </row>
    <row r="8236" spans="1:21" x14ac:dyDescent="0.25">
      <c r="A8236" t="s">
        <v>30916</v>
      </c>
      <c r="B8236">
        <v>1</v>
      </c>
      <c r="C8236" t="s">
        <v>79</v>
      </c>
      <c r="D8236" t="s">
        <v>118</v>
      </c>
      <c r="E8236" t="s">
        <v>30917</v>
      </c>
      <c r="F8236" t="s">
        <v>4986</v>
      </c>
      <c r="G8236" t="s">
        <v>71</v>
      </c>
      <c r="H8236" t="s">
        <v>129</v>
      </c>
      <c r="I8236" t="s">
        <v>22</v>
      </c>
      <c r="J8236" t="s">
        <v>141</v>
      </c>
      <c r="K8236" t="s">
        <v>30918</v>
      </c>
      <c r="L8236" t="s">
        <v>30919</v>
      </c>
      <c r="M8236">
        <v>1.288333333</v>
      </c>
      <c r="N8236">
        <v>0</v>
      </c>
      <c r="O8236">
        <v>0</v>
      </c>
      <c r="P8236">
        <v>0</v>
      </c>
      <c r="Q8236">
        <v>3</v>
      </c>
      <c r="R8236">
        <v>0</v>
      </c>
      <c r="S8236">
        <v>0</v>
      </c>
      <c r="T8236">
        <v>0</v>
      </c>
      <c r="U8236">
        <v>3.8650000000000002</v>
      </c>
    </row>
    <row r="8237" spans="1:21" x14ac:dyDescent="0.25">
      <c r="A8237" t="s">
        <v>30920</v>
      </c>
      <c r="B8237">
        <v>1</v>
      </c>
      <c r="C8237" t="s">
        <v>79</v>
      </c>
      <c r="D8237" t="s">
        <v>118</v>
      </c>
      <c r="E8237" t="s">
        <v>30921</v>
      </c>
      <c r="F8237" t="s">
        <v>5012</v>
      </c>
      <c r="G8237" t="s">
        <v>72</v>
      </c>
      <c r="H8237" t="s">
        <v>129</v>
      </c>
      <c r="I8237" t="s">
        <v>22</v>
      </c>
      <c r="J8237" t="s">
        <v>141</v>
      </c>
      <c r="K8237" t="s">
        <v>30922</v>
      </c>
      <c r="L8237" t="s">
        <v>30923</v>
      </c>
      <c r="M8237">
        <v>1.7197222219999999</v>
      </c>
      <c r="N8237">
        <v>0</v>
      </c>
      <c r="O8237">
        <v>0</v>
      </c>
      <c r="P8237">
        <v>1</v>
      </c>
      <c r="Q8237">
        <v>78</v>
      </c>
      <c r="R8237">
        <v>0</v>
      </c>
      <c r="S8237">
        <v>0</v>
      </c>
      <c r="T8237">
        <v>1.719722</v>
      </c>
      <c r="U8237">
        <v>134.13833299999999</v>
      </c>
    </row>
    <row r="8238" spans="1:21" x14ac:dyDescent="0.25">
      <c r="A8238" t="s">
        <v>30924</v>
      </c>
      <c r="B8238">
        <v>1</v>
      </c>
      <c r="C8238" t="s">
        <v>79</v>
      </c>
      <c r="D8238" t="s">
        <v>118</v>
      </c>
      <c r="E8238" t="s">
        <v>30925</v>
      </c>
      <c r="F8238" t="s">
        <v>5470</v>
      </c>
      <c r="G8238" t="s">
        <v>71</v>
      </c>
      <c r="H8238" t="s">
        <v>129</v>
      </c>
      <c r="I8238" t="s">
        <v>22</v>
      </c>
      <c r="J8238" t="s">
        <v>141</v>
      </c>
      <c r="K8238" t="s">
        <v>30926</v>
      </c>
      <c r="L8238" t="s">
        <v>30927</v>
      </c>
      <c r="M8238">
        <v>1.0866666659999999</v>
      </c>
      <c r="N8238">
        <v>0</v>
      </c>
      <c r="O8238">
        <v>0</v>
      </c>
      <c r="P8238">
        <v>1</v>
      </c>
      <c r="Q8238">
        <v>31</v>
      </c>
      <c r="R8238">
        <v>0</v>
      </c>
      <c r="S8238">
        <v>0</v>
      </c>
      <c r="T8238">
        <v>1.086667</v>
      </c>
      <c r="U8238">
        <v>33.686667</v>
      </c>
    </row>
    <row r="8239" spans="1:21" x14ac:dyDescent="0.25">
      <c r="A8239" t="s">
        <v>30928</v>
      </c>
      <c r="B8239">
        <v>1</v>
      </c>
      <c r="C8239" t="s">
        <v>79</v>
      </c>
      <c r="D8239" t="s">
        <v>118</v>
      </c>
      <c r="E8239" t="s">
        <v>30929</v>
      </c>
      <c r="F8239" t="s">
        <v>5029</v>
      </c>
      <c r="G8239" t="s">
        <v>71</v>
      </c>
      <c r="H8239" t="s">
        <v>129</v>
      </c>
      <c r="I8239" t="s">
        <v>22</v>
      </c>
      <c r="J8239" t="s">
        <v>141</v>
      </c>
      <c r="K8239" t="s">
        <v>30930</v>
      </c>
      <c r="L8239" t="s">
        <v>30931</v>
      </c>
      <c r="M8239">
        <v>1.8858333329999999</v>
      </c>
      <c r="N8239">
        <v>0</v>
      </c>
      <c r="O8239">
        <v>0</v>
      </c>
      <c r="P8239">
        <v>0</v>
      </c>
      <c r="Q8239">
        <v>2</v>
      </c>
      <c r="R8239">
        <v>0</v>
      </c>
      <c r="S8239">
        <v>0</v>
      </c>
      <c r="T8239">
        <v>0</v>
      </c>
      <c r="U8239">
        <v>3.7716669999999999</v>
      </c>
    </row>
    <row r="8240" spans="1:21" x14ac:dyDescent="0.25">
      <c r="A8240" t="s">
        <v>30932</v>
      </c>
      <c r="B8240">
        <v>1</v>
      </c>
      <c r="C8240" t="s">
        <v>79</v>
      </c>
      <c r="D8240" t="s">
        <v>118</v>
      </c>
      <c r="E8240" t="s">
        <v>30933</v>
      </c>
      <c r="F8240" t="s">
        <v>5012</v>
      </c>
      <c r="G8240" t="s">
        <v>72</v>
      </c>
      <c r="H8240" t="s">
        <v>129</v>
      </c>
      <c r="I8240" t="s">
        <v>22</v>
      </c>
      <c r="J8240" t="s">
        <v>141</v>
      </c>
      <c r="K8240" t="s">
        <v>30934</v>
      </c>
      <c r="L8240" t="s">
        <v>30935</v>
      </c>
      <c r="M8240">
        <v>1.534166666</v>
      </c>
      <c r="N8240">
        <v>0</v>
      </c>
      <c r="O8240">
        <v>0</v>
      </c>
      <c r="P8240">
        <v>1</v>
      </c>
      <c r="Q8240">
        <v>38</v>
      </c>
      <c r="R8240">
        <v>0</v>
      </c>
      <c r="S8240">
        <v>0</v>
      </c>
      <c r="T8240">
        <v>1.5341670000000001</v>
      </c>
      <c r="U8240">
        <v>58.298333</v>
      </c>
    </row>
    <row r="8241" spans="1:21" x14ac:dyDescent="0.25">
      <c r="A8241" t="s">
        <v>30936</v>
      </c>
      <c r="B8241">
        <v>1</v>
      </c>
      <c r="C8241" t="s">
        <v>79</v>
      </c>
      <c r="D8241" t="s">
        <v>118</v>
      </c>
      <c r="E8241" t="s">
        <v>30937</v>
      </c>
      <c r="F8241" t="s">
        <v>5012</v>
      </c>
      <c r="G8241" t="s">
        <v>72</v>
      </c>
      <c r="H8241" t="s">
        <v>129</v>
      </c>
      <c r="I8241" t="s">
        <v>22</v>
      </c>
      <c r="J8241" t="s">
        <v>141</v>
      </c>
      <c r="K8241" t="s">
        <v>30938</v>
      </c>
      <c r="L8241" t="s">
        <v>30939</v>
      </c>
      <c r="M8241">
        <v>2.7822222220000001</v>
      </c>
      <c r="N8241">
        <v>0</v>
      </c>
      <c r="O8241">
        <v>0</v>
      </c>
      <c r="P8241">
        <v>1</v>
      </c>
      <c r="Q8241">
        <v>31</v>
      </c>
      <c r="R8241">
        <v>0</v>
      </c>
      <c r="S8241">
        <v>0</v>
      </c>
      <c r="T8241">
        <v>2.782222</v>
      </c>
      <c r="U8241">
        <v>86.248889000000005</v>
      </c>
    </row>
    <row r="8242" spans="1:21" x14ac:dyDescent="0.25">
      <c r="A8242" t="s">
        <v>30940</v>
      </c>
      <c r="B8242">
        <v>1</v>
      </c>
      <c r="C8242" t="s">
        <v>78</v>
      </c>
      <c r="D8242" t="s">
        <v>105</v>
      </c>
      <c r="E8242" t="s">
        <v>30941</v>
      </c>
      <c r="F8242" t="s">
        <v>5012</v>
      </c>
      <c r="G8242" t="s">
        <v>72</v>
      </c>
      <c r="H8242" t="s">
        <v>129</v>
      </c>
      <c r="I8242" t="s">
        <v>22</v>
      </c>
      <c r="J8242" t="s">
        <v>141</v>
      </c>
      <c r="K8242" t="s">
        <v>30942</v>
      </c>
      <c r="L8242" t="s">
        <v>30943</v>
      </c>
      <c r="M8242">
        <v>3.9474999999999998</v>
      </c>
      <c r="N8242">
        <v>0</v>
      </c>
      <c r="O8242">
        <v>0</v>
      </c>
      <c r="P8242">
        <v>0</v>
      </c>
      <c r="Q8242">
        <v>21</v>
      </c>
      <c r="R8242">
        <v>0</v>
      </c>
      <c r="S8242">
        <v>0</v>
      </c>
      <c r="T8242">
        <v>0</v>
      </c>
      <c r="U8242">
        <v>82.897499999999994</v>
      </c>
    </row>
    <row r="8243" spans="1:21" x14ac:dyDescent="0.25">
      <c r="A8243" t="s">
        <v>30944</v>
      </c>
      <c r="B8243">
        <v>1</v>
      </c>
      <c r="C8243" t="s">
        <v>78</v>
      </c>
      <c r="D8243" t="s">
        <v>105</v>
      </c>
      <c r="E8243" t="s">
        <v>30945</v>
      </c>
      <c r="F8243" t="s">
        <v>4986</v>
      </c>
      <c r="G8243" t="s">
        <v>71</v>
      </c>
      <c r="H8243" t="s">
        <v>129</v>
      </c>
      <c r="I8243" t="s">
        <v>22</v>
      </c>
      <c r="J8243" t="s">
        <v>141</v>
      </c>
      <c r="K8243" t="s">
        <v>30946</v>
      </c>
      <c r="L8243" t="s">
        <v>30947</v>
      </c>
      <c r="M8243">
        <v>0.98527777699999997</v>
      </c>
      <c r="N8243">
        <v>0</v>
      </c>
      <c r="O8243">
        <v>0</v>
      </c>
      <c r="P8243">
        <v>0</v>
      </c>
      <c r="Q8243">
        <v>3</v>
      </c>
      <c r="R8243">
        <v>0</v>
      </c>
      <c r="S8243">
        <v>0</v>
      </c>
      <c r="T8243">
        <v>0</v>
      </c>
      <c r="U8243">
        <v>2.9558330000000002</v>
      </c>
    </row>
    <row r="8244" spans="1:21" x14ac:dyDescent="0.25">
      <c r="A8244" t="s">
        <v>30948</v>
      </c>
      <c r="B8244">
        <v>1</v>
      </c>
      <c r="C8244" t="s">
        <v>78</v>
      </c>
      <c r="D8244" t="s">
        <v>105</v>
      </c>
      <c r="E8244" t="s">
        <v>30949</v>
      </c>
      <c r="F8244" t="s">
        <v>4986</v>
      </c>
      <c r="G8244" t="s">
        <v>71</v>
      </c>
      <c r="H8244" t="s">
        <v>129</v>
      </c>
      <c r="I8244" t="s">
        <v>22</v>
      </c>
      <c r="J8244" t="s">
        <v>141</v>
      </c>
      <c r="K8244" t="s">
        <v>30950</v>
      </c>
      <c r="L8244" t="s">
        <v>30951</v>
      </c>
      <c r="M8244">
        <v>1.404722222</v>
      </c>
      <c r="N8244">
        <v>0</v>
      </c>
      <c r="O8244">
        <v>0</v>
      </c>
      <c r="P8244">
        <v>0</v>
      </c>
      <c r="Q8244">
        <v>3</v>
      </c>
      <c r="R8244">
        <v>0</v>
      </c>
      <c r="S8244">
        <v>0</v>
      </c>
      <c r="T8244">
        <v>0</v>
      </c>
      <c r="U8244">
        <v>4.2141669999999998</v>
      </c>
    </row>
    <row r="8245" spans="1:21" x14ac:dyDescent="0.25">
      <c r="A8245" t="s">
        <v>30952</v>
      </c>
      <c r="B8245">
        <v>1</v>
      </c>
      <c r="C8245" t="s">
        <v>79</v>
      </c>
      <c r="D8245" t="s">
        <v>119</v>
      </c>
      <c r="E8245" t="s">
        <v>30953</v>
      </c>
      <c r="F8245" t="s">
        <v>4991</v>
      </c>
      <c r="G8245" t="s">
        <v>71</v>
      </c>
      <c r="H8245" t="s">
        <v>129</v>
      </c>
      <c r="I8245" t="s">
        <v>22</v>
      </c>
      <c r="J8245" t="s">
        <v>141</v>
      </c>
      <c r="K8245" t="s">
        <v>30954</v>
      </c>
      <c r="L8245" t="s">
        <v>30955</v>
      </c>
      <c r="M8245">
        <v>2.2008333329999998</v>
      </c>
      <c r="N8245">
        <v>0</v>
      </c>
      <c r="O8245">
        <v>1</v>
      </c>
      <c r="P8245">
        <v>0</v>
      </c>
      <c r="Q8245">
        <v>0</v>
      </c>
      <c r="R8245">
        <v>0</v>
      </c>
      <c r="S8245">
        <v>2.2008329999999998</v>
      </c>
      <c r="T8245">
        <v>0</v>
      </c>
      <c r="U8245">
        <v>0</v>
      </c>
    </row>
    <row r="8246" spans="1:21" x14ac:dyDescent="0.25">
      <c r="A8246" t="s">
        <v>30956</v>
      </c>
      <c r="B8246">
        <v>1</v>
      </c>
      <c r="C8246" t="s">
        <v>78</v>
      </c>
      <c r="D8246" t="s">
        <v>91</v>
      </c>
      <c r="E8246" t="s">
        <v>30957</v>
      </c>
      <c r="F8246" t="s">
        <v>4986</v>
      </c>
      <c r="G8246" t="s">
        <v>71</v>
      </c>
      <c r="H8246" t="s">
        <v>129</v>
      </c>
      <c r="I8246" t="s">
        <v>22</v>
      </c>
      <c r="J8246" t="s">
        <v>141</v>
      </c>
      <c r="K8246" t="s">
        <v>30958</v>
      </c>
      <c r="L8246" t="s">
        <v>30959</v>
      </c>
      <c r="M8246">
        <v>5.8780555550000004</v>
      </c>
      <c r="N8246">
        <v>0</v>
      </c>
      <c r="O8246">
        <v>0</v>
      </c>
      <c r="P8246">
        <v>0</v>
      </c>
      <c r="Q8246">
        <v>16</v>
      </c>
      <c r="R8246">
        <v>0</v>
      </c>
      <c r="S8246">
        <v>0</v>
      </c>
      <c r="T8246">
        <v>0</v>
      </c>
      <c r="U8246">
        <v>94.048889000000003</v>
      </c>
    </row>
    <row r="8247" spans="1:21" x14ac:dyDescent="0.25">
      <c r="A8247" t="s">
        <v>30960</v>
      </c>
      <c r="B8247">
        <v>1</v>
      </c>
      <c r="C8247" t="s">
        <v>78</v>
      </c>
      <c r="D8247" t="s">
        <v>81</v>
      </c>
      <c r="E8247" t="s">
        <v>30961</v>
      </c>
      <c r="F8247" t="s">
        <v>4991</v>
      </c>
      <c r="G8247" t="s">
        <v>71</v>
      </c>
      <c r="H8247" t="s">
        <v>129</v>
      </c>
      <c r="I8247" t="s">
        <v>22</v>
      </c>
      <c r="J8247" t="s">
        <v>141</v>
      </c>
      <c r="K8247" t="s">
        <v>30962</v>
      </c>
      <c r="L8247" t="s">
        <v>30963</v>
      </c>
      <c r="M8247">
        <v>1.5113888879999999</v>
      </c>
      <c r="N8247">
        <v>0</v>
      </c>
      <c r="O8247">
        <v>3</v>
      </c>
      <c r="P8247">
        <v>0</v>
      </c>
      <c r="Q8247">
        <v>0</v>
      </c>
      <c r="R8247">
        <v>0</v>
      </c>
      <c r="S8247">
        <v>4.5341670000000001</v>
      </c>
      <c r="T8247">
        <v>0</v>
      </c>
      <c r="U8247">
        <v>0</v>
      </c>
    </row>
    <row r="8248" spans="1:21" x14ac:dyDescent="0.25">
      <c r="A8248" t="s">
        <v>30964</v>
      </c>
      <c r="B8248">
        <v>1</v>
      </c>
      <c r="C8248" t="s">
        <v>78</v>
      </c>
      <c r="D8248" t="s">
        <v>108</v>
      </c>
      <c r="E8248" t="s">
        <v>30965</v>
      </c>
      <c r="F8248" t="s">
        <v>4986</v>
      </c>
      <c r="G8248" t="s">
        <v>71</v>
      </c>
      <c r="H8248" t="s">
        <v>129</v>
      </c>
      <c r="I8248" t="s">
        <v>22</v>
      </c>
      <c r="J8248" t="s">
        <v>141</v>
      </c>
      <c r="K8248" t="s">
        <v>30966</v>
      </c>
      <c r="L8248" t="s">
        <v>30967</v>
      </c>
      <c r="M8248">
        <v>0.63333333300000005</v>
      </c>
      <c r="N8248">
        <v>0</v>
      </c>
      <c r="O8248">
        <v>0</v>
      </c>
      <c r="P8248">
        <v>0</v>
      </c>
      <c r="Q8248">
        <v>54</v>
      </c>
      <c r="R8248">
        <v>0</v>
      </c>
      <c r="S8248">
        <v>0</v>
      </c>
      <c r="T8248">
        <v>0</v>
      </c>
      <c r="U8248">
        <v>34.200000000000003</v>
      </c>
    </row>
    <row r="8249" spans="1:21" x14ac:dyDescent="0.25">
      <c r="A8249" t="s">
        <v>30968</v>
      </c>
      <c r="B8249">
        <v>1</v>
      </c>
      <c r="C8249" t="s">
        <v>78</v>
      </c>
      <c r="D8249" t="s">
        <v>108</v>
      </c>
      <c r="E8249" t="s">
        <v>30969</v>
      </c>
      <c r="F8249" t="s">
        <v>4991</v>
      </c>
      <c r="G8249" t="s">
        <v>71</v>
      </c>
      <c r="H8249" t="s">
        <v>129</v>
      </c>
      <c r="I8249" t="s">
        <v>22</v>
      </c>
      <c r="J8249" t="s">
        <v>141</v>
      </c>
      <c r="K8249" t="s">
        <v>30970</v>
      </c>
      <c r="L8249" t="s">
        <v>30971</v>
      </c>
      <c r="M8249">
        <v>1.5622222219999999</v>
      </c>
      <c r="N8249">
        <v>0</v>
      </c>
      <c r="O8249">
        <v>0</v>
      </c>
      <c r="P8249">
        <v>0</v>
      </c>
      <c r="Q8249">
        <v>1</v>
      </c>
      <c r="R8249">
        <v>0</v>
      </c>
      <c r="S8249">
        <v>0</v>
      </c>
      <c r="T8249">
        <v>0</v>
      </c>
      <c r="U8249">
        <v>1.562222</v>
      </c>
    </row>
    <row r="8250" spans="1:21" x14ac:dyDescent="0.25">
      <c r="A8250" t="s">
        <v>30972</v>
      </c>
      <c r="B8250">
        <v>1</v>
      </c>
      <c r="C8250" t="s">
        <v>79</v>
      </c>
      <c r="D8250" t="s">
        <v>118</v>
      </c>
      <c r="E8250" t="s">
        <v>30973</v>
      </c>
      <c r="F8250" t="s">
        <v>4986</v>
      </c>
      <c r="G8250" t="s">
        <v>71</v>
      </c>
      <c r="H8250" t="s">
        <v>129</v>
      </c>
      <c r="I8250" t="s">
        <v>22</v>
      </c>
      <c r="J8250" t="s">
        <v>141</v>
      </c>
      <c r="K8250" t="s">
        <v>30974</v>
      </c>
      <c r="L8250" t="s">
        <v>30975</v>
      </c>
      <c r="M8250">
        <v>0.92277777699999997</v>
      </c>
      <c r="N8250">
        <v>0</v>
      </c>
      <c r="O8250">
        <v>0</v>
      </c>
      <c r="P8250">
        <v>0</v>
      </c>
      <c r="Q8250">
        <v>47</v>
      </c>
      <c r="R8250">
        <v>0</v>
      </c>
      <c r="S8250">
        <v>0</v>
      </c>
      <c r="T8250">
        <v>0</v>
      </c>
      <c r="U8250">
        <v>43.370556000000001</v>
      </c>
    </row>
    <row r="8251" spans="1:21" x14ac:dyDescent="0.25">
      <c r="A8251" t="s">
        <v>30976</v>
      </c>
      <c r="B8251">
        <v>1</v>
      </c>
      <c r="C8251" t="s">
        <v>79</v>
      </c>
      <c r="D8251" t="s">
        <v>118</v>
      </c>
      <c r="E8251" t="s">
        <v>30977</v>
      </c>
      <c r="F8251" t="s">
        <v>4991</v>
      </c>
      <c r="G8251" t="s">
        <v>71</v>
      </c>
      <c r="H8251" t="s">
        <v>129</v>
      </c>
      <c r="I8251" t="s">
        <v>22</v>
      </c>
      <c r="J8251" t="s">
        <v>141</v>
      </c>
      <c r="K8251" t="s">
        <v>30978</v>
      </c>
      <c r="L8251" t="s">
        <v>30979</v>
      </c>
      <c r="M8251">
        <v>0.86472222200000004</v>
      </c>
      <c r="N8251">
        <v>0</v>
      </c>
      <c r="O8251">
        <v>0</v>
      </c>
      <c r="P8251">
        <v>0</v>
      </c>
      <c r="Q8251">
        <v>2</v>
      </c>
      <c r="R8251">
        <v>0</v>
      </c>
      <c r="S8251">
        <v>0</v>
      </c>
      <c r="T8251">
        <v>0</v>
      </c>
      <c r="U8251">
        <v>1.729444</v>
      </c>
    </row>
    <row r="8252" spans="1:21" x14ac:dyDescent="0.25">
      <c r="A8252" t="s">
        <v>30980</v>
      </c>
      <c r="B8252">
        <v>1</v>
      </c>
      <c r="C8252" t="s">
        <v>79</v>
      </c>
      <c r="D8252" t="s">
        <v>109</v>
      </c>
      <c r="E8252" t="s">
        <v>30981</v>
      </c>
      <c r="F8252" t="s">
        <v>4991</v>
      </c>
      <c r="G8252" t="s">
        <v>71</v>
      </c>
      <c r="H8252" t="s">
        <v>129</v>
      </c>
      <c r="I8252" t="s">
        <v>22</v>
      </c>
      <c r="J8252" t="s">
        <v>141</v>
      </c>
      <c r="K8252" t="s">
        <v>30982</v>
      </c>
      <c r="L8252" t="s">
        <v>30983</v>
      </c>
      <c r="M8252">
        <v>2.48</v>
      </c>
      <c r="N8252">
        <v>0</v>
      </c>
      <c r="O8252">
        <v>0</v>
      </c>
      <c r="P8252">
        <v>0</v>
      </c>
      <c r="Q8252">
        <v>1</v>
      </c>
      <c r="R8252">
        <v>0</v>
      </c>
      <c r="S8252">
        <v>0</v>
      </c>
      <c r="T8252">
        <v>0</v>
      </c>
      <c r="U8252">
        <v>2.48</v>
      </c>
    </row>
    <row r="8253" spans="1:21" x14ac:dyDescent="0.25">
      <c r="A8253" t="s">
        <v>30984</v>
      </c>
      <c r="B8253">
        <v>1</v>
      </c>
      <c r="C8253" t="s">
        <v>79</v>
      </c>
      <c r="D8253" t="s">
        <v>115</v>
      </c>
      <c r="E8253" t="s">
        <v>30985</v>
      </c>
      <c r="F8253" t="s">
        <v>6456</v>
      </c>
      <c r="G8253" t="s">
        <v>72</v>
      </c>
      <c r="H8253" t="s">
        <v>129</v>
      </c>
      <c r="I8253" t="s">
        <v>22</v>
      </c>
      <c r="J8253" t="s">
        <v>141</v>
      </c>
      <c r="K8253" t="s">
        <v>30986</v>
      </c>
      <c r="L8253" t="s">
        <v>30987</v>
      </c>
      <c r="M8253">
        <v>0.63194444400000005</v>
      </c>
      <c r="N8253">
        <v>0</v>
      </c>
      <c r="O8253">
        <v>0</v>
      </c>
      <c r="P8253">
        <v>2</v>
      </c>
      <c r="Q8253">
        <v>103</v>
      </c>
      <c r="R8253">
        <v>0</v>
      </c>
      <c r="S8253">
        <v>0</v>
      </c>
      <c r="T8253">
        <v>1.263889</v>
      </c>
      <c r="U8253">
        <v>65.090277999999998</v>
      </c>
    </row>
    <row r="8254" spans="1:21" x14ac:dyDescent="0.25">
      <c r="A8254" t="s">
        <v>30988</v>
      </c>
      <c r="B8254">
        <v>1</v>
      </c>
      <c r="C8254" t="s">
        <v>79</v>
      </c>
      <c r="D8254" t="s">
        <v>115</v>
      </c>
      <c r="E8254" t="s">
        <v>30989</v>
      </c>
      <c r="F8254" t="s">
        <v>5012</v>
      </c>
      <c r="G8254" t="s">
        <v>72</v>
      </c>
      <c r="H8254" t="s">
        <v>129</v>
      </c>
      <c r="I8254" t="s">
        <v>22</v>
      </c>
      <c r="J8254" t="s">
        <v>141</v>
      </c>
      <c r="K8254" t="s">
        <v>30990</v>
      </c>
      <c r="L8254" t="s">
        <v>30991</v>
      </c>
      <c r="M8254">
        <v>0.59388888799999995</v>
      </c>
      <c r="N8254">
        <v>0</v>
      </c>
      <c r="O8254">
        <v>0</v>
      </c>
      <c r="P8254">
        <v>2</v>
      </c>
      <c r="Q8254">
        <v>0</v>
      </c>
      <c r="R8254">
        <v>0</v>
      </c>
      <c r="S8254">
        <v>0</v>
      </c>
      <c r="T8254">
        <v>1.187778</v>
      </c>
      <c r="U8254">
        <v>0</v>
      </c>
    </row>
    <row r="8255" spans="1:21" x14ac:dyDescent="0.25">
      <c r="A8255" t="s">
        <v>30992</v>
      </c>
      <c r="B8255">
        <v>1</v>
      </c>
      <c r="C8255" t="s">
        <v>79</v>
      </c>
      <c r="D8255" t="s">
        <v>115</v>
      </c>
      <c r="E8255" t="s">
        <v>30993</v>
      </c>
      <c r="F8255" t="s">
        <v>140</v>
      </c>
      <c r="G8255" t="s">
        <v>72</v>
      </c>
      <c r="H8255" t="s">
        <v>129</v>
      </c>
      <c r="I8255" t="s">
        <v>22</v>
      </c>
      <c r="J8255" t="s">
        <v>141</v>
      </c>
      <c r="K8255" t="s">
        <v>30994</v>
      </c>
      <c r="L8255" t="s">
        <v>30995</v>
      </c>
      <c r="M8255">
        <v>1.1758333329999999</v>
      </c>
      <c r="N8255">
        <v>0</v>
      </c>
      <c r="O8255">
        <v>0</v>
      </c>
      <c r="P8255">
        <v>1</v>
      </c>
      <c r="Q8255">
        <v>0</v>
      </c>
      <c r="R8255">
        <v>0</v>
      </c>
      <c r="S8255">
        <v>0</v>
      </c>
      <c r="T8255">
        <v>1.1758329999999999</v>
      </c>
      <c r="U8255">
        <v>0</v>
      </c>
    </row>
    <row r="8256" spans="1:21" x14ac:dyDescent="0.25">
      <c r="A8256" t="s">
        <v>30996</v>
      </c>
      <c r="B8256">
        <v>1</v>
      </c>
      <c r="C8256" t="s">
        <v>78</v>
      </c>
      <c r="D8256" t="s">
        <v>107</v>
      </c>
      <c r="E8256" t="s">
        <v>30997</v>
      </c>
      <c r="F8256" t="s">
        <v>5012</v>
      </c>
      <c r="G8256" t="s">
        <v>72</v>
      </c>
      <c r="H8256" t="s">
        <v>129</v>
      </c>
      <c r="I8256" t="s">
        <v>22</v>
      </c>
      <c r="J8256" t="s">
        <v>141</v>
      </c>
      <c r="K8256" t="s">
        <v>30998</v>
      </c>
      <c r="L8256" t="s">
        <v>30999</v>
      </c>
      <c r="M8256">
        <v>2.338055555</v>
      </c>
      <c r="N8256">
        <v>0</v>
      </c>
      <c r="O8256">
        <v>0</v>
      </c>
      <c r="P8256">
        <v>1</v>
      </c>
      <c r="Q8256">
        <v>47</v>
      </c>
      <c r="R8256">
        <v>0</v>
      </c>
      <c r="S8256">
        <v>0</v>
      </c>
      <c r="T8256">
        <v>2.3380559999999999</v>
      </c>
      <c r="U8256">
        <v>109.888611</v>
      </c>
    </row>
    <row r="8257" spans="1:21" x14ac:dyDescent="0.25">
      <c r="A8257" t="s">
        <v>31000</v>
      </c>
      <c r="B8257">
        <v>1</v>
      </c>
      <c r="C8257" t="s">
        <v>78</v>
      </c>
      <c r="D8257" t="s">
        <v>107</v>
      </c>
      <c r="E8257" t="s">
        <v>31001</v>
      </c>
      <c r="F8257" t="s">
        <v>5748</v>
      </c>
      <c r="G8257" t="s">
        <v>71</v>
      </c>
      <c r="H8257" t="s">
        <v>129</v>
      </c>
      <c r="I8257" t="s">
        <v>22</v>
      </c>
      <c r="J8257" t="s">
        <v>141</v>
      </c>
      <c r="K8257" t="s">
        <v>31002</v>
      </c>
      <c r="L8257" t="s">
        <v>31003</v>
      </c>
      <c r="M8257">
        <v>2.8777777769999999</v>
      </c>
      <c r="N8257">
        <v>0</v>
      </c>
      <c r="O8257">
        <v>0</v>
      </c>
      <c r="P8257">
        <v>0</v>
      </c>
      <c r="Q8257">
        <v>1</v>
      </c>
      <c r="R8257">
        <v>0</v>
      </c>
      <c r="S8257">
        <v>0</v>
      </c>
      <c r="T8257">
        <v>0</v>
      </c>
      <c r="U8257">
        <v>2.8777780000000002</v>
      </c>
    </row>
    <row r="8258" spans="1:21" x14ac:dyDescent="0.25">
      <c r="A8258" t="s">
        <v>31004</v>
      </c>
      <c r="B8258">
        <v>1</v>
      </c>
      <c r="C8258" t="s">
        <v>78</v>
      </c>
      <c r="D8258" t="s">
        <v>107</v>
      </c>
      <c r="E8258" t="s">
        <v>31005</v>
      </c>
      <c r="F8258" t="s">
        <v>4986</v>
      </c>
      <c r="G8258" t="s">
        <v>71</v>
      </c>
      <c r="H8258" t="s">
        <v>129</v>
      </c>
      <c r="I8258" t="s">
        <v>22</v>
      </c>
      <c r="J8258" t="s">
        <v>141</v>
      </c>
      <c r="K8258" t="s">
        <v>31006</v>
      </c>
      <c r="L8258" t="s">
        <v>31007</v>
      </c>
      <c r="M8258">
        <v>0.703333333</v>
      </c>
      <c r="N8258">
        <v>0</v>
      </c>
      <c r="O8258">
        <v>0</v>
      </c>
      <c r="P8258">
        <v>0</v>
      </c>
      <c r="Q8258">
        <v>13</v>
      </c>
      <c r="R8258">
        <v>0</v>
      </c>
      <c r="S8258">
        <v>0</v>
      </c>
      <c r="T8258">
        <v>0</v>
      </c>
      <c r="U8258">
        <v>9.1433330000000002</v>
      </c>
    </row>
    <row r="8259" spans="1:21" x14ac:dyDescent="0.25">
      <c r="A8259" t="s">
        <v>31008</v>
      </c>
      <c r="B8259">
        <v>1</v>
      </c>
      <c r="C8259" t="s">
        <v>78</v>
      </c>
      <c r="D8259" t="s">
        <v>91</v>
      </c>
      <c r="E8259" t="s">
        <v>31009</v>
      </c>
      <c r="F8259" t="s">
        <v>4996</v>
      </c>
      <c r="G8259" t="s">
        <v>71</v>
      </c>
      <c r="H8259" t="s">
        <v>129</v>
      </c>
      <c r="I8259" t="s">
        <v>22</v>
      </c>
      <c r="J8259" t="s">
        <v>141</v>
      </c>
      <c r="K8259" t="s">
        <v>31010</v>
      </c>
      <c r="L8259" t="s">
        <v>31011</v>
      </c>
      <c r="M8259">
        <v>4.7863888880000003</v>
      </c>
      <c r="N8259">
        <v>0</v>
      </c>
      <c r="O8259">
        <v>14</v>
      </c>
      <c r="P8259">
        <v>0</v>
      </c>
      <c r="Q8259">
        <v>6</v>
      </c>
      <c r="R8259">
        <v>0</v>
      </c>
      <c r="S8259">
        <v>67.009444000000002</v>
      </c>
      <c r="T8259">
        <v>0</v>
      </c>
      <c r="U8259">
        <v>28.718333000000001</v>
      </c>
    </row>
    <row r="8260" spans="1:21" x14ac:dyDescent="0.25">
      <c r="A8260" t="s">
        <v>31012</v>
      </c>
      <c r="B8260">
        <v>1</v>
      </c>
      <c r="C8260" t="s">
        <v>79</v>
      </c>
      <c r="D8260" t="s">
        <v>115</v>
      </c>
      <c r="E8260" t="s">
        <v>31013</v>
      </c>
      <c r="F8260" t="s">
        <v>177</v>
      </c>
      <c r="G8260" t="s">
        <v>71</v>
      </c>
      <c r="H8260" t="s">
        <v>129</v>
      </c>
      <c r="I8260" t="s">
        <v>22</v>
      </c>
      <c r="J8260" t="s">
        <v>130</v>
      </c>
      <c r="K8260" t="s">
        <v>31014</v>
      </c>
      <c r="L8260" t="s">
        <v>31015</v>
      </c>
      <c r="M8260">
        <v>5.4429350000000003</v>
      </c>
      <c r="N8260">
        <v>0</v>
      </c>
      <c r="O8260">
        <v>34</v>
      </c>
      <c r="P8260">
        <v>0</v>
      </c>
      <c r="Q8260">
        <v>0</v>
      </c>
      <c r="R8260">
        <v>0</v>
      </c>
      <c r="S8260">
        <v>185.05978999999999</v>
      </c>
      <c r="T8260">
        <v>0</v>
      </c>
      <c r="U8260">
        <v>0</v>
      </c>
    </row>
    <row r="8261" spans="1:21" x14ac:dyDescent="0.25">
      <c r="A8261" t="s">
        <v>31016</v>
      </c>
      <c r="B8261">
        <v>1</v>
      </c>
      <c r="C8261" t="s">
        <v>79</v>
      </c>
      <c r="D8261" t="s">
        <v>116</v>
      </c>
      <c r="E8261" t="s">
        <v>31017</v>
      </c>
      <c r="F8261" t="s">
        <v>4986</v>
      </c>
      <c r="G8261" t="s">
        <v>71</v>
      </c>
      <c r="H8261" t="s">
        <v>129</v>
      </c>
      <c r="I8261" t="s">
        <v>22</v>
      </c>
      <c r="J8261" t="s">
        <v>141</v>
      </c>
      <c r="K8261" t="s">
        <v>31018</v>
      </c>
      <c r="L8261" t="s">
        <v>31019</v>
      </c>
      <c r="M8261">
        <v>1.4527777770000001</v>
      </c>
      <c r="N8261">
        <v>0</v>
      </c>
      <c r="O8261">
        <v>0</v>
      </c>
      <c r="P8261">
        <v>0</v>
      </c>
      <c r="Q8261">
        <v>17</v>
      </c>
      <c r="R8261">
        <v>0</v>
      </c>
      <c r="S8261">
        <v>0</v>
      </c>
      <c r="T8261">
        <v>0</v>
      </c>
      <c r="U8261">
        <v>24.697222</v>
      </c>
    </row>
    <row r="8262" spans="1:21" x14ac:dyDescent="0.25">
      <c r="A8262" t="s">
        <v>31020</v>
      </c>
      <c r="B8262">
        <v>1</v>
      </c>
      <c r="C8262" t="s">
        <v>79</v>
      </c>
      <c r="D8262" t="s">
        <v>116</v>
      </c>
      <c r="E8262" t="s">
        <v>31021</v>
      </c>
      <c r="F8262" t="s">
        <v>5470</v>
      </c>
      <c r="G8262" t="s">
        <v>71</v>
      </c>
      <c r="H8262" t="s">
        <v>129</v>
      </c>
      <c r="I8262" t="s">
        <v>22</v>
      </c>
      <c r="J8262" t="s">
        <v>141</v>
      </c>
      <c r="K8262" t="s">
        <v>31022</v>
      </c>
      <c r="L8262" t="s">
        <v>31023</v>
      </c>
      <c r="M8262">
        <v>1.8377777769999999</v>
      </c>
      <c r="N8262">
        <v>0</v>
      </c>
      <c r="O8262">
        <v>0</v>
      </c>
      <c r="P8262">
        <v>0</v>
      </c>
      <c r="Q8262">
        <v>11</v>
      </c>
      <c r="R8262">
        <v>0</v>
      </c>
      <c r="S8262">
        <v>0</v>
      </c>
      <c r="T8262">
        <v>0</v>
      </c>
      <c r="U8262">
        <v>20.215555999999999</v>
      </c>
    </row>
    <row r="8263" spans="1:21" x14ac:dyDescent="0.25">
      <c r="A8263" t="s">
        <v>31024</v>
      </c>
      <c r="B8263">
        <v>1</v>
      </c>
      <c r="C8263" t="s">
        <v>79</v>
      </c>
      <c r="D8263" t="s">
        <v>116</v>
      </c>
      <c r="E8263" t="s">
        <v>31017</v>
      </c>
      <c r="F8263" t="s">
        <v>4986</v>
      </c>
      <c r="G8263" t="s">
        <v>71</v>
      </c>
      <c r="H8263" t="s">
        <v>129</v>
      </c>
      <c r="I8263" t="s">
        <v>22</v>
      </c>
      <c r="J8263" t="s">
        <v>141</v>
      </c>
      <c r="K8263" t="s">
        <v>31025</v>
      </c>
      <c r="L8263" t="s">
        <v>31026</v>
      </c>
      <c r="M8263">
        <v>0.95027777700000005</v>
      </c>
      <c r="N8263">
        <v>0</v>
      </c>
      <c r="O8263">
        <v>0</v>
      </c>
      <c r="P8263">
        <v>0</v>
      </c>
      <c r="Q8263">
        <v>17</v>
      </c>
      <c r="R8263">
        <v>0</v>
      </c>
      <c r="S8263">
        <v>0</v>
      </c>
      <c r="T8263">
        <v>0</v>
      </c>
      <c r="U8263">
        <v>16.154722</v>
      </c>
    </row>
    <row r="8264" spans="1:21" x14ac:dyDescent="0.25">
      <c r="A8264" t="s">
        <v>31027</v>
      </c>
      <c r="B8264">
        <v>1</v>
      </c>
      <c r="C8264" t="s">
        <v>79</v>
      </c>
      <c r="D8264" t="s">
        <v>116</v>
      </c>
      <c r="E8264" t="s">
        <v>31028</v>
      </c>
      <c r="F8264" t="s">
        <v>5012</v>
      </c>
      <c r="G8264" t="s">
        <v>72</v>
      </c>
      <c r="H8264" t="s">
        <v>129</v>
      </c>
      <c r="I8264" t="s">
        <v>22</v>
      </c>
      <c r="J8264" t="s">
        <v>141</v>
      </c>
      <c r="K8264" t="s">
        <v>31029</v>
      </c>
      <c r="L8264" t="s">
        <v>31030</v>
      </c>
      <c r="M8264">
        <v>0.47166666600000001</v>
      </c>
      <c r="N8264">
        <v>0</v>
      </c>
      <c r="O8264">
        <v>0</v>
      </c>
      <c r="P8264">
        <v>0</v>
      </c>
      <c r="Q8264">
        <v>30</v>
      </c>
      <c r="R8264">
        <v>0</v>
      </c>
      <c r="S8264">
        <v>0</v>
      </c>
      <c r="T8264">
        <v>0</v>
      </c>
      <c r="U8264">
        <v>14.15</v>
      </c>
    </row>
    <row r="8265" spans="1:21" x14ac:dyDescent="0.25">
      <c r="A8265" t="s">
        <v>31031</v>
      </c>
      <c r="B8265">
        <v>1</v>
      </c>
      <c r="C8265" t="s">
        <v>79</v>
      </c>
      <c r="D8265" t="s">
        <v>116</v>
      </c>
      <c r="E8265" t="s">
        <v>31032</v>
      </c>
      <c r="F8265" t="s">
        <v>5470</v>
      </c>
      <c r="G8265" t="s">
        <v>71</v>
      </c>
      <c r="H8265" t="s">
        <v>129</v>
      </c>
      <c r="I8265" t="s">
        <v>22</v>
      </c>
      <c r="J8265" t="s">
        <v>141</v>
      </c>
      <c r="K8265" t="s">
        <v>31033</v>
      </c>
      <c r="L8265" t="s">
        <v>31034</v>
      </c>
      <c r="M8265">
        <v>1.966388888</v>
      </c>
      <c r="N8265">
        <v>0</v>
      </c>
      <c r="O8265">
        <v>0</v>
      </c>
      <c r="P8265">
        <v>0</v>
      </c>
      <c r="Q8265">
        <v>30</v>
      </c>
      <c r="R8265">
        <v>0</v>
      </c>
      <c r="S8265">
        <v>0</v>
      </c>
      <c r="T8265">
        <v>0</v>
      </c>
      <c r="U8265">
        <v>58.991667</v>
      </c>
    </row>
    <row r="8266" spans="1:21" x14ac:dyDescent="0.25">
      <c r="A8266" t="s">
        <v>31035</v>
      </c>
      <c r="B8266">
        <v>1</v>
      </c>
      <c r="C8266" t="s">
        <v>78</v>
      </c>
      <c r="D8266" t="s">
        <v>107</v>
      </c>
      <c r="E8266" t="s">
        <v>31036</v>
      </c>
      <c r="F8266" t="s">
        <v>4996</v>
      </c>
      <c r="G8266" t="s">
        <v>71</v>
      </c>
      <c r="H8266" t="s">
        <v>129</v>
      </c>
      <c r="I8266" t="s">
        <v>22</v>
      </c>
      <c r="J8266" t="s">
        <v>141</v>
      </c>
      <c r="K8266" t="s">
        <v>31037</v>
      </c>
      <c r="L8266" t="s">
        <v>31038</v>
      </c>
      <c r="M8266">
        <v>3.988611111</v>
      </c>
      <c r="N8266">
        <v>0</v>
      </c>
      <c r="O8266">
        <v>0</v>
      </c>
      <c r="P8266">
        <v>1</v>
      </c>
      <c r="Q8266">
        <v>41</v>
      </c>
      <c r="R8266">
        <v>0</v>
      </c>
      <c r="S8266">
        <v>0</v>
      </c>
      <c r="T8266">
        <v>3.9886110000000001</v>
      </c>
      <c r="U8266">
        <v>163.53305599999999</v>
      </c>
    </row>
    <row r="8267" spans="1:21" x14ac:dyDescent="0.25">
      <c r="A8267" t="s">
        <v>31039</v>
      </c>
      <c r="B8267">
        <v>1</v>
      </c>
      <c r="C8267" t="s">
        <v>79</v>
      </c>
      <c r="D8267" t="s">
        <v>110</v>
      </c>
      <c r="E8267" t="s">
        <v>31040</v>
      </c>
      <c r="F8267" t="s">
        <v>4986</v>
      </c>
      <c r="G8267" t="s">
        <v>71</v>
      </c>
      <c r="H8267" t="s">
        <v>129</v>
      </c>
      <c r="I8267" t="s">
        <v>22</v>
      </c>
      <c r="J8267" t="s">
        <v>141</v>
      </c>
      <c r="K8267" t="s">
        <v>31041</v>
      </c>
      <c r="L8267" t="s">
        <v>31042</v>
      </c>
      <c r="M8267">
        <v>2.2194444440000001</v>
      </c>
      <c r="N8267">
        <v>0</v>
      </c>
      <c r="O8267">
        <v>0</v>
      </c>
      <c r="P8267">
        <v>0</v>
      </c>
      <c r="Q8267">
        <v>17</v>
      </c>
      <c r="R8267">
        <v>0</v>
      </c>
      <c r="S8267">
        <v>0</v>
      </c>
      <c r="T8267">
        <v>0</v>
      </c>
      <c r="U8267">
        <v>37.730556</v>
      </c>
    </row>
    <row r="8268" spans="1:21" x14ac:dyDescent="0.25">
      <c r="A8268" t="s">
        <v>31043</v>
      </c>
      <c r="B8268">
        <v>1</v>
      </c>
      <c r="C8268" t="s">
        <v>79</v>
      </c>
      <c r="D8268" t="s">
        <v>110</v>
      </c>
      <c r="E8268" t="s">
        <v>31044</v>
      </c>
      <c r="F8268" t="s">
        <v>5879</v>
      </c>
      <c r="G8268" t="s">
        <v>71</v>
      </c>
      <c r="H8268" t="s">
        <v>129</v>
      </c>
      <c r="I8268" t="s">
        <v>22</v>
      </c>
      <c r="J8268" t="s">
        <v>141</v>
      </c>
      <c r="K8268" t="s">
        <v>31045</v>
      </c>
      <c r="L8268" t="s">
        <v>31046</v>
      </c>
      <c r="M8268">
        <v>3.4227777769999999</v>
      </c>
      <c r="N8268">
        <v>0</v>
      </c>
      <c r="O8268">
        <v>0</v>
      </c>
      <c r="P8268">
        <v>0</v>
      </c>
      <c r="Q8268">
        <v>19</v>
      </c>
      <c r="R8268">
        <v>0</v>
      </c>
      <c r="S8268">
        <v>0</v>
      </c>
      <c r="T8268">
        <v>0</v>
      </c>
      <c r="U8268">
        <v>65.032777999999993</v>
      </c>
    </row>
    <row r="8269" spans="1:21" x14ac:dyDescent="0.25">
      <c r="A8269" t="s">
        <v>31047</v>
      </c>
      <c r="B8269">
        <v>1</v>
      </c>
      <c r="C8269" t="s">
        <v>78</v>
      </c>
      <c r="D8269" t="s">
        <v>84</v>
      </c>
      <c r="E8269" t="s">
        <v>31048</v>
      </c>
      <c r="F8269" t="s">
        <v>5070</v>
      </c>
      <c r="G8269" t="s">
        <v>71</v>
      </c>
      <c r="H8269" t="s">
        <v>129</v>
      </c>
      <c r="I8269" t="s">
        <v>22</v>
      </c>
      <c r="J8269" t="s">
        <v>141</v>
      </c>
      <c r="K8269" t="s">
        <v>31049</v>
      </c>
      <c r="L8269" t="s">
        <v>31050</v>
      </c>
      <c r="M8269">
        <v>2.8672222220000001</v>
      </c>
      <c r="N8269">
        <v>0</v>
      </c>
      <c r="O8269">
        <v>23</v>
      </c>
      <c r="P8269">
        <v>0</v>
      </c>
      <c r="Q8269">
        <v>0</v>
      </c>
      <c r="R8269">
        <v>0</v>
      </c>
      <c r="S8269">
        <v>65.946111000000002</v>
      </c>
      <c r="T8269">
        <v>0</v>
      </c>
      <c r="U8269">
        <v>0</v>
      </c>
    </row>
    <row r="8270" spans="1:21" x14ac:dyDescent="0.25">
      <c r="A8270" t="s">
        <v>31051</v>
      </c>
      <c r="B8270">
        <v>1</v>
      </c>
      <c r="C8270" t="s">
        <v>79</v>
      </c>
      <c r="D8270" t="s">
        <v>110</v>
      </c>
      <c r="E8270" t="s">
        <v>31052</v>
      </c>
      <c r="F8270" t="s">
        <v>3423</v>
      </c>
      <c r="G8270" t="s">
        <v>72</v>
      </c>
      <c r="H8270" t="s">
        <v>129</v>
      </c>
      <c r="I8270" t="s">
        <v>22</v>
      </c>
      <c r="J8270" t="s">
        <v>141</v>
      </c>
      <c r="K8270" t="s">
        <v>31053</v>
      </c>
      <c r="L8270" t="s">
        <v>31054</v>
      </c>
      <c r="M8270">
        <v>1.935277777</v>
      </c>
      <c r="N8270">
        <v>0</v>
      </c>
      <c r="O8270">
        <v>0</v>
      </c>
      <c r="P8270">
        <v>2</v>
      </c>
      <c r="Q8270">
        <v>182</v>
      </c>
      <c r="R8270">
        <v>0</v>
      </c>
      <c r="S8270">
        <v>0</v>
      </c>
      <c r="T8270">
        <v>3.8705560000000001</v>
      </c>
      <c r="U8270">
        <v>352.22055499999999</v>
      </c>
    </row>
    <row r="8271" spans="1:21" x14ac:dyDescent="0.25">
      <c r="A8271" t="s">
        <v>31055</v>
      </c>
      <c r="B8271">
        <v>1</v>
      </c>
      <c r="C8271" t="s">
        <v>79</v>
      </c>
      <c r="D8271" t="s">
        <v>110</v>
      </c>
      <c r="E8271" t="s">
        <v>31056</v>
      </c>
      <c r="F8271" t="s">
        <v>5012</v>
      </c>
      <c r="G8271" t="s">
        <v>72</v>
      </c>
      <c r="H8271" t="s">
        <v>129</v>
      </c>
      <c r="I8271" t="s">
        <v>22</v>
      </c>
      <c r="J8271" t="s">
        <v>141</v>
      </c>
      <c r="K8271" t="s">
        <v>31057</v>
      </c>
      <c r="L8271" t="s">
        <v>31058</v>
      </c>
      <c r="M8271">
        <v>3.5077777769999998</v>
      </c>
      <c r="N8271">
        <v>0</v>
      </c>
      <c r="O8271">
        <v>0</v>
      </c>
      <c r="P8271">
        <v>1</v>
      </c>
      <c r="Q8271">
        <v>296</v>
      </c>
      <c r="R8271">
        <v>0</v>
      </c>
      <c r="S8271">
        <v>0</v>
      </c>
      <c r="T8271">
        <v>3.5077780000000001</v>
      </c>
      <c r="U8271">
        <v>1038.302222</v>
      </c>
    </row>
    <row r="8272" spans="1:21" x14ac:dyDescent="0.25">
      <c r="A8272" t="s">
        <v>31059</v>
      </c>
      <c r="B8272">
        <v>1</v>
      </c>
      <c r="C8272" t="s">
        <v>78</v>
      </c>
      <c r="D8272" t="s">
        <v>92</v>
      </c>
      <c r="E8272" t="s">
        <v>31060</v>
      </c>
      <c r="F8272" t="s">
        <v>128</v>
      </c>
      <c r="G8272" t="s">
        <v>71</v>
      </c>
      <c r="H8272" t="s">
        <v>129</v>
      </c>
      <c r="I8272" t="s">
        <v>22</v>
      </c>
      <c r="J8272" t="s">
        <v>130</v>
      </c>
      <c r="K8272" t="s">
        <v>31061</v>
      </c>
      <c r="L8272" t="s">
        <v>31062</v>
      </c>
      <c r="M8272">
        <v>1.9588888879999999</v>
      </c>
      <c r="N8272">
        <v>0</v>
      </c>
      <c r="O8272">
        <v>0</v>
      </c>
      <c r="P8272">
        <v>1</v>
      </c>
      <c r="Q8272">
        <v>64</v>
      </c>
      <c r="R8272">
        <v>0</v>
      </c>
      <c r="S8272">
        <v>0</v>
      </c>
      <c r="T8272">
        <v>1.9588890000000001</v>
      </c>
      <c r="U8272">
        <v>125.368889</v>
      </c>
    </row>
    <row r="8273" spans="1:21" x14ac:dyDescent="0.25">
      <c r="A8273" t="s">
        <v>31063</v>
      </c>
      <c r="B8273">
        <v>1</v>
      </c>
      <c r="C8273" t="s">
        <v>78</v>
      </c>
      <c r="D8273" t="s">
        <v>92</v>
      </c>
      <c r="E8273" t="s">
        <v>31064</v>
      </c>
      <c r="F8273" t="s">
        <v>4986</v>
      </c>
      <c r="G8273" t="s">
        <v>71</v>
      </c>
      <c r="H8273" t="s">
        <v>129</v>
      </c>
      <c r="I8273" t="s">
        <v>22</v>
      </c>
      <c r="J8273" t="s">
        <v>141</v>
      </c>
      <c r="K8273" t="s">
        <v>31065</v>
      </c>
      <c r="L8273" t="s">
        <v>31066</v>
      </c>
      <c r="M8273">
        <v>0.450833333</v>
      </c>
      <c r="N8273">
        <v>0</v>
      </c>
      <c r="O8273">
        <v>0</v>
      </c>
      <c r="P8273">
        <v>0</v>
      </c>
      <c r="Q8273">
        <v>53</v>
      </c>
      <c r="R8273">
        <v>0</v>
      </c>
      <c r="S8273">
        <v>0</v>
      </c>
      <c r="T8273">
        <v>0</v>
      </c>
      <c r="U8273">
        <v>23.894166999999999</v>
      </c>
    </row>
    <row r="8274" spans="1:21" x14ac:dyDescent="0.25">
      <c r="A8274" t="s">
        <v>31067</v>
      </c>
      <c r="B8274">
        <v>1</v>
      </c>
      <c r="C8274" t="s">
        <v>78</v>
      </c>
      <c r="D8274" t="s">
        <v>92</v>
      </c>
      <c r="E8274" t="s">
        <v>31068</v>
      </c>
      <c r="F8274" t="s">
        <v>4991</v>
      </c>
      <c r="G8274" t="s">
        <v>71</v>
      </c>
      <c r="H8274" t="s">
        <v>129</v>
      </c>
      <c r="I8274" t="s">
        <v>22</v>
      </c>
      <c r="J8274" t="s">
        <v>141</v>
      </c>
      <c r="K8274" t="s">
        <v>31069</v>
      </c>
      <c r="L8274" t="s">
        <v>31070</v>
      </c>
      <c r="M8274">
        <v>2.531111111</v>
      </c>
      <c r="N8274">
        <v>0</v>
      </c>
      <c r="O8274">
        <v>13</v>
      </c>
      <c r="P8274">
        <v>0</v>
      </c>
      <c r="Q8274">
        <v>0</v>
      </c>
      <c r="R8274">
        <v>0</v>
      </c>
      <c r="S8274">
        <v>32.904443999999998</v>
      </c>
      <c r="T8274">
        <v>0</v>
      </c>
      <c r="U8274">
        <v>0</v>
      </c>
    </row>
    <row r="8275" spans="1:21" x14ac:dyDescent="0.25">
      <c r="A8275" t="s">
        <v>31071</v>
      </c>
      <c r="B8275">
        <v>1</v>
      </c>
      <c r="C8275" t="s">
        <v>78</v>
      </c>
      <c r="D8275" t="s">
        <v>92</v>
      </c>
      <c r="E8275" t="s">
        <v>31072</v>
      </c>
      <c r="F8275" t="s">
        <v>128</v>
      </c>
      <c r="G8275" t="s">
        <v>71</v>
      </c>
      <c r="H8275" t="s">
        <v>129</v>
      </c>
      <c r="I8275" t="s">
        <v>22</v>
      </c>
      <c r="J8275" t="s">
        <v>130</v>
      </c>
      <c r="K8275" t="s">
        <v>31073</v>
      </c>
      <c r="L8275" t="s">
        <v>31074</v>
      </c>
      <c r="M8275">
        <v>0.81044722199999997</v>
      </c>
      <c r="N8275">
        <v>0</v>
      </c>
      <c r="O8275">
        <v>0</v>
      </c>
      <c r="P8275">
        <v>1</v>
      </c>
      <c r="Q8275">
        <v>77</v>
      </c>
      <c r="R8275">
        <v>0</v>
      </c>
      <c r="S8275">
        <v>0</v>
      </c>
      <c r="T8275">
        <v>0.81044700000000003</v>
      </c>
      <c r="U8275">
        <v>62.404435999999997</v>
      </c>
    </row>
    <row r="8276" spans="1:21" x14ac:dyDescent="0.25">
      <c r="A8276" t="s">
        <v>31075</v>
      </c>
      <c r="B8276">
        <v>1</v>
      </c>
      <c r="C8276" t="s">
        <v>78</v>
      </c>
      <c r="D8276" t="s">
        <v>92</v>
      </c>
      <c r="E8276" t="s">
        <v>31076</v>
      </c>
      <c r="F8276" t="s">
        <v>128</v>
      </c>
      <c r="G8276" t="s">
        <v>72</v>
      </c>
      <c r="H8276" t="s">
        <v>129</v>
      </c>
      <c r="I8276" t="s">
        <v>22</v>
      </c>
      <c r="J8276" t="s">
        <v>130</v>
      </c>
      <c r="K8276" t="s">
        <v>31077</v>
      </c>
      <c r="L8276" t="s">
        <v>31078</v>
      </c>
      <c r="M8276">
        <v>0.61555555500000003</v>
      </c>
      <c r="N8276">
        <v>0</v>
      </c>
      <c r="O8276">
        <v>0</v>
      </c>
      <c r="P8276">
        <v>3</v>
      </c>
      <c r="Q8276">
        <v>135</v>
      </c>
      <c r="R8276">
        <v>0</v>
      </c>
      <c r="S8276">
        <v>0</v>
      </c>
      <c r="T8276">
        <v>1.8466670000000001</v>
      </c>
      <c r="U8276">
        <v>83.1</v>
      </c>
    </row>
    <row r="8277" spans="1:21" x14ac:dyDescent="0.25">
      <c r="A8277" t="s">
        <v>31079</v>
      </c>
      <c r="B8277">
        <v>1</v>
      </c>
      <c r="C8277" t="s">
        <v>78</v>
      </c>
      <c r="D8277" t="s">
        <v>92</v>
      </c>
      <c r="E8277" t="s">
        <v>31080</v>
      </c>
      <c r="F8277" t="s">
        <v>128</v>
      </c>
      <c r="G8277" t="s">
        <v>72</v>
      </c>
      <c r="H8277" t="s">
        <v>129</v>
      </c>
      <c r="I8277" t="s">
        <v>22</v>
      </c>
      <c r="J8277" t="s">
        <v>130</v>
      </c>
      <c r="K8277" t="s">
        <v>31081</v>
      </c>
      <c r="L8277" t="s">
        <v>31082</v>
      </c>
      <c r="M8277">
        <v>1.0020500000000001</v>
      </c>
      <c r="N8277">
        <v>0</v>
      </c>
      <c r="O8277">
        <v>6</v>
      </c>
      <c r="P8277">
        <v>2</v>
      </c>
      <c r="Q8277">
        <v>93</v>
      </c>
      <c r="R8277">
        <v>0</v>
      </c>
      <c r="S8277">
        <v>6.0122999999999998</v>
      </c>
      <c r="T8277">
        <v>2.0041000000000002</v>
      </c>
      <c r="U8277">
        <v>93.190650000000005</v>
      </c>
    </row>
    <row r="8278" spans="1:21" x14ac:dyDescent="0.25">
      <c r="A8278" t="s">
        <v>31083</v>
      </c>
      <c r="B8278">
        <v>1</v>
      </c>
      <c r="C8278" t="s">
        <v>79</v>
      </c>
      <c r="D8278" t="s">
        <v>120</v>
      </c>
      <c r="E8278" t="s">
        <v>31084</v>
      </c>
      <c r="F8278" t="s">
        <v>140</v>
      </c>
      <c r="G8278" t="s">
        <v>72</v>
      </c>
      <c r="H8278" t="s">
        <v>129</v>
      </c>
      <c r="I8278" t="s">
        <v>22</v>
      </c>
      <c r="J8278" t="s">
        <v>141</v>
      </c>
      <c r="K8278" t="s">
        <v>31085</v>
      </c>
      <c r="L8278" t="s">
        <v>31086</v>
      </c>
      <c r="M8278">
        <v>2.2269444439999999</v>
      </c>
      <c r="N8278">
        <v>0</v>
      </c>
      <c r="O8278">
        <v>161</v>
      </c>
      <c r="P8278">
        <v>7</v>
      </c>
      <c r="Q8278">
        <v>25</v>
      </c>
      <c r="R8278">
        <v>0</v>
      </c>
      <c r="S8278">
        <v>358.53805499999999</v>
      </c>
      <c r="T8278">
        <v>15.588611</v>
      </c>
      <c r="U8278">
        <v>55.673611000000001</v>
      </c>
    </row>
    <row r="8279" spans="1:21" x14ac:dyDescent="0.25">
      <c r="A8279" t="s">
        <v>31087</v>
      </c>
      <c r="B8279">
        <v>1</v>
      </c>
      <c r="C8279" t="s">
        <v>79</v>
      </c>
      <c r="D8279" t="s">
        <v>120</v>
      </c>
      <c r="E8279" t="s">
        <v>31088</v>
      </c>
      <c r="F8279" t="s">
        <v>140</v>
      </c>
      <c r="G8279" t="s">
        <v>72</v>
      </c>
      <c r="H8279" t="s">
        <v>129</v>
      </c>
      <c r="I8279" t="s">
        <v>22</v>
      </c>
      <c r="J8279" t="s">
        <v>141</v>
      </c>
      <c r="K8279" t="s">
        <v>31089</v>
      </c>
      <c r="L8279" t="s">
        <v>31090</v>
      </c>
      <c r="M8279">
        <v>0.66416666599999996</v>
      </c>
      <c r="N8279">
        <v>0</v>
      </c>
      <c r="O8279">
        <v>1100</v>
      </c>
      <c r="P8279">
        <v>53</v>
      </c>
      <c r="Q8279">
        <v>44</v>
      </c>
      <c r="R8279">
        <v>0</v>
      </c>
      <c r="S8279">
        <v>730.58333300000004</v>
      </c>
      <c r="T8279">
        <v>35.200833000000003</v>
      </c>
      <c r="U8279">
        <v>29.223333</v>
      </c>
    </row>
    <row r="8280" spans="1:21" x14ac:dyDescent="0.25">
      <c r="A8280" t="s">
        <v>31091</v>
      </c>
      <c r="B8280">
        <v>1</v>
      </c>
      <c r="C8280" t="s">
        <v>79</v>
      </c>
      <c r="D8280" t="s">
        <v>120</v>
      </c>
      <c r="E8280" t="s">
        <v>31092</v>
      </c>
      <c r="F8280" t="s">
        <v>177</v>
      </c>
      <c r="G8280" t="s">
        <v>71</v>
      </c>
      <c r="H8280" t="s">
        <v>129</v>
      </c>
      <c r="I8280" t="s">
        <v>22</v>
      </c>
      <c r="J8280" t="s">
        <v>130</v>
      </c>
      <c r="K8280" t="s">
        <v>31093</v>
      </c>
      <c r="L8280" t="s">
        <v>31094</v>
      </c>
      <c r="M8280">
        <v>0.18593694399999999</v>
      </c>
      <c r="N8280">
        <v>0</v>
      </c>
      <c r="O8280">
        <v>33</v>
      </c>
      <c r="P8280">
        <v>0</v>
      </c>
      <c r="Q8280">
        <v>0</v>
      </c>
      <c r="R8280">
        <v>0</v>
      </c>
      <c r="S8280">
        <v>6.1359190000000003</v>
      </c>
      <c r="T8280">
        <v>0</v>
      </c>
      <c r="U8280">
        <v>0</v>
      </c>
    </row>
    <row r="8281" spans="1:21" x14ac:dyDescent="0.25">
      <c r="A8281" t="s">
        <v>31095</v>
      </c>
      <c r="B8281">
        <v>1</v>
      </c>
      <c r="C8281" t="s">
        <v>79</v>
      </c>
      <c r="D8281" t="s">
        <v>112</v>
      </c>
      <c r="E8281" t="s">
        <v>1364</v>
      </c>
      <c r="F8281" t="s">
        <v>5012</v>
      </c>
      <c r="G8281" t="s">
        <v>72</v>
      </c>
      <c r="H8281" t="s">
        <v>129</v>
      </c>
      <c r="I8281" t="s">
        <v>22</v>
      </c>
      <c r="J8281" t="s">
        <v>141</v>
      </c>
      <c r="K8281" t="s">
        <v>31096</v>
      </c>
      <c r="L8281" t="s">
        <v>31097</v>
      </c>
      <c r="M8281">
        <v>2.0977777770000001</v>
      </c>
      <c r="N8281">
        <v>0</v>
      </c>
      <c r="O8281">
        <v>0</v>
      </c>
      <c r="P8281">
        <v>2</v>
      </c>
      <c r="Q8281">
        <v>42</v>
      </c>
      <c r="R8281">
        <v>0</v>
      </c>
      <c r="S8281">
        <v>0</v>
      </c>
      <c r="T8281">
        <v>4.1955559999999998</v>
      </c>
      <c r="U8281">
        <v>88.106667000000002</v>
      </c>
    </row>
    <row r="8282" spans="1:21" x14ac:dyDescent="0.25">
      <c r="A8282" t="s">
        <v>31098</v>
      </c>
      <c r="B8282">
        <v>1</v>
      </c>
      <c r="C8282" t="s">
        <v>79</v>
      </c>
      <c r="D8282" t="s">
        <v>120</v>
      </c>
      <c r="E8282" t="s">
        <v>31099</v>
      </c>
      <c r="F8282" t="s">
        <v>4991</v>
      </c>
      <c r="G8282" t="s">
        <v>71</v>
      </c>
      <c r="H8282" t="s">
        <v>129</v>
      </c>
      <c r="I8282" t="s">
        <v>22</v>
      </c>
      <c r="J8282" t="s">
        <v>141</v>
      </c>
      <c r="K8282" t="s">
        <v>31100</v>
      </c>
      <c r="L8282" t="s">
        <v>31101</v>
      </c>
      <c r="M8282">
        <v>0.89833333299999996</v>
      </c>
      <c r="N8282">
        <v>0</v>
      </c>
      <c r="O8282">
        <v>1</v>
      </c>
      <c r="P8282">
        <v>0</v>
      </c>
      <c r="Q8282">
        <v>0</v>
      </c>
      <c r="R8282">
        <v>0</v>
      </c>
      <c r="S8282">
        <v>0.89833300000000005</v>
      </c>
      <c r="T8282">
        <v>0</v>
      </c>
      <c r="U8282">
        <v>0</v>
      </c>
    </row>
    <row r="8283" spans="1:21" x14ac:dyDescent="0.25">
      <c r="A8283" t="s">
        <v>31102</v>
      </c>
      <c r="B8283">
        <v>1</v>
      </c>
      <c r="C8283" t="s">
        <v>79</v>
      </c>
      <c r="D8283" t="s">
        <v>120</v>
      </c>
      <c r="E8283" t="s">
        <v>31103</v>
      </c>
      <c r="F8283" t="s">
        <v>4986</v>
      </c>
      <c r="G8283" t="s">
        <v>71</v>
      </c>
      <c r="H8283" t="s">
        <v>129</v>
      </c>
      <c r="I8283" t="s">
        <v>22</v>
      </c>
      <c r="J8283" t="s">
        <v>141</v>
      </c>
      <c r="K8283" t="s">
        <v>31104</v>
      </c>
      <c r="L8283" t="s">
        <v>31105</v>
      </c>
      <c r="M8283">
        <v>0.28166666600000001</v>
      </c>
      <c r="N8283">
        <v>0</v>
      </c>
      <c r="O8283">
        <v>160</v>
      </c>
      <c r="P8283">
        <v>0</v>
      </c>
      <c r="Q8283">
        <v>0</v>
      </c>
      <c r="R8283">
        <v>0</v>
      </c>
      <c r="S8283">
        <v>45.066667000000002</v>
      </c>
      <c r="T8283">
        <v>0</v>
      </c>
      <c r="U8283">
        <v>0</v>
      </c>
    </row>
    <row r="8284" spans="1:21" x14ac:dyDescent="0.25">
      <c r="A8284" t="s">
        <v>31106</v>
      </c>
      <c r="B8284">
        <v>1</v>
      </c>
      <c r="C8284" t="s">
        <v>78</v>
      </c>
      <c r="D8284" t="s">
        <v>737</v>
      </c>
      <c r="E8284" t="s">
        <v>31107</v>
      </c>
      <c r="F8284" t="s">
        <v>6310</v>
      </c>
      <c r="G8284" t="s">
        <v>71</v>
      </c>
      <c r="H8284" t="s">
        <v>129</v>
      </c>
      <c r="I8284" t="s">
        <v>22</v>
      </c>
      <c r="J8284" t="s">
        <v>141</v>
      </c>
      <c r="K8284" t="s">
        <v>31108</v>
      </c>
      <c r="L8284" t="s">
        <v>31109</v>
      </c>
      <c r="M8284">
        <v>10.62</v>
      </c>
      <c r="N8284">
        <v>0</v>
      </c>
      <c r="O8284">
        <v>283</v>
      </c>
      <c r="P8284">
        <v>0</v>
      </c>
      <c r="Q8284">
        <v>0</v>
      </c>
      <c r="R8284">
        <v>0</v>
      </c>
      <c r="S8284">
        <v>3005.46</v>
      </c>
      <c r="T8284">
        <v>0</v>
      </c>
      <c r="U8284">
        <v>0</v>
      </c>
    </row>
    <row r="8285" spans="1:21" x14ac:dyDescent="0.25">
      <c r="A8285" t="s">
        <v>31110</v>
      </c>
      <c r="B8285">
        <v>1</v>
      </c>
      <c r="C8285" t="s">
        <v>78</v>
      </c>
      <c r="D8285" t="s">
        <v>92</v>
      </c>
      <c r="E8285" t="s">
        <v>25608</v>
      </c>
      <c r="F8285" t="s">
        <v>128</v>
      </c>
      <c r="G8285" t="s">
        <v>72</v>
      </c>
      <c r="H8285" t="s">
        <v>129</v>
      </c>
      <c r="I8285" t="s">
        <v>22</v>
      </c>
      <c r="J8285" t="s">
        <v>130</v>
      </c>
      <c r="K8285" t="s">
        <v>31111</v>
      </c>
      <c r="L8285" t="s">
        <v>31112</v>
      </c>
      <c r="M8285">
        <v>0.77437583300000001</v>
      </c>
      <c r="N8285">
        <v>0</v>
      </c>
      <c r="O8285">
        <v>0</v>
      </c>
      <c r="P8285">
        <v>9</v>
      </c>
      <c r="Q8285">
        <v>177</v>
      </c>
      <c r="R8285">
        <v>0</v>
      </c>
      <c r="S8285">
        <v>0</v>
      </c>
      <c r="T8285">
        <v>6.9693820000000004</v>
      </c>
      <c r="U8285">
        <v>137.06452200000001</v>
      </c>
    </row>
    <row r="8286" spans="1:21" x14ac:dyDescent="0.25">
      <c r="A8286" t="s">
        <v>31113</v>
      </c>
      <c r="B8286">
        <v>1</v>
      </c>
      <c r="C8286" t="s">
        <v>78</v>
      </c>
      <c r="D8286" t="s">
        <v>92</v>
      </c>
      <c r="E8286" t="s">
        <v>25608</v>
      </c>
      <c r="F8286" t="s">
        <v>140</v>
      </c>
      <c r="G8286" t="s">
        <v>72</v>
      </c>
      <c r="H8286" t="s">
        <v>129</v>
      </c>
      <c r="I8286" t="s">
        <v>22</v>
      </c>
      <c r="J8286" t="s">
        <v>141</v>
      </c>
      <c r="K8286" t="s">
        <v>31114</v>
      </c>
      <c r="L8286" t="s">
        <v>31115</v>
      </c>
      <c r="M8286">
        <v>0.11138888800000001</v>
      </c>
      <c r="N8286">
        <v>0</v>
      </c>
      <c r="O8286">
        <v>0</v>
      </c>
      <c r="P8286">
        <v>9</v>
      </c>
      <c r="Q8286">
        <v>177</v>
      </c>
      <c r="R8286">
        <v>0</v>
      </c>
      <c r="S8286">
        <v>0</v>
      </c>
      <c r="T8286">
        <v>1.0024999999999999</v>
      </c>
      <c r="U8286">
        <v>19.715833</v>
      </c>
    </row>
    <row r="8287" spans="1:21" x14ac:dyDescent="0.25">
      <c r="A8287" t="s">
        <v>31116</v>
      </c>
      <c r="B8287">
        <v>1</v>
      </c>
      <c r="C8287" t="s">
        <v>78</v>
      </c>
      <c r="D8287" t="s">
        <v>81</v>
      </c>
      <c r="E8287" t="s">
        <v>31117</v>
      </c>
      <c r="F8287" t="s">
        <v>135</v>
      </c>
      <c r="G8287" t="s">
        <v>71</v>
      </c>
      <c r="H8287" t="s">
        <v>129</v>
      </c>
      <c r="I8287" t="s">
        <v>22</v>
      </c>
      <c r="J8287" t="s">
        <v>130</v>
      </c>
      <c r="K8287" t="s">
        <v>31118</v>
      </c>
      <c r="L8287" t="s">
        <v>31119</v>
      </c>
      <c r="M8287">
        <v>0.83570555499999999</v>
      </c>
      <c r="N8287">
        <v>0</v>
      </c>
      <c r="O8287">
        <v>0</v>
      </c>
      <c r="P8287">
        <v>1</v>
      </c>
      <c r="Q8287">
        <v>0</v>
      </c>
      <c r="R8287">
        <v>0</v>
      </c>
      <c r="S8287">
        <v>0</v>
      </c>
      <c r="T8287">
        <v>0.83570599999999995</v>
      </c>
      <c r="U8287">
        <v>0</v>
      </c>
    </row>
    <row r="8288" spans="1:21" x14ac:dyDescent="0.25">
      <c r="A8288" t="s">
        <v>31120</v>
      </c>
      <c r="B8288">
        <v>1</v>
      </c>
      <c r="C8288" t="s">
        <v>78</v>
      </c>
      <c r="D8288" t="s">
        <v>103</v>
      </c>
      <c r="E8288" t="s">
        <v>31121</v>
      </c>
      <c r="F8288" t="s">
        <v>150</v>
      </c>
      <c r="G8288" t="s">
        <v>72</v>
      </c>
      <c r="H8288" t="s">
        <v>129</v>
      </c>
      <c r="I8288" t="s">
        <v>22</v>
      </c>
      <c r="J8288" t="s">
        <v>141</v>
      </c>
      <c r="K8288" t="s">
        <v>31122</v>
      </c>
      <c r="L8288" t="s">
        <v>31123</v>
      </c>
      <c r="M8288">
        <v>4.2855555550000002</v>
      </c>
      <c r="N8288">
        <v>0</v>
      </c>
      <c r="O8288">
        <v>0</v>
      </c>
      <c r="P8288">
        <v>2</v>
      </c>
      <c r="Q8288">
        <v>169</v>
      </c>
      <c r="R8288">
        <v>0</v>
      </c>
      <c r="S8288">
        <v>0</v>
      </c>
      <c r="T8288">
        <v>8.5711110000000001</v>
      </c>
      <c r="U8288">
        <v>724.25888899999995</v>
      </c>
    </row>
    <row r="8289" spans="1:21" x14ac:dyDescent="0.25">
      <c r="A8289" t="s">
        <v>31124</v>
      </c>
      <c r="B8289">
        <v>1</v>
      </c>
      <c r="C8289" t="s">
        <v>79</v>
      </c>
      <c r="D8289" t="s">
        <v>111</v>
      </c>
      <c r="E8289" t="s">
        <v>31125</v>
      </c>
      <c r="F8289" t="s">
        <v>5012</v>
      </c>
      <c r="G8289" t="s">
        <v>72</v>
      </c>
      <c r="H8289" t="s">
        <v>129</v>
      </c>
      <c r="I8289" t="s">
        <v>22</v>
      </c>
      <c r="J8289" t="s">
        <v>141</v>
      </c>
      <c r="K8289" t="s">
        <v>31126</v>
      </c>
      <c r="L8289" t="s">
        <v>31127</v>
      </c>
      <c r="M8289">
        <v>2.6288888880000001</v>
      </c>
      <c r="N8289">
        <v>0</v>
      </c>
      <c r="O8289">
        <v>0</v>
      </c>
      <c r="P8289">
        <v>1</v>
      </c>
      <c r="Q8289">
        <v>95</v>
      </c>
      <c r="R8289">
        <v>0</v>
      </c>
      <c r="S8289">
        <v>0</v>
      </c>
      <c r="T8289">
        <v>2.628889</v>
      </c>
      <c r="U8289">
        <v>249.74444399999999</v>
      </c>
    </row>
    <row r="8290" spans="1:21" x14ac:dyDescent="0.25">
      <c r="A8290" t="s">
        <v>31128</v>
      </c>
      <c r="B8290">
        <v>1</v>
      </c>
      <c r="C8290" t="s">
        <v>78</v>
      </c>
      <c r="D8290" t="s">
        <v>96</v>
      </c>
      <c r="E8290" t="s">
        <v>31129</v>
      </c>
      <c r="F8290" t="s">
        <v>128</v>
      </c>
      <c r="G8290" t="s">
        <v>71</v>
      </c>
      <c r="H8290" t="s">
        <v>129</v>
      </c>
      <c r="I8290" t="s">
        <v>22</v>
      </c>
      <c r="J8290" t="s">
        <v>130</v>
      </c>
      <c r="K8290" t="s">
        <v>31130</v>
      </c>
      <c r="L8290" t="s">
        <v>31131</v>
      </c>
      <c r="M8290">
        <v>2.425069444</v>
      </c>
      <c r="N8290">
        <v>0</v>
      </c>
      <c r="O8290">
        <v>113</v>
      </c>
      <c r="P8290">
        <v>0</v>
      </c>
      <c r="Q8290">
        <v>0</v>
      </c>
      <c r="R8290">
        <v>0</v>
      </c>
      <c r="S8290">
        <v>274.032847</v>
      </c>
      <c r="T8290">
        <v>0</v>
      </c>
      <c r="U8290">
        <v>0</v>
      </c>
    </row>
    <row r="8291" spans="1:21" x14ac:dyDescent="0.25">
      <c r="A8291" t="s">
        <v>31132</v>
      </c>
      <c r="B8291">
        <v>1</v>
      </c>
      <c r="C8291" t="s">
        <v>78</v>
      </c>
      <c r="D8291" t="s">
        <v>104</v>
      </c>
      <c r="E8291" t="s">
        <v>1619</v>
      </c>
      <c r="F8291" t="s">
        <v>2199</v>
      </c>
      <c r="G8291" t="s">
        <v>72</v>
      </c>
      <c r="H8291" t="s">
        <v>129</v>
      </c>
      <c r="I8291" t="s">
        <v>22</v>
      </c>
      <c r="J8291" t="s">
        <v>141</v>
      </c>
      <c r="K8291" t="s">
        <v>31133</v>
      </c>
      <c r="L8291" t="s">
        <v>31134</v>
      </c>
      <c r="M8291">
        <v>0.97777777700000001</v>
      </c>
      <c r="N8291">
        <v>21</v>
      </c>
      <c r="O8291">
        <v>1675</v>
      </c>
      <c r="P8291">
        <v>49</v>
      </c>
      <c r="Q8291">
        <v>1144</v>
      </c>
      <c r="R8291">
        <v>20.533332999999999</v>
      </c>
      <c r="S8291">
        <v>1637.7777759999999</v>
      </c>
      <c r="T8291">
        <v>47.911110999999998</v>
      </c>
      <c r="U8291">
        <v>1118.577777</v>
      </c>
    </row>
    <row r="8292" spans="1:21" x14ac:dyDescent="0.25">
      <c r="A8292" t="s">
        <v>31135</v>
      </c>
      <c r="B8292">
        <v>1</v>
      </c>
      <c r="C8292" t="s">
        <v>78</v>
      </c>
      <c r="D8292" t="s">
        <v>92</v>
      </c>
      <c r="E8292" t="s">
        <v>31136</v>
      </c>
      <c r="F8292" t="s">
        <v>4991</v>
      </c>
      <c r="G8292" t="s">
        <v>71</v>
      </c>
      <c r="H8292" t="s">
        <v>129</v>
      </c>
      <c r="I8292" t="s">
        <v>22</v>
      </c>
      <c r="J8292" t="s">
        <v>141</v>
      </c>
      <c r="K8292" t="s">
        <v>31137</v>
      </c>
      <c r="L8292" t="s">
        <v>31138</v>
      </c>
      <c r="M8292">
        <v>2.985833333</v>
      </c>
      <c r="N8292">
        <v>0</v>
      </c>
      <c r="O8292">
        <v>1</v>
      </c>
      <c r="P8292">
        <v>0</v>
      </c>
      <c r="Q8292">
        <v>0</v>
      </c>
      <c r="R8292">
        <v>0</v>
      </c>
      <c r="S8292">
        <v>2.985833</v>
      </c>
      <c r="T8292">
        <v>0</v>
      </c>
      <c r="U8292">
        <v>0</v>
      </c>
    </row>
    <row r="8293" spans="1:21" x14ac:dyDescent="0.25">
      <c r="A8293" t="s">
        <v>31139</v>
      </c>
      <c r="B8293">
        <v>1</v>
      </c>
      <c r="C8293" t="s">
        <v>78</v>
      </c>
      <c r="D8293" t="s">
        <v>102</v>
      </c>
      <c r="E8293" t="s">
        <v>31140</v>
      </c>
      <c r="F8293" t="s">
        <v>140</v>
      </c>
      <c r="G8293" t="s">
        <v>72</v>
      </c>
      <c r="H8293" t="s">
        <v>129</v>
      </c>
      <c r="I8293" t="s">
        <v>22</v>
      </c>
      <c r="J8293" t="s">
        <v>141</v>
      </c>
      <c r="K8293" t="s">
        <v>31141</v>
      </c>
      <c r="L8293" t="s">
        <v>31142</v>
      </c>
      <c r="M8293">
        <v>1.5047222220000001</v>
      </c>
      <c r="N8293">
        <v>0</v>
      </c>
      <c r="O8293">
        <v>0</v>
      </c>
      <c r="P8293">
        <v>40</v>
      </c>
      <c r="Q8293">
        <v>163</v>
      </c>
      <c r="R8293">
        <v>0</v>
      </c>
      <c r="S8293">
        <v>0</v>
      </c>
      <c r="T8293">
        <v>60.188889000000003</v>
      </c>
      <c r="U8293">
        <v>245.269722</v>
      </c>
    </row>
    <row r="8294" spans="1:21" x14ac:dyDescent="0.25">
      <c r="A8294" t="s">
        <v>31143</v>
      </c>
      <c r="B8294">
        <v>1</v>
      </c>
      <c r="C8294" t="s">
        <v>78</v>
      </c>
      <c r="D8294" t="s">
        <v>100</v>
      </c>
      <c r="E8294" t="s">
        <v>31144</v>
      </c>
      <c r="F8294" t="s">
        <v>5012</v>
      </c>
      <c r="G8294" t="s">
        <v>72</v>
      </c>
      <c r="H8294" t="s">
        <v>129</v>
      </c>
      <c r="I8294" t="s">
        <v>22</v>
      </c>
      <c r="J8294" t="s">
        <v>141</v>
      </c>
      <c r="K8294" t="s">
        <v>31145</v>
      </c>
      <c r="L8294" t="s">
        <v>31146</v>
      </c>
      <c r="M8294">
        <v>0.29194444400000003</v>
      </c>
      <c r="N8294">
        <v>0</v>
      </c>
      <c r="O8294">
        <v>58</v>
      </c>
      <c r="P8294">
        <v>1</v>
      </c>
      <c r="Q8294">
        <v>1</v>
      </c>
      <c r="R8294">
        <v>0</v>
      </c>
      <c r="S8294">
        <v>16.932777999999999</v>
      </c>
      <c r="T8294">
        <v>0.29194399999999998</v>
      </c>
      <c r="U8294">
        <v>0.29194399999999998</v>
      </c>
    </row>
    <row r="8295" spans="1:21" x14ac:dyDescent="0.25">
      <c r="A8295" t="s">
        <v>31147</v>
      </c>
      <c r="B8295">
        <v>1</v>
      </c>
      <c r="C8295" t="s">
        <v>78</v>
      </c>
      <c r="D8295" t="s">
        <v>100</v>
      </c>
      <c r="E8295" t="s">
        <v>31148</v>
      </c>
      <c r="F8295" t="s">
        <v>6823</v>
      </c>
      <c r="G8295" t="s">
        <v>71</v>
      </c>
      <c r="H8295" t="s">
        <v>129</v>
      </c>
      <c r="I8295" t="s">
        <v>22</v>
      </c>
      <c r="J8295" t="s">
        <v>141</v>
      </c>
      <c r="K8295" t="s">
        <v>31149</v>
      </c>
      <c r="L8295" t="s">
        <v>31150</v>
      </c>
      <c r="M8295">
        <v>1.4852777770000001</v>
      </c>
      <c r="N8295">
        <v>0</v>
      </c>
      <c r="O8295">
        <v>40</v>
      </c>
      <c r="P8295">
        <v>0</v>
      </c>
      <c r="Q8295">
        <v>0</v>
      </c>
      <c r="R8295">
        <v>0</v>
      </c>
      <c r="S8295">
        <v>59.411110999999998</v>
      </c>
      <c r="T8295">
        <v>0</v>
      </c>
      <c r="U8295">
        <v>0</v>
      </c>
    </row>
    <row r="8296" spans="1:21" x14ac:dyDescent="0.25">
      <c r="A8296" t="s">
        <v>31151</v>
      </c>
      <c r="B8296">
        <v>1</v>
      </c>
      <c r="C8296" t="s">
        <v>79</v>
      </c>
      <c r="D8296" t="s">
        <v>110</v>
      </c>
      <c r="E8296" t="s">
        <v>1380</v>
      </c>
      <c r="F8296" t="s">
        <v>140</v>
      </c>
      <c r="G8296" t="s">
        <v>72</v>
      </c>
      <c r="H8296" t="s">
        <v>168</v>
      </c>
      <c r="I8296" t="s">
        <v>22</v>
      </c>
      <c r="J8296" t="s">
        <v>141</v>
      </c>
      <c r="K8296" t="s">
        <v>31152</v>
      </c>
      <c r="L8296" t="s">
        <v>31153</v>
      </c>
      <c r="M8296">
        <v>2.3888888E-2</v>
      </c>
      <c r="N8296">
        <v>0</v>
      </c>
      <c r="O8296">
        <v>0</v>
      </c>
      <c r="P8296">
        <v>82</v>
      </c>
      <c r="Q8296">
        <v>2140</v>
      </c>
      <c r="R8296">
        <v>0</v>
      </c>
      <c r="S8296">
        <v>0</v>
      </c>
      <c r="T8296">
        <v>1.9588890000000001</v>
      </c>
      <c r="U8296">
        <v>51.122219999999999</v>
      </c>
    </row>
    <row r="8297" spans="1:21" x14ac:dyDescent="0.25">
      <c r="A8297" t="s">
        <v>31154</v>
      </c>
      <c r="B8297">
        <v>1</v>
      </c>
      <c r="C8297" t="s">
        <v>79</v>
      </c>
      <c r="D8297" t="s">
        <v>110</v>
      </c>
      <c r="E8297" t="s">
        <v>31155</v>
      </c>
      <c r="F8297" t="s">
        <v>5012</v>
      </c>
      <c r="G8297" t="s">
        <v>72</v>
      </c>
      <c r="H8297" t="s">
        <v>129</v>
      </c>
      <c r="I8297" t="s">
        <v>22</v>
      </c>
      <c r="J8297" t="s">
        <v>141</v>
      </c>
      <c r="K8297" t="s">
        <v>31156</v>
      </c>
      <c r="L8297" t="s">
        <v>31157</v>
      </c>
      <c r="M8297">
        <v>5.4733333330000002</v>
      </c>
      <c r="N8297">
        <v>0</v>
      </c>
      <c r="O8297">
        <v>0</v>
      </c>
      <c r="P8297">
        <v>1</v>
      </c>
      <c r="Q8297">
        <v>0</v>
      </c>
      <c r="R8297">
        <v>0</v>
      </c>
      <c r="S8297">
        <v>0</v>
      </c>
      <c r="T8297">
        <v>5.4733330000000002</v>
      </c>
      <c r="U8297">
        <v>0</v>
      </c>
    </row>
    <row r="8298" spans="1:21" x14ac:dyDescent="0.25">
      <c r="A8298" t="s">
        <v>31158</v>
      </c>
      <c r="B8298">
        <v>1</v>
      </c>
      <c r="C8298" t="s">
        <v>79</v>
      </c>
      <c r="D8298" t="s">
        <v>110</v>
      </c>
      <c r="E8298" t="s">
        <v>31159</v>
      </c>
      <c r="F8298" t="s">
        <v>177</v>
      </c>
      <c r="G8298" t="s">
        <v>72</v>
      </c>
      <c r="H8298" t="s">
        <v>129</v>
      </c>
      <c r="I8298" t="s">
        <v>22</v>
      </c>
      <c r="J8298" t="s">
        <v>130</v>
      </c>
      <c r="K8298" t="s">
        <v>31160</v>
      </c>
      <c r="L8298" t="s">
        <v>31161</v>
      </c>
      <c r="M8298">
        <v>7.1666666660000002</v>
      </c>
      <c r="N8298">
        <v>0</v>
      </c>
      <c r="O8298">
        <v>0</v>
      </c>
      <c r="P8298">
        <v>0</v>
      </c>
      <c r="Q8298">
        <v>22</v>
      </c>
      <c r="R8298">
        <v>0</v>
      </c>
      <c r="S8298">
        <v>0</v>
      </c>
      <c r="T8298">
        <v>0</v>
      </c>
      <c r="U8298">
        <v>157.66666699999999</v>
      </c>
    </row>
    <row r="8299" spans="1:21" x14ac:dyDescent="0.25">
      <c r="A8299" t="s">
        <v>31162</v>
      </c>
      <c r="B8299">
        <v>1</v>
      </c>
      <c r="C8299" t="s">
        <v>79</v>
      </c>
      <c r="D8299" t="s">
        <v>110</v>
      </c>
      <c r="E8299" t="s">
        <v>31163</v>
      </c>
      <c r="F8299" t="s">
        <v>5470</v>
      </c>
      <c r="G8299" t="s">
        <v>71</v>
      </c>
      <c r="H8299" t="s">
        <v>129</v>
      </c>
      <c r="I8299" t="s">
        <v>22</v>
      </c>
      <c r="J8299" t="s">
        <v>141</v>
      </c>
      <c r="K8299" t="s">
        <v>31164</v>
      </c>
      <c r="L8299" t="s">
        <v>31165</v>
      </c>
      <c r="M8299">
        <v>1.071388888</v>
      </c>
      <c r="N8299">
        <v>0</v>
      </c>
      <c r="O8299">
        <v>0</v>
      </c>
      <c r="P8299">
        <v>1</v>
      </c>
      <c r="Q8299">
        <v>125</v>
      </c>
      <c r="R8299">
        <v>0</v>
      </c>
      <c r="S8299">
        <v>0</v>
      </c>
      <c r="T8299">
        <v>1.0713889999999999</v>
      </c>
      <c r="U8299">
        <v>133.92361099999999</v>
      </c>
    </row>
    <row r="8300" spans="1:21" x14ac:dyDescent="0.25">
      <c r="A8300" t="s">
        <v>31166</v>
      </c>
      <c r="B8300">
        <v>1</v>
      </c>
      <c r="C8300" t="s">
        <v>79</v>
      </c>
      <c r="D8300" t="s">
        <v>110</v>
      </c>
      <c r="E8300" t="s">
        <v>31167</v>
      </c>
      <c r="F8300" t="s">
        <v>140</v>
      </c>
      <c r="G8300" t="s">
        <v>72</v>
      </c>
      <c r="H8300" t="s">
        <v>129</v>
      </c>
      <c r="I8300" t="s">
        <v>22</v>
      </c>
      <c r="J8300" t="s">
        <v>141</v>
      </c>
      <c r="K8300" t="s">
        <v>31168</v>
      </c>
      <c r="L8300" t="s">
        <v>31169</v>
      </c>
      <c r="M8300">
        <v>0.14333333300000001</v>
      </c>
      <c r="N8300">
        <v>0</v>
      </c>
      <c r="O8300">
        <v>0</v>
      </c>
      <c r="P8300">
        <v>37</v>
      </c>
      <c r="Q8300">
        <v>1090</v>
      </c>
      <c r="R8300">
        <v>0</v>
      </c>
      <c r="S8300">
        <v>0</v>
      </c>
      <c r="T8300">
        <v>5.3033330000000003</v>
      </c>
      <c r="U8300">
        <v>156.23333299999999</v>
      </c>
    </row>
    <row r="8301" spans="1:21" x14ac:dyDescent="0.25">
      <c r="A8301" t="s">
        <v>31170</v>
      </c>
      <c r="B8301">
        <v>1</v>
      </c>
      <c r="C8301" t="s">
        <v>79</v>
      </c>
      <c r="D8301" t="s">
        <v>110</v>
      </c>
      <c r="E8301" t="s">
        <v>31171</v>
      </c>
      <c r="F8301" t="s">
        <v>140</v>
      </c>
      <c r="G8301" t="s">
        <v>72</v>
      </c>
      <c r="H8301" t="s">
        <v>168</v>
      </c>
      <c r="I8301" t="s">
        <v>22</v>
      </c>
      <c r="J8301" t="s">
        <v>141</v>
      </c>
      <c r="K8301" t="s">
        <v>31172</v>
      </c>
      <c r="L8301" t="s">
        <v>31173</v>
      </c>
      <c r="M8301">
        <v>8.8888879999999993E-3</v>
      </c>
      <c r="N8301">
        <v>0</v>
      </c>
      <c r="O8301">
        <v>0</v>
      </c>
      <c r="P8301">
        <v>82</v>
      </c>
      <c r="Q8301">
        <v>2140</v>
      </c>
      <c r="R8301">
        <v>0</v>
      </c>
      <c r="S8301">
        <v>0</v>
      </c>
      <c r="T8301">
        <v>0.72888900000000001</v>
      </c>
      <c r="U8301">
        <v>19.022220000000001</v>
      </c>
    </row>
    <row r="8302" spans="1:21" x14ac:dyDescent="0.25">
      <c r="A8302" t="s">
        <v>31174</v>
      </c>
      <c r="B8302">
        <v>1</v>
      </c>
      <c r="C8302" t="s">
        <v>79</v>
      </c>
      <c r="D8302" t="s">
        <v>112</v>
      </c>
      <c r="E8302" t="s">
        <v>31175</v>
      </c>
      <c r="F8302" t="s">
        <v>4986</v>
      </c>
      <c r="G8302" t="s">
        <v>71</v>
      </c>
      <c r="H8302" t="s">
        <v>129</v>
      </c>
      <c r="I8302" t="s">
        <v>22</v>
      </c>
      <c r="J8302" t="s">
        <v>141</v>
      </c>
      <c r="K8302" t="s">
        <v>31176</v>
      </c>
      <c r="L8302" t="s">
        <v>31177</v>
      </c>
      <c r="M8302">
        <v>1.0222222219999999</v>
      </c>
      <c r="N8302">
        <v>0</v>
      </c>
      <c r="O8302">
        <v>0</v>
      </c>
      <c r="P8302">
        <v>0</v>
      </c>
      <c r="Q8302">
        <v>7</v>
      </c>
      <c r="R8302">
        <v>0</v>
      </c>
      <c r="S8302">
        <v>0</v>
      </c>
      <c r="T8302">
        <v>0</v>
      </c>
      <c r="U8302">
        <v>7.1555559999999998</v>
      </c>
    </row>
    <row r="8303" spans="1:21" x14ac:dyDescent="0.25">
      <c r="A8303" t="s">
        <v>31178</v>
      </c>
      <c r="B8303">
        <v>1</v>
      </c>
      <c r="C8303" t="s">
        <v>78</v>
      </c>
      <c r="D8303" t="s">
        <v>105</v>
      </c>
      <c r="E8303" t="s">
        <v>31179</v>
      </c>
      <c r="F8303" t="s">
        <v>8320</v>
      </c>
      <c r="G8303" t="s">
        <v>72</v>
      </c>
      <c r="H8303" t="s">
        <v>129</v>
      </c>
      <c r="I8303" t="s">
        <v>22</v>
      </c>
      <c r="J8303" t="s">
        <v>141</v>
      </c>
      <c r="K8303" t="s">
        <v>31180</v>
      </c>
      <c r="L8303" t="s">
        <v>17050</v>
      </c>
      <c r="M8303">
        <v>0.32722222200000001</v>
      </c>
      <c r="N8303">
        <v>8</v>
      </c>
      <c r="O8303">
        <v>1571</v>
      </c>
      <c r="P8303">
        <v>0</v>
      </c>
      <c r="Q8303">
        <v>2</v>
      </c>
      <c r="R8303">
        <v>2.6177779999999999</v>
      </c>
      <c r="S8303">
        <v>514.06611099999998</v>
      </c>
      <c r="T8303">
        <v>0</v>
      </c>
      <c r="U8303">
        <v>0.65444400000000003</v>
      </c>
    </row>
    <row r="8304" spans="1:21" x14ac:dyDescent="0.25">
      <c r="A8304" t="s">
        <v>31181</v>
      </c>
      <c r="B8304">
        <v>1</v>
      </c>
      <c r="C8304" t="s">
        <v>78</v>
      </c>
      <c r="D8304" t="s">
        <v>96</v>
      </c>
      <c r="E8304" t="s">
        <v>31182</v>
      </c>
      <c r="F8304" t="s">
        <v>4991</v>
      </c>
      <c r="G8304" t="s">
        <v>71</v>
      </c>
      <c r="H8304" t="s">
        <v>129</v>
      </c>
      <c r="I8304" t="s">
        <v>22</v>
      </c>
      <c r="J8304" t="s">
        <v>141</v>
      </c>
      <c r="K8304" t="s">
        <v>31183</v>
      </c>
      <c r="L8304" t="s">
        <v>31184</v>
      </c>
      <c r="M8304">
        <v>2.3394444440000002</v>
      </c>
      <c r="N8304">
        <v>0</v>
      </c>
      <c r="O8304">
        <v>3</v>
      </c>
      <c r="P8304">
        <v>0</v>
      </c>
      <c r="Q8304">
        <v>0</v>
      </c>
      <c r="R8304">
        <v>0</v>
      </c>
      <c r="S8304">
        <v>7.0183330000000002</v>
      </c>
      <c r="T8304">
        <v>0</v>
      </c>
      <c r="U8304">
        <v>0</v>
      </c>
    </row>
    <row r="8305" spans="1:21" x14ac:dyDescent="0.25">
      <c r="A8305" t="s">
        <v>31185</v>
      </c>
      <c r="B8305">
        <v>1</v>
      </c>
      <c r="C8305" t="s">
        <v>79</v>
      </c>
      <c r="D8305" t="s">
        <v>112</v>
      </c>
      <c r="E8305" t="s">
        <v>28595</v>
      </c>
      <c r="F8305" t="s">
        <v>140</v>
      </c>
      <c r="G8305" t="s">
        <v>72</v>
      </c>
      <c r="H8305" t="s">
        <v>129</v>
      </c>
      <c r="I8305" t="s">
        <v>22</v>
      </c>
      <c r="J8305" t="s">
        <v>141</v>
      </c>
      <c r="K8305" t="s">
        <v>31186</v>
      </c>
      <c r="L8305" t="s">
        <v>31187</v>
      </c>
      <c r="M8305">
        <v>0.28000000000000003</v>
      </c>
      <c r="N8305">
        <v>0</v>
      </c>
      <c r="O8305">
        <v>0</v>
      </c>
      <c r="P8305">
        <v>26</v>
      </c>
      <c r="Q8305">
        <v>804</v>
      </c>
      <c r="R8305">
        <v>0</v>
      </c>
      <c r="S8305">
        <v>0</v>
      </c>
      <c r="T8305">
        <v>7.28</v>
      </c>
      <c r="U8305">
        <v>225.12</v>
      </c>
    </row>
    <row r="8306" spans="1:21" x14ac:dyDescent="0.25">
      <c r="A8306" t="s">
        <v>31188</v>
      </c>
      <c r="B8306">
        <v>1</v>
      </c>
      <c r="C8306" t="s">
        <v>79</v>
      </c>
      <c r="D8306" t="s">
        <v>112</v>
      </c>
      <c r="E8306" t="s">
        <v>875</v>
      </c>
      <c r="F8306" t="s">
        <v>5012</v>
      </c>
      <c r="G8306" t="s">
        <v>72</v>
      </c>
      <c r="H8306" t="s">
        <v>129</v>
      </c>
      <c r="I8306" t="s">
        <v>22</v>
      </c>
      <c r="J8306" t="s">
        <v>141</v>
      </c>
      <c r="K8306" t="s">
        <v>31189</v>
      </c>
      <c r="L8306" t="s">
        <v>31190</v>
      </c>
      <c r="M8306">
        <v>0.32777777699999999</v>
      </c>
      <c r="N8306">
        <v>0</v>
      </c>
      <c r="O8306">
        <v>0</v>
      </c>
      <c r="P8306">
        <v>5</v>
      </c>
      <c r="Q8306">
        <v>90</v>
      </c>
      <c r="R8306">
        <v>0</v>
      </c>
      <c r="S8306">
        <v>0</v>
      </c>
      <c r="T8306">
        <v>1.638889</v>
      </c>
      <c r="U8306">
        <v>29.5</v>
      </c>
    </row>
    <row r="8307" spans="1:21" x14ac:dyDescent="0.25">
      <c r="A8307" t="s">
        <v>31191</v>
      </c>
      <c r="B8307">
        <v>1</v>
      </c>
      <c r="C8307" t="s">
        <v>79</v>
      </c>
      <c r="D8307" t="s">
        <v>112</v>
      </c>
      <c r="E8307" t="s">
        <v>31192</v>
      </c>
      <c r="F8307" t="s">
        <v>4986</v>
      </c>
      <c r="G8307" t="s">
        <v>71</v>
      </c>
      <c r="H8307" t="s">
        <v>129</v>
      </c>
      <c r="I8307" t="s">
        <v>22</v>
      </c>
      <c r="J8307" t="s">
        <v>141</v>
      </c>
      <c r="K8307" t="s">
        <v>31193</v>
      </c>
      <c r="L8307" t="s">
        <v>31194</v>
      </c>
      <c r="M8307">
        <v>1.675</v>
      </c>
      <c r="N8307">
        <v>0</v>
      </c>
      <c r="O8307">
        <v>0</v>
      </c>
      <c r="P8307">
        <v>0</v>
      </c>
      <c r="Q8307">
        <v>12</v>
      </c>
      <c r="R8307">
        <v>0</v>
      </c>
      <c r="S8307">
        <v>0</v>
      </c>
      <c r="T8307">
        <v>0</v>
      </c>
      <c r="U8307">
        <v>20.100000000000001</v>
      </c>
    </row>
    <row r="8308" spans="1:21" x14ac:dyDescent="0.25">
      <c r="A8308" t="s">
        <v>31195</v>
      </c>
      <c r="B8308">
        <v>1</v>
      </c>
      <c r="C8308" t="s">
        <v>79</v>
      </c>
      <c r="D8308" t="s">
        <v>112</v>
      </c>
      <c r="E8308" t="s">
        <v>31196</v>
      </c>
      <c r="F8308" t="s">
        <v>5470</v>
      </c>
      <c r="G8308" t="s">
        <v>71</v>
      </c>
      <c r="H8308" t="s">
        <v>129</v>
      </c>
      <c r="I8308" t="s">
        <v>22</v>
      </c>
      <c r="J8308" t="s">
        <v>141</v>
      </c>
      <c r="K8308" t="s">
        <v>31197</v>
      </c>
      <c r="L8308" t="s">
        <v>31198</v>
      </c>
      <c r="M8308">
        <v>1.6102777770000001</v>
      </c>
      <c r="N8308">
        <v>1</v>
      </c>
      <c r="O8308">
        <v>28</v>
      </c>
      <c r="P8308">
        <v>0</v>
      </c>
      <c r="Q8308">
        <v>0</v>
      </c>
      <c r="R8308">
        <v>1.6102780000000001</v>
      </c>
      <c r="S8308">
        <v>45.087778</v>
      </c>
      <c r="T8308">
        <v>0</v>
      </c>
      <c r="U8308">
        <v>0</v>
      </c>
    </row>
    <row r="8309" spans="1:21" x14ac:dyDescent="0.25">
      <c r="A8309" t="s">
        <v>31199</v>
      </c>
      <c r="B8309">
        <v>1</v>
      </c>
      <c r="C8309" t="s">
        <v>79</v>
      </c>
      <c r="D8309" t="s">
        <v>112</v>
      </c>
      <c r="E8309" t="s">
        <v>31200</v>
      </c>
      <c r="F8309" t="s">
        <v>140</v>
      </c>
      <c r="G8309" t="s">
        <v>72</v>
      </c>
      <c r="H8309" t="s">
        <v>129</v>
      </c>
      <c r="I8309" t="s">
        <v>22</v>
      </c>
      <c r="J8309" t="s">
        <v>141</v>
      </c>
      <c r="K8309" t="s">
        <v>31201</v>
      </c>
      <c r="L8309" t="s">
        <v>31202</v>
      </c>
      <c r="M8309">
        <v>0.63555555500000005</v>
      </c>
      <c r="N8309">
        <v>0</v>
      </c>
      <c r="O8309">
        <v>0</v>
      </c>
      <c r="P8309">
        <v>14</v>
      </c>
      <c r="Q8309">
        <v>1121</v>
      </c>
      <c r="R8309">
        <v>0</v>
      </c>
      <c r="S8309">
        <v>0</v>
      </c>
      <c r="T8309">
        <v>8.8977780000000006</v>
      </c>
      <c r="U8309">
        <v>712.45777699999996</v>
      </c>
    </row>
    <row r="8310" spans="1:21" x14ac:dyDescent="0.25">
      <c r="A8310" t="s">
        <v>31203</v>
      </c>
      <c r="B8310">
        <v>1</v>
      </c>
      <c r="C8310" t="s">
        <v>79</v>
      </c>
      <c r="D8310" t="s">
        <v>112</v>
      </c>
      <c r="E8310" t="s">
        <v>31204</v>
      </c>
      <c r="F8310" t="s">
        <v>140</v>
      </c>
      <c r="G8310" t="s">
        <v>72</v>
      </c>
      <c r="H8310" t="s">
        <v>129</v>
      </c>
      <c r="I8310" t="s">
        <v>22</v>
      </c>
      <c r="J8310" t="s">
        <v>141</v>
      </c>
      <c r="K8310" t="s">
        <v>31205</v>
      </c>
      <c r="L8310" t="s">
        <v>31206</v>
      </c>
      <c r="M8310">
        <v>2.6911111110000001</v>
      </c>
      <c r="N8310">
        <v>0</v>
      </c>
      <c r="O8310">
        <v>0</v>
      </c>
      <c r="P8310">
        <v>1</v>
      </c>
      <c r="Q8310">
        <v>66</v>
      </c>
      <c r="R8310">
        <v>0</v>
      </c>
      <c r="S8310">
        <v>0</v>
      </c>
      <c r="T8310">
        <v>2.6911109999999998</v>
      </c>
      <c r="U8310">
        <v>177.61333300000001</v>
      </c>
    </row>
    <row r="8311" spans="1:21" x14ac:dyDescent="0.25">
      <c r="A8311" t="s">
        <v>31207</v>
      </c>
      <c r="B8311">
        <v>1</v>
      </c>
      <c r="C8311" t="s">
        <v>79</v>
      </c>
      <c r="D8311" t="s">
        <v>112</v>
      </c>
      <c r="E8311" t="s">
        <v>31208</v>
      </c>
      <c r="F8311" t="s">
        <v>140</v>
      </c>
      <c r="G8311" t="s">
        <v>72</v>
      </c>
      <c r="H8311" t="s">
        <v>129</v>
      </c>
      <c r="I8311" t="s">
        <v>22</v>
      </c>
      <c r="J8311" t="s">
        <v>141</v>
      </c>
      <c r="K8311" t="s">
        <v>31209</v>
      </c>
      <c r="L8311" t="s">
        <v>31210</v>
      </c>
      <c r="M8311">
        <v>1.2255555549999999</v>
      </c>
      <c r="N8311">
        <v>3</v>
      </c>
      <c r="O8311">
        <v>423</v>
      </c>
      <c r="P8311">
        <v>0</v>
      </c>
      <c r="Q8311">
        <v>0</v>
      </c>
      <c r="R8311">
        <v>3.6766670000000001</v>
      </c>
      <c r="S8311">
        <v>518.41</v>
      </c>
      <c r="T8311">
        <v>0</v>
      </c>
      <c r="U8311">
        <v>0</v>
      </c>
    </row>
    <row r="8312" spans="1:21" x14ac:dyDescent="0.25">
      <c r="A8312" t="s">
        <v>31211</v>
      </c>
      <c r="B8312">
        <v>1</v>
      </c>
      <c r="C8312" t="s">
        <v>79</v>
      </c>
      <c r="D8312" t="s">
        <v>111</v>
      </c>
      <c r="E8312" t="s">
        <v>31212</v>
      </c>
      <c r="F8312" t="s">
        <v>5012</v>
      </c>
      <c r="G8312" t="s">
        <v>72</v>
      </c>
      <c r="H8312" t="s">
        <v>129</v>
      </c>
      <c r="I8312" t="s">
        <v>22</v>
      </c>
      <c r="J8312" t="s">
        <v>141</v>
      </c>
      <c r="K8312" t="s">
        <v>31213</v>
      </c>
      <c r="L8312" t="s">
        <v>31214</v>
      </c>
      <c r="M8312">
        <v>2.636111111</v>
      </c>
      <c r="N8312">
        <v>0</v>
      </c>
      <c r="O8312">
        <v>0</v>
      </c>
      <c r="P8312">
        <v>1</v>
      </c>
      <c r="Q8312">
        <v>41</v>
      </c>
      <c r="R8312">
        <v>0</v>
      </c>
      <c r="S8312">
        <v>0</v>
      </c>
      <c r="T8312">
        <v>2.6361110000000001</v>
      </c>
      <c r="U8312">
        <v>108.080556</v>
      </c>
    </row>
    <row r="8313" spans="1:21" x14ac:dyDescent="0.25">
      <c r="A8313" t="s">
        <v>31215</v>
      </c>
      <c r="B8313">
        <v>1</v>
      </c>
      <c r="C8313" t="s">
        <v>79</v>
      </c>
      <c r="D8313" t="s">
        <v>111</v>
      </c>
      <c r="E8313" t="s">
        <v>31216</v>
      </c>
      <c r="F8313" t="s">
        <v>140</v>
      </c>
      <c r="G8313" t="s">
        <v>72</v>
      </c>
      <c r="H8313" t="s">
        <v>129</v>
      </c>
      <c r="I8313" t="s">
        <v>22</v>
      </c>
      <c r="J8313" t="s">
        <v>141</v>
      </c>
      <c r="K8313" t="s">
        <v>31217</v>
      </c>
      <c r="L8313" t="s">
        <v>31218</v>
      </c>
      <c r="M8313">
        <v>0.11749999999999999</v>
      </c>
      <c r="N8313">
        <v>0</v>
      </c>
      <c r="O8313">
        <v>0</v>
      </c>
      <c r="P8313">
        <v>1</v>
      </c>
      <c r="Q8313">
        <v>0</v>
      </c>
      <c r="R8313">
        <v>0</v>
      </c>
      <c r="S8313">
        <v>0</v>
      </c>
      <c r="T8313">
        <v>0.11749999999999999</v>
      </c>
      <c r="U8313">
        <v>0</v>
      </c>
    </row>
    <row r="8314" spans="1:21" x14ac:dyDescent="0.25">
      <c r="A8314" t="s">
        <v>31219</v>
      </c>
      <c r="B8314">
        <v>1</v>
      </c>
      <c r="C8314" t="s">
        <v>79</v>
      </c>
      <c r="D8314" t="s">
        <v>111</v>
      </c>
      <c r="E8314" t="s">
        <v>31220</v>
      </c>
      <c r="F8314" t="s">
        <v>5012</v>
      </c>
      <c r="G8314" t="s">
        <v>72</v>
      </c>
      <c r="H8314" t="s">
        <v>129</v>
      </c>
      <c r="I8314" t="s">
        <v>22</v>
      </c>
      <c r="J8314" t="s">
        <v>141</v>
      </c>
      <c r="K8314" t="s">
        <v>31221</v>
      </c>
      <c r="L8314" t="s">
        <v>31222</v>
      </c>
      <c r="M8314">
        <v>0.95694444400000001</v>
      </c>
      <c r="N8314">
        <v>0</v>
      </c>
      <c r="O8314">
        <v>0</v>
      </c>
      <c r="P8314">
        <v>3</v>
      </c>
      <c r="Q8314">
        <v>290</v>
      </c>
      <c r="R8314">
        <v>0</v>
      </c>
      <c r="S8314">
        <v>0</v>
      </c>
      <c r="T8314">
        <v>2.8708330000000002</v>
      </c>
      <c r="U8314">
        <v>277.51388900000001</v>
      </c>
    </row>
    <row r="8315" spans="1:21" x14ac:dyDescent="0.25">
      <c r="A8315" t="s">
        <v>31223</v>
      </c>
      <c r="B8315">
        <v>1</v>
      </c>
      <c r="C8315" t="s">
        <v>79</v>
      </c>
      <c r="D8315" t="s">
        <v>111</v>
      </c>
      <c r="E8315" t="s">
        <v>31224</v>
      </c>
      <c r="F8315" t="s">
        <v>5012</v>
      </c>
      <c r="G8315" t="s">
        <v>72</v>
      </c>
      <c r="H8315" t="s">
        <v>129</v>
      </c>
      <c r="I8315" t="s">
        <v>22</v>
      </c>
      <c r="J8315" t="s">
        <v>141</v>
      </c>
      <c r="K8315" t="s">
        <v>31225</v>
      </c>
      <c r="L8315" t="s">
        <v>31226</v>
      </c>
      <c r="M8315">
        <v>2.5016666660000002</v>
      </c>
      <c r="N8315">
        <v>0</v>
      </c>
      <c r="O8315">
        <v>0</v>
      </c>
      <c r="P8315">
        <v>3</v>
      </c>
      <c r="Q8315">
        <v>290</v>
      </c>
      <c r="R8315">
        <v>0</v>
      </c>
      <c r="S8315">
        <v>0</v>
      </c>
      <c r="T8315">
        <v>7.5049999999999999</v>
      </c>
      <c r="U8315">
        <v>725.48333300000002</v>
      </c>
    </row>
    <row r="8316" spans="1:21" x14ac:dyDescent="0.25">
      <c r="A8316" t="s">
        <v>31227</v>
      </c>
      <c r="B8316">
        <v>1</v>
      </c>
      <c r="C8316" t="s">
        <v>79</v>
      </c>
      <c r="D8316" t="s">
        <v>111</v>
      </c>
      <c r="E8316" t="s">
        <v>31212</v>
      </c>
      <c r="F8316" t="s">
        <v>5012</v>
      </c>
      <c r="G8316" t="s">
        <v>72</v>
      </c>
      <c r="H8316" t="s">
        <v>129</v>
      </c>
      <c r="I8316" t="s">
        <v>22</v>
      </c>
      <c r="J8316" t="s">
        <v>141</v>
      </c>
      <c r="K8316" t="s">
        <v>31228</v>
      </c>
      <c r="L8316" t="s">
        <v>31229</v>
      </c>
      <c r="M8316">
        <v>1.0974999999999999</v>
      </c>
      <c r="N8316">
        <v>0</v>
      </c>
      <c r="O8316">
        <v>0</v>
      </c>
      <c r="P8316">
        <v>1</v>
      </c>
      <c r="Q8316">
        <v>41</v>
      </c>
      <c r="R8316">
        <v>0</v>
      </c>
      <c r="S8316">
        <v>0</v>
      </c>
      <c r="T8316">
        <v>1.0974999999999999</v>
      </c>
      <c r="U8316">
        <v>44.997500000000002</v>
      </c>
    </row>
    <row r="8317" spans="1:21" x14ac:dyDescent="0.25">
      <c r="A8317" t="s">
        <v>31230</v>
      </c>
      <c r="B8317">
        <v>1</v>
      </c>
      <c r="C8317" t="s">
        <v>79</v>
      </c>
      <c r="D8317" t="s">
        <v>111</v>
      </c>
      <c r="E8317" t="s">
        <v>31231</v>
      </c>
      <c r="F8317" t="s">
        <v>140</v>
      </c>
      <c r="G8317" t="s">
        <v>72</v>
      </c>
      <c r="H8317" t="s">
        <v>129</v>
      </c>
      <c r="I8317" t="s">
        <v>22</v>
      </c>
      <c r="J8317" t="s">
        <v>141</v>
      </c>
      <c r="K8317" t="s">
        <v>31232</v>
      </c>
      <c r="L8317" t="s">
        <v>31233</v>
      </c>
      <c r="M8317">
        <v>0.93277777699999997</v>
      </c>
      <c r="N8317">
        <v>0</v>
      </c>
      <c r="O8317">
        <v>0</v>
      </c>
      <c r="P8317">
        <v>22</v>
      </c>
      <c r="Q8317">
        <v>1067</v>
      </c>
      <c r="R8317">
        <v>0</v>
      </c>
      <c r="S8317">
        <v>0</v>
      </c>
      <c r="T8317">
        <v>20.521111000000001</v>
      </c>
      <c r="U8317">
        <v>995.27388800000006</v>
      </c>
    </row>
    <row r="8318" spans="1:21" x14ac:dyDescent="0.25">
      <c r="A8318" t="s">
        <v>31234</v>
      </c>
      <c r="B8318">
        <v>1</v>
      </c>
      <c r="C8318" t="s">
        <v>79</v>
      </c>
      <c r="D8318" t="s">
        <v>112</v>
      </c>
      <c r="E8318" t="s">
        <v>31235</v>
      </c>
      <c r="F8318" t="s">
        <v>5829</v>
      </c>
      <c r="G8318" t="s">
        <v>72</v>
      </c>
      <c r="H8318" t="s">
        <v>129</v>
      </c>
      <c r="I8318" t="s">
        <v>22</v>
      </c>
      <c r="J8318" t="s">
        <v>141</v>
      </c>
      <c r="K8318" t="s">
        <v>31236</v>
      </c>
      <c r="L8318" t="s">
        <v>31237</v>
      </c>
      <c r="M8318">
        <v>0.205555555</v>
      </c>
      <c r="N8318">
        <v>0</v>
      </c>
      <c r="O8318">
        <v>0</v>
      </c>
      <c r="P8318">
        <v>0</v>
      </c>
      <c r="Q8318">
        <v>49</v>
      </c>
      <c r="R8318">
        <v>0</v>
      </c>
      <c r="S8318">
        <v>0</v>
      </c>
      <c r="T8318">
        <v>0</v>
      </c>
      <c r="U8318">
        <v>10.072222</v>
      </c>
    </row>
    <row r="8319" spans="1:21" x14ac:dyDescent="0.25">
      <c r="A8319" t="s">
        <v>31238</v>
      </c>
      <c r="B8319">
        <v>1</v>
      </c>
      <c r="C8319" t="s">
        <v>79</v>
      </c>
      <c r="D8319" t="s">
        <v>111</v>
      </c>
      <c r="E8319" t="s">
        <v>31239</v>
      </c>
      <c r="F8319" t="s">
        <v>128</v>
      </c>
      <c r="G8319" t="s">
        <v>72</v>
      </c>
      <c r="H8319" t="s">
        <v>129</v>
      </c>
      <c r="I8319" t="s">
        <v>22</v>
      </c>
      <c r="J8319" t="s">
        <v>130</v>
      </c>
      <c r="K8319" t="s">
        <v>31240</v>
      </c>
      <c r="L8319" t="s">
        <v>31241</v>
      </c>
      <c r="M8319">
        <v>2.3130722220000002</v>
      </c>
      <c r="N8319">
        <v>0</v>
      </c>
      <c r="O8319">
        <v>0</v>
      </c>
      <c r="P8319">
        <v>1</v>
      </c>
      <c r="Q8319">
        <v>93</v>
      </c>
      <c r="R8319">
        <v>0</v>
      </c>
      <c r="S8319">
        <v>0</v>
      </c>
      <c r="T8319">
        <v>2.313072</v>
      </c>
      <c r="U8319">
        <v>215.11571699999999</v>
      </c>
    </row>
    <row r="8320" spans="1:21" x14ac:dyDescent="0.25">
      <c r="A8320" t="s">
        <v>31242</v>
      </c>
      <c r="B8320">
        <v>1</v>
      </c>
      <c r="C8320" t="s">
        <v>79</v>
      </c>
      <c r="D8320" t="s">
        <v>118</v>
      </c>
      <c r="E8320" t="s">
        <v>31243</v>
      </c>
      <c r="F8320" t="s">
        <v>140</v>
      </c>
      <c r="G8320" t="s">
        <v>72</v>
      </c>
      <c r="H8320" t="s">
        <v>129</v>
      </c>
      <c r="I8320" t="s">
        <v>22</v>
      </c>
      <c r="J8320" t="s">
        <v>141</v>
      </c>
      <c r="K8320" t="s">
        <v>31244</v>
      </c>
      <c r="L8320" t="s">
        <v>31245</v>
      </c>
      <c r="M8320">
        <v>0.34055555500000001</v>
      </c>
      <c r="N8320">
        <v>0</v>
      </c>
      <c r="O8320">
        <v>1</v>
      </c>
      <c r="P8320">
        <v>3</v>
      </c>
      <c r="Q8320">
        <v>57</v>
      </c>
      <c r="R8320">
        <v>0</v>
      </c>
      <c r="S8320">
        <v>0.34055600000000003</v>
      </c>
      <c r="T8320">
        <v>1.0216670000000001</v>
      </c>
      <c r="U8320">
        <v>19.411667000000001</v>
      </c>
    </row>
    <row r="8321" spans="1:21" x14ac:dyDescent="0.25">
      <c r="A8321" t="s">
        <v>31246</v>
      </c>
      <c r="B8321">
        <v>1</v>
      </c>
      <c r="C8321" t="s">
        <v>79</v>
      </c>
      <c r="D8321" t="s">
        <v>118</v>
      </c>
      <c r="E8321" t="s">
        <v>31247</v>
      </c>
      <c r="F8321" t="s">
        <v>5012</v>
      </c>
      <c r="G8321" t="s">
        <v>72</v>
      </c>
      <c r="H8321" t="s">
        <v>129</v>
      </c>
      <c r="I8321" t="s">
        <v>22</v>
      </c>
      <c r="J8321" t="s">
        <v>141</v>
      </c>
      <c r="K8321" t="s">
        <v>31248</v>
      </c>
      <c r="L8321" t="s">
        <v>31249</v>
      </c>
      <c r="M8321">
        <v>1.132777777</v>
      </c>
      <c r="N8321">
        <v>0</v>
      </c>
      <c r="O8321">
        <v>0</v>
      </c>
      <c r="P8321">
        <v>1</v>
      </c>
      <c r="Q8321">
        <v>28</v>
      </c>
      <c r="R8321">
        <v>0</v>
      </c>
      <c r="S8321">
        <v>0</v>
      </c>
      <c r="T8321">
        <v>1.1327780000000001</v>
      </c>
      <c r="U8321">
        <v>31.717777999999999</v>
      </c>
    </row>
    <row r="8322" spans="1:21" x14ac:dyDescent="0.25">
      <c r="A8322" t="s">
        <v>31250</v>
      </c>
      <c r="B8322">
        <v>1</v>
      </c>
      <c r="C8322" t="s">
        <v>79</v>
      </c>
      <c r="D8322" t="s">
        <v>118</v>
      </c>
      <c r="E8322" t="s">
        <v>31251</v>
      </c>
      <c r="F8322" t="s">
        <v>140</v>
      </c>
      <c r="G8322" t="s">
        <v>72</v>
      </c>
      <c r="H8322" t="s">
        <v>129</v>
      </c>
      <c r="I8322" t="s">
        <v>22</v>
      </c>
      <c r="J8322" t="s">
        <v>141</v>
      </c>
      <c r="K8322" t="s">
        <v>31252</v>
      </c>
      <c r="L8322" t="s">
        <v>31253</v>
      </c>
      <c r="M8322">
        <v>0.50416666600000004</v>
      </c>
      <c r="N8322">
        <v>0</v>
      </c>
      <c r="O8322">
        <v>1</v>
      </c>
      <c r="P8322">
        <v>3</v>
      </c>
      <c r="Q8322">
        <v>57</v>
      </c>
      <c r="R8322">
        <v>0</v>
      </c>
      <c r="S8322">
        <v>0.50416700000000003</v>
      </c>
      <c r="T8322">
        <v>1.5125</v>
      </c>
      <c r="U8322">
        <v>28.737500000000001</v>
      </c>
    </row>
    <row r="8323" spans="1:21" x14ac:dyDescent="0.25">
      <c r="A8323" t="s">
        <v>31254</v>
      </c>
      <c r="B8323">
        <v>1</v>
      </c>
      <c r="C8323" t="s">
        <v>78</v>
      </c>
      <c r="D8323" t="s">
        <v>91</v>
      </c>
      <c r="E8323" t="s">
        <v>31255</v>
      </c>
      <c r="F8323" t="s">
        <v>4986</v>
      </c>
      <c r="G8323" t="s">
        <v>71</v>
      </c>
      <c r="H8323" t="s">
        <v>129</v>
      </c>
      <c r="I8323" t="s">
        <v>22</v>
      </c>
      <c r="J8323" t="s">
        <v>141</v>
      </c>
      <c r="K8323" t="s">
        <v>31256</v>
      </c>
      <c r="L8323" t="s">
        <v>31257</v>
      </c>
      <c r="M8323">
        <v>1.7175</v>
      </c>
      <c r="N8323">
        <v>0</v>
      </c>
      <c r="O8323">
        <v>0</v>
      </c>
      <c r="P8323">
        <v>0</v>
      </c>
      <c r="Q8323">
        <v>1</v>
      </c>
      <c r="R8323">
        <v>0</v>
      </c>
      <c r="S8323">
        <v>0</v>
      </c>
      <c r="T8323">
        <v>0</v>
      </c>
      <c r="U8323">
        <v>1.7175</v>
      </c>
    </row>
    <row r="8324" spans="1:21" x14ac:dyDescent="0.25">
      <c r="A8324" t="s">
        <v>31258</v>
      </c>
      <c r="B8324">
        <v>1</v>
      </c>
      <c r="C8324" t="s">
        <v>78</v>
      </c>
      <c r="D8324" t="s">
        <v>91</v>
      </c>
      <c r="E8324" t="s">
        <v>31259</v>
      </c>
      <c r="F8324" t="s">
        <v>4986</v>
      </c>
      <c r="G8324" t="s">
        <v>71</v>
      </c>
      <c r="H8324" t="s">
        <v>129</v>
      </c>
      <c r="I8324" t="s">
        <v>22</v>
      </c>
      <c r="J8324" t="s">
        <v>141</v>
      </c>
      <c r="K8324" t="s">
        <v>31260</v>
      </c>
      <c r="L8324" t="s">
        <v>31261</v>
      </c>
      <c r="M8324">
        <v>1.782777777</v>
      </c>
      <c r="N8324">
        <v>0</v>
      </c>
      <c r="O8324">
        <v>0</v>
      </c>
      <c r="P8324">
        <v>0</v>
      </c>
      <c r="Q8324">
        <v>3</v>
      </c>
      <c r="R8324">
        <v>0</v>
      </c>
      <c r="S8324">
        <v>0</v>
      </c>
      <c r="T8324">
        <v>0</v>
      </c>
      <c r="U8324">
        <v>5.3483330000000002</v>
      </c>
    </row>
    <row r="8325" spans="1:21" x14ac:dyDescent="0.25">
      <c r="A8325" t="s">
        <v>31262</v>
      </c>
      <c r="B8325">
        <v>1</v>
      </c>
      <c r="C8325" t="s">
        <v>78</v>
      </c>
      <c r="D8325" t="s">
        <v>91</v>
      </c>
      <c r="E8325" t="s">
        <v>31263</v>
      </c>
      <c r="F8325" t="s">
        <v>4986</v>
      </c>
      <c r="G8325" t="s">
        <v>71</v>
      </c>
      <c r="H8325" t="s">
        <v>129</v>
      </c>
      <c r="I8325" t="s">
        <v>22</v>
      </c>
      <c r="J8325" t="s">
        <v>141</v>
      </c>
      <c r="K8325" t="s">
        <v>31264</v>
      </c>
      <c r="L8325" t="s">
        <v>31265</v>
      </c>
      <c r="M8325">
        <v>1.131388888</v>
      </c>
      <c r="N8325">
        <v>0</v>
      </c>
      <c r="O8325">
        <v>0</v>
      </c>
      <c r="P8325">
        <v>0</v>
      </c>
      <c r="Q8325">
        <v>15</v>
      </c>
      <c r="R8325">
        <v>0</v>
      </c>
      <c r="S8325">
        <v>0</v>
      </c>
      <c r="T8325">
        <v>0</v>
      </c>
      <c r="U8325">
        <v>16.970832999999999</v>
      </c>
    </row>
    <row r="8326" spans="1:21" x14ac:dyDescent="0.25">
      <c r="A8326" t="s">
        <v>31266</v>
      </c>
      <c r="B8326">
        <v>1</v>
      </c>
      <c r="C8326" t="s">
        <v>79</v>
      </c>
      <c r="D8326" t="s">
        <v>113</v>
      </c>
      <c r="E8326" t="s">
        <v>31267</v>
      </c>
      <c r="F8326" t="s">
        <v>5470</v>
      </c>
      <c r="G8326" t="s">
        <v>71</v>
      </c>
      <c r="H8326" t="s">
        <v>129</v>
      </c>
      <c r="I8326" t="s">
        <v>22</v>
      </c>
      <c r="J8326" t="s">
        <v>141</v>
      </c>
      <c r="K8326" t="s">
        <v>31268</v>
      </c>
      <c r="L8326" t="s">
        <v>31269</v>
      </c>
      <c r="M8326">
        <v>3.096666666</v>
      </c>
      <c r="N8326">
        <v>0</v>
      </c>
      <c r="O8326">
        <v>14</v>
      </c>
      <c r="P8326">
        <v>1</v>
      </c>
      <c r="Q8326">
        <v>2</v>
      </c>
      <c r="R8326">
        <v>0</v>
      </c>
      <c r="S8326">
        <v>43.353332999999999</v>
      </c>
      <c r="T8326">
        <v>3.0966670000000001</v>
      </c>
      <c r="U8326">
        <v>6.193333</v>
      </c>
    </row>
    <row r="8327" spans="1:21" x14ac:dyDescent="0.25">
      <c r="A8327" t="s">
        <v>31270</v>
      </c>
      <c r="B8327">
        <v>1</v>
      </c>
      <c r="C8327" t="s">
        <v>79</v>
      </c>
      <c r="D8327" t="s">
        <v>113</v>
      </c>
      <c r="E8327" t="s">
        <v>31271</v>
      </c>
      <c r="F8327" t="s">
        <v>4991</v>
      </c>
      <c r="G8327" t="s">
        <v>71</v>
      </c>
      <c r="H8327" t="s">
        <v>129</v>
      </c>
      <c r="I8327" t="s">
        <v>22</v>
      </c>
      <c r="J8327" t="s">
        <v>141</v>
      </c>
      <c r="K8327" t="s">
        <v>31272</v>
      </c>
      <c r="L8327" t="s">
        <v>31273</v>
      </c>
      <c r="M8327">
        <v>2.7594444440000001</v>
      </c>
      <c r="N8327">
        <v>0</v>
      </c>
      <c r="O8327">
        <v>1</v>
      </c>
      <c r="P8327">
        <v>0</v>
      </c>
      <c r="Q8327">
        <v>0</v>
      </c>
      <c r="R8327">
        <v>0</v>
      </c>
      <c r="S8327">
        <v>2.7594439999999998</v>
      </c>
      <c r="T8327">
        <v>0</v>
      </c>
      <c r="U8327">
        <v>0</v>
      </c>
    </row>
    <row r="8328" spans="1:21" x14ac:dyDescent="0.25">
      <c r="A8328" t="s">
        <v>31274</v>
      </c>
      <c r="B8328">
        <v>1</v>
      </c>
      <c r="C8328" t="s">
        <v>79</v>
      </c>
      <c r="D8328" t="s">
        <v>113</v>
      </c>
      <c r="E8328" t="s">
        <v>31275</v>
      </c>
      <c r="F8328" t="s">
        <v>5012</v>
      </c>
      <c r="G8328" t="s">
        <v>72</v>
      </c>
      <c r="H8328" t="s">
        <v>129</v>
      </c>
      <c r="I8328" t="s">
        <v>22</v>
      </c>
      <c r="J8328" t="s">
        <v>141</v>
      </c>
      <c r="K8328" t="s">
        <v>31276</v>
      </c>
      <c r="L8328" t="s">
        <v>31277</v>
      </c>
      <c r="M8328">
        <v>1.8847222219999999</v>
      </c>
      <c r="N8328">
        <v>0</v>
      </c>
      <c r="O8328">
        <v>14</v>
      </c>
      <c r="P8328">
        <v>1</v>
      </c>
      <c r="Q8328">
        <v>2</v>
      </c>
      <c r="R8328">
        <v>0</v>
      </c>
      <c r="S8328">
        <v>26.386111</v>
      </c>
      <c r="T8328">
        <v>1.884722</v>
      </c>
      <c r="U8328">
        <v>3.769444</v>
      </c>
    </row>
    <row r="8329" spans="1:21" x14ac:dyDescent="0.25">
      <c r="A8329" t="s">
        <v>31278</v>
      </c>
      <c r="B8329">
        <v>1</v>
      </c>
      <c r="C8329" t="s">
        <v>78</v>
      </c>
      <c r="D8329" t="s">
        <v>106</v>
      </c>
      <c r="E8329" t="s">
        <v>31279</v>
      </c>
      <c r="F8329" t="s">
        <v>6772</v>
      </c>
      <c r="G8329" t="s">
        <v>72</v>
      </c>
      <c r="H8329" t="s">
        <v>129</v>
      </c>
      <c r="I8329" t="s">
        <v>26</v>
      </c>
      <c r="J8329" t="s">
        <v>141</v>
      </c>
      <c r="K8329" t="s">
        <v>31280</v>
      </c>
      <c r="L8329" t="s">
        <v>31281</v>
      </c>
      <c r="M8329">
        <v>1.602777777</v>
      </c>
      <c r="N8329">
        <v>0</v>
      </c>
      <c r="O8329">
        <v>350</v>
      </c>
      <c r="P8329">
        <v>67</v>
      </c>
      <c r="Q8329">
        <v>37</v>
      </c>
      <c r="R8329">
        <v>0</v>
      </c>
      <c r="S8329">
        <v>560.97222199999999</v>
      </c>
      <c r="T8329">
        <v>107.386111</v>
      </c>
      <c r="U8329">
        <v>59.302778000000004</v>
      </c>
    </row>
    <row r="8330" spans="1:21" x14ac:dyDescent="0.25">
      <c r="A8330" t="s">
        <v>31282</v>
      </c>
      <c r="B8330">
        <v>1</v>
      </c>
      <c r="C8330" t="s">
        <v>78</v>
      </c>
      <c r="D8330" t="s">
        <v>106</v>
      </c>
      <c r="E8330" t="s">
        <v>31279</v>
      </c>
      <c r="F8330" t="s">
        <v>140</v>
      </c>
      <c r="G8330" t="s">
        <v>72</v>
      </c>
      <c r="H8330" t="s">
        <v>129</v>
      </c>
      <c r="I8330" t="s">
        <v>22</v>
      </c>
      <c r="J8330" t="s">
        <v>141</v>
      </c>
      <c r="K8330" t="s">
        <v>31283</v>
      </c>
      <c r="L8330" t="s">
        <v>31284</v>
      </c>
      <c r="M8330">
        <v>0.41444444400000002</v>
      </c>
      <c r="N8330">
        <v>0</v>
      </c>
      <c r="O8330">
        <v>350</v>
      </c>
      <c r="P8330">
        <v>67</v>
      </c>
      <c r="Q8330">
        <v>37</v>
      </c>
      <c r="R8330">
        <v>0</v>
      </c>
      <c r="S8330">
        <v>145.055555</v>
      </c>
      <c r="T8330">
        <v>27.767778</v>
      </c>
      <c r="U8330">
        <v>15.334444</v>
      </c>
    </row>
    <row r="8331" spans="1:21" x14ac:dyDescent="0.25">
      <c r="A8331" t="s">
        <v>31285</v>
      </c>
      <c r="B8331">
        <v>1</v>
      </c>
      <c r="C8331" t="s">
        <v>78</v>
      </c>
      <c r="D8331" t="s">
        <v>93</v>
      </c>
      <c r="E8331" t="s">
        <v>31286</v>
      </c>
      <c r="F8331" t="s">
        <v>140</v>
      </c>
      <c r="G8331" t="s">
        <v>72</v>
      </c>
      <c r="H8331" t="s">
        <v>129</v>
      </c>
      <c r="I8331" t="s">
        <v>22</v>
      </c>
      <c r="J8331" t="s">
        <v>141</v>
      </c>
      <c r="K8331" t="s">
        <v>31287</v>
      </c>
      <c r="L8331" t="s">
        <v>31288</v>
      </c>
      <c r="M8331">
        <v>0.50555555500000005</v>
      </c>
      <c r="N8331">
        <v>4</v>
      </c>
      <c r="O8331">
        <v>297</v>
      </c>
      <c r="P8331">
        <v>0</v>
      </c>
      <c r="Q8331">
        <v>4</v>
      </c>
      <c r="R8331">
        <v>2.0222220000000002</v>
      </c>
      <c r="S8331">
        <v>150.15</v>
      </c>
      <c r="T8331">
        <v>0</v>
      </c>
      <c r="U8331">
        <v>2.0222220000000002</v>
      </c>
    </row>
    <row r="8332" spans="1:21" x14ac:dyDescent="0.25">
      <c r="A8332" t="s">
        <v>31289</v>
      </c>
      <c r="B8332">
        <v>1</v>
      </c>
      <c r="C8332" t="s">
        <v>78</v>
      </c>
      <c r="D8332" t="s">
        <v>106</v>
      </c>
      <c r="E8332" t="s">
        <v>31290</v>
      </c>
      <c r="F8332" t="s">
        <v>4991</v>
      </c>
      <c r="G8332" t="s">
        <v>71</v>
      </c>
      <c r="H8332" t="s">
        <v>129</v>
      </c>
      <c r="I8332" t="s">
        <v>22</v>
      </c>
      <c r="J8332" t="s">
        <v>141</v>
      </c>
      <c r="K8332" t="s">
        <v>31291</v>
      </c>
      <c r="L8332" t="s">
        <v>31292</v>
      </c>
      <c r="M8332">
        <v>1.81</v>
      </c>
      <c r="N8332">
        <v>0</v>
      </c>
      <c r="O8332">
        <v>1</v>
      </c>
      <c r="P8332">
        <v>0</v>
      </c>
      <c r="Q8332">
        <v>0</v>
      </c>
      <c r="R8332">
        <v>0</v>
      </c>
      <c r="S8332">
        <v>1.81</v>
      </c>
      <c r="T8332">
        <v>0</v>
      </c>
      <c r="U8332">
        <v>0</v>
      </c>
    </row>
    <row r="8333" spans="1:21" x14ac:dyDescent="0.25">
      <c r="A8333" t="s">
        <v>31293</v>
      </c>
      <c r="B8333">
        <v>1</v>
      </c>
      <c r="C8333" t="s">
        <v>78</v>
      </c>
      <c r="D8333" t="s">
        <v>107</v>
      </c>
      <c r="E8333" t="s">
        <v>31294</v>
      </c>
      <c r="F8333" t="s">
        <v>2199</v>
      </c>
      <c r="G8333" t="s">
        <v>71</v>
      </c>
      <c r="H8333" t="s">
        <v>129</v>
      </c>
      <c r="I8333" t="s">
        <v>24</v>
      </c>
      <c r="J8333" t="s">
        <v>141</v>
      </c>
      <c r="K8333" t="s">
        <v>31295</v>
      </c>
      <c r="L8333" t="s">
        <v>31296</v>
      </c>
      <c r="M8333">
        <v>1.176666666</v>
      </c>
      <c r="N8333">
        <v>0</v>
      </c>
      <c r="O8333">
        <v>48</v>
      </c>
      <c r="P8333">
        <v>0</v>
      </c>
      <c r="Q8333">
        <v>0</v>
      </c>
      <c r="R8333">
        <v>0</v>
      </c>
      <c r="S8333">
        <v>56.48</v>
      </c>
      <c r="T8333">
        <v>0</v>
      </c>
      <c r="U8333">
        <v>0</v>
      </c>
    </row>
    <row r="8334" spans="1:21" x14ac:dyDescent="0.25">
      <c r="A8334" t="s">
        <v>31297</v>
      </c>
      <c r="B8334">
        <v>1</v>
      </c>
      <c r="C8334" t="s">
        <v>78</v>
      </c>
      <c r="D8334" t="s">
        <v>107</v>
      </c>
      <c r="E8334" t="s">
        <v>31298</v>
      </c>
      <c r="F8334" t="s">
        <v>128</v>
      </c>
      <c r="G8334" t="s">
        <v>71</v>
      </c>
      <c r="H8334" t="s">
        <v>129</v>
      </c>
      <c r="I8334" t="s">
        <v>22</v>
      </c>
      <c r="J8334" t="s">
        <v>130</v>
      </c>
      <c r="K8334" t="s">
        <v>23547</v>
      </c>
      <c r="L8334" t="s">
        <v>31299</v>
      </c>
      <c r="M8334">
        <v>6.1922222219999998</v>
      </c>
      <c r="N8334">
        <v>1</v>
      </c>
      <c r="O8334">
        <v>617</v>
      </c>
      <c r="P8334">
        <v>0</v>
      </c>
      <c r="Q8334">
        <v>0</v>
      </c>
      <c r="R8334">
        <v>6.1922220000000001</v>
      </c>
      <c r="S8334">
        <v>3820.6011109999999</v>
      </c>
      <c r="T8334">
        <v>0</v>
      </c>
      <c r="U8334">
        <v>0</v>
      </c>
    </row>
    <row r="8335" spans="1:21" x14ac:dyDescent="0.25">
      <c r="A8335" t="s">
        <v>31300</v>
      </c>
      <c r="B8335">
        <v>1</v>
      </c>
      <c r="C8335" t="s">
        <v>78</v>
      </c>
      <c r="D8335" t="s">
        <v>107</v>
      </c>
      <c r="E8335" t="s">
        <v>31301</v>
      </c>
      <c r="F8335" t="s">
        <v>4986</v>
      </c>
      <c r="G8335" t="s">
        <v>71</v>
      </c>
      <c r="H8335" t="s">
        <v>129</v>
      </c>
      <c r="I8335" t="s">
        <v>22</v>
      </c>
      <c r="J8335" t="s">
        <v>141</v>
      </c>
      <c r="K8335" t="s">
        <v>31302</v>
      </c>
      <c r="L8335" t="s">
        <v>31303</v>
      </c>
      <c r="M8335">
        <v>0.69027777700000004</v>
      </c>
      <c r="N8335">
        <v>0</v>
      </c>
      <c r="O8335">
        <v>0</v>
      </c>
      <c r="P8335">
        <v>0</v>
      </c>
      <c r="Q8335">
        <v>29</v>
      </c>
      <c r="R8335">
        <v>0</v>
      </c>
      <c r="S8335">
        <v>0</v>
      </c>
      <c r="T8335">
        <v>0</v>
      </c>
      <c r="U8335">
        <v>20.018056000000001</v>
      </c>
    </row>
    <row r="8336" spans="1:21" x14ac:dyDescent="0.25">
      <c r="A8336" t="s">
        <v>31304</v>
      </c>
      <c r="B8336">
        <v>1</v>
      </c>
      <c r="C8336" t="s">
        <v>78</v>
      </c>
      <c r="D8336" t="s">
        <v>107</v>
      </c>
      <c r="E8336" t="s">
        <v>31305</v>
      </c>
      <c r="F8336" t="s">
        <v>4991</v>
      </c>
      <c r="G8336" t="s">
        <v>71</v>
      </c>
      <c r="H8336" t="s">
        <v>129</v>
      </c>
      <c r="I8336" t="s">
        <v>22</v>
      </c>
      <c r="J8336" t="s">
        <v>141</v>
      </c>
      <c r="K8336" t="s">
        <v>31306</v>
      </c>
      <c r="L8336" t="s">
        <v>31307</v>
      </c>
      <c r="M8336">
        <v>2.801666666</v>
      </c>
      <c r="N8336">
        <v>0</v>
      </c>
      <c r="O8336">
        <v>0</v>
      </c>
      <c r="P8336">
        <v>0</v>
      </c>
      <c r="Q8336">
        <v>1</v>
      </c>
      <c r="R8336">
        <v>0</v>
      </c>
      <c r="S8336">
        <v>0</v>
      </c>
      <c r="T8336">
        <v>0</v>
      </c>
      <c r="U8336">
        <v>2.8016670000000001</v>
      </c>
    </row>
    <row r="8337" spans="1:21" x14ac:dyDescent="0.25">
      <c r="A8337" t="s">
        <v>31308</v>
      </c>
      <c r="B8337">
        <v>1</v>
      </c>
      <c r="C8337" t="s">
        <v>78</v>
      </c>
      <c r="D8337" t="s">
        <v>107</v>
      </c>
      <c r="E8337" t="s">
        <v>30429</v>
      </c>
      <c r="F8337" t="s">
        <v>140</v>
      </c>
      <c r="G8337" t="s">
        <v>72</v>
      </c>
      <c r="H8337" t="s">
        <v>129</v>
      </c>
      <c r="I8337" t="s">
        <v>22</v>
      </c>
      <c r="J8337" t="s">
        <v>141</v>
      </c>
      <c r="K8337" t="s">
        <v>31309</v>
      </c>
      <c r="L8337" t="s">
        <v>31310</v>
      </c>
      <c r="M8337">
        <v>0.43694444399999999</v>
      </c>
      <c r="N8337">
        <v>0</v>
      </c>
      <c r="O8337">
        <v>0</v>
      </c>
      <c r="P8337">
        <v>25</v>
      </c>
      <c r="Q8337">
        <v>1003</v>
      </c>
      <c r="R8337">
        <v>0</v>
      </c>
      <c r="S8337">
        <v>0</v>
      </c>
      <c r="T8337">
        <v>10.923610999999999</v>
      </c>
      <c r="U8337">
        <v>438.25527699999998</v>
      </c>
    </row>
    <row r="8338" spans="1:21" x14ac:dyDescent="0.25">
      <c r="A8338" t="s">
        <v>31311</v>
      </c>
      <c r="B8338">
        <v>1</v>
      </c>
      <c r="C8338" t="s">
        <v>79</v>
      </c>
      <c r="D8338" t="s">
        <v>110</v>
      </c>
      <c r="E8338" t="s">
        <v>31312</v>
      </c>
      <c r="F8338" t="s">
        <v>5879</v>
      </c>
      <c r="G8338" t="s">
        <v>71</v>
      </c>
      <c r="H8338" t="s">
        <v>129</v>
      </c>
      <c r="I8338" t="s">
        <v>22</v>
      </c>
      <c r="J8338" t="s">
        <v>141</v>
      </c>
      <c r="K8338" t="s">
        <v>31313</v>
      </c>
      <c r="L8338" t="s">
        <v>31314</v>
      </c>
      <c r="M8338">
        <v>1.743055555</v>
      </c>
      <c r="N8338">
        <v>0</v>
      </c>
      <c r="O8338">
        <v>0</v>
      </c>
      <c r="P8338">
        <v>1</v>
      </c>
      <c r="Q8338">
        <v>44</v>
      </c>
      <c r="R8338">
        <v>0</v>
      </c>
      <c r="S8338">
        <v>0</v>
      </c>
      <c r="T8338">
        <v>1.7430559999999999</v>
      </c>
      <c r="U8338">
        <v>76.694444000000004</v>
      </c>
    </row>
    <row r="8339" spans="1:21" x14ac:dyDescent="0.25">
      <c r="A8339" t="s">
        <v>31315</v>
      </c>
      <c r="B8339">
        <v>1</v>
      </c>
      <c r="C8339" t="s">
        <v>78</v>
      </c>
      <c r="D8339" t="s">
        <v>107</v>
      </c>
      <c r="E8339" t="s">
        <v>31316</v>
      </c>
      <c r="F8339" t="s">
        <v>128</v>
      </c>
      <c r="G8339" t="s">
        <v>71</v>
      </c>
      <c r="H8339" t="s">
        <v>129</v>
      </c>
      <c r="I8339" t="s">
        <v>22</v>
      </c>
      <c r="J8339" t="s">
        <v>130</v>
      </c>
      <c r="K8339" t="s">
        <v>31317</v>
      </c>
      <c r="L8339" t="s">
        <v>31318</v>
      </c>
      <c r="M8339">
        <v>6.7802777770000002</v>
      </c>
      <c r="N8339">
        <v>0</v>
      </c>
      <c r="O8339">
        <v>0</v>
      </c>
      <c r="P8339">
        <v>1</v>
      </c>
      <c r="Q8339">
        <v>39</v>
      </c>
      <c r="R8339">
        <v>0</v>
      </c>
      <c r="S8339">
        <v>0</v>
      </c>
      <c r="T8339">
        <v>6.780278</v>
      </c>
      <c r="U8339">
        <v>264.43083300000001</v>
      </c>
    </row>
    <row r="8340" spans="1:21" x14ac:dyDescent="0.25">
      <c r="A8340" t="s">
        <v>31319</v>
      </c>
      <c r="B8340">
        <v>1</v>
      </c>
      <c r="C8340" t="s">
        <v>78</v>
      </c>
      <c r="D8340" t="s">
        <v>91</v>
      </c>
      <c r="E8340" t="s">
        <v>31320</v>
      </c>
      <c r="F8340" t="s">
        <v>5012</v>
      </c>
      <c r="G8340" t="s">
        <v>72</v>
      </c>
      <c r="H8340" t="s">
        <v>129</v>
      </c>
      <c r="I8340" t="s">
        <v>22</v>
      </c>
      <c r="J8340" t="s">
        <v>141</v>
      </c>
      <c r="K8340" t="s">
        <v>31321</v>
      </c>
      <c r="L8340" t="s">
        <v>31322</v>
      </c>
      <c r="M8340">
        <v>3.5761111109999999</v>
      </c>
      <c r="N8340">
        <v>0</v>
      </c>
      <c r="O8340">
        <v>0</v>
      </c>
      <c r="P8340">
        <v>0</v>
      </c>
      <c r="Q8340">
        <v>15</v>
      </c>
      <c r="R8340">
        <v>0</v>
      </c>
      <c r="S8340">
        <v>0</v>
      </c>
      <c r="T8340">
        <v>0</v>
      </c>
      <c r="U8340">
        <v>53.641666999999998</v>
      </c>
    </row>
    <row r="8341" spans="1:21" x14ac:dyDescent="0.25">
      <c r="A8341" t="s">
        <v>31323</v>
      </c>
      <c r="B8341">
        <v>1</v>
      </c>
      <c r="C8341" t="s">
        <v>78</v>
      </c>
      <c r="D8341" t="s">
        <v>107</v>
      </c>
      <c r="E8341" t="s">
        <v>31324</v>
      </c>
      <c r="F8341" t="s">
        <v>140</v>
      </c>
      <c r="G8341" t="s">
        <v>72</v>
      </c>
      <c r="H8341" t="s">
        <v>129</v>
      </c>
      <c r="I8341" t="s">
        <v>22</v>
      </c>
      <c r="J8341" t="s">
        <v>141</v>
      </c>
      <c r="K8341" t="s">
        <v>31325</v>
      </c>
      <c r="L8341" t="s">
        <v>31326</v>
      </c>
      <c r="M8341">
        <v>0.62416666600000004</v>
      </c>
      <c r="N8341">
        <v>0</v>
      </c>
      <c r="O8341">
        <v>0</v>
      </c>
      <c r="P8341">
        <v>80</v>
      </c>
      <c r="Q8341">
        <v>2520</v>
      </c>
      <c r="R8341">
        <v>0</v>
      </c>
      <c r="S8341">
        <v>0</v>
      </c>
      <c r="T8341">
        <v>49.933332999999998</v>
      </c>
      <c r="U8341">
        <v>1572.8999980000001</v>
      </c>
    </row>
    <row r="8342" spans="1:21" x14ac:dyDescent="0.25">
      <c r="A8342" t="s">
        <v>31327</v>
      </c>
      <c r="B8342">
        <v>1</v>
      </c>
      <c r="C8342" t="s">
        <v>78</v>
      </c>
      <c r="D8342" t="s">
        <v>107</v>
      </c>
      <c r="E8342" t="s">
        <v>31328</v>
      </c>
      <c r="F8342" t="s">
        <v>140</v>
      </c>
      <c r="G8342" t="s">
        <v>72</v>
      </c>
      <c r="H8342" t="s">
        <v>129</v>
      </c>
      <c r="I8342" t="s">
        <v>22</v>
      </c>
      <c r="J8342" t="s">
        <v>141</v>
      </c>
      <c r="K8342" t="s">
        <v>31329</v>
      </c>
      <c r="L8342" t="s">
        <v>31330</v>
      </c>
      <c r="M8342">
        <v>0.75972222199999995</v>
      </c>
      <c r="N8342">
        <v>0</v>
      </c>
      <c r="O8342">
        <v>0</v>
      </c>
      <c r="P8342">
        <v>36</v>
      </c>
      <c r="Q8342">
        <v>510</v>
      </c>
      <c r="R8342">
        <v>0</v>
      </c>
      <c r="S8342">
        <v>0</v>
      </c>
      <c r="T8342">
        <v>27.35</v>
      </c>
      <c r="U8342">
        <v>387.45833299999998</v>
      </c>
    </row>
    <row r="8343" spans="1:21" x14ac:dyDescent="0.25">
      <c r="A8343" t="s">
        <v>31331</v>
      </c>
      <c r="B8343">
        <v>1</v>
      </c>
      <c r="C8343" t="s">
        <v>79</v>
      </c>
      <c r="D8343" t="s">
        <v>110</v>
      </c>
      <c r="E8343" t="s">
        <v>31332</v>
      </c>
      <c r="F8343" t="s">
        <v>177</v>
      </c>
      <c r="G8343" t="s">
        <v>71</v>
      </c>
      <c r="H8343" t="s">
        <v>129</v>
      </c>
      <c r="I8343" t="s">
        <v>22</v>
      </c>
      <c r="J8343" t="s">
        <v>130</v>
      </c>
      <c r="K8343" t="s">
        <v>31333</v>
      </c>
      <c r="L8343" t="s">
        <v>7473</v>
      </c>
      <c r="M8343">
        <v>7.8582722220000001</v>
      </c>
      <c r="N8343">
        <v>0</v>
      </c>
      <c r="O8343">
        <v>0</v>
      </c>
      <c r="P8343">
        <v>1</v>
      </c>
      <c r="Q8343">
        <v>22</v>
      </c>
      <c r="R8343">
        <v>0</v>
      </c>
      <c r="S8343">
        <v>0</v>
      </c>
      <c r="T8343">
        <v>7.8582720000000004</v>
      </c>
      <c r="U8343">
        <v>172.881989</v>
      </c>
    </row>
    <row r="8344" spans="1:21" x14ac:dyDescent="0.25">
      <c r="A8344" t="s">
        <v>31334</v>
      </c>
      <c r="B8344">
        <v>1</v>
      </c>
      <c r="C8344" t="s">
        <v>79</v>
      </c>
      <c r="D8344" t="s">
        <v>110</v>
      </c>
      <c r="E8344" t="s">
        <v>31335</v>
      </c>
      <c r="F8344" t="s">
        <v>5012</v>
      </c>
      <c r="G8344" t="s">
        <v>72</v>
      </c>
      <c r="H8344" t="s">
        <v>129</v>
      </c>
      <c r="I8344" t="s">
        <v>22</v>
      </c>
      <c r="J8344" t="s">
        <v>141</v>
      </c>
      <c r="K8344" t="s">
        <v>31336</v>
      </c>
      <c r="L8344" t="s">
        <v>31337</v>
      </c>
      <c r="M8344">
        <v>16.705833333000001</v>
      </c>
      <c r="N8344">
        <v>0</v>
      </c>
      <c r="O8344">
        <v>0</v>
      </c>
      <c r="P8344">
        <v>1</v>
      </c>
      <c r="Q8344">
        <v>40</v>
      </c>
      <c r="R8344">
        <v>0</v>
      </c>
      <c r="S8344">
        <v>0</v>
      </c>
      <c r="T8344">
        <v>16.705832999999998</v>
      </c>
      <c r="U8344">
        <v>668.23333300000002</v>
      </c>
    </row>
    <row r="8345" spans="1:21" x14ac:dyDescent="0.25">
      <c r="A8345" t="s">
        <v>31338</v>
      </c>
      <c r="B8345">
        <v>1</v>
      </c>
      <c r="C8345" t="s">
        <v>79</v>
      </c>
      <c r="D8345" t="s">
        <v>110</v>
      </c>
      <c r="E8345" t="s">
        <v>31339</v>
      </c>
      <c r="F8345" t="s">
        <v>5029</v>
      </c>
      <c r="G8345" t="s">
        <v>71</v>
      </c>
      <c r="H8345" t="s">
        <v>129</v>
      </c>
      <c r="I8345" t="s">
        <v>22</v>
      </c>
      <c r="J8345" t="s">
        <v>141</v>
      </c>
      <c r="K8345" t="s">
        <v>31340</v>
      </c>
      <c r="L8345" t="s">
        <v>31341</v>
      </c>
      <c r="M8345">
        <v>1.497222222</v>
      </c>
      <c r="N8345">
        <v>3</v>
      </c>
      <c r="O8345">
        <v>32</v>
      </c>
      <c r="P8345">
        <v>0</v>
      </c>
      <c r="Q8345">
        <v>18</v>
      </c>
      <c r="R8345">
        <v>4.4916669999999996</v>
      </c>
      <c r="S8345">
        <v>47.911110999999998</v>
      </c>
      <c r="T8345">
        <v>0</v>
      </c>
      <c r="U8345">
        <v>26.95</v>
      </c>
    </row>
    <row r="8346" spans="1:21" x14ac:dyDescent="0.25">
      <c r="A8346" t="s">
        <v>31342</v>
      </c>
      <c r="B8346">
        <v>1</v>
      </c>
      <c r="C8346" t="s">
        <v>78</v>
      </c>
      <c r="D8346" t="s">
        <v>91</v>
      </c>
      <c r="E8346" t="s">
        <v>31343</v>
      </c>
      <c r="F8346" t="s">
        <v>5012</v>
      </c>
      <c r="G8346" t="s">
        <v>72</v>
      </c>
      <c r="H8346" t="s">
        <v>129</v>
      </c>
      <c r="I8346" t="s">
        <v>22</v>
      </c>
      <c r="J8346" t="s">
        <v>141</v>
      </c>
      <c r="K8346" t="s">
        <v>31344</v>
      </c>
      <c r="L8346" t="s">
        <v>31345</v>
      </c>
      <c r="M8346">
        <v>0.22305555499999999</v>
      </c>
      <c r="N8346">
        <v>0</v>
      </c>
      <c r="O8346">
        <v>0</v>
      </c>
      <c r="P8346">
        <v>11</v>
      </c>
      <c r="Q8346">
        <v>348</v>
      </c>
      <c r="R8346">
        <v>0</v>
      </c>
      <c r="S8346">
        <v>0</v>
      </c>
      <c r="T8346">
        <v>2.453611</v>
      </c>
      <c r="U8346">
        <v>77.623333000000002</v>
      </c>
    </row>
    <row r="8347" spans="1:21" x14ac:dyDescent="0.25">
      <c r="A8347" t="s">
        <v>31346</v>
      </c>
      <c r="B8347">
        <v>1</v>
      </c>
      <c r="C8347" t="s">
        <v>78</v>
      </c>
      <c r="D8347" t="s">
        <v>91</v>
      </c>
      <c r="E8347" t="s">
        <v>31343</v>
      </c>
      <c r="F8347" t="s">
        <v>140</v>
      </c>
      <c r="G8347" t="s">
        <v>72</v>
      </c>
      <c r="H8347" t="s">
        <v>129</v>
      </c>
      <c r="I8347" t="s">
        <v>22</v>
      </c>
      <c r="J8347" t="s">
        <v>141</v>
      </c>
      <c r="K8347" t="s">
        <v>31347</v>
      </c>
      <c r="L8347" t="s">
        <v>31348</v>
      </c>
      <c r="M8347">
        <v>0.44388888799999998</v>
      </c>
      <c r="N8347">
        <v>0</v>
      </c>
      <c r="O8347">
        <v>0</v>
      </c>
      <c r="P8347">
        <v>1</v>
      </c>
      <c r="Q8347">
        <v>39</v>
      </c>
      <c r="R8347">
        <v>0</v>
      </c>
      <c r="S8347">
        <v>0</v>
      </c>
      <c r="T8347">
        <v>0.44388899999999998</v>
      </c>
      <c r="U8347">
        <v>17.311667</v>
      </c>
    </row>
    <row r="8348" spans="1:21" x14ac:dyDescent="0.25">
      <c r="A8348" t="s">
        <v>31349</v>
      </c>
      <c r="B8348">
        <v>1</v>
      </c>
      <c r="C8348" t="s">
        <v>78</v>
      </c>
      <c r="D8348" t="s">
        <v>91</v>
      </c>
      <c r="E8348" t="s">
        <v>31343</v>
      </c>
      <c r="F8348" t="s">
        <v>140</v>
      </c>
      <c r="G8348" t="s">
        <v>72</v>
      </c>
      <c r="H8348" t="s">
        <v>129</v>
      </c>
      <c r="I8348" t="s">
        <v>22</v>
      </c>
      <c r="J8348" t="s">
        <v>141</v>
      </c>
      <c r="K8348" t="s">
        <v>31350</v>
      </c>
      <c r="L8348" t="s">
        <v>31351</v>
      </c>
      <c r="M8348">
        <v>0.12527777700000001</v>
      </c>
      <c r="N8348">
        <v>0</v>
      </c>
      <c r="O8348">
        <v>0</v>
      </c>
      <c r="P8348">
        <v>11</v>
      </c>
      <c r="Q8348">
        <v>348</v>
      </c>
      <c r="R8348">
        <v>0</v>
      </c>
      <c r="S8348">
        <v>0</v>
      </c>
      <c r="T8348">
        <v>1.3780559999999999</v>
      </c>
      <c r="U8348">
        <v>43.596665999999999</v>
      </c>
    </row>
    <row r="8349" spans="1:21" x14ac:dyDescent="0.25">
      <c r="A8349" t="s">
        <v>31352</v>
      </c>
      <c r="B8349">
        <v>1</v>
      </c>
      <c r="C8349" t="s">
        <v>78</v>
      </c>
      <c r="D8349" t="s">
        <v>91</v>
      </c>
      <c r="E8349" t="s">
        <v>31353</v>
      </c>
      <c r="F8349" t="s">
        <v>5177</v>
      </c>
      <c r="G8349" t="s">
        <v>72</v>
      </c>
      <c r="H8349" t="s">
        <v>129</v>
      </c>
      <c r="I8349" t="s">
        <v>22</v>
      </c>
      <c r="J8349" t="s">
        <v>141</v>
      </c>
      <c r="K8349" t="s">
        <v>31354</v>
      </c>
      <c r="L8349" t="s">
        <v>31355</v>
      </c>
      <c r="M8349">
        <v>2.165277777</v>
      </c>
      <c r="N8349">
        <v>0</v>
      </c>
      <c r="O8349">
        <v>0</v>
      </c>
      <c r="P8349">
        <v>57</v>
      </c>
      <c r="Q8349">
        <v>322</v>
      </c>
      <c r="R8349">
        <v>0</v>
      </c>
      <c r="S8349">
        <v>0</v>
      </c>
      <c r="T8349">
        <v>123.420833</v>
      </c>
      <c r="U8349">
        <v>697.21944399999995</v>
      </c>
    </row>
    <row r="8350" spans="1:21" x14ac:dyDescent="0.25">
      <c r="A8350" t="s">
        <v>31356</v>
      </c>
      <c r="B8350">
        <v>1</v>
      </c>
      <c r="C8350" t="s">
        <v>78</v>
      </c>
      <c r="D8350" t="s">
        <v>91</v>
      </c>
      <c r="E8350" t="s">
        <v>31353</v>
      </c>
      <c r="F8350" t="s">
        <v>140</v>
      </c>
      <c r="G8350" t="s">
        <v>72</v>
      </c>
      <c r="H8350" t="s">
        <v>129</v>
      </c>
      <c r="I8350" t="s">
        <v>22</v>
      </c>
      <c r="J8350" t="s">
        <v>141</v>
      </c>
      <c r="K8350" t="s">
        <v>31357</v>
      </c>
      <c r="L8350" t="s">
        <v>28727</v>
      </c>
      <c r="M8350">
        <v>0.15722222199999999</v>
      </c>
      <c r="N8350">
        <v>0</v>
      </c>
      <c r="O8350">
        <v>0</v>
      </c>
      <c r="P8350">
        <v>57</v>
      </c>
      <c r="Q8350">
        <v>322</v>
      </c>
      <c r="R8350">
        <v>0</v>
      </c>
      <c r="S8350">
        <v>0</v>
      </c>
      <c r="T8350">
        <v>8.9616670000000003</v>
      </c>
      <c r="U8350">
        <v>50.625554999999999</v>
      </c>
    </row>
    <row r="8351" spans="1:21" x14ac:dyDescent="0.25">
      <c r="A8351" t="s">
        <v>31358</v>
      </c>
      <c r="B8351">
        <v>1</v>
      </c>
      <c r="C8351" t="s">
        <v>78</v>
      </c>
      <c r="D8351" t="s">
        <v>91</v>
      </c>
      <c r="E8351" t="s">
        <v>31359</v>
      </c>
      <c r="F8351" t="s">
        <v>140</v>
      </c>
      <c r="G8351" t="s">
        <v>72</v>
      </c>
      <c r="H8351" t="s">
        <v>129</v>
      </c>
      <c r="I8351" t="s">
        <v>22</v>
      </c>
      <c r="J8351" t="s">
        <v>141</v>
      </c>
      <c r="K8351" t="s">
        <v>31360</v>
      </c>
      <c r="L8351" t="s">
        <v>31361</v>
      </c>
      <c r="M8351">
        <v>0.516666666</v>
      </c>
      <c r="N8351">
        <v>0</v>
      </c>
      <c r="O8351">
        <v>0</v>
      </c>
      <c r="P8351">
        <v>4</v>
      </c>
      <c r="Q8351">
        <v>90</v>
      </c>
      <c r="R8351">
        <v>0</v>
      </c>
      <c r="S8351">
        <v>0</v>
      </c>
      <c r="T8351">
        <v>2.0666669999999998</v>
      </c>
      <c r="U8351">
        <v>46.5</v>
      </c>
    </row>
    <row r="8352" spans="1:21" x14ac:dyDescent="0.25">
      <c r="A8352" t="s">
        <v>31362</v>
      </c>
      <c r="B8352">
        <v>1</v>
      </c>
      <c r="C8352" t="s">
        <v>78</v>
      </c>
      <c r="D8352" t="s">
        <v>91</v>
      </c>
      <c r="E8352" t="s">
        <v>31353</v>
      </c>
      <c r="F8352" t="s">
        <v>140</v>
      </c>
      <c r="G8352" t="s">
        <v>72</v>
      </c>
      <c r="H8352" t="s">
        <v>129</v>
      </c>
      <c r="I8352" t="s">
        <v>22</v>
      </c>
      <c r="J8352" t="s">
        <v>141</v>
      </c>
      <c r="K8352" t="s">
        <v>31363</v>
      </c>
      <c r="L8352" t="s">
        <v>31364</v>
      </c>
      <c r="M8352">
        <v>0.238055555</v>
      </c>
      <c r="N8352">
        <v>0</v>
      </c>
      <c r="O8352">
        <v>0</v>
      </c>
      <c r="P8352">
        <v>57</v>
      </c>
      <c r="Q8352">
        <v>319</v>
      </c>
      <c r="R8352">
        <v>0</v>
      </c>
      <c r="S8352">
        <v>0</v>
      </c>
      <c r="T8352">
        <v>13.569167</v>
      </c>
      <c r="U8352">
        <v>75.939722000000003</v>
      </c>
    </row>
    <row r="8353" spans="1:21" x14ac:dyDescent="0.25">
      <c r="A8353" t="s">
        <v>31365</v>
      </c>
      <c r="B8353">
        <v>1</v>
      </c>
      <c r="C8353" t="s">
        <v>78</v>
      </c>
      <c r="D8353" t="s">
        <v>91</v>
      </c>
      <c r="E8353" t="s">
        <v>31366</v>
      </c>
      <c r="F8353" t="s">
        <v>140</v>
      </c>
      <c r="G8353" t="s">
        <v>72</v>
      </c>
      <c r="H8353" t="s">
        <v>129</v>
      </c>
      <c r="I8353" t="s">
        <v>22</v>
      </c>
      <c r="J8353" t="s">
        <v>141</v>
      </c>
      <c r="K8353" t="s">
        <v>31367</v>
      </c>
      <c r="L8353" t="s">
        <v>31368</v>
      </c>
      <c r="M8353">
        <v>0.176666666</v>
      </c>
      <c r="N8353">
        <v>14</v>
      </c>
      <c r="O8353">
        <v>876</v>
      </c>
      <c r="P8353">
        <v>211</v>
      </c>
      <c r="Q8353">
        <v>3180</v>
      </c>
      <c r="R8353">
        <v>2.4733329999999998</v>
      </c>
      <c r="S8353">
        <v>154.75999899999999</v>
      </c>
      <c r="T8353">
        <v>37.276667000000003</v>
      </c>
      <c r="U8353">
        <v>561.79999799999996</v>
      </c>
    </row>
    <row r="8354" spans="1:21" x14ac:dyDescent="0.25">
      <c r="A8354" t="s">
        <v>31369</v>
      </c>
      <c r="B8354">
        <v>1</v>
      </c>
      <c r="C8354" t="s">
        <v>78</v>
      </c>
      <c r="D8354" t="s">
        <v>91</v>
      </c>
      <c r="E8354" t="s">
        <v>31353</v>
      </c>
      <c r="F8354" t="s">
        <v>140</v>
      </c>
      <c r="G8354" t="s">
        <v>72</v>
      </c>
      <c r="H8354" t="s">
        <v>129</v>
      </c>
      <c r="I8354" t="s">
        <v>22</v>
      </c>
      <c r="J8354" t="s">
        <v>141</v>
      </c>
      <c r="K8354" t="s">
        <v>31370</v>
      </c>
      <c r="L8354" t="s">
        <v>31371</v>
      </c>
      <c r="M8354">
        <v>0.126388888</v>
      </c>
      <c r="N8354">
        <v>0</v>
      </c>
      <c r="O8354">
        <v>0</v>
      </c>
      <c r="P8354">
        <v>57</v>
      </c>
      <c r="Q8354">
        <v>322</v>
      </c>
      <c r="R8354">
        <v>0</v>
      </c>
      <c r="S8354">
        <v>0</v>
      </c>
      <c r="T8354">
        <v>7.204167</v>
      </c>
      <c r="U8354">
        <v>40.697221999999996</v>
      </c>
    </row>
    <row r="8355" spans="1:21" x14ac:dyDescent="0.25">
      <c r="A8355" t="s">
        <v>31372</v>
      </c>
      <c r="B8355">
        <v>1</v>
      </c>
      <c r="C8355" t="s">
        <v>78</v>
      </c>
      <c r="D8355" t="s">
        <v>91</v>
      </c>
      <c r="E8355" t="s">
        <v>31373</v>
      </c>
      <c r="F8355" t="s">
        <v>140</v>
      </c>
      <c r="G8355" t="s">
        <v>72</v>
      </c>
      <c r="H8355" t="s">
        <v>129</v>
      </c>
      <c r="I8355" t="s">
        <v>22</v>
      </c>
      <c r="J8355" t="s">
        <v>141</v>
      </c>
      <c r="K8355" t="s">
        <v>31374</v>
      </c>
      <c r="L8355" t="s">
        <v>31375</v>
      </c>
      <c r="M8355">
        <v>0.35222222199999997</v>
      </c>
      <c r="N8355">
        <v>0</v>
      </c>
      <c r="O8355">
        <v>0</v>
      </c>
      <c r="P8355">
        <v>6</v>
      </c>
      <c r="Q8355">
        <v>153</v>
      </c>
      <c r="R8355">
        <v>0</v>
      </c>
      <c r="S8355">
        <v>0</v>
      </c>
      <c r="T8355">
        <v>2.1133329999999999</v>
      </c>
      <c r="U8355">
        <v>53.89</v>
      </c>
    </row>
    <row r="8356" spans="1:21" x14ac:dyDescent="0.25">
      <c r="A8356" t="s">
        <v>31376</v>
      </c>
      <c r="B8356">
        <v>1</v>
      </c>
      <c r="C8356" t="s">
        <v>78</v>
      </c>
      <c r="D8356" t="s">
        <v>91</v>
      </c>
      <c r="E8356" t="s">
        <v>31377</v>
      </c>
      <c r="F8356" t="s">
        <v>154</v>
      </c>
      <c r="G8356" t="s">
        <v>72</v>
      </c>
      <c r="H8356" t="s">
        <v>129</v>
      </c>
      <c r="I8356" t="s">
        <v>22</v>
      </c>
      <c r="J8356" t="s">
        <v>130</v>
      </c>
      <c r="K8356" t="s">
        <v>31378</v>
      </c>
      <c r="L8356" t="s">
        <v>31379</v>
      </c>
      <c r="M8356">
        <v>0.65</v>
      </c>
      <c r="N8356">
        <v>0</v>
      </c>
      <c r="O8356">
        <v>0</v>
      </c>
      <c r="P8356">
        <v>9</v>
      </c>
      <c r="Q8356">
        <v>511</v>
      </c>
      <c r="R8356">
        <v>0</v>
      </c>
      <c r="S8356">
        <v>0</v>
      </c>
      <c r="T8356">
        <v>5.85</v>
      </c>
      <c r="U8356">
        <v>332.15</v>
      </c>
    </row>
    <row r="8357" spans="1:21" x14ac:dyDescent="0.25">
      <c r="A8357" t="s">
        <v>31380</v>
      </c>
      <c r="B8357">
        <v>1</v>
      </c>
      <c r="C8357" t="s">
        <v>78</v>
      </c>
      <c r="D8357" t="s">
        <v>91</v>
      </c>
      <c r="E8357" t="s">
        <v>31343</v>
      </c>
      <c r="F8357" t="s">
        <v>177</v>
      </c>
      <c r="G8357" t="s">
        <v>72</v>
      </c>
      <c r="H8357" t="s">
        <v>129</v>
      </c>
      <c r="I8357" t="s">
        <v>22</v>
      </c>
      <c r="J8357" t="s">
        <v>130</v>
      </c>
      <c r="K8357" t="s">
        <v>31381</v>
      </c>
      <c r="L8357" t="s">
        <v>31382</v>
      </c>
      <c r="M8357">
        <v>1.101388888</v>
      </c>
      <c r="N8357">
        <v>0</v>
      </c>
      <c r="O8357">
        <v>0</v>
      </c>
      <c r="P8357">
        <v>11</v>
      </c>
      <c r="Q8357">
        <v>348</v>
      </c>
      <c r="R8357">
        <v>0</v>
      </c>
      <c r="S8357">
        <v>0</v>
      </c>
      <c r="T8357">
        <v>12.115278</v>
      </c>
      <c r="U8357">
        <v>383.28333300000003</v>
      </c>
    </row>
    <row r="8358" spans="1:21" x14ac:dyDescent="0.25">
      <c r="A8358" t="s">
        <v>31383</v>
      </c>
      <c r="B8358">
        <v>1</v>
      </c>
      <c r="C8358" t="s">
        <v>78</v>
      </c>
      <c r="D8358" t="s">
        <v>91</v>
      </c>
      <c r="E8358" t="s">
        <v>4827</v>
      </c>
      <c r="F8358" t="s">
        <v>128</v>
      </c>
      <c r="G8358" t="s">
        <v>72</v>
      </c>
      <c r="H8358" t="s">
        <v>129</v>
      </c>
      <c r="I8358" t="s">
        <v>22</v>
      </c>
      <c r="J8358" t="s">
        <v>130</v>
      </c>
      <c r="K8358" t="s">
        <v>31384</v>
      </c>
      <c r="L8358" t="s">
        <v>31385</v>
      </c>
      <c r="M8358">
        <v>5.0363888880000003</v>
      </c>
      <c r="N8358">
        <v>0</v>
      </c>
      <c r="O8358">
        <v>0</v>
      </c>
      <c r="P8358">
        <v>11</v>
      </c>
      <c r="Q8358">
        <v>348</v>
      </c>
      <c r="R8358">
        <v>0</v>
      </c>
      <c r="S8358">
        <v>0</v>
      </c>
      <c r="T8358">
        <v>55.400278</v>
      </c>
      <c r="U8358">
        <v>1752.663333</v>
      </c>
    </row>
    <row r="8359" spans="1:21" x14ac:dyDescent="0.25">
      <c r="A8359" t="s">
        <v>31386</v>
      </c>
      <c r="B8359">
        <v>1</v>
      </c>
      <c r="C8359" t="s">
        <v>79</v>
      </c>
      <c r="D8359" t="s">
        <v>110</v>
      </c>
      <c r="E8359" t="s">
        <v>27485</v>
      </c>
      <c r="F8359" t="s">
        <v>4991</v>
      </c>
      <c r="G8359" t="s">
        <v>71</v>
      </c>
      <c r="H8359" t="s">
        <v>129</v>
      </c>
      <c r="I8359" t="s">
        <v>22</v>
      </c>
      <c r="J8359" t="s">
        <v>141</v>
      </c>
      <c r="K8359" t="s">
        <v>31387</v>
      </c>
      <c r="L8359" t="s">
        <v>31388</v>
      </c>
      <c r="M8359">
        <v>1.0041666659999999</v>
      </c>
      <c r="N8359">
        <v>0</v>
      </c>
      <c r="O8359">
        <v>0</v>
      </c>
      <c r="P8359">
        <v>0</v>
      </c>
      <c r="Q8359">
        <v>1</v>
      </c>
      <c r="R8359">
        <v>0</v>
      </c>
      <c r="S8359">
        <v>0</v>
      </c>
      <c r="T8359">
        <v>0</v>
      </c>
      <c r="U8359">
        <v>1.004167</v>
      </c>
    </row>
    <row r="8360" spans="1:21" x14ac:dyDescent="0.25">
      <c r="A8360" t="s">
        <v>31389</v>
      </c>
      <c r="B8360">
        <v>1</v>
      </c>
      <c r="C8360" t="s">
        <v>79</v>
      </c>
      <c r="D8360" t="s">
        <v>110</v>
      </c>
      <c r="E8360" t="s">
        <v>31390</v>
      </c>
      <c r="F8360" t="s">
        <v>140</v>
      </c>
      <c r="G8360" t="s">
        <v>72</v>
      </c>
      <c r="H8360" t="s">
        <v>129</v>
      </c>
      <c r="I8360" t="s">
        <v>22</v>
      </c>
      <c r="J8360" t="s">
        <v>141</v>
      </c>
      <c r="K8360" t="s">
        <v>31391</v>
      </c>
      <c r="L8360" t="s">
        <v>31392</v>
      </c>
      <c r="M8360">
        <v>0.66333333299999997</v>
      </c>
      <c r="N8360">
        <v>11</v>
      </c>
      <c r="O8360">
        <v>1141</v>
      </c>
      <c r="P8360">
        <v>57</v>
      </c>
      <c r="Q8360">
        <v>592</v>
      </c>
      <c r="R8360">
        <v>7.2966670000000002</v>
      </c>
      <c r="S8360">
        <v>756.86333300000001</v>
      </c>
      <c r="T8360">
        <v>37.81</v>
      </c>
      <c r="U8360">
        <v>392.693333</v>
      </c>
    </row>
    <row r="8361" spans="1:21" x14ac:dyDescent="0.25">
      <c r="A8361" t="s">
        <v>31393</v>
      </c>
      <c r="B8361">
        <v>1</v>
      </c>
      <c r="C8361" t="s">
        <v>79</v>
      </c>
      <c r="D8361" t="s">
        <v>110</v>
      </c>
      <c r="E8361" t="s">
        <v>31394</v>
      </c>
      <c r="F8361" t="s">
        <v>7394</v>
      </c>
      <c r="G8361" t="s">
        <v>71</v>
      </c>
      <c r="H8361" t="s">
        <v>129</v>
      </c>
      <c r="I8361" t="s">
        <v>22</v>
      </c>
      <c r="J8361" t="s">
        <v>141</v>
      </c>
      <c r="K8361" t="s">
        <v>31395</v>
      </c>
      <c r="L8361" t="s">
        <v>31396</v>
      </c>
      <c r="M8361">
        <v>3.6897222219999999</v>
      </c>
      <c r="N8361">
        <v>0</v>
      </c>
      <c r="O8361">
        <v>120</v>
      </c>
      <c r="P8361">
        <v>0</v>
      </c>
      <c r="Q8361">
        <v>0</v>
      </c>
      <c r="R8361">
        <v>0</v>
      </c>
      <c r="S8361">
        <v>442.76666699999998</v>
      </c>
      <c r="T8361">
        <v>0</v>
      </c>
      <c r="U8361">
        <v>0</v>
      </c>
    </row>
    <row r="8362" spans="1:21" x14ac:dyDescent="0.25">
      <c r="A8362" t="s">
        <v>31397</v>
      </c>
      <c r="B8362">
        <v>1</v>
      </c>
      <c r="C8362" t="s">
        <v>79</v>
      </c>
      <c r="D8362" t="s">
        <v>110</v>
      </c>
      <c r="E8362" t="s">
        <v>31398</v>
      </c>
      <c r="F8362" t="s">
        <v>177</v>
      </c>
      <c r="G8362" t="s">
        <v>71</v>
      </c>
      <c r="H8362" t="s">
        <v>129</v>
      </c>
      <c r="I8362" t="s">
        <v>22</v>
      </c>
      <c r="J8362" t="s">
        <v>130</v>
      </c>
      <c r="K8362" t="s">
        <v>31399</v>
      </c>
      <c r="L8362" t="s">
        <v>31400</v>
      </c>
      <c r="M8362">
        <v>3.2739916660000001</v>
      </c>
      <c r="N8362">
        <v>0</v>
      </c>
      <c r="O8362">
        <v>35</v>
      </c>
      <c r="P8362">
        <v>0</v>
      </c>
      <c r="Q8362">
        <v>4</v>
      </c>
      <c r="R8362">
        <v>0</v>
      </c>
      <c r="S8362">
        <v>114.589708</v>
      </c>
      <c r="T8362">
        <v>0</v>
      </c>
      <c r="U8362">
        <v>13.095967</v>
      </c>
    </row>
    <row r="8363" spans="1:21" x14ac:dyDescent="0.25">
      <c r="A8363" t="s">
        <v>31401</v>
      </c>
      <c r="B8363">
        <v>1</v>
      </c>
      <c r="C8363" t="s">
        <v>79</v>
      </c>
      <c r="D8363" t="s">
        <v>110</v>
      </c>
      <c r="E8363" t="s">
        <v>31402</v>
      </c>
      <c r="F8363" t="s">
        <v>6310</v>
      </c>
      <c r="G8363" t="s">
        <v>71</v>
      </c>
      <c r="H8363" t="s">
        <v>129</v>
      </c>
      <c r="I8363" t="s">
        <v>22</v>
      </c>
      <c r="J8363" t="s">
        <v>141</v>
      </c>
      <c r="K8363" t="s">
        <v>31403</v>
      </c>
      <c r="L8363" t="s">
        <v>31404</v>
      </c>
      <c r="M8363">
        <v>0.54027777700000001</v>
      </c>
      <c r="N8363">
        <v>0</v>
      </c>
      <c r="O8363">
        <v>0</v>
      </c>
      <c r="P8363">
        <v>0</v>
      </c>
      <c r="Q8363">
        <v>15</v>
      </c>
      <c r="R8363">
        <v>0</v>
      </c>
      <c r="S8363">
        <v>0</v>
      </c>
      <c r="T8363">
        <v>0</v>
      </c>
      <c r="U8363">
        <v>8.1041670000000003</v>
      </c>
    </row>
    <row r="8364" spans="1:21" x14ac:dyDescent="0.25">
      <c r="A8364" t="s">
        <v>31405</v>
      </c>
      <c r="B8364">
        <v>1</v>
      </c>
      <c r="C8364" t="s">
        <v>79</v>
      </c>
      <c r="D8364" t="s">
        <v>110</v>
      </c>
      <c r="E8364" t="s">
        <v>31406</v>
      </c>
      <c r="F8364" t="s">
        <v>140</v>
      </c>
      <c r="G8364" t="s">
        <v>72</v>
      </c>
      <c r="H8364" t="s">
        <v>129</v>
      </c>
      <c r="I8364" t="s">
        <v>22</v>
      </c>
      <c r="J8364" t="s">
        <v>141</v>
      </c>
      <c r="K8364" t="s">
        <v>31407</v>
      </c>
      <c r="L8364" t="s">
        <v>31408</v>
      </c>
      <c r="M8364">
        <v>2.0558333329999998</v>
      </c>
      <c r="N8364">
        <v>0</v>
      </c>
      <c r="O8364">
        <v>0</v>
      </c>
      <c r="P8364">
        <v>0</v>
      </c>
      <c r="Q8364">
        <v>11</v>
      </c>
      <c r="R8364">
        <v>0</v>
      </c>
      <c r="S8364">
        <v>0</v>
      </c>
      <c r="T8364">
        <v>0</v>
      </c>
      <c r="U8364">
        <v>22.614166999999998</v>
      </c>
    </row>
    <row r="8365" spans="1:21" x14ac:dyDescent="0.25">
      <c r="A8365" t="s">
        <v>31409</v>
      </c>
      <c r="B8365">
        <v>1</v>
      </c>
      <c r="C8365" t="s">
        <v>79</v>
      </c>
      <c r="D8365" t="s">
        <v>115</v>
      </c>
      <c r="E8365" t="s">
        <v>4757</v>
      </c>
      <c r="F8365" t="s">
        <v>140</v>
      </c>
      <c r="G8365" t="s">
        <v>72</v>
      </c>
      <c r="H8365" t="s">
        <v>168</v>
      </c>
      <c r="I8365" t="s">
        <v>22</v>
      </c>
      <c r="J8365" t="s">
        <v>141</v>
      </c>
      <c r="K8365" t="s">
        <v>31410</v>
      </c>
      <c r="L8365" t="s">
        <v>31411</v>
      </c>
      <c r="M8365">
        <v>2.4444443999999999E-2</v>
      </c>
      <c r="N8365">
        <v>0</v>
      </c>
      <c r="O8365">
        <v>0</v>
      </c>
      <c r="P8365">
        <v>41</v>
      </c>
      <c r="Q8365">
        <v>829</v>
      </c>
      <c r="R8365">
        <v>0</v>
      </c>
      <c r="S8365">
        <v>0</v>
      </c>
      <c r="T8365">
        <v>1.0022219999999999</v>
      </c>
      <c r="U8365">
        <v>20.264444000000001</v>
      </c>
    </row>
    <row r="8366" spans="1:21" x14ac:dyDescent="0.25">
      <c r="A8366" t="s">
        <v>31412</v>
      </c>
      <c r="B8366">
        <v>1</v>
      </c>
      <c r="C8366" t="s">
        <v>79</v>
      </c>
      <c r="D8366" t="s">
        <v>115</v>
      </c>
      <c r="E8366" t="s">
        <v>4757</v>
      </c>
      <c r="F8366" t="s">
        <v>140</v>
      </c>
      <c r="G8366" t="s">
        <v>72</v>
      </c>
      <c r="H8366" t="s">
        <v>168</v>
      </c>
      <c r="I8366" t="s">
        <v>22</v>
      </c>
      <c r="J8366" t="s">
        <v>141</v>
      </c>
      <c r="K8366" t="s">
        <v>31413</v>
      </c>
      <c r="L8366" t="s">
        <v>31414</v>
      </c>
      <c r="M8366">
        <v>5.5555550000000002E-3</v>
      </c>
      <c r="N8366">
        <v>0</v>
      </c>
      <c r="O8366">
        <v>0</v>
      </c>
      <c r="P8366">
        <v>41</v>
      </c>
      <c r="Q8366">
        <v>829</v>
      </c>
      <c r="R8366">
        <v>0</v>
      </c>
      <c r="S8366">
        <v>0</v>
      </c>
      <c r="T8366">
        <v>0.22777800000000001</v>
      </c>
      <c r="U8366">
        <v>4.6055549999999998</v>
      </c>
    </row>
    <row r="8367" spans="1:21" x14ac:dyDescent="0.25">
      <c r="A8367" t="s">
        <v>31415</v>
      </c>
      <c r="B8367">
        <v>1</v>
      </c>
      <c r="C8367" t="s">
        <v>79</v>
      </c>
      <c r="D8367" t="s">
        <v>115</v>
      </c>
      <c r="E8367" t="s">
        <v>4757</v>
      </c>
      <c r="F8367" t="s">
        <v>140</v>
      </c>
      <c r="G8367" t="s">
        <v>72</v>
      </c>
      <c r="H8367" t="s">
        <v>129</v>
      </c>
      <c r="I8367" t="s">
        <v>22</v>
      </c>
      <c r="J8367" t="s">
        <v>141</v>
      </c>
      <c r="K8367" t="s">
        <v>31416</v>
      </c>
      <c r="L8367" t="s">
        <v>31417</v>
      </c>
      <c r="M8367">
        <v>0.31388888799999998</v>
      </c>
      <c r="N8367">
        <v>0</v>
      </c>
      <c r="O8367">
        <v>0</v>
      </c>
      <c r="P8367">
        <v>1</v>
      </c>
      <c r="Q8367">
        <v>73</v>
      </c>
      <c r="R8367">
        <v>0</v>
      </c>
      <c r="S8367">
        <v>0</v>
      </c>
      <c r="T8367">
        <v>0.31388899999999997</v>
      </c>
      <c r="U8367">
        <v>22.913889000000001</v>
      </c>
    </row>
    <row r="8368" spans="1:21" x14ac:dyDescent="0.25">
      <c r="A8368" t="s">
        <v>31418</v>
      </c>
      <c r="B8368">
        <v>1</v>
      </c>
      <c r="C8368" t="s">
        <v>79</v>
      </c>
      <c r="D8368" t="s">
        <v>115</v>
      </c>
      <c r="E8368" t="s">
        <v>31419</v>
      </c>
      <c r="F8368" t="s">
        <v>5012</v>
      </c>
      <c r="G8368" t="s">
        <v>72</v>
      </c>
      <c r="H8368" t="s">
        <v>129</v>
      </c>
      <c r="I8368" t="s">
        <v>22</v>
      </c>
      <c r="J8368" t="s">
        <v>141</v>
      </c>
      <c r="K8368" t="s">
        <v>31420</v>
      </c>
      <c r="L8368" t="s">
        <v>31421</v>
      </c>
      <c r="M8368">
        <v>1.7805555550000001</v>
      </c>
      <c r="N8368">
        <v>0</v>
      </c>
      <c r="O8368">
        <v>0</v>
      </c>
      <c r="P8368">
        <v>21</v>
      </c>
      <c r="Q8368">
        <v>0</v>
      </c>
      <c r="R8368">
        <v>0</v>
      </c>
      <c r="S8368">
        <v>0</v>
      </c>
      <c r="T8368">
        <v>37.391666999999998</v>
      </c>
      <c r="U8368">
        <v>0</v>
      </c>
    </row>
    <row r="8369" spans="1:21" x14ac:dyDescent="0.25">
      <c r="A8369" t="s">
        <v>31422</v>
      </c>
      <c r="B8369">
        <v>1</v>
      </c>
      <c r="C8369" t="s">
        <v>79</v>
      </c>
      <c r="D8369" t="s">
        <v>120</v>
      </c>
      <c r="E8369" t="s">
        <v>1450</v>
      </c>
      <c r="F8369" t="s">
        <v>140</v>
      </c>
      <c r="G8369" t="s">
        <v>72</v>
      </c>
      <c r="H8369" t="s">
        <v>129</v>
      </c>
      <c r="I8369" t="s">
        <v>22</v>
      </c>
      <c r="J8369" t="s">
        <v>141</v>
      </c>
      <c r="K8369" t="s">
        <v>31423</v>
      </c>
      <c r="L8369" t="s">
        <v>31424</v>
      </c>
      <c r="M8369">
        <v>0.67027777700000002</v>
      </c>
      <c r="N8369">
        <v>32</v>
      </c>
      <c r="O8369">
        <v>1577</v>
      </c>
      <c r="P8369">
        <v>250</v>
      </c>
      <c r="Q8369">
        <v>11</v>
      </c>
      <c r="R8369">
        <v>21.448889000000001</v>
      </c>
      <c r="S8369">
        <v>1057.0280540000001</v>
      </c>
      <c r="T8369">
        <v>167.569444</v>
      </c>
      <c r="U8369">
        <v>7.3730560000000001</v>
      </c>
    </row>
    <row r="8370" spans="1:21" x14ac:dyDescent="0.25">
      <c r="A8370" t="s">
        <v>31425</v>
      </c>
      <c r="B8370">
        <v>1</v>
      </c>
      <c r="C8370" t="s">
        <v>79</v>
      </c>
      <c r="D8370" t="s">
        <v>115</v>
      </c>
      <c r="E8370" t="s">
        <v>31426</v>
      </c>
      <c r="F8370" t="s">
        <v>5470</v>
      </c>
      <c r="G8370" t="s">
        <v>71</v>
      </c>
      <c r="H8370" t="s">
        <v>129</v>
      </c>
      <c r="I8370" t="s">
        <v>22</v>
      </c>
      <c r="J8370" t="s">
        <v>141</v>
      </c>
      <c r="K8370" t="s">
        <v>31427</v>
      </c>
      <c r="L8370" t="s">
        <v>31428</v>
      </c>
      <c r="M8370">
        <v>0.82611111100000001</v>
      </c>
      <c r="N8370">
        <v>0</v>
      </c>
      <c r="O8370">
        <v>0</v>
      </c>
      <c r="P8370">
        <v>0</v>
      </c>
      <c r="Q8370">
        <v>6</v>
      </c>
      <c r="R8370">
        <v>0</v>
      </c>
      <c r="S8370">
        <v>0</v>
      </c>
      <c r="T8370">
        <v>0</v>
      </c>
      <c r="U8370">
        <v>4.9566670000000004</v>
      </c>
    </row>
    <row r="8371" spans="1:21" x14ac:dyDescent="0.25">
      <c r="A8371" t="s">
        <v>31429</v>
      </c>
      <c r="B8371">
        <v>1</v>
      </c>
      <c r="C8371" t="s">
        <v>79</v>
      </c>
      <c r="D8371" t="s">
        <v>115</v>
      </c>
      <c r="E8371" t="s">
        <v>31430</v>
      </c>
      <c r="F8371" t="s">
        <v>5879</v>
      </c>
      <c r="G8371" t="s">
        <v>71</v>
      </c>
      <c r="H8371" t="s">
        <v>129</v>
      </c>
      <c r="I8371" t="s">
        <v>22</v>
      </c>
      <c r="J8371" t="s">
        <v>141</v>
      </c>
      <c r="K8371" t="s">
        <v>31431</v>
      </c>
      <c r="L8371" t="s">
        <v>31432</v>
      </c>
      <c r="M8371">
        <v>2.1886111110000002</v>
      </c>
      <c r="N8371">
        <v>0</v>
      </c>
      <c r="O8371">
        <v>0</v>
      </c>
      <c r="P8371">
        <v>0</v>
      </c>
      <c r="Q8371">
        <v>32</v>
      </c>
      <c r="R8371">
        <v>0</v>
      </c>
      <c r="S8371">
        <v>0</v>
      </c>
      <c r="T8371">
        <v>0</v>
      </c>
      <c r="U8371">
        <v>70.035556</v>
      </c>
    </row>
    <row r="8372" spans="1:21" x14ac:dyDescent="0.25">
      <c r="A8372" t="s">
        <v>31433</v>
      </c>
      <c r="B8372">
        <v>1</v>
      </c>
      <c r="C8372" t="s">
        <v>78</v>
      </c>
      <c r="D8372" t="s">
        <v>96</v>
      </c>
      <c r="E8372" t="s">
        <v>31434</v>
      </c>
      <c r="F8372" t="s">
        <v>4991</v>
      </c>
      <c r="G8372" t="s">
        <v>71</v>
      </c>
      <c r="H8372" t="s">
        <v>129</v>
      </c>
      <c r="I8372" t="s">
        <v>22</v>
      </c>
      <c r="J8372" t="s">
        <v>141</v>
      </c>
      <c r="K8372" t="s">
        <v>31435</v>
      </c>
      <c r="L8372" t="s">
        <v>31436</v>
      </c>
      <c r="M8372">
        <v>11.983333332999999</v>
      </c>
      <c r="N8372">
        <v>0</v>
      </c>
      <c r="O8372">
        <v>1</v>
      </c>
      <c r="P8372">
        <v>0</v>
      </c>
      <c r="Q8372">
        <v>0</v>
      </c>
      <c r="R8372">
        <v>0</v>
      </c>
      <c r="S8372">
        <v>11.983333</v>
      </c>
      <c r="T8372">
        <v>0</v>
      </c>
      <c r="U8372">
        <v>0</v>
      </c>
    </row>
    <row r="8373" spans="1:21" x14ac:dyDescent="0.25">
      <c r="A8373" t="s">
        <v>31437</v>
      </c>
      <c r="B8373">
        <v>1</v>
      </c>
      <c r="C8373" t="s">
        <v>78</v>
      </c>
      <c r="D8373" t="s">
        <v>95</v>
      </c>
      <c r="E8373" t="s">
        <v>31438</v>
      </c>
      <c r="F8373" t="s">
        <v>4991</v>
      </c>
      <c r="G8373" t="s">
        <v>71</v>
      </c>
      <c r="H8373" t="s">
        <v>129</v>
      </c>
      <c r="I8373" t="s">
        <v>22</v>
      </c>
      <c r="J8373" t="s">
        <v>141</v>
      </c>
      <c r="K8373" t="s">
        <v>31439</v>
      </c>
      <c r="L8373" t="s">
        <v>31440</v>
      </c>
      <c r="M8373">
        <v>2.1883333330000001</v>
      </c>
      <c r="N8373">
        <v>0</v>
      </c>
      <c r="O8373">
        <v>1</v>
      </c>
      <c r="P8373">
        <v>0</v>
      </c>
      <c r="Q8373">
        <v>0</v>
      </c>
      <c r="R8373">
        <v>0</v>
      </c>
      <c r="S8373">
        <v>2.1883330000000001</v>
      </c>
      <c r="T8373">
        <v>0</v>
      </c>
      <c r="U8373">
        <v>0</v>
      </c>
    </row>
    <row r="8374" spans="1:21" x14ac:dyDescent="0.25">
      <c r="A8374" t="s">
        <v>31441</v>
      </c>
      <c r="B8374">
        <v>1</v>
      </c>
      <c r="C8374" t="s">
        <v>78</v>
      </c>
      <c r="D8374" t="s">
        <v>96</v>
      </c>
      <c r="E8374" t="s">
        <v>31442</v>
      </c>
      <c r="F8374" t="s">
        <v>4991</v>
      </c>
      <c r="G8374" t="s">
        <v>71</v>
      </c>
      <c r="H8374" t="s">
        <v>129</v>
      </c>
      <c r="I8374" t="s">
        <v>22</v>
      </c>
      <c r="J8374" t="s">
        <v>141</v>
      </c>
      <c r="K8374" t="s">
        <v>31443</v>
      </c>
      <c r="L8374" t="s">
        <v>31444</v>
      </c>
      <c r="M8374">
        <v>5.1830555550000001</v>
      </c>
      <c r="N8374">
        <v>0</v>
      </c>
      <c r="O8374">
        <v>0</v>
      </c>
      <c r="P8374">
        <v>0</v>
      </c>
      <c r="Q8374">
        <v>1</v>
      </c>
      <c r="R8374">
        <v>0</v>
      </c>
      <c r="S8374">
        <v>0</v>
      </c>
      <c r="T8374">
        <v>0</v>
      </c>
      <c r="U8374">
        <v>5.1830559999999997</v>
      </c>
    </row>
    <row r="8375" spans="1:21" x14ac:dyDescent="0.25">
      <c r="A8375" t="s">
        <v>31445</v>
      </c>
      <c r="B8375">
        <v>1</v>
      </c>
      <c r="C8375" t="s">
        <v>78</v>
      </c>
      <c r="D8375" t="s">
        <v>105</v>
      </c>
      <c r="E8375" t="s">
        <v>31446</v>
      </c>
      <c r="F8375" t="s">
        <v>4986</v>
      </c>
      <c r="G8375" t="s">
        <v>71</v>
      </c>
      <c r="H8375" t="s">
        <v>129</v>
      </c>
      <c r="I8375" t="s">
        <v>22</v>
      </c>
      <c r="J8375" t="s">
        <v>141</v>
      </c>
      <c r="K8375" t="s">
        <v>31447</v>
      </c>
      <c r="L8375" t="s">
        <v>31448</v>
      </c>
      <c r="M8375">
        <v>4.4569444440000003</v>
      </c>
      <c r="N8375">
        <v>0</v>
      </c>
      <c r="O8375">
        <v>0</v>
      </c>
      <c r="P8375">
        <v>0</v>
      </c>
      <c r="Q8375">
        <v>2</v>
      </c>
      <c r="R8375">
        <v>0</v>
      </c>
      <c r="S8375">
        <v>0</v>
      </c>
      <c r="T8375">
        <v>0</v>
      </c>
      <c r="U8375">
        <v>8.9138889999999993</v>
      </c>
    </row>
    <row r="8376" spans="1:21" x14ac:dyDescent="0.25">
      <c r="A8376" t="s">
        <v>31449</v>
      </c>
      <c r="B8376">
        <v>1</v>
      </c>
      <c r="C8376" t="s">
        <v>78</v>
      </c>
      <c r="D8376" t="s">
        <v>105</v>
      </c>
      <c r="E8376" t="s">
        <v>31450</v>
      </c>
      <c r="F8376" t="s">
        <v>5748</v>
      </c>
      <c r="G8376" t="s">
        <v>71</v>
      </c>
      <c r="H8376" t="s">
        <v>129</v>
      </c>
      <c r="I8376" t="s">
        <v>22</v>
      </c>
      <c r="J8376" t="s">
        <v>141</v>
      </c>
      <c r="K8376" t="s">
        <v>31451</v>
      </c>
      <c r="L8376" t="s">
        <v>31452</v>
      </c>
      <c r="M8376">
        <v>0.18944444399999999</v>
      </c>
      <c r="N8376">
        <v>0</v>
      </c>
      <c r="O8376">
        <v>0</v>
      </c>
      <c r="P8376">
        <v>1</v>
      </c>
      <c r="Q8376">
        <v>32</v>
      </c>
      <c r="R8376">
        <v>0</v>
      </c>
      <c r="S8376">
        <v>0</v>
      </c>
      <c r="T8376">
        <v>0.189444</v>
      </c>
      <c r="U8376">
        <v>6.0622220000000002</v>
      </c>
    </row>
    <row r="8377" spans="1:21" x14ac:dyDescent="0.25">
      <c r="A8377" t="s">
        <v>31453</v>
      </c>
      <c r="B8377">
        <v>1</v>
      </c>
      <c r="C8377" t="s">
        <v>79</v>
      </c>
      <c r="D8377" t="s">
        <v>112</v>
      </c>
      <c r="E8377" t="s">
        <v>31454</v>
      </c>
      <c r="F8377" t="s">
        <v>4986</v>
      </c>
      <c r="G8377" t="s">
        <v>71</v>
      </c>
      <c r="H8377" t="s">
        <v>129</v>
      </c>
      <c r="I8377" t="s">
        <v>22</v>
      </c>
      <c r="J8377" t="s">
        <v>141</v>
      </c>
      <c r="K8377" t="s">
        <v>31455</v>
      </c>
      <c r="L8377" t="s">
        <v>31456</v>
      </c>
      <c r="M8377">
        <v>0.38750000000000001</v>
      </c>
      <c r="N8377">
        <v>0</v>
      </c>
      <c r="O8377">
        <v>0</v>
      </c>
      <c r="P8377">
        <v>0</v>
      </c>
      <c r="Q8377">
        <v>9</v>
      </c>
      <c r="R8377">
        <v>0</v>
      </c>
      <c r="S8377">
        <v>0</v>
      </c>
      <c r="T8377">
        <v>0</v>
      </c>
      <c r="U8377">
        <v>3.4874999999999998</v>
      </c>
    </row>
    <row r="8378" spans="1:21" x14ac:dyDescent="0.25">
      <c r="A8378" t="s">
        <v>31457</v>
      </c>
      <c r="B8378">
        <v>1</v>
      </c>
      <c r="C8378" t="s">
        <v>78</v>
      </c>
      <c r="D8378" t="s">
        <v>98</v>
      </c>
      <c r="E8378" t="s">
        <v>31458</v>
      </c>
      <c r="F8378" t="s">
        <v>4991</v>
      </c>
      <c r="G8378" t="s">
        <v>71</v>
      </c>
      <c r="H8378" t="s">
        <v>129</v>
      </c>
      <c r="I8378" t="s">
        <v>22</v>
      </c>
      <c r="J8378" t="s">
        <v>141</v>
      </c>
      <c r="K8378" t="s">
        <v>31459</v>
      </c>
      <c r="L8378" t="s">
        <v>31460</v>
      </c>
      <c r="M8378">
        <v>0.59083333299999996</v>
      </c>
      <c r="N8378">
        <v>0</v>
      </c>
      <c r="O8378">
        <v>0</v>
      </c>
      <c r="P8378">
        <v>0</v>
      </c>
      <c r="Q8378">
        <v>1</v>
      </c>
      <c r="R8378">
        <v>0</v>
      </c>
      <c r="S8378">
        <v>0</v>
      </c>
      <c r="T8378">
        <v>0</v>
      </c>
      <c r="U8378">
        <v>0.59083300000000005</v>
      </c>
    </row>
    <row r="8379" spans="1:21" x14ac:dyDescent="0.25">
      <c r="A8379" t="s">
        <v>31461</v>
      </c>
      <c r="B8379">
        <v>1</v>
      </c>
      <c r="C8379" t="s">
        <v>78</v>
      </c>
      <c r="D8379" t="s">
        <v>98</v>
      </c>
      <c r="E8379" t="s">
        <v>31462</v>
      </c>
      <c r="F8379" t="s">
        <v>4991</v>
      </c>
      <c r="G8379" t="s">
        <v>71</v>
      </c>
      <c r="H8379" t="s">
        <v>129</v>
      </c>
      <c r="I8379" t="s">
        <v>22</v>
      </c>
      <c r="J8379" t="s">
        <v>141</v>
      </c>
      <c r="K8379" t="s">
        <v>31463</v>
      </c>
      <c r="L8379" t="s">
        <v>31464</v>
      </c>
      <c r="M8379">
        <v>0.98527777699999997</v>
      </c>
      <c r="N8379">
        <v>0</v>
      </c>
      <c r="O8379">
        <v>0</v>
      </c>
      <c r="P8379">
        <v>0</v>
      </c>
      <c r="Q8379">
        <v>1</v>
      </c>
      <c r="R8379">
        <v>0</v>
      </c>
      <c r="S8379">
        <v>0</v>
      </c>
      <c r="T8379">
        <v>0</v>
      </c>
      <c r="U8379">
        <v>0.98527799999999999</v>
      </c>
    </row>
    <row r="8380" spans="1:21" x14ac:dyDescent="0.25">
      <c r="A8380" t="s">
        <v>31465</v>
      </c>
      <c r="B8380">
        <v>1</v>
      </c>
      <c r="C8380" t="s">
        <v>78</v>
      </c>
      <c r="D8380" t="s">
        <v>103</v>
      </c>
      <c r="E8380" t="s">
        <v>31466</v>
      </c>
      <c r="F8380" t="s">
        <v>4991</v>
      </c>
      <c r="G8380" t="s">
        <v>71</v>
      </c>
      <c r="H8380" t="s">
        <v>129</v>
      </c>
      <c r="I8380" t="s">
        <v>22</v>
      </c>
      <c r="J8380" t="s">
        <v>141</v>
      </c>
      <c r="K8380" t="s">
        <v>31467</v>
      </c>
      <c r="L8380" t="s">
        <v>31468</v>
      </c>
      <c r="M8380">
        <v>2.5952777770000002</v>
      </c>
      <c r="N8380">
        <v>0</v>
      </c>
      <c r="O8380">
        <v>0</v>
      </c>
      <c r="P8380">
        <v>0</v>
      </c>
      <c r="Q8380">
        <v>2</v>
      </c>
      <c r="R8380">
        <v>0</v>
      </c>
      <c r="S8380">
        <v>0</v>
      </c>
      <c r="T8380">
        <v>0</v>
      </c>
      <c r="U8380">
        <v>5.1905559999999999</v>
      </c>
    </row>
    <row r="8381" spans="1:21" x14ac:dyDescent="0.25">
      <c r="A8381" t="s">
        <v>31469</v>
      </c>
      <c r="B8381">
        <v>1</v>
      </c>
      <c r="C8381" t="s">
        <v>79</v>
      </c>
      <c r="D8381" t="s">
        <v>109</v>
      </c>
      <c r="E8381" t="s">
        <v>31470</v>
      </c>
      <c r="F8381" t="s">
        <v>5012</v>
      </c>
      <c r="G8381" t="s">
        <v>72</v>
      </c>
      <c r="H8381" t="s">
        <v>129</v>
      </c>
      <c r="I8381" t="s">
        <v>22</v>
      </c>
      <c r="J8381" t="s">
        <v>141</v>
      </c>
      <c r="K8381" t="s">
        <v>31471</v>
      </c>
      <c r="L8381" t="s">
        <v>31472</v>
      </c>
      <c r="M8381">
        <v>3.8308333330000002</v>
      </c>
      <c r="N8381">
        <v>0</v>
      </c>
      <c r="O8381">
        <v>0</v>
      </c>
      <c r="P8381">
        <v>6</v>
      </c>
      <c r="Q8381">
        <v>78</v>
      </c>
      <c r="R8381">
        <v>0</v>
      </c>
      <c r="S8381">
        <v>0</v>
      </c>
      <c r="T8381">
        <v>22.984999999999999</v>
      </c>
      <c r="U8381">
        <v>298.80500000000001</v>
      </c>
    </row>
    <row r="8382" spans="1:21" x14ac:dyDescent="0.25">
      <c r="A8382" t="s">
        <v>31473</v>
      </c>
      <c r="B8382">
        <v>1</v>
      </c>
      <c r="C8382" t="s">
        <v>79</v>
      </c>
      <c r="D8382" t="s">
        <v>109</v>
      </c>
      <c r="E8382" t="s">
        <v>31474</v>
      </c>
      <c r="F8382" t="s">
        <v>4991</v>
      </c>
      <c r="G8382" t="s">
        <v>71</v>
      </c>
      <c r="H8382" t="s">
        <v>129</v>
      </c>
      <c r="I8382" t="s">
        <v>22</v>
      </c>
      <c r="J8382" t="s">
        <v>141</v>
      </c>
      <c r="K8382" t="s">
        <v>31475</v>
      </c>
      <c r="L8382" t="s">
        <v>31476</v>
      </c>
      <c r="M8382">
        <v>6.4508333330000003</v>
      </c>
      <c r="N8382">
        <v>0</v>
      </c>
      <c r="O8382">
        <v>0</v>
      </c>
      <c r="P8382">
        <v>0</v>
      </c>
      <c r="Q8382">
        <v>1</v>
      </c>
      <c r="R8382">
        <v>0</v>
      </c>
      <c r="S8382">
        <v>0</v>
      </c>
      <c r="T8382">
        <v>0</v>
      </c>
      <c r="U8382">
        <v>6.4508330000000003</v>
      </c>
    </row>
    <row r="8383" spans="1:21" x14ac:dyDescent="0.25">
      <c r="A8383" t="s">
        <v>31477</v>
      </c>
      <c r="B8383">
        <v>1</v>
      </c>
      <c r="C8383" t="s">
        <v>79</v>
      </c>
      <c r="D8383" t="s">
        <v>119</v>
      </c>
      <c r="E8383" t="s">
        <v>31478</v>
      </c>
      <c r="F8383" t="s">
        <v>5012</v>
      </c>
      <c r="G8383" t="s">
        <v>72</v>
      </c>
      <c r="H8383" t="s">
        <v>129</v>
      </c>
      <c r="I8383" t="s">
        <v>22</v>
      </c>
      <c r="J8383" t="s">
        <v>141</v>
      </c>
      <c r="K8383" t="s">
        <v>31479</v>
      </c>
      <c r="L8383" t="s">
        <v>31480</v>
      </c>
      <c r="M8383">
        <v>0.163611111</v>
      </c>
      <c r="N8383">
        <v>0</v>
      </c>
      <c r="O8383">
        <v>0</v>
      </c>
      <c r="P8383">
        <v>1</v>
      </c>
      <c r="Q8383">
        <v>19</v>
      </c>
      <c r="R8383">
        <v>0</v>
      </c>
      <c r="S8383">
        <v>0</v>
      </c>
      <c r="T8383">
        <v>0.16361100000000001</v>
      </c>
      <c r="U8383">
        <v>3.1086109999999998</v>
      </c>
    </row>
    <row r="8384" spans="1:21" x14ac:dyDescent="0.25">
      <c r="A8384" t="s">
        <v>31481</v>
      </c>
      <c r="B8384">
        <v>1</v>
      </c>
      <c r="C8384" t="s">
        <v>79</v>
      </c>
      <c r="D8384" t="s">
        <v>119</v>
      </c>
      <c r="E8384" t="s">
        <v>31478</v>
      </c>
      <c r="F8384" t="s">
        <v>3531</v>
      </c>
      <c r="G8384" t="s">
        <v>72</v>
      </c>
      <c r="H8384" t="s">
        <v>129</v>
      </c>
      <c r="I8384" t="s">
        <v>22</v>
      </c>
      <c r="J8384" t="s">
        <v>141</v>
      </c>
      <c r="K8384" t="s">
        <v>31482</v>
      </c>
      <c r="L8384" t="s">
        <v>31483</v>
      </c>
      <c r="M8384">
        <v>2.755833333</v>
      </c>
      <c r="N8384">
        <v>0</v>
      </c>
      <c r="O8384">
        <v>0</v>
      </c>
      <c r="P8384">
        <v>1</v>
      </c>
      <c r="Q8384">
        <v>19</v>
      </c>
      <c r="R8384">
        <v>0</v>
      </c>
      <c r="S8384">
        <v>0</v>
      </c>
      <c r="T8384">
        <v>2.755833</v>
      </c>
      <c r="U8384">
        <v>52.360833</v>
      </c>
    </row>
    <row r="8385" spans="1:21" x14ac:dyDescent="0.25">
      <c r="A8385" t="s">
        <v>31484</v>
      </c>
      <c r="B8385">
        <v>1</v>
      </c>
      <c r="C8385" t="s">
        <v>79</v>
      </c>
      <c r="D8385" t="s">
        <v>109</v>
      </c>
      <c r="E8385" t="s">
        <v>31485</v>
      </c>
      <c r="F8385" t="s">
        <v>140</v>
      </c>
      <c r="G8385" t="s">
        <v>72</v>
      </c>
      <c r="H8385" t="s">
        <v>168</v>
      </c>
      <c r="I8385" t="s">
        <v>22</v>
      </c>
      <c r="J8385" t="s">
        <v>141</v>
      </c>
      <c r="K8385" t="s">
        <v>31486</v>
      </c>
      <c r="L8385" t="s">
        <v>31487</v>
      </c>
      <c r="M8385">
        <v>1.1111111E-2</v>
      </c>
      <c r="N8385">
        <v>0</v>
      </c>
      <c r="O8385">
        <v>138</v>
      </c>
      <c r="P8385">
        <v>298</v>
      </c>
      <c r="Q8385">
        <v>1749</v>
      </c>
      <c r="R8385">
        <v>0</v>
      </c>
      <c r="S8385">
        <v>1.5333330000000001</v>
      </c>
      <c r="T8385">
        <v>3.3111109999999999</v>
      </c>
      <c r="U8385">
        <v>19.433333000000001</v>
      </c>
    </row>
    <row r="8386" spans="1:21" x14ac:dyDescent="0.25">
      <c r="A8386" t="s">
        <v>31488</v>
      </c>
      <c r="B8386">
        <v>1</v>
      </c>
      <c r="C8386" t="s">
        <v>79</v>
      </c>
      <c r="D8386" t="s">
        <v>109</v>
      </c>
      <c r="E8386" t="s">
        <v>31489</v>
      </c>
      <c r="F8386" t="s">
        <v>140</v>
      </c>
      <c r="G8386" t="s">
        <v>72</v>
      </c>
      <c r="H8386" t="s">
        <v>168</v>
      </c>
      <c r="I8386" t="s">
        <v>22</v>
      </c>
      <c r="J8386" t="s">
        <v>141</v>
      </c>
      <c r="K8386" t="s">
        <v>31490</v>
      </c>
      <c r="L8386" t="s">
        <v>31491</v>
      </c>
      <c r="M8386">
        <v>1.6666666E-2</v>
      </c>
      <c r="N8386">
        <v>0</v>
      </c>
      <c r="O8386">
        <v>138</v>
      </c>
      <c r="P8386">
        <v>298</v>
      </c>
      <c r="Q8386">
        <v>1749</v>
      </c>
      <c r="R8386">
        <v>0</v>
      </c>
      <c r="S8386">
        <v>2.2999999999999998</v>
      </c>
      <c r="T8386">
        <v>4.966666</v>
      </c>
      <c r="U8386">
        <v>29.149999000000001</v>
      </c>
    </row>
    <row r="8387" spans="1:21" x14ac:dyDescent="0.25">
      <c r="A8387" t="s">
        <v>31492</v>
      </c>
      <c r="B8387">
        <v>1</v>
      </c>
      <c r="C8387" t="s">
        <v>79</v>
      </c>
      <c r="D8387" t="s">
        <v>109</v>
      </c>
      <c r="E8387" t="s">
        <v>31493</v>
      </c>
      <c r="F8387" t="s">
        <v>4991</v>
      </c>
      <c r="G8387" t="s">
        <v>71</v>
      </c>
      <c r="H8387" t="s">
        <v>129</v>
      </c>
      <c r="I8387" t="s">
        <v>22</v>
      </c>
      <c r="J8387" t="s">
        <v>141</v>
      </c>
      <c r="K8387" t="s">
        <v>31494</v>
      </c>
      <c r="L8387" t="s">
        <v>31495</v>
      </c>
      <c r="M8387">
        <v>1.3277777770000001</v>
      </c>
      <c r="N8387">
        <v>0</v>
      </c>
      <c r="O8387">
        <v>0</v>
      </c>
      <c r="P8387">
        <v>0</v>
      </c>
      <c r="Q8387">
        <v>2</v>
      </c>
      <c r="R8387">
        <v>0</v>
      </c>
      <c r="S8387">
        <v>0</v>
      </c>
      <c r="T8387">
        <v>0</v>
      </c>
      <c r="U8387">
        <v>2.6555559999999998</v>
      </c>
    </row>
    <row r="8388" spans="1:21" x14ac:dyDescent="0.25">
      <c r="A8388" t="s">
        <v>31496</v>
      </c>
      <c r="B8388">
        <v>1</v>
      </c>
      <c r="C8388" t="s">
        <v>79</v>
      </c>
      <c r="D8388" t="s">
        <v>109</v>
      </c>
      <c r="E8388" t="s">
        <v>31497</v>
      </c>
      <c r="F8388" t="s">
        <v>4986</v>
      </c>
      <c r="G8388" t="s">
        <v>71</v>
      </c>
      <c r="H8388" t="s">
        <v>129</v>
      </c>
      <c r="I8388" t="s">
        <v>22</v>
      </c>
      <c r="J8388" t="s">
        <v>141</v>
      </c>
      <c r="K8388" t="s">
        <v>31498</v>
      </c>
      <c r="L8388" t="s">
        <v>31499</v>
      </c>
      <c r="M8388">
        <v>6.5155555549999997</v>
      </c>
      <c r="N8388">
        <v>0</v>
      </c>
      <c r="O8388">
        <v>0</v>
      </c>
      <c r="P8388">
        <v>0</v>
      </c>
      <c r="Q8388">
        <v>44</v>
      </c>
      <c r="R8388">
        <v>0</v>
      </c>
      <c r="S8388">
        <v>0</v>
      </c>
      <c r="T8388">
        <v>0</v>
      </c>
      <c r="U8388">
        <v>286.68444399999998</v>
      </c>
    </row>
    <row r="8389" spans="1:21" x14ac:dyDescent="0.25">
      <c r="A8389" t="s">
        <v>31500</v>
      </c>
      <c r="B8389">
        <v>1</v>
      </c>
      <c r="C8389" t="s">
        <v>79</v>
      </c>
      <c r="D8389" t="s">
        <v>114</v>
      </c>
      <c r="E8389" t="s">
        <v>31501</v>
      </c>
      <c r="F8389" t="s">
        <v>5012</v>
      </c>
      <c r="G8389" t="s">
        <v>72</v>
      </c>
      <c r="H8389" t="s">
        <v>129</v>
      </c>
      <c r="I8389" t="s">
        <v>22</v>
      </c>
      <c r="J8389" t="s">
        <v>141</v>
      </c>
      <c r="K8389" t="s">
        <v>31502</v>
      </c>
      <c r="L8389" t="s">
        <v>31503</v>
      </c>
      <c r="M8389">
        <v>1.2480555550000001</v>
      </c>
      <c r="N8389">
        <v>0</v>
      </c>
      <c r="O8389">
        <v>0</v>
      </c>
      <c r="P8389">
        <v>0</v>
      </c>
      <c r="Q8389">
        <v>23</v>
      </c>
      <c r="R8389">
        <v>0</v>
      </c>
      <c r="S8389">
        <v>0</v>
      </c>
      <c r="T8389">
        <v>0</v>
      </c>
      <c r="U8389">
        <v>28.705278</v>
      </c>
    </row>
    <row r="8390" spans="1:21" x14ac:dyDescent="0.25">
      <c r="A8390" t="s">
        <v>31504</v>
      </c>
      <c r="B8390">
        <v>1</v>
      </c>
      <c r="C8390" t="s">
        <v>79</v>
      </c>
      <c r="D8390" t="s">
        <v>114</v>
      </c>
      <c r="E8390" t="s">
        <v>31501</v>
      </c>
      <c r="F8390" t="s">
        <v>5012</v>
      </c>
      <c r="G8390" t="s">
        <v>72</v>
      </c>
      <c r="H8390" t="s">
        <v>129</v>
      </c>
      <c r="I8390" t="s">
        <v>22</v>
      </c>
      <c r="J8390" t="s">
        <v>141</v>
      </c>
      <c r="K8390" t="s">
        <v>31505</v>
      </c>
      <c r="L8390" t="s">
        <v>31506</v>
      </c>
      <c r="M8390">
        <v>1.5874999999999999</v>
      </c>
      <c r="N8390">
        <v>0</v>
      </c>
      <c r="O8390">
        <v>0</v>
      </c>
      <c r="P8390">
        <v>0</v>
      </c>
      <c r="Q8390">
        <v>23</v>
      </c>
      <c r="R8390">
        <v>0</v>
      </c>
      <c r="S8390">
        <v>0</v>
      </c>
      <c r="T8390">
        <v>0</v>
      </c>
      <c r="U8390">
        <v>36.512500000000003</v>
      </c>
    </row>
    <row r="8391" spans="1:21" x14ac:dyDescent="0.25">
      <c r="A8391" t="s">
        <v>31507</v>
      </c>
      <c r="B8391">
        <v>1</v>
      </c>
      <c r="C8391" t="s">
        <v>79</v>
      </c>
      <c r="D8391" t="s">
        <v>114</v>
      </c>
      <c r="E8391" t="s">
        <v>31508</v>
      </c>
      <c r="F8391" t="s">
        <v>5012</v>
      </c>
      <c r="G8391" t="s">
        <v>72</v>
      </c>
      <c r="H8391" t="s">
        <v>129</v>
      </c>
      <c r="I8391" t="s">
        <v>22</v>
      </c>
      <c r="J8391" t="s">
        <v>141</v>
      </c>
      <c r="K8391" t="s">
        <v>31509</v>
      </c>
      <c r="L8391" t="s">
        <v>31510</v>
      </c>
      <c r="M8391">
        <v>2.2238888879999998</v>
      </c>
      <c r="N8391">
        <v>0</v>
      </c>
      <c r="O8391">
        <v>0</v>
      </c>
      <c r="P8391">
        <v>0</v>
      </c>
      <c r="Q8391">
        <v>17</v>
      </c>
      <c r="R8391">
        <v>0</v>
      </c>
      <c r="S8391">
        <v>0</v>
      </c>
      <c r="T8391">
        <v>0</v>
      </c>
      <c r="U8391">
        <v>37.806111000000001</v>
      </c>
    </row>
    <row r="8392" spans="1:21" x14ac:dyDescent="0.25">
      <c r="A8392" t="s">
        <v>31511</v>
      </c>
      <c r="B8392">
        <v>1</v>
      </c>
      <c r="C8392" t="s">
        <v>79</v>
      </c>
      <c r="D8392" t="s">
        <v>114</v>
      </c>
      <c r="E8392" t="s">
        <v>31512</v>
      </c>
      <c r="F8392" t="s">
        <v>5012</v>
      </c>
      <c r="G8392" t="s">
        <v>72</v>
      </c>
      <c r="H8392" t="s">
        <v>129</v>
      </c>
      <c r="I8392" t="s">
        <v>22</v>
      </c>
      <c r="J8392" t="s">
        <v>141</v>
      </c>
      <c r="K8392" t="s">
        <v>31513</v>
      </c>
      <c r="L8392" t="s">
        <v>31514</v>
      </c>
      <c r="M8392">
        <v>2.7086111110000002</v>
      </c>
      <c r="N8392">
        <v>0</v>
      </c>
      <c r="O8392">
        <v>0</v>
      </c>
      <c r="P8392">
        <v>1</v>
      </c>
      <c r="Q8392">
        <v>35</v>
      </c>
      <c r="R8392">
        <v>0</v>
      </c>
      <c r="S8392">
        <v>0</v>
      </c>
      <c r="T8392">
        <v>2.7086109999999999</v>
      </c>
      <c r="U8392">
        <v>94.801389</v>
      </c>
    </row>
    <row r="8393" spans="1:21" x14ac:dyDescent="0.25">
      <c r="A8393" t="s">
        <v>31515</v>
      </c>
      <c r="B8393">
        <v>1</v>
      </c>
      <c r="C8393" t="s">
        <v>79</v>
      </c>
      <c r="D8393" t="s">
        <v>114</v>
      </c>
      <c r="E8393" t="s">
        <v>31516</v>
      </c>
      <c r="F8393" t="s">
        <v>5012</v>
      </c>
      <c r="G8393" t="s">
        <v>72</v>
      </c>
      <c r="H8393" t="s">
        <v>129</v>
      </c>
      <c r="I8393" t="s">
        <v>22</v>
      </c>
      <c r="J8393" t="s">
        <v>141</v>
      </c>
      <c r="K8393" t="s">
        <v>31517</v>
      </c>
      <c r="L8393" t="s">
        <v>31518</v>
      </c>
      <c r="M8393">
        <v>1.1602777769999999</v>
      </c>
      <c r="N8393">
        <v>0</v>
      </c>
      <c r="O8393">
        <v>0</v>
      </c>
      <c r="P8393">
        <v>1</v>
      </c>
      <c r="Q8393">
        <v>45</v>
      </c>
      <c r="R8393">
        <v>0</v>
      </c>
      <c r="S8393">
        <v>0</v>
      </c>
      <c r="T8393">
        <v>1.1602779999999999</v>
      </c>
      <c r="U8393">
        <v>52.212499999999999</v>
      </c>
    </row>
    <row r="8394" spans="1:21" x14ac:dyDescent="0.25">
      <c r="A8394" t="s">
        <v>31519</v>
      </c>
      <c r="B8394">
        <v>1</v>
      </c>
      <c r="C8394" t="s">
        <v>79</v>
      </c>
      <c r="D8394" t="s">
        <v>114</v>
      </c>
      <c r="E8394" t="s">
        <v>31520</v>
      </c>
      <c r="F8394" t="s">
        <v>140</v>
      </c>
      <c r="G8394" t="s">
        <v>72</v>
      </c>
      <c r="H8394" t="s">
        <v>129</v>
      </c>
      <c r="I8394" t="s">
        <v>22</v>
      </c>
      <c r="J8394" t="s">
        <v>141</v>
      </c>
      <c r="K8394" t="s">
        <v>31521</v>
      </c>
      <c r="L8394" t="s">
        <v>31522</v>
      </c>
      <c r="M8394">
        <v>8.3888887999999995E-2</v>
      </c>
      <c r="N8394">
        <v>0</v>
      </c>
      <c r="O8394">
        <v>0</v>
      </c>
      <c r="P8394">
        <v>19</v>
      </c>
      <c r="Q8394">
        <v>298</v>
      </c>
      <c r="R8394">
        <v>0</v>
      </c>
      <c r="S8394">
        <v>0</v>
      </c>
      <c r="T8394">
        <v>1.5938889999999999</v>
      </c>
      <c r="U8394">
        <v>24.998888999999998</v>
      </c>
    </row>
    <row r="8395" spans="1:21" x14ac:dyDescent="0.25">
      <c r="A8395" t="s">
        <v>31523</v>
      </c>
      <c r="B8395">
        <v>1</v>
      </c>
      <c r="C8395" t="s">
        <v>79</v>
      </c>
      <c r="D8395" t="s">
        <v>114</v>
      </c>
      <c r="E8395" t="s">
        <v>31516</v>
      </c>
      <c r="F8395" t="s">
        <v>5012</v>
      </c>
      <c r="G8395" t="s">
        <v>72</v>
      </c>
      <c r="H8395" t="s">
        <v>129</v>
      </c>
      <c r="I8395" t="s">
        <v>22</v>
      </c>
      <c r="J8395" t="s">
        <v>141</v>
      </c>
      <c r="K8395" t="s">
        <v>31524</v>
      </c>
      <c r="L8395" t="s">
        <v>31525</v>
      </c>
      <c r="M8395">
        <v>1.0275000000000001</v>
      </c>
      <c r="N8395">
        <v>0</v>
      </c>
      <c r="O8395">
        <v>0</v>
      </c>
      <c r="P8395">
        <v>1</v>
      </c>
      <c r="Q8395">
        <v>45</v>
      </c>
      <c r="R8395">
        <v>0</v>
      </c>
      <c r="S8395">
        <v>0</v>
      </c>
      <c r="T8395">
        <v>1.0275000000000001</v>
      </c>
      <c r="U8395">
        <v>46.237499999999997</v>
      </c>
    </row>
    <row r="8396" spans="1:21" x14ac:dyDescent="0.25">
      <c r="A8396" t="s">
        <v>31526</v>
      </c>
      <c r="B8396">
        <v>1</v>
      </c>
      <c r="C8396" t="s">
        <v>79</v>
      </c>
      <c r="D8396" t="s">
        <v>114</v>
      </c>
      <c r="E8396" t="s">
        <v>31527</v>
      </c>
      <c r="F8396" t="s">
        <v>140</v>
      </c>
      <c r="G8396" t="s">
        <v>72</v>
      </c>
      <c r="H8396" t="s">
        <v>129</v>
      </c>
      <c r="I8396" t="s">
        <v>22</v>
      </c>
      <c r="J8396" t="s">
        <v>141</v>
      </c>
      <c r="K8396" t="s">
        <v>31528</v>
      </c>
      <c r="L8396" t="s">
        <v>31529</v>
      </c>
      <c r="M8396">
        <v>0.32500000000000001</v>
      </c>
      <c r="N8396">
        <v>0</v>
      </c>
      <c r="O8396">
        <v>0</v>
      </c>
      <c r="P8396">
        <v>1</v>
      </c>
      <c r="Q8396">
        <v>111</v>
      </c>
      <c r="R8396">
        <v>0</v>
      </c>
      <c r="S8396">
        <v>0</v>
      </c>
      <c r="T8396">
        <v>0.32500000000000001</v>
      </c>
      <c r="U8396">
        <v>36.075000000000003</v>
      </c>
    </row>
    <row r="8397" spans="1:21" x14ac:dyDescent="0.25">
      <c r="A8397" t="s">
        <v>31530</v>
      </c>
      <c r="B8397">
        <v>1</v>
      </c>
      <c r="C8397" t="s">
        <v>78</v>
      </c>
      <c r="D8397" t="s">
        <v>96</v>
      </c>
      <c r="E8397" t="s">
        <v>31531</v>
      </c>
      <c r="F8397" t="s">
        <v>4991</v>
      </c>
      <c r="G8397" t="s">
        <v>71</v>
      </c>
      <c r="H8397" t="s">
        <v>129</v>
      </c>
      <c r="I8397" t="s">
        <v>22</v>
      </c>
      <c r="J8397" t="s">
        <v>141</v>
      </c>
      <c r="K8397" t="s">
        <v>31532</v>
      </c>
      <c r="L8397" t="s">
        <v>31533</v>
      </c>
      <c r="M8397">
        <v>5.454722222</v>
      </c>
      <c r="N8397">
        <v>0</v>
      </c>
      <c r="O8397">
        <v>1</v>
      </c>
      <c r="P8397">
        <v>0</v>
      </c>
      <c r="Q8397">
        <v>0</v>
      </c>
      <c r="R8397">
        <v>0</v>
      </c>
      <c r="S8397">
        <v>5.4547220000000003</v>
      </c>
      <c r="T8397">
        <v>0</v>
      </c>
      <c r="U8397">
        <v>0</v>
      </c>
    </row>
    <row r="8398" spans="1:21" x14ac:dyDescent="0.25">
      <c r="A8398" t="s">
        <v>31534</v>
      </c>
      <c r="B8398">
        <v>1</v>
      </c>
      <c r="C8398" t="s">
        <v>78</v>
      </c>
      <c r="D8398" t="s">
        <v>105</v>
      </c>
      <c r="E8398" t="s">
        <v>31535</v>
      </c>
      <c r="F8398" t="s">
        <v>4991</v>
      </c>
      <c r="G8398" t="s">
        <v>71</v>
      </c>
      <c r="H8398" t="s">
        <v>129</v>
      </c>
      <c r="I8398" t="s">
        <v>22</v>
      </c>
      <c r="J8398" t="s">
        <v>141</v>
      </c>
      <c r="K8398" t="s">
        <v>31536</v>
      </c>
      <c r="L8398" t="s">
        <v>31537</v>
      </c>
      <c r="M8398">
        <v>3.3513888879999998</v>
      </c>
      <c r="N8398">
        <v>0</v>
      </c>
      <c r="O8398">
        <v>0</v>
      </c>
      <c r="P8398">
        <v>0</v>
      </c>
      <c r="Q8398">
        <v>1</v>
      </c>
      <c r="R8398">
        <v>0</v>
      </c>
      <c r="S8398">
        <v>0</v>
      </c>
      <c r="T8398">
        <v>0</v>
      </c>
      <c r="U8398">
        <v>3.3513890000000002</v>
      </c>
    </row>
    <row r="8399" spans="1:21" x14ac:dyDescent="0.25">
      <c r="A8399" t="s">
        <v>31538</v>
      </c>
      <c r="B8399">
        <v>1</v>
      </c>
      <c r="C8399" t="s">
        <v>78</v>
      </c>
      <c r="D8399" t="s">
        <v>96</v>
      </c>
      <c r="E8399" t="s">
        <v>31539</v>
      </c>
      <c r="F8399" t="s">
        <v>4991</v>
      </c>
      <c r="G8399" t="s">
        <v>71</v>
      </c>
      <c r="H8399" t="s">
        <v>129</v>
      </c>
      <c r="I8399" t="s">
        <v>22</v>
      </c>
      <c r="J8399" t="s">
        <v>141</v>
      </c>
      <c r="K8399" t="s">
        <v>31540</v>
      </c>
      <c r="L8399" t="s">
        <v>31541</v>
      </c>
      <c r="M8399">
        <v>2.849444444</v>
      </c>
      <c r="N8399">
        <v>0</v>
      </c>
      <c r="O8399">
        <v>2</v>
      </c>
      <c r="P8399">
        <v>0</v>
      </c>
      <c r="Q8399">
        <v>0</v>
      </c>
      <c r="R8399">
        <v>0</v>
      </c>
      <c r="S8399">
        <v>5.6988890000000003</v>
      </c>
      <c r="T8399">
        <v>0</v>
      </c>
      <c r="U8399">
        <v>0</v>
      </c>
    </row>
    <row r="8400" spans="1:21" x14ac:dyDescent="0.25">
      <c r="A8400" t="s">
        <v>31542</v>
      </c>
      <c r="B8400">
        <v>1</v>
      </c>
      <c r="C8400" t="s">
        <v>78</v>
      </c>
      <c r="D8400" t="s">
        <v>96</v>
      </c>
      <c r="E8400" t="s">
        <v>31543</v>
      </c>
      <c r="F8400" t="s">
        <v>4991</v>
      </c>
      <c r="G8400" t="s">
        <v>71</v>
      </c>
      <c r="H8400" t="s">
        <v>129</v>
      </c>
      <c r="I8400" t="s">
        <v>22</v>
      </c>
      <c r="J8400" t="s">
        <v>141</v>
      </c>
      <c r="K8400" t="s">
        <v>31544</v>
      </c>
      <c r="L8400" t="s">
        <v>31545</v>
      </c>
      <c r="M8400">
        <v>2.6455555550000001</v>
      </c>
      <c r="N8400">
        <v>0</v>
      </c>
      <c r="O8400">
        <v>1</v>
      </c>
      <c r="P8400">
        <v>0</v>
      </c>
      <c r="Q8400">
        <v>0</v>
      </c>
      <c r="R8400">
        <v>0</v>
      </c>
      <c r="S8400">
        <v>2.645556</v>
      </c>
      <c r="T8400">
        <v>0</v>
      </c>
      <c r="U8400">
        <v>0</v>
      </c>
    </row>
    <row r="8401" spans="1:21" x14ac:dyDescent="0.25">
      <c r="A8401" t="s">
        <v>31546</v>
      </c>
      <c r="B8401">
        <v>1</v>
      </c>
      <c r="C8401" t="s">
        <v>78</v>
      </c>
      <c r="D8401" t="s">
        <v>96</v>
      </c>
      <c r="E8401" t="s">
        <v>31547</v>
      </c>
      <c r="F8401" t="s">
        <v>177</v>
      </c>
      <c r="G8401" t="s">
        <v>71</v>
      </c>
      <c r="H8401" t="s">
        <v>129</v>
      </c>
      <c r="I8401" t="s">
        <v>22</v>
      </c>
      <c r="J8401" t="s">
        <v>130</v>
      </c>
      <c r="K8401" t="s">
        <v>31548</v>
      </c>
      <c r="L8401" t="s">
        <v>31549</v>
      </c>
      <c r="M8401">
        <v>6.0497222219999998</v>
      </c>
      <c r="N8401">
        <v>0</v>
      </c>
      <c r="O8401">
        <v>144</v>
      </c>
      <c r="P8401">
        <v>1</v>
      </c>
      <c r="Q8401">
        <v>15</v>
      </c>
      <c r="R8401">
        <v>0</v>
      </c>
      <c r="S8401">
        <v>871.16</v>
      </c>
      <c r="T8401">
        <v>6.049722</v>
      </c>
      <c r="U8401">
        <v>90.745833000000005</v>
      </c>
    </row>
    <row r="8402" spans="1:21" x14ac:dyDescent="0.25">
      <c r="A8402" t="s">
        <v>31550</v>
      </c>
      <c r="B8402">
        <v>1</v>
      </c>
      <c r="C8402" t="s">
        <v>78</v>
      </c>
      <c r="D8402" t="s">
        <v>91</v>
      </c>
      <c r="E8402" t="s">
        <v>31551</v>
      </c>
      <c r="F8402" t="s">
        <v>4991</v>
      </c>
      <c r="G8402" t="s">
        <v>71</v>
      </c>
      <c r="H8402" t="s">
        <v>129</v>
      </c>
      <c r="I8402" t="s">
        <v>22</v>
      </c>
      <c r="J8402" t="s">
        <v>141</v>
      </c>
      <c r="K8402" t="s">
        <v>31552</v>
      </c>
      <c r="L8402" t="s">
        <v>31553</v>
      </c>
      <c r="M8402">
        <v>4.170833333</v>
      </c>
      <c r="N8402">
        <v>0</v>
      </c>
      <c r="O8402">
        <v>1</v>
      </c>
      <c r="P8402">
        <v>0</v>
      </c>
      <c r="Q8402">
        <v>0</v>
      </c>
      <c r="R8402">
        <v>0</v>
      </c>
      <c r="S8402">
        <v>4.170833</v>
      </c>
      <c r="T8402">
        <v>0</v>
      </c>
      <c r="U8402">
        <v>0</v>
      </c>
    </row>
    <row r="8403" spans="1:21" x14ac:dyDescent="0.25">
      <c r="A8403" t="s">
        <v>31554</v>
      </c>
      <c r="B8403">
        <v>1</v>
      </c>
      <c r="C8403" t="s">
        <v>78</v>
      </c>
      <c r="D8403" t="s">
        <v>105</v>
      </c>
      <c r="E8403" t="s">
        <v>31555</v>
      </c>
      <c r="F8403" t="s">
        <v>4991</v>
      </c>
      <c r="G8403" t="s">
        <v>71</v>
      </c>
      <c r="H8403" t="s">
        <v>129</v>
      </c>
      <c r="I8403" t="s">
        <v>22</v>
      </c>
      <c r="J8403" t="s">
        <v>141</v>
      </c>
      <c r="K8403" t="s">
        <v>31556</v>
      </c>
      <c r="L8403" t="s">
        <v>31557</v>
      </c>
      <c r="M8403">
        <v>2.7850000000000001</v>
      </c>
      <c r="N8403">
        <v>0</v>
      </c>
      <c r="O8403">
        <v>1</v>
      </c>
      <c r="P8403">
        <v>0</v>
      </c>
      <c r="Q8403">
        <v>0</v>
      </c>
      <c r="R8403">
        <v>0</v>
      </c>
      <c r="S8403">
        <v>2.7850000000000001</v>
      </c>
      <c r="T8403">
        <v>0</v>
      </c>
      <c r="U8403">
        <v>0</v>
      </c>
    </row>
    <row r="8404" spans="1:21" x14ac:dyDescent="0.25">
      <c r="A8404" t="s">
        <v>31558</v>
      </c>
      <c r="B8404">
        <v>1</v>
      </c>
      <c r="C8404" t="s">
        <v>78</v>
      </c>
      <c r="D8404" t="s">
        <v>98</v>
      </c>
      <c r="E8404" t="s">
        <v>31559</v>
      </c>
      <c r="F8404" t="s">
        <v>4991</v>
      </c>
      <c r="G8404" t="s">
        <v>71</v>
      </c>
      <c r="H8404" t="s">
        <v>129</v>
      </c>
      <c r="I8404" t="s">
        <v>22</v>
      </c>
      <c r="J8404" t="s">
        <v>141</v>
      </c>
      <c r="K8404" t="s">
        <v>31560</v>
      </c>
      <c r="L8404" t="s">
        <v>31561</v>
      </c>
      <c r="M8404">
        <v>1.411944444</v>
      </c>
      <c r="N8404">
        <v>0</v>
      </c>
      <c r="O8404">
        <v>1</v>
      </c>
      <c r="P8404">
        <v>0</v>
      </c>
      <c r="Q8404">
        <v>0</v>
      </c>
      <c r="R8404">
        <v>0</v>
      </c>
      <c r="S8404">
        <v>1.4119440000000001</v>
      </c>
      <c r="T8404">
        <v>0</v>
      </c>
      <c r="U8404">
        <v>0</v>
      </c>
    </row>
    <row r="8405" spans="1:21" x14ac:dyDescent="0.25">
      <c r="A8405" t="s">
        <v>31562</v>
      </c>
      <c r="B8405">
        <v>1</v>
      </c>
      <c r="C8405" t="s">
        <v>78</v>
      </c>
      <c r="D8405" t="s">
        <v>98</v>
      </c>
      <c r="E8405" t="s">
        <v>31563</v>
      </c>
      <c r="F8405" t="s">
        <v>4991</v>
      </c>
      <c r="G8405" t="s">
        <v>71</v>
      </c>
      <c r="H8405" t="s">
        <v>129</v>
      </c>
      <c r="I8405" t="s">
        <v>22</v>
      </c>
      <c r="J8405" t="s">
        <v>141</v>
      </c>
      <c r="K8405" t="s">
        <v>31564</v>
      </c>
      <c r="L8405" t="s">
        <v>31565</v>
      </c>
      <c r="M8405">
        <v>3.2536111110000001</v>
      </c>
      <c r="N8405">
        <v>0</v>
      </c>
      <c r="O8405">
        <v>1</v>
      </c>
      <c r="P8405">
        <v>0</v>
      </c>
      <c r="Q8405">
        <v>0</v>
      </c>
      <c r="R8405">
        <v>0</v>
      </c>
      <c r="S8405">
        <v>3.2536109999999998</v>
      </c>
      <c r="T8405">
        <v>0</v>
      </c>
      <c r="U8405">
        <v>0</v>
      </c>
    </row>
    <row r="8406" spans="1:21" x14ac:dyDescent="0.25">
      <c r="A8406" t="s">
        <v>31566</v>
      </c>
      <c r="B8406">
        <v>1</v>
      </c>
      <c r="C8406" t="s">
        <v>79</v>
      </c>
      <c r="D8406" t="s">
        <v>122</v>
      </c>
      <c r="E8406" t="s">
        <v>31567</v>
      </c>
      <c r="F8406" t="s">
        <v>4991</v>
      </c>
      <c r="G8406" t="s">
        <v>71</v>
      </c>
      <c r="H8406" t="s">
        <v>129</v>
      </c>
      <c r="I8406" t="s">
        <v>22</v>
      </c>
      <c r="J8406" t="s">
        <v>141</v>
      </c>
      <c r="K8406" t="s">
        <v>31568</v>
      </c>
      <c r="L8406" t="s">
        <v>31569</v>
      </c>
      <c r="M8406">
        <v>0.52666666600000001</v>
      </c>
      <c r="N8406">
        <v>0</v>
      </c>
      <c r="O8406">
        <v>0</v>
      </c>
      <c r="P8406">
        <v>0</v>
      </c>
      <c r="Q8406">
        <v>1</v>
      </c>
      <c r="R8406">
        <v>0</v>
      </c>
      <c r="S8406">
        <v>0</v>
      </c>
      <c r="T8406">
        <v>0</v>
      </c>
      <c r="U8406">
        <v>0.526667</v>
      </c>
    </row>
    <row r="8407" spans="1:21" x14ac:dyDescent="0.25">
      <c r="A8407" t="s">
        <v>31570</v>
      </c>
      <c r="B8407">
        <v>1</v>
      </c>
      <c r="C8407" t="s">
        <v>78</v>
      </c>
      <c r="D8407" t="s">
        <v>81</v>
      </c>
      <c r="E8407" t="s">
        <v>31571</v>
      </c>
      <c r="F8407" t="s">
        <v>5012</v>
      </c>
      <c r="G8407" t="s">
        <v>72</v>
      </c>
      <c r="H8407" t="s">
        <v>129</v>
      </c>
      <c r="I8407" t="s">
        <v>22</v>
      </c>
      <c r="J8407" t="s">
        <v>141</v>
      </c>
      <c r="K8407" t="s">
        <v>31572</v>
      </c>
      <c r="L8407" t="s">
        <v>31573</v>
      </c>
      <c r="M8407">
        <v>2.0419444439999999</v>
      </c>
      <c r="N8407">
        <v>0</v>
      </c>
      <c r="O8407">
        <v>0</v>
      </c>
      <c r="P8407">
        <v>2</v>
      </c>
      <c r="Q8407">
        <v>11</v>
      </c>
      <c r="R8407">
        <v>0</v>
      </c>
      <c r="S8407">
        <v>0</v>
      </c>
      <c r="T8407">
        <v>4.0838890000000001</v>
      </c>
      <c r="U8407">
        <v>22.461389</v>
      </c>
    </row>
    <row r="8408" spans="1:21" x14ac:dyDescent="0.25">
      <c r="A8408" t="s">
        <v>31574</v>
      </c>
      <c r="B8408">
        <v>1</v>
      </c>
      <c r="C8408" t="s">
        <v>79</v>
      </c>
      <c r="D8408" t="s">
        <v>121</v>
      </c>
      <c r="E8408" t="s">
        <v>31575</v>
      </c>
      <c r="F8408" t="s">
        <v>4986</v>
      </c>
      <c r="G8408" t="s">
        <v>71</v>
      </c>
      <c r="H8408" t="s">
        <v>129</v>
      </c>
      <c r="I8408" t="s">
        <v>22</v>
      </c>
      <c r="J8408" t="s">
        <v>141</v>
      </c>
      <c r="K8408" t="s">
        <v>31576</v>
      </c>
      <c r="L8408" t="s">
        <v>31577</v>
      </c>
      <c r="M8408">
        <v>1.2336111110000001</v>
      </c>
      <c r="N8408">
        <v>0</v>
      </c>
      <c r="O8408">
        <v>3</v>
      </c>
      <c r="P8408">
        <v>0</v>
      </c>
      <c r="Q8408">
        <v>0</v>
      </c>
      <c r="R8408">
        <v>0</v>
      </c>
      <c r="S8408">
        <v>3.7008329999999998</v>
      </c>
      <c r="T8408">
        <v>0</v>
      </c>
      <c r="U8408">
        <v>0</v>
      </c>
    </row>
    <row r="8409" spans="1:21" x14ac:dyDescent="0.25">
      <c r="A8409" t="s">
        <v>31578</v>
      </c>
      <c r="B8409">
        <v>1</v>
      </c>
      <c r="C8409" t="s">
        <v>79</v>
      </c>
      <c r="D8409" t="s">
        <v>121</v>
      </c>
      <c r="E8409" t="s">
        <v>31579</v>
      </c>
      <c r="F8409" t="s">
        <v>5470</v>
      </c>
      <c r="G8409" t="s">
        <v>71</v>
      </c>
      <c r="H8409" t="s">
        <v>129</v>
      </c>
      <c r="I8409" t="s">
        <v>22</v>
      </c>
      <c r="J8409" t="s">
        <v>141</v>
      </c>
      <c r="K8409" t="s">
        <v>31580</v>
      </c>
      <c r="L8409" t="s">
        <v>31581</v>
      </c>
      <c r="M8409">
        <v>0.34527777700000001</v>
      </c>
      <c r="N8409">
        <v>0</v>
      </c>
      <c r="O8409">
        <v>69</v>
      </c>
      <c r="P8409">
        <v>1</v>
      </c>
      <c r="Q8409">
        <v>0</v>
      </c>
      <c r="R8409">
        <v>0</v>
      </c>
      <c r="S8409">
        <v>23.824166999999999</v>
      </c>
      <c r="T8409">
        <v>0.34527799999999997</v>
      </c>
      <c r="U8409">
        <v>0</v>
      </c>
    </row>
    <row r="8410" spans="1:21" x14ac:dyDescent="0.25">
      <c r="A8410" t="s">
        <v>31582</v>
      </c>
      <c r="B8410">
        <v>1</v>
      </c>
      <c r="C8410" t="s">
        <v>79</v>
      </c>
      <c r="D8410" t="s">
        <v>121</v>
      </c>
      <c r="E8410" t="s">
        <v>31579</v>
      </c>
      <c r="F8410" t="s">
        <v>5470</v>
      </c>
      <c r="G8410" t="s">
        <v>71</v>
      </c>
      <c r="H8410" t="s">
        <v>129</v>
      </c>
      <c r="I8410" t="s">
        <v>22</v>
      </c>
      <c r="J8410" t="s">
        <v>141</v>
      </c>
      <c r="K8410" t="s">
        <v>31583</v>
      </c>
      <c r="L8410" t="s">
        <v>31584</v>
      </c>
      <c r="M8410">
        <v>1.045833333</v>
      </c>
      <c r="N8410">
        <v>0</v>
      </c>
      <c r="O8410">
        <v>69</v>
      </c>
      <c r="P8410">
        <v>1</v>
      </c>
      <c r="Q8410">
        <v>0</v>
      </c>
      <c r="R8410">
        <v>0</v>
      </c>
      <c r="S8410">
        <v>72.162499999999994</v>
      </c>
      <c r="T8410">
        <v>1.045833</v>
      </c>
      <c r="U8410">
        <v>0</v>
      </c>
    </row>
    <row r="8411" spans="1:21" x14ac:dyDescent="0.25">
      <c r="A8411" t="s">
        <v>31585</v>
      </c>
      <c r="B8411">
        <v>1</v>
      </c>
      <c r="C8411" t="s">
        <v>79</v>
      </c>
      <c r="D8411" t="s">
        <v>121</v>
      </c>
      <c r="E8411" t="s">
        <v>31586</v>
      </c>
      <c r="F8411" t="s">
        <v>4986</v>
      </c>
      <c r="G8411" t="s">
        <v>71</v>
      </c>
      <c r="H8411" t="s">
        <v>129</v>
      </c>
      <c r="I8411" t="s">
        <v>22</v>
      </c>
      <c r="J8411" t="s">
        <v>141</v>
      </c>
      <c r="K8411" t="s">
        <v>31587</v>
      </c>
      <c r="L8411" t="s">
        <v>31588</v>
      </c>
      <c r="M8411">
        <v>0.93361111100000005</v>
      </c>
      <c r="N8411">
        <v>0</v>
      </c>
      <c r="O8411">
        <v>26</v>
      </c>
      <c r="P8411">
        <v>0</v>
      </c>
      <c r="Q8411">
        <v>0</v>
      </c>
      <c r="R8411">
        <v>0</v>
      </c>
      <c r="S8411">
        <v>24.273889</v>
      </c>
      <c r="T8411">
        <v>0</v>
      </c>
      <c r="U8411">
        <v>0</v>
      </c>
    </row>
    <row r="8412" spans="1:21" x14ac:dyDescent="0.25">
      <c r="A8412" t="s">
        <v>31589</v>
      </c>
      <c r="B8412">
        <v>1</v>
      </c>
      <c r="C8412" t="s">
        <v>79</v>
      </c>
      <c r="D8412" t="s">
        <v>121</v>
      </c>
      <c r="E8412" t="s">
        <v>31579</v>
      </c>
      <c r="F8412" t="s">
        <v>5470</v>
      </c>
      <c r="G8412" t="s">
        <v>71</v>
      </c>
      <c r="H8412" t="s">
        <v>129</v>
      </c>
      <c r="I8412" t="s">
        <v>22</v>
      </c>
      <c r="J8412" t="s">
        <v>141</v>
      </c>
      <c r="K8412" t="s">
        <v>31590</v>
      </c>
      <c r="L8412" t="s">
        <v>31591</v>
      </c>
      <c r="M8412">
        <v>1.5666666659999999</v>
      </c>
      <c r="N8412">
        <v>0</v>
      </c>
      <c r="O8412">
        <v>69</v>
      </c>
      <c r="P8412">
        <v>1</v>
      </c>
      <c r="Q8412">
        <v>0</v>
      </c>
      <c r="R8412">
        <v>0</v>
      </c>
      <c r="S8412">
        <v>108.1</v>
      </c>
      <c r="T8412">
        <v>1.566667</v>
      </c>
      <c r="U8412">
        <v>0</v>
      </c>
    </row>
    <row r="8413" spans="1:21" x14ac:dyDescent="0.25">
      <c r="A8413" t="s">
        <v>31592</v>
      </c>
      <c r="B8413">
        <v>1</v>
      </c>
      <c r="C8413" t="s">
        <v>79</v>
      </c>
      <c r="D8413" t="s">
        <v>120</v>
      </c>
      <c r="E8413" t="s">
        <v>597</v>
      </c>
      <c r="F8413" t="s">
        <v>5012</v>
      </c>
      <c r="G8413" t="s">
        <v>72</v>
      </c>
      <c r="H8413" t="s">
        <v>129</v>
      </c>
      <c r="I8413" t="s">
        <v>22</v>
      </c>
      <c r="J8413" t="s">
        <v>141</v>
      </c>
      <c r="K8413" t="s">
        <v>31593</v>
      </c>
      <c r="L8413" t="s">
        <v>31594</v>
      </c>
      <c r="M8413">
        <v>0.278888888</v>
      </c>
      <c r="N8413">
        <v>3</v>
      </c>
      <c r="O8413">
        <v>399</v>
      </c>
      <c r="P8413">
        <v>0</v>
      </c>
      <c r="Q8413">
        <v>0</v>
      </c>
      <c r="R8413">
        <v>0.83666700000000005</v>
      </c>
      <c r="S8413">
        <v>111.27666600000001</v>
      </c>
      <c r="T8413">
        <v>0</v>
      </c>
      <c r="U8413">
        <v>0</v>
      </c>
    </row>
    <row r="8414" spans="1:21" x14ac:dyDescent="0.25">
      <c r="A8414" t="s">
        <v>31595</v>
      </c>
      <c r="B8414">
        <v>1</v>
      </c>
      <c r="C8414" t="s">
        <v>78</v>
      </c>
      <c r="D8414" t="s">
        <v>84</v>
      </c>
      <c r="E8414" t="s">
        <v>31596</v>
      </c>
      <c r="F8414" t="s">
        <v>4991</v>
      </c>
      <c r="G8414" t="s">
        <v>71</v>
      </c>
      <c r="H8414" t="s">
        <v>129</v>
      </c>
      <c r="I8414" t="s">
        <v>22</v>
      </c>
      <c r="J8414" t="s">
        <v>141</v>
      </c>
      <c r="K8414" t="s">
        <v>31597</v>
      </c>
      <c r="L8414" t="s">
        <v>31598</v>
      </c>
      <c r="M8414">
        <v>4.4858333330000004</v>
      </c>
      <c r="N8414">
        <v>0</v>
      </c>
      <c r="O8414">
        <v>1</v>
      </c>
      <c r="P8414">
        <v>0</v>
      </c>
      <c r="Q8414">
        <v>0</v>
      </c>
      <c r="R8414">
        <v>0</v>
      </c>
      <c r="S8414">
        <v>4.4858330000000004</v>
      </c>
      <c r="T8414">
        <v>0</v>
      </c>
      <c r="U8414">
        <v>0</v>
      </c>
    </row>
    <row r="8415" spans="1:21" x14ac:dyDescent="0.25">
      <c r="A8415" t="s">
        <v>31599</v>
      </c>
      <c r="B8415">
        <v>1</v>
      </c>
      <c r="C8415" t="s">
        <v>78</v>
      </c>
      <c r="D8415" t="s">
        <v>84</v>
      </c>
      <c r="E8415" t="s">
        <v>31596</v>
      </c>
      <c r="F8415" t="s">
        <v>4991</v>
      </c>
      <c r="G8415" t="s">
        <v>71</v>
      </c>
      <c r="H8415" t="s">
        <v>129</v>
      </c>
      <c r="I8415" t="s">
        <v>22</v>
      </c>
      <c r="J8415" t="s">
        <v>141</v>
      </c>
      <c r="K8415" t="s">
        <v>31600</v>
      </c>
      <c r="L8415" t="s">
        <v>31601</v>
      </c>
      <c r="M8415">
        <v>1.71</v>
      </c>
      <c r="N8415">
        <v>0</v>
      </c>
      <c r="O8415">
        <v>1</v>
      </c>
      <c r="P8415">
        <v>0</v>
      </c>
      <c r="Q8415">
        <v>0</v>
      </c>
      <c r="R8415">
        <v>0</v>
      </c>
      <c r="S8415">
        <v>1.71</v>
      </c>
      <c r="T8415">
        <v>0</v>
      </c>
      <c r="U8415">
        <v>0</v>
      </c>
    </row>
    <row r="8416" spans="1:21" x14ac:dyDescent="0.25">
      <c r="A8416" t="s">
        <v>31602</v>
      </c>
      <c r="B8416">
        <v>1</v>
      </c>
      <c r="C8416" t="s">
        <v>79</v>
      </c>
      <c r="D8416" t="s">
        <v>117</v>
      </c>
      <c r="E8416" t="s">
        <v>31603</v>
      </c>
      <c r="F8416" t="s">
        <v>4996</v>
      </c>
      <c r="G8416" t="s">
        <v>71</v>
      </c>
      <c r="H8416" t="s">
        <v>129</v>
      </c>
      <c r="I8416" t="s">
        <v>22</v>
      </c>
      <c r="J8416" t="s">
        <v>141</v>
      </c>
      <c r="K8416" t="s">
        <v>31604</v>
      </c>
      <c r="L8416" t="s">
        <v>31605</v>
      </c>
      <c r="M8416">
        <v>0.41416666600000002</v>
      </c>
      <c r="N8416">
        <v>0</v>
      </c>
      <c r="O8416">
        <v>107</v>
      </c>
      <c r="P8416">
        <v>0</v>
      </c>
      <c r="Q8416">
        <v>2</v>
      </c>
      <c r="R8416">
        <v>0</v>
      </c>
      <c r="S8416">
        <v>44.315832999999998</v>
      </c>
      <c r="T8416">
        <v>0</v>
      </c>
      <c r="U8416">
        <v>0.82833299999999999</v>
      </c>
    </row>
    <row r="8417" spans="1:21" x14ac:dyDescent="0.25">
      <c r="A8417" t="s">
        <v>31606</v>
      </c>
      <c r="B8417">
        <v>1</v>
      </c>
      <c r="C8417" t="s">
        <v>79</v>
      </c>
      <c r="D8417" t="s">
        <v>116</v>
      </c>
      <c r="E8417" t="s">
        <v>31607</v>
      </c>
      <c r="F8417" t="s">
        <v>5029</v>
      </c>
      <c r="G8417" t="s">
        <v>71</v>
      </c>
      <c r="H8417" t="s">
        <v>129</v>
      </c>
      <c r="I8417" t="s">
        <v>22</v>
      </c>
      <c r="J8417" t="s">
        <v>141</v>
      </c>
      <c r="K8417" t="s">
        <v>31608</v>
      </c>
      <c r="L8417" t="s">
        <v>31609</v>
      </c>
      <c r="M8417">
        <v>1.0122222219999999</v>
      </c>
      <c r="N8417">
        <v>0</v>
      </c>
      <c r="O8417">
        <v>0</v>
      </c>
      <c r="P8417">
        <v>0</v>
      </c>
      <c r="Q8417">
        <v>38</v>
      </c>
      <c r="R8417">
        <v>0</v>
      </c>
      <c r="S8417">
        <v>0</v>
      </c>
      <c r="T8417">
        <v>0</v>
      </c>
      <c r="U8417">
        <v>38.464444</v>
      </c>
    </row>
    <row r="8418" spans="1:21" x14ac:dyDescent="0.25">
      <c r="A8418" t="s">
        <v>31610</v>
      </c>
      <c r="B8418">
        <v>1</v>
      </c>
      <c r="C8418" t="s">
        <v>79</v>
      </c>
      <c r="D8418" t="s">
        <v>116</v>
      </c>
      <c r="E8418" t="s">
        <v>31611</v>
      </c>
      <c r="F8418" t="s">
        <v>4986</v>
      </c>
      <c r="G8418" t="s">
        <v>71</v>
      </c>
      <c r="H8418" t="s">
        <v>129</v>
      </c>
      <c r="I8418" t="s">
        <v>22</v>
      </c>
      <c r="J8418" t="s">
        <v>141</v>
      </c>
      <c r="K8418" t="s">
        <v>31612</v>
      </c>
      <c r="L8418" t="s">
        <v>31613</v>
      </c>
      <c r="M8418">
        <v>0.70138888799999999</v>
      </c>
      <c r="N8418">
        <v>0</v>
      </c>
      <c r="O8418">
        <v>0</v>
      </c>
      <c r="P8418">
        <v>0</v>
      </c>
      <c r="Q8418">
        <v>24</v>
      </c>
      <c r="R8418">
        <v>0</v>
      </c>
      <c r="S8418">
        <v>0</v>
      </c>
      <c r="T8418">
        <v>0</v>
      </c>
      <c r="U8418">
        <v>16.833333</v>
      </c>
    </row>
    <row r="8419" spans="1:21" x14ac:dyDescent="0.25">
      <c r="A8419" t="s">
        <v>31614</v>
      </c>
      <c r="B8419">
        <v>1</v>
      </c>
      <c r="C8419" t="s">
        <v>79</v>
      </c>
      <c r="D8419" t="s">
        <v>116</v>
      </c>
      <c r="E8419" t="s">
        <v>31615</v>
      </c>
      <c r="F8419" t="s">
        <v>5012</v>
      </c>
      <c r="G8419" t="s">
        <v>72</v>
      </c>
      <c r="H8419" t="s">
        <v>129</v>
      </c>
      <c r="I8419" t="s">
        <v>22</v>
      </c>
      <c r="J8419" t="s">
        <v>141</v>
      </c>
      <c r="K8419" t="s">
        <v>31616</v>
      </c>
      <c r="L8419" t="s">
        <v>31617</v>
      </c>
      <c r="M8419">
        <v>1.511111111</v>
      </c>
      <c r="N8419">
        <v>0</v>
      </c>
      <c r="O8419">
        <v>0</v>
      </c>
      <c r="P8419">
        <v>6</v>
      </c>
      <c r="Q8419">
        <v>504</v>
      </c>
      <c r="R8419">
        <v>0</v>
      </c>
      <c r="S8419">
        <v>0</v>
      </c>
      <c r="T8419">
        <v>9.0666670000000007</v>
      </c>
      <c r="U8419">
        <v>761.6</v>
      </c>
    </row>
    <row r="8420" spans="1:21" x14ac:dyDescent="0.25">
      <c r="A8420" t="s">
        <v>31618</v>
      </c>
      <c r="B8420">
        <v>1</v>
      </c>
      <c r="C8420" t="s">
        <v>79</v>
      </c>
      <c r="D8420" t="s">
        <v>116</v>
      </c>
      <c r="E8420" t="s">
        <v>31619</v>
      </c>
      <c r="F8420" t="s">
        <v>140</v>
      </c>
      <c r="G8420" t="s">
        <v>72</v>
      </c>
      <c r="H8420" t="s">
        <v>168</v>
      </c>
      <c r="I8420" t="s">
        <v>22</v>
      </c>
      <c r="J8420" t="s">
        <v>141</v>
      </c>
      <c r="K8420" t="s">
        <v>31620</v>
      </c>
      <c r="L8420" t="s">
        <v>31621</v>
      </c>
      <c r="M8420">
        <v>2.7777777E-2</v>
      </c>
      <c r="N8420">
        <v>0</v>
      </c>
      <c r="O8420">
        <v>0</v>
      </c>
      <c r="P8420">
        <v>63</v>
      </c>
      <c r="Q8420">
        <v>616</v>
      </c>
      <c r="R8420">
        <v>0</v>
      </c>
      <c r="S8420">
        <v>0</v>
      </c>
      <c r="T8420">
        <v>1.75</v>
      </c>
      <c r="U8420">
        <v>17.111111000000001</v>
      </c>
    </row>
    <row r="8421" spans="1:21" x14ac:dyDescent="0.25">
      <c r="A8421" t="s">
        <v>31622</v>
      </c>
      <c r="B8421">
        <v>1</v>
      </c>
      <c r="C8421" t="s">
        <v>79</v>
      </c>
      <c r="D8421" t="s">
        <v>116</v>
      </c>
      <c r="E8421" t="s">
        <v>1472</v>
      </c>
      <c r="F8421" t="s">
        <v>140</v>
      </c>
      <c r="G8421" t="s">
        <v>72</v>
      </c>
      <c r="H8421" t="s">
        <v>168</v>
      </c>
      <c r="I8421" t="s">
        <v>22</v>
      </c>
      <c r="J8421" t="s">
        <v>141</v>
      </c>
      <c r="K8421" t="s">
        <v>31623</v>
      </c>
      <c r="L8421" t="s">
        <v>31624</v>
      </c>
      <c r="M8421">
        <v>2.3055554999999998E-2</v>
      </c>
      <c r="N8421">
        <v>0</v>
      </c>
      <c r="O8421">
        <v>0</v>
      </c>
      <c r="P8421">
        <v>163</v>
      </c>
      <c r="Q8421">
        <v>1684</v>
      </c>
      <c r="R8421">
        <v>0</v>
      </c>
      <c r="S8421">
        <v>0</v>
      </c>
      <c r="T8421">
        <v>3.7580550000000001</v>
      </c>
      <c r="U8421">
        <v>38.825555000000001</v>
      </c>
    </row>
    <row r="8422" spans="1:21" x14ac:dyDescent="0.25">
      <c r="A8422" t="s">
        <v>31625</v>
      </c>
      <c r="B8422">
        <v>1</v>
      </c>
      <c r="C8422" t="s">
        <v>79</v>
      </c>
      <c r="D8422" t="s">
        <v>116</v>
      </c>
      <c r="E8422" t="s">
        <v>31626</v>
      </c>
      <c r="F8422" t="s">
        <v>5012</v>
      </c>
      <c r="G8422" t="s">
        <v>72</v>
      </c>
      <c r="H8422" t="s">
        <v>129</v>
      </c>
      <c r="I8422" t="s">
        <v>22</v>
      </c>
      <c r="J8422" t="s">
        <v>141</v>
      </c>
      <c r="K8422" t="s">
        <v>31627</v>
      </c>
      <c r="L8422" t="s">
        <v>31628</v>
      </c>
      <c r="M8422">
        <v>1.3374999999999999</v>
      </c>
      <c r="N8422">
        <v>0</v>
      </c>
      <c r="O8422">
        <v>0</v>
      </c>
      <c r="P8422">
        <v>2</v>
      </c>
      <c r="Q8422">
        <v>34</v>
      </c>
      <c r="R8422">
        <v>0</v>
      </c>
      <c r="S8422">
        <v>0</v>
      </c>
      <c r="T8422">
        <v>2.6749999999999998</v>
      </c>
      <c r="U8422">
        <v>45.475000000000001</v>
      </c>
    </row>
    <row r="8423" spans="1:21" x14ac:dyDescent="0.25">
      <c r="A8423" t="s">
        <v>31629</v>
      </c>
      <c r="B8423">
        <v>1</v>
      </c>
      <c r="C8423" t="s">
        <v>79</v>
      </c>
      <c r="D8423" t="s">
        <v>116</v>
      </c>
      <c r="E8423" t="s">
        <v>31630</v>
      </c>
      <c r="F8423" t="s">
        <v>4986</v>
      </c>
      <c r="G8423" t="s">
        <v>71</v>
      </c>
      <c r="H8423" t="s">
        <v>129</v>
      </c>
      <c r="I8423" t="s">
        <v>22</v>
      </c>
      <c r="J8423" t="s">
        <v>141</v>
      </c>
      <c r="K8423" t="s">
        <v>31631</v>
      </c>
      <c r="L8423" t="s">
        <v>31632</v>
      </c>
      <c r="M8423">
        <v>0.86111111100000004</v>
      </c>
      <c r="N8423">
        <v>0</v>
      </c>
      <c r="O8423">
        <v>0</v>
      </c>
      <c r="P8423">
        <v>0</v>
      </c>
      <c r="Q8423">
        <v>29</v>
      </c>
      <c r="R8423">
        <v>0</v>
      </c>
      <c r="S8423">
        <v>0</v>
      </c>
      <c r="T8423">
        <v>0</v>
      </c>
      <c r="U8423">
        <v>24.972221999999999</v>
      </c>
    </row>
    <row r="8424" spans="1:21" x14ac:dyDescent="0.25">
      <c r="A8424" t="s">
        <v>31633</v>
      </c>
      <c r="B8424">
        <v>1</v>
      </c>
      <c r="C8424" t="s">
        <v>79</v>
      </c>
      <c r="D8424" t="s">
        <v>116</v>
      </c>
      <c r="E8424" t="s">
        <v>31634</v>
      </c>
      <c r="F8424" t="s">
        <v>2199</v>
      </c>
      <c r="G8424" t="s">
        <v>71</v>
      </c>
      <c r="H8424" t="s">
        <v>129</v>
      </c>
      <c r="I8424" t="s">
        <v>24</v>
      </c>
      <c r="J8424" t="s">
        <v>141</v>
      </c>
      <c r="K8424" t="s">
        <v>31635</v>
      </c>
      <c r="L8424" t="s">
        <v>31636</v>
      </c>
      <c r="M8424">
        <v>2.5902777769999998</v>
      </c>
      <c r="N8424">
        <v>0</v>
      </c>
      <c r="O8424">
        <v>0</v>
      </c>
      <c r="P8424">
        <v>0</v>
      </c>
      <c r="Q8424">
        <v>8</v>
      </c>
      <c r="R8424">
        <v>0</v>
      </c>
      <c r="S8424">
        <v>0</v>
      </c>
      <c r="T8424">
        <v>0</v>
      </c>
      <c r="U8424">
        <v>20.722221999999999</v>
      </c>
    </row>
    <row r="8425" spans="1:21" x14ac:dyDescent="0.25">
      <c r="A8425" t="s">
        <v>31637</v>
      </c>
      <c r="B8425">
        <v>1</v>
      </c>
      <c r="C8425" t="s">
        <v>79</v>
      </c>
      <c r="D8425" t="s">
        <v>116</v>
      </c>
      <c r="E8425" t="s">
        <v>31638</v>
      </c>
      <c r="F8425" t="s">
        <v>4991</v>
      </c>
      <c r="G8425" t="s">
        <v>71</v>
      </c>
      <c r="H8425" t="s">
        <v>129</v>
      </c>
      <c r="I8425" t="s">
        <v>22</v>
      </c>
      <c r="J8425" t="s">
        <v>141</v>
      </c>
      <c r="K8425" t="s">
        <v>31639</v>
      </c>
      <c r="L8425" t="s">
        <v>31640</v>
      </c>
      <c r="M8425">
        <v>3.5438888880000001</v>
      </c>
      <c r="N8425">
        <v>0</v>
      </c>
      <c r="O8425">
        <v>0</v>
      </c>
      <c r="P8425">
        <v>0</v>
      </c>
      <c r="Q8425">
        <v>1</v>
      </c>
      <c r="R8425">
        <v>0</v>
      </c>
      <c r="S8425">
        <v>0</v>
      </c>
      <c r="T8425">
        <v>0</v>
      </c>
      <c r="U8425">
        <v>3.5438890000000001</v>
      </c>
    </row>
    <row r="8426" spans="1:21" x14ac:dyDescent="0.25">
      <c r="A8426" t="s">
        <v>31641</v>
      </c>
      <c r="B8426">
        <v>1</v>
      </c>
      <c r="C8426" t="s">
        <v>79</v>
      </c>
      <c r="D8426" t="s">
        <v>116</v>
      </c>
      <c r="E8426" t="s">
        <v>31642</v>
      </c>
      <c r="F8426" t="s">
        <v>4991</v>
      </c>
      <c r="G8426" t="s">
        <v>71</v>
      </c>
      <c r="H8426" t="s">
        <v>129</v>
      </c>
      <c r="I8426" t="s">
        <v>22</v>
      </c>
      <c r="J8426" t="s">
        <v>141</v>
      </c>
      <c r="K8426" t="s">
        <v>31643</v>
      </c>
      <c r="L8426" t="s">
        <v>31644</v>
      </c>
      <c r="M8426">
        <v>1.0169444439999999</v>
      </c>
      <c r="N8426">
        <v>0</v>
      </c>
      <c r="O8426">
        <v>0</v>
      </c>
      <c r="P8426">
        <v>0</v>
      </c>
      <c r="Q8426">
        <v>1</v>
      </c>
      <c r="R8426">
        <v>0</v>
      </c>
      <c r="S8426">
        <v>0</v>
      </c>
      <c r="T8426">
        <v>0</v>
      </c>
      <c r="U8426">
        <v>1.0169440000000001</v>
      </c>
    </row>
    <row r="8427" spans="1:21" x14ac:dyDescent="0.25">
      <c r="A8427" t="s">
        <v>31645</v>
      </c>
      <c r="B8427">
        <v>1</v>
      </c>
      <c r="C8427" t="s">
        <v>78</v>
      </c>
      <c r="D8427" t="s">
        <v>105</v>
      </c>
      <c r="E8427" t="s">
        <v>31646</v>
      </c>
      <c r="F8427" t="s">
        <v>4991</v>
      </c>
      <c r="G8427" t="s">
        <v>71</v>
      </c>
      <c r="H8427" t="s">
        <v>129</v>
      </c>
      <c r="I8427" t="s">
        <v>22</v>
      </c>
      <c r="J8427" t="s">
        <v>141</v>
      </c>
      <c r="K8427" t="s">
        <v>31647</v>
      </c>
      <c r="L8427" t="s">
        <v>31648</v>
      </c>
      <c r="M8427">
        <v>2.6408333329999998</v>
      </c>
      <c r="N8427">
        <v>0</v>
      </c>
      <c r="O8427">
        <v>0</v>
      </c>
      <c r="P8427">
        <v>0</v>
      </c>
      <c r="Q8427">
        <v>1</v>
      </c>
      <c r="R8427">
        <v>0</v>
      </c>
      <c r="S8427">
        <v>0</v>
      </c>
      <c r="T8427">
        <v>0</v>
      </c>
      <c r="U8427">
        <v>2.6408330000000002</v>
      </c>
    </row>
    <row r="8428" spans="1:21" x14ac:dyDescent="0.25">
      <c r="A8428" t="s">
        <v>31649</v>
      </c>
      <c r="B8428">
        <v>1</v>
      </c>
      <c r="C8428" t="s">
        <v>78</v>
      </c>
      <c r="D8428" t="s">
        <v>105</v>
      </c>
      <c r="E8428" t="s">
        <v>31650</v>
      </c>
      <c r="F8428" t="s">
        <v>4996</v>
      </c>
      <c r="G8428" t="s">
        <v>71</v>
      </c>
      <c r="H8428" t="s">
        <v>129</v>
      </c>
      <c r="I8428" t="s">
        <v>22</v>
      </c>
      <c r="J8428" t="s">
        <v>141</v>
      </c>
      <c r="K8428" t="s">
        <v>31651</v>
      </c>
      <c r="L8428" t="s">
        <v>31652</v>
      </c>
      <c r="M8428">
        <v>3.483333333</v>
      </c>
      <c r="N8428">
        <v>0</v>
      </c>
      <c r="O8428">
        <v>0</v>
      </c>
      <c r="P8428">
        <v>0</v>
      </c>
      <c r="Q8428">
        <v>10</v>
      </c>
      <c r="R8428">
        <v>0</v>
      </c>
      <c r="S8428">
        <v>0</v>
      </c>
      <c r="T8428">
        <v>0</v>
      </c>
      <c r="U8428">
        <v>34.833333000000003</v>
      </c>
    </row>
    <row r="8429" spans="1:21" x14ac:dyDescent="0.25">
      <c r="A8429" t="s">
        <v>31653</v>
      </c>
      <c r="B8429">
        <v>1</v>
      </c>
      <c r="C8429" t="s">
        <v>78</v>
      </c>
      <c r="D8429" t="s">
        <v>100</v>
      </c>
      <c r="E8429" t="s">
        <v>4598</v>
      </c>
      <c r="F8429" t="s">
        <v>128</v>
      </c>
      <c r="G8429" t="s">
        <v>72</v>
      </c>
      <c r="H8429" t="s">
        <v>129</v>
      </c>
      <c r="I8429" t="s">
        <v>22</v>
      </c>
      <c r="J8429" t="s">
        <v>130</v>
      </c>
      <c r="K8429" t="s">
        <v>31654</v>
      </c>
      <c r="L8429" t="s">
        <v>31655</v>
      </c>
      <c r="M8429">
        <v>1.4388888879999999</v>
      </c>
      <c r="N8429">
        <v>0</v>
      </c>
      <c r="O8429">
        <v>128</v>
      </c>
      <c r="P8429">
        <v>1</v>
      </c>
      <c r="Q8429">
        <v>5</v>
      </c>
      <c r="R8429">
        <v>0</v>
      </c>
      <c r="S8429">
        <v>184.17777799999999</v>
      </c>
      <c r="T8429">
        <v>1.4388890000000001</v>
      </c>
      <c r="U8429">
        <v>7.1944439999999998</v>
      </c>
    </row>
    <row r="8430" spans="1:21" x14ac:dyDescent="0.25">
      <c r="A8430" t="s">
        <v>31656</v>
      </c>
      <c r="B8430">
        <v>1</v>
      </c>
      <c r="C8430" t="s">
        <v>79</v>
      </c>
      <c r="D8430" t="s">
        <v>109</v>
      </c>
      <c r="E8430" t="s">
        <v>31657</v>
      </c>
      <c r="F8430" t="s">
        <v>4986</v>
      </c>
      <c r="G8430" t="s">
        <v>71</v>
      </c>
      <c r="H8430" t="s">
        <v>129</v>
      </c>
      <c r="I8430" t="s">
        <v>22</v>
      </c>
      <c r="J8430" t="s">
        <v>141</v>
      </c>
      <c r="K8430" t="s">
        <v>31658</v>
      </c>
      <c r="L8430" t="s">
        <v>31659</v>
      </c>
      <c r="M8430">
        <v>1.121388888</v>
      </c>
      <c r="N8430">
        <v>0</v>
      </c>
      <c r="O8430">
        <v>0</v>
      </c>
      <c r="P8430">
        <v>0</v>
      </c>
      <c r="Q8430">
        <v>30</v>
      </c>
      <c r="R8430">
        <v>0</v>
      </c>
      <c r="S8430">
        <v>0</v>
      </c>
      <c r="T8430">
        <v>0</v>
      </c>
      <c r="U8430">
        <v>33.641666999999998</v>
      </c>
    </row>
    <row r="8431" spans="1:21" x14ac:dyDescent="0.25">
      <c r="A8431" t="s">
        <v>31660</v>
      </c>
      <c r="B8431">
        <v>1</v>
      </c>
      <c r="C8431" t="s">
        <v>79</v>
      </c>
      <c r="D8431" t="s">
        <v>109</v>
      </c>
      <c r="E8431" t="s">
        <v>31661</v>
      </c>
      <c r="F8431" t="s">
        <v>5012</v>
      </c>
      <c r="G8431" t="s">
        <v>72</v>
      </c>
      <c r="H8431" t="s">
        <v>129</v>
      </c>
      <c r="I8431" t="s">
        <v>22</v>
      </c>
      <c r="J8431" t="s">
        <v>141</v>
      </c>
      <c r="K8431" t="s">
        <v>31662</v>
      </c>
      <c r="L8431" t="s">
        <v>31663</v>
      </c>
      <c r="M8431">
        <v>8.3352777769999999</v>
      </c>
      <c r="N8431">
        <v>0</v>
      </c>
      <c r="O8431">
        <v>0</v>
      </c>
      <c r="P8431">
        <v>3</v>
      </c>
      <c r="Q8431">
        <v>142</v>
      </c>
      <c r="R8431">
        <v>0</v>
      </c>
      <c r="S8431">
        <v>0</v>
      </c>
      <c r="T8431">
        <v>25.005832999999999</v>
      </c>
      <c r="U8431">
        <v>1183.6094439999999</v>
      </c>
    </row>
    <row r="8432" spans="1:21" x14ac:dyDescent="0.25">
      <c r="A8432" t="s">
        <v>31664</v>
      </c>
      <c r="B8432">
        <v>1</v>
      </c>
      <c r="C8432" t="s">
        <v>79</v>
      </c>
      <c r="D8432" t="s">
        <v>109</v>
      </c>
      <c r="E8432" t="s">
        <v>31665</v>
      </c>
      <c r="F8432" t="s">
        <v>5012</v>
      </c>
      <c r="G8432" t="s">
        <v>72</v>
      </c>
      <c r="H8432" t="s">
        <v>129</v>
      </c>
      <c r="I8432" t="s">
        <v>22</v>
      </c>
      <c r="J8432" t="s">
        <v>141</v>
      </c>
      <c r="K8432" t="s">
        <v>31666</v>
      </c>
      <c r="L8432" t="s">
        <v>31667</v>
      </c>
      <c r="M8432">
        <v>1.2552777770000001</v>
      </c>
      <c r="N8432">
        <v>0</v>
      </c>
      <c r="O8432">
        <v>0</v>
      </c>
      <c r="P8432">
        <v>0</v>
      </c>
      <c r="Q8432">
        <v>6</v>
      </c>
      <c r="R8432">
        <v>0</v>
      </c>
      <c r="S8432">
        <v>0</v>
      </c>
      <c r="T8432">
        <v>0</v>
      </c>
      <c r="U8432">
        <v>7.5316669999999997</v>
      </c>
    </row>
    <row r="8433" spans="1:21" x14ac:dyDescent="0.25">
      <c r="A8433" t="s">
        <v>31668</v>
      </c>
      <c r="B8433">
        <v>1</v>
      </c>
      <c r="C8433" t="s">
        <v>79</v>
      </c>
      <c r="D8433" t="s">
        <v>112</v>
      </c>
      <c r="E8433" t="s">
        <v>31669</v>
      </c>
      <c r="F8433" t="s">
        <v>4986</v>
      </c>
      <c r="G8433" t="s">
        <v>71</v>
      </c>
      <c r="H8433" t="s">
        <v>129</v>
      </c>
      <c r="I8433" t="s">
        <v>22</v>
      </c>
      <c r="J8433" t="s">
        <v>141</v>
      </c>
      <c r="K8433" t="s">
        <v>31670</v>
      </c>
      <c r="L8433" t="s">
        <v>31671</v>
      </c>
      <c r="M8433">
        <v>2.7269444439999999</v>
      </c>
      <c r="N8433">
        <v>0</v>
      </c>
      <c r="O8433">
        <v>0</v>
      </c>
      <c r="P8433">
        <v>0</v>
      </c>
      <c r="Q8433">
        <v>42</v>
      </c>
      <c r="R8433">
        <v>0</v>
      </c>
      <c r="S8433">
        <v>0</v>
      </c>
      <c r="T8433">
        <v>0</v>
      </c>
      <c r="U8433">
        <v>114.531667</v>
      </c>
    </row>
    <row r="8434" spans="1:21" x14ac:dyDescent="0.25">
      <c r="A8434" t="s">
        <v>31672</v>
      </c>
      <c r="B8434">
        <v>1</v>
      </c>
      <c r="C8434" t="s">
        <v>79</v>
      </c>
      <c r="D8434" t="s">
        <v>124</v>
      </c>
      <c r="E8434" t="s">
        <v>31673</v>
      </c>
      <c r="F8434" t="s">
        <v>5977</v>
      </c>
      <c r="G8434" t="s">
        <v>71</v>
      </c>
      <c r="H8434" t="s">
        <v>129</v>
      </c>
      <c r="I8434" t="s">
        <v>22</v>
      </c>
      <c r="J8434" t="s">
        <v>141</v>
      </c>
      <c r="K8434" t="s">
        <v>31674</v>
      </c>
      <c r="L8434" t="s">
        <v>31675</v>
      </c>
      <c r="M8434">
        <v>6.0713888880000004</v>
      </c>
      <c r="N8434">
        <v>0</v>
      </c>
      <c r="O8434">
        <v>0</v>
      </c>
      <c r="P8434">
        <v>0</v>
      </c>
      <c r="Q8434">
        <v>71</v>
      </c>
      <c r="R8434">
        <v>0</v>
      </c>
      <c r="S8434">
        <v>0</v>
      </c>
      <c r="T8434">
        <v>0</v>
      </c>
      <c r="U8434">
        <v>431.06861099999998</v>
      </c>
    </row>
    <row r="8435" spans="1:21" x14ac:dyDescent="0.25">
      <c r="A8435" t="s">
        <v>31676</v>
      </c>
      <c r="B8435">
        <v>1</v>
      </c>
      <c r="C8435" t="s">
        <v>79</v>
      </c>
      <c r="D8435" t="s">
        <v>124</v>
      </c>
      <c r="E8435" t="s">
        <v>31677</v>
      </c>
      <c r="F8435" t="s">
        <v>140</v>
      </c>
      <c r="G8435" t="s">
        <v>72</v>
      </c>
      <c r="H8435" t="s">
        <v>129</v>
      </c>
      <c r="I8435" t="s">
        <v>22</v>
      </c>
      <c r="J8435" t="s">
        <v>141</v>
      </c>
      <c r="K8435" t="s">
        <v>31678</v>
      </c>
      <c r="L8435" t="s">
        <v>31679</v>
      </c>
      <c r="M8435">
        <v>0.946111111</v>
      </c>
      <c r="N8435">
        <v>0</v>
      </c>
      <c r="O8435">
        <v>0</v>
      </c>
      <c r="P8435">
        <v>52</v>
      </c>
      <c r="Q8435">
        <v>26</v>
      </c>
      <c r="R8435">
        <v>0</v>
      </c>
      <c r="S8435">
        <v>0</v>
      </c>
      <c r="T8435">
        <v>49.197778</v>
      </c>
      <c r="U8435">
        <v>24.598889</v>
      </c>
    </row>
    <row r="8436" spans="1:21" x14ac:dyDescent="0.25">
      <c r="A8436" t="s">
        <v>31680</v>
      </c>
      <c r="B8436">
        <v>1</v>
      </c>
      <c r="C8436" t="s">
        <v>79</v>
      </c>
      <c r="D8436" t="s">
        <v>124</v>
      </c>
      <c r="E8436" t="s">
        <v>29642</v>
      </c>
      <c r="F8436" t="s">
        <v>5012</v>
      </c>
      <c r="G8436" t="s">
        <v>72</v>
      </c>
      <c r="H8436" t="s">
        <v>129</v>
      </c>
      <c r="I8436" t="s">
        <v>22</v>
      </c>
      <c r="J8436" t="s">
        <v>141</v>
      </c>
      <c r="K8436" t="s">
        <v>31681</v>
      </c>
      <c r="L8436" t="s">
        <v>31682</v>
      </c>
      <c r="M8436">
        <v>0.85305555499999997</v>
      </c>
      <c r="N8436">
        <v>0</v>
      </c>
      <c r="O8436">
        <v>0</v>
      </c>
      <c r="P8436">
        <v>18</v>
      </c>
      <c r="Q8436">
        <v>0</v>
      </c>
      <c r="R8436">
        <v>0</v>
      </c>
      <c r="S8436">
        <v>0</v>
      </c>
      <c r="T8436">
        <v>15.355</v>
      </c>
      <c r="U8436">
        <v>0</v>
      </c>
    </row>
    <row r="8437" spans="1:21" x14ac:dyDescent="0.25">
      <c r="A8437" t="s">
        <v>31683</v>
      </c>
      <c r="B8437">
        <v>1</v>
      </c>
      <c r="C8437" t="s">
        <v>79</v>
      </c>
      <c r="D8437" t="s">
        <v>124</v>
      </c>
      <c r="E8437" t="s">
        <v>29646</v>
      </c>
      <c r="F8437" t="s">
        <v>140</v>
      </c>
      <c r="G8437" t="s">
        <v>72</v>
      </c>
      <c r="H8437" t="s">
        <v>129</v>
      </c>
      <c r="I8437" t="s">
        <v>22</v>
      </c>
      <c r="J8437" t="s">
        <v>141</v>
      </c>
      <c r="K8437" t="s">
        <v>31684</v>
      </c>
      <c r="L8437" t="s">
        <v>31685</v>
      </c>
      <c r="M8437">
        <v>1.06</v>
      </c>
      <c r="N8437">
        <v>0</v>
      </c>
      <c r="O8437">
        <v>0</v>
      </c>
      <c r="P8437">
        <v>52</v>
      </c>
      <c r="Q8437">
        <v>26</v>
      </c>
      <c r="R8437">
        <v>0</v>
      </c>
      <c r="S8437">
        <v>0</v>
      </c>
      <c r="T8437">
        <v>55.12</v>
      </c>
      <c r="U8437">
        <v>27.56</v>
      </c>
    </row>
    <row r="8438" spans="1:21" x14ac:dyDescent="0.25">
      <c r="A8438" t="s">
        <v>31686</v>
      </c>
      <c r="B8438">
        <v>1</v>
      </c>
      <c r="C8438" t="s">
        <v>79</v>
      </c>
      <c r="D8438" t="s">
        <v>124</v>
      </c>
      <c r="E8438" t="s">
        <v>4665</v>
      </c>
      <c r="F8438" t="s">
        <v>5012</v>
      </c>
      <c r="G8438" t="s">
        <v>72</v>
      </c>
      <c r="H8438" t="s">
        <v>129</v>
      </c>
      <c r="I8438" t="s">
        <v>22</v>
      </c>
      <c r="J8438" t="s">
        <v>141</v>
      </c>
      <c r="K8438" t="s">
        <v>31687</v>
      </c>
      <c r="L8438" t="s">
        <v>31688</v>
      </c>
      <c r="M8438">
        <v>3.909444444</v>
      </c>
      <c r="N8438">
        <v>0</v>
      </c>
      <c r="O8438">
        <v>0</v>
      </c>
      <c r="P8438">
        <v>14</v>
      </c>
      <c r="Q8438">
        <v>154</v>
      </c>
      <c r="R8438">
        <v>0</v>
      </c>
      <c r="S8438">
        <v>0</v>
      </c>
      <c r="T8438">
        <v>54.732222</v>
      </c>
      <c r="U8438">
        <v>602.05444399999999</v>
      </c>
    </row>
    <row r="8439" spans="1:21" x14ac:dyDescent="0.25">
      <c r="A8439" t="s">
        <v>31689</v>
      </c>
      <c r="B8439">
        <v>1</v>
      </c>
      <c r="C8439" t="s">
        <v>79</v>
      </c>
      <c r="D8439" t="s">
        <v>124</v>
      </c>
      <c r="E8439" t="s">
        <v>31690</v>
      </c>
      <c r="F8439" t="s">
        <v>140</v>
      </c>
      <c r="G8439" t="s">
        <v>72</v>
      </c>
      <c r="H8439" t="s">
        <v>129</v>
      </c>
      <c r="I8439" t="s">
        <v>22</v>
      </c>
      <c r="J8439" t="s">
        <v>141</v>
      </c>
      <c r="K8439" t="s">
        <v>31691</v>
      </c>
      <c r="L8439" t="s">
        <v>31692</v>
      </c>
      <c r="M8439">
        <v>0.35111111099999998</v>
      </c>
      <c r="N8439">
        <v>0</v>
      </c>
      <c r="O8439">
        <v>0</v>
      </c>
      <c r="P8439">
        <v>38</v>
      </c>
      <c r="Q8439">
        <v>181</v>
      </c>
      <c r="R8439">
        <v>0</v>
      </c>
      <c r="S8439">
        <v>0</v>
      </c>
      <c r="T8439">
        <v>13.342222</v>
      </c>
      <c r="U8439">
        <v>63.551110999999999</v>
      </c>
    </row>
    <row r="8440" spans="1:21" x14ac:dyDescent="0.25">
      <c r="A8440" t="s">
        <v>31693</v>
      </c>
      <c r="B8440">
        <v>1</v>
      </c>
      <c r="C8440" t="s">
        <v>79</v>
      </c>
      <c r="D8440" t="s">
        <v>124</v>
      </c>
      <c r="E8440" t="s">
        <v>31694</v>
      </c>
      <c r="F8440" t="s">
        <v>5470</v>
      </c>
      <c r="G8440" t="s">
        <v>71</v>
      </c>
      <c r="H8440" t="s">
        <v>129</v>
      </c>
      <c r="I8440" t="s">
        <v>22</v>
      </c>
      <c r="J8440" t="s">
        <v>141</v>
      </c>
      <c r="K8440" t="s">
        <v>31695</v>
      </c>
      <c r="L8440" t="s">
        <v>31696</v>
      </c>
      <c r="M8440">
        <v>1.939444444</v>
      </c>
      <c r="N8440">
        <v>0</v>
      </c>
      <c r="O8440">
        <v>0</v>
      </c>
      <c r="P8440">
        <v>1</v>
      </c>
      <c r="Q8440">
        <v>106</v>
      </c>
      <c r="R8440">
        <v>0</v>
      </c>
      <c r="S8440">
        <v>0</v>
      </c>
      <c r="T8440">
        <v>1.9394439999999999</v>
      </c>
      <c r="U8440">
        <v>205.58111099999999</v>
      </c>
    </row>
    <row r="8441" spans="1:21" x14ac:dyDescent="0.25">
      <c r="A8441" t="s">
        <v>31697</v>
      </c>
      <c r="B8441">
        <v>1</v>
      </c>
      <c r="C8441" t="s">
        <v>79</v>
      </c>
      <c r="D8441" t="s">
        <v>124</v>
      </c>
      <c r="E8441" t="s">
        <v>29630</v>
      </c>
      <c r="F8441" t="s">
        <v>5012</v>
      </c>
      <c r="G8441" t="s">
        <v>72</v>
      </c>
      <c r="H8441" t="s">
        <v>129</v>
      </c>
      <c r="I8441" t="s">
        <v>22</v>
      </c>
      <c r="J8441" t="s">
        <v>141</v>
      </c>
      <c r="K8441" t="s">
        <v>31698</v>
      </c>
      <c r="L8441" t="s">
        <v>31699</v>
      </c>
      <c r="M8441">
        <v>3.1458333330000001</v>
      </c>
      <c r="N8441">
        <v>0</v>
      </c>
      <c r="O8441">
        <v>0</v>
      </c>
      <c r="P8441">
        <v>0</v>
      </c>
      <c r="Q8441">
        <v>4</v>
      </c>
      <c r="R8441">
        <v>0</v>
      </c>
      <c r="S8441">
        <v>0</v>
      </c>
      <c r="T8441">
        <v>0</v>
      </c>
      <c r="U8441">
        <v>12.583333</v>
      </c>
    </row>
    <row r="8442" spans="1:21" x14ac:dyDescent="0.25">
      <c r="A8442" t="s">
        <v>31700</v>
      </c>
      <c r="B8442">
        <v>1</v>
      </c>
      <c r="C8442" t="s">
        <v>79</v>
      </c>
      <c r="D8442" t="s">
        <v>124</v>
      </c>
      <c r="E8442" t="s">
        <v>29630</v>
      </c>
      <c r="F8442" t="s">
        <v>5012</v>
      </c>
      <c r="G8442" t="s">
        <v>72</v>
      </c>
      <c r="H8442" t="s">
        <v>129</v>
      </c>
      <c r="I8442" t="s">
        <v>22</v>
      </c>
      <c r="J8442" t="s">
        <v>141</v>
      </c>
      <c r="K8442" t="s">
        <v>31701</v>
      </c>
      <c r="L8442" t="s">
        <v>31702</v>
      </c>
      <c r="M8442">
        <v>2.8172222219999998</v>
      </c>
      <c r="N8442">
        <v>0</v>
      </c>
      <c r="O8442">
        <v>0</v>
      </c>
      <c r="P8442">
        <v>0</v>
      </c>
      <c r="Q8442">
        <v>4</v>
      </c>
      <c r="R8442">
        <v>0</v>
      </c>
      <c r="S8442">
        <v>0</v>
      </c>
      <c r="T8442">
        <v>0</v>
      </c>
      <c r="U8442">
        <v>11.268889</v>
      </c>
    </row>
    <row r="8443" spans="1:21" x14ac:dyDescent="0.25">
      <c r="A8443" t="s">
        <v>31703</v>
      </c>
      <c r="B8443">
        <v>1</v>
      </c>
      <c r="C8443" t="s">
        <v>79</v>
      </c>
      <c r="D8443" t="s">
        <v>124</v>
      </c>
      <c r="E8443" t="s">
        <v>29626</v>
      </c>
      <c r="F8443" t="s">
        <v>5012</v>
      </c>
      <c r="G8443" t="s">
        <v>72</v>
      </c>
      <c r="H8443" t="s">
        <v>129</v>
      </c>
      <c r="I8443" t="s">
        <v>22</v>
      </c>
      <c r="J8443" t="s">
        <v>141</v>
      </c>
      <c r="K8443" t="s">
        <v>31704</v>
      </c>
      <c r="L8443" t="s">
        <v>31705</v>
      </c>
      <c r="M8443">
        <v>4.1516666659999997</v>
      </c>
      <c r="N8443">
        <v>0</v>
      </c>
      <c r="O8443">
        <v>0</v>
      </c>
      <c r="P8443">
        <v>0</v>
      </c>
      <c r="Q8443">
        <v>3</v>
      </c>
      <c r="R8443">
        <v>0</v>
      </c>
      <c r="S8443">
        <v>0</v>
      </c>
      <c r="T8443">
        <v>0</v>
      </c>
      <c r="U8443">
        <v>12.455</v>
      </c>
    </row>
    <row r="8444" spans="1:21" x14ac:dyDescent="0.25">
      <c r="A8444" t="s">
        <v>31706</v>
      </c>
      <c r="B8444">
        <v>1</v>
      </c>
      <c r="C8444" t="s">
        <v>79</v>
      </c>
      <c r="D8444" t="s">
        <v>124</v>
      </c>
      <c r="E8444" t="s">
        <v>31707</v>
      </c>
      <c r="F8444" t="s">
        <v>5012</v>
      </c>
      <c r="G8444" t="s">
        <v>72</v>
      </c>
      <c r="H8444" t="s">
        <v>129</v>
      </c>
      <c r="I8444" t="s">
        <v>22</v>
      </c>
      <c r="J8444" t="s">
        <v>141</v>
      </c>
      <c r="K8444" t="s">
        <v>31708</v>
      </c>
      <c r="L8444" t="s">
        <v>31709</v>
      </c>
      <c r="M8444">
        <v>1.3163888880000001</v>
      </c>
      <c r="N8444">
        <v>0</v>
      </c>
      <c r="O8444">
        <v>0</v>
      </c>
      <c r="P8444">
        <v>0</v>
      </c>
      <c r="Q8444">
        <v>6</v>
      </c>
      <c r="R8444">
        <v>0</v>
      </c>
      <c r="S8444">
        <v>0</v>
      </c>
      <c r="T8444">
        <v>0</v>
      </c>
      <c r="U8444">
        <v>7.898333</v>
      </c>
    </row>
    <row r="8445" spans="1:21" x14ac:dyDescent="0.25">
      <c r="A8445" t="s">
        <v>31710</v>
      </c>
      <c r="B8445">
        <v>1</v>
      </c>
      <c r="C8445" t="s">
        <v>79</v>
      </c>
      <c r="D8445" t="s">
        <v>124</v>
      </c>
      <c r="E8445" t="s">
        <v>29638</v>
      </c>
      <c r="F8445" t="s">
        <v>140</v>
      </c>
      <c r="G8445" t="s">
        <v>72</v>
      </c>
      <c r="H8445" t="s">
        <v>168</v>
      </c>
      <c r="I8445" t="s">
        <v>22</v>
      </c>
      <c r="J8445" t="s">
        <v>141</v>
      </c>
      <c r="K8445" t="s">
        <v>31711</v>
      </c>
      <c r="L8445" t="s">
        <v>31712</v>
      </c>
      <c r="M8445">
        <v>2.5000000000000001E-2</v>
      </c>
      <c r="N8445">
        <v>0</v>
      </c>
      <c r="O8445">
        <v>0</v>
      </c>
      <c r="P8445">
        <v>38</v>
      </c>
      <c r="Q8445">
        <v>181</v>
      </c>
      <c r="R8445">
        <v>0</v>
      </c>
      <c r="S8445">
        <v>0</v>
      </c>
      <c r="T8445">
        <v>0.95</v>
      </c>
      <c r="U8445">
        <v>4.5250000000000004</v>
      </c>
    </row>
    <row r="8446" spans="1:21" x14ac:dyDescent="0.25">
      <c r="A8446" t="s">
        <v>31713</v>
      </c>
      <c r="B8446">
        <v>1</v>
      </c>
      <c r="C8446" t="s">
        <v>79</v>
      </c>
      <c r="D8446" t="s">
        <v>124</v>
      </c>
      <c r="E8446" t="s">
        <v>31714</v>
      </c>
      <c r="F8446" t="s">
        <v>5012</v>
      </c>
      <c r="G8446" t="s">
        <v>72</v>
      </c>
      <c r="H8446" t="s">
        <v>129</v>
      </c>
      <c r="I8446" t="s">
        <v>22</v>
      </c>
      <c r="J8446" t="s">
        <v>141</v>
      </c>
      <c r="K8446" t="s">
        <v>31715</v>
      </c>
      <c r="L8446" t="s">
        <v>31716</v>
      </c>
      <c r="M8446">
        <v>2.2938888880000001</v>
      </c>
      <c r="N8446">
        <v>0</v>
      </c>
      <c r="O8446">
        <v>0</v>
      </c>
      <c r="P8446">
        <v>15</v>
      </c>
      <c r="Q8446">
        <v>0</v>
      </c>
      <c r="R8446">
        <v>0</v>
      </c>
      <c r="S8446">
        <v>0</v>
      </c>
      <c r="T8446">
        <v>34.408332999999999</v>
      </c>
      <c r="U8446">
        <v>0</v>
      </c>
    </row>
    <row r="8447" spans="1:21" x14ac:dyDescent="0.25">
      <c r="A8447" t="s">
        <v>31717</v>
      </c>
      <c r="B8447">
        <v>1</v>
      </c>
      <c r="C8447" t="s">
        <v>79</v>
      </c>
      <c r="D8447" t="s">
        <v>124</v>
      </c>
      <c r="E8447" t="s">
        <v>31707</v>
      </c>
      <c r="F8447" t="s">
        <v>5012</v>
      </c>
      <c r="G8447" t="s">
        <v>72</v>
      </c>
      <c r="H8447" t="s">
        <v>129</v>
      </c>
      <c r="I8447" t="s">
        <v>22</v>
      </c>
      <c r="J8447" t="s">
        <v>141</v>
      </c>
      <c r="K8447" t="s">
        <v>31718</v>
      </c>
      <c r="L8447" t="s">
        <v>31719</v>
      </c>
      <c r="M8447">
        <v>3.108055555</v>
      </c>
      <c r="N8447">
        <v>0</v>
      </c>
      <c r="O8447">
        <v>0</v>
      </c>
      <c r="P8447">
        <v>0</v>
      </c>
      <c r="Q8447">
        <v>6</v>
      </c>
      <c r="R8447">
        <v>0</v>
      </c>
      <c r="S8447">
        <v>0</v>
      </c>
      <c r="T8447">
        <v>0</v>
      </c>
      <c r="U8447">
        <v>18.648333000000001</v>
      </c>
    </row>
    <row r="8448" spans="1:21" x14ac:dyDescent="0.25">
      <c r="A8448" t="s">
        <v>31720</v>
      </c>
      <c r="B8448">
        <v>1</v>
      </c>
      <c r="C8448" t="s">
        <v>78</v>
      </c>
      <c r="D8448" t="s">
        <v>103</v>
      </c>
      <c r="E8448" t="s">
        <v>31721</v>
      </c>
      <c r="F8448" t="s">
        <v>4991</v>
      </c>
      <c r="G8448" t="s">
        <v>71</v>
      </c>
      <c r="H8448" t="s">
        <v>129</v>
      </c>
      <c r="I8448" t="s">
        <v>22</v>
      </c>
      <c r="J8448" t="s">
        <v>141</v>
      </c>
      <c r="K8448" t="s">
        <v>31722</v>
      </c>
      <c r="L8448" t="s">
        <v>31723</v>
      </c>
      <c r="M8448">
        <v>1.2738888880000001</v>
      </c>
      <c r="N8448">
        <v>0</v>
      </c>
      <c r="O8448">
        <v>0</v>
      </c>
      <c r="P8448">
        <v>0</v>
      </c>
      <c r="Q8448">
        <v>1</v>
      </c>
      <c r="R8448">
        <v>0</v>
      </c>
      <c r="S8448">
        <v>0</v>
      </c>
      <c r="T8448">
        <v>0</v>
      </c>
      <c r="U8448">
        <v>1.273889</v>
      </c>
    </row>
    <row r="8449" spans="1:21" x14ac:dyDescent="0.25">
      <c r="A8449" t="s">
        <v>31724</v>
      </c>
      <c r="B8449">
        <v>1</v>
      </c>
      <c r="C8449" t="s">
        <v>78</v>
      </c>
      <c r="D8449" t="s">
        <v>91</v>
      </c>
      <c r="E8449" t="s">
        <v>28850</v>
      </c>
      <c r="F8449" t="s">
        <v>140</v>
      </c>
      <c r="G8449" t="s">
        <v>72</v>
      </c>
      <c r="H8449" t="s">
        <v>129</v>
      </c>
      <c r="I8449" t="s">
        <v>22</v>
      </c>
      <c r="J8449" t="s">
        <v>141</v>
      </c>
      <c r="K8449" t="s">
        <v>31725</v>
      </c>
      <c r="L8449" t="s">
        <v>31726</v>
      </c>
      <c r="M8449">
        <v>0.64194444399999995</v>
      </c>
      <c r="N8449">
        <v>6</v>
      </c>
      <c r="O8449">
        <v>0</v>
      </c>
      <c r="P8449">
        <v>0</v>
      </c>
      <c r="Q8449">
        <v>0</v>
      </c>
      <c r="R8449">
        <v>3.851667</v>
      </c>
      <c r="S8449">
        <v>0</v>
      </c>
      <c r="T8449">
        <v>0</v>
      </c>
      <c r="U8449">
        <v>0</v>
      </c>
    </row>
    <row r="8450" spans="1:21" x14ac:dyDescent="0.25">
      <c r="A8450" t="s">
        <v>31727</v>
      </c>
      <c r="B8450">
        <v>1</v>
      </c>
      <c r="C8450" t="s">
        <v>78</v>
      </c>
      <c r="D8450" t="s">
        <v>107</v>
      </c>
      <c r="E8450" t="s">
        <v>31728</v>
      </c>
      <c r="F8450" t="s">
        <v>5626</v>
      </c>
      <c r="G8450" t="s">
        <v>71</v>
      </c>
      <c r="H8450" t="s">
        <v>129</v>
      </c>
      <c r="I8450" t="s">
        <v>22</v>
      </c>
      <c r="J8450" t="s">
        <v>141</v>
      </c>
      <c r="K8450" t="s">
        <v>31729</v>
      </c>
      <c r="L8450" t="s">
        <v>31730</v>
      </c>
      <c r="M8450">
        <v>4.9158333330000001</v>
      </c>
      <c r="N8450">
        <v>0</v>
      </c>
      <c r="O8450">
        <v>0</v>
      </c>
      <c r="P8450">
        <v>0</v>
      </c>
      <c r="Q8450">
        <v>2</v>
      </c>
      <c r="R8450">
        <v>0</v>
      </c>
      <c r="S8450">
        <v>0</v>
      </c>
      <c r="T8450">
        <v>0</v>
      </c>
      <c r="U8450">
        <v>9.8316669999999995</v>
      </c>
    </row>
    <row r="8451" spans="1:21" x14ac:dyDescent="0.25">
      <c r="A8451" t="s">
        <v>31731</v>
      </c>
      <c r="B8451">
        <v>1</v>
      </c>
      <c r="C8451" t="s">
        <v>79</v>
      </c>
      <c r="D8451" t="s">
        <v>115</v>
      </c>
      <c r="E8451" t="s">
        <v>25025</v>
      </c>
      <c r="F8451" t="s">
        <v>5972</v>
      </c>
      <c r="G8451" t="s">
        <v>72</v>
      </c>
      <c r="H8451" t="s">
        <v>129</v>
      </c>
      <c r="I8451" t="s">
        <v>22</v>
      </c>
      <c r="J8451" t="s">
        <v>141</v>
      </c>
      <c r="K8451" t="s">
        <v>31732</v>
      </c>
      <c r="L8451" t="s">
        <v>31733</v>
      </c>
      <c r="M8451">
        <v>1.588333333</v>
      </c>
      <c r="N8451">
        <v>0</v>
      </c>
      <c r="O8451">
        <v>0</v>
      </c>
      <c r="P8451">
        <v>0</v>
      </c>
      <c r="Q8451">
        <v>5</v>
      </c>
      <c r="R8451">
        <v>0</v>
      </c>
      <c r="S8451">
        <v>0</v>
      </c>
      <c r="T8451">
        <v>0</v>
      </c>
      <c r="U8451">
        <v>7.9416669999999998</v>
      </c>
    </row>
    <row r="8452" spans="1:21" x14ac:dyDescent="0.25">
      <c r="A8452" t="s">
        <v>31734</v>
      </c>
      <c r="B8452">
        <v>1</v>
      </c>
      <c r="C8452" t="s">
        <v>79</v>
      </c>
      <c r="D8452" t="s">
        <v>115</v>
      </c>
      <c r="E8452" t="s">
        <v>3985</v>
      </c>
      <c r="F8452" t="s">
        <v>5012</v>
      </c>
      <c r="G8452" t="s">
        <v>72</v>
      </c>
      <c r="H8452" t="s">
        <v>129</v>
      </c>
      <c r="I8452" t="s">
        <v>22</v>
      </c>
      <c r="J8452" t="s">
        <v>141</v>
      </c>
      <c r="K8452" t="s">
        <v>31735</v>
      </c>
      <c r="L8452" t="s">
        <v>31736</v>
      </c>
      <c r="M8452">
        <v>0.91611111099999998</v>
      </c>
      <c r="N8452">
        <v>4</v>
      </c>
      <c r="O8452">
        <v>38</v>
      </c>
      <c r="P8452">
        <v>4</v>
      </c>
      <c r="Q8452">
        <v>352</v>
      </c>
      <c r="R8452">
        <v>3.664444</v>
      </c>
      <c r="S8452">
        <v>34.812221999999998</v>
      </c>
      <c r="T8452">
        <v>3.664444</v>
      </c>
      <c r="U8452">
        <v>322.47111100000001</v>
      </c>
    </row>
    <row r="8453" spans="1:21" x14ac:dyDescent="0.25">
      <c r="A8453" t="s">
        <v>31737</v>
      </c>
      <c r="B8453">
        <v>1</v>
      </c>
      <c r="C8453" t="s">
        <v>79</v>
      </c>
      <c r="D8453" t="s">
        <v>115</v>
      </c>
      <c r="E8453" t="s">
        <v>3985</v>
      </c>
      <c r="F8453" t="s">
        <v>5012</v>
      </c>
      <c r="G8453" t="s">
        <v>72</v>
      </c>
      <c r="H8453" t="s">
        <v>129</v>
      </c>
      <c r="I8453" t="s">
        <v>22</v>
      </c>
      <c r="J8453" t="s">
        <v>141</v>
      </c>
      <c r="K8453" t="s">
        <v>31738</v>
      </c>
      <c r="L8453" t="s">
        <v>31739</v>
      </c>
      <c r="M8453">
        <v>2.9702777770000002</v>
      </c>
      <c r="N8453">
        <v>4</v>
      </c>
      <c r="O8453">
        <v>38</v>
      </c>
      <c r="P8453">
        <v>4</v>
      </c>
      <c r="Q8453">
        <v>352</v>
      </c>
      <c r="R8453">
        <v>11.881111000000001</v>
      </c>
      <c r="S8453">
        <v>112.87055599999999</v>
      </c>
      <c r="T8453">
        <v>11.881111000000001</v>
      </c>
      <c r="U8453">
        <v>1045.5377779999999</v>
      </c>
    </row>
    <row r="8454" spans="1:21" x14ac:dyDescent="0.25">
      <c r="A8454" t="s">
        <v>31740</v>
      </c>
      <c r="B8454">
        <v>1</v>
      </c>
      <c r="C8454" t="s">
        <v>79</v>
      </c>
      <c r="D8454" t="s">
        <v>115</v>
      </c>
      <c r="E8454" t="s">
        <v>25021</v>
      </c>
      <c r="F8454" t="s">
        <v>5012</v>
      </c>
      <c r="G8454" t="s">
        <v>72</v>
      </c>
      <c r="H8454" t="s">
        <v>129</v>
      </c>
      <c r="I8454" t="s">
        <v>22</v>
      </c>
      <c r="J8454" t="s">
        <v>141</v>
      </c>
      <c r="K8454" t="s">
        <v>31741</v>
      </c>
      <c r="L8454" t="s">
        <v>31742</v>
      </c>
      <c r="M8454">
        <v>5.108333333</v>
      </c>
      <c r="N8454">
        <v>0</v>
      </c>
      <c r="O8454">
        <v>0</v>
      </c>
      <c r="P8454">
        <v>4</v>
      </c>
      <c r="Q8454">
        <v>2</v>
      </c>
      <c r="R8454">
        <v>0</v>
      </c>
      <c r="S8454">
        <v>0</v>
      </c>
      <c r="T8454">
        <v>20.433333000000001</v>
      </c>
      <c r="U8454">
        <v>10.216666999999999</v>
      </c>
    </row>
    <row r="8455" spans="1:21" x14ac:dyDescent="0.25">
      <c r="A8455" t="s">
        <v>31743</v>
      </c>
      <c r="B8455">
        <v>1</v>
      </c>
      <c r="C8455" t="s">
        <v>79</v>
      </c>
      <c r="D8455" t="s">
        <v>115</v>
      </c>
      <c r="E8455" t="s">
        <v>31744</v>
      </c>
      <c r="F8455" t="s">
        <v>6456</v>
      </c>
      <c r="G8455" t="s">
        <v>72</v>
      </c>
      <c r="H8455" t="s">
        <v>129</v>
      </c>
      <c r="I8455" t="s">
        <v>22</v>
      </c>
      <c r="J8455" t="s">
        <v>141</v>
      </c>
      <c r="K8455" t="s">
        <v>31745</v>
      </c>
      <c r="L8455" t="s">
        <v>31746</v>
      </c>
      <c r="M8455">
        <v>2.5247222219999998</v>
      </c>
      <c r="N8455">
        <v>0</v>
      </c>
      <c r="O8455">
        <v>0</v>
      </c>
      <c r="P8455">
        <v>0</v>
      </c>
      <c r="Q8455">
        <v>5</v>
      </c>
      <c r="R8455">
        <v>0</v>
      </c>
      <c r="S8455">
        <v>0</v>
      </c>
      <c r="T8455">
        <v>0</v>
      </c>
      <c r="U8455">
        <v>12.623611</v>
      </c>
    </row>
    <row r="8456" spans="1:21" x14ac:dyDescent="0.25">
      <c r="A8456" t="s">
        <v>31747</v>
      </c>
      <c r="B8456">
        <v>1</v>
      </c>
      <c r="C8456" t="s">
        <v>79</v>
      </c>
      <c r="D8456" t="s">
        <v>115</v>
      </c>
      <c r="E8456" t="s">
        <v>31748</v>
      </c>
      <c r="F8456" t="s">
        <v>5012</v>
      </c>
      <c r="G8456" t="s">
        <v>72</v>
      </c>
      <c r="H8456" t="s">
        <v>129</v>
      </c>
      <c r="I8456" t="s">
        <v>22</v>
      </c>
      <c r="J8456" t="s">
        <v>141</v>
      </c>
      <c r="K8456" t="s">
        <v>31749</v>
      </c>
      <c r="L8456" t="s">
        <v>31750</v>
      </c>
      <c r="M8456">
        <v>1.991666666</v>
      </c>
      <c r="N8456">
        <v>0</v>
      </c>
      <c r="O8456">
        <v>0</v>
      </c>
      <c r="P8456">
        <v>10</v>
      </c>
      <c r="Q8456">
        <v>166</v>
      </c>
      <c r="R8456">
        <v>0</v>
      </c>
      <c r="S8456">
        <v>0</v>
      </c>
      <c r="T8456">
        <v>19.916667</v>
      </c>
      <c r="U8456">
        <v>330.61666700000001</v>
      </c>
    </row>
    <row r="8457" spans="1:21" x14ac:dyDescent="0.25">
      <c r="A8457" t="s">
        <v>31751</v>
      </c>
      <c r="B8457">
        <v>1</v>
      </c>
      <c r="C8457" t="s">
        <v>79</v>
      </c>
      <c r="D8457" t="s">
        <v>115</v>
      </c>
      <c r="E8457" t="s">
        <v>31748</v>
      </c>
      <c r="F8457" t="s">
        <v>5012</v>
      </c>
      <c r="G8457" t="s">
        <v>72</v>
      </c>
      <c r="H8457" t="s">
        <v>129</v>
      </c>
      <c r="I8457" t="s">
        <v>22</v>
      </c>
      <c r="J8457" t="s">
        <v>141</v>
      </c>
      <c r="K8457" t="s">
        <v>31752</v>
      </c>
      <c r="L8457" t="s">
        <v>31753</v>
      </c>
      <c r="M8457">
        <v>1.1602777769999999</v>
      </c>
      <c r="N8457">
        <v>0</v>
      </c>
      <c r="O8457">
        <v>0</v>
      </c>
      <c r="P8457">
        <v>10</v>
      </c>
      <c r="Q8457">
        <v>171</v>
      </c>
      <c r="R8457">
        <v>0</v>
      </c>
      <c r="S8457">
        <v>0</v>
      </c>
      <c r="T8457">
        <v>11.602778000000001</v>
      </c>
      <c r="U8457">
        <v>198.4075</v>
      </c>
    </row>
    <row r="8458" spans="1:21" x14ac:dyDescent="0.25">
      <c r="A8458" t="s">
        <v>31754</v>
      </c>
      <c r="B8458">
        <v>1</v>
      </c>
      <c r="C8458" t="s">
        <v>79</v>
      </c>
      <c r="D8458" t="s">
        <v>115</v>
      </c>
      <c r="E8458" t="s">
        <v>31748</v>
      </c>
      <c r="F8458" t="s">
        <v>5012</v>
      </c>
      <c r="G8458" t="s">
        <v>72</v>
      </c>
      <c r="H8458" t="s">
        <v>129</v>
      </c>
      <c r="I8458" t="s">
        <v>22</v>
      </c>
      <c r="J8458" t="s">
        <v>141</v>
      </c>
      <c r="K8458" t="s">
        <v>31755</v>
      </c>
      <c r="L8458" t="s">
        <v>31756</v>
      </c>
      <c r="M8458">
        <v>1.9924999999999999</v>
      </c>
      <c r="N8458">
        <v>0</v>
      </c>
      <c r="O8458">
        <v>0</v>
      </c>
      <c r="P8458">
        <v>10</v>
      </c>
      <c r="Q8458">
        <v>171</v>
      </c>
      <c r="R8458">
        <v>0</v>
      </c>
      <c r="S8458">
        <v>0</v>
      </c>
      <c r="T8458">
        <v>19.925000000000001</v>
      </c>
      <c r="U8458">
        <v>340.71749999999997</v>
      </c>
    </row>
    <row r="8459" spans="1:21" x14ac:dyDescent="0.25">
      <c r="A8459" t="s">
        <v>31757</v>
      </c>
      <c r="B8459">
        <v>1</v>
      </c>
      <c r="C8459" t="s">
        <v>79</v>
      </c>
      <c r="D8459" t="s">
        <v>115</v>
      </c>
      <c r="E8459" t="s">
        <v>31758</v>
      </c>
      <c r="F8459" t="s">
        <v>5012</v>
      </c>
      <c r="G8459" t="s">
        <v>72</v>
      </c>
      <c r="H8459" t="s">
        <v>129</v>
      </c>
      <c r="I8459" t="s">
        <v>22</v>
      </c>
      <c r="J8459" t="s">
        <v>141</v>
      </c>
      <c r="K8459" t="s">
        <v>31759</v>
      </c>
      <c r="L8459" t="s">
        <v>31760</v>
      </c>
      <c r="M8459">
        <v>1.385</v>
      </c>
      <c r="N8459">
        <v>0</v>
      </c>
      <c r="O8459">
        <v>0</v>
      </c>
      <c r="P8459">
        <v>0</v>
      </c>
      <c r="Q8459">
        <v>6</v>
      </c>
      <c r="R8459">
        <v>0</v>
      </c>
      <c r="S8459">
        <v>0</v>
      </c>
      <c r="T8459">
        <v>0</v>
      </c>
      <c r="U8459">
        <v>8.31</v>
      </c>
    </row>
    <row r="8460" spans="1:21" x14ac:dyDescent="0.25">
      <c r="A8460" t="s">
        <v>31761</v>
      </c>
      <c r="B8460">
        <v>1</v>
      </c>
      <c r="C8460" t="s">
        <v>78</v>
      </c>
      <c r="D8460" t="s">
        <v>105</v>
      </c>
      <c r="E8460" t="s">
        <v>31762</v>
      </c>
      <c r="F8460" t="s">
        <v>5470</v>
      </c>
      <c r="G8460" t="s">
        <v>71</v>
      </c>
      <c r="H8460" t="s">
        <v>129</v>
      </c>
      <c r="I8460" t="s">
        <v>22</v>
      </c>
      <c r="J8460" t="s">
        <v>141</v>
      </c>
      <c r="K8460" t="s">
        <v>31763</v>
      </c>
      <c r="L8460" t="s">
        <v>31764</v>
      </c>
      <c r="M8460">
        <v>2.4280555549999998</v>
      </c>
      <c r="N8460">
        <v>0</v>
      </c>
      <c r="O8460">
        <v>0</v>
      </c>
      <c r="P8460">
        <v>0</v>
      </c>
      <c r="Q8460">
        <v>11</v>
      </c>
      <c r="R8460">
        <v>0</v>
      </c>
      <c r="S8460">
        <v>0</v>
      </c>
      <c r="T8460">
        <v>0</v>
      </c>
      <c r="U8460">
        <v>26.708611000000001</v>
      </c>
    </row>
    <row r="8461" spans="1:21" x14ac:dyDescent="0.25">
      <c r="A8461" t="s">
        <v>31765</v>
      </c>
      <c r="B8461">
        <v>1</v>
      </c>
      <c r="C8461" t="s">
        <v>78</v>
      </c>
      <c r="D8461" t="s">
        <v>105</v>
      </c>
      <c r="E8461" t="s">
        <v>31766</v>
      </c>
      <c r="F8461" t="s">
        <v>7275</v>
      </c>
      <c r="G8461" t="s">
        <v>71</v>
      </c>
      <c r="H8461" t="s">
        <v>129</v>
      </c>
      <c r="I8461" t="s">
        <v>22</v>
      </c>
      <c r="J8461" t="s">
        <v>141</v>
      </c>
      <c r="K8461" t="s">
        <v>31767</v>
      </c>
      <c r="L8461" t="s">
        <v>31768</v>
      </c>
      <c r="M8461">
        <v>2.76</v>
      </c>
      <c r="N8461">
        <v>0</v>
      </c>
      <c r="O8461">
        <v>0</v>
      </c>
      <c r="P8461">
        <v>0</v>
      </c>
      <c r="Q8461">
        <v>2</v>
      </c>
      <c r="R8461">
        <v>0</v>
      </c>
      <c r="S8461">
        <v>0</v>
      </c>
      <c r="T8461">
        <v>0</v>
      </c>
      <c r="U8461">
        <v>5.52</v>
      </c>
    </row>
    <row r="8462" spans="1:21" x14ac:dyDescent="0.25">
      <c r="A8462" t="s">
        <v>31769</v>
      </c>
      <c r="B8462">
        <v>1</v>
      </c>
      <c r="C8462" t="s">
        <v>78</v>
      </c>
      <c r="D8462" t="s">
        <v>95</v>
      </c>
      <c r="E8462" t="s">
        <v>31770</v>
      </c>
      <c r="F8462" t="s">
        <v>140</v>
      </c>
      <c r="G8462" t="s">
        <v>72</v>
      </c>
      <c r="H8462" t="s">
        <v>129</v>
      </c>
      <c r="I8462" t="s">
        <v>22</v>
      </c>
      <c r="J8462" t="s">
        <v>141</v>
      </c>
      <c r="K8462" t="s">
        <v>31771</v>
      </c>
      <c r="L8462" t="s">
        <v>31772</v>
      </c>
      <c r="M8462">
        <v>0.91388888800000001</v>
      </c>
      <c r="N8462">
        <v>0</v>
      </c>
      <c r="O8462">
        <v>0</v>
      </c>
      <c r="P8462">
        <v>1</v>
      </c>
      <c r="Q8462">
        <v>0</v>
      </c>
      <c r="R8462">
        <v>0</v>
      </c>
      <c r="S8462">
        <v>0</v>
      </c>
      <c r="T8462">
        <v>0.91388899999999995</v>
      </c>
      <c r="U8462">
        <v>0</v>
      </c>
    </row>
    <row r="8463" spans="1:21" x14ac:dyDescent="0.25">
      <c r="A8463" t="s">
        <v>31773</v>
      </c>
      <c r="B8463">
        <v>1</v>
      </c>
      <c r="C8463" t="s">
        <v>78</v>
      </c>
      <c r="D8463" t="s">
        <v>95</v>
      </c>
      <c r="E8463" t="s">
        <v>31770</v>
      </c>
      <c r="F8463" t="s">
        <v>140</v>
      </c>
      <c r="G8463" t="s">
        <v>72</v>
      </c>
      <c r="H8463" t="s">
        <v>129</v>
      </c>
      <c r="I8463" t="s">
        <v>22</v>
      </c>
      <c r="J8463" t="s">
        <v>141</v>
      </c>
      <c r="K8463" t="s">
        <v>31774</v>
      </c>
      <c r="L8463" t="s">
        <v>31775</v>
      </c>
      <c r="M8463">
        <v>0.99055555500000003</v>
      </c>
      <c r="N8463">
        <v>0</v>
      </c>
      <c r="O8463">
        <v>0</v>
      </c>
      <c r="P8463">
        <v>1</v>
      </c>
      <c r="Q8463">
        <v>0</v>
      </c>
      <c r="R8463">
        <v>0</v>
      </c>
      <c r="S8463">
        <v>0</v>
      </c>
      <c r="T8463">
        <v>0.99055599999999999</v>
      </c>
      <c r="U8463">
        <v>0</v>
      </c>
    </row>
    <row r="8464" spans="1:21" x14ac:dyDescent="0.25">
      <c r="A8464" t="s">
        <v>31776</v>
      </c>
      <c r="B8464">
        <v>1</v>
      </c>
      <c r="C8464" t="s">
        <v>78</v>
      </c>
      <c r="D8464" t="s">
        <v>106</v>
      </c>
      <c r="E8464" t="s">
        <v>31777</v>
      </c>
      <c r="F8464" t="s">
        <v>2199</v>
      </c>
      <c r="G8464" t="s">
        <v>71</v>
      </c>
      <c r="H8464" t="s">
        <v>129</v>
      </c>
      <c r="I8464" t="s">
        <v>22</v>
      </c>
      <c r="J8464" t="s">
        <v>141</v>
      </c>
      <c r="K8464" t="s">
        <v>31778</v>
      </c>
      <c r="L8464" t="s">
        <v>31779</v>
      </c>
      <c r="M8464">
        <v>8.7311111110000006</v>
      </c>
      <c r="N8464">
        <v>0</v>
      </c>
      <c r="O8464">
        <v>7</v>
      </c>
      <c r="P8464">
        <v>0</v>
      </c>
      <c r="Q8464">
        <v>0</v>
      </c>
      <c r="R8464">
        <v>0</v>
      </c>
      <c r="S8464">
        <v>61.117778000000001</v>
      </c>
      <c r="T8464">
        <v>0</v>
      </c>
      <c r="U8464">
        <v>0</v>
      </c>
    </row>
    <row r="8465" spans="1:21" x14ac:dyDescent="0.25">
      <c r="A8465" t="s">
        <v>31780</v>
      </c>
      <c r="B8465">
        <v>1</v>
      </c>
      <c r="C8465" t="s">
        <v>78</v>
      </c>
      <c r="D8465" t="s">
        <v>92</v>
      </c>
      <c r="E8465" t="s">
        <v>31781</v>
      </c>
      <c r="F8465" t="s">
        <v>5012</v>
      </c>
      <c r="G8465" t="s">
        <v>72</v>
      </c>
      <c r="H8465" t="s">
        <v>129</v>
      </c>
      <c r="I8465" t="s">
        <v>22</v>
      </c>
      <c r="J8465" t="s">
        <v>141</v>
      </c>
      <c r="K8465" t="s">
        <v>31782</v>
      </c>
      <c r="L8465" t="s">
        <v>31783</v>
      </c>
      <c r="M8465">
        <v>4.1352777769999998</v>
      </c>
      <c r="N8465">
        <v>1</v>
      </c>
      <c r="O8465">
        <v>33</v>
      </c>
      <c r="P8465">
        <v>0</v>
      </c>
      <c r="Q8465">
        <v>0</v>
      </c>
      <c r="R8465">
        <v>4.1352779999999996</v>
      </c>
      <c r="S8465">
        <v>136.464167</v>
      </c>
      <c r="T8465">
        <v>0</v>
      </c>
      <c r="U8465">
        <v>0</v>
      </c>
    </row>
    <row r="8466" spans="1:21" x14ac:dyDescent="0.25">
      <c r="A8466" t="s">
        <v>31784</v>
      </c>
      <c r="B8466">
        <v>1</v>
      </c>
      <c r="C8466" t="s">
        <v>79</v>
      </c>
      <c r="D8466" t="s">
        <v>117</v>
      </c>
      <c r="E8466" t="s">
        <v>31785</v>
      </c>
      <c r="F8466" t="s">
        <v>5884</v>
      </c>
      <c r="G8466" t="s">
        <v>71</v>
      </c>
      <c r="H8466" t="s">
        <v>129</v>
      </c>
      <c r="I8466" t="s">
        <v>22</v>
      </c>
      <c r="J8466" t="s">
        <v>141</v>
      </c>
      <c r="K8466" t="s">
        <v>31786</v>
      </c>
      <c r="L8466" t="s">
        <v>31787</v>
      </c>
      <c r="M8466">
        <v>0.87611111100000005</v>
      </c>
      <c r="N8466">
        <v>0</v>
      </c>
      <c r="O8466">
        <v>1</v>
      </c>
      <c r="P8466">
        <v>0</v>
      </c>
      <c r="Q8466">
        <v>0</v>
      </c>
      <c r="R8466">
        <v>0</v>
      </c>
      <c r="S8466">
        <v>0.87611099999999997</v>
      </c>
      <c r="T8466">
        <v>0</v>
      </c>
      <c r="U8466">
        <v>0</v>
      </c>
    </row>
    <row r="8467" spans="1:21" x14ac:dyDescent="0.25">
      <c r="A8467" t="s">
        <v>31788</v>
      </c>
      <c r="B8467">
        <v>1</v>
      </c>
      <c r="C8467" t="s">
        <v>79</v>
      </c>
      <c r="D8467" t="s">
        <v>114</v>
      </c>
      <c r="E8467" t="s">
        <v>31789</v>
      </c>
      <c r="F8467" t="s">
        <v>5012</v>
      </c>
      <c r="G8467" t="s">
        <v>72</v>
      </c>
      <c r="H8467" t="s">
        <v>129</v>
      </c>
      <c r="I8467" t="s">
        <v>22</v>
      </c>
      <c r="J8467" t="s">
        <v>141</v>
      </c>
      <c r="K8467" t="s">
        <v>31790</v>
      </c>
      <c r="L8467" t="s">
        <v>31791</v>
      </c>
      <c r="M8467">
        <v>0.87277777700000003</v>
      </c>
      <c r="N8467">
        <v>0</v>
      </c>
      <c r="O8467">
        <v>0</v>
      </c>
      <c r="P8467">
        <v>18</v>
      </c>
      <c r="Q8467">
        <v>391</v>
      </c>
      <c r="R8467">
        <v>0</v>
      </c>
      <c r="S8467">
        <v>0</v>
      </c>
      <c r="T8467">
        <v>15.71</v>
      </c>
      <c r="U8467">
        <v>341.25611099999998</v>
      </c>
    </row>
    <row r="8468" spans="1:21" x14ac:dyDescent="0.25">
      <c r="A8468" t="s">
        <v>31792</v>
      </c>
      <c r="B8468">
        <v>1</v>
      </c>
      <c r="C8468" t="s">
        <v>79</v>
      </c>
      <c r="D8468" t="s">
        <v>114</v>
      </c>
      <c r="E8468" t="s">
        <v>3225</v>
      </c>
      <c r="F8468" t="s">
        <v>140</v>
      </c>
      <c r="G8468" t="s">
        <v>72</v>
      </c>
      <c r="H8468" t="s">
        <v>129</v>
      </c>
      <c r="I8468" t="s">
        <v>22</v>
      </c>
      <c r="J8468" t="s">
        <v>141</v>
      </c>
      <c r="K8468" t="s">
        <v>31793</v>
      </c>
      <c r="L8468" t="s">
        <v>31794</v>
      </c>
      <c r="M8468">
        <v>5.4166666000000002E-2</v>
      </c>
      <c r="N8468">
        <v>0</v>
      </c>
      <c r="O8468">
        <v>0</v>
      </c>
      <c r="P8468">
        <v>1</v>
      </c>
      <c r="Q8468">
        <v>41</v>
      </c>
      <c r="R8468">
        <v>0</v>
      </c>
      <c r="S8468">
        <v>0</v>
      </c>
      <c r="T8468">
        <v>5.4167E-2</v>
      </c>
      <c r="U8468">
        <v>2.2208329999999998</v>
      </c>
    </row>
    <row r="8469" spans="1:21" x14ac:dyDescent="0.25">
      <c r="A8469" t="s">
        <v>31795</v>
      </c>
      <c r="B8469">
        <v>1</v>
      </c>
      <c r="C8469" t="s">
        <v>79</v>
      </c>
      <c r="D8469" t="s">
        <v>114</v>
      </c>
      <c r="E8469" t="s">
        <v>3229</v>
      </c>
      <c r="F8469" t="s">
        <v>140</v>
      </c>
      <c r="G8469" t="s">
        <v>72</v>
      </c>
      <c r="H8469" t="s">
        <v>129</v>
      </c>
      <c r="I8469" t="s">
        <v>22</v>
      </c>
      <c r="J8469" t="s">
        <v>141</v>
      </c>
      <c r="K8469" t="s">
        <v>31796</v>
      </c>
      <c r="L8469" t="s">
        <v>31797</v>
      </c>
      <c r="M8469">
        <v>0.23</v>
      </c>
      <c r="N8469">
        <v>0</v>
      </c>
      <c r="O8469">
        <v>0</v>
      </c>
      <c r="P8469">
        <v>1</v>
      </c>
      <c r="Q8469">
        <v>71</v>
      </c>
      <c r="R8469">
        <v>0</v>
      </c>
      <c r="S8469">
        <v>0</v>
      </c>
      <c r="T8469">
        <v>0.23</v>
      </c>
      <c r="U8469">
        <v>16.329999999999998</v>
      </c>
    </row>
    <row r="8470" spans="1:21" x14ac:dyDescent="0.25">
      <c r="A8470" t="s">
        <v>31798</v>
      </c>
      <c r="B8470">
        <v>1</v>
      </c>
      <c r="C8470" t="s">
        <v>79</v>
      </c>
      <c r="D8470" t="s">
        <v>113</v>
      </c>
      <c r="E8470" t="s">
        <v>1553</v>
      </c>
      <c r="F8470" t="s">
        <v>5470</v>
      </c>
      <c r="G8470" t="s">
        <v>71</v>
      </c>
      <c r="H8470" t="s">
        <v>129</v>
      </c>
      <c r="I8470" t="s">
        <v>22</v>
      </c>
      <c r="J8470" t="s">
        <v>141</v>
      </c>
      <c r="K8470" t="s">
        <v>31799</v>
      </c>
      <c r="L8470" t="s">
        <v>31800</v>
      </c>
      <c r="M8470">
        <v>0.56999999999999995</v>
      </c>
      <c r="N8470">
        <v>0</v>
      </c>
      <c r="O8470">
        <v>55</v>
      </c>
      <c r="P8470">
        <v>1</v>
      </c>
      <c r="Q8470">
        <v>1</v>
      </c>
      <c r="R8470">
        <v>0</v>
      </c>
      <c r="S8470">
        <v>31.35</v>
      </c>
      <c r="T8470">
        <v>0.56999999999999995</v>
      </c>
      <c r="U8470">
        <v>0.56999999999999995</v>
      </c>
    </row>
    <row r="8471" spans="1:21" x14ac:dyDescent="0.25">
      <c r="A8471" t="s">
        <v>31801</v>
      </c>
      <c r="B8471">
        <v>1</v>
      </c>
      <c r="C8471" t="s">
        <v>79</v>
      </c>
      <c r="D8471" t="s">
        <v>113</v>
      </c>
      <c r="E8471" t="s">
        <v>31802</v>
      </c>
      <c r="F8471" t="s">
        <v>177</v>
      </c>
      <c r="G8471" t="s">
        <v>72</v>
      </c>
      <c r="H8471" t="s">
        <v>129</v>
      </c>
      <c r="I8471" t="s">
        <v>22</v>
      </c>
      <c r="J8471" t="s">
        <v>130</v>
      </c>
      <c r="K8471" t="s">
        <v>31803</v>
      </c>
      <c r="L8471" t="s">
        <v>31804</v>
      </c>
      <c r="M8471">
        <v>6.699166666</v>
      </c>
      <c r="N8471">
        <v>0</v>
      </c>
      <c r="O8471">
        <v>46</v>
      </c>
      <c r="P8471">
        <v>2</v>
      </c>
      <c r="Q8471">
        <v>0</v>
      </c>
      <c r="R8471">
        <v>0</v>
      </c>
      <c r="S8471">
        <v>308.16166700000002</v>
      </c>
      <c r="T8471">
        <v>13.398332999999999</v>
      </c>
      <c r="U8471">
        <v>0</v>
      </c>
    </row>
    <row r="8472" spans="1:21" x14ac:dyDescent="0.25">
      <c r="A8472" t="s">
        <v>31805</v>
      </c>
      <c r="B8472">
        <v>1</v>
      </c>
      <c r="C8472" t="s">
        <v>79</v>
      </c>
      <c r="D8472" t="s">
        <v>119</v>
      </c>
      <c r="E8472" t="s">
        <v>31806</v>
      </c>
      <c r="F8472" t="s">
        <v>5012</v>
      </c>
      <c r="G8472" t="s">
        <v>72</v>
      </c>
      <c r="H8472" t="s">
        <v>129</v>
      </c>
      <c r="I8472" t="s">
        <v>22</v>
      </c>
      <c r="J8472" t="s">
        <v>141</v>
      </c>
      <c r="K8472" t="s">
        <v>31807</v>
      </c>
      <c r="L8472" t="s">
        <v>31808</v>
      </c>
      <c r="M8472">
        <v>3.6413888879999998</v>
      </c>
      <c r="N8472">
        <v>0</v>
      </c>
      <c r="O8472">
        <v>0</v>
      </c>
      <c r="P8472">
        <v>3</v>
      </c>
      <c r="Q8472">
        <v>70</v>
      </c>
      <c r="R8472">
        <v>0</v>
      </c>
      <c r="S8472">
        <v>0</v>
      </c>
      <c r="T8472">
        <v>10.924167000000001</v>
      </c>
      <c r="U8472">
        <v>254.897222</v>
      </c>
    </row>
    <row r="8473" spans="1:21" x14ac:dyDescent="0.25">
      <c r="A8473" t="s">
        <v>31809</v>
      </c>
      <c r="B8473">
        <v>1</v>
      </c>
      <c r="C8473" t="s">
        <v>79</v>
      </c>
      <c r="D8473" t="s">
        <v>118</v>
      </c>
      <c r="E8473" t="s">
        <v>31810</v>
      </c>
      <c r="F8473" t="s">
        <v>5012</v>
      </c>
      <c r="G8473" t="s">
        <v>72</v>
      </c>
      <c r="H8473" t="s">
        <v>129</v>
      </c>
      <c r="I8473" t="s">
        <v>22</v>
      </c>
      <c r="J8473" t="s">
        <v>141</v>
      </c>
      <c r="K8473" t="s">
        <v>31811</v>
      </c>
      <c r="L8473" t="s">
        <v>31812</v>
      </c>
      <c r="M8473">
        <v>2.085555555</v>
      </c>
      <c r="N8473">
        <v>0</v>
      </c>
      <c r="O8473">
        <v>0</v>
      </c>
      <c r="P8473">
        <v>1</v>
      </c>
      <c r="Q8473">
        <v>50</v>
      </c>
      <c r="R8473">
        <v>0</v>
      </c>
      <c r="S8473">
        <v>0</v>
      </c>
      <c r="T8473">
        <v>2.085556</v>
      </c>
      <c r="U8473">
        <v>104.277778</v>
      </c>
    </row>
    <row r="8474" spans="1:21" x14ac:dyDescent="0.25">
      <c r="A8474" t="s">
        <v>31813</v>
      </c>
      <c r="B8474">
        <v>1</v>
      </c>
      <c r="C8474" t="s">
        <v>79</v>
      </c>
      <c r="D8474" t="s">
        <v>118</v>
      </c>
      <c r="E8474" t="s">
        <v>31810</v>
      </c>
      <c r="F8474" t="s">
        <v>5012</v>
      </c>
      <c r="G8474" t="s">
        <v>72</v>
      </c>
      <c r="H8474" t="s">
        <v>129</v>
      </c>
      <c r="I8474" t="s">
        <v>22</v>
      </c>
      <c r="J8474" t="s">
        <v>141</v>
      </c>
      <c r="K8474" t="s">
        <v>31814</v>
      </c>
      <c r="L8474" t="s">
        <v>31815</v>
      </c>
      <c r="M8474">
        <v>1.66</v>
      </c>
      <c r="N8474">
        <v>0</v>
      </c>
      <c r="O8474">
        <v>0</v>
      </c>
      <c r="P8474">
        <v>1</v>
      </c>
      <c r="Q8474">
        <v>50</v>
      </c>
      <c r="R8474">
        <v>0</v>
      </c>
      <c r="S8474">
        <v>0</v>
      </c>
      <c r="T8474">
        <v>1.66</v>
      </c>
      <c r="U8474">
        <v>83</v>
      </c>
    </row>
    <row r="8475" spans="1:21" x14ac:dyDescent="0.25">
      <c r="A8475" t="s">
        <v>31816</v>
      </c>
      <c r="B8475">
        <v>1</v>
      </c>
      <c r="C8475" t="s">
        <v>79</v>
      </c>
      <c r="D8475" t="s">
        <v>118</v>
      </c>
      <c r="E8475" t="s">
        <v>31810</v>
      </c>
      <c r="F8475" t="s">
        <v>5012</v>
      </c>
      <c r="G8475" t="s">
        <v>72</v>
      </c>
      <c r="H8475" t="s">
        <v>129</v>
      </c>
      <c r="I8475" t="s">
        <v>22</v>
      </c>
      <c r="J8475" t="s">
        <v>141</v>
      </c>
      <c r="K8475" t="s">
        <v>31817</v>
      </c>
      <c r="L8475" t="s">
        <v>31818</v>
      </c>
      <c r="M8475">
        <v>2.2561111110000001</v>
      </c>
      <c r="N8475">
        <v>0</v>
      </c>
      <c r="O8475">
        <v>0</v>
      </c>
      <c r="P8475">
        <v>1</v>
      </c>
      <c r="Q8475">
        <v>50</v>
      </c>
      <c r="R8475">
        <v>0</v>
      </c>
      <c r="S8475">
        <v>0</v>
      </c>
      <c r="T8475">
        <v>2.2561110000000002</v>
      </c>
      <c r="U8475">
        <v>112.805556</v>
      </c>
    </row>
    <row r="8476" spans="1:21" x14ac:dyDescent="0.25">
      <c r="A8476" t="s">
        <v>31819</v>
      </c>
      <c r="B8476">
        <v>1</v>
      </c>
      <c r="C8476" t="s">
        <v>79</v>
      </c>
      <c r="D8476" t="s">
        <v>118</v>
      </c>
      <c r="E8476" t="s">
        <v>31810</v>
      </c>
      <c r="F8476" t="s">
        <v>5012</v>
      </c>
      <c r="G8476" t="s">
        <v>72</v>
      </c>
      <c r="H8476" t="s">
        <v>129</v>
      </c>
      <c r="I8476" t="s">
        <v>22</v>
      </c>
      <c r="J8476" t="s">
        <v>141</v>
      </c>
      <c r="K8476" t="s">
        <v>31820</v>
      </c>
      <c r="L8476" t="s">
        <v>31821</v>
      </c>
      <c r="M8476">
        <v>1.338055555</v>
      </c>
      <c r="N8476">
        <v>0</v>
      </c>
      <c r="O8476">
        <v>0</v>
      </c>
      <c r="P8476">
        <v>1</v>
      </c>
      <c r="Q8476">
        <v>50</v>
      </c>
      <c r="R8476">
        <v>0</v>
      </c>
      <c r="S8476">
        <v>0</v>
      </c>
      <c r="T8476">
        <v>1.3380559999999999</v>
      </c>
      <c r="U8476">
        <v>66.902777999999998</v>
      </c>
    </row>
    <row r="8477" spans="1:21" x14ac:dyDescent="0.25">
      <c r="A8477" t="s">
        <v>31822</v>
      </c>
      <c r="B8477">
        <v>1</v>
      </c>
      <c r="C8477" t="s">
        <v>79</v>
      </c>
      <c r="D8477" t="s">
        <v>110</v>
      </c>
      <c r="E8477" t="s">
        <v>31823</v>
      </c>
      <c r="F8477" t="s">
        <v>5417</v>
      </c>
      <c r="G8477" t="s">
        <v>71</v>
      </c>
      <c r="H8477" t="s">
        <v>129</v>
      </c>
      <c r="I8477" t="s">
        <v>22</v>
      </c>
      <c r="J8477" t="s">
        <v>141</v>
      </c>
      <c r="K8477" t="s">
        <v>31824</v>
      </c>
      <c r="L8477" t="s">
        <v>31825</v>
      </c>
      <c r="M8477">
        <v>3.0616666659999998</v>
      </c>
      <c r="N8477">
        <v>0</v>
      </c>
      <c r="O8477">
        <v>1</v>
      </c>
      <c r="P8477">
        <v>0</v>
      </c>
      <c r="Q8477">
        <v>0</v>
      </c>
      <c r="R8477">
        <v>0</v>
      </c>
      <c r="S8477">
        <v>3.0616669999999999</v>
      </c>
      <c r="T8477">
        <v>0</v>
      </c>
      <c r="U8477">
        <v>0</v>
      </c>
    </row>
    <row r="8478" spans="1:21" x14ac:dyDescent="0.25">
      <c r="A8478" t="s">
        <v>31826</v>
      </c>
      <c r="B8478">
        <v>1</v>
      </c>
      <c r="C8478" t="s">
        <v>79</v>
      </c>
      <c r="D8478" t="s">
        <v>115</v>
      </c>
      <c r="E8478" t="s">
        <v>31827</v>
      </c>
      <c r="F8478" t="s">
        <v>4991</v>
      </c>
      <c r="G8478" t="s">
        <v>71</v>
      </c>
      <c r="H8478" t="s">
        <v>129</v>
      </c>
      <c r="I8478" t="s">
        <v>22</v>
      </c>
      <c r="J8478" t="s">
        <v>141</v>
      </c>
      <c r="K8478" t="s">
        <v>31828</v>
      </c>
      <c r="L8478" t="s">
        <v>31829</v>
      </c>
      <c r="M8478">
        <v>6.2422222219999997</v>
      </c>
      <c r="N8478">
        <v>0</v>
      </c>
      <c r="O8478">
        <v>1</v>
      </c>
      <c r="P8478">
        <v>0</v>
      </c>
      <c r="Q8478">
        <v>0</v>
      </c>
      <c r="R8478">
        <v>0</v>
      </c>
      <c r="S8478">
        <v>6.2422219999999999</v>
      </c>
      <c r="T8478">
        <v>0</v>
      </c>
      <c r="U8478">
        <v>0</v>
      </c>
    </row>
    <row r="8479" spans="1:21" x14ac:dyDescent="0.25">
      <c r="A8479" t="s">
        <v>31830</v>
      </c>
      <c r="B8479">
        <v>1</v>
      </c>
      <c r="C8479" t="s">
        <v>79</v>
      </c>
      <c r="D8479" t="s">
        <v>115</v>
      </c>
      <c r="E8479" t="s">
        <v>31831</v>
      </c>
      <c r="F8479" t="s">
        <v>5012</v>
      </c>
      <c r="G8479" t="s">
        <v>72</v>
      </c>
      <c r="H8479" t="s">
        <v>129</v>
      </c>
      <c r="I8479" t="s">
        <v>22</v>
      </c>
      <c r="J8479" t="s">
        <v>141</v>
      </c>
      <c r="K8479" t="s">
        <v>31832</v>
      </c>
      <c r="L8479" t="s">
        <v>31833</v>
      </c>
      <c r="M8479">
        <v>1.9455555550000001</v>
      </c>
      <c r="N8479">
        <v>0</v>
      </c>
      <c r="O8479">
        <v>0</v>
      </c>
      <c r="P8479">
        <v>12</v>
      </c>
      <c r="Q8479">
        <v>0</v>
      </c>
      <c r="R8479">
        <v>0</v>
      </c>
      <c r="S8479">
        <v>0</v>
      </c>
      <c r="T8479">
        <v>23.346667</v>
      </c>
      <c r="U8479">
        <v>0</v>
      </c>
    </row>
    <row r="8480" spans="1:21" x14ac:dyDescent="0.25">
      <c r="A8480" t="s">
        <v>31834</v>
      </c>
      <c r="B8480">
        <v>1</v>
      </c>
      <c r="C8480" t="s">
        <v>79</v>
      </c>
      <c r="D8480" t="s">
        <v>115</v>
      </c>
      <c r="E8480" t="s">
        <v>31835</v>
      </c>
      <c r="F8480" t="s">
        <v>4991</v>
      </c>
      <c r="G8480" t="s">
        <v>71</v>
      </c>
      <c r="H8480" t="s">
        <v>129</v>
      </c>
      <c r="I8480" t="s">
        <v>22</v>
      </c>
      <c r="J8480" t="s">
        <v>141</v>
      </c>
      <c r="K8480" t="s">
        <v>31836</v>
      </c>
      <c r="L8480" t="s">
        <v>31837</v>
      </c>
      <c r="M8480">
        <v>0.97750000000000004</v>
      </c>
      <c r="N8480">
        <v>0</v>
      </c>
      <c r="O8480">
        <v>1</v>
      </c>
      <c r="P8480">
        <v>0</v>
      </c>
      <c r="Q8480">
        <v>0</v>
      </c>
      <c r="R8480">
        <v>0</v>
      </c>
      <c r="S8480">
        <v>0.97750000000000004</v>
      </c>
      <c r="T8480">
        <v>0</v>
      </c>
      <c r="U8480">
        <v>0</v>
      </c>
    </row>
    <row r="8481" spans="1:21" x14ac:dyDescent="0.25">
      <c r="A8481" t="s">
        <v>31838</v>
      </c>
      <c r="B8481">
        <v>1</v>
      </c>
      <c r="C8481" t="s">
        <v>79</v>
      </c>
      <c r="D8481" t="s">
        <v>115</v>
      </c>
      <c r="E8481" t="s">
        <v>31839</v>
      </c>
      <c r="F8481" t="s">
        <v>140</v>
      </c>
      <c r="G8481" t="s">
        <v>72</v>
      </c>
      <c r="H8481" t="s">
        <v>129</v>
      </c>
      <c r="I8481" t="s">
        <v>22</v>
      </c>
      <c r="J8481" t="s">
        <v>141</v>
      </c>
      <c r="K8481" t="s">
        <v>31840</v>
      </c>
      <c r="L8481" t="s">
        <v>31841</v>
      </c>
      <c r="M8481">
        <v>1.352222222</v>
      </c>
      <c r="N8481">
        <v>0</v>
      </c>
      <c r="O8481">
        <v>0</v>
      </c>
      <c r="P8481">
        <v>3</v>
      </c>
      <c r="Q8481">
        <v>46</v>
      </c>
      <c r="R8481">
        <v>0</v>
      </c>
      <c r="S8481">
        <v>0</v>
      </c>
      <c r="T8481">
        <v>4.056667</v>
      </c>
      <c r="U8481">
        <v>62.202221999999999</v>
      </c>
    </row>
    <row r="8482" spans="1:21" x14ac:dyDescent="0.25">
      <c r="A8482" t="s">
        <v>31842</v>
      </c>
      <c r="B8482">
        <v>1</v>
      </c>
      <c r="C8482" t="s">
        <v>79</v>
      </c>
      <c r="D8482" t="s">
        <v>115</v>
      </c>
      <c r="E8482" t="s">
        <v>31843</v>
      </c>
      <c r="F8482" t="s">
        <v>140</v>
      </c>
      <c r="G8482" t="s">
        <v>72</v>
      </c>
      <c r="H8482" t="s">
        <v>129</v>
      </c>
      <c r="I8482" t="s">
        <v>22</v>
      </c>
      <c r="J8482" t="s">
        <v>141</v>
      </c>
      <c r="K8482" t="s">
        <v>31844</v>
      </c>
      <c r="L8482" t="s">
        <v>31845</v>
      </c>
      <c r="M8482">
        <v>0.39</v>
      </c>
      <c r="N8482">
        <v>5</v>
      </c>
      <c r="O8482">
        <v>241</v>
      </c>
      <c r="P8482">
        <v>0</v>
      </c>
      <c r="Q8482">
        <v>0</v>
      </c>
      <c r="R8482">
        <v>1.95</v>
      </c>
      <c r="S8482">
        <v>93.99</v>
      </c>
      <c r="T8482">
        <v>0</v>
      </c>
      <c r="U8482">
        <v>0</v>
      </c>
    </row>
    <row r="8483" spans="1:21" x14ac:dyDescent="0.25">
      <c r="A8483" t="s">
        <v>31846</v>
      </c>
      <c r="B8483">
        <v>1</v>
      </c>
      <c r="C8483" t="s">
        <v>79</v>
      </c>
      <c r="D8483" t="s">
        <v>115</v>
      </c>
      <c r="E8483" t="s">
        <v>31843</v>
      </c>
      <c r="F8483" t="s">
        <v>140</v>
      </c>
      <c r="G8483" t="s">
        <v>72</v>
      </c>
      <c r="H8483" t="s">
        <v>129</v>
      </c>
      <c r="I8483" t="s">
        <v>22</v>
      </c>
      <c r="J8483" t="s">
        <v>141</v>
      </c>
      <c r="K8483" t="s">
        <v>31847</v>
      </c>
      <c r="L8483" t="s">
        <v>31848</v>
      </c>
      <c r="M8483">
        <v>0.41194444400000002</v>
      </c>
      <c r="N8483">
        <v>5</v>
      </c>
      <c r="O8483">
        <v>241</v>
      </c>
      <c r="P8483">
        <v>0</v>
      </c>
      <c r="Q8483">
        <v>0</v>
      </c>
      <c r="R8483">
        <v>2.0597219999999998</v>
      </c>
      <c r="S8483">
        <v>99.278610999999998</v>
      </c>
      <c r="T8483">
        <v>0</v>
      </c>
      <c r="U8483">
        <v>0</v>
      </c>
    </row>
    <row r="8484" spans="1:21" x14ac:dyDescent="0.25">
      <c r="A8484" t="s">
        <v>31849</v>
      </c>
      <c r="B8484">
        <v>1</v>
      </c>
      <c r="C8484" t="s">
        <v>79</v>
      </c>
      <c r="D8484" t="s">
        <v>115</v>
      </c>
      <c r="E8484" t="s">
        <v>31850</v>
      </c>
      <c r="F8484" t="s">
        <v>5012</v>
      </c>
      <c r="G8484" t="s">
        <v>72</v>
      </c>
      <c r="H8484" t="s">
        <v>129</v>
      </c>
      <c r="I8484" t="s">
        <v>22</v>
      </c>
      <c r="J8484" t="s">
        <v>141</v>
      </c>
      <c r="K8484" t="s">
        <v>31851</v>
      </c>
      <c r="L8484" t="s">
        <v>31852</v>
      </c>
      <c r="M8484">
        <v>3.4311111109999999</v>
      </c>
      <c r="N8484">
        <v>0</v>
      </c>
      <c r="O8484">
        <v>0</v>
      </c>
      <c r="P8484">
        <v>0</v>
      </c>
      <c r="Q8484">
        <v>8</v>
      </c>
      <c r="R8484">
        <v>0</v>
      </c>
      <c r="S8484">
        <v>0</v>
      </c>
      <c r="T8484">
        <v>0</v>
      </c>
      <c r="U8484">
        <v>27.448889000000001</v>
      </c>
    </row>
    <row r="8485" spans="1:21" x14ac:dyDescent="0.25">
      <c r="A8485" t="s">
        <v>31853</v>
      </c>
      <c r="B8485">
        <v>1</v>
      </c>
      <c r="C8485" t="s">
        <v>79</v>
      </c>
      <c r="D8485" t="s">
        <v>115</v>
      </c>
      <c r="E8485" t="s">
        <v>31854</v>
      </c>
      <c r="F8485" t="s">
        <v>5829</v>
      </c>
      <c r="G8485" t="s">
        <v>72</v>
      </c>
      <c r="H8485" t="s">
        <v>129</v>
      </c>
      <c r="I8485" t="s">
        <v>22</v>
      </c>
      <c r="J8485" t="s">
        <v>141</v>
      </c>
      <c r="K8485" t="s">
        <v>31855</v>
      </c>
      <c r="L8485" t="s">
        <v>31856</v>
      </c>
      <c r="M8485">
        <v>0.254722222</v>
      </c>
      <c r="N8485">
        <v>2</v>
      </c>
      <c r="O8485">
        <v>61</v>
      </c>
      <c r="P8485">
        <v>0</v>
      </c>
      <c r="Q8485">
        <v>0</v>
      </c>
      <c r="R8485">
        <v>0.50944400000000001</v>
      </c>
      <c r="S8485">
        <v>15.538055999999999</v>
      </c>
      <c r="T8485">
        <v>0</v>
      </c>
      <c r="U8485">
        <v>0</v>
      </c>
    </row>
    <row r="8486" spans="1:21" x14ac:dyDescent="0.25">
      <c r="A8486" t="s">
        <v>31857</v>
      </c>
      <c r="B8486">
        <v>1</v>
      </c>
      <c r="C8486" t="s">
        <v>79</v>
      </c>
      <c r="D8486" t="s">
        <v>115</v>
      </c>
      <c r="E8486" t="s">
        <v>31858</v>
      </c>
      <c r="F8486" t="s">
        <v>4991</v>
      </c>
      <c r="G8486" t="s">
        <v>71</v>
      </c>
      <c r="H8486" t="s">
        <v>129</v>
      </c>
      <c r="I8486" t="s">
        <v>22</v>
      </c>
      <c r="J8486" t="s">
        <v>141</v>
      </c>
      <c r="K8486" t="s">
        <v>31859</v>
      </c>
      <c r="L8486" t="s">
        <v>31860</v>
      </c>
      <c r="M8486">
        <v>0.98333333300000003</v>
      </c>
      <c r="N8486">
        <v>0</v>
      </c>
      <c r="O8486">
        <v>1</v>
      </c>
      <c r="P8486">
        <v>0</v>
      </c>
      <c r="Q8486">
        <v>0</v>
      </c>
      <c r="R8486">
        <v>0</v>
      </c>
      <c r="S8486">
        <v>0.98333300000000001</v>
      </c>
      <c r="T8486">
        <v>0</v>
      </c>
      <c r="U8486">
        <v>0</v>
      </c>
    </row>
    <row r="8487" spans="1:21" x14ac:dyDescent="0.25">
      <c r="A8487" t="s">
        <v>31861</v>
      </c>
      <c r="B8487">
        <v>1</v>
      </c>
      <c r="C8487" t="s">
        <v>79</v>
      </c>
      <c r="D8487" t="s">
        <v>115</v>
      </c>
      <c r="E8487" t="s">
        <v>31862</v>
      </c>
      <c r="F8487" t="s">
        <v>4991</v>
      </c>
      <c r="G8487" t="s">
        <v>71</v>
      </c>
      <c r="H8487" t="s">
        <v>129</v>
      </c>
      <c r="I8487" t="s">
        <v>22</v>
      </c>
      <c r="J8487" t="s">
        <v>141</v>
      </c>
      <c r="K8487" t="s">
        <v>31863</v>
      </c>
      <c r="L8487" t="s">
        <v>31864</v>
      </c>
      <c r="M8487">
        <v>0.44805555499999999</v>
      </c>
      <c r="N8487">
        <v>0</v>
      </c>
      <c r="O8487">
        <v>1</v>
      </c>
      <c r="P8487">
        <v>0</v>
      </c>
      <c r="Q8487">
        <v>0</v>
      </c>
      <c r="R8487">
        <v>0</v>
      </c>
      <c r="S8487">
        <v>0.44805600000000001</v>
      </c>
      <c r="T8487">
        <v>0</v>
      </c>
      <c r="U8487">
        <v>0</v>
      </c>
    </row>
    <row r="8488" spans="1:21" x14ac:dyDescent="0.25">
      <c r="A8488" t="s">
        <v>31865</v>
      </c>
      <c r="B8488">
        <v>1</v>
      </c>
      <c r="C8488" t="s">
        <v>79</v>
      </c>
      <c r="D8488" t="s">
        <v>115</v>
      </c>
      <c r="E8488" t="s">
        <v>31866</v>
      </c>
      <c r="F8488" t="s">
        <v>5012</v>
      </c>
      <c r="G8488" t="s">
        <v>72</v>
      </c>
      <c r="H8488" t="s">
        <v>129</v>
      </c>
      <c r="I8488" t="s">
        <v>22</v>
      </c>
      <c r="J8488" t="s">
        <v>141</v>
      </c>
      <c r="K8488" t="s">
        <v>31867</v>
      </c>
      <c r="L8488" t="s">
        <v>31868</v>
      </c>
      <c r="M8488">
        <v>1.2088888879999999</v>
      </c>
      <c r="N8488">
        <v>0</v>
      </c>
      <c r="O8488">
        <v>0</v>
      </c>
      <c r="P8488">
        <v>3</v>
      </c>
      <c r="Q8488">
        <v>0</v>
      </c>
      <c r="R8488">
        <v>0</v>
      </c>
      <c r="S8488">
        <v>0</v>
      </c>
      <c r="T8488">
        <v>3.6266669999999999</v>
      </c>
      <c r="U8488">
        <v>0</v>
      </c>
    </row>
    <row r="8489" spans="1:21" x14ac:dyDescent="0.25">
      <c r="A8489" t="s">
        <v>31869</v>
      </c>
      <c r="B8489">
        <v>1</v>
      </c>
      <c r="C8489" t="s">
        <v>79</v>
      </c>
      <c r="D8489" t="s">
        <v>115</v>
      </c>
      <c r="E8489" t="s">
        <v>31870</v>
      </c>
      <c r="F8489" t="s">
        <v>5012</v>
      </c>
      <c r="G8489" t="s">
        <v>72</v>
      </c>
      <c r="H8489" t="s">
        <v>129</v>
      </c>
      <c r="I8489" t="s">
        <v>22</v>
      </c>
      <c r="J8489" t="s">
        <v>141</v>
      </c>
      <c r="K8489" t="s">
        <v>31871</v>
      </c>
      <c r="L8489" t="s">
        <v>31872</v>
      </c>
      <c r="M8489">
        <v>3.207222222</v>
      </c>
      <c r="N8489">
        <v>0</v>
      </c>
      <c r="O8489">
        <v>3</v>
      </c>
      <c r="P8489">
        <v>0</v>
      </c>
      <c r="Q8489">
        <v>0</v>
      </c>
      <c r="R8489">
        <v>0</v>
      </c>
      <c r="S8489">
        <v>9.6216670000000004</v>
      </c>
      <c r="T8489">
        <v>0</v>
      </c>
      <c r="U8489">
        <v>0</v>
      </c>
    </row>
    <row r="8490" spans="1:21" x14ac:dyDescent="0.25">
      <c r="A8490" t="s">
        <v>31873</v>
      </c>
      <c r="B8490">
        <v>1</v>
      </c>
      <c r="C8490" t="s">
        <v>79</v>
      </c>
      <c r="D8490" t="s">
        <v>115</v>
      </c>
      <c r="E8490" t="s">
        <v>31874</v>
      </c>
      <c r="F8490" t="s">
        <v>5012</v>
      </c>
      <c r="G8490" t="s">
        <v>72</v>
      </c>
      <c r="H8490" t="s">
        <v>129</v>
      </c>
      <c r="I8490" t="s">
        <v>22</v>
      </c>
      <c r="J8490" t="s">
        <v>141</v>
      </c>
      <c r="K8490" t="s">
        <v>31875</v>
      </c>
      <c r="L8490" t="s">
        <v>31876</v>
      </c>
      <c r="M8490">
        <v>0.62277777700000003</v>
      </c>
      <c r="N8490">
        <v>0</v>
      </c>
      <c r="O8490">
        <v>0</v>
      </c>
      <c r="P8490">
        <v>7</v>
      </c>
      <c r="Q8490">
        <v>0</v>
      </c>
      <c r="R8490">
        <v>0</v>
      </c>
      <c r="S8490">
        <v>0</v>
      </c>
      <c r="T8490">
        <v>4.3594439999999999</v>
      </c>
      <c r="U8490">
        <v>0</v>
      </c>
    </row>
    <row r="8491" spans="1:21" x14ac:dyDescent="0.25">
      <c r="A8491" t="s">
        <v>31877</v>
      </c>
      <c r="B8491">
        <v>1</v>
      </c>
      <c r="C8491" t="s">
        <v>79</v>
      </c>
      <c r="D8491" t="s">
        <v>115</v>
      </c>
      <c r="E8491" t="s">
        <v>31878</v>
      </c>
      <c r="F8491" t="s">
        <v>140</v>
      </c>
      <c r="G8491" t="s">
        <v>72</v>
      </c>
      <c r="H8491" t="s">
        <v>129</v>
      </c>
      <c r="I8491" t="s">
        <v>22</v>
      </c>
      <c r="J8491" t="s">
        <v>141</v>
      </c>
      <c r="K8491" t="s">
        <v>31879</v>
      </c>
      <c r="L8491" t="s">
        <v>31880</v>
      </c>
      <c r="M8491">
        <v>0.30833333299999999</v>
      </c>
      <c r="N8491">
        <v>24</v>
      </c>
      <c r="O8491">
        <v>707</v>
      </c>
      <c r="P8491">
        <v>16</v>
      </c>
      <c r="Q8491">
        <v>0</v>
      </c>
      <c r="R8491">
        <v>7.4</v>
      </c>
      <c r="S8491">
        <v>217.99166600000001</v>
      </c>
      <c r="T8491">
        <v>4.9333330000000002</v>
      </c>
      <c r="U8491">
        <v>0</v>
      </c>
    </row>
    <row r="8492" spans="1:21" x14ac:dyDescent="0.25">
      <c r="A8492" t="s">
        <v>31881</v>
      </c>
      <c r="B8492">
        <v>1</v>
      </c>
      <c r="C8492" t="s">
        <v>79</v>
      </c>
      <c r="D8492" t="s">
        <v>115</v>
      </c>
      <c r="E8492" t="s">
        <v>31882</v>
      </c>
      <c r="F8492" t="s">
        <v>140</v>
      </c>
      <c r="G8492" t="s">
        <v>72</v>
      </c>
      <c r="H8492" t="s">
        <v>129</v>
      </c>
      <c r="I8492" t="s">
        <v>22</v>
      </c>
      <c r="J8492" t="s">
        <v>141</v>
      </c>
      <c r="K8492" t="s">
        <v>31883</v>
      </c>
      <c r="L8492" t="s">
        <v>31884</v>
      </c>
      <c r="M8492">
        <v>0.48333333299999998</v>
      </c>
      <c r="N8492">
        <v>15</v>
      </c>
      <c r="O8492">
        <v>75</v>
      </c>
      <c r="P8492">
        <v>16</v>
      </c>
      <c r="Q8492">
        <v>0</v>
      </c>
      <c r="R8492">
        <v>7.25</v>
      </c>
      <c r="S8492">
        <v>36.25</v>
      </c>
      <c r="T8492">
        <v>7.733333</v>
      </c>
      <c r="U8492">
        <v>0</v>
      </c>
    </row>
    <row r="8493" spans="1:21" x14ac:dyDescent="0.25">
      <c r="A8493" t="s">
        <v>31885</v>
      </c>
      <c r="B8493">
        <v>1</v>
      </c>
      <c r="C8493" t="s">
        <v>79</v>
      </c>
      <c r="D8493" t="s">
        <v>115</v>
      </c>
      <c r="E8493" t="s">
        <v>31886</v>
      </c>
      <c r="F8493" t="s">
        <v>140</v>
      </c>
      <c r="G8493" t="s">
        <v>72</v>
      </c>
      <c r="H8493" t="s">
        <v>129</v>
      </c>
      <c r="I8493" t="s">
        <v>22</v>
      </c>
      <c r="J8493" t="s">
        <v>141</v>
      </c>
      <c r="K8493" t="s">
        <v>31887</v>
      </c>
      <c r="L8493" t="s">
        <v>31888</v>
      </c>
      <c r="M8493">
        <v>0.91972222199999998</v>
      </c>
      <c r="N8493">
        <v>49</v>
      </c>
      <c r="O8493">
        <v>2225</v>
      </c>
      <c r="P8493">
        <v>16</v>
      </c>
      <c r="Q8493">
        <v>0</v>
      </c>
      <c r="R8493">
        <v>45.066389000000001</v>
      </c>
      <c r="S8493">
        <v>2046.381944</v>
      </c>
      <c r="T8493">
        <v>14.715555999999999</v>
      </c>
      <c r="U8493">
        <v>0</v>
      </c>
    </row>
    <row r="8494" spans="1:21" x14ac:dyDescent="0.25">
      <c r="A8494" t="s">
        <v>31889</v>
      </c>
      <c r="B8494">
        <v>1</v>
      </c>
      <c r="C8494" t="s">
        <v>79</v>
      </c>
      <c r="D8494" t="s">
        <v>111</v>
      </c>
      <c r="E8494" t="s">
        <v>31890</v>
      </c>
      <c r="F8494" t="s">
        <v>5012</v>
      </c>
      <c r="G8494" t="s">
        <v>72</v>
      </c>
      <c r="H8494" t="s">
        <v>129</v>
      </c>
      <c r="I8494" t="s">
        <v>22</v>
      </c>
      <c r="J8494" t="s">
        <v>141</v>
      </c>
      <c r="K8494" t="s">
        <v>31891</v>
      </c>
      <c r="L8494" t="s">
        <v>31892</v>
      </c>
      <c r="M8494">
        <v>1.5011111109999999</v>
      </c>
      <c r="N8494">
        <v>2</v>
      </c>
      <c r="O8494">
        <v>38</v>
      </c>
      <c r="P8494">
        <v>1</v>
      </c>
      <c r="Q8494">
        <v>24</v>
      </c>
      <c r="R8494">
        <v>3.0022220000000002</v>
      </c>
      <c r="S8494">
        <v>57.042222000000002</v>
      </c>
      <c r="T8494">
        <v>1.5011110000000001</v>
      </c>
      <c r="U8494">
        <v>36.026667000000003</v>
      </c>
    </row>
    <row r="8495" spans="1:21" x14ac:dyDescent="0.25">
      <c r="A8495" t="s">
        <v>31893</v>
      </c>
      <c r="B8495">
        <v>1</v>
      </c>
      <c r="C8495" t="s">
        <v>78</v>
      </c>
      <c r="D8495" t="s">
        <v>92</v>
      </c>
      <c r="E8495" t="s">
        <v>31894</v>
      </c>
      <c r="F8495" t="s">
        <v>128</v>
      </c>
      <c r="G8495" t="s">
        <v>71</v>
      </c>
      <c r="H8495" t="s">
        <v>129</v>
      </c>
      <c r="I8495" t="s">
        <v>22</v>
      </c>
      <c r="J8495" t="s">
        <v>130</v>
      </c>
      <c r="K8495" t="s">
        <v>31895</v>
      </c>
      <c r="L8495" t="s">
        <v>31896</v>
      </c>
      <c r="M8495">
        <v>1.165277777</v>
      </c>
      <c r="N8495">
        <v>0</v>
      </c>
      <c r="O8495">
        <v>0</v>
      </c>
      <c r="P8495">
        <v>2</v>
      </c>
      <c r="Q8495">
        <v>106</v>
      </c>
      <c r="R8495">
        <v>0</v>
      </c>
      <c r="S8495">
        <v>0</v>
      </c>
      <c r="T8495">
        <v>2.3305560000000001</v>
      </c>
      <c r="U8495">
        <v>123.51944399999999</v>
      </c>
    </row>
    <row r="8496" spans="1:21" x14ac:dyDescent="0.25">
      <c r="A8496" t="s">
        <v>31897</v>
      </c>
      <c r="B8496">
        <v>1</v>
      </c>
      <c r="C8496" t="s">
        <v>78</v>
      </c>
      <c r="D8496" t="s">
        <v>92</v>
      </c>
      <c r="E8496" t="s">
        <v>31898</v>
      </c>
      <c r="F8496" t="s">
        <v>5470</v>
      </c>
      <c r="G8496" t="s">
        <v>71</v>
      </c>
      <c r="H8496" t="s">
        <v>129</v>
      </c>
      <c r="I8496" t="s">
        <v>22</v>
      </c>
      <c r="J8496" t="s">
        <v>141</v>
      </c>
      <c r="K8496" t="s">
        <v>31899</v>
      </c>
      <c r="L8496" t="s">
        <v>31900</v>
      </c>
      <c r="M8496">
        <v>2.8386111110000001</v>
      </c>
      <c r="N8496">
        <v>0</v>
      </c>
      <c r="O8496">
        <v>0</v>
      </c>
      <c r="P8496">
        <v>1</v>
      </c>
      <c r="Q8496">
        <v>67</v>
      </c>
      <c r="R8496">
        <v>0</v>
      </c>
      <c r="S8496">
        <v>0</v>
      </c>
      <c r="T8496">
        <v>2.8386110000000002</v>
      </c>
      <c r="U8496">
        <v>190.18694400000001</v>
      </c>
    </row>
    <row r="8497" spans="1:21" x14ac:dyDescent="0.25">
      <c r="A8497" t="s">
        <v>31901</v>
      </c>
      <c r="B8497">
        <v>1</v>
      </c>
      <c r="C8497" t="s">
        <v>78</v>
      </c>
      <c r="D8497" t="s">
        <v>92</v>
      </c>
      <c r="E8497" t="s">
        <v>31902</v>
      </c>
      <c r="F8497" t="s">
        <v>4986</v>
      </c>
      <c r="G8497" t="s">
        <v>71</v>
      </c>
      <c r="H8497" t="s">
        <v>129</v>
      </c>
      <c r="I8497" t="s">
        <v>22</v>
      </c>
      <c r="J8497" t="s">
        <v>141</v>
      </c>
      <c r="K8497" t="s">
        <v>31903</v>
      </c>
      <c r="L8497" t="s">
        <v>31904</v>
      </c>
      <c r="M8497">
        <v>1.743333333</v>
      </c>
      <c r="N8497">
        <v>0</v>
      </c>
      <c r="O8497">
        <v>0</v>
      </c>
      <c r="P8497">
        <v>0</v>
      </c>
      <c r="Q8497">
        <v>38</v>
      </c>
      <c r="R8497">
        <v>0</v>
      </c>
      <c r="S8497">
        <v>0</v>
      </c>
      <c r="T8497">
        <v>0</v>
      </c>
      <c r="U8497">
        <v>66.246667000000002</v>
      </c>
    </row>
    <row r="8498" spans="1:21" x14ac:dyDescent="0.25">
      <c r="A8498" t="s">
        <v>31905</v>
      </c>
      <c r="B8498">
        <v>1</v>
      </c>
      <c r="C8498" t="s">
        <v>78</v>
      </c>
      <c r="D8498" t="s">
        <v>92</v>
      </c>
      <c r="E8498" t="s">
        <v>31906</v>
      </c>
      <c r="F8498" t="s">
        <v>4986</v>
      </c>
      <c r="G8498" t="s">
        <v>71</v>
      </c>
      <c r="H8498" t="s">
        <v>129</v>
      </c>
      <c r="I8498" t="s">
        <v>22</v>
      </c>
      <c r="J8498" t="s">
        <v>141</v>
      </c>
      <c r="K8498" t="s">
        <v>31907</v>
      </c>
      <c r="L8498" t="s">
        <v>31908</v>
      </c>
      <c r="M8498">
        <v>2.2541666660000002</v>
      </c>
      <c r="N8498">
        <v>0</v>
      </c>
      <c r="O8498">
        <v>0</v>
      </c>
      <c r="P8498">
        <v>0</v>
      </c>
      <c r="Q8498">
        <v>37</v>
      </c>
      <c r="R8498">
        <v>0</v>
      </c>
      <c r="S8498">
        <v>0</v>
      </c>
      <c r="T8498">
        <v>0</v>
      </c>
      <c r="U8498">
        <v>83.404167000000001</v>
      </c>
    </row>
    <row r="8499" spans="1:21" x14ac:dyDescent="0.25">
      <c r="A8499" t="s">
        <v>31909</v>
      </c>
      <c r="B8499">
        <v>1</v>
      </c>
      <c r="C8499" t="s">
        <v>78</v>
      </c>
      <c r="D8499" t="s">
        <v>92</v>
      </c>
      <c r="E8499" t="s">
        <v>31902</v>
      </c>
      <c r="F8499" t="s">
        <v>4986</v>
      </c>
      <c r="G8499" t="s">
        <v>71</v>
      </c>
      <c r="H8499" t="s">
        <v>129</v>
      </c>
      <c r="I8499" t="s">
        <v>22</v>
      </c>
      <c r="J8499" t="s">
        <v>141</v>
      </c>
      <c r="K8499" t="s">
        <v>31910</v>
      </c>
      <c r="L8499" t="s">
        <v>31911</v>
      </c>
      <c r="M8499">
        <v>0.77972222199999996</v>
      </c>
      <c r="N8499">
        <v>0</v>
      </c>
      <c r="O8499">
        <v>0</v>
      </c>
      <c r="P8499">
        <v>0</v>
      </c>
      <c r="Q8499">
        <v>38</v>
      </c>
      <c r="R8499">
        <v>0</v>
      </c>
      <c r="S8499">
        <v>0</v>
      </c>
      <c r="T8499">
        <v>0</v>
      </c>
      <c r="U8499">
        <v>29.629443999999999</v>
      </c>
    </row>
    <row r="8500" spans="1:21" x14ac:dyDescent="0.25">
      <c r="A8500" t="s">
        <v>31912</v>
      </c>
      <c r="B8500">
        <v>1</v>
      </c>
      <c r="C8500" t="s">
        <v>78</v>
      </c>
      <c r="D8500" t="s">
        <v>105</v>
      </c>
      <c r="E8500" t="s">
        <v>31913</v>
      </c>
      <c r="F8500" t="s">
        <v>4991</v>
      </c>
      <c r="G8500" t="s">
        <v>71</v>
      </c>
      <c r="H8500" t="s">
        <v>129</v>
      </c>
      <c r="I8500" t="s">
        <v>22</v>
      </c>
      <c r="J8500" t="s">
        <v>141</v>
      </c>
      <c r="K8500" t="s">
        <v>31914</v>
      </c>
      <c r="L8500" t="s">
        <v>31915</v>
      </c>
      <c r="M8500">
        <v>1.4444444439999999</v>
      </c>
      <c r="N8500">
        <v>0</v>
      </c>
      <c r="O8500">
        <v>14</v>
      </c>
      <c r="P8500">
        <v>0</v>
      </c>
      <c r="Q8500">
        <v>0</v>
      </c>
      <c r="R8500">
        <v>0</v>
      </c>
      <c r="S8500">
        <v>20.222221999999999</v>
      </c>
      <c r="T8500">
        <v>0</v>
      </c>
      <c r="U8500">
        <v>0</v>
      </c>
    </row>
    <row r="8501" spans="1:21" x14ac:dyDescent="0.25">
      <c r="A8501" t="s">
        <v>31916</v>
      </c>
      <c r="B8501">
        <v>1</v>
      </c>
      <c r="C8501" t="s">
        <v>78</v>
      </c>
      <c r="D8501" t="s">
        <v>92</v>
      </c>
      <c r="E8501" t="s">
        <v>31917</v>
      </c>
      <c r="F8501" t="s">
        <v>4991</v>
      </c>
      <c r="G8501" t="s">
        <v>71</v>
      </c>
      <c r="H8501" t="s">
        <v>129</v>
      </c>
      <c r="I8501" t="s">
        <v>22</v>
      </c>
      <c r="J8501" t="s">
        <v>141</v>
      </c>
      <c r="K8501" t="s">
        <v>31918</v>
      </c>
      <c r="L8501" t="s">
        <v>31919</v>
      </c>
      <c r="M8501">
        <v>1.3461111109999999</v>
      </c>
      <c r="N8501">
        <v>0</v>
      </c>
      <c r="O8501">
        <v>0</v>
      </c>
      <c r="P8501">
        <v>0</v>
      </c>
      <c r="Q8501">
        <v>1</v>
      </c>
      <c r="R8501">
        <v>0</v>
      </c>
      <c r="S8501">
        <v>0</v>
      </c>
      <c r="T8501">
        <v>0</v>
      </c>
      <c r="U8501">
        <v>1.3461110000000001</v>
      </c>
    </row>
    <row r="8502" spans="1:21" x14ac:dyDescent="0.25">
      <c r="A8502" t="s">
        <v>31920</v>
      </c>
      <c r="B8502">
        <v>1</v>
      </c>
      <c r="C8502" t="s">
        <v>78</v>
      </c>
      <c r="D8502" t="s">
        <v>92</v>
      </c>
      <c r="E8502" t="s">
        <v>31921</v>
      </c>
      <c r="F8502" t="s">
        <v>4996</v>
      </c>
      <c r="G8502" t="s">
        <v>71</v>
      </c>
      <c r="H8502" t="s">
        <v>129</v>
      </c>
      <c r="I8502" t="s">
        <v>22</v>
      </c>
      <c r="J8502" t="s">
        <v>141</v>
      </c>
      <c r="K8502" t="s">
        <v>31922</v>
      </c>
      <c r="L8502" t="s">
        <v>31923</v>
      </c>
      <c r="M8502">
        <v>0.74138888800000002</v>
      </c>
      <c r="N8502">
        <v>0</v>
      </c>
      <c r="O8502">
        <v>3</v>
      </c>
      <c r="P8502">
        <v>0</v>
      </c>
      <c r="Q8502">
        <v>1</v>
      </c>
      <c r="R8502">
        <v>0</v>
      </c>
      <c r="S8502">
        <v>2.224167</v>
      </c>
      <c r="T8502">
        <v>0</v>
      </c>
      <c r="U8502">
        <v>0.74138899999999996</v>
      </c>
    </row>
    <row r="8503" spans="1:21" x14ac:dyDescent="0.25">
      <c r="A8503" t="s">
        <v>31924</v>
      </c>
      <c r="B8503">
        <v>1</v>
      </c>
      <c r="C8503" t="s">
        <v>78</v>
      </c>
      <c r="D8503" t="s">
        <v>100</v>
      </c>
      <c r="E8503" t="s">
        <v>31925</v>
      </c>
      <c r="F8503" t="s">
        <v>5012</v>
      </c>
      <c r="G8503" t="s">
        <v>72</v>
      </c>
      <c r="H8503" t="s">
        <v>129</v>
      </c>
      <c r="I8503" t="s">
        <v>22</v>
      </c>
      <c r="J8503" t="s">
        <v>141</v>
      </c>
      <c r="K8503" t="s">
        <v>31926</v>
      </c>
      <c r="L8503" t="s">
        <v>31927</v>
      </c>
      <c r="M8503">
        <v>2.5647222219999999</v>
      </c>
      <c r="N8503">
        <v>0</v>
      </c>
      <c r="O8503">
        <v>168</v>
      </c>
      <c r="P8503">
        <v>1</v>
      </c>
      <c r="Q8503">
        <v>3</v>
      </c>
      <c r="R8503">
        <v>0</v>
      </c>
      <c r="S8503">
        <v>430.873333</v>
      </c>
      <c r="T8503">
        <v>2.5647220000000002</v>
      </c>
      <c r="U8503">
        <v>7.6941670000000002</v>
      </c>
    </row>
    <row r="8504" spans="1:21" x14ac:dyDescent="0.25">
      <c r="A8504" t="s">
        <v>31928</v>
      </c>
      <c r="B8504">
        <v>1</v>
      </c>
      <c r="C8504" t="s">
        <v>78</v>
      </c>
      <c r="D8504" t="s">
        <v>100</v>
      </c>
      <c r="E8504" t="s">
        <v>31925</v>
      </c>
      <c r="F8504" t="s">
        <v>5012</v>
      </c>
      <c r="G8504" t="s">
        <v>72</v>
      </c>
      <c r="H8504" t="s">
        <v>129</v>
      </c>
      <c r="I8504" t="s">
        <v>22</v>
      </c>
      <c r="J8504" t="s">
        <v>141</v>
      </c>
      <c r="K8504" t="s">
        <v>31929</v>
      </c>
      <c r="L8504" t="s">
        <v>31930</v>
      </c>
      <c r="M8504">
        <v>0.62666666599999998</v>
      </c>
      <c r="N8504">
        <v>0</v>
      </c>
      <c r="O8504">
        <v>168</v>
      </c>
      <c r="P8504">
        <v>1</v>
      </c>
      <c r="Q8504">
        <v>3</v>
      </c>
      <c r="R8504">
        <v>0</v>
      </c>
      <c r="S8504">
        <v>105.28</v>
      </c>
      <c r="T8504">
        <v>0.62666699999999997</v>
      </c>
      <c r="U8504">
        <v>1.88</v>
      </c>
    </row>
    <row r="8505" spans="1:21" x14ac:dyDescent="0.25">
      <c r="A8505" t="s">
        <v>31931</v>
      </c>
      <c r="B8505">
        <v>1</v>
      </c>
      <c r="C8505" t="s">
        <v>78</v>
      </c>
      <c r="D8505" t="s">
        <v>100</v>
      </c>
      <c r="E8505" t="s">
        <v>31932</v>
      </c>
      <c r="F8505" t="s">
        <v>4991</v>
      </c>
      <c r="G8505" t="s">
        <v>71</v>
      </c>
      <c r="H8505" t="s">
        <v>129</v>
      </c>
      <c r="I8505" t="s">
        <v>22</v>
      </c>
      <c r="J8505" t="s">
        <v>141</v>
      </c>
      <c r="K8505" t="s">
        <v>31933</v>
      </c>
      <c r="L8505" t="s">
        <v>31934</v>
      </c>
      <c r="M8505">
        <v>1.903333333</v>
      </c>
      <c r="N8505">
        <v>0</v>
      </c>
      <c r="O8505">
        <v>1</v>
      </c>
      <c r="P8505">
        <v>0</v>
      </c>
      <c r="Q8505">
        <v>0</v>
      </c>
      <c r="R8505">
        <v>0</v>
      </c>
      <c r="S8505">
        <v>1.9033329999999999</v>
      </c>
      <c r="T8505">
        <v>0</v>
      </c>
      <c r="U8505">
        <v>0</v>
      </c>
    </row>
    <row r="8506" spans="1:21" x14ac:dyDescent="0.25">
      <c r="A8506" t="s">
        <v>31935</v>
      </c>
      <c r="B8506">
        <v>1</v>
      </c>
      <c r="C8506" t="s">
        <v>78</v>
      </c>
      <c r="D8506" t="s">
        <v>100</v>
      </c>
      <c r="E8506" t="s">
        <v>31936</v>
      </c>
      <c r="F8506" t="s">
        <v>5748</v>
      </c>
      <c r="G8506" t="s">
        <v>71</v>
      </c>
      <c r="H8506" t="s">
        <v>129</v>
      </c>
      <c r="I8506" t="s">
        <v>22</v>
      </c>
      <c r="J8506" t="s">
        <v>141</v>
      </c>
      <c r="K8506" t="s">
        <v>31937</v>
      </c>
      <c r="L8506" t="s">
        <v>31938</v>
      </c>
      <c r="M8506">
        <v>0.48388888800000002</v>
      </c>
      <c r="N8506">
        <v>0</v>
      </c>
      <c r="O8506">
        <v>9</v>
      </c>
      <c r="P8506">
        <v>0</v>
      </c>
      <c r="Q8506">
        <v>3</v>
      </c>
      <c r="R8506">
        <v>0</v>
      </c>
      <c r="S8506">
        <v>4.3550000000000004</v>
      </c>
      <c r="T8506">
        <v>0</v>
      </c>
      <c r="U8506">
        <v>1.451667</v>
      </c>
    </row>
    <row r="8507" spans="1:21" x14ac:dyDescent="0.25">
      <c r="A8507" t="s">
        <v>31939</v>
      </c>
      <c r="B8507">
        <v>1</v>
      </c>
      <c r="C8507" t="s">
        <v>78</v>
      </c>
      <c r="D8507" t="s">
        <v>105</v>
      </c>
      <c r="E8507" t="s">
        <v>31940</v>
      </c>
      <c r="F8507" t="s">
        <v>5748</v>
      </c>
      <c r="G8507" t="s">
        <v>71</v>
      </c>
      <c r="H8507" t="s">
        <v>129</v>
      </c>
      <c r="I8507" t="s">
        <v>22</v>
      </c>
      <c r="J8507" t="s">
        <v>141</v>
      </c>
      <c r="K8507" t="s">
        <v>31941</v>
      </c>
      <c r="L8507" t="s">
        <v>31942</v>
      </c>
      <c r="M8507">
        <v>1.2833333330000001</v>
      </c>
      <c r="N8507">
        <v>0</v>
      </c>
      <c r="O8507">
        <v>0</v>
      </c>
      <c r="P8507">
        <v>0</v>
      </c>
      <c r="Q8507">
        <v>6</v>
      </c>
      <c r="R8507">
        <v>0</v>
      </c>
      <c r="S8507">
        <v>0</v>
      </c>
      <c r="T8507">
        <v>0</v>
      </c>
      <c r="U8507">
        <v>7.7</v>
      </c>
    </row>
    <row r="8508" spans="1:21" x14ac:dyDescent="0.25">
      <c r="A8508" t="s">
        <v>31943</v>
      </c>
      <c r="B8508">
        <v>1</v>
      </c>
      <c r="C8508" t="s">
        <v>78</v>
      </c>
      <c r="D8508" t="s">
        <v>92</v>
      </c>
      <c r="E8508" t="s">
        <v>31944</v>
      </c>
      <c r="F8508" t="s">
        <v>2199</v>
      </c>
      <c r="G8508" t="s">
        <v>71</v>
      </c>
      <c r="H8508" t="s">
        <v>129</v>
      </c>
      <c r="I8508" t="s">
        <v>22</v>
      </c>
      <c r="J8508" t="s">
        <v>141</v>
      </c>
      <c r="K8508" t="s">
        <v>31945</v>
      </c>
      <c r="L8508" t="s">
        <v>31946</v>
      </c>
      <c r="M8508">
        <v>2.1305555549999999</v>
      </c>
      <c r="N8508">
        <v>0</v>
      </c>
      <c r="O8508">
        <v>4</v>
      </c>
      <c r="P8508">
        <v>0</v>
      </c>
      <c r="Q8508">
        <v>0</v>
      </c>
      <c r="R8508">
        <v>0</v>
      </c>
      <c r="S8508">
        <v>8.5222219999999993</v>
      </c>
      <c r="T8508">
        <v>0</v>
      </c>
      <c r="U8508">
        <v>0</v>
      </c>
    </row>
    <row r="8509" spans="1:21" x14ac:dyDescent="0.25">
      <c r="A8509" t="s">
        <v>31947</v>
      </c>
      <c r="B8509">
        <v>1</v>
      </c>
      <c r="C8509" t="s">
        <v>78</v>
      </c>
      <c r="D8509" t="s">
        <v>97</v>
      </c>
      <c r="E8509" t="s">
        <v>19057</v>
      </c>
      <c r="F8509" t="s">
        <v>6310</v>
      </c>
      <c r="G8509" t="s">
        <v>71</v>
      </c>
      <c r="H8509" t="s">
        <v>129</v>
      </c>
      <c r="I8509" t="s">
        <v>22</v>
      </c>
      <c r="J8509" t="s">
        <v>141</v>
      </c>
      <c r="K8509" t="s">
        <v>31948</v>
      </c>
      <c r="L8509" t="s">
        <v>31949</v>
      </c>
      <c r="M8509">
        <v>1.1599999999999999</v>
      </c>
      <c r="N8509">
        <v>0</v>
      </c>
      <c r="O8509">
        <v>9</v>
      </c>
      <c r="P8509">
        <v>0</v>
      </c>
      <c r="Q8509">
        <v>0</v>
      </c>
      <c r="R8509">
        <v>0</v>
      </c>
      <c r="S8509">
        <v>10.44</v>
      </c>
      <c r="T8509">
        <v>0</v>
      </c>
      <c r="U8509">
        <v>0</v>
      </c>
    </row>
    <row r="8510" spans="1:21" x14ac:dyDescent="0.25">
      <c r="A8510" t="s">
        <v>31950</v>
      </c>
      <c r="B8510">
        <v>1</v>
      </c>
      <c r="C8510" t="s">
        <v>79</v>
      </c>
      <c r="D8510" t="s">
        <v>112</v>
      </c>
      <c r="E8510" t="s">
        <v>31951</v>
      </c>
      <c r="F8510" t="s">
        <v>5879</v>
      </c>
      <c r="G8510" t="s">
        <v>71</v>
      </c>
      <c r="H8510" t="s">
        <v>129</v>
      </c>
      <c r="I8510" t="s">
        <v>22</v>
      </c>
      <c r="J8510" t="s">
        <v>141</v>
      </c>
      <c r="K8510" t="s">
        <v>31952</v>
      </c>
      <c r="L8510" t="s">
        <v>31953</v>
      </c>
      <c r="M8510">
        <v>3.8444444440000001</v>
      </c>
      <c r="N8510">
        <v>0</v>
      </c>
      <c r="O8510">
        <v>0</v>
      </c>
      <c r="P8510">
        <v>0</v>
      </c>
      <c r="Q8510">
        <v>74</v>
      </c>
      <c r="R8510">
        <v>0</v>
      </c>
      <c r="S8510">
        <v>0</v>
      </c>
      <c r="T8510">
        <v>0</v>
      </c>
      <c r="U8510">
        <v>284.48888899999997</v>
      </c>
    </row>
    <row r="8511" spans="1:21" x14ac:dyDescent="0.25">
      <c r="A8511" t="s">
        <v>31954</v>
      </c>
      <c r="B8511">
        <v>1</v>
      </c>
      <c r="C8511" t="s">
        <v>79</v>
      </c>
      <c r="D8511" t="s">
        <v>112</v>
      </c>
      <c r="E8511" t="s">
        <v>31955</v>
      </c>
      <c r="F8511" t="s">
        <v>4986</v>
      </c>
      <c r="G8511" t="s">
        <v>71</v>
      </c>
      <c r="H8511" t="s">
        <v>129</v>
      </c>
      <c r="I8511" t="s">
        <v>22</v>
      </c>
      <c r="J8511" t="s">
        <v>141</v>
      </c>
      <c r="K8511" t="s">
        <v>31956</v>
      </c>
      <c r="L8511" t="s">
        <v>31957</v>
      </c>
      <c r="M8511">
        <v>2.1569444440000001</v>
      </c>
      <c r="N8511">
        <v>0</v>
      </c>
      <c r="O8511">
        <v>0</v>
      </c>
      <c r="P8511">
        <v>0</v>
      </c>
      <c r="Q8511">
        <v>57</v>
      </c>
      <c r="R8511">
        <v>0</v>
      </c>
      <c r="S8511">
        <v>0</v>
      </c>
      <c r="T8511">
        <v>0</v>
      </c>
      <c r="U8511">
        <v>122.94583299999999</v>
      </c>
    </row>
    <row r="8512" spans="1:21" x14ac:dyDescent="0.25">
      <c r="A8512" t="s">
        <v>31958</v>
      </c>
      <c r="B8512">
        <v>1</v>
      </c>
      <c r="C8512" t="s">
        <v>78</v>
      </c>
      <c r="D8512" t="s">
        <v>99</v>
      </c>
      <c r="E8512" t="s">
        <v>31959</v>
      </c>
      <c r="F8512" t="s">
        <v>6823</v>
      </c>
      <c r="G8512" t="s">
        <v>71</v>
      </c>
      <c r="H8512" t="s">
        <v>129</v>
      </c>
      <c r="I8512" t="s">
        <v>22</v>
      </c>
      <c r="J8512" t="s">
        <v>141</v>
      </c>
      <c r="K8512" t="s">
        <v>31960</v>
      </c>
      <c r="L8512" t="s">
        <v>31961</v>
      </c>
      <c r="M8512">
        <v>0.895277777</v>
      </c>
      <c r="N8512">
        <v>0</v>
      </c>
      <c r="O8512">
        <v>24</v>
      </c>
      <c r="P8512">
        <v>0</v>
      </c>
      <c r="Q8512">
        <v>0</v>
      </c>
      <c r="R8512">
        <v>0</v>
      </c>
      <c r="S8512">
        <v>21.486667000000001</v>
      </c>
      <c r="T8512">
        <v>0</v>
      </c>
      <c r="U8512">
        <v>0</v>
      </c>
    </row>
    <row r="8513" spans="1:21" x14ac:dyDescent="0.25">
      <c r="A8513" t="s">
        <v>31962</v>
      </c>
      <c r="B8513">
        <v>1</v>
      </c>
      <c r="C8513" t="s">
        <v>78</v>
      </c>
      <c r="D8513" t="s">
        <v>98</v>
      </c>
      <c r="E8513" t="s">
        <v>31963</v>
      </c>
      <c r="F8513" t="s">
        <v>140</v>
      </c>
      <c r="G8513" t="s">
        <v>72</v>
      </c>
      <c r="H8513" t="s">
        <v>129</v>
      </c>
      <c r="I8513" t="s">
        <v>22</v>
      </c>
      <c r="J8513" t="s">
        <v>141</v>
      </c>
      <c r="K8513" t="s">
        <v>31964</v>
      </c>
      <c r="L8513" t="s">
        <v>31965</v>
      </c>
      <c r="M8513">
        <v>1.0466666659999999</v>
      </c>
      <c r="N8513">
        <v>8</v>
      </c>
      <c r="O8513">
        <v>507</v>
      </c>
      <c r="P8513">
        <v>0</v>
      </c>
      <c r="Q8513">
        <v>0</v>
      </c>
      <c r="R8513">
        <v>8.3733330000000006</v>
      </c>
      <c r="S8513">
        <v>530.66</v>
      </c>
      <c r="T8513">
        <v>0</v>
      </c>
      <c r="U8513">
        <v>0</v>
      </c>
    </row>
    <row r="8514" spans="1:21" x14ac:dyDescent="0.25">
      <c r="A8514" t="s">
        <v>31966</v>
      </c>
      <c r="B8514">
        <v>1</v>
      </c>
      <c r="C8514" t="s">
        <v>78</v>
      </c>
      <c r="D8514" t="s">
        <v>104</v>
      </c>
      <c r="E8514" t="s">
        <v>31967</v>
      </c>
      <c r="F8514" t="s">
        <v>4991</v>
      </c>
      <c r="G8514" t="s">
        <v>71</v>
      </c>
      <c r="H8514" t="s">
        <v>129</v>
      </c>
      <c r="I8514" t="s">
        <v>22</v>
      </c>
      <c r="J8514" t="s">
        <v>141</v>
      </c>
      <c r="K8514" t="s">
        <v>31968</v>
      </c>
      <c r="L8514" t="s">
        <v>31969</v>
      </c>
      <c r="M8514">
        <v>18.711388887999998</v>
      </c>
      <c r="N8514">
        <v>0</v>
      </c>
      <c r="O8514">
        <v>1</v>
      </c>
      <c r="P8514">
        <v>0</v>
      </c>
      <c r="Q8514">
        <v>0</v>
      </c>
      <c r="R8514">
        <v>0</v>
      </c>
      <c r="S8514">
        <v>18.711389</v>
      </c>
      <c r="T8514">
        <v>0</v>
      </c>
      <c r="U8514">
        <v>0</v>
      </c>
    </row>
    <row r="8515" spans="1:21" x14ac:dyDescent="0.25">
      <c r="A8515" t="s">
        <v>31970</v>
      </c>
      <c r="B8515">
        <v>1</v>
      </c>
      <c r="C8515" t="s">
        <v>78</v>
      </c>
      <c r="D8515" t="s">
        <v>92</v>
      </c>
      <c r="E8515" t="s">
        <v>31971</v>
      </c>
      <c r="F8515" t="s">
        <v>5470</v>
      </c>
      <c r="G8515" t="s">
        <v>71</v>
      </c>
      <c r="H8515" t="s">
        <v>129</v>
      </c>
      <c r="I8515" t="s">
        <v>22</v>
      </c>
      <c r="J8515" t="s">
        <v>141</v>
      </c>
      <c r="K8515" t="s">
        <v>31972</v>
      </c>
      <c r="L8515" t="s">
        <v>31973</v>
      </c>
      <c r="M8515">
        <v>3.463333333</v>
      </c>
      <c r="N8515">
        <v>0</v>
      </c>
      <c r="O8515">
        <v>0</v>
      </c>
      <c r="P8515">
        <v>1</v>
      </c>
      <c r="Q8515">
        <v>72</v>
      </c>
      <c r="R8515">
        <v>0</v>
      </c>
      <c r="S8515">
        <v>0</v>
      </c>
      <c r="T8515">
        <v>3.463333</v>
      </c>
      <c r="U8515">
        <v>249.36</v>
      </c>
    </row>
    <row r="8516" spans="1:21" x14ac:dyDescent="0.25">
      <c r="A8516" t="s">
        <v>31974</v>
      </c>
      <c r="B8516">
        <v>1</v>
      </c>
      <c r="C8516" t="s">
        <v>78</v>
      </c>
      <c r="D8516" t="s">
        <v>97</v>
      </c>
      <c r="E8516" t="s">
        <v>31975</v>
      </c>
      <c r="F8516" t="s">
        <v>140</v>
      </c>
      <c r="G8516" t="s">
        <v>72</v>
      </c>
      <c r="H8516" t="s">
        <v>129</v>
      </c>
      <c r="I8516" t="s">
        <v>22</v>
      </c>
      <c r="J8516" t="s">
        <v>141</v>
      </c>
      <c r="K8516" t="s">
        <v>31976</v>
      </c>
      <c r="L8516" t="s">
        <v>31977</v>
      </c>
      <c r="M8516">
        <v>2.4516666659999999</v>
      </c>
      <c r="N8516">
        <v>57</v>
      </c>
      <c r="O8516">
        <v>5558</v>
      </c>
      <c r="P8516">
        <v>34</v>
      </c>
      <c r="Q8516">
        <v>911</v>
      </c>
      <c r="R8516">
        <v>139.745</v>
      </c>
      <c r="S8516">
        <v>13626.36333</v>
      </c>
      <c r="T8516">
        <v>83.356667000000002</v>
      </c>
      <c r="U8516">
        <v>2233.4683329999998</v>
      </c>
    </row>
    <row r="8517" spans="1:21" x14ac:dyDescent="0.25">
      <c r="A8517" t="s">
        <v>31978</v>
      </c>
      <c r="B8517">
        <v>1</v>
      </c>
      <c r="C8517" t="s">
        <v>78</v>
      </c>
      <c r="D8517" t="s">
        <v>97</v>
      </c>
      <c r="E8517" t="s">
        <v>31979</v>
      </c>
      <c r="F8517" t="s">
        <v>5012</v>
      </c>
      <c r="G8517" t="s">
        <v>72</v>
      </c>
      <c r="H8517" t="s">
        <v>129</v>
      </c>
      <c r="I8517" t="s">
        <v>22</v>
      </c>
      <c r="J8517" t="s">
        <v>141</v>
      </c>
      <c r="K8517" t="s">
        <v>31980</v>
      </c>
      <c r="L8517" t="s">
        <v>31981</v>
      </c>
      <c r="M8517">
        <v>1.7483333329999999</v>
      </c>
      <c r="N8517">
        <v>0</v>
      </c>
      <c r="O8517">
        <v>0</v>
      </c>
      <c r="P8517">
        <v>1</v>
      </c>
      <c r="Q8517">
        <v>154</v>
      </c>
      <c r="R8517">
        <v>0</v>
      </c>
      <c r="S8517">
        <v>0</v>
      </c>
      <c r="T8517">
        <v>1.7483329999999999</v>
      </c>
      <c r="U8517">
        <v>269.24333300000001</v>
      </c>
    </row>
    <row r="8518" spans="1:21" x14ac:dyDescent="0.25">
      <c r="A8518" t="s">
        <v>31982</v>
      </c>
      <c r="B8518">
        <v>1</v>
      </c>
      <c r="C8518" t="s">
        <v>78</v>
      </c>
      <c r="D8518" t="s">
        <v>97</v>
      </c>
      <c r="E8518" t="s">
        <v>31975</v>
      </c>
      <c r="F8518" t="s">
        <v>177</v>
      </c>
      <c r="G8518" t="s">
        <v>72</v>
      </c>
      <c r="H8518" t="s">
        <v>129</v>
      </c>
      <c r="I8518" t="s">
        <v>22</v>
      </c>
      <c r="J8518" t="s">
        <v>130</v>
      </c>
      <c r="K8518" t="s">
        <v>9037</v>
      </c>
      <c r="L8518" t="s">
        <v>31983</v>
      </c>
      <c r="M8518">
        <v>3.45</v>
      </c>
      <c r="N8518">
        <v>57</v>
      </c>
      <c r="O8518">
        <v>5558</v>
      </c>
      <c r="P8518">
        <v>34</v>
      </c>
      <c r="Q8518">
        <v>911</v>
      </c>
      <c r="R8518">
        <v>196.65</v>
      </c>
      <c r="S8518">
        <v>19175.099999999999</v>
      </c>
      <c r="T8518">
        <v>117.3</v>
      </c>
      <c r="U8518">
        <v>3142.95</v>
      </c>
    </row>
    <row r="8519" spans="1:21" x14ac:dyDescent="0.25">
      <c r="A8519" t="s">
        <v>31984</v>
      </c>
      <c r="B8519">
        <v>1</v>
      </c>
      <c r="C8519" t="s">
        <v>78</v>
      </c>
      <c r="D8519" t="s">
        <v>97</v>
      </c>
      <c r="E8519" t="s">
        <v>31985</v>
      </c>
      <c r="F8519" t="s">
        <v>4996</v>
      </c>
      <c r="G8519" t="s">
        <v>71</v>
      </c>
      <c r="H8519" t="s">
        <v>129</v>
      </c>
      <c r="I8519" t="s">
        <v>22</v>
      </c>
      <c r="J8519" t="s">
        <v>141</v>
      </c>
      <c r="K8519" t="s">
        <v>31986</v>
      </c>
      <c r="L8519" t="s">
        <v>31987</v>
      </c>
      <c r="M8519">
        <v>4.5611111109999998</v>
      </c>
      <c r="N8519">
        <v>0</v>
      </c>
      <c r="O8519">
        <v>0</v>
      </c>
      <c r="P8519">
        <v>0</v>
      </c>
      <c r="Q8519">
        <v>18</v>
      </c>
      <c r="R8519">
        <v>0</v>
      </c>
      <c r="S8519">
        <v>0</v>
      </c>
      <c r="T8519">
        <v>0</v>
      </c>
      <c r="U8519">
        <v>82.1</v>
      </c>
    </row>
    <row r="8520" spans="1:21" x14ac:dyDescent="0.25">
      <c r="A8520" t="s">
        <v>31988</v>
      </c>
      <c r="B8520">
        <v>1</v>
      </c>
      <c r="C8520" t="s">
        <v>78</v>
      </c>
      <c r="D8520" t="s">
        <v>97</v>
      </c>
      <c r="E8520" t="s">
        <v>31989</v>
      </c>
      <c r="F8520" t="s">
        <v>4991</v>
      </c>
      <c r="G8520" t="s">
        <v>71</v>
      </c>
      <c r="H8520" t="s">
        <v>129</v>
      </c>
      <c r="I8520" t="s">
        <v>22</v>
      </c>
      <c r="J8520" t="s">
        <v>141</v>
      </c>
      <c r="K8520" t="s">
        <v>31990</v>
      </c>
      <c r="L8520" t="s">
        <v>31991</v>
      </c>
      <c r="M8520">
        <v>1.4402777769999999</v>
      </c>
      <c r="N8520">
        <v>0</v>
      </c>
      <c r="O8520">
        <v>0</v>
      </c>
      <c r="P8520">
        <v>0</v>
      </c>
      <c r="Q8520">
        <v>1</v>
      </c>
      <c r="R8520">
        <v>0</v>
      </c>
      <c r="S8520">
        <v>0</v>
      </c>
      <c r="T8520">
        <v>0</v>
      </c>
      <c r="U8520">
        <v>1.4402779999999999</v>
      </c>
    </row>
    <row r="8521" spans="1:21" x14ac:dyDescent="0.25">
      <c r="A8521" t="s">
        <v>31992</v>
      </c>
      <c r="B8521">
        <v>1</v>
      </c>
      <c r="C8521" t="s">
        <v>78</v>
      </c>
      <c r="D8521" t="s">
        <v>97</v>
      </c>
      <c r="E8521" t="s">
        <v>31975</v>
      </c>
      <c r="F8521" t="s">
        <v>140</v>
      </c>
      <c r="G8521" t="s">
        <v>72</v>
      </c>
      <c r="H8521" t="s">
        <v>129</v>
      </c>
      <c r="I8521" t="s">
        <v>22</v>
      </c>
      <c r="J8521" t="s">
        <v>141</v>
      </c>
      <c r="K8521" t="s">
        <v>31993</v>
      </c>
      <c r="L8521" t="s">
        <v>31994</v>
      </c>
      <c r="M8521">
        <v>2.3344444439999998</v>
      </c>
      <c r="N8521">
        <v>57</v>
      </c>
      <c r="O8521">
        <v>5558</v>
      </c>
      <c r="P8521">
        <v>34</v>
      </c>
      <c r="Q8521">
        <v>911</v>
      </c>
      <c r="R8521">
        <v>133.063333</v>
      </c>
      <c r="S8521">
        <v>12974.84222</v>
      </c>
      <c r="T8521">
        <v>79.371110999999999</v>
      </c>
      <c r="U8521">
        <v>2126.6788879999999</v>
      </c>
    </row>
    <row r="8522" spans="1:21" x14ac:dyDescent="0.25">
      <c r="A8522" t="s">
        <v>31995</v>
      </c>
      <c r="B8522">
        <v>1</v>
      </c>
      <c r="C8522" t="s">
        <v>78</v>
      </c>
      <c r="D8522" t="s">
        <v>97</v>
      </c>
      <c r="E8522" t="s">
        <v>31996</v>
      </c>
      <c r="F8522" t="s">
        <v>5829</v>
      </c>
      <c r="G8522" t="s">
        <v>72</v>
      </c>
      <c r="H8522" t="s">
        <v>129</v>
      </c>
      <c r="I8522" t="s">
        <v>22</v>
      </c>
      <c r="J8522" t="s">
        <v>141</v>
      </c>
      <c r="K8522" t="s">
        <v>31997</v>
      </c>
      <c r="L8522" t="s">
        <v>31998</v>
      </c>
      <c r="M8522">
        <v>0.96472222200000002</v>
      </c>
      <c r="N8522">
        <v>0</v>
      </c>
      <c r="O8522">
        <v>0</v>
      </c>
      <c r="P8522">
        <v>1</v>
      </c>
      <c r="Q8522">
        <v>27</v>
      </c>
      <c r="R8522">
        <v>0</v>
      </c>
      <c r="S8522">
        <v>0</v>
      </c>
      <c r="T8522">
        <v>0.96472199999999997</v>
      </c>
      <c r="U8522">
        <v>26.047499999999999</v>
      </c>
    </row>
    <row r="8523" spans="1:21" x14ac:dyDescent="0.25">
      <c r="A8523" t="s">
        <v>31999</v>
      </c>
      <c r="B8523">
        <v>1</v>
      </c>
      <c r="C8523" t="s">
        <v>78</v>
      </c>
      <c r="D8523" t="s">
        <v>97</v>
      </c>
      <c r="E8523" t="s">
        <v>31975</v>
      </c>
      <c r="F8523" t="s">
        <v>140</v>
      </c>
      <c r="G8523" t="s">
        <v>72</v>
      </c>
      <c r="H8523" t="s">
        <v>129</v>
      </c>
      <c r="I8523" t="s">
        <v>22</v>
      </c>
      <c r="J8523" t="s">
        <v>141</v>
      </c>
      <c r="K8523" t="s">
        <v>32000</v>
      </c>
      <c r="L8523" t="s">
        <v>32001</v>
      </c>
      <c r="M8523">
        <v>2.52</v>
      </c>
      <c r="N8523">
        <v>57</v>
      </c>
      <c r="O8523">
        <v>5558</v>
      </c>
      <c r="P8523">
        <v>34</v>
      </c>
      <c r="Q8523">
        <v>911</v>
      </c>
      <c r="R8523">
        <v>143.63999999999999</v>
      </c>
      <c r="S8523">
        <v>14006.16</v>
      </c>
      <c r="T8523">
        <v>85.68</v>
      </c>
      <c r="U8523">
        <v>2295.7199999999998</v>
      </c>
    </row>
    <row r="8524" spans="1:21" x14ac:dyDescent="0.25">
      <c r="A8524" t="s">
        <v>32002</v>
      </c>
      <c r="B8524">
        <v>1</v>
      </c>
      <c r="C8524" t="s">
        <v>78</v>
      </c>
      <c r="D8524" t="s">
        <v>97</v>
      </c>
      <c r="E8524" t="s">
        <v>32003</v>
      </c>
      <c r="F8524" t="s">
        <v>4991</v>
      </c>
      <c r="G8524" t="s">
        <v>71</v>
      </c>
      <c r="H8524" t="s">
        <v>129</v>
      </c>
      <c r="I8524" t="s">
        <v>22</v>
      </c>
      <c r="J8524" t="s">
        <v>141</v>
      </c>
      <c r="K8524" t="s">
        <v>32004</v>
      </c>
      <c r="L8524" t="s">
        <v>32005</v>
      </c>
      <c r="M8524">
        <v>13.188333332999999</v>
      </c>
      <c r="N8524">
        <v>0</v>
      </c>
      <c r="O8524">
        <v>0</v>
      </c>
      <c r="P8524">
        <v>0</v>
      </c>
      <c r="Q8524">
        <v>1</v>
      </c>
      <c r="R8524">
        <v>0</v>
      </c>
      <c r="S8524">
        <v>0</v>
      </c>
      <c r="T8524">
        <v>0</v>
      </c>
      <c r="U8524">
        <v>13.188333</v>
      </c>
    </row>
    <row r="8525" spans="1:21" x14ac:dyDescent="0.25">
      <c r="A8525" t="s">
        <v>32006</v>
      </c>
      <c r="B8525">
        <v>1</v>
      </c>
      <c r="C8525" t="s">
        <v>78</v>
      </c>
      <c r="D8525" t="s">
        <v>97</v>
      </c>
      <c r="E8525" t="s">
        <v>31985</v>
      </c>
      <c r="F8525" t="s">
        <v>128</v>
      </c>
      <c r="G8525" t="s">
        <v>71</v>
      </c>
      <c r="H8525" t="s">
        <v>129</v>
      </c>
      <c r="I8525" t="s">
        <v>22</v>
      </c>
      <c r="J8525" t="s">
        <v>130</v>
      </c>
      <c r="K8525" t="s">
        <v>32007</v>
      </c>
      <c r="L8525" t="s">
        <v>32008</v>
      </c>
      <c r="M8525">
        <v>1.5279833330000001</v>
      </c>
      <c r="N8525">
        <v>0</v>
      </c>
      <c r="O8525">
        <v>0</v>
      </c>
      <c r="P8525">
        <v>0</v>
      </c>
      <c r="Q8525">
        <v>18</v>
      </c>
      <c r="R8525">
        <v>0</v>
      </c>
      <c r="S8525">
        <v>0</v>
      </c>
      <c r="T8525">
        <v>0</v>
      </c>
      <c r="U8525">
        <v>27.503699999999998</v>
      </c>
    </row>
    <row r="8526" spans="1:21" x14ac:dyDescent="0.25">
      <c r="A8526" t="s">
        <v>32009</v>
      </c>
      <c r="B8526">
        <v>1</v>
      </c>
      <c r="C8526" t="s">
        <v>79</v>
      </c>
      <c r="D8526" t="s">
        <v>119</v>
      </c>
      <c r="E8526" t="s">
        <v>32010</v>
      </c>
      <c r="F8526" t="s">
        <v>140</v>
      </c>
      <c r="G8526" t="s">
        <v>72</v>
      </c>
      <c r="H8526" t="s">
        <v>129</v>
      </c>
      <c r="I8526" t="s">
        <v>22</v>
      </c>
      <c r="J8526" t="s">
        <v>141</v>
      </c>
      <c r="K8526" t="s">
        <v>32011</v>
      </c>
      <c r="L8526" t="s">
        <v>32012</v>
      </c>
      <c r="M8526">
        <v>1.099722222</v>
      </c>
      <c r="N8526">
        <v>0</v>
      </c>
      <c r="O8526">
        <v>0</v>
      </c>
      <c r="P8526">
        <v>2</v>
      </c>
      <c r="Q8526">
        <v>131</v>
      </c>
      <c r="R8526">
        <v>0</v>
      </c>
      <c r="S8526">
        <v>0</v>
      </c>
      <c r="T8526">
        <v>2.1994440000000002</v>
      </c>
      <c r="U8526">
        <v>144.06361100000001</v>
      </c>
    </row>
    <row r="8527" spans="1:21" x14ac:dyDescent="0.25">
      <c r="A8527" t="s">
        <v>32013</v>
      </c>
      <c r="B8527">
        <v>1</v>
      </c>
      <c r="C8527" t="s">
        <v>79</v>
      </c>
      <c r="D8527" t="s">
        <v>119</v>
      </c>
      <c r="E8527" t="s">
        <v>32014</v>
      </c>
      <c r="F8527" t="s">
        <v>5012</v>
      </c>
      <c r="G8527" t="s">
        <v>72</v>
      </c>
      <c r="H8527" t="s">
        <v>129</v>
      </c>
      <c r="I8527" t="s">
        <v>22</v>
      </c>
      <c r="J8527" t="s">
        <v>141</v>
      </c>
      <c r="K8527" t="s">
        <v>32015</v>
      </c>
      <c r="L8527" t="s">
        <v>32016</v>
      </c>
      <c r="M8527">
        <v>0.340277777</v>
      </c>
      <c r="N8527">
        <v>0</v>
      </c>
      <c r="O8527">
        <v>0</v>
      </c>
      <c r="P8527">
        <v>2</v>
      </c>
      <c r="Q8527">
        <v>131</v>
      </c>
      <c r="R8527">
        <v>0</v>
      </c>
      <c r="S8527">
        <v>0</v>
      </c>
      <c r="T8527">
        <v>0.68055600000000005</v>
      </c>
      <c r="U8527">
        <v>44.576388999999999</v>
      </c>
    </row>
    <row r="8528" spans="1:21" x14ac:dyDescent="0.25">
      <c r="A8528" t="s">
        <v>32017</v>
      </c>
      <c r="B8528">
        <v>1</v>
      </c>
      <c r="C8528" t="s">
        <v>79</v>
      </c>
      <c r="D8528" t="s">
        <v>119</v>
      </c>
      <c r="E8528" t="s">
        <v>32010</v>
      </c>
      <c r="F8528" t="s">
        <v>140</v>
      </c>
      <c r="G8528" t="s">
        <v>72</v>
      </c>
      <c r="H8528" t="s">
        <v>129</v>
      </c>
      <c r="I8528" t="s">
        <v>22</v>
      </c>
      <c r="J8528" t="s">
        <v>141</v>
      </c>
      <c r="K8528" t="s">
        <v>32018</v>
      </c>
      <c r="L8528" t="s">
        <v>32019</v>
      </c>
      <c r="M8528">
        <v>1.496111111</v>
      </c>
      <c r="N8528">
        <v>0</v>
      </c>
      <c r="O8528">
        <v>0</v>
      </c>
      <c r="P8528">
        <v>2</v>
      </c>
      <c r="Q8528">
        <v>131</v>
      </c>
      <c r="R8528">
        <v>0</v>
      </c>
      <c r="S8528">
        <v>0</v>
      </c>
      <c r="T8528">
        <v>2.9922219999999999</v>
      </c>
      <c r="U8528">
        <v>195.990556</v>
      </c>
    </row>
    <row r="8529" spans="1:21" x14ac:dyDescent="0.25">
      <c r="A8529" t="s">
        <v>32020</v>
      </c>
      <c r="B8529">
        <v>1</v>
      </c>
      <c r="C8529" t="s">
        <v>79</v>
      </c>
      <c r="D8529" t="s">
        <v>119</v>
      </c>
      <c r="E8529" t="s">
        <v>32021</v>
      </c>
      <c r="F8529" t="s">
        <v>140</v>
      </c>
      <c r="G8529" t="s">
        <v>72</v>
      </c>
      <c r="H8529" t="s">
        <v>129</v>
      </c>
      <c r="I8529" t="s">
        <v>22</v>
      </c>
      <c r="J8529" t="s">
        <v>141</v>
      </c>
      <c r="K8529" t="s">
        <v>32022</v>
      </c>
      <c r="L8529" t="s">
        <v>32023</v>
      </c>
      <c r="M8529">
        <v>1.2947222220000001</v>
      </c>
      <c r="N8529">
        <v>0</v>
      </c>
      <c r="O8529">
        <v>0</v>
      </c>
      <c r="P8529">
        <v>2</v>
      </c>
      <c r="Q8529">
        <v>131</v>
      </c>
      <c r="R8529">
        <v>0</v>
      </c>
      <c r="S8529">
        <v>0</v>
      </c>
      <c r="T8529">
        <v>2.5894439999999999</v>
      </c>
      <c r="U8529">
        <v>169.608611</v>
      </c>
    </row>
    <row r="8530" spans="1:21" x14ac:dyDescent="0.25">
      <c r="A8530" t="s">
        <v>32024</v>
      </c>
      <c r="B8530">
        <v>1</v>
      </c>
      <c r="C8530" t="s">
        <v>78</v>
      </c>
      <c r="D8530" t="s">
        <v>95</v>
      </c>
      <c r="E8530" t="s">
        <v>20136</v>
      </c>
      <c r="F8530" t="s">
        <v>5029</v>
      </c>
      <c r="G8530" t="s">
        <v>71</v>
      </c>
      <c r="H8530" t="s">
        <v>129</v>
      </c>
      <c r="I8530" t="s">
        <v>22</v>
      </c>
      <c r="J8530" t="s">
        <v>141</v>
      </c>
      <c r="K8530" t="s">
        <v>32025</v>
      </c>
      <c r="L8530" t="s">
        <v>32026</v>
      </c>
      <c r="M8530">
        <v>1.478611111</v>
      </c>
      <c r="N8530">
        <v>0</v>
      </c>
      <c r="O8530">
        <v>3</v>
      </c>
      <c r="P8530">
        <v>0</v>
      </c>
      <c r="Q8530">
        <v>19</v>
      </c>
      <c r="R8530">
        <v>0</v>
      </c>
      <c r="S8530">
        <v>4.4358329999999997</v>
      </c>
      <c r="T8530">
        <v>0</v>
      </c>
      <c r="U8530">
        <v>28.093610999999999</v>
      </c>
    </row>
    <row r="8531" spans="1:21" x14ac:dyDescent="0.25">
      <c r="A8531" t="s">
        <v>32027</v>
      </c>
      <c r="B8531">
        <v>1</v>
      </c>
      <c r="C8531" t="s">
        <v>78</v>
      </c>
      <c r="D8531" t="s">
        <v>95</v>
      </c>
      <c r="E8531" t="s">
        <v>32028</v>
      </c>
      <c r="F8531" t="s">
        <v>5012</v>
      </c>
      <c r="G8531" t="s">
        <v>72</v>
      </c>
      <c r="H8531" t="s">
        <v>129</v>
      </c>
      <c r="I8531" t="s">
        <v>22</v>
      </c>
      <c r="J8531" t="s">
        <v>141</v>
      </c>
      <c r="K8531" t="s">
        <v>32029</v>
      </c>
      <c r="L8531" t="s">
        <v>32030</v>
      </c>
      <c r="M8531">
        <v>1.3944444439999999</v>
      </c>
      <c r="N8531">
        <v>0</v>
      </c>
      <c r="O8531">
        <v>0</v>
      </c>
      <c r="P8531">
        <v>2</v>
      </c>
      <c r="Q8531">
        <v>185</v>
      </c>
      <c r="R8531">
        <v>0</v>
      </c>
      <c r="S8531">
        <v>0</v>
      </c>
      <c r="T8531">
        <v>2.7888890000000002</v>
      </c>
      <c r="U8531">
        <v>257.97222199999999</v>
      </c>
    </row>
    <row r="8532" spans="1:21" x14ac:dyDescent="0.25">
      <c r="A8532" t="s">
        <v>32031</v>
      </c>
      <c r="B8532">
        <v>1</v>
      </c>
      <c r="C8532" t="s">
        <v>78</v>
      </c>
      <c r="D8532" t="s">
        <v>95</v>
      </c>
      <c r="E8532" t="s">
        <v>32032</v>
      </c>
      <c r="F8532" t="s">
        <v>5012</v>
      </c>
      <c r="G8532" t="s">
        <v>72</v>
      </c>
      <c r="H8532" t="s">
        <v>129</v>
      </c>
      <c r="I8532" t="s">
        <v>22</v>
      </c>
      <c r="J8532" t="s">
        <v>141</v>
      </c>
      <c r="K8532" t="s">
        <v>32033</v>
      </c>
      <c r="L8532" t="s">
        <v>32034</v>
      </c>
      <c r="M8532">
        <v>2.0394444439999999</v>
      </c>
      <c r="N8532">
        <v>0</v>
      </c>
      <c r="O8532">
        <v>0</v>
      </c>
      <c r="P8532">
        <v>0</v>
      </c>
      <c r="Q8532">
        <v>17</v>
      </c>
      <c r="R8532">
        <v>0</v>
      </c>
      <c r="S8532">
        <v>0</v>
      </c>
      <c r="T8532">
        <v>0</v>
      </c>
      <c r="U8532">
        <v>34.670555999999998</v>
      </c>
    </row>
    <row r="8533" spans="1:21" x14ac:dyDescent="0.25">
      <c r="A8533" t="s">
        <v>32035</v>
      </c>
      <c r="B8533">
        <v>1</v>
      </c>
      <c r="C8533" t="s">
        <v>78</v>
      </c>
      <c r="D8533" t="s">
        <v>95</v>
      </c>
      <c r="E8533" t="s">
        <v>32028</v>
      </c>
      <c r="F8533" t="s">
        <v>5012</v>
      </c>
      <c r="G8533" t="s">
        <v>72</v>
      </c>
      <c r="H8533" t="s">
        <v>129</v>
      </c>
      <c r="I8533" t="s">
        <v>22</v>
      </c>
      <c r="J8533" t="s">
        <v>141</v>
      </c>
      <c r="K8533" t="s">
        <v>32036</v>
      </c>
      <c r="L8533" t="s">
        <v>32037</v>
      </c>
      <c r="M8533">
        <v>1.603888888</v>
      </c>
      <c r="N8533">
        <v>0</v>
      </c>
      <c r="O8533">
        <v>0</v>
      </c>
      <c r="P8533">
        <v>2</v>
      </c>
      <c r="Q8533">
        <v>185</v>
      </c>
      <c r="R8533">
        <v>0</v>
      </c>
      <c r="S8533">
        <v>0</v>
      </c>
      <c r="T8533">
        <v>3.2077779999999998</v>
      </c>
      <c r="U8533">
        <v>296.71944400000001</v>
      </c>
    </row>
    <row r="8534" spans="1:21" x14ac:dyDescent="0.25">
      <c r="A8534" t="s">
        <v>32038</v>
      </c>
      <c r="B8534">
        <v>1</v>
      </c>
      <c r="C8534" t="s">
        <v>78</v>
      </c>
      <c r="D8534" t="s">
        <v>81</v>
      </c>
      <c r="E8534" t="s">
        <v>32039</v>
      </c>
      <c r="F8534" t="s">
        <v>140</v>
      </c>
      <c r="G8534" t="s">
        <v>72</v>
      </c>
      <c r="H8534" t="s">
        <v>129</v>
      </c>
      <c r="I8534" t="s">
        <v>22</v>
      </c>
      <c r="J8534" t="s">
        <v>141</v>
      </c>
      <c r="K8534" t="s">
        <v>32040</v>
      </c>
      <c r="L8534" t="s">
        <v>32041</v>
      </c>
      <c r="M8534">
        <v>1.8136111109999999</v>
      </c>
      <c r="N8534">
        <v>0</v>
      </c>
      <c r="O8534">
        <v>224</v>
      </c>
      <c r="P8534">
        <v>7</v>
      </c>
      <c r="Q8534">
        <v>295</v>
      </c>
      <c r="R8534">
        <v>0</v>
      </c>
      <c r="S8534">
        <v>406.24888900000002</v>
      </c>
      <c r="T8534">
        <v>12.695278</v>
      </c>
      <c r="U8534">
        <v>535.01527799999997</v>
      </c>
    </row>
    <row r="8535" spans="1:21" x14ac:dyDescent="0.25">
      <c r="A8535" t="s">
        <v>32042</v>
      </c>
      <c r="B8535">
        <v>1</v>
      </c>
      <c r="C8535" t="s">
        <v>78</v>
      </c>
      <c r="D8535" t="s">
        <v>81</v>
      </c>
      <c r="E8535" t="s">
        <v>32043</v>
      </c>
      <c r="F8535" t="s">
        <v>140</v>
      </c>
      <c r="G8535" t="s">
        <v>72</v>
      </c>
      <c r="H8535" t="s">
        <v>129</v>
      </c>
      <c r="I8535" t="s">
        <v>22</v>
      </c>
      <c r="J8535" t="s">
        <v>141</v>
      </c>
      <c r="K8535" t="s">
        <v>32044</v>
      </c>
      <c r="L8535" t="s">
        <v>32045</v>
      </c>
      <c r="M8535">
        <v>0.81638888799999998</v>
      </c>
      <c r="N8535">
        <v>0</v>
      </c>
      <c r="O8535">
        <v>0</v>
      </c>
      <c r="P8535">
        <v>19</v>
      </c>
      <c r="Q8535">
        <v>22</v>
      </c>
      <c r="R8535">
        <v>0</v>
      </c>
      <c r="S8535">
        <v>0</v>
      </c>
      <c r="T8535">
        <v>15.511388999999999</v>
      </c>
      <c r="U8535">
        <v>17.960556</v>
      </c>
    </row>
    <row r="8536" spans="1:21" x14ac:dyDescent="0.25">
      <c r="A8536" t="s">
        <v>32046</v>
      </c>
      <c r="B8536">
        <v>1</v>
      </c>
      <c r="C8536" t="s">
        <v>78</v>
      </c>
      <c r="D8536" t="s">
        <v>81</v>
      </c>
      <c r="E8536" t="s">
        <v>32047</v>
      </c>
      <c r="F8536" t="s">
        <v>5012</v>
      </c>
      <c r="G8536" t="s">
        <v>72</v>
      </c>
      <c r="H8536" t="s">
        <v>129</v>
      </c>
      <c r="I8536" t="s">
        <v>22</v>
      </c>
      <c r="J8536" t="s">
        <v>141</v>
      </c>
      <c r="K8536" t="s">
        <v>32048</v>
      </c>
      <c r="L8536" t="s">
        <v>32049</v>
      </c>
      <c r="M8536">
        <v>3.7155555549999999</v>
      </c>
      <c r="N8536">
        <v>0</v>
      </c>
      <c r="O8536">
        <v>0</v>
      </c>
      <c r="P8536">
        <v>2</v>
      </c>
      <c r="Q8536">
        <v>110</v>
      </c>
      <c r="R8536">
        <v>0</v>
      </c>
      <c r="S8536">
        <v>0</v>
      </c>
      <c r="T8536">
        <v>7.4311109999999996</v>
      </c>
      <c r="U8536">
        <v>408.71111100000002</v>
      </c>
    </row>
    <row r="8537" spans="1:21" x14ac:dyDescent="0.25">
      <c r="A8537" t="s">
        <v>32050</v>
      </c>
      <c r="B8537">
        <v>1</v>
      </c>
      <c r="C8537" t="s">
        <v>78</v>
      </c>
      <c r="D8537" t="s">
        <v>108</v>
      </c>
      <c r="E8537" t="s">
        <v>32051</v>
      </c>
      <c r="F8537" t="s">
        <v>128</v>
      </c>
      <c r="G8537" t="s">
        <v>71</v>
      </c>
      <c r="H8537" t="s">
        <v>129</v>
      </c>
      <c r="I8537" t="s">
        <v>22</v>
      </c>
      <c r="J8537" t="s">
        <v>130</v>
      </c>
      <c r="K8537" t="s">
        <v>32052</v>
      </c>
      <c r="L8537" t="s">
        <v>32053</v>
      </c>
      <c r="M8537">
        <v>4.41</v>
      </c>
      <c r="N8537">
        <v>0</v>
      </c>
      <c r="O8537">
        <v>0</v>
      </c>
      <c r="P8537">
        <v>1</v>
      </c>
      <c r="Q8537">
        <v>26</v>
      </c>
      <c r="R8537">
        <v>0</v>
      </c>
      <c r="S8537">
        <v>0</v>
      </c>
      <c r="T8537">
        <v>4.41</v>
      </c>
      <c r="U8537">
        <v>114.66</v>
      </c>
    </row>
    <row r="8538" spans="1:21" x14ac:dyDescent="0.25">
      <c r="A8538" t="s">
        <v>32054</v>
      </c>
      <c r="B8538">
        <v>1</v>
      </c>
      <c r="C8538" t="s">
        <v>78</v>
      </c>
      <c r="D8538" t="s">
        <v>108</v>
      </c>
      <c r="E8538" t="s">
        <v>32055</v>
      </c>
      <c r="F8538" t="s">
        <v>128</v>
      </c>
      <c r="G8538" t="s">
        <v>72</v>
      </c>
      <c r="H8538" t="s">
        <v>129</v>
      </c>
      <c r="I8538" t="s">
        <v>22</v>
      </c>
      <c r="J8538" t="s">
        <v>130</v>
      </c>
      <c r="K8538" t="s">
        <v>32056</v>
      </c>
      <c r="L8538" t="s">
        <v>32057</v>
      </c>
      <c r="M8538">
        <v>6.721944444</v>
      </c>
      <c r="N8538">
        <v>0</v>
      </c>
      <c r="O8538">
        <v>0</v>
      </c>
      <c r="P8538">
        <v>1</v>
      </c>
      <c r="Q8538">
        <v>25</v>
      </c>
      <c r="R8538">
        <v>0</v>
      </c>
      <c r="S8538">
        <v>0</v>
      </c>
      <c r="T8538">
        <v>6.7219439999999997</v>
      </c>
      <c r="U8538">
        <v>168.04861099999999</v>
      </c>
    </row>
    <row r="8539" spans="1:21" x14ac:dyDescent="0.25">
      <c r="A8539" t="s">
        <v>32058</v>
      </c>
      <c r="B8539">
        <v>1</v>
      </c>
      <c r="C8539" t="s">
        <v>78</v>
      </c>
      <c r="D8539" t="s">
        <v>92</v>
      </c>
      <c r="E8539" t="s">
        <v>32059</v>
      </c>
      <c r="F8539" t="s">
        <v>5470</v>
      </c>
      <c r="G8539" t="s">
        <v>71</v>
      </c>
      <c r="H8539" t="s">
        <v>129</v>
      </c>
      <c r="I8539" t="s">
        <v>22</v>
      </c>
      <c r="J8539" t="s">
        <v>141</v>
      </c>
      <c r="K8539" t="s">
        <v>32060</v>
      </c>
      <c r="L8539" t="s">
        <v>32061</v>
      </c>
      <c r="M8539">
        <v>1.761666666</v>
      </c>
      <c r="N8539">
        <v>0</v>
      </c>
      <c r="O8539">
        <v>0</v>
      </c>
      <c r="P8539">
        <v>1</v>
      </c>
      <c r="Q8539">
        <v>91</v>
      </c>
      <c r="R8539">
        <v>0</v>
      </c>
      <c r="S8539">
        <v>0</v>
      </c>
      <c r="T8539">
        <v>1.7616670000000001</v>
      </c>
      <c r="U8539">
        <v>160.311667</v>
      </c>
    </row>
    <row r="8540" spans="1:21" x14ac:dyDescent="0.25">
      <c r="A8540" t="s">
        <v>32062</v>
      </c>
      <c r="B8540">
        <v>1</v>
      </c>
      <c r="C8540" t="s">
        <v>78</v>
      </c>
      <c r="D8540" t="s">
        <v>92</v>
      </c>
      <c r="E8540" t="s">
        <v>32063</v>
      </c>
      <c r="F8540" t="s">
        <v>4986</v>
      </c>
      <c r="G8540" t="s">
        <v>71</v>
      </c>
      <c r="H8540" t="s">
        <v>129</v>
      </c>
      <c r="I8540" t="s">
        <v>22</v>
      </c>
      <c r="J8540" t="s">
        <v>141</v>
      </c>
      <c r="K8540" t="s">
        <v>32064</v>
      </c>
      <c r="L8540" t="s">
        <v>32065</v>
      </c>
      <c r="M8540">
        <v>2.005833333</v>
      </c>
      <c r="N8540">
        <v>0</v>
      </c>
      <c r="O8540">
        <v>0</v>
      </c>
      <c r="P8540">
        <v>0</v>
      </c>
      <c r="Q8540">
        <v>25</v>
      </c>
      <c r="R8540">
        <v>0</v>
      </c>
      <c r="S8540">
        <v>0</v>
      </c>
      <c r="T8540">
        <v>0</v>
      </c>
      <c r="U8540">
        <v>50.145833000000003</v>
      </c>
    </row>
    <row r="8541" spans="1:21" x14ac:dyDescent="0.25">
      <c r="A8541" t="s">
        <v>32066</v>
      </c>
      <c r="B8541">
        <v>1</v>
      </c>
      <c r="C8541" t="s">
        <v>78</v>
      </c>
      <c r="D8541" t="s">
        <v>92</v>
      </c>
      <c r="E8541" t="s">
        <v>32067</v>
      </c>
      <c r="F8541" t="s">
        <v>4991</v>
      </c>
      <c r="G8541" t="s">
        <v>71</v>
      </c>
      <c r="H8541" t="s">
        <v>129</v>
      </c>
      <c r="I8541" t="s">
        <v>22</v>
      </c>
      <c r="J8541" t="s">
        <v>141</v>
      </c>
      <c r="K8541" t="s">
        <v>32068</v>
      </c>
      <c r="L8541" t="s">
        <v>32069</v>
      </c>
      <c r="M8541">
        <v>6.7850000000000001</v>
      </c>
      <c r="N8541">
        <v>0</v>
      </c>
      <c r="O8541">
        <v>0</v>
      </c>
      <c r="P8541">
        <v>1</v>
      </c>
      <c r="Q8541">
        <v>0</v>
      </c>
      <c r="R8541">
        <v>0</v>
      </c>
      <c r="S8541">
        <v>0</v>
      </c>
      <c r="T8541">
        <v>6.7850000000000001</v>
      </c>
      <c r="U8541">
        <v>0</v>
      </c>
    </row>
    <row r="8542" spans="1:21" x14ac:dyDescent="0.25">
      <c r="A8542" t="s">
        <v>32070</v>
      </c>
      <c r="B8542">
        <v>1</v>
      </c>
      <c r="C8542" t="s">
        <v>78</v>
      </c>
      <c r="D8542" t="s">
        <v>92</v>
      </c>
      <c r="E8542" t="s">
        <v>32071</v>
      </c>
      <c r="F8542" t="s">
        <v>128</v>
      </c>
      <c r="G8542" t="s">
        <v>72</v>
      </c>
      <c r="H8542" t="s">
        <v>129</v>
      </c>
      <c r="I8542" t="s">
        <v>22</v>
      </c>
      <c r="J8542" t="s">
        <v>130</v>
      </c>
      <c r="K8542" t="s">
        <v>32072</v>
      </c>
      <c r="L8542" t="s">
        <v>32073</v>
      </c>
      <c r="M8542">
        <v>0.68501194399999998</v>
      </c>
      <c r="N8542">
        <v>0</v>
      </c>
      <c r="O8542">
        <v>0</v>
      </c>
      <c r="P8542">
        <v>2</v>
      </c>
      <c r="Q8542">
        <v>91</v>
      </c>
      <c r="R8542">
        <v>0</v>
      </c>
      <c r="S8542">
        <v>0</v>
      </c>
      <c r="T8542">
        <v>1.3700239999999999</v>
      </c>
      <c r="U8542">
        <v>62.336086999999999</v>
      </c>
    </row>
    <row r="8543" spans="1:21" x14ac:dyDescent="0.25">
      <c r="A8543" t="s">
        <v>32074</v>
      </c>
      <c r="B8543">
        <v>1</v>
      </c>
      <c r="C8543" t="s">
        <v>78</v>
      </c>
      <c r="D8543" t="s">
        <v>92</v>
      </c>
      <c r="E8543" t="s">
        <v>32075</v>
      </c>
      <c r="F8543" t="s">
        <v>4991</v>
      </c>
      <c r="G8543" t="s">
        <v>71</v>
      </c>
      <c r="H8543" t="s">
        <v>129</v>
      </c>
      <c r="I8543" t="s">
        <v>22</v>
      </c>
      <c r="J8543" t="s">
        <v>141</v>
      </c>
      <c r="K8543" t="s">
        <v>32076</v>
      </c>
      <c r="L8543" t="s">
        <v>32077</v>
      </c>
      <c r="M8543">
        <v>1.563055555</v>
      </c>
      <c r="N8543">
        <v>0</v>
      </c>
      <c r="O8543">
        <v>0</v>
      </c>
      <c r="P8543">
        <v>0</v>
      </c>
      <c r="Q8543">
        <v>1</v>
      </c>
      <c r="R8543">
        <v>0</v>
      </c>
      <c r="S8543">
        <v>0</v>
      </c>
      <c r="T8543">
        <v>0</v>
      </c>
      <c r="U8543">
        <v>1.563056</v>
      </c>
    </row>
    <row r="8544" spans="1:21" x14ac:dyDescent="0.25">
      <c r="A8544" t="s">
        <v>32078</v>
      </c>
      <c r="B8544">
        <v>1</v>
      </c>
      <c r="C8544" t="s">
        <v>79</v>
      </c>
      <c r="D8544" t="s">
        <v>117</v>
      </c>
      <c r="E8544" t="s">
        <v>32079</v>
      </c>
      <c r="F8544" t="s">
        <v>5842</v>
      </c>
      <c r="G8544" t="s">
        <v>71</v>
      </c>
      <c r="H8544" t="s">
        <v>129</v>
      </c>
      <c r="I8544" t="s">
        <v>22</v>
      </c>
      <c r="J8544" t="s">
        <v>141</v>
      </c>
      <c r="K8544" t="s">
        <v>32080</v>
      </c>
      <c r="L8544" t="s">
        <v>32081</v>
      </c>
      <c r="M8544">
        <v>0.92805555500000003</v>
      </c>
      <c r="N8544">
        <v>0</v>
      </c>
      <c r="O8544">
        <v>60</v>
      </c>
      <c r="P8544">
        <v>0</v>
      </c>
      <c r="Q8544">
        <v>0</v>
      </c>
      <c r="R8544">
        <v>0</v>
      </c>
      <c r="S8544">
        <v>55.683332999999998</v>
      </c>
      <c r="T8544">
        <v>0</v>
      </c>
      <c r="U8544">
        <v>0</v>
      </c>
    </row>
    <row r="8545" spans="1:21" x14ac:dyDescent="0.25">
      <c r="A8545" t="s">
        <v>32082</v>
      </c>
      <c r="B8545">
        <v>1</v>
      </c>
      <c r="C8545" t="s">
        <v>79</v>
      </c>
      <c r="D8545" t="s">
        <v>119</v>
      </c>
      <c r="E8545" t="s">
        <v>24558</v>
      </c>
      <c r="F8545" t="s">
        <v>4986</v>
      </c>
      <c r="G8545" t="s">
        <v>71</v>
      </c>
      <c r="H8545" t="s">
        <v>129</v>
      </c>
      <c r="I8545" t="s">
        <v>22</v>
      </c>
      <c r="J8545" t="s">
        <v>141</v>
      </c>
      <c r="K8545" t="s">
        <v>32083</v>
      </c>
      <c r="L8545" t="s">
        <v>32084</v>
      </c>
      <c r="M8545">
        <v>0.80694444399999998</v>
      </c>
      <c r="N8545">
        <v>0</v>
      </c>
      <c r="O8545">
        <v>360</v>
      </c>
      <c r="P8545">
        <v>0</v>
      </c>
      <c r="Q8545">
        <v>0</v>
      </c>
      <c r="R8545">
        <v>0</v>
      </c>
      <c r="S8545">
        <v>290.5</v>
      </c>
      <c r="T8545">
        <v>0</v>
      </c>
      <c r="U8545">
        <v>0</v>
      </c>
    </row>
    <row r="8546" spans="1:21" x14ac:dyDescent="0.25">
      <c r="A8546" t="s">
        <v>32085</v>
      </c>
      <c r="B8546">
        <v>1</v>
      </c>
      <c r="C8546" t="s">
        <v>78</v>
      </c>
      <c r="D8546" t="s">
        <v>737</v>
      </c>
      <c r="E8546" t="s">
        <v>32086</v>
      </c>
      <c r="F8546" t="s">
        <v>4991</v>
      </c>
      <c r="G8546" t="s">
        <v>71</v>
      </c>
      <c r="H8546" t="s">
        <v>129</v>
      </c>
      <c r="I8546" t="s">
        <v>22</v>
      </c>
      <c r="J8546" t="s">
        <v>141</v>
      </c>
      <c r="K8546" t="s">
        <v>32087</v>
      </c>
      <c r="L8546" t="s">
        <v>32088</v>
      </c>
      <c r="M8546">
        <v>1.805833333</v>
      </c>
      <c r="N8546">
        <v>0</v>
      </c>
      <c r="O8546">
        <v>3</v>
      </c>
      <c r="P8546">
        <v>0</v>
      </c>
      <c r="Q8546">
        <v>0</v>
      </c>
      <c r="R8546">
        <v>0</v>
      </c>
      <c r="S8546">
        <v>5.4175000000000004</v>
      </c>
      <c r="T8546">
        <v>0</v>
      </c>
      <c r="U8546">
        <v>0</v>
      </c>
    </row>
    <row r="8547" spans="1:21" x14ac:dyDescent="0.25">
      <c r="A8547" t="s">
        <v>32089</v>
      </c>
      <c r="B8547">
        <v>1</v>
      </c>
      <c r="C8547" t="s">
        <v>78</v>
      </c>
      <c r="D8547" t="s">
        <v>93</v>
      </c>
      <c r="E8547" t="s">
        <v>32090</v>
      </c>
      <c r="F8547" t="s">
        <v>4991</v>
      </c>
      <c r="G8547" t="s">
        <v>71</v>
      </c>
      <c r="H8547" t="s">
        <v>129</v>
      </c>
      <c r="I8547" t="s">
        <v>22</v>
      </c>
      <c r="J8547" t="s">
        <v>141</v>
      </c>
      <c r="K8547" t="s">
        <v>32091</v>
      </c>
      <c r="L8547" t="s">
        <v>32092</v>
      </c>
      <c r="M8547">
        <v>0.32305555499999999</v>
      </c>
      <c r="N8547">
        <v>0</v>
      </c>
      <c r="O8547">
        <v>0</v>
      </c>
      <c r="P8547">
        <v>0</v>
      </c>
      <c r="Q8547">
        <v>1</v>
      </c>
      <c r="R8547">
        <v>0</v>
      </c>
      <c r="S8547">
        <v>0</v>
      </c>
      <c r="T8547">
        <v>0</v>
      </c>
      <c r="U8547">
        <v>0.32305600000000001</v>
      </c>
    </row>
    <row r="8548" spans="1:21" x14ac:dyDescent="0.25">
      <c r="A8548" t="s">
        <v>32093</v>
      </c>
      <c r="B8548">
        <v>1</v>
      </c>
      <c r="C8548" t="s">
        <v>79</v>
      </c>
      <c r="D8548" t="s">
        <v>115</v>
      </c>
      <c r="E8548" t="s">
        <v>32094</v>
      </c>
      <c r="F8548" t="s">
        <v>4991</v>
      </c>
      <c r="G8548" t="s">
        <v>71</v>
      </c>
      <c r="H8548" t="s">
        <v>129</v>
      </c>
      <c r="I8548" t="s">
        <v>22</v>
      </c>
      <c r="J8548" t="s">
        <v>141</v>
      </c>
      <c r="K8548" t="s">
        <v>32095</v>
      </c>
      <c r="L8548" t="s">
        <v>32096</v>
      </c>
      <c r="M8548">
        <v>0.76194444400000005</v>
      </c>
      <c r="N8548">
        <v>0</v>
      </c>
      <c r="O8548">
        <v>0</v>
      </c>
      <c r="P8548">
        <v>0</v>
      </c>
      <c r="Q8548">
        <v>1</v>
      </c>
      <c r="R8548">
        <v>0</v>
      </c>
      <c r="S8548">
        <v>0</v>
      </c>
      <c r="T8548">
        <v>0</v>
      </c>
      <c r="U8548">
        <v>0.76194399999999995</v>
      </c>
    </row>
    <row r="8549" spans="1:21" x14ac:dyDescent="0.25">
      <c r="A8549" t="s">
        <v>32097</v>
      </c>
      <c r="B8549">
        <v>1</v>
      </c>
      <c r="C8549" t="s">
        <v>79</v>
      </c>
      <c r="D8549" t="s">
        <v>115</v>
      </c>
      <c r="E8549" t="s">
        <v>32098</v>
      </c>
      <c r="F8549" t="s">
        <v>5012</v>
      </c>
      <c r="G8549" t="s">
        <v>72</v>
      </c>
      <c r="H8549" t="s">
        <v>129</v>
      </c>
      <c r="I8549" t="s">
        <v>22</v>
      </c>
      <c r="J8549" t="s">
        <v>141</v>
      </c>
      <c r="K8549" t="s">
        <v>32099</v>
      </c>
      <c r="L8549" t="s">
        <v>32100</v>
      </c>
      <c r="M8549">
        <v>1.9027777770000001</v>
      </c>
      <c r="N8549">
        <v>0</v>
      </c>
      <c r="O8549">
        <v>0</v>
      </c>
      <c r="P8549">
        <v>0</v>
      </c>
      <c r="Q8549">
        <v>6</v>
      </c>
      <c r="R8549">
        <v>0</v>
      </c>
      <c r="S8549">
        <v>0</v>
      </c>
      <c r="T8549">
        <v>0</v>
      </c>
      <c r="U8549">
        <v>11.416667</v>
      </c>
    </row>
    <row r="8550" spans="1:21" x14ac:dyDescent="0.25">
      <c r="A8550" t="s">
        <v>32101</v>
      </c>
      <c r="B8550">
        <v>1</v>
      </c>
      <c r="C8550" t="s">
        <v>79</v>
      </c>
      <c r="D8550" t="s">
        <v>115</v>
      </c>
      <c r="E8550" t="s">
        <v>32102</v>
      </c>
      <c r="F8550" t="s">
        <v>5012</v>
      </c>
      <c r="G8550" t="s">
        <v>72</v>
      </c>
      <c r="H8550" t="s">
        <v>129</v>
      </c>
      <c r="I8550" t="s">
        <v>22</v>
      </c>
      <c r="J8550" t="s">
        <v>141</v>
      </c>
      <c r="K8550" t="s">
        <v>32103</v>
      </c>
      <c r="L8550" t="s">
        <v>32104</v>
      </c>
      <c r="M8550">
        <v>3.9366666659999998</v>
      </c>
      <c r="N8550">
        <v>0</v>
      </c>
      <c r="O8550">
        <v>0</v>
      </c>
      <c r="P8550">
        <v>1</v>
      </c>
      <c r="Q8550">
        <v>3</v>
      </c>
      <c r="R8550">
        <v>0</v>
      </c>
      <c r="S8550">
        <v>0</v>
      </c>
      <c r="T8550">
        <v>3.9366669999999999</v>
      </c>
      <c r="U8550">
        <v>11.81</v>
      </c>
    </row>
    <row r="8551" spans="1:21" x14ac:dyDescent="0.25">
      <c r="A8551" t="s">
        <v>32105</v>
      </c>
      <c r="B8551">
        <v>1</v>
      </c>
      <c r="C8551" t="s">
        <v>79</v>
      </c>
      <c r="D8551" t="s">
        <v>115</v>
      </c>
      <c r="E8551" t="s">
        <v>32106</v>
      </c>
      <c r="F8551" t="s">
        <v>5012</v>
      </c>
      <c r="G8551" t="s">
        <v>72</v>
      </c>
      <c r="H8551" t="s">
        <v>129</v>
      </c>
      <c r="I8551" t="s">
        <v>22</v>
      </c>
      <c r="J8551" t="s">
        <v>141</v>
      </c>
      <c r="K8551" t="s">
        <v>32107</v>
      </c>
      <c r="L8551" t="s">
        <v>8505</v>
      </c>
      <c r="M8551">
        <v>2.5261111110000001</v>
      </c>
      <c r="N8551">
        <v>0</v>
      </c>
      <c r="O8551">
        <v>0</v>
      </c>
      <c r="P8551">
        <v>1</v>
      </c>
      <c r="Q8551">
        <v>9</v>
      </c>
      <c r="R8551">
        <v>0</v>
      </c>
      <c r="S8551">
        <v>0</v>
      </c>
      <c r="T8551">
        <v>2.5261110000000002</v>
      </c>
      <c r="U8551">
        <v>22.734999999999999</v>
      </c>
    </row>
    <row r="8552" spans="1:21" x14ac:dyDescent="0.25">
      <c r="A8552" t="s">
        <v>32108</v>
      </c>
      <c r="B8552">
        <v>1</v>
      </c>
      <c r="C8552" t="s">
        <v>79</v>
      </c>
      <c r="D8552" t="s">
        <v>115</v>
      </c>
      <c r="E8552" t="s">
        <v>32109</v>
      </c>
      <c r="F8552" t="s">
        <v>4991</v>
      </c>
      <c r="G8552" t="s">
        <v>71</v>
      </c>
      <c r="H8552" t="s">
        <v>129</v>
      </c>
      <c r="I8552" t="s">
        <v>22</v>
      </c>
      <c r="J8552" t="s">
        <v>141</v>
      </c>
      <c r="K8552" t="s">
        <v>32110</v>
      </c>
      <c r="L8552" t="s">
        <v>32111</v>
      </c>
      <c r="M8552">
        <v>1.0447222220000001</v>
      </c>
      <c r="N8552">
        <v>0</v>
      </c>
      <c r="O8552">
        <v>0</v>
      </c>
      <c r="P8552">
        <v>0</v>
      </c>
      <c r="Q8552">
        <v>1</v>
      </c>
      <c r="R8552">
        <v>0</v>
      </c>
      <c r="S8552">
        <v>0</v>
      </c>
      <c r="T8552">
        <v>0</v>
      </c>
      <c r="U8552">
        <v>1.0447219999999999</v>
      </c>
    </row>
    <row r="8553" spans="1:21" x14ac:dyDescent="0.25">
      <c r="A8553" t="s">
        <v>32112</v>
      </c>
      <c r="B8553">
        <v>1</v>
      </c>
      <c r="C8553" t="s">
        <v>79</v>
      </c>
      <c r="D8553" t="s">
        <v>111</v>
      </c>
      <c r="E8553" t="s">
        <v>32113</v>
      </c>
      <c r="F8553" t="s">
        <v>6456</v>
      </c>
      <c r="G8553" t="s">
        <v>72</v>
      </c>
      <c r="H8553" t="s">
        <v>129</v>
      </c>
      <c r="I8553" t="s">
        <v>22</v>
      </c>
      <c r="J8553" t="s">
        <v>141</v>
      </c>
      <c r="K8553" t="s">
        <v>32114</v>
      </c>
      <c r="L8553" t="s">
        <v>32115</v>
      </c>
      <c r="M8553">
        <v>8.1466666659999998</v>
      </c>
      <c r="N8553">
        <v>0</v>
      </c>
      <c r="O8553">
        <v>0</v>
      </c>
      <c r="P8553">
        <v>1</v>
      </c>
      <c r="Q8553">
        <v>73</v>
      </c>
      <c r="R8553">
        <v>0</v>
      </c>
      <c r="S8553">
        <v>0</v>
      </c>
      <c r="T8553">
        <v>8.1466670000000008</v>
      </c>
      <c r="U8553">
        <v>594.70666700000004</v>
      </c>
    </row>
    <row r="8554" spans="1:21" x14ac:dyDescent="0.25">
      <c r="A8554" t="s">
        <v>32116</v>
      </c>
      <c r="B8554">
        <v>1</v>
      </c>
      <c r="C8554" t="s">
        <v>78</v>
      </c>
      <c r="D8554" t="s">
        <v>96</v>
      </c>
      <c r="E8554" t="s">
        <v>28337</v>
      </c>
      <c r="F8554" t="s">
        <v>5012</v>
      </c>
      <c r="G8554" t="s">
        <v>72</v>
      </c>
      <c r="H8554" t="s">
        <v>129</v>
      </c>
      <c r="I8554" t="s">
        <v>22</v>
      </c>
      <c r="J8554" t="s">
        <v>141</v>
      </c>
      <c r="K8554" t="s">
        <v>32117</v>
      </c>
      <c r="L8554" t="s">
        <v>32118</v>
      </c>
      <c r="M8554">
        <v>3.821388888</v>
      </c>
      <c r="N8554">
        <v>0</v>
      </c>
      <c r="O8554">
        <v>15</v>
      </c>
      <c r="P8554">
        <v>0</v>
      </c>
      <c r="Q8554">
        <v>0</v>
      </c>
      <c r="R8554">
        <v>0</v>
      </c>
      <c r="S8554">
        <v>57.320833</v>
      </c>
      <c r="T8554">
        <v>0</v>
      </c>
      <c r="U8554">
        <v>0</v>
      </c>
    </row>
    <row r="8555" spans="1:21" x14ac:dyDescent="0.25">
      <c r="A8555" t="s">
        <v>32119</v>
      </c>
      <c r="B8555">
        <v>1</v>
      </c>
      <c r="C8555" t="s">
        <v>78</v>
      </c>
      <c r="D8555" t="s">
        <v>96</v>
      </c>
      <c r="E8555" t="s">
        <v>32120</v>
      </c>
      <c r="F8555" t="s">
        <v>5012</v>
      </c>
      <c r="G8555" t="s">
        <v>72</v>
      </c>
      <c r="H8555" t="s">
        <v>129</v>
      </c>
      <c r="I8555" t="s">
        <v>22</v>
      </c>
      <c r="J8555" t="s">
        <v>141</v>
      </c>
      <c r="K8555" t="s">
        <v>32121</v>
      </c>
      <c r="L8555" t="s">
        <v>32122</v>
      </c>
      <c r="M8555">
        <v>0.54416666599999997</v>
      </c>
      <c r="N8555">
        <v>0</v>
      </c>
      <c r="O8555">
        <v>133</v>
      </c>
      <c r="P8555">
        <v>1</v>
      </c>
      <c r="Q8555">
        <v>1</v>
      </c>
      <c r="R8555">
        <v>0</v>
      </c>
      <c r="S8555">
        <v>72.374167</v>
      </c>
      <c r="T8555">
        <v>0.54416699999999996</v>
      </c>
      <c r="U8555">
        <v>0.54416699999999996</v>
      </c>
    </row>
    <row r="8556" spans="1:21" x14ac:dyDescent="0.25">
      <c r="A8556" t="s">
        <v>32123</v>
      </c>
      <c r="B8556">
        <v>1</v>
      </c>
      <c r="C8556" t="s">
        <v>78</v>
      </c>
      <c r="D8556" t="s">
        <v>96</v>
      </c>
      <c r="E8556" t="s">
        <v>32120</v>
      </c>
      <c r="F8556" t="s">
        <v>5012</v>
      </c>
      <c r="G8556" t="s">
        <v>72</v>
      </c>
      <c r="H8556" t="s">
        <v>129</v>
      </c>
      <c r="I8556" t="s">
        <v>22</v>
      </c>
      <c r="J8556" t="s">
        <v>141</v>
      </c>
      <c r="K8556" t="s">
        <v>32124</v>
      </c>
      <c r="L8556" t="s">
        <v>32125</v>
      </c>
      <c r="M8556">
        <v>5.1038888880000002</v>
      </c>
      <c r="N8556">
        <v>0</v>
      </c>
      <c r="O8556">
        <v>133</v>
      </c>
      <c r="P8556">
        <v>1</v>
      </c>
      <c r="Q8556">
        <v>1</v>
      </c>
      <c r="R8556">
        <v>0</v>
      </c>
      <c r="S8556">
        <v>678.81722200000002</v>
      </c>
      <c r="T8556">
        <v>5.1038889999999997</v>
      </c>
      <c r="U8556">
        <v>5.1038889999999997</v>
      </c>
    </row>
    <row r="8557" spans="1:21" x14ac:dyDescent="0.25">
      <c r="A8557" t="s">
        <v>32126</v>
      </c>
      <c r="B8557">
        <v>1</v>
      </c>
      <c r="C8557" t="s">
        <v>78</v>
      </c>
      <c r="D8557" t="s">
        <v>96</v>
      </c>
      <c r="E8557" t="s">
        <v>32127</v>
      </c>
      <c r="F8557" t="s">
        <v>5012</v>
      </c>
      <c r="G8557" t="s">
        <v>72</v>
      </c>
      <c r="H8557" t="s">
        <v>129</v>
      </c>
      <c r="I8557" t="s">
        <v>22</v>
      </c>
      <c r="J8557" t="s">
        <v>141</v>
      </c>
      <c r="K8557" t="s">
        <v>32128</v>
      </c>
      <c r="L8557" t="s">
        <v>32129</v>
      </c>
      <c r="M8557">
        <v>3.9530555550000002</v>
      </c>
      <c r="N8557">
        <v>0</v>
      </c>
      <c r="O8557">
        <v>7</v>
      </c>
      <c r="P8557">
        <v>1</v>
      </c>
      <c r="Q8557">
        <v>5</v>
      </c>
      <c r="R8557">
        <v>0</v>
      </c>
      <c r="S8557">
        <v>27.671389000000001</v>
      </c>
      <c r="T8557">
        <v>3.9530560000000001</v>
      </c>
      <c r="U8557">
        <v>19.765277999999999</v>
      </c>
    </row>
    <row r="8558" spans="1:21" x14ac:dyDescent="0.25">
      <c r="A8558" t="s">
        <v>32130</v>
      </c>
      <c r="B8558">
        <v>1</v>
      </c>
      <c r="C8558" t="s">
        <v>78</v>
      </c>
      <c r="D8558" t="s">
        <v>96</v>
      </c>
      <c r="E8558" t="s">
        <v>28337</v>
      </c>
      <c r="F8558" t="s">
        <v>5012</v>
      </c>
      <c r="G8558" t="s">
        <v>72</v>
      </c>
      <c r="H8558" t="s">
        <v>129</v>
      </c>
      <c r="I8558" t="s">
        <v>22</v>
      </c>
      <c r="J8558" t="s">
        <v>141</v>
      </c>
      <c r="K8558" t="s">
        <v>32131</v>
      </c>
      <c r="L8558" t="s">
        <v>32132</v>
      </c>
      <c r="M8558">
        <v>4.0897222219999998</v>
      </c>
      <c r="N8558">
        <v>0</v>
      </c>
      <c r="O8558">
        <v>15</v>
      </c>
      <c r="P8558">
        <v>0</v>
      </c>
      <c r="Q8558">
        <v>0</v>
      </c>
      <c r="R8558">
        <v>0</v>
      </c>
      <c r="S8558">
        <v>61.345832999999999</v>
      </c>
      <c r="T8558">
        <v>0</v>
      </c>
      <c r="U8558">
        <v>0</v>
      </c>
    </row>
    <row r="8559" spans="1:21" x14ac:dyDescent="0.25">
      <c r="A8559" t="s">
        <v>32133</v>
      </c>
      <c r="B8559">
        <v>1</v>
      </c>
      <c r="C8559" t="s">
        <v>78</v>
      </c>
      <c r="D8559" t="s">
        <v>96</v>
      </c>
      <c r="E8559" t="s">
        <v>28337</v>
      </c>
      <c r="F8559" t="s">
        <v>5012</v>
      </c>
      <c r="G8559" t="s">
        <v>72</v>
      </c>
      <c r="H8559" t="s">
        <v>129</v>
      </c>
      <c r="I8559" t="s">
        <v>22</v>
      </c>
      <c r="J8559" t="s">
        <v>141</v>
      </c>
      <c r="K8559" t="s">
        <v>32134</v>
      </c>
      <c r="L8559" t="s">
        <v>32135</v>
      </c>
      <c r="M8559">
        <v>3.66</v>
      </c>
      <c r="N8559">
        <v>0</v>
      </c>
      <c r="O8559">
        <v>15</v>
      </c>
      <c r="P8559">
        <v>0</v>
      </c>
      <c r="Q8559">
        <v>0</v>
      </c>
      <c r="R8559">
        <v>0</v>
      </c>
      <c r="S8559">
        <v>54.9</v>
      </c>
      <c r="T8559">
        <v>0</v>
      </c>
      <c r="U8559">
        <v>0</v>
      </c>
    </row>
    <row r="8560" spans="1:21" x14ac:dyDescent="0.25">
      <c r="A8560" t="s">
        <v>32136</v>
      </c>
      <c r="B8560">
        <v>1</v>
      </c>
      <c r="C8560" t="s">
        <v>78</v>
      </c>
      <c r="D8560" t="s">
        <v>91</v>
      </c>
      <c r="E8560" t="s">
        <v>32137</v>
      </c>
      <c r="F8560" t="s">
        <v>4986</v>
      </c>
      <c r="G8560" t="s">
        <v>71</v>
      </c>
      <c r="H8560" t="s">
        <v>129</v>
      </c>
      <c r="I8560" t="s">
        <v>22</v>
      </c>
      <c r="J8560" t="s">
        <v>141</v>
      </c>
      <c r="K8560" t="s">
        <v>32138</v>
      </c>
      <c r="L8560" t="s">
        <v>32139</v>
      </c>
      <c r="M8560">
        <v>1.7341666659999999</v>
      </c>
      <c r="N8560">
        <v>0</v>
      </c>
      <c r="O8560">
        <v>4</v>
      </c>
      <c r="P8560">
        <v>0</v>
      </c>
      <c r="Q8560">
        <v>0</v>
      </c>
      <c r="R8560">
        <v>0</v>
      </c>
      <c r="S8560">
        <v>6.9366669999999999</v>
      </c>
      <c r="T8560">
        <v>0</v>
      </c>
      <c r="U8560">
        <v>0</v>
      </c>
    </row>
    <row r="8561" spans="1:21" x14ac:dyDescent="0.25">
      <c r="A8561" t="s">
        <v>32140</v>
      </c>
      <c r="B8561">
        <v>1</v>
      </c>
      <c r="C8561" t="s">
        <v>79</v>
      </c>
      <c r="D8561" t="s">
        <v>116</v>
      </c>
      <c r="E8561" t="s">
        <v>32141</v>
      </c>
      <c r="F8561" t="s">
        <v>4991</v>
      </c>
      <c r="G8561" t="s">
        <v>71</v>
      </c>
      <c r="H8561" t="s">
        <v>129</v>
      </c>
      <c r="I8561" t="s">
        <v>22</v>
      </c>
      <c r="J8561" t="s">
        <v>141</v>
      </c>
      <c r="K8561" t="s">
        <v>32142</v>
      </c>
      <c r="L8561" t="s">
        <v>32143</v>
      </c>
      <c r="M8561">
        <v>0.85972222200000004</v>
      </c>
      <c r="N8561">
        <v>0</v>
      </c>
      <c r="O8561">
        <v>0</v>
      </c>
      <c r="P8561">
        <v>0</v>
      </c>
      <c r="Q8561">
        <v>1</v>
      </c>
      <c r="R8561">
        <v>0</v>
      </c>
      <c r="S8561">
        <v>0</v>
      </c>
      <c r="T8561">
        <v>0</v>
      </c>
      <c r="U8561">
        <v>0.85972199999999999</v>
      </c>
    </row>
    <row r="8562" spans="1:21" x14ac:dyDescent="0.25">
      <c r="A8562" t="s">
        <v>32144</v>
      </c>
      <c r="B8562">
        <v>1</v>
      </c>
      <c r="C8562" t="s">
        <v>79</v>
      </c>
      <c r="D8562" t="s">
        <v>116</v>
      </c>
      <c r="E8562" t="s">
        <v>25203</v>
      </c>
      <c r="F8562" t="s">
        <v>4986</v>
      </c>
      <c r="G8562" t="s">
        <v>71</v>
      </c>
      <c r="H8562" t="s">
        <v>129</v>
      </c>
      <c r="I8562" t="s">
        <v>22</v>
      </c>
      <c r="J8562" t="s">
        <v>141</v>
      </c>
      <c r="K8562" t="s">
        <v>32145</v>
      </c>
      <c r="L8562" t="s">
        <v>32146</v>
      </c>
      <c r="M8562">
        <v>1.1383333330000001</v>
      </c>
      <c r="N8562">
        <v>0</v>
      </c>
      <c r="O8562">
        <v>2</v>
      </c>
      <c r="P8562">
        <v>0</v>
      </c>
      <c r="Q8562">
        <v>16</v>
      </c>
      <c r="R8562">
        <v>0</v>
      </c>
      <c r="S8562">
        <v>2.2766670000000002</v>
      </c>
      <c r="T8562">
        <v>0</v>
      </c>
      <c r="U8562">
        <v>18.213332999999999</v>
      </c>
    </row>
    <row r="8563" spans="1:21" x14ac:dyDescent="0.25">
      <c r="A8563" t="s">
        <v>32147</v>
      </c>
      <c r="B8563">
        <v>1</v>
      </c>
      <c r="C8563" t="s">
        <v>79</v>
      </c>
      <c r="D8563" t="s">
        <v>116</v>
      </c>
      <c r="E8563" t="s">
        <v>32148</v>
      </c>
      <c r="F8563" t="s">
        <v>4986</v>
      </c>
      <c r="G8563" t="s">
        <v>71</v>
      </c>
      <c r="H8563" t="s">
        <v>129</v>
      </c>
      <c r="I8563" t="s">
        <v>22</v>
      </c>
      <c r="J8563" t="s">
        <v>141</v>
      </c>
      <c r="K8563" t="s">
        <v>32149</v>
      </c>
      <c r="L8563" t="s">
        <v>32150</v>
      </c>
      <c r="M8563">
        <v>0.65222222200000002</v>
      </c>
      <c r="N8563">
        <v>0</v>
      </c>
      <c r="O8563">
        <v>0</v>
      </c>
      <c r="P8563">
        <v>0</v>
      </c>
      <c r="Q8563">
        <v>10</v>
      </c>
      <c r="R8563">
        <v>0</v>
      </c>
      <c r="S8563">
        <v>0</v>
      </c>
      <c r="T8563">
        <v>0</v>
      </c>
      <c r="U8563">
        <v>6.5222220000000002</v>
      </c>
    </row>
    <row r="8564" spans="1:21" x14ac:dyDescent="0.25">
      <c r="A8564" t="s">
        <v>32151</v>
      </c>
      <c r="B8564">
        <v>1</v>
      </c>
      <c r="C8564" t="s">
        <v>79</v>
      </c>
      <c r="D8564" t="s">
        <v>116</v>
      </c>
      <c r="E8564" t="s">
        <v>32152</v>
      </c>
      <c r="F8564" t="s">
        <v>5470</v>
      </c>
      <c r="G8564" t="s">
        <v>71</v>
      </c>
      <c r="H8564" t="s">
        <v>129</v>
      </c>
      <c r="I8564" t="s">
        <v>22</v>
      </c>
      <c r="J8564" t="s">
        <v>141</v>
      </c>
      <c r="K8564" t="s">
        <v>32153</v>
      </c>
      <c r="L8564" t="s">
        <v>32154</v>
      </c>
      <c r="M8564">
        <v>0.38</v>
      </c>
      <c r="N8564">
        <v>0</v>
      </c>
      <c r="O8564">
        <v>0</v>
      </c>
      <c r="P8564">
        <v>0</v>
      </c>
      <c r="Q8564">
        <v>14</v>
      </c>
      <c r="R8564">
        <v>0</v>
      </c>
      <c r="S8564">
        <v>0</v>
      </c>
      <c r="T8564">
        <v>0</v>
      </c>
      <c r="U8564">
        <v>5.32</v>
      </c>
    </row>
    <row r="8565" spans="1:21" x14ac:dyDescent="0.25">
      <c r="A8565" t="s">
        <v>32155</v>
      </c>
      <c r="B8565">
        <v>1</v>
      </c>
      <c r="C8565" t="s">
        <v>79</v>
      </c>
      <c r="D8565" t="s">
        <v>116</v>
      </c>
      <c r="E8565" t="s">
        <v>32156</v>
      </c>
      <c r="F8565" t="s">
        <v>140</v>
      </c>
      <c r="G8565" t="s">
        <v>72</v>
      </c>
      <c r="H8565" t="s">
        <v>129</v>
      </c>
      <c r="I8565" t="s">
        <v>22</v>
      </c>
      <c r="J8565" t="s">
        <v>141</v>
      </c>
      <c r="K8565" t="s">
        <v>32157</v>
      </c>
      <c r="L8565" t="s">
        <v>32158</v>
      </c>
      <c r="M8565">
        <v>0.63166666599999999</v>
      </c>
      <c r="N8565">
        <v>0</v>
      </c>
      <c r="O8565">
        <v>4</v>
      </c>
      <c r="P8565">
        <v>13</v>
      </c>
      <c r="Q8565">
        <v>438</v>
      </c>
      <c r="R8565">
        <v>0</v>
      </c>
      <c r="S8565">
        <v>2.5266670000000002</v>
      </c>
      <c r="T8565">
        <v>8.2116670000000003</v>
      </c>
      <c r="U8565">
        <v>276.67</v>
      </c>
    </row>
    <row r="8566" spans="1:21" x14ac:dyDescent="0.25">
      <c r="A8566" t="s">
        <v>32159</v>
      </c>
      <c r="B8566">
        <v>1</v>
      </c>
      <c r="C8566" t="s">
        <v>78</v>
      </c>
      <c r="D8566" t="s">
        <v>81</v>
      </c>
      <c r="E8566" t="s">
        <v>32160</v>
      </c>
      <c r="F8566" t="s">
        <v>4991</v>
      </c>
      <c r="G8566" t="s">
        <v>71</v>
      </c>
      <c r="H8566" t="s">
        <v>129</v>
      </c>
      <c r="I8566" t="s">
        <v>22</v>
      </c>
      <c r="J8566" t="s">
        <v>141</v>
      </c>
      <c r="K8566" t="s">
        <v>32161</v>
      </c>
      <c r="L8566" t="s">
        <v>32162</v>
      </c>
      <c r="M8566">
        <v>1.549722222</v>
      </c>
      <c r="N8566">
        <v>0</v>
      </c>
      <c r="O8566">
        <v>3</v>
      </c>
      <c r="P8566">
        <v>0</v>
      </c>
      <c r="Q8566">
        <v>0</v>
      </c>
      <c r="R8566">
        <v>0</v>
      </c>
      <c r="S8566">
        <v>4.6491670000000003</v>
      </c>
      <c r="T8566">
        <v>0</v>
      </c>
      <c r="U8566">
        <v>0</v>
      </c>
    </row>
    <row r="8567" spans="1:21" x14ac:dyDescent="0.25">
      <c r="A8567" t="s">
        <v>32163</v>
      </c>
      <c r="B8567">
        <v>1</v>
      </c>
      <c r="C8567" t="s">
        <v>78</v>
      </c>
      <c r="D8567" t="s">
        <v>104</v>
      </c>
      <c r="E8567" t="s">
        <v>32164</v>
      </c>
      <c r="F8567" t="s">
        <v>4986</v>
      </c>
      <c r="G8567" t="s">
        <v>71</v>
      </c>
      <c r="H8567" t="s">
        <v>129</v>
      </c>
      <c r="I8567" t="s">
        <v>22</v>
      </c>
      <c r="J8567" t="s">
        <v>141</v>
      </c>
      <c r="K8567" t="s">
        <v>32165</v>
      </c>
      <c r="L8567" t="s">
        <v>32166</v>
      </c>
      <c r="M8567">
        <v>3.1211111109999998</v>
      </c>
      <c r="N8567">
        <v>0</v>
      </c>
      <c r="O8567">
        <v>93</v>
      </c>
      <c r="P8567">
        <v>0</v>
      </c>
      <c r="Q8567">
        <v>0</v>
      </c>
      <c r="R8567">
        <v>0</v>
      </c>
      <c r="S8567">
        <v>290.26333299999999</v>
      </c>
      <c r="T8567">
        <v>0</v>
      </c>
      <c r="U8567">
        <v>0</v>
      </c>
    </row>
    <row r="8568" spans="1:21" x14ac:dyDescent="0.25">
      <c r="A8568" t="s">
        <v>32167</v>
      </c>
      <c r="B8568">
        <v>1</v>
      </c>
      <c r="C8568" t="s">
        <v>78</v>
      </c>
      <c r="D8568" t="s">
        <v>107</v>
      </c>
      <c r="E8568" t="s">
        <v>32168</v>
      </c>
      <c r="F8568" t="s">
        <v>4986</v>
      </c>
      <c r="G8568" t="s">
        <v>71</v>
      </c>
      <c r="H8568" t="s">
        <v>129</v>
      </c>
      <c r="I8568" t="s">
        <v>22</v>
      </c>
      <c r="J8568" t="s">
        <v>141</v>
      </c>
      <c r="K8568" t="s">
        <v>32169</v>
      </c>
      <c r="L8568" t="s">
        <v>32170</v>
      </c>
      <c r="M8568">
        <v>1.524444444</v>
      </c>
      <c r="N8568">
        <v>0</v>
      </c>
      <c r="O8568">
        <v>0</v>
      </c>
      <c r="P8568">
        <v>0</v>
      </c>
      <c r="Q8568">
        <v>25</v>
      </c>
      <c r="R8568">
        <v>0</v>
      </c>
      <c r="S8568">
        <v>0</v>
      </c>
      <c r="T8568">
        <v>0</v>
      </c>
      <c r="U8568">
        <v>38.111111000000001</v>
      </c>
    </row>
    <row r="8569" spans="1:21" x14ac:dyDescent="0.25">
      <c r="A8569" t="s">
        <v>32171</v>
      </c>
      <c r="B8569">
        <v>1</v>
      </c>
      <c r="C8569" t="s">
        <v>78</v>
      </c>
      <c r="D8569" t="s">
        <v>107</v>
      </c>
      <c r="E8569" t="s">
        <v>32172</v>
      </c>
      <c r="F8569" t="s">
        <v>5470</v>
      </c>
      <c r="G8569" t="s">
        <v>71</v>
      </c>
      <c r="H8569" t="s">
        <v>129</v>
      </c>
      <c r="I8569" t="s">
        <v>22</v>
      </c>
      <c r="J8569" t="s">
        <v>141</v>
      </c>
      <c r="K8569" t="s">
        <v>32173</v>
      </c>
      <c r="L8569" t="s">
        <v>32174</v>
      </c>
      <c r="M8569">
        <v>1.4269444440000001</v>
      </c>
      <c r="N8569">
        <v>0</v>
      </c>
      <c r="O8569">
        <v>0</v>
      </c>
      <c r="P8569">
        <v>1</v>
      </c>
      <c r="Q8569">
        <v>59</v>
      </c>
      <c r="R8569">
        <v>0</v>
      </c>
      <c r="S8569">
        <v>0</v>
      </c>
      <c r="T8569">
        <v>1.426944</v>
      </c>
      <c r="U8569">
        <v>84.189722000000003</v>
      </c>
    </row>
    <row r="8570" spans="1:21" x14ac:dyDescent="0.25">
      <c r="A8570" t="s">
        <v>32175</v>
      </c>
      <c r="B8570">
        <v>1</v>
      </c>
      <c r="C8570" t="s">
        <v>79</v>
      </c>
      <c r="D8570" t="s">
        <v>115</v>
      </c>
      <c r="E8570" t="s">
        <v>32176</v>
      </c>
      <c r="F8570" t="s">
        <v>4991</v>
      </c>
      <c r="G8570" t="s">
        <v>71</v>
      </c>
      <c r="H8570" t="s">
        <v>129</v>
      </c>
      <c r="I8570" t="s">
        <v>22</v>
      </c>
      <c r="J8570" t="s">
        <v>141</v>
      </c>
      <c r="K8570" t="s">
        <v>32177</v>
      </c>
      <c r="L8570" t="s">
        <v>32178</v>
      </c>
      <c r="M8570">
        <v>3.1319444440000002</v>
      </c>
      <c r="N8570">
        <v>0</v>
      </c>
      <c r="O8570">
        <v>0</v>
      </c>
      <c r="P8570">
        <v>0</v>
      </c>
      <c r="Q8570">
        <v>1</v>
      </c>
      <c r="R8570">
        <v>0</v>
      </c>
      <c r="S8570">
        <v>0</v>
      </c>
      <c r="T8570">
        <v>0</v>
      </c>
      <c r="U8570">
        <v>3.1319439999999998</v>
      </c>
    </row>
    <row r="8571" spans="1:21" x14ac:dyDescent="0.25">
      <c r="A8571" t="s">
        <v>32179</v>
      </c>
      <c r="B8571">
        <v>1</v>
      </c>
      <c r="C8571" t="s">
        <v>79</v>
      </c>
      <c r="D8571" t="s">
        <v>115</v>
      </c>
      <c r="E8571" t="s">
        <v>32180</v>
      </c>
      <c r="F8571" t="s">
        <v>5029</v>
      </c>
      <c r="G8571" t="s">
        <v>71</v>
      </c>
      <c r="H8571" t="s">
        <v>129</v>
      </c>
      <c r="I8571" t="s">
        <v>22</v>
      </c>
      <c r="J8571" t="s">
        <v>141</v>
      </c>
      <c r="K8571" t="s">
        <v>32181</v>
      </c>
      <c r="L8571" t="s">
        <v>32182</v>
      </c>
      <c r="M8571">
        <v>0.99527777699999997</v>
      </c>
      <c r="N8571">
        <v>0</v>
      </c>
      <c r="O8571">
        <v>0</v>
      </c>
      <c r="P8571">
        <v>0</v>
      </c>
      <c r="Q8571">
        <v>3</v>
      </c>
      <c r="R8571">
        <v>0</v>
      </c>
      <c r="S8571">
        <v>0</v>
      </c>
      <c r="T8571">
        <v>0</v>
      </c>
      <c r="U8571">
        <v>2.985833</v>
      </c>
    </row>
    <row r="8572" spans="1:21" x14ac:dyDescent="0.25">
      <c r="A8572" t="s">
        <v>32183</v>
      </c>
      <c r="B8572">
        <v>1</v>
      </c>
      <c r="C8572" t="s">
        <v>79</v>
      </c>
      <c r="D8572" t="s">
        <v>115</v>
      </c>
      <c r="E8572" t="s">
        <v>32180</v>
      </c>
      <c r="F8572" t="s">
        <v>4986</v>
      </c>
      <c r="G8572" t="s">
        <v>71</v>
      </c>
      <c r="H8572" t="s">
        <v>129</v>
      </c>
      <c r="I8572" t="s">
        <v>22</v>
      </c>
      <c r="J8572" t="s">
        <v>141</v>
      </c>
      <c r="K8572" t="s">
        <v>32184</v>
      </c>
      <c r="L8572" t="s">
        <v>32185</v>
      </c>
      <c r="M8572">
        <v>0.778888888</v>
      </c>
      <c r="N8572">
        <v>0</v>
      </c>
      <c r="O8572">
        <v>0</v>
      </c>
      <c r="P8572">
        <v>0</v>
      </c>
      <c r="Q8572">
        <v>3</v>
      </c>
      <c r="R8572">
        <v>0</v>
      </c>
      <c r="S8572">
        <v>0</v>
      </c>
      <c r="T8572">
        <v>0</v>
      </c>
      <c r="U8572">
        <v>2.3366669999999998</v>
      </c>
    </row>
    <row r="8573" spans="1:21" x14ac:dyDescent="0.25">
      <c r="A8573" t="s">
        <v>32186</v>
      </c>
      <c r="B8573">
        <v>1</v>
      </c>
      <c r="C8573" t="s">
        <v>79</v>
      </c>
      <c r="D8573" t="s">
        <v>115</v>
      </c>
      <c r="E8573" t="s">
        <v>32187</v>
      </c>
      <c r="F8573" t="s">
        <v>5012</v>
      </c>
      <c r="G8573" t="s">
        <v>72</v>
      </c>
      <c r="H8573" t="s">
        <v>129</v>
      </c>
      <c r="I8573" t="s">
        <v>22</v>
      </c>
      <c r="J8573" t="s">
        <v>141</v>
      </c>
      <c r="K8573" t="s">
        <v>32188</v>
      </c>
      <c r="L8573" t="s">
        <v>32189</v>
      </c>
      <c r="M8573">
        <v>2.707222222</v>
      </c>
      <c r="N8573">
        <v>0</v>
      </c>
      <c r="O8573">
        <v>0</v>
      </c>
      <c r="P8573">
        <v>0</v>
      </c>
      <c r="Q8573">
        <v>8</v>
      </c>
      <c r="R8573">
        <v>0</v>
      </c>
      <c r="S8573">
        <v>0</v>
      </c>
      <c r="T8573">
        <v>0</v>
      </c>
      <c r="U8573">
        <v>21.657778</v>
      </c>
    </row>
    <row r="8574" spans="1:21" x14ac:dyDescent="0.25">
      <c r="A8574" t="s">
        <v>32190</v>
      </c>
      <c r="B8574">
        <v>1</v>
      </c>
      <c r="C8574" t="s">
        <v>79</v>
      </c>
      <c r="D8574" t="s">
        <v>115</v>
      </c>
      <c r="E8574" t="s">
        <v>32187</v>
      </c>
      <c r="F8574" t="s">
        <v>5012</v>
      </c>
      <c r="G8574" t="s">
        <v>72</v>
      </c>
      <c r="H8574" t="s">
        <v>129</v>
      </c>
      <c r="I8574" t="s">
        <v>22</v>
      </c>
      <c r="J8574" t="s">
        <v>141</v>
      </c>
      <c r="K8574" t="s">
        <v>32191</v>
      </c>
      <c r="L8574" t="s">
        <v>32192</v>
      </c>
      <c r="M8574">
        <v>1.1116666660000001</v>
      </c>
      <c r="N8574">
        <v>0</v>
      </c>
      <c r="O8574">
        <v>0</v>
      </c>
      <c r="P8574">
        <v>0</v>
      </c>
      <c r="Q8574">
        <v>8</v>
      </c>
      <c r="R8574">
        <v>0</v>
      </c>
      <c r="S8574">
        <v>0</v>
      </c>
      <c r="T8574">
        <v>0</v>
      </c>
      <c r="U8574">
        <v>8.8933330000000002</v>
      </c>
    </row>
    <row r="8575" spans="1:21" x14ac:dyDescent="0.25">
      <c r="A8575" t="s">
        <v>32193</v>
      </c>
      <c r="B8575">
        <v>1</v>
      </c>
      <c r="C8575" t="s">
        <v>79</v>
      </c>
      <c r="D8575" t="s">
        <v>115</v>
      </c>
      <c r="E8575" t="s">
        <v>32187</v>
      </c>
      <c r="F8575" t="s">
        <v>5012</v>
      </c>
      <c r="G8575" t="s">
        <v>72</v>
      </c>
      <c r="H8575" t="s">
        <v>129</v>
      </c>
      <c r="I8575" t="s">
        <v>22</v>
      </c>
      <c r="J8575" t="s">
        <v>141</v>
      </c>
      <c r="K8575" t="s">
        <v>32194</v>
      </c>
      <c r="L8575" t="s">
        <v>32195</v>
      </c>
      <c r="M8575">
        <v>0.33444444400000001</v>
      </c>
      <c r="N8575">
        <v>0</v>
      </c>
      <c r="O8575">
        <v>0</v>
      </c>
      <c r="P8575">
        <v>0</v>
      </c>
      <c r="Q8575">
        <v>3</v>
      </c>
      <c r="R8575">
        <v>0</v>
      </c>
      <c r="S8575">
        <v>0</v>
      </c>
      <c r="T8575">
        <v>0</v>
      </c>
      <c r="U8575">
        <v>1.003333</v>
      </c>
    </row>
    <row r="8576" spans="1:21" x14ac:dyDescent="0.25">
      <c r="A8576" t="s">
        <v>32196</v>
      </c>
      <c r="B8576">
        <v>1</v>
      </c>
      <c r="C8576" t="s">
        <v>78</v>
      </c>
      <c r="D8576" t="s">
        <v>91</v>
      </c>
      <c r="E8576" t="s">
        <v>32197</v>
      </c>
      <c r="F8576" t="s">
        <v>4991</v>
      </c>
      <c r="G8576" t="s">
        <v>71</v>
      </c>
      <c r="H8576" t="s">
        <v>129</v>
      </c>
      <c r="I8576" t="s">
        <v>22</v>
      </c>
      <c r="J8576" t="s">
        <v>141</v>
      </c>
      <c r="K8576" t="s">
        <v>32198</v>
      </c>
      <c r="L8576" t="s">
        <v>32199</v>
      </c>
      <c r="M8576">
        <v>2.2822222220000001</v>
      </c>
      <c r="N8576">
        <v>0</v>
      </c>
      <c r="O8576">
        <v>0</v>
      </c>
      <c r="P8576">
        <v>0</v>
      </c>
      <c r="Q8576">
        <v>1</v>
      </c>
      <c r="R8576">
        <v>0</v>
      </c>
      <c r="S8576">
        <v>0</v>
      </c>
      <c r="T8576">
        <v>0</v>
      </c>
      <c r="U8576">
        <v>2.282222</v>
      </c>
    </row>
    <row r="8577" spans="1:21" x14ac:dyDescent="0.25">
      <c r="A8577" t="s">
        <v>32200</v>
      </c>
      <c r="B8577">
        <v>1</v>
      </c>
      <c r="C8577" t="s">
        <v>78</v>
      </c>
      <c r="D8577" t="s">
        <v>91</v>
      </c>
      <c r="E8577" t="s">
        <v>32201</v>
      </c>
      <c r="F8577" t="s">
        <v>4991</v>
      </c>
      <c r="G8577" t="s">
        <v>71</v>
      </c>
      <c r="H8577" t="s">
        <v>129</v>
      </c>
      <c r="I8577" t="s">
        <v>22</v>
      </c>
      <c r="J8577" t="s">
        <v>141</v>
      </c>
      <c r="K8577" t="s">
        <v>32202</v>
      </c>
      <c r="L8577" t="s">
        <v>32203</v>
      </c>
      <c r="M8577">
        <v>0.49388888800000003</v>
      </c>
      <c r="N8577">
        <v>0</v>
      </c>
      <c r="O8577">
        <v>0</v>
      </c>
      <c r="P8577">
        <v>0</v>
      </c>
      <c r="Q8577">
        <v>1</v>
      </c>
      <c r="R8577">
        <v>0</v>
      </c>
      <c r="S8577">
        <v>0</v>
      </c>
      <c r="T8577">
        <v>0</v>
      </c>
      <c r="U8577">
        <v>0.49388900000000002</v>
      </c>
    </row>
    <row r="8578" spans="1:21" x14ac:dyDescent="0.25">
      <c r="A8578" t="s">
        <v>32204</v>
      </c>
      <c r="B8578">
        <v>1</v>
      </c>
      <c r="C8578" t="s">
        <v>79</v>
      </c>
      <c r="D8578" t="s">
        <v>114</v>
      </c>
      <c r="E8578" t="s">
        <v>32205</v>
      </c>
      <c r="F8578" t="s">
        <v>4986</v>
      </c>
      <c r="G8578" t="s">
        <v>71</v>
      </c>
      <c r="H8578" t="s">
        <v>129</v>
      </c>
      <c r="I8578" t="s">
        <v>22</v>
      </c>
      <c r="J8578" t="s">
        <v>141</v>
      </c>
      <c r="K8578" t="s">
        <v>32206</v>
      </c>
      <c r="L8578" t="s">
        <v>32207</v>
      </c>
      <c r="M8578">
        <v>0.42138888800000002</v>
      </c>
      <c r="N8578">
        <v>0</v>
      </c>
      <c r="O8578">
        <v>0</v>
      </c>
      <c r="P8578">
        <v>1</v>
      </c>
      <c r="Q8578">
        <v>4</v>
      </c>
      <c r="R8578">
        <v>0</v>
      </c>
      <c r="S8578">
        <v>0</v>
      </c>
      <c r="T8578">
        <v>0.42138900000000001</v>
      </c>
      <c r="U8578">
        <v>1.6855560000000001</v>
      </c>
    </row>
    <row r="8579" spans="1:21" x14ac:dyDescent="0.25">
      <c r="A8579" t="s">
        <v>32208</v>
      </c>
      <c r="B8579">
        <v>1</v>
      </c>
      <c r="C8579" t="s">
        <v>79</v>
      </c>
      <c r="D8579" t="s">
        <v>114</v>
      </c>
      <c r="E8579" t="s">
        <v>32209</v>
      </c>
      <c r="F8579" t="s">
        <v>6823</v>
      </c>
      <c r="G8579" t="s">
        <v>71</v>
      </c>
      <c r="H8579" t="s">
        <v>129</v>
      </c>
      <c r="I8579" t="s">
        <v>22</v>
      </c>
      <c r="J8579" t="s">
        <v>141</v>
      </c>
      <c r="K8579" t="s">
        <v>32210</v>
      </c>
      <c r="L8579" t="s">
        <v>32211</v>
      </c>
      <c r="M8579">
        <v>3.4894444440000001</v>
      </c>
      <c r="N8579">
        <v>0</v>
      </c>
      <c r="O8579">
        <v>0</v>
      </c>
      <c r="P8579">
        <v>0</v>
      </c>
      <c r="Q8579">
        <v>113</v>
      </c>
      <c r="R8579">
        <v>0</v>
      </c>
      <c r="S8579">
        <v>0</v>
      </c>
      <c r="T8579">
        <v>0</v>
      </c>
      <c r="U8579">
        <v>394.30722200000002</v>
      </c>
    </row>
    <row r="8580" spans="1:21" x14ac:dyDescent="0.25">
      <c r="A8580" t="s">
        <v>32212</v>
      </c>
      <c r="B8580">
        <v>1</v>
      </c>
      <c r="C8580" t="s">
        <v>78</v>
      </c>
      <c r="D8580" t="s">
        <v>91</v>
      </c>
      <c r="E8580" t="s">
        <v>18357</v>
      </c>
      <c r="F8580" t="s">
        <v>5029</v>
      </c>
      <c r="G8580" t="s">
        <v>71</v>
      </c>
      <c r="H8580" t="s">
        <v>129</v>
      </c>
      <c r="I8580" t="s">
        <v>22</v>
      </c>
      <c r="J8580" t="s">
        <v>141</v>
      </c>
      <c r="K8580" t="s">
        <v>32213</v>
      </c>
      <c r="L8580" t="s">
        <v>32214</v>
      </c>
      <c r="M8580">
        <v>2.3741666659999998</v>
      </c>
      <c r="N8580">
        <v>0</v>
      </c>
      <c r="O8580">
        <v>0</v>
      </c>
      <c r="P8580">
        <v>0</v>
      </c>
      <c r="Q8580">
        <v>5</v>
      </c>
      <c r="R8580">
        <v>0</v>
      </c>
      <c r="S8580">
        <v>0</v>
      </c>
      <c r="T8580">
        <v>0</v>
      </c>
      <c r="U8580">
        <v>11.870832999999999</v>
      </c>
    </row>
    <row r="8581" spans="1:21" x14ac:dyDescent="0.25">
      <c r="A8581" t="s">
        <v>32215</v>
      </c>
      <c r="B8581">
        <v>1</v>
      </c>
      <c r="C8581" t="s">
        <v>78</v>
      </c>
      <c r="D8581" t="s">
        <v>91</v>
      </c>
      <c r="E8581" t="s">
        <v>32216</v>
      </c>
      <c r="F8581" t="s">
        <v>4986</v>
      </c>
      <c r="G8581" t="s">
        <v>71</v>
      </c>
      <c r="H8581" t="s">
        <v>129</v>
      </c>
      <c r="I8581" t="s">
        <v>22</v>
      </c>
      <c r="J8581" t="s">
        <v>141</v>
      </c>
      <c r="K8581" t="s">
        <v>32217</v>
      </c>
      <c r="L8581" t="s">
        <v>32218</v>
      </c>
      <c r="M8581">
        <v>1.9297222220000001</v>
      </c>
      <c r="N8581">
        <v>0</v>
      </c>
      <c r="O8581">
        <v>0</v>
      </c>
      <c r="P8581">
        <v>0</v>
      </c>
      <c r="Q8581">
        <v>16</v>
      </c>
      <c r="R8581">
        <v>0</v>
      </c>
      <c r="S8581">
        <v>0</v>
      </c>
      <c r="T8581">
        <v>0</v>
      </c>
      <c r="U8581">
        <v>30.875556</v>
      </c>
    </row>
    <row r="8582" spans="1:21" x14ac:dyDescent="0.25">
      <c r="A8582" t="s">
        <v>32219</v>
      </c>
      <c r="B8582">
        <v>1</v>
      </c>
      <c r="C8582" t="s">
        <v>78</v>
      </c>
      <c r="D8582" t="s">
        <v>84</v>
      </c>
      <c r="E8582" t="s">
        <v>32220</v>
      </c>
      <c r="F8582" t="s">
        <v>5842</v>
      </c>
      <c r="G8582" t="s">
        <v>71</v>
      </c>
      <c r="H8582" t="s">
        <v>129</v>
      </c>
      <c r="I8582" t="s">
        <v>22</v>
      </c>
      <c r="J8582" t="s">
        <v>141</v>
      </c>
      <c r="K8582" t="s">
        <v>32221</v>
      </c>
      <c r="L8582" t="s">
        <v>32222</v>
      </c>
      <c r="M8582">
        <v>1.744444444</v>
      </c>
      <c r="N8582">
        <v>0</v>
      </c>
      <c r="O8582">
        <v>46</v>
      </c>
      <c r="P8582">
        <v>0</v>
      </c>
      <c r="Q8582">
        <v>0</v>
      </c>
      <c r="R8582">
        <v>0</v>
      </c>
      <c r="S8582">
        <v>80.244444000000001</v>
      </c>
      <c r="T8582">
        <v>0</v>
      </c>
      <c r="U8582">
        <v>0</v>
      </c>
    </row>
    <row r="8583" spans="1:21" x14ac:dyDescent="0.25">
      <c r="A8583" t="s">
        <v>32223</v>
      </c>
      <c r="B8583">
        <v>1</v>
      </c>
      <c r="C8583" t="s">
        <v>79</v>
      </c>
      <c r="D8583" t="s">
        <v>109</v>
      </c>
      <c r="E8583" t="s">
        <v>31485</v>
      </c>
      <c r="F8583" t="s">
        <v>140</v>
      </c>
      <c r="G8583" t="s">
        <v>72</v>
      </c>
      <c r="H8583" t="s">
        <v>168</v>
      </c>
      <c r="I8583" t="s">
        <v>22</v>
      </c>
      <c r="J8583" t="s">
        <v>141</v>
      </c>
      <c r="K8583" t="s">
        <v>32224</v>
      </c>
      <c r="L8583" t="s">
        <v>32225</v>
      </c>
      <c r="M8583">
        <v>1.1111111E-2</v>
      </c>
      <c r="N8583">
        <v>0</v>
      </c>
      <c r="O8583">
        <v>138</v>
      </c>
      <c r="P8583">
        <v>298</v>
      </c>
      <c r="Q8583">
        <v>1749</v>
      </c>
      <c r="R8583">
        <v>0</v>
      </c>
      <c r="S8583">
        <v>1.5333330000000001</v>
      </c>
      <c r="T8583">
        <v>3.3111109999999999</v>
      </c>
      <c r="U8583">
        <v>19.433333000000001</v>
      </c>
    </row>
    <row r="8584" spans="1:21" x14ac:dyDescent="0.25">
      <c r="A8584" t="s">
        <v>32226</v>
      </c>
      <c r="B8584">
        <v>1</v>
      </c>
      <c r="C8584" t="s">
        <v>79</v>
      </c>
      <c r="D8584" t="s">
        <v>109</v>
      </c>
      <c r="E8584" t="s">
        <v>32227</v>
      </c>
      <c r="F8584" t="s">
        <v>5012</v>
      </c>
      <c r="G8584" t="s">
        <v>72</v>
      </c>
      <c r="H8584" t="s">
        <v>129</v>
      </c>
      <c r="I8584" t="s">
        <v>22</v>
      </c>
      <c r="J8584" t="s">
        <v>141</v>
      </c>
      <c r="K8584" t="s">
        <v>32228</v>
      </c>
      <c r="L8584" t="s">
        <v>32229</v>
      </c>
      <c r="M8584">
        <v>2.338333333</v>
      </c>
      <c r="N8584">
        <v>0</v>
      </c>
      <c r="O8584">
        <v>0</v>
      </c>
      <c r="P8584">
        <v>2</v>
      </c>
      <c r="Q8584">
        <v>35</v>
      </c>
      <c r="R8584">
        <v>0</v>
      </c>
      <c r="S8584">
        <v>0</v>
      </c>
      <c r="T8584">
        <v>4.6766670000000001</v>
      </c>
      <c r="U8584">
        <v>81.841667000000001</v>
      </c>
    </row>
    <row r="8585" spans="1:21" x14ac:dyDescent="0.25">
      <c r="A8585" t="s">
        <v>32230</v>
      </c>
      <c r="B8585">
        <v>1</v>
      </c>
      <c r="C8585" t="s">
        <v>79</v>
      </c>
      <c r="D8585" t="s">
        <v>109</v>
      </c>
      <c r="E8585" t="s">
        <v>31485</v>
      </c>
      <c r="F8585" t="s">
        <v>140</v>
      </c>
      <c r="G8585" t="s">
        <v>72</v>
      </c>
      <c r="H8585" t="s">
        <v>168</v>
      </c>
      <c r="I8585" t="s">
        <v>22</v>
      </c>
      <c r="J8585" t="s">
        <v>141</v>
      </c>
      <c r="K8585" t="s">
        <v>32231</v>
      </c>
      <c r="L8585" t="s">
        <v>32232</v>
      </c>
      <c r="M8585">
        <v>1.0833333000000001E-2</v>
      </c>
      <c r="N8585">
        <v>0</v>
      </c>
      <c r="O8585">
        <v>138</v>
      </c>
      <c r="P8585">
        <v>298</v>
      </c>
      <c r="Q8585">
        <v>1749</v>
      </c>
      <c r="R8585">
        <v>0</v>
      </c>
      <c r="S8585">
        <v>1.4950000000000001</v>
      </c>
      <c r="T8585">
        <v>3.2283330000000001</v>
      </c>
      <c r="U8585">
        <v>18.947499000000001</v>
      </c>
    </row>
    <row r="8586" spans="1:21" x14ac:dyDescent="0.25">
      <c r="A8586" t="s">
        <v>32233</v>
      </c>
      <c r="B8586">
        <v>1</v>
      </c>
      <c r="C8586" t="s">
        <v>78</v>
      </c>
      <c r="D8586" t="s">
        <v>83</v>
      </c>
      <c r="E8586" t="s">
        <v>32234</v>
      </c>
      <c r="F8586" t="s">
        <v>5070</v>
      </c>
      <c r="G8586" t="s">
        <v>71</v>
      </c>
      <c r="H8586" t="s">
        <v>129</v>
      </c>
      <c r="I8586" t="s">
        <v>22</v>
      </c>
      <c r="J8586" t="s">
        <v>141</v>
      </c>
      <c r="K8586" t="s">
        <v>32235</v>
      </c>
      <c r="L8586" t="s">
        <v>32236</v>
      </c>
      <c r="M8586">
        <v>1.169444444</v>
      </c>
      <c r="N8586">
        <v>0</v>
      </c>
      <c r="O8586">
        <v>16</v>
      </c>
      <c r="P8586">
        <v>0</v>
      </c>
      <c r="Q8586">
        <v>0</v>
      </c>
      <c r="R8586">
        <v>0</v>
      </c>
      <c r="S8586">
        <v>18.711110999999999</v>
      </c>
      <c r="T8586">
        <v>0</v>
      </c>
      <c r="U8586">
        <v>0</v>
      </c>
    </row>
    <row r="8587" spans="1:21" x14ac:dyDescent="0.25">
      <c r="A8587" t="s">
        <v>32237</v>
      </c>
      <c r="B8587">
        <v>1</v>
      </c>
      <c r="C8587" t="s">
        <v>79</v>
      </c>
      <c r="D8587" t="s">
        <v>114</v>
      </c>
      <c r="E8587" t="s">
        <v>32238</v>
      </c>
      <c r="F8587" t="s">
        <v>5012</v>
      </c>
      <c r="G8587" t="s">
        <v>72</v>
      </c>
      <c r="H8587" t="s">
        <v>129</v>
      </c>
      <c r="I8587" t="s">
        <v>22</v>
      </c>
      <c r="J8587" t="s">
        <v>141</v>
      </c>
      <c r="K8587" t="s">
        <v>32239</v>
      </c>
      <c r="L8587" t="s">
        <v>32240</v>
      </c>
      <c r="M8587">
        <v>1.8136111109999999</v>
      </c>
      <c r="N8587">
        <v>0</v>
      </c>
      <c r="O8587">
        <v>0</v>
      </c>
      <c r="P8587">
        <v>1</v>
      </c>
      <c r="Q8587">
        <v>49</v>
      </c>
      <c r="R8587">
        <v>0</v>
      </c>
      <c r="S8587">
        <v>0</v>
      </c>
      <c r="T8587">
        <v>1.8136110000000001</v>
      </c>
      <c r="U8587">
        <v>88.866944000000004</v>
      </c>
    </row>
    <row r="8588" spans="1:21" x14ac:dyDescent="0.25">
      <c r="A8588" t="s">
        <v>32241</v>
      </c>
      <c r="B8588">
        <v>1</v>
      </c>
      <c r="C8588" t="s">
        <v>79</v>
      </c>
      <c r="D8588" t="s">
        <v>114</v>
      </c>
      <c r="E8588" t="s">
        <v>32238</v>
      </c>
      <c r="F8588" t="s">
        <v>5012</v>
      </c>
      <c r="G8588" t="s">
        <v>72</v>
      </c>
      <c r="H8588" t="s">
        <v>129</v>
      </c>
      <c r="I8588" t="s">
        <v>22</v>
      </c>
      <c r="J8588" t="s">
        <v>141</v>
      </c>
      <c r="K8588" t="s">
        <v>32242</v>
      </c>
      <c r="L8588" t="s">
        <v>32243</v>
      </c>
      <c r="M8588">
        <v>1.8991666659999999</v>
      </c>
      <c r="N8588">
        <v>0</v>
      </c>
      <c r="O8588">
        <v>0</v>
      </c>
      <c r="P8588">
        <v>1</v>
      </c>
      <c r="Q8588">
        <v>24</v>
      </c>
      <c r="R8588">
        <v>0</v>
      </c>
      <c r="S8588">
        <v>0</v>
      </c>
      <c r="T8588">
        <v>1.899167</v>
      </c>
      <c r="U8588">
        <v>45.58</v>
      </c>
    </row>
    <row r="8589" spans="1:21" x14ac:dyDescent="0.25">
      <c r="A8589" t="s">
        <v>32244</v>
      </c>
      <c r="B8589">
        <v>1</v>
      </c>
      <c r="C8589" t="s">
        <v>79</v>
      </c>
      <c r="D8589" t="s">
        <v>110</v>
      </c>
      <c r="E8589" t="s">
        <v>32245</v>
      </c>
      <c r="F8589" t="s">
        <v>5029</v>
      </c>
      <c r="G8589" t="s">
        <v>71</v>
      </c>
      <c r="H8589" t="s">
        <v>129</v>
      </c>
      <c r="I8589" t="s">
        <v>22</v>
      </c>
      <c r="J8589" t="s">
        <v>141</v>
      </c>
      <c r="K8589" t="s">
        <v>32246</v>
      </c>
      <c r="L8589" t="s">
        <v>32247</v>
      </c>
      <c r="M8589">
        <v>1.656111111</v>
      </c>
      <c r="N8589">
        <v>0</v>
      </c>
      <c r="O8589">
        <v>0</v>
      </c>
      <c r="P8589">
        <v>0</v>
      </c>
      <c r="Q8589">
        <v>42</v>
      </c>
      <c r="R8589">
        <v>0</v>
      </c>
      <c r="S8589">
        <v>0</v>
      </c>
      <c r="T8589">
        <v>0</v>
      </c>
      <c r="U8589">
        <v>69.556667000000004</v>
      </c>
    </row>
    <row r="8590" spans="1:21" x14ac:dyDescent="0.25">
      <c r="A8590" t="s">
        <v>32248</v>
      </c>
      <c r="B8590">
        <v>1</v>
      </c>
      <c r="C8590" t="s">
        <v>79</v>
      </c>
      <c r="D8590" t="s">
        <v>110</v>
      </c>
      <c r="E8590" t="s">
        <v>32249</v>
      </c>
      <c r="F8590" t="s">
        <v>5470</v>
      </c>
      <c r="G8590" t="s">
        <v>71</v>
      </c>
      <c r="H8590" t="s">
        <v>129</v>
      </c>
      <c r="I8590" t="s">
        <v>22</v>
      </c>
      <c r="J8590" t="s">
        <v>141</v>
      </c>
      <c r="K8590" t="s">
        <v>32250</v>
      </c>
      <c r="L8590" t="s">
        <v>32251</v>
      </c>
      <c r="M8590">
        <v>0.76972222199999996</v>
      </c>
      <c r="N8590">
        <v>0</v>
      </c>
      <c r="O8590">
        <v>0</v>
      </c>
      <c r="P8590">
        <v>1</v>
      </c>
      <c r="Q8590">
        <v>47</v>
      </c>
      <c r="R8590">
        <v>0</v>
      </c>
      <c r="S8590">
        <v>0</v>
      </c>
      <c r="T8590">
        <v>0.76972200000000002</v>
      </c>
      <c r="U8590">
        <v>36.176943999999999</v>
      </c>
    </row>
    <row r="8591" spans="1:21" x14ac:dyDescent="0.25">
      <c r="A8591" t="s">
        <v>32252</v>
      </c>
      <c r="B8591">
        <v>1</v>
      </c>
      <c r="C8591" t="s">
        <v>79</v>
      </c>
      <c r="D8591" t="s">
        <v>110</v>
      </c>
      <c r="E8591" t="s">
        <v>32253</v>
      </c>
      <c r="F8591" t="s">
        <v>4991</v>
      </c>
      <c r="G8591" t="s">
        <v>71</v>
      </c>
      <c r="H8591" t="s">
        <v>129</v>
      </c>
      <c r="I8591" t="s">
        <v>22</v>
      </c>
      <c r="J8591" t="s">
        <v>141</v>
      </c>
      <c r="K8591" t="s">
        <v>32254</v>
      </c>
      <c r="L8591" t="s">
        <v>32255</v>
      </c>
      <c r="M8591">
        <v>1.4797222219999999</v>
      </c>
      <c r="N8591">
        <v>0</v>
      </c>
      <c r="O8591">
        <v>0</v>
      </c>
      <c r="P8591">
        <v>0</v>
      </c>
      <c r="Q8591">
        <v>1</v>
      </c>
      <c r="R8591">
        <v>0</v>
      </c>
      <c r="S8591">
        <v>0</v>
      </c>
      <c r="T8591">
        <v>0</v>
      </c>
      <c r="U8591">
        <v>1.479722</v>
      </c>
    </row>
    <row r="8592" spans="1:21" x14ac:dyDescent="0.25">
      <c r="A8592" t="s">
        <v>32256</v>
      </c>
      <c r="B8592">
        <v>1</v>
      </c>
      <c r="C8592" t="s">
        <v>79</v>
      </c>
      <c r="D8592" t="s">
        <v>110</v>
      </c>
      <c r="E8592" t="s">
        <v>32257</v>
      </c>
      <c r="F8592" t="s">
        <v>4991</v>
      </c>
      <c r="G8592" t="s">
        <v>71</v>
      </c>
      <c r="H8592" t="s">
        <v>129</v>
      </c>
      <c r="I8592" t="s">
        <v>22</v>
      </c>
      <c r="J8592" t="s">
        <v>141</v>
      </c>
      <c r="K8592" t="s">
        <v>32258</v>
      </c>
      <c r="L8592" t="s">
        <v>32259</v>
      </c>
      <c r="M8592">
        <v>0.41583333300000003</v>
      </c>
      <c r="N8592">
        <v>0</v>
      </c>
      <c r="O8592">
        <v>0</v>
      </c>
      <c r="P8592">
        <v>0</v>
      </c>
      <c r="Q8592">
        <v>1</v>
      </c>
      <c r="R8592">
        <v>0</v>
      </c>
      <c r="S8592">
        <v>0</v>
      </c>
      <c r="T8592">
        <v>0</v>
      </c>
      <c r="U8592">
        <v>0.41583300000000001</v>
      </c>
    </row>
    <row r="8593" spans="1:21" x14ac:dyDescent="0.25">
      <c r="A8593" t="s">
        <v>32260</v>
      </c>
      <c r="B8593">
        <v>1</v>
      </c>
      <c r="C8593" t="s">
        <v>79</v>
      </c>
      <c r="D8593" t="s">
        <v>110</v>
      </c>
      <c r="E8593" t="s">
        <v>32261</v>
      </c>
      <c r="F8593" t="s">
        <v>4996</v>
      </c>
      <c r="G8593" t="s">
        <v>71</v>
      </c>
      <c r="H8593" t="s">
        <v>129</v>
      </c>
      <c r="I8593" t="s">
        <v>22</v>
      </c>
      <c r="J8593" t="s">
        <v>141</v>
      </c>
      <c r="K8593" t="s">
        <v>32262</v>
      </c>
      <c r="L8593" t="s">
        <v>32263</v>
      </c>
      <c r="M8593">
        <v>1.775555555</v>
      </c>
      <c r="N8593">
        <v>0</v>
      </c>
      <c r="O8593">
        <v>0</v>
      </c>
      <c r="P8593">
        <v>0</v>
      </c>
      <c r="Q8593">
        <v>5</v>
      </c>
      <c r="R8593">
        <v>0</v>
      </c>
      <c r="S8593">
        <v>0</v>
      </c>
      <c r="T8593">
        <v>0</v>
      </c>
      <c r="U8593">
        <v>8.8777779999999993</v>
      </c>
    </row>
    <row r="8594" spans="1:21" x14ac:dyDescent="0.25">
      <c r="A8594" t="s">
        <v>32264</v>
      </c>
      <c r="B8594">
        <v>1</v>
      </c>
      <c r="C8594" t="s">
        <v>79</v>
      </c>
      <c r="D8594" t="s">
        <v>112</v>
      </c>
      <c r="E8594" t="s">
        <v>32265</v>
      </c>
      <c r="F8594" t="s">
        <v>5012</v>
      </c>
      <c r="G8594" t="s">
        <v>72</v>
      </c>
      <c r="H8594" t="s">
        <v>129</v>
      </c>
      <c r="I8594" t="s">
        <v>22</v>
      </c>
      <c r="J8594" t="s">
        <v>141</v>
      </c>
      <c r="K8594" t="s">
        <v>32266</v>
      </c>
      <c r="L8594" t="s">
        <v>32267</v>
      </c>
      <c r="M8594">
        <v>0.58555555500000001</v>
      </c>
      <c r="N8594">
        <v>0</v>
      </c>
      <c r="O8594">
        <v>0</v>
      </c>
      <c r="P8594">
        <v>0</v>
      </c>
      <c r="Q8594">
        <v>6</v>
      </c>
      <c r="R8594">
        <v>0</v>
      </c>
      <c r="S8594">
        <v>0</v>
      </c>
      <c r="T8594">
        <v>0</v>
      </c>
      <c r="U8594">
        <v>3.5133329999999998</v>
      </c>
    </row>
    <row r="8595" spans="1:21" x14ac:dyDescent="0.25">
      <c r="A8595" t="s">
        <v>32268</v>
      </c>
      <c r="B8595">
        <v>1</v>
      </c>
      <c r="C8595" t="s">
        <v>79</v>
      </c>
      <c r="D8595" t="s">
        <v>112</v>
      </c>
      <c r="E8595" t="s">
        <v>32269</v>
      </c>
      <c r="F8595" t="s">
        <v>5012</v>
      </c>
      <c r="G8595" t="s">
        <v>72</v>
      </c>
      <c r="H8595" t="s">
        <v>129</v>
      </c>
      <c r="I8595" t="s">
        <v>22</v>
      </c>
      <c r="J8595" t="s">
        <v>141</v>
      </c>
      <c r="K8595" t="s">
        <v>32270</v>
      </c>
      <c r="L8595" t="s">
        <v>32271</v>
      </c>
      <c r="M8595">
        <v>0.591388888</v>
      </c>
      <c r="N8595">
        <v>1</v>
      </c>
      <c r="O8595">
        <v>151</v>
      </c>
      <c r="P8595">
        <v>0</v>
      </c>
      <c r="Q8595">
        <v>0</v>
      </c>
      <c r="R8595">
        <v>0.59138900000000005</v>
      </c>
      <c r="S8595">
        <v>89.299722000000003</v>
      </c>
      <c r="T8595">
        <v>0</v>
      </c>
      <c r="U8595">
        <v>0</v>
      </c>
    </row>
    <row r="8596" spans="1:21" x14ac:dyDescent="0.25">
      <c r="A8596" t="s">
        <v>32272</v>
      </c>
      <c r="B8596">
        <v>1</v>
      </c>
      <c r="C8596" t="s">
        <v>79</v>
      </c>
      <c r="D8596" t="s">
        <v>112</v>
      </c>
      <c r="E8596" t="s">
        <v>32273</v>
      </c>
      <c r="F8596" t="s">
        <v>4991</v>
      </c>
      <c r="G8596" t="s">
        <v>71</v>
      </c>
      <c r="H8596" t="s">
        <v>129</v>
      </c>
      <c r="I8596" t="s">
        <v>22</v>
      </c>
      <c r="J8596" t="s">
        <v>141</v>
      </c>
      <c r="K8596" t="s">
        <v>32274</v>
      </c>
      <c r="L8596" t="s">
        <v>32275</v>
      </c>
      <c r="M8596">
        <v>2.253055555</v>
      </c>
      <c r="N8596">
        <v>0</v>
      </c>
      <c r="O8596">
        <v>1</v>
      </c>
      <c r="P8596">
        <v>0</v>
      </c>
      <c r="Q8596">
        <v>0</v>
      </c>
      <c r="R8596">
        <v>0</v>
      </c>
      <c r="S8596">
        <v>2.2530559999999999</v>
      </c>
      <c r="T8596">
        <v>0</v>
      </c>
      <c r="U8596">
        <v>0</v>
      </c>
    </row>
    <row r="8597" spans="1:21" x14ac:dyDescent="0.25">
      <c r="A8597" t="s">
        <v>32276</v>
      </c>
      <c r="B8597">
        <v>1</v>
      </c>
      <c r="C8597" t="s">
        <v>79</v>
      </c>
      <c r="D8597" t="s">
        <v>118</v>
      </c>
      <c r="E8597" t="s">
        <v>5004</v>
      </c>
      <c r="F8597" t="s">
        <v>140</v>
      </c>
      <c r="G8597" t="s">
        <v>72</v>
      </c>
      <c r="H8597" t="s">
        <v>129</v>
      </c>
      <c r="I8597" t="s">
        <v>22</v>
      </c>
      <c r="J8597" t="s">
        <v>141</v>
      </c>
      <c r="K8597" t="s">
        <v>32277</v>
      </c>
      <c r="L8597" t="s">
        <v>32278</v>
      </c>
      <c r="M8597">
        <v>0.14833333300000001</v>
      </c>
      <c r="N8597">
        <v>0</v>
      </c>
      <c r="O8597">
        <v>0</v>
      </c>
      <c r="P8597">
        <v>1</v>
      </c>
      <c r="Q8597">
        <v>33</v>
      </c>
      <c r="R8597">
        <v>0</v>
      </c>
      <c r="S8597">
        <v>0</v>
      </c>
      <c r="T8597">
        <v>0.14833299999999999</v>
      </c>
      <c r="U8597">
        <v>4.8949999999999996</v>
      </c>
    </row>
    <row r="8598" spans="1:21" x14ac:dyDescent="0.25">
      <c r="A8598" t="s">
        <v>32279</v>
      </c>
      <c r="B8598">
        <v>1</v>
      </c>
      <c r="C8598" t="s">
        <v>79</v>
      </c>
      <c r="D8598" t="s">
        <v>118</v>
      </c>
      <c r="E8598" t="s">
        <v>32280</v>
      </c>
      <c r="F8598" t="s">
        <v>5012</v>
      </c>
      <c r="G8598" t="s">
        <v>72</v>
      </c>
      <c r="H8598" t="s">
        <v>129</v>
      </c>
      <c r="I8598" t="s">
        <v>22</v>
      </c>
      <c r="J8598" t="s">
        <v>141</v>
      </c>
      <c r="K8598" t="s">
        <v>32281</v>
      </c>
      <c r="L8598" t="s">
        <v>32282</v>
      </c>
      <c r="M8598">
        <v>1.635</v>
      </c>
      <c r="N8598">
        <v>0</v>
      </c>
      <c r="O8598">
        <v>0</v>
      </c>
      <c r="P8598">
        <v>1</v>
      </c>
      <c r="Q8598">
        <v>0</v>
      </c>
      <c r="R8598">
        <v>0</v>
      </c>
      <c r="S8598">
        <v>0</v>
      </c>
      <c r="T8598">
        <v>1.635</v>
      </c>
      <c r="U8598">
        <v>0</v>
      </c>
    </row>
    <row r="8599" spans="1:21" x14ac:dyDescent="0.25">
      <c r="A8599" t="s">
        <v>32283</v>
      </c>
      <c r="B8599">
        <v>1</v>
      </c>
      <c r="C8599" t="s">
        <v>79</v>
      </c>
      <c r="D8599" t="s">
        <v>118</v>
      </c>
      <c r="E8599" t="s">
        <v>32284</v>
      </c>
      <c r="F8599" t="s">
        <v>140</v>
      </c>
      <c r="G8599" t="s">
        <v>72</v>
      </c>
      <c r="H8599" t="s">
        <v>129</v>
      </c>
      <c r="I8599" t="s">
        <v>22</v>
      </c>
      <c r="J8599" t="s">
        <v>141</v>
      </c>
      <c r="K8599" t="s">
        <v>32285</v>
      </c>
      <c r="L8599" t="s">
        <v>32286</v>
      </c>
      <c r="M8599">
        <v>0.34194444400000001</v>
      </c>
      <c r="N8599">
        <v>0</v>
      </c>
      <c r="O8599">
        <v>0</v>
      </c>
      <c r="P8599">
        <v>43</v>
      </c>
      <c r="Q8599">
        <v>1336</v>
      </c>
      <c r="R8599">
        <v>0</v>
      </c>
      <c r="S8599">
        <v>0</v>
      </c>
      <c r="T8599">
        <v>14.703611</v>
      </c>
      <c r="U8599">
        <v>456.83777700000002</v>
      </c>
    </row>
    <row r="8600" spans="1:21" x14ac:dyDescent="0.25">
      <c r="A8600" t="s">
        <v>32287</v>
      </c>
      <c r="B8600">
        <v>1</v>
      </c>
      <c r="C8600" t="s">
        <v>79</v>
      </c>
      <c r="D8600" t="s">
        <v>118</v>
      </c>
      <c r="E8600" t="s">
        <v>32288</v>
      </c>
      <c r="F8600" t="s">
        <v>4991</v>
      </c>
      <c r="G8600" t="s">
        <v>71</v>
      </c>
      <c r="H8600" t="s">
        <v>129</v>
      </c>
      <c r="I8600" t="s">
        <v>22</v>
      </c>
      <c r="J8600" t="s">
        <v>141</v>
      </c>
      <c r="K8600" t="s">
        <v>32289</v>
      </c>
      <c r="L8600" t="s">
        <v>32290</v>
      </c>
      <c r="M8600">
        <v>1.268888888</v>
      </c>
      <c r="N8600">
        <v>0</v>
      </c>
      <c r="O8600">
        <v>2</v>
      </c>
      <c r="P8600">
        <v>0</v>
      </c>
      <c r="Q8600">
        <v>0</v>
      </c>
      <c r="R8600">
        <v>0</v>
      </c>
      <c r="S8600">
        <v>2.5377779999999999</v>
      </c>
      <c r="T8600">
        <v>0</v>
      </c>
      <c r="U8600">
        <v>0</v>
      </c>
    </row>
    <row r="8601" spans="1:21" x14ac:dyDescent="0.25">
      <c r="A8601" t="s">
        <v>32291</v>
      </c>
      <c r="B8601">
        <v>1</v>
      </c>
      <c r="C8601" t="s">
        <v>79</v>
      </c>
      <c r="D8601" t="s">
        <v>118</v>
      </c>
      <c r="E8601" t="s">
        <v>16569</v>
      </c>
      <c r="F8601" t="s">
        <v>140</v>
      </c>
      <c r="G8601" t="s">
        <v>72</v>
      </c>
      <c r="H8601" t="s">
        <v>129</v>
      </c>
      <c r="I8601" t="s">
        <v>22</v>
      </c>
      <c r="J8601" t="s">
        <v>141</v>
      </c>
      <c r="K8601" t="s">
        <v>32292</v>
      </c>
      <c r="L8601" t="s">
        <v>32293</v>
      </c>
      <c r="M8601">
        <v>0.22777777699999999</v>
      </c>
      <c r="N8601">
        <v>1</v>
      </c>
      <c r="O8601">
        <v>65</v>
      </c>
      <c r="P8601">
        <v>0</v>
      </c>
      <c r="Q8601">
        <v>0</v>
      </c>
      <c r="R8601">
        <v>0.22777800000000001</v>
      </c>
      <c r="S8601">
        <v>14.805555999999999</v>
      </c>
      <c r="T8601">
        <v>0</v>
      </c>
      <c r="U8601">
        <v>0</v>
      </c>
    </row>
    <row r="8602" spans="1:21" x14ac:dyDescent="0.25">
      <c r="A8602" t="s">
        <v>32294</v>
      </c>
      <c r="B8602">
        <v>1</v>
      </c>
      <c r="C8602" t="s">
        <v>79</v>
      </c>
      <c r="D8602" t="s">
        <v>118</v>
      </c>
      <c r="E8602" t="s">
        <v>16569</v>
      </c>
      <c r="F8602" t="s">
        <v>140</v>
      </c>
      <c r="G8602" t="s">
        <v>72</v>
      </c>
      <c r="H8602" t="s">
        <v>129</v>
      </c>
      <c r="I8602" t="s">
        <v>22</v>
      </c>
      <c r="J8602" t="s">
        <v>141</v>
      </c>
      <c r="K8602" t="s">
        <v>32295</v>
      </c>
      <c r="L8602" t="s">
        <v>32296</v>
      </c>
      <c r="M8602">
        <v>0.22777777699999999</v>
      </c>
      <c r="N8602">
        <v>13</v>
      </c>
      <c r="O8602">
        <v>1554</v>
      </c>
      <c r="P8602">
        <v>3</v>
      </c>
      <c r="Q8602">
        <v>142</v>
      </c>
      <c r="R8602">
        <v>2.9611109999999998</v>
      </c>
      <c r="S8602">
        <v>353.96666499999998</v>
      </c>
      <c r="T8602">
        <v>0.68333299999999997</v>
      </c>
      <c r="U8602">
        <v>32.344444000000003</v>
      </c>
    </row>
    <row r="8603" spans="1:21" x14ac:dyDescent="0.25">
      <c r="A8603" t="s">
        <v>32297</v>
      </c>
      <c r="B8603">
        <v>1</v>
      </c>
      <c r="C8603" t="s">
        <v>78</v>
      </c>
      <c r="D8603" t="s">
        <v>96</v>
      </c>
      <c r="E8603" t="s">
        <v>32298</v>
      </c>
      <c r="F8603" t="s">
        <v>5879</v>
      </c>
      <c r="G8603" t="s">
        <v>71</v>
      </c>
      <c r="H8603" t="s">
        <v>129</v>
      </c>
      <c r="I8603" t="s">
        <v>22</v>
      </c>
      <c r="J8603" t="s">
        <v>141</v>
      </c>
      <c r="K8603" t="s">
        <v>32299</v>
      </c>
      <c r="L8603" t="s">
        <v>32300</v>
      </c>
      <c r="M8603">
        <v>1.0672222220000001</v>
      </c>
      <c r="N8603">
        <v>0</v>
      </c>
      <c r="O8603">
        <v>58</v>
      </c>
      <c r="P8603">
        <v>0</v>
      </c>
      <c r="Q8603">
        <v>2</v>
      </c>
      <c r="R8603">
        <v>0</v>
      </c>
      <c r="S8603">
        <v>61.898888999999997</v>
      </c>
      <c r="T8603">
        <v>0</v>
      </c>
      <c r="U8603">
        <v>2.1344439999999998</v>
      </c>
    </row>
    <row r="8604" spans="1:21" x14ac:dyDescent="0.25">
      <c r="A8604" t="s">
        <v>32301</v>
      </c>
      <c r="B8604">
        <v>1</v>
      </c>
      <c r="C8604" t="s">
        <v>78</v>
      </c>
      <c r="D8604" t="s">
        <v>91</v>
      </c>
      <c r="E8604" t="s">
        <v>32302</v>
      </c>
      <c r="F8604" t="s">
        <v>6241</v>
      </c>
      <c r="G8604" t="s">
        <v>71</v>
      </c>
      <c r="H8604" t="s">
        <v>129</v>
      </c>
      <c r="I8604" t="s">
        <v>22</v>
      </c>
      <c r="J8604" t="s">
        <v>141</v>
      </c>
      <c r="K8604" t="s">
        <v>32303</v>
      </c>
      <c r="L8604" t="s">
        <v>32304</v>
      </c>
      <c r="M8604">
        <v>1.0549999999999999</v>
      </c>
      <c r="N8604">
        <v>0</v>
      </c>
      <c r="O8604">
        <v>0</v>
      </c>
      <c r="P8604">
        <v>0</v>
      </c>
      <c r="Q8604">
        <v>10</v>
      </c>
      <c r="R8604">
        <v>0</v>
      </c>
      <c r="S8604">
        <v>0</v>
      </c>
      <c r="T8604">
        <v>0</v>
      </c>
      <c r="U8604">
        <v>10.55</v>
      </c>
    </row>
    <row r="8605" spans="1:21" x14ac:dyDescent="0.25">
      <c r="A8605" t="s">
        <v>32305</v>
      </c>
      <c r="B8605">
        <v>1</v>
      </c>
      <c r="C8605" t="s">
        <v>78</v>
      </c>
      <c r="D8605" t="s">
        <v>91</v>
      </c>
      <c r="E8605" t="s">
        <v>32306</v>
      </c>
      <c r="F8605" t="s">
        <v>4991</v>
      </c>
      <c r="G8605" t="s">
        <v>71</v>
      </c>
      <c r="H8605" t="s">
        <v>129</v>
      </c>
      <c r="I8605" t="s">
        <v>22</v>
      </c>
      <c r="J8605" t="s">
        <v>141</v>
      </c>
      <c r="K8605" t="s">
        <v>32307</v>
      </c>
      <c r="L8605" t="s">
        <v>32308</v>
      </c>
      <c r="M8605">
        <v>2.3747222219999999</v>
      </c>
      <c r="N8605">
        <v>1</v>
      </c>
      <c r="O8605">
        <v>0</v>
      </c>
      <c r="P8605">
        <v>0</v>
      </c>
      <c r="Q8605">
        <v>0</v>
      </c>
      <c r="R8605">
        <v>2.3747220000000002</v>
      </c>
      <c r="S8605">
        <v>0</v>
      </c>
      <c r="T8605">
        <v>0</v>
      </c>
      <c r="U8605">
        <v>0</v>
      </c>
    </row>
    <row r="8606" spans="1:21" x14ac:dyDescent="0.25">
      <c r="A8606" t="s">
        <v>32309</v>
      </c>
      <c r="B8606">
        <v>1</v>
      </c>
      <c r="C8606" t="s">
        <v>78</v>
      </c>
      <c r="D8606" t="s">
        <v>108</v>
      </c>
      <c r="E8606" t="s">
        <v>32310</v>
      </c>
      <c r="F8606" t="s">
        <v>4996</v>
      </c>
      <c r="G8606" t="s">
        <v>71</v>
      </c>
      <c r="H8606" t="s">
        <v>129</v>
      </c>
      <c r="I8606" t="s">
        <v>22</v>
      </c>
      <c r="J8606" t="s">
        <v>141</v>
      </c>
      <c r="K8606" t="s">
        <v>32311</v>
      </c>
      <c r="L8606" t="s">
        <v>32312</v>
      </c>
      <c r="M8606">
        <v>2.3452777770000002</v>
      </c>
      <c r="N8606">
        <v>0</v>
      </c>
      <c r="O8606">
        <v>0</v>
      </c>
      <c r="P8606">
        <v>0</v>
      </c>
      <c r="Q8606">
        <v>24</v>
      </c>
      <c r="R8606">
        <v>0</v>
      </c>
      <c r="S8606">
        <v>0</v>
      </c>
      <c r="T8606">
        <v>0</v>
      </c>
      <c r="U8606">
        <v>56.286667000000001</v>
      </c>
    </row>
    <row r="8607" spans="1:21" x14ac:dyDescent="0.25">
      <c r="A8607" t="s">
        <v>32313</v>
      </c>
      <c r="B8607">
        <v>1</v>
      </c>
      <c r="C8607" t="s">
        <v>79</v>
      </c>
      <c r="D8607" t="s">
        <v>114</v>
      </c>
      <c r="E8607" t="s">
        <v>32314</v>
      </c>
      <c r="F8607" t="s">
        <v>128</v>
      </c>
      <c r="G8607" t="s">
        <v>72</v>
      </c>
      <c r="H8607" t="s">
        <v>129</v>
      </c>
      <c r="I8607" t="s">
        <v>22</v>
      </c>
      <c r="J8607" t="s">
        <v>130</v>
      </c>
      <c r="K8607" t="s">
        <v>32315</v>
      </c>
      <c r="L8607" t="s">
        <v>32316</v>
      </c>
      <c r="M8607">
        <v>1.3305155550000001</v>
      </c>
      <c r="N8607">
        <v>0</v>
      </c>
      <c r="O8607">
        <v>0</v>
      </c>
      <c r="P8607">
        <v>1</v>
      </c>
      <c r="Q8607">
        <v>96</v>
      </c>
      <c r="R8607">
        <v>0</v>
      </c>
      <c r="S8607">
        <v>0</v>
      </c>
      <c r="T8607">
        <v>1.330516</v>
      </c>
      <c r="U8607">
        <v>127.72949300000001</v>
      </c>
    </row>
    <row r="8608" spans="1:21" x14ac:dyDescent="0.25">
      <c r="A8608" t="s">
        <v>32317</v>
      </c>
      <c r="B8608">
        <v>1</v>
      </c>
      <c r="C8608" t="s">
        <v>79</v>
      </c>
      <c r="D8608" t="s">
        <v>114</v>
      </c>
      <c r="E8608" t="s">
        <v>32318</v>
      </c>
      <c r="F8608" t="s">
        <v>4991</v>
      </c>
      <c r="G8608" t="s">
        <v>71</v>
      </c>
      <c r="H8608" t="s">
        <v>129</v>
      </c>
      <c r="I8608" t="s">
        <v>22</v>
      </c>
      <c r="J8608" t="s">
        <v>141</v>
      </c>
      <c r="K8608" t="s">
        <v>32319</v>
      </c>
      <c r="L8608" t="s">
        <v>32320</v>
      </c>
      <c r="M8608">
        <v>2.1838888879999998</v>
      </c>
      <c r="N8608">
        <v>0</v>
      </c>
      <c r="O8608">
        <v>0</v>
      </c>
      <c r="P8608">
        <v>0</v>
      </c>
      <c r="Q8608">
        <v>1</v>
      </c>
      <c r="R8608">
        <v>0</v>
      </c>
      <c r="S8608">
        <v>0</v>
      </c>
      <c r="T8608">
        <v>0</v>
      </c>
      <c r="U8608">
        <v>2.1838890000000002</v>
      </c>
    </row>
    <row r="8609" spans="1:21" x14ac:dyDescent="0.25">
      <c r="A8609" t="s">
        <v>32321</v>
      </c>
      <c r="B8609">
        <v>1</v>
      </c>
      <c r="C8609" t="s">
        <v>78</v>
      </c>
      <c r="D8609" t="s">
        <v>105</v>
      </c>
      <c r="E8609" t="s">
        <v>573</v>
      </c>
      <c r="F8609" t="s">
        <v>154</v>
      </c>
      <c r="G8609" t="s">
        <v>72</v>
      </c>
      <c r="H8609" t="s">
        <v>129</v>
      </c>
      <c r="I8609" t="s">
        <v>22</v>
      </c>
      <c r="J8609" t="s">
        <v>141</v>
      </c>
      <c r="K8609" t="s">
        <v>32322</v>
      </c>
      <c r="L8609" t="s">
        <v>32323</v>
      </c>
      <c r="M8609">
        <v>0.127222222</v>
      </c>
      <c r="N8609">
        <v>14</v>
      </c>
      <c r="O8609">
        <v>43</v>
      </c>
      <c r="P8609">
        <v>31</v>
      </c>
      <c r="Q8609">
        <v>76</v>
      </c>
      <c r="R8609">
        <v>1.7811110000000001</v>
      </c>
      <c r="S8609">
        <v>5.4705560000000002</v>
      </c>
      <c r="T8609">
        <v>3.943889</v>
      </c>
      <c r="U8609">
        <v>9.6688890000000001</v>
      </c>
    </row>
    <row r="8610" spans="1:21" x14ac:dyDescent="0.25">
      <c r="A8610" t="s">
        <v>32324</v>
      </c>
      <c r="B8610">
        <v>1</v>
      </c>
      <c r="C8610" t="s">
        <v>78</v>
      </c>
      <c r="D8610" t="s">
        <v>104</v>
      </c>
      <c r="E8610" t="s">
        <v>32325</v>
      </c>
      <c r="F8610" t="s">
        <v>5748</v>
      </c>
      <c r="G8610" t="s">
        <v>71</v>
      </c>
      <c r="H8610" t="s">
        <v>129</v>
      </c>
      <c r="I8610" t="s">
        <v>22</v>
      </c>
      <c r="J8610" t="s">
        <v>141</v>
      </c>
      <c r="K8610" t="s">
        <v>32326</v>
      </c>
      <c r="L8610" t="s">
        <v>32327</v>
      </c>
      <c r="M8610">
        <v>0.318611111</v>
      </c>
      <c r="N8610">
        <v>0</v>
      </c>
      <c r="O8610">
        <v>33</v>
      </c>
      <c r="P8610">
        <v>0</v>
      </c>
      <c r="Q8610">
        <v>0</v>
      </c>
      <c r="R8610">
        <v>0</v>
      </c>
      <c r="S8610">
        <v>10.514167</v>
      </c>
      <c r="T8610">
        <v>0</v>
      </c>
      <c r="U8610">
        <v>0</v>
      </c>
    </row>
    <row r="8611" spans="1:21" x14ac:dyDescent="0.25">
      <c r="A8611" t="s">
        <v>32328</v>
      </c>
      <c r="B8611">
        <v>1</v>
      </c>
      <c r="C8611" t="s">
        <v>79</v>
      </c>
      <c r="D8611" t="s">
        <v>120</v>
      </c>
      <c r="E8611" t="s">
        <v>12796</v>
      </c>
      <c r="F8611" t="s">
        <v>140</v>
      </c>
      <c r="G8611" t="s">
        <v>72</v>
      </c>
      <c r="H8611" t="s">
        <v>129</v>
      </c>
      <c r="I8611" t="s">
        <v>22</v>
      </c>
      <c r="J8611" t="s">
        <v>141</v>
      </c>
      <c r="K8611" t="s">
        <v>32329</v>
      </c>
      <c r="L8611" t="s">
        <v>32330</v>
      </c>
      <c r="M8611">
        <v>1.503333333</v>
      </c>
      <c r="N8611">
        <v>9</v>
      </c>
      <c r="O8611">
        <v>162</v>
      </c>
      <c r="P8611">
        <v>247</v>
      </c>
      <c r="Q8611">
        <v>13</v>
      </c>
      <c r="R8611">
        <v>13.53</v>
      </c>
      <c r="S8611">
        <v>243.54</v>
      </c>
      <c r="T8611">
        <v>371.32333299999999</v>
      </c>
      <c r="U8611">
        <v>19.543333000000001</v>
      </c>
    </row>
    <row r="8612" spans="1:21" x14ac:dyDescent="0.25">
      <c r="A8612" t="s">
        <v>32331</v>
      </c>
      <c r="B8612">
        <v>1</v>
      </c>
      <c r="C8612" t="s">
        <v>79</v>
      </c>
      <c r="D8612" t="s">
        <v>110</v>
      </c>
      <c r="E8612" t="s">
        <v>27348</v>
      </c>
      <c r="F8612" t="s">
        <v>3531</v>
      </c>
      <c r="G8612" t="s">
        <v>72</v>
      </c>
      <c r="H8612" t="s">
        <v>129</v>
      </c>
      <c r="I8612" t="s">
        <v>22</v>
      </c>
      <c r="J8612" t="s">
        <v>141</v>
      </c>
      <c r="K8612" t="s">
        <v>32332</v>
      </c>
      <c r="L8612" t="s">
        <v>32333</v>
      </c>
      <c r="M8612">
        <v>1.6630555549999999</v>
      </c>
      <c r="N8612">
        <v>1</v>
      </c>
      <c r="O8612">
        <v>18</v>
      </c>
      <c r="P8612">
        <v>0</v>
      </c>
      <c r="Q8612">
        <v>9</v>
      </c>
      <c r="R8612">
        <v>1.6630560000000001</v>
      </c>
      <c r="S8612">
        <v>29.934999999999999</v>
      </c>
      <c r="T8612">
        <v>0</v>
      </c>
      <c r="U8612">
        <v>14.967499999999999</v>
      </c>
    </row>
    <row r="8613" spans="1:21" x14ac:dyDescent="0.25">
      <c r="A8613" t="s">
        <v>32334</v>
      </c>
      <c r="B8613">
        <v>1</v>
      </c>
      <c r="C8613" t="s">
        <v>78</v>
      </c>
      <c r="D8613" t="s">
        <v>91</v>
      </c>
      <c r="E8613" t="s">
        <v>32335</v>
      </c>
      <c r="F8613" t="s">
        <v>5012</v>
      </c>
      <c r="G8613" t="s">
        <v>72</v>
      </c>
      <c r="H8613" t="s">
        <v>129</v>
      </c>
      <c r="I8613" t="s">
        <v>22</v>
      </c>
      <c r="J8613" t="s">
        <v>141</v>
      </c>
      <c r="K8613" t="s">
        <v>32336</v>
      </c>
      <c r="L8613" t="s">
        <v>32337</v>
      </c>
      <c r="M8613">
        <v>1.2708333329999999</v>
      </c>
      <c r="N8613">
        <v>0</v>
      </c>
      <c r="O8613">
        <v>0</v>
      </c>
      <c r="P8613">
        <v>1</v>
      </c>
      <c r="Q8613">
        <v>55</v>
      </c>
      <c r="R8613">
        <v>0</v>
      </c>
      <c r="S8613">
        <v>0</v>
      </c>
      <c r="T8613">
        <v>1.2708330000000001</v>
      </c>
      <c r="U8613">
        <v>69.895832999999996</v>
      </c>
    </row>
    <row r="8614" spans="1:21" x14ac:dyDescent="0.25">
      <c r="A8614" t="s">
        <v>32338</v>
      </c>
      <c r="B8614">
        <v>1</v>
      </c>
      <c r="C8614" t="s">
        <v>78</v>
      </c>
      <c r="D8614" t="s">
        <v>91</v>
      </c>
      <c r="E8614" t="s">
        <v>32339</v>
      </c>
      <c r="F8614" t="s">
        <v>4991</v>
      </c>
      <c r="G8614" t="s">
        <v>71</v>
      </c>
      <c r="H8614" t="s">
        <v>129</v>
      </c>
      <c r="I8614" t="s">
        <v>22</v>
      </c>
      <c r="J8614" t="s">
        <v>141</v>
      </c>
      <c r="K8614" t="s">
        <v>32340</v>
      </c>
      <c r="L8614" t="s">
        <v>32341</v>
      </c>
      <c r="M8614">
        <v>6.3688888879999999</v>
      </c>
      <c r="N8614">
        <v>0</v>
      </c>
      <c r="O8614">
        <v>0</v>
      </c>
      <c r="P8614">
        <v>0</v>
      </c>
      <c r="Q8614">
        <v>2</v>
      </c>
      <c r="R8614">
        <v>0</v>
      </c>
      <c r="S8614">
        <v>0</v>
      </c>
      <c r="T8614">
        <v>0</v>
      </c>
      <c r="U8614">
        <v>12.737778</v>
      </c>
    </row>
    <row r="8615" spans="1:21" x14ac:dyDescent="0.25">
      <c r="A8615" t="s">
        <v>32342</v>
      </c>
      <c r="B8615">
        <v>1</v>
      </c>
      <c r="C8615" t="s">
        <v>78</v>
      </c>
      <c r="D8615" t="s">
        <v>91</v>
      </c>
      <c r="E8615" t="s">
        <v>32343</v>
      </c>
      <c r="F8615" t="s">
        <v>5470</v>
      </c>
      <c r="G8615" t="s">
        <v>71</v>
      </c>
      <c r="H8615" t="s">
        <v>129</v>
      </c>
      <c r="I8615" t="s">
        <v>22</v>
      </c>
      <c r="J8615" t="s">
        <v>141</v>
      </c>
      <c r="K8615" t="s">
        <v>32344</v>
      </c>
      <c r="L8615" t="s">
        <v>32345</v>
      </c>
      <c r="M8615">
        <v>1.122222222</v>
      </c>
      <c r="N8615">
        <v>0</v>
      </c>
      <c r="O8615">
        <v>0</v>
      </c>
      <c r="P8615">
        <v>1</v>
      </c>
      <c r="Q8615">
        <v>138</v>
      </c>
      <c r="R8615">
        <v>0</v>
      </c>
      <c r="S8615">
        <v>0</v>
      </c>
      <c r="T8615">
        <v>1.1222220000000001</v>
      </c>
      <c r="U8615">
        <v>154.86666700000001</v>
      </c>
    </row>
    <row r="8616" spans="1:21" x14ac:dyDescent="0.25">
      <c r="A8616" t="s">
        <v>32346</v>
      </c>
      <c r="B8616">
        <v>1</v>
      </c>
      <c r="C8616" t="s">
        <v>78</v>
      </c>
      <c r="D8616" t="s">
        <v>97</v>
      </c>
      <c r="E8616" t="s">
        <v>32347</v>
      </c>
      <c r="F8616" t="s">
        <v>4991</v>
      </c>
      <c r="G8616" t="s">
        <v>71</v>
      </c>
      <c r="H8616" t="s">
        <v>129</v>
      </c>
      <c r="I8616" t="s">
        <v>22</v>
      </c>
      <c r="J8616" t="s">
        <v>141</v>
      </c>
      <c r="K8616" t="s">
        <v>32348</v>
      </c>
      <c r="L8616" t="s">
        <v>32349</v>
      </c>
      <c r="M8616">
        <v>1.3777777769999999</v>
      </c>
      <c r="N8616">
        <v>0</v>
      </c>
      <c r="O8616">
        <v>0</v>
      </c>
      <c r="P8616">
        <v>0</v>
      </c>
      <c r="Q8616">
        <v>1</v>
      </c>
      <c r="R8616">
        <v>0</v>
      </c>
      <c r="S8616">
        <v>0</v>
      </c>
      <c r="T8616">
        <v>0</v>
      </c>
      <c r="U8616">
        <v>1.3777779999999999</v>
      </c>
    </row>
    <row r="8617" spans="1:21" x14ac:dyDescent="0.25">
      <c r="A8617" t="s">
        <v>32350</v>
      </c>
      <c r="B8617">
        <v>1</v>
      </c>
      <c r="C8617" t="s">
        <v>78</v>
      </c>
      <c r="D8617" t="s">
        <v>97</v>
      </c>
      <c r="E8617" t="s">
        <v>32351</v>
      </c>
      <c r="F8617" t="s">
        <v>5748</v>
      </c>
      <c r="G8617" t="s">
        <v>71</v>
      </c>
      <c r="H8617" t="s">
        <v>129</v>
      </c>
      <c r="I8617" t="s">
        <v>22</v>
      </c>
      <c r="J8617" t="s">
        <v>141</v>
      </c>
      <c r="K8617" t="s">
        <v>32352</v>
      </c>
      <c r="L8617" t="s">
        <v>32353</v>
      </c>
      <c r="M8617">
        <v>0.40555555500000001</v>
      </c>
      <c r="N8617">
        <v>0</v>
      </c>
      <c r="O8617">
        <v>0</v>
      </c>
      <c r="P8617">
        <v>1</v>
      </c>
      <c r="Q8617">
        <v>126</v>
      </c>
      <c r="R8617">
        <v>0</v>
      </c>
      <c r="S8617">
        <v>0</v>
      </c>
      <c r="T8617">
        <v>0.40555600000000003</v>
      </c>
      <c r="U8617">
        <v>51.1</v>
      </c>
    </row>
    <row r="8618" spans="1:21" x14ac:dyDescent="0.25">
      <c r="A8618" t="s">
        <v>32354</v>
      </c>
      <c r="B8618">
        <v>1</v>
      </c>
      <c r="C8618" t="s">
        <v>78</v>
      </c>
      <c r="D8618" t="s">
        <v>97</v>
      </c>
      <c r="E8618" t="s">
        <v>32355</v>
      </c>
      <c r="F8618" t="s">
        <v>6241</v>
      </c>
      <c r="G8618" t="s">
        <v>71</v>
      </c>
      <c r="H8618" t="s">
        <v>129</v>
      </c>
      <c r="I8618" t="s">
        <v>22</v>
      </c>
      <c r="J8618" t="s">
        <v>141</v>
      </c>
      <c r="K8618" t="s">
        <v>32356</v>
      </c>
      <c r="L8618" t="s">
        <v>32357</v>
      </c>
      <c r="M8618">
        <v>2.2608333329999999</v>
      </c>
      <c r="N8618">
        <v>0</v>
      </c>
      <c r="O8618">
        <v>0</v>
      </c>
      <c r="P8618">
        <v>0</v>
      </c>
      <c r="Q8618">
        <v>55</v>
      </c>
      <c r="R8618">
        <v>0</v>
      </c>
      <c r="S8618">
        <v>0</v>
      </c>
      <c r="T8618">
        <v>0</v>
      </c>
      <c r="U8618">
        <v>124.345833</v>
      </c>
    </row>
    <row r="8619" spans="1:21" x14ac:dyDescent="0.25">
      <c r="A8619" t="s">
        <v>32358</v>
      </c>
      <c r="B8619">
        <v>1</v>
      </c>
      <c r="C8619" t="s">
        <v>79</v>
      </c>
      <c r="D8619" t="s">
        <v>114</v>
      </c>
      <c r="E8619" t="s">
        <v>32359</v>
      </c>
      <c r="F8619" t="s">
        <v>128</v>
      </c>
      <c r="G8619" t="s">
        <v>71</v>
      </c>
      <c r="H8619" t="s">
        <v>129</v>
      </c>
      <c r="I8619" t="s">
        <v>22</v>
      </c>
      <c r="J8619" t="s">
        <v>130</v>
      </c>
      <c r="K8619" t="s">
        <v>32360</v>
      </c>
      <c r="L8619" t="s">
        <v>32361</v>
      </c>
      <c r="M8619">
        <v>0.91611111099999998</v>
      </c>
      <c r="N8619">
        <v>0</v>
      </c>
      <c r="O8619">
        <v>0</v>
      </c>
      <c r="P8619">
        <v>1</v>
      </c>
      <c r="Q8619">
        <v>145</v>
      </c>
      <c r="R8619">
        <v>0</v>
      </c>
      <c r="S8619">
        <v>0</v>
      </c>
      <c r="T8619">
        <v>0.91611100000000001</v>
      </c>
      <c r="U8619">
        <v>132.83611099999999</v>
      </c>
    </row>
    <row r="8620" spans="1:21" x14ac:dyDescent="0.25">
      <c r="A8620" t="s">
        <v>32362</v>
      </c>
      <c r="B8620">
        <v>1</v>
      </c>
      <c r="C8620" t="s">
        <v>79</v>
      </c>
      <c r="D8620" t="s">
        <v>114</v>
      </c>
      <c r="E8620" t="s">
        <v>32363</v>
      </c>
      <c r="F8620" t="s">
        <v>6823</v>
      </c>
      <c r="G8620" t="s">
        <v>71</v>
      </c>
      <c r="H8620" t="s">
        <v>129</v>
      </c>
      <c r="I8620" t="s">
        <v>22</v>
      </c>
      <c r="J8620" t="s">
        <v>141</v>
      </c>
      <c r="K8620" t="s">
        <v>32364</v>
      </c>
      <c r="L8620" t="s">
        <v>32365</v>
      </c>
      <c r="M8620">
        <v>0.76111111099999995</v>
      </c>
      <c r="N8620">
        <v>0</v>
      </c>
      <c r="O8620">
        <v>0</v>
      </c>
      <c r="P8620">
        <v>0</v>
      </c>
      <c r="Q8620">
        <v>35</v>
      </c>
      <c r="R8620">
        <v>0</v>
      </c>
      <c r="S8620">
        <v>0</v>
      </c>
      <c r="T8620">
        <v>0</v>
      </c>
      <c r="U8620">
        <v>26.638888999999999</v>
      </c>
    </row>
    <row r="8621" spans="1:21" x14ac:dyDescent="0.25">
      <c r="A8621" t="s">
        <v>32366</v>
      </c>
      <c r="B8621">
        <v>1</v>
      </c>
      <c r="C8621" t="s">
        <v>79</v>
      </c>
      <c r="D8621" t="s">
        <v>111</v>
      </c>
      <c r="E8621" t="s">
        <v>32367</v>
      </c>
      <c r="F8621" t="s">
        <v>4991</v>
      </c>
      <c r="G8621" t="s">
        <v>71</v>
      </c>
      <c r="H8621" t="s">
        <v>129</v>
      </c>
      <c r="I8621" t="s">
        <v>22</v>
      </c>
      <c r="J8621" t="s">
        <v>141</v>
      </c>
      <c r="K8621" t="s">
        <v>32368</v>
      </c>
      <c r="L8621" t="s">
        <v>32369</v>
      </c>
      <c r="M8621">
        <v>1.528888888</v>
      </c>
      <c r="N8621">
        <v>0</v>
      </c>
      <c r="O8621">
        <v>0</v>
      </c>
      <c r="P8621">
        <v>0</v>
      </c>
      <c r="Q8621">
        <v>2</v>
      </c>
      <c r="R8621">
        <v>0</v>
      </c>
      <c r="S8621">
        <v>0</v>
      </c>
      <c r="T8621">
        <v>0</v>
      </c>
      <c r="U8621">
        <v>3.0577779999999999</v>
      </c>
    </row>
    <row r="8622" spans="1:21" x14ac:dyDescent="0.25">
      <c r="A8622" t="s">
        <v>32370</v>
      </c>
      <c r="B8622">
        <v>1</v>
      </c>
      <c r="C8622" t="s">
        <v>79</v>
      </c>
      <c r="D8622" t="s">
        <v>111</v>
      </c>
      <c r="E8622" t="s">
        <v>32371</v>
      </c>
      <c r="F8622" t="s">
        <v>5012</v>
      </c>
      <c r="G8622" t="s">
        <v>72</v>
      </c>
      <c r="H8622" t="s">
        <v>129</v>
      </c>
      <c r="I8622" t="s">
        <v>22</v>
      </c>
      <c r="J8622" t="s">
        <v>141</v>
      </c>
      <c r="K8622" t="s">
        <v>32372</v>
      </c>
      <c r="L8622" t="s">
        <v>32373</v>
      </c>
      <c r="M8622">
        <v>1.1263888879999999</v>
      </c>
      <c r="N8622">
        <v>0</v>
      </c>
      <c r="O8622">
        <v>0</v>
      </c>
      <c r="P8622">
        <v>2</v>
      </c>
      <c r="Q8622">
        <v>128</v>
      </c>
      <c r="R8622">
        <v>0</v>
      </c>
      <c r="S8622">
        <v>0</v>
      </c>
      <c r="T8622">
        <v>2.2527780000000002</v>
      </c>
      <c r="U8622">
        <v>144.17777799999999</v>
      </c>
    </row>
    <row r="8623" spans="1:21" x14ac:dyDescent="0.25">
      <c r="A8623" t="s">
        <v>32374</v>
      </c>
      <c r="B8623">
        <v>1</v>
      </c>
      <c r="C8623" t="s">
        <v>79</v>
      </c>
      <c r="D8623" t="s">
        <v>124</v>
      </c>
      <c r="E8623" t="s">
        <v>32375</v>
      </c>
      <c r="F8623" t="s">
        <v>4986</v>
      </c>
      <c r="G8623" t="s">
        <v>71</v>
      </c>
      <c r="H8623" t="s">
        <v>129</v>
      </c>
      <c r="I8623" t="s">
        <v>22</v>
      </c>
      <c r="J8623" t="s">
        <v>141</v>
      </c>
      <c r="K8623" t="s">
        <v>32376</v>
      </c>
      <c r="L8623" t="s">
        <v>32377</v>
      </c>
      <c r="M8623">
        <v>1.108055555</v>
      </c>
      <c r="N8623">
        <v>0</v>
      </c>
      <c r="O8623">
        <v>71</v>
      </c>
      <c r="P8623">
        <v>0</v>
      </c>
      <c r="Q8623">
        <v>0</v>
      </c>
      <c r="R8623">
        <v>0</v>
      </c>
      <c r="S8623">
        <v>78.671943999999996</v>
      </c>
      <c r="T8623">
        <v>0</v>
      </c>
      <c r="U8623">
        <v>0</v>
      </c>
    </row>
    <row r="8624" spans="1:21" x14ac:dyDescent="0.25">
      <c r="A8624" t="s">
        <v>32378</v>
      </c>
      <c r="B8624">
        <v>1</v>
      </c>
      <c r="C8624" t="s">
        <v>78</v>
      </c>
      <c r="D8624" t="s">
        <v>104</v>
      </c>
      <c r="E8624" t="s">
        <v>32379</v>
      </c>
      <c r="F8624" t="s">
        <v>4991</v>
      </c>
      <c r="G8624" t="s">
        <v>71</v>
      </c>
      <c r="H8624" t="s">
        <v>129</v>
      </c>
      <c r="I8624" t="s">
        <v>22</v>
      </c>
      <c r="J8624" t="s">
        <v>141</v>
      </c>
      <c r="K8624" t="s">
        <v>32380</v>
      </c>
      <c r="L8624" t="s">
        <v>32381</v>
      </c>
      <c r="M8624">
        <v>1.4741666659999999</v>
      </c>
      <c r="N8624">
        <v>0</v>
      </c>
      <c r="O8624">
        <v>0</v>
      </c>
      <c r="P8624">
        <v>0</v>
      </c>
      <c r="Q8624">
        <v>1</v>
      </c>
      <c r="R8624">
        <v>0</v>
      </c>
      <c r="S8624">
        <v>0</v>
      </c>
      <c r="T8624">
        <v>0</v>
      </c>
      <c r="U8624">
        <v>1.474167</v>
      </c>
    </row>
    <row r="8625" spans="1:21" x14ac:dyDescent="0.25">
      <c r="A8625" t="s">
        <v>32382</v>
      </c>
      <c r="B8625">
        <v>1</v>
      </c>
      <c r="C8625" t="s">
        <v>78</v>
      </c>
      <c r="D8625" t="s">
        <v>103</v>
      </c>
      <c r="E8625" t="s">
        <v>32383</v>
      </c>
      <c r="F8625" t="s">
        <v>4991</v>
      </c>
      <c r="G8625" t="s">
        <v>71</v>
      </c>
      <c r="H8625" t="s">
        <v>129</v>
      </c>
      <c r="I8625" t="s">
        <v>22</v>
      </c>
      <c r="J8625" t="s">
        <v>141</v>
      </c>
      <c r="K8625" t="s">
        <v>32384</v>
      </c>
      <c r="L8625" t="s">
        <v>32385</v>
      </c>
      <c r="M8625">
        <v>2.122777777</v>
      </c>
      <c r="N8625">
        <v>0</v>
      </c>
      <c r="O8625">
        <v>0</v>
      </c>
      <c r="P8625">
        <v>0</v>
      </c>
      <c r="Q8625">
        <v>1</v>
      </c>
      <c r="R8625">
        <v>0</v>
      </c>
      <c r="S8625">
        <v>0</v>
      </c>
      <c r="T8625">
        <v>0</v>
      </c>
      <c r="U8625">
        <v>2.1227779999999998</v>
      </c>
    </row>
    <row r="8626" spans="1:21" x14ac:dyDescent="0.25">
      <c r="A8626" t="s">
        <v>32386</v>
      </c>
      <c r="B8626">
        <v>1</v>
      </c>
      <c r="C8626" t="s">
        <v>78</v>
      </c>
      <c r="D8626" t="s">
        <v>88</v>
      </c>
      <c r="E8626" t="s">
        <v>32387</v>
      </c>
      <c r="F8626" t="s">
        <v>4991</v>
      </c>
      <c r="G8626" t="s">
        <v>71</v>
      </c>
      <c r="H8626" t="s">
        <v>129</v>
      </c>
      <c r="I8626" t="s">
        <v>22</v>
      </c>
      <c r="J8626" t="s">
        <v>141</v>
      </c>
      <c r="K8626" t="s">
        <v>32388</v>
      </c>
      <c r="L8626" t="s">
        <v>32389</v>
      </c>
      <c r="M8626">
        <v>1.521666666</v>
      </c>
      <c r="N8626">
        <v>0</v>
      </c>
      <c r="O8626">
        <v>2</v>
      </c>
      <c r="P8626">
        <v>0</v>
      </c>
      <c r="Q8626">
        <v>0</v>
      </c>
      <c r="R8626">
        <v>0</v>
      </c>
      <c r="S8626">
        <v>3.0433330000000001</v>
      </c>
      <c r="T8626">
        <v>0</v>
      </c>
      <c r="U8626">
        <v>0</v>
      </c>
    </row>
    <row r="8627" spans="1:21" x14ac:dyDescent="0.25">
      <c r="A8627" t="s">
        <v>32390</v>
      </c>
      <c r="B8627">
        <v>1</v>
      </c>
      <c r="C8627" t="s">
        <v>78</v>
      </c>
      <c r="D8627" t="s">
        <v>87</v>
      </c>
      <c r="E8627" t="s">
        <v>25927</v>
      </c>
      <c r="F8627" t="s">
        <v>5012</v>
      </c>
      <c r="G8627" t="s">
        <v>72</v>
      </c>
      <c r="H8627" t="s">
        <v>129</v>
      </c>
      <c r="I8627" t="s">
        <v>22</v>
      </c>
      <c r="J8627" t="s">
        <v>141</v>
      </c>
      <c r="K8627" t="s">
        <v>32391</v>
      </c>
      <c r="L8627" t="s">
        <v>32392</v>
      </c>
      <c r="M8627">
        <v>5.2633333330000003</v>
      </c>
      <c r="N8627">
        <v>0</v>
      </c>
      <c r="O8627">
        <v>0</v>
      </c>
      <c r="P8627">
        <v>1</v>
      </c>
      <c r="Q8627">
        <v>65</v>
      </c>
      <c r="R8627">
        <v>0</v>
      </c>
      <c r="S8627">
        <v>0</v>
      </c>
      <c r="T8627">
        <v>5.2633330000000003</v>
      </c>
      <c r="U8627">
        <v>342.11666700000001</v>
      </c>
    </row>
    <row r="8628" spans="1:21" x14ac:dyDescent="0.25">
      <c r="A8628" t="s">
        <v>32393</v>
      </c>
      <c r="B8628">
        <v>1</v>
      </c>
      <c r="C8628" t="s">
        <v>78</v>
      </c>
      <c r="D8628" t="s">
        <v>87</v>
      </c>
      <c r="E8628" t="s">
        <v>25927</v>
      </c>
      <c r="F8628" t="s">
        <v>5012</v>
      </c>
      <c r="G8628" t="s">
        <v>72</v>
      </c>
      <c r="H8628" t="s">
        <v>129</v>
      </c>
      <c r="I8628" t="s">
        <v>22</v>
      </c>
      <c r="J8628" t="s">
        <v>141</v>
      </c>
      <c r="K8628" t="s">
        <v>32394</v>
      </c>
      <c r="L8628" t="s">
        <v>21885</v>
      </c>
      <c r="M8628">
        <v>1.5794444439999999</v>
      </c>
      <c r="N8628">
        <v>0</v>
      </c>
      <c r="O8628">
        <v>0</v>
      </c>
      <c r="P8628">
        <v>1</v>
      </c>
      <c r="Q8628">
        <v>65</v>
      </c>
      <c r="R8628">
        <v>0</v>
      </c>
      <c r="S8628">
        <v>0</v>
      </c>
      <c r="T8628">
        <v>1.5794440000000001</v>
      </c>
      <c r="U8628">
        <v>102.663889</v>
      </c>
    </row>
    <row r="8629" spans="1:21" x14ac:dyDescent="0.25">
      <c r="A8629" t="s">
        <v>32395</v>
      </c>
      <c r="B8629">
        <v>1</v>
      </c>
      <c r="C8629" t="s">
        <v>78</v>
      </c>
      <c r="D8629" t="s">
        <v>97</v>
      </c>
      <c r="E8629" t="s">
        <v>32396</v>
      </c>
      <c r="F8629" t="s">
        <v>128</v>
      </c>
      <c r="G8629" t="s">
        <v>71</v>
      </c>
      <c r="H8629" t="s">
        <v>129</v>
      </c>
      <c r="I8629" t="s">
        <v>22</v>
      </c>
      <c r="J8629" t="s">
        <v>130</v>
      </c>
      <c r="K8629" t="s">
        <v>32397</v>
      </c>
      <c r="L8629" t="s">
        <v>32398</v>
      </c>
      <c r="M8629">
        <v>4.7175000000000002</v>
      </c>
      <c r="N8629">
        <v>0</v>
      </c>
      <c r="O8629">
        <v>157</v>
      </c>
      <c r="P8629">
        <v>0</v>
      </c>
      <c r="Q8629">
        <v>0</v>
      </c>
      <c r="R8629">
        <v>0</v>
      </c>
      <c r="S8629">
        <v>740.64750000000004</v>
      </c>
      <c r="T8629">
        <v>0</v>
      </c>
      <c r="U8629">
        <v>0</v>
      </c>
    </row>
    <row r="8630" spans="1:21" x14ac:dyDescent="0.25">
      <c r="A8630" t="s">
        <v>32399</v>
      </c>
      <c r="B8630">
        <v>1</v>
      </c>
      <c r="C8630" t="s">
        <v>78</v>
      </c>
      <c r="D8630" t="s">
        <v>95</v>
      </c>
      <c r="E8630" t="s">
        <v>32400</v>
      </c>
      <c r="F8630" t="s">
        <v>4991</v>
      </c>
      <c r="G8630" t="s">
        <v>71</v>
      </c>
      <c r="H8630" t="s">
        <v>129</v>
      </c>
      <c r="I8630" t="s">
        <v>22</v>
      </c>
      <c r="J8630" t="s">
        <v>141</v>
      </c>
      <c r="K8630" t="s">
        <v>32401</v>
      </c>
      <c r="L8630" t="s">
        <v>32402</v>
      </c>
      <c r="M8630">
        <v>1.0794444439999999</v>
      </c>
      <c r="N8630">
        <v>0</v>
      </c>
      <c r="O8630">
        <v>1</v>
      </c>
      <c r="P8630">
        <v>0</v>
      </c>
      <c r="Q8630">
        <v>0</v>
      </c>
      <c r="R8630">
        <v>0</v>
      </c>
      <c r="S8630">
        <v>1.0794440000000001</v>
      </c>
      <c r="T8630">
        <v>0</v>
      </c>
      <c r="U8630">
        <v>0</v>
      </c>
    </row>
    <row r="8631" spans="1:21" x14ac:dyDescent="0.25">
      <c r="A8631" t="s">
        <v>32403</v>
      </c>
      <c r="B8631">
        <v>1</v>
      </c>
      <c r="C8631" t="s">
        <v>78</v>
      </c>
      <c r="D8631" t="s">
        <v>105</v>
      </c>
      <c r="E8631" t="s">
        <v>32404</v>
      </c>
      <c r="F8631" t="s">
        <v>4991</v>
      </c>
      <c r="G8631" t="s">
        <v>71</v>
      </c>
      <c r="H8631" t="s">
        <v>129</v>
      </c>
      <c r="I8631" t="s">
        <v>22</v>
      </c>
      <c r="J8631" t="s">
        <v>141</v>
      </c>
      <c r="K8631" t="s">
        <v>32405</v>
      </c>
      <c r="L8631" t="s">
        <v>32406</v>
      </c>
      <c r="M8631">
        <v>1.0363888880000001</v>
      </c>
      <c r="N8631">
        <v>0</v>
      </c>
      <c r="O8631">
        <v>0</v>
      </c>
      <c r="P8631">
        <v>0</v>
      </c>
      <c r="Q8631">
        <v>1</v>
      </c>
      <c r="R8631">
        <v>0</v>
      </c>
      <c r="S8631">
        <v>0</v>
      </c>
      <c r="T8631">
        <v>0</v>
      </c>
      <c r="U8631">
        <v>1.036389</v>
      </c>
    </row>
    <row r="8632" spans="1:21" x14ac:dyDescent="0.25">
      <c r="A8632" t="s">
        <v>32407</v>
      </c>
      <c r="B8632">
        <v>1</v>
      </c>
      <c r="C8632" t="s">
        <v>78</v>
      </c>
      <c r="D8632" t="s">
        <v>105</v>
      </c>
      <c r="E8632" t="s">
        <v>32404</v>
      </c>
      <c r="F8632" t="s">
        <v>4991</v>
      </c>
      <c r="G8632" t="s">
        <v>71</v>
      </c>
      <c r="H8632" t="s">
        <v>129</v>
      </c>
      <c r="I8632" t="s">
        <v>22</v>
      </c>
      <c r="J8632" t="s">
        <v>141</v>
      </c>
      <c r="K8632" t="s">
        <v>32408</v>
      </c>
      <c r="L8632" t="s">
        <v>32409</v>
      </c>
      <c r="M8632">
        <v>1.4675</v>
      </c>
      <c r="N8632">
        <v>0</v>
      </c>
      <c r="O8632">
        <v>0</v>
      </c>
      <c r="P8632">
        <v>0</v>
      </c>
      <c r="Q8632">
        <v>1</v>
      </c>
      <c r="R8632">
        <v>0</v>
      </c>
      <c r="S8632">
        <v>0</v>
      </c>
      <c r="T8632">
        <v>0</v>
      </c>
      <c r="U8632">
        <v>1.4675</v>
      </c>
    </row>
    <row r="8633" spans="1:21" x14ac:dyDescent="0.25">
      <c r="A8633" t="s">
        <v>32410</v>
      </c>
      <c r="B8633">
        <v>1</v>
      </c>
      <c r="C8633" t="s">
        <v>78</v>
      </c>
      <c r="D8633" t="s">
        <v>105</v>
      </c>
      <c r="E8633" t="s">
        <v>32411</v>
      </c>
      <c r="F8633" t="s">
        <v>4986</v>
      </c>
      <c r="G8633" t="s">
        <v>71</v>
      </c>
      <c r="H8633" t="s">
        <v>129</v>
      </c>
      <c r="I8633" t="s">
        <v>22</v>
      </c>
      <c r="J8633" t="s">
        <v>141</v>
      </c>
      <c r="K8633" t="s">
        <v>32412</v>
      </c>
      <c r="L8633" t="s">
        <v>32413</v>
      </c>
      <c r="M8633">
        <v>3.0530555549999998</v>
      </c>
      <c r="N8633">
        <v>0</v>
      </c>
      <c r="O8633">
        <v>0</v>
      </c>
      <c r="P8633">
        <v>0</v>
      </c>
      <c r="Q8633">
        <v>26</v>
      </c>
      <c r="R8633">
        <v>0</v>
      </c>
      <c r="S8633">
        <v>0</v>
      </c>
      <c r="T8633">
        <v>0</v>
      </c>
      <c r="U8633">
        <v>79.379444000000007</v>
      </c>
    </row>
    <row r="8634" spans="1:21" x14ac:dyDescent="0.25">
      <c r="A8634" t="s">
        <v>32414</v>
      </c>
      <c r="B8634">
        <v>1</v>
      </c>
      <c r="C8634" t="s">
        <v>78</v>
      </c>
      <c r="D8634" t="s">
        <v>105</v>
      </c>
      <c r="E8634" t="s">
        <v>32415</v>
      </c>
      <c r="F8634" t="s">
        <v>4986</v>
      </c>
      <c r="G8634" t="s">
        <v>71</v>
      </c>
      <c r="H8634" t="s">
        <v>129</v>
      </c>
      <c r="I8634" t="s">
        <v>22</v>
      </c>
      <c r="J8634" t="s">
        <v>141</v>
      </c>
      <c r="K8634" t="s">
        <v>32416</v>
      </c>
      <c r="L8634" t="s">
        <v>32417</v>
      </c>
      <c r="M8634">
        <v>1.960555555</v>
      </c>
      <c r="N8634">
        <v>0</v>
      </c>
      <c r="O8634">
        <v>0</v>
      </c>
      <c r="P8634">
        <v>0</v>
      </c>
      <c r="Q8634">
        <v>7</v>
      </c>
      <c r="R8634">
        <v>0</v>
      </c>
      <c r="S8634">
        <v>0</v>
      </c>
      <c r="T8634">
        <v>0</v>
      </c>
      <c r="U8634">
        <v>13.723889</v>
      </c>
    </row>
    <row r="8635" spans="1:21" x14ac:dyDescent="0.25">
      <c r="A8635" t="s">
        <v>32418</v>
      </c>
      <c r="B8635">
        <v>1</v>
      </c>
      <c r="C8635" t="s">
        <v>78</v>
      </c>
      <c r="D8635" t="s">
        <v>105</v>
      </c>
      <c r="E8635" t="s">
        <v>1660</v>
      </c>
      <c r="F8635" t="s">
        <v>154</v>
      </c>
      <c r="G8635" t="s">
        <v>72</v>
      </c>
      <c r="H8635" t="s">
        <v>129</v>
      </c>
      <c r="I8635" t="s">
        <v>22</v>
      </c>
      <c r="J8635" t="s">
        <v>141</v>
      </c>
      <c r="K8635" t="s">
        <v>32419</v>
      </c>
      <c r="L8635" t="s">
        <v>32420</v>
      </c>
      <c r="M8635">
        <v>0.53249999999999997</v>
      </c>
      <c r="N8635">
        <v>0</v>
      </c>
      <c r="O8635">
        <v>0</v>
      </c>
      <c r="P8635">
        <v>63</v>
      </c>
      <c r="Q8635">
        <v>514</v>
      </c>
      <c r="R8635">
        <v>0</v>
      </c>
      <c r="S8635">
        <v>0</v>
      </c>
      <c r="T8635">
        <v>33.547499999999999</v>
      </c>
      <c r="U8635">
        <v>273.70499999999998</v>
      </c>
    </row>
    <row r="8636" spans="1:21" x14ac:dyDescent="0.25">
      <c r="A8636" t="s">
        <v>32421</v>
      </c>
      <c r="B8636">
        <v>1</v>
      </c>
      <c r="C8636" t="s">
        <v>78</v>
      </c>
      <c r="D8636" t="s">
        <v>105</v>
      </c>
      <c r="E8636" t="s">
        <v>1660</v>
      </c>
      <c r="F8636" t="s">
        <v>140</v>
      </c>
      <c r="G8636" t="s">
        <v>72</v>
      </c>
      <c r="H8636" t="s">
        <v>129</v>
      </c>
      <c r="I8636" t="s">
        <v>22</v>
      </c>
      <c r="J8636" t="s">
        <v>141</v>
      </c>
      <c r="K8636" t="s">
        <v>32422</v>
      </c>
      <c r="L8636" t="s">
        <v>32423</v>
      </c>
      <c r="M8636">
        <v>1.0249999999999999</v>
      </c>
      <c r="N8636">
        <v>0</v>
      </c>
      <c r="O8636">
        <v>0</v>
      </c>
      <c r="P8636">
        <v>1</v>
      </c>
      <c r="Q8636">
        <v>42</v>
      </c>
      <c r="R8636">
        <v>0</v>
      </c>
      <c r="S8636">
        <v>0</v>
      </c>
      <c r="T8636">
        <v>1.0249999999999999</v>
      </c>
      <c r="U8636">
        <v>43.05</v>
      </c>
    </row>
    <row r="8637" spans="1:21" x14ac:dyDescent="0.25">
      <c r="A8637" t="s">
        <v>32424</v>
      </c>
      <c r="B8637">
        <v>1</v>
      </c>
      <c r="C8637" t="s">
        <v>78</v>
      </c>
      <c r="D8637" t="s">
        <v>105</v>
      </c>
      <c r="E8637" t="s">
        <v>1660</v>
      </c>
      <c r="F8637" t="s">
        <v>140</v>
      </c>
      <c r="G8637" t="s">
        <v>72</v>
      </c>
      <c r="H8637" t="s">
        <v>129</v>
      </c>
      <c r="I8637" t="s">
        <v>22</v>
      </c>
      <c r="J8637" t="s">
        <v>141</v>
      </c>
      <c r="K8637" t="s">
        <v>32425</v>
      </c>
      <c r="L8637" t="s">
        <v>32426</v>
      </c>
      <c r="M8637">
        <v>1.121388888</v>
      </c>
      <c r="N8637">
        <v>0</v>
      </c>
      <c r="O8637">
        <v>0</v>
      </c>
      <c r="P8637">
        <v>1</v>
      </c>
      <c r="Q8637">
        <v>77</v>
      </c>
      <c r="R8637">
        <v>0</v>
      </c>
      <c r="S8637">
        <v>0</v>
      </c>
      <c r="T8637">
        <v>1.121389</v>
      </c>
      <c r="U8637">
        <v>86.346943999999993</v>
      </c>
    </row>
    <row r="8638" spans="1:21" x14ac:dyDescent="0.25">
      <c r="A8638" t="s">
        <v>32427</v>
      </c>
      <c r="B8638">
        <v>1</v>
      </c>
      <c r="C8638" t="s">
        <v>78</v>
      </c>
      <c r="D8638" t="s">
        <v>105</v>
      </c>
      <c r="E8638" t="s">
        <v>32411</v>
      </c>
      <c r="F8638" t="s">
        <v>5513</v>
      </c>
      <c r="G8638" t="s">
        <v>71</v>
      </c>
      <c r="H8638" t="s">
        <v>129</v>
      </c>
      <c r="I8638" t="s">
        <v>22</v>
      </c>
      <c r="J8638" t="s">
        <v>141</v>
      </c>
      <c r="K8638" t="s">
        <v>32428</v>
      </c>
      <c r="L8638" t="s">
        <v>32429</v>
      </c>
      <c r="M8638">
        <v>0.641666666</v>
      </c>
      <c r="N8638">
        <v>0</v>
      </c>
      <c r="O8638">
        <v>0</v>
      </c>
      <c r="P8638">
        <v>0</v>
      </c>
      <c r="Q8638">
        <v>26</v>
      </c>
      <c r="R8638">
        <v>0</v>
      </c>
      <c r="S8638">
        <v>0</v>
      </c>
      <c r="T8638">
        <v>0</v>
      </c>
      <c r="U8638">
        <v>16.683333000000001</v>
      </c>
    </row>
    <row r="8639" spans="1:21" x14ac:dyDescent="0.25">
      <c r="A8639" t="s">
        <v>32430</v>
      </c>
      <c r="B8639">
        <v>1</v>
      </c>
      <c r="C8639" t="s">
        <v>78</v>
      </c>
      <c r="D8639" t="s">
        <v>105</v>
      </c>
      <c r="E8639" t="s">
        <v>32431</v>
      </c>
      <c r="F8639" t="s">
        <v>4986</v>
      </c>
      <c r="G8639" t="s">
        <v>71</v>
      </c>
      <c r="H8639" t="s">
        <v>129</v>
      </c>
      <c r="I8639" t="s">
        <v>22</v>
      </c>
      <c r="J8639" t="s">
        <v>141</v>
      </c>
      <c r="K8639" t="s">
        <v>32432</v>
      </c>
      <c r="L8639" t="s">
        <v>32433</v>
      </c>
      <c r="M8639">
        <v>4.5125000000000002</v>
      </c>
      <c r="N8639">
        <v>0</v>
      </c>
      <c r="O8639">
        <v>0</v>
      </c>
      <c r="P8639">
        <v>0</v>
      </c>
      <c r="Q8639">
        <v>1</v>
      </c>
      <c r="R8639">
        <v>0</v>
      </c>
      <c r="S8639">
        <v>0</v>
      </c>
      <c r="T8639">
        <v>0</v>
      </c>
      <c r="U8639">
        <v>4.5125000000000002</v>
      </c>
    </row>
    <row r="8640" spans="1:21" x14ac:dyDescent="0.25">
      <c r="A8640" t="s">
        <v>32434</v>
      </c>
      <c r="B8640">
        <v>1</v>
      </c>
      <c r="C8640" t="s">
        <v>78</v>
      </c>
      <c r="D8640" t="s">
        <v>105</v>
      </c>
      <c r="E8640" t="s">
        <v>32435</v>
      </c>
      <c r="F8640" t="s">
        <v>140</v>
      </c>
      <c r="G8640" t="s">
        <v>72</v>
      </c>
      <c r="H8640" t="s">
        <v>129</v>
      </c>
      <c r="I8640" t="s">
        <v>22</v>
      </c>
      <c r="J8640" t="s">
        <v>141</v>
      </c>
      <c r="K8640" t="s">
        <v>32436</v>
      </c>
      <c r="L8640" t="s">
        <v>32437</v>
      </c>
      <c r="M8640">
        <v>0.319722222</v>
      </c>
      <c r="N8640">
        <v>0</v>
      </c>
      <c r="O8640">
        <v>0</v>
      </c>
      <c r="P8640">
        <v>146</v>
      </c>
      <c r="Q8640">
        <v>1498</v>
      </c>
      <c r="R8640">
        <v>0</v>
      </c>
      <c r="S8640">
        <v>0</v>
      </c>
      <c r="T8640">
        <v>46.679443999999997</v>
      </c>
      <c r="U8640">
        <v>478.94388900000001</v>
      </c>
    </row>
    <row r="8641" spans="1:21" x14ac:dyDescent="0.25">
      <c r="A8641" t="s">
        <v>32438</v>
      </c>
      <c r="B8641">
        <v>1</v>
      </c>
      <c r="C8641" t="s">
        <v>78</v>
      </c>
      <c r="D8641" t="s">
        <v>105</v>
      </c>
      <c r="E8641" t="s">
        <v>32439</v>
      </c>
      <c r="F8641" t="s">
        <v>5538</v>
      </c>
      <c r="G8641" t="s">
        <v>72</v>
      </c>
      <c r="H8641" t="s">
        <v>129</v>
      </c>
      <c r="I8641" t="s">
        <v>22</v>
      </c>
      <c r="J8641" t="s">
        <v>141</v>
      </c>
      <c r="K8641" t="s">
        <v>32440</v>
      </c>
      <c r="L8641" t="s">
        <v>32441</v>
      </c>
      <c r="M8641">
        <v>3.2822222220000001</v>
      </c>
      <c r="N8641">
        <v>0</v>
      </c>
      <c r="O8641">
        <v>0</v>
      </c>
      <c r="P8641">
        <v>0</v>
      </c>
      <c r="Q8641">
        <v>29</v>
      </c>
      <c r="R8641">
        <v>0</v>
      </c>
      <c r="S8641">
        <v>0</v>
      </c>
      <c r="T8641">
        <v>0</v>
      </c>
      <c r="U8641">
        <v>95.184443999999999</v>
      </c>
    </row>
    <row r="8642" spans="1:21" x14ac:dyDescent="0.25">
      <c r="A8642" t="s">
        <v>32442</v>
      </c>
      <c r="B8642">
        <v>1</v>
      </c>
      <c r="C8642" t="s">
        <v>78</v>
      </c>
      <c r="D8642" t="s">
        <v>105</v>
      </c>
      <c r="E8642" t="s">
        <v>32443</v>
      </c>
      <c r="F8642" t="s">
        <v>4991</v>
      </c>
      <c r="G8642" t="s">
        <v>71</v>
      </c>
      <c r="H8642" t="s">
        <v>129</v>
      </c>
      <c r="I8642" t="s">
        <v>22</v>
      </c>
      <c r="J8642" t="s">
        <v>141</v>
      </c>
      <c r="K8642" t="s">
        <v>32444</v>
      </c>
      <c r="L8642" t="s">
        <v>32445</v>
      </c>
      <c r="M8642">
        <v>2.8508333330000002</v>
      </c>
      <c r="N8642">
        <v>0</v>
      </c>
      <c r="O8642">
        <v>0</v>
      </c>
      <c r="P8642">
        <v>0</v>
      </c>
      <c r="Q8642">
        <v>19</v>
      </c>
      <c r="R8642">
        <v>0</v>
      </c>
      <c r="S8642">
        <v>0</v>
      </c>
      <c r="T8642">
        <v>0</v>
      </c>
      <c r="U8642">
        <v>54.165832999999999</v>
      </c>
    </row>
    <row r="8643" spans="1:21" x14ac:dyDescent="0.25">
      <c r="A8643" t="s">
        <v>32446</v>
      </c>
      <c r="B8643">
        <v>1</v>
      </c>
      <c r="C8643" t="s">
        <v>79</v>
      </c>
      <c r="D8643" t="s">
        <v>120</v>
      </c>
      <c r="E8643" t="s">
        <v>14011</v>
      </c>
      <c r="F8643" t="s">
        <v>154</v>
      </c>
      <c r="G8643" t="s">
        <v>72</v>
      </c>
      <c r="H8643" t="s">
        <v>129</v>
      </c>
      <c r="I8643" t="s">
        <v>22</v>
      </c>
      <c r="J8643" t="s">
        <v>141</v>
      </c>
      <c r="K8643" t="s">
        <v>32447</v>
      </c>
      <c r="L8643" t="s">
        <v>32448</v>
      </c>
      <c r="M8643">
        <v>0.29194444400000003</v>
      </c>
      <c r="N8643">
        <v>18</v>
      </c>
      <c r="O8643">
        <v>1</v>
      </c>
      <c r="P8643">
        <v>1</v>
      </c>
      <c r="Q8643">
        <v>0</v>
      </c>
      <c r="R8643">
        <v>5.2549999999999999</v>
      </c>
      <c r="S8643">
        <v>0.29194399999999998</v>
      </c>
      <c r="T8643">
        <v>0.29194399999999998</v>
      </c>
      <c r="U8643">
        <v>0</v>
      </c>
    </row>
    <row r="8644" spans="1:21" x14ac:dyDescent="0.25">
      <c r="A8644" t="s">
        <v>32449</v>
      </c>
      <c r="B8644">
        <v>1</v>
      </c>
      <c r="C8644" t="s">
        <v>78</v>
      </c>
      <c r="D8644" t="s">
        <v>103</v>
      </c>
      <c r="E8644" t="s">
        <v>32450</v>
      </c>
      <c r="F8644" t="s">
        <v>4986</v>
      </c>
      <c r="G8644" t="s">
        <v>71</v>
      </c>
      <c r="H8644" t="s">
        <v>129</v>
      </c>
      <c r="I8644" t="s">
        <v>22</v>
      </c>
      <c r="J8644" t="s">
        <v>141</v>
      </c>
      <c r="K8644" t="s">
        <v>32451</v>
      </c>
      <c r="L8644" t="s">
        <v>32452</v>
      </c>
      <c r="M8644">
        <v>2.5819444439999999</v>
      </c>
      <c r="N8644">
        <v>0</v>
      </c>
      <c r="O8644">
        <v>72</v>
      </c>
      <c r="P8644">
        <v>0</v>
      </c>
      <c r="Q8644">
        <v>65</v>
      </c>
      <c r="R8644">
        <v>0</v>
      </c>
      <c r="S8644">
        <v>185.9</v>
      </c>
      <c r="T8644">
        <v>0</v>
      </c>
      <c r="U8644">
        <v>167.82638900000001</v>
      </c>
    </row>
    <row r="8645" spans="1:21" x14ac:dyDescent="0.25">
      <c r="A8645" t="s">
        <v>32453</v>
      </c>
      <c r="B8645">
        <v>1</v>
      </c>
      <c r="C8645" t="s">
        <v>79</v>
      </c>
      <c r="D8645" t="s">
        <v>114</v>
      </c>
      <c r="E8645" t="s">
        <v>32454</v>
      </c>
      <c r="F8645" t="s">
        <v>128</v>
      </c>
      <c r="G8645" t="s">
        <v>72</v>
      </c>
      <c r="H8645" t="s">
        <v>129</v>
      </c>
      <c r="I8645" t="s">
        <v>22</v>
      </c>
      <c r="J8645" t="s">
        <v>130</v>
      </c>
      <c r="K8645" t="s">
        <v>32455</v>
      </c>
      <c r="L8645" t="s">
        <v>32456</v>
      </c>
      <c r="M8645">
        <v>3.4197222219999999</v>
      </c>
      <c r="N8645">
        <v>0</v>
      </c>
      <c r="O8645">
        <v>0</v>
      </c>
      <c r="P8645">
        <v>2</v>
      </c>
      <c r="Q8645">
        <v>22</v>
      </c>
      <c r="R8645">
        <v>0</v>
      </c>
      <c r="S8645">
        <v>0</v>
      </c>
      <c r="T8645">
        <v>6.8394440000000003</v>
      </c>
      <c r="U8645">
        <v>75.233889000000005</v>
      </c>
    </row>
    <row r="8646" spans="1:21" x14ac:dyDescent="0.25">
      <c r="A8646" t="s">
        <v>32457</v>
      </c>
      <c r="B8646">
        <v>1</v>
      </c>
      <c r="C8646" t="s">
        <v>78</v>
      </c>
      <c r="D8646" t="s">
        <v>105</v>
      </c>
      <c r="E8646" t="s">
        <v>32458</v>
      </c>
      <c r="F8646" t="s">
        <v>5012</v>
      </c>
      <c r="G8646" t="s">
        <v>72</v>
      </c>
      <c r="H8646" t="s">
        <v>129</v>
      </c>
      <c r="I8646" t="s">
        <v>22</v>
      </c>
      <c r="J8646" t="s">
        <v>141</v>
      </c>
      <c r="K8646" t="s">
        <v>32459</v>
      </c>
      <c r="L8646" t="s">
        <v>32460</v>
      </c>
      <c r="M8646">
        <v>1.553055555</v>
      </c>
      <c r="N8646">
        <v>0</v>
      </c>
      <c r="O8646">
        <v>0</v>
      </c>
      <c r="P8646">
        <v>7</v>
      </c>
      <c r="Q8646">
        <v>65</v>
      </c>
      <c r="R8646">
        <v>0</v>
      </c>
      <c r="S8646">
        <v>0</v>
      </c>
      <c r="T8646">
        <v>10.871389000000001</v>
      </c>
      <c r="U8646">
        <v>100.948611</v>
      </c>
    </row>
    <row r="8647" spans="1:21" x14ac:dyDescent="0.25">
      <c r="A8647" t="s">
        <v>32461</v>
      </c>
      <c r="B8647">
        <v>1</v>
      </c>
      <c r="C8647" t="s">
        <v>78</v>
      </c>
      <c r="D8647" t="s">
        <v>91</v>
      </c>
      <c r="E8647" t="s">
        <v>32462</v>
      </c>
      <c r="F8647" t="s">
        <v>4991</v>
      </c>
      <c r="G8647" t="s">
        <v>71</v>
      </c>
      <c r="H8647" t="s">
        <v>129</v>
      </c>
      <c r="I8647" t="s">
        <v>22</v>
      </c>
      <c r="J8647" t="s">
        <v>141</v>
      </c>
      <c r="K8647" t="s">
        <v>32463</v>
      </c>
      <c r="L8647" t="s">
        <v>32464</v>
      </c>
      <c r="M8647">
        <v>1.048888888</v>
      </c>
      <c r="N8647">
        <v>0</v>
      </c>
      <c r="O8647">
        <v>0</v>
      </c>
      <c r="P8647">
        <v>0</v>
      </c>
      <c r="Q8647">
        <v>1</v>
      </c>
      <c r="R8647">
        <v>0</v>
      </c>
      <c r="S8647">
        <v>0</v>
      </c>
      <c r="T8647">
        <v>0</v>
      </c>
      <c r="U8647">
        <v>1.048889</v>
      </c>
    </row>
    <row r="8648" spans="1:21" x14ac:dyDescent="0.25">
      <c r="A8648" t="s">
        <v>32465</v>
      </c>
      <c r="B8648">
        <v>1</v>
      </c>
      <c r="C8648" t="s">
        <v>78</v>
      </c>
      <c r="D8648" t="s">
        <v>91</v>
      </c>
      <c r="E8648" t="s">
        <v>32466</v>
      </c>
      <c r="F8648" t="s">
        <v>4991</v>
      </c>
      <c r="G8648" t="s">
        <v>71</v>
      </c>
      <c r="H8648" t="s">
        <v>129</v>
      </c>
      <c r="I8648" t="s">
        <v>22</v>
      </c>
      <c r="J8648" t="s">
        <v>141</v>
      </c>
      <c r="K8648" t="s">
        <v>32467</v>
      </c>
      <c r="L8648" t="s">
        <v>32468</v>
      </c>
      <c r="M8648">
        <v>2.5141666659999999</v>
      </c>
      <c r="N8648">
        <v>0</v>
      </c>
      <c r="O8648">
        <v>0</v>
      </c>
      <c r="P8648">
        <v>0</v>
      </c>
      <c r="Q8648">
        <v>1</v>
      </c>
      <c r="R8648">
        <v>0</v>
      </c>
      <c r="S8648">
        <v>0</v>
      </c>
      <c r="T8648">
        <v>0</v>
      </c>
      <c r="U8648">
        <v>2.514167</v>
      </c>
    </row>
    <row r="8649" spans="1:21" x14ac:dyDescent="0.25">
      <c r="A8649" t="s">
        <v>32469</v>
      </c>
      <c r="B8649">
        <v>1</v>
      </c>
      <c r="C8649" t="s">
        <v>79</v>
      </c>
      <c r="D8649" t="s">
        <v>110</v>
      </c>
      <c r="E8649" t="s">
        <v>32470</v>
      </c>
      <c r="F8649" t="s">
        <v>5470</v>
      </c>
      <c r="G8649" t="s">
        <v>71</v>
      </c>
      <c r="H8649" t="s">
        <v>129</v>
      </c>
      <c r="I8649" t="s">
        <v>22</v>
      </c>
      <c r="J8649" t="s">
        <v>141</v>
      </c>
      <c r="K8649" t="s">
        <v>32471</v>
      </c>
      <c r="L8649" t="s">
        <v>32472</v>
      </c>
      <c r="M8649">
        <v>0.99305555499999998</v>
      </c>
      <c r="N8649">
        <v>0</v>
      </c>
      <c r="O8649">
        <v>0</v>
      </c>
      <c r="P8649">
        <v>1</v>
      </c>
      <c r="Q8649">
        <v>41</v>
      </c>
      <c r="R8649">
        <v>0</v>
      </c>
      <c r="S8649">
        <v>0</v>
      </c>
      <c r="T8649">
        <v>0.99305600000000005</v>
      </c>
      <c r="U8649">
        <v>40.715277999999998</v>
      </c>
    </row>
    <row r="8650" spans="1:21" x14ac:dyDescent="0.25">
      <c r="A8650" t="s">
        <v>32473</v>
      </c>
      <c r="B8650">
        <v>1</v>
      </c>
      <c r="C8650" t="s">
        <v>79</v>
      </c>
      <c r="D8650" t="s">
        <v>110</v>
      </c>
      <c r="E8650" t="s">
        <v>32474</v>
      </c>
      <c r="F8650" t="s">
        <v>2199</v>
      </c>
      <c r="G8650" t="s">
        <v>72</v>
      </c>
      <c r="H8650" t="s">
        <v>129</v>
      </c>
      <c r="I8650" t="s">
        <v>24</v>
      </c>
      <c r="J8650" t="s">
        <v>141</v>
      </c>
      <c r="K8650" t="s">
        <v>25366</v>
      </c>
      <c r="L8650" t="s">
        <v>32475</v>
      </c>
      <c r="M8650">
        <v>1.35</v>
      </c>
      <c r="N8650">
        <v>0</v>
      </c>
      <c r="O8650">
        <v>0</v>
      </c>
      <c r="P8650">
        <v>29</v>
      </c>
      <c r="Q8650">
        <v>582</v>
      </c>
      <c r="R8650">
        <v>0</v>
      </c>
      <c r="S8650">
        <v>0</v>
      </c>
      <c r="T8650">
        <v>39.15</v>
      </c>
      <c r="U8650">
        <v>785.7</v>
      </c>
    </row>
    <row r="8651" spans="1:21" x14ac:dyDescent="0.25">
      <c r="A8651" t="s">
        <v>32476</v>
      </c>
      <c r="B8651">
        <v>1</v>
      </c>
      <c r="C8651" t="s">
        <v>79</v>
      </c>
      <c r="D8651" t="s">
        <v>110</v>
      </c>
      <c r="E8651" t="s">
        <v>1672</v>
      </c>
      <c r="F8651" t="s">
        <v>140</v>
      </c>
      <c r="G8651" t="s">
        <v>72</v>
      </c>
      <c r="H8651" t="s">
        <v>129</v>
      </c>
      <c r="I8651" t="s">
        <v>22</v>
      </c>
      <c r="J8651" t="s">
        <v>141</v>
      </c>
      <c r="K8651" t="s">
        <v>32477</v>
      </c>
      <c r="L8651" t="s">
        <v>32478</v>
      </c>
      <c r="M8651">
        <v>0.52</v>
      </c>
      <c r="N8651">
        <v>0</v>
      </c>
      <c r="O8651">
        <v>0</v>
      </c>
      <c r="P8651">
        <v>29</v>
      </c>
      <c r="Q8651">
        <v>582</v>
      </c>
      <c r="R8651">
        <v>0</v>
      </c>
      <c r="S8651">
        <v>0</v>
      </c>
      <c r="T8651">
        <v>15.08</v>
      </c>
      <c r="U8651">
        <v>302.64</v>
      </c>
    </row>
    <row r="8652" spans="1:21" x14ac:dyDescent="0.25">
      <c r="A8652" t="s">
        <v>32479</v>
      </c>
      <c r="B8652">
        <v>1</v>
      </c>
      <c r="C8652" t="s">
        <v>79</v>
      </c>
      <c r="D8652" t="s">
        <v>110</v>
      </c>
      <c r="E8652" t="s">
        <v>32474</v>
      </c>
      <c r="F8652" t="s">
        <v>140</v>
      </c>
      <c r="G8652" t="s">
        <v>72</v>
      </c>
      <c r="H8652" t="s">
        <v>129</v>
      </c>
      <c r="I8652" t="s">
        <v>22</v>
      </c>
      <c r="J8652" t="s">
        <v>141</v>
      </c>
      <c r="K8652" t="s">
        <v>32480</v>
      </c>
      <c r="L8652" t="s">
        <v>32481</v>
      </c>
      <c r="M8652">
        <v>0.69666666600000005</v>
      </c>
      <c r="N8652">
        <v>0</v>
      </c>
      <c r="O8652">
        <v>0</v>
      </c>
      <c r="P8652">
        <v>29</v>
      </c>
      <c r="Q8652">
        <v>582</v>
      </c>
      <c r="R8652">
        <v>0</v>
      </c>
      <c r="S8652">
        <v>0</v>
      </c>
      <c r="T8652">
        <v>20.203333000000001</v>
      </c>
      <c r="U8652">
        <v>405.46</v>
      </c>
    </row>
    <row r="8653" spans="1:21" x14ac:dyDescent="0.25">
      <c r="A8653" t="s">
        <v>32482</v>
      </c>
      <c r="B8653">
        <v>1</v>
      </c>
      <c r="C8653" t="s">
        <v>79</v>
      </c>
      <c r="D8653" t="s">
        <v>110</v>
      </c>
      <c r="E8653" t="s">
        <v>32474</v>
      </c>
      <c r="F8653" t="s">
        <v>140</v>
      </c>
      <c r="G8653" t="s">
        <v>72</v>
      </c>
      <c r="H8653" t="s">
        <v>168</v>
      </c>
      <c r="I8653" t="s">
        <v>22</v>
      </c>
      <c r="J8653" t="s">
        <v>141</v>
      </c>
      <c r="K8653" t="s">
        <v>32483</v>
      </c>
      <c r="L8653" t="s">
        <v>32484</v>
      </c>
      <c r="M8653">
        <v>1.9444444000000002E-2</v>
      </c>
      <c r="N8653">
        <v>0</v>
      </c>
      <c r="O8653">
        <v>0</v>
      </c>
      <c r="P8653">
        <v>1</v>
      </c>
      <c r="Q8653">
        <v>18</v>
      </c>
      <c r="R8653">
        <v>0</v>
      </c>
      <c r="S8653">
        <v>0</v>
      </c>
      <c r="T8653">
        <v>1.9443999999999999E-2</v>
      </c>
      <c r="U8653">
        <v>0.35</v>
      </c>
    </row>
    <row r="8654" spans="1:21" x14ac:dyDescent="0.25">
      <c r="A8654" t="s">
        <v>32485</v>
      </c>
      <c r="B8654">
        <v>1</v>
      </c>
      <c r="C8654" t="s">
        <v>79</v>
      </c>
      <c r="D8654" t="s">
        <v>110</v>
      </c>
      <c r="E8654" t="s">
        <v>1672</v>
      </c>
      <c r="F8654" t="s">
        <v>140</v>
      </c>
      <c r="G8654" t="s">
        <v>72</v>
      </c>
      <c r="H8654" t="s">
        <v>129</v>
      </c>
      <c r="I8654" t="s">
        <v>22</v>
      </c>
      <c r="J8654" t="s">
        <v>141</v>
      </c>
      <c r="K8654" t="s">
        <v>32486</v>
      </c>
      <c r="L8654" t="s">
        <v>32487</v>
      </c>
      <c r="M8654">
        <v>0.226944444</v>
      </c>
      <c r="N8654">
        <v>0</v>
      </c>
      <c r="O8654">
        <v>0</v>
      </c>
      <c r="P8654">
        <v>1</v>
      </c>
      <c r="Q8654">
        <v>49</v>
      </c>
      <c r="R8654">
        <v>0</v>
      </c>
      <c r="S8654">
        <v>0</v>
      </c>
      <c r="T8654">
        <v>0.22694400000000001</v>
      </c>
      <c r="U8654">
        <v>11.120278000000001</v>
      </c>
    </row>
    <row r="8655" spans="1:21" x14ac:dyDescent="0.25">
      <c r="A8655" t="s">
        <v>32488</v>
      </c>
      <c r="B8655">
        <v>1</v>
      </c>
      <c r="C8655" t="s">
        <v>79</v>
      </c>
      <c r="D8655" t="s">
        <v>110</v>
      </c>
      <c r="E8655" t="s">
        <v>32474</v>
      </c>
      <c r="F8655" t="s">
        <v>140</v>
      </c>
      <c r="G8655" t="s">
        <v>72</v>
      </c>
      <c r="H8655" t="s">
        <v>129</v>
      </c>
      <c r="I8655" t="s">
        <v>22</v>
      </c>
      <c r="J8655" t="s">
        <v>141</v>
      </c>
      <c r="K8655" t="s">
        <v>32489</v>
      </c>
      <c r="L8655" t="s">
        <v>32490</v>
      </c>
      <c r="M8655">
        <v>0.39</v>
      </c>
      <c r="N8655">
        <v>0</v>
      </c>
      <c r="O8655">
        <v>0</v>
      </c>
      <c r="P8655">
        <v>29</v>
      </c>
      <c r="Q8655">
        <v>582</v>
      </c>
      <c r="R8655">
        <v>0</v>
      </c>
      <c r="S8655">
        <v>0</v>
      </c>
      <c r="T8655">
        <v>11.31</v>
      </c>
      <c r="U8655">
        <v>226.98</v>
      </c>
    </row>
    <row r="8656" spans="1:21" x14ac:dyDescent="0.25">
      <c r="A8656" t="s">
        <v>32491</v>
      </c>
      <c r="B8656">
        <v>1</v>
      </c>
      <c r="C8656" t="s">
        <v>79</v>
      </c>
      <c r="D8656" t="s">
        <v>110</v>
      </c>
      <c r="E8656" t="s">
        <v>1672</v>
      </c>
      <c r="F8656" t="s">
        <v>140</v>
      </c>
      <c r="G8656" t="s">
        <v>72</v>
      </c>
      <c r="H8656" t="s">
        <v>129</v>
      </c>
      <c r="I8656" t="s">
        <v>22</v>
      </c>
      <c r="J8656" t="s">
        <v>141</v>
      </c>
      <c r="K8656" t="s">
        <v>32492</v>
      </c>
      <c r="L8656" t="s">
        <v>32493</v>
      </c>
      <c r="M8656">
        <v>0.99416666600000003</v>
      </c>
      <c r="N8656">
        <v>0</v>
      </c>
      <c r="O8656">
        <v>0</v>
      </c>
      <c r="P8656">
        <v>1</v>
      </c>
      <c r="Q8656">
        <v>41</v>
      </c>
      <c r="R8656">
        <v>0</v>
      </c>
      <c r="S8656">
        <v>0</v>
      </c>
      <c r="T8656">
        <v>0.99416700000000002</v>
      </c>
      <c r="U8656">
        <v>40.760832999999998</v>
      </c>
    </row>
    <row r="8657" spans="1:21" x14ac:dyDescent="0.25">
      <c r="A8657" t="s">
        <v>32494</v>
      </c>
      <c r="B8657">
        <v>1</v>
      </c>
      <c r="C8657" t="s">
        <v>79</v>
      </c>
      <c r="D8657" t="s">
        <v>110</v>
      </c>
      <c r="E8657" t="s">
        <v>32495</v>
      </c>
      <c r="F8657" t="s">
        <v>3531</v>
      </c>
      <c r="G8657" t="s">
        <v>72</v>
      </c>
      <c r="H8657" t="s">
        <v>129</v>
      </c>
      <c r="I8657" t="s">
        <v>22</v>
      </c>
      <c r="J8657" t="s">
        <v>141</v>
      </c>
      <c r="K8657" t="s">
        <v>32496</v>
      </c>
      <c r="L8657" t="s">
        <v>32497</v>
      </c>
      <c r="M8657">
        <v>7.7491666659999998</v>
      </c>
      <c r="N8657">
        <v>0</v>
      </c>
      <c r="O8657">
        <v>0</v>
      </c>
      <c r="P8657">
        <v>1</v>
      </c>
      <c r="Q8657">
        <v>0</v>
      </c>
      <c r="R8657">
        <v>0</v>
      </c>
      <c r="S8657">
        <v>0</v>
      </c>
      <c r="T8657">
        <v>7.7491669999999999</v>
      </c>
      <c r="U8657">
        <v>0</v>
      </c>
    </row>
    <row r="8658" spans="1:21" x14ac:dyDescent="0.25">
      <c r="A8658" t="s">
        <v>32498</v>
      </c>
      <c r="B8658">
        <v>1</v>
      </c>
      <c r="C8658" t="s">
        <v>78</v>
      </c>
      <c r="D8658" t="s">
        <v>105</v>
      </c>
      <c r="E8658" t="s">
        <v>32499</v>
      </c>
      <c r="F8658" t="s">
        <v>4986</v>
      </c>
      <c r="G8658" t="s">
        <v>71</v>
      </c>
      <c r="H8658" t="s">
        <v>129</v>
      </c>
      <c r="I8658" t="s">
        <v>22</v>
      </c>
      <c r="J8658" t="s">
        <v>141</v>
      </c>
      <c r="K8658" t="s">
        <v>32500</v>
      </c>
      <c r="L8658" t="s">
        <v>32501</v>
      </c>
      <c r="M8658">
        <v>2.650555555</v>
      </c>
      <c r="N8658">
        <v>0</v>
      </c>
      <c r="O8658">
        <v>0</v>
      </c>
      <c r="P8658">
        <v>0</v>
      </c>
      <c r="Q8658">
        <v>1</v>
      </c>
      <c r="R8658">
        <v>0</v>
      </c>
      <c r="S8658">
        <v>0</v>
      </c>
      <c r="T8658">
        <v>0</v>
      </c>
      <c r="U8658">
        <v>2.6505559999999999</v>
      </c>
    </row>
    <row r="8659" spans="1:21" x14ac:dyDescent="0.25">
      <c r="A8659" t="s">
        <v>32502</v>
      </c>
      <c r="B8659">
        <v>1</v>
      </c>
      <c r="C8659" t="s">
        <v>78</v>
      </c>
      <c r="D8659" t="s">
        <v>98</v>
      </c>
      <c r="E8659" t="s">
        <v>26401</v>
      </c>
      <c r="F8659" t="s">
        <v>140</v>
      </c>
      <c r="G8659" t="s">
        <v>72</v>
      </c>
      <c r="H8659" t="s">
        <v>129</v>
      </c>
      <c r="I8659" t="s">
        <v>22</v>
      </c>
      <c r="J8659" t="s">
        <v>141</v>
      </c>
      <c r="K8659" t="s">
        <v>32503</v>
      </c>
      <c r="L8659" t="s">
        <v>32504</v>
      </c>
      <c r="M8659">
        <v>0.42555555499999997</v>
      </c>
      <c r="N8659">
        <v>0</v>
      </c>
      <c r="O8659">
        <v>1948</v>
      </c>
      <c r="P8659">
        <v>92</v>
      </c>
      <c r="Q8659">
        <v>237</v>
      </c>
      <c r="R8659">
        <v>0</v>
      </c>
      <c r="S8659">
        <v>828.98222099999998</v>
      </c>
      <c r="T8659">
        <v>39.151111</v>
      </c>
      <c r="U8659">
        <v>100.856667</v>
      </c>
    </row>
    <row r="8660" spans="1:21" x14ac:dyDescent="0.25">
      <c r="A8660" t="s">
        <v>32505</v>
      </c>
      <c r="B8660">
        <v>1</v>
      </c>
      <c r="C8660" t="s">
        <v>78</v>
      </c>
      <c r="D8660" t="s">
        <v>105</v>
      </c>
      <c r="E8660" t="s">
        <v>32506</v>
      </c>
      <c r="F8660" t="s">
        <v>5829</v>
      </c>
      <c r="G8660" t="s">
        <v>72</v>
      </c>
      <c r="H8660" t="s">
        <v>129</v>
      </c>
      <c r="I8660" t="s">
        <v>22</v>
      </c>
      <c r="J8660" t="s">
        <v>141</v>
      </c>
      <c r="K8660" t="s">
        <v>32507</v>
      </c>
      <c r="L8660" t="s">
        <v>5252</v>
      </c>
      <c r="M8660">
        <v>0.20388888799999999</v>
      </c>
      <c r="N8660">
        <v>2</v>
      </c>
      <c r="O8660">
        <v>452</v>
      </c>
      <c r="P8660">
        <v>0</v>
      </c>
      <c r="Q8660">
        <v>0</v>
      </c>
      <c r="R8660">
        <v>0.40777799999999997</v>
      </c>
      <c r="S8660">
        <v>92.157776999999996</v>
      </c>
      <c r="T8660">
        <v>0</v>
      </c>
      <c r="U8660">
        <v>0</v>
      </c>
    </row>
    <row r="8661" spans="1:21" x14ac:dyDescent="0.25">
      <c r="A8661" t="s">
        <v>32508</v>
      </c>
      <c r="B8661">
        <v>1</v>
      </c>
      <c r="C8661" t="s">
        <v>78</v>
      </c>
      <c r="D8661" t="s">
        <v>92</v>
      </c>
      <c r="E8661" t="s">
        <v>12521</v>
      </c>
      <c r="F8661" t="s">
        <v>5748</v>
      </c>
      <c r="G8661" t="s">
        <v>71</v>
      </c>
      <c r="H8661" t="s">
        <v>129</v>
      </c>
      <c r="I8661" t="s">
        <v>22</v>
      </c>
      <c r="J8661" t="s">
        <v>141</v>
      </c>
      <c r="K8661" t="s">
        <v>32509</v>
      </c>
      <c r="L8661" t="s">
        <v>32510</v>
      </c>
      <c r="M8661">
        <v>0.39638888799999999</v>
      </c>
      <c r="N8661">
        <v>1</v>
      </c>
      <c r="O8661">
        <v>672</v>
      </c>
      <c r="P8661">
        <v>0</v>
      </c>
      <c r="Q8661">
        <v>0</v>
      </c>
      <c r="R8661">
        <v>0.39638899999999999</v>
      </c>
      <c r="S8661">
        <v>266.373333</v>
      </c>
      <c r="T8661">
        <v>0</v>
      </c>
      <c r="U8661">
        <v>0</v>
      </c>
    </row>
    <row r="8662" spans="1:21" x14ac:dyDescent="0.25">
      <c r="A8662" t="s">
        <v>32511</v>
      </c>
      <c r="B8662">
        <v>1</v>
      </c>
      <c r="C8662" t="s">
        <v>79</v>
      </c>
      <c r="D8662" t="s">
        <v>112</v>
      </c>
      <c r="E8662" t="s">
        <v>29444</v>
      </c>
      <c r="F8662" t="s">
        <v>4986</v>
      </c>
      <c r="G8662" t="s">
        <v>71</v>
      </c>
      <c r="H8662" t="s">
        <v>129</v>
      </c>
      <c r="I8662" t="s">
        <v>22</v>
      </c>
      <c r="J8662" t="s">
        <v>141</v>
      </c>
      <c r="K8662" t="s">
        <v>32512</v>
      </c>
      <c r="L8662" t="s">
        <v>32513</v>
      </c>
      <c r="M8662">
        <v>0.53388888800000001</v>
      </c>
      <c r="N8662">
        <v>0</v>
      </c>
      <c r="O8662">
        <v>0</v>
      </c>
      <c r="P8662">
        <v>0</v>
      </c>
      <c r="Q8662">
        <v>55</v>
      </c>
      <c r="R8662">
        <v>0</v>
      </c>
      <c r="S8662">
        <v>0</v>
      </c>
      <c r="T8662">
        <v>0</v>
      </c>
      <c r="U8662">
        <v>29.363889</v>
      </c>
    </row>
    <row r="8663" spans="1:21" x14ac:dyDescent="0.25">
      <c r="A8663" t="s">
        <v>32514</v>
      </c>
      <c r="B8663">
        <v>1</v>
      </c>
      <c r="C8663" t="s">
        <v>78</v>
      </c>
      <c r="D8663" t="s">
        <v>91</v>
      </c>
      <c r="E8663" t="s">
        <v>32515</v>
      </c>
      <c r="F8663" t="s">
        <v>4991</v>
      </c>
      <c r="G8663" t="s">
        <v>71</v>
      </c>
      <c r="H8663" t="s">
        <v>129</v>
      </c>
      <c r="I8663" t="s">
        <v>22</v>
      </c>
      <c r="J8663" t="s">
        <v>141</v>
      </c>
      <c r="K8663" t="s">
        <v>32516</v>
      </c>
      <c r="L8663" t="s">
        <v>32517</v>
      </c>
      <c r="M8663">
        <v>3.5680555549999999</v>
      </c>
      <c r="N8663">
        <v>0</v>
      </c>
      <c r="O8663">
        <v>1</v>
      </c>
      <c r="P8663">
        <v>0</v>
      </c>
      <c r="Q8663">
        <v>0</v>
      </c>
      <c r="R8663">
        <v>0</v>
      </c>
      <c r="S8663">
        <v>3.5680559999999999</v>
      </c>
      <c r="T8663">
        <v>0</v>
      </c>
      <c r="U8663">
        <v>0</v>
      </c>
    </row>
    <row r="8664" spans="1:21" x14ac:dyDescent="0.25">
      <c r="A8664" t="s">
        <v>32518</v>
      </c>
      <c r="B8664">
        <v>1</v>
      </c>
      <c r="C8664" t="s">
        <v>78</v>
      </c>
      <c r="D8664" t="s">
        <v>91</v>
      </c>
      <c r="E8664" t="s">
        <v>32519</v>
      </c>
      <c r="F8664" t="s">
        <v>4991</v>
      </c>
      <c r="G8664" t="s">
        <v>71</v>
      </c>
      <c r="H8664" t="s">
        <v>129</v>
      </c>
      <c r="I8664" t="s">
        <v>22</v>
      </c>
      <c r="J8664" t="s">
        <v>141</v>
      </c>
      <c r="K8664" t="s">
        <v>32520</v>
      </c>
      <c r="L8664" t="s">
        <v>32521</v>
      </c>
      <c r="M8664">
        <v>2.4794444439999999</v>
      </c>
      <c r="N8664">
        <v>0</v>
      </c>
      <c r="O8664">
        <v>1</v>
      </c>
      <c r="P8664">
        <v>0</v>
      </c>
      <c r="Q8664">
        <v>0</v>
      </c>
      <c r="R8664">
        <v>0</v>
      </c>
      <c r="S8664">
        <v>2.479444</v>
      </c>
      <c r="T8664">
        <v>0</v>
      </c>
      <c r="U8664">
        <v>0</v>
      </c>
    </row>
    <row r="8665" spans="1:21" x14ac:dyDescent="0.25">
      <c r="A8665" t="s">
        <v>32522</v>
      </c>
      <c r="B8665">
        <v>1</v>
      </c>
      <c r="C8665" t="s">
        <v>78</v>
      </c>
      <c r="D8665" t="s">
        <v>102</v>
      </c>
      <c r="E8665" t="s">
        <v>32523</v>
      </c>
      <c r="F8665" t="s">
        <v>154</v>
      </c>
      <c r="G8665" t="s">
        <v>72</v>
      </c>
      <c r="H8665" t="s">
        <v>129</v>
      </c>
      <c r="I8665" t="s">
        <v>22</v>
      </c>
      <c r="J8665" t="s">
        <v>141</v>
      </c>
      <c r="K8665" t="s">
        <v>32524</v>
      </c>
      <c r="L8665" t="s">
        <v>32525</v>
      </c>
      <c r="M8665">
        <v>5.5555555E-2</v>
      </c>
      <c r="N8665">
        <v>0</v>
      </c>
      <c r="O8665">
        <v>0</v>
      </c>
      <c r="P8665">
        <v>155</v>
      </c>
      <c r="Q8665">
        <v>3167</v>
      </c>
      <c r="R8665">
        <v>0</v>
      </c>
      <c r="S8665">
        <v>0</v>
      </c>
      <c r="T8665">
        <v>8.6111109999999993</v>
      </c>
      <c r="U8665">
        <v>175.94444300000001</v>
      </c>
    </row>
    <row r="8666" spans="1:21" x14ac:dyDescent="0.25">
      <c r="A8666" t="s">
        <v>32526</v>
      </c>
      <c r="B8666">
        <v>1</v>
      </c>
      <c r="C8666" t="s">
        <v>78</v>
      </c>
      <c r="D8666" t="s">
        <v>83</v>
      </c>
      <c r="E8666" t="s">
        <v>32527</v>
      </c>
      <c r="F8666" t="s">
        <v>5417</v>
      </c>
      <c r="G8666" t="s">
        <v>71</v>
      </c>
      <c r="H8666" t="s">
        <v>129</v>
      </c>
      <c r="I8666" t="s">
        <v>22</v>
      </c>
      <c r="J8666" t="s">
        <v>141</v>
      </c>
      <c r="K8666" t="s">
        <v>32528</v>
      </c>
      <c r="L8666" t="s">
        <v>32529</v>
      </c>
      <c r="M8666">
        <v>2.332222222</v>
      </c>
      <c r="N8666">
        <v>0</v>
      </c>
      <c r="O8666">
        <v>7</v>
      </c>
      <c r="P8666">
        <v>0</v>
      </c>
      <c r="Q8666">
        <v>0</v>
      </c>
      <c r="R8666">
        <v>0</v>
      </c>
      <c r="S8666">
        <v>16.325555999999999</v>
      </c>
      <c r="T8666">
        <v>0</v>
      </c>
      <c r="U8666">
        <v>0</v>
      </c>
    </row>
    <row r="8667" spans="1:21" x14ac:dyDescent="0.25">
      <c r="A8667" t="s">
        <v>32530</v>
      </c>
      <c r="B8667">
        <v>1</v>
      </c>
      <c r="C8667" t="s">
        <v>78</v>
      </c>
      <c r="D8667" t="s">
        <v>83</v>
      </c>
      <c r="E8667" t="s">
        <v>32531</v>
      </c>
      <c r="F8667" t="s">
        <v>6310</v>
      </c>
      <c r="G8667" t="s">
        <v>71</v>
      </c>
      <c r="H8667" t="s">
        <v>129</v>
      </c>
      <c r="I8667" t="s">
        <v>22</v>
      </c>
      <c r="J8667" t="s">
        <v>141</v>
      </c>
      <c r="K8667" t="s">
        <v>32532</v>
      </c>
      <c r="L8667" t="s">
        <v>32533</v>
      </c>
      <c r="M8667">
        <v>5.4816666659999997</v>
      </c>
      <c r="N8667">
        <v>0</v>
      </c>
      <c r="O8667">
        <v>99</v>
      </c>
      <c r="P8667">
        <v>0</v>
      </c>
      <c r="Q8667">
        <v>0</v>
      </c>
      <c r="R8667">
        <v>0</v>
      </c>
      <c r="S8667">
        <v>542.68499999999995</v>
      </c>
      <c r="T8667">
        <v>0</v>
      </c>
      <c r="U8667">
        <v>0</v>
      </c>
    </row>
    <row r="8668" spans="1:21" x14ac:dyDescent="0.25">
      <c r="A8668" t="s">
        <v>32534</v>
      </c>
      <c r="B8668">
        <v>1</v>
      </c>
      <c r="C8668" t="s">
        <v>78</v>
      </c>
      <c r="D8668" t="s">
        <v>83</v>
      </c>
      <c r="E8668" t="s">
        <v>32535</v>
      </c>
      <c r="F8668" t="s">
        <v>5070</v>
      </c>
      <c r="G8668" t="s">
        <v>71</v>
      </c>
      <c r="H8668" t="s">
        <v>129</v>
      </c>
      <c r="I8668" t="s">
        <v>22</v>
      </c>
      <c r="J8668" t="s">
        <v>141</v>
      </c>
      <c r="K8668" t="s">
        <v>32536</v>
      </c>
      <c r="L8668" t="s">
        <v>32537</v>
      </c>
      <c r="M8668">
        <v>7.1161111110000004</v>
      </c>
      <c r="N8668">
        <v>0</v>
      </c>
      <c r="O8668">
        <v>22</v>
      </c>
      <c r="P8668">
        <v>0</v>
      </c>
      <c r="Q8668">
        <v>0</v>
      </c>
      <c r="R8668">
        <v>0</v>
      </c>
      <c r="S8668">
        <v>156.55444399999999</v>
      </c>
      <c r="T8668">
        <v>0</v>
      </c>
      <c r="U8668">
        <v>0</v>
      </c>
    </row>
    <row r="8669" spans="1:21" x14ac:dyDescent="0.25">
      <c r="A8669" t="s">
        <v>32538</v>
      </c>
      <c r="B8669">
        <v>1</v>
      </c>
      <c r="C8669" t="s">
        <v>78</v>
      </c>
      <c r="D8669" t="s">
        <v>83</v>
      </c>
      <c r="E8669" t="s">
        <v>32539</v>
      </c>
      <c r="F8669" t="s">
        <v>5842</v>
      </c>
      <c r="G8669" t="s">
        <v>71</v>
      </c>
      <c r="H8669" t="s">
        <v>129</v>
      </c>
      <c r="I8669" t="s">
        <v>22</v>
      </c>
      <c r="J8669" t="s">
        <v>141</v>
      </c>
      <c r="K8669" t="s">
        <v>32540</v>
      </c>
      <c r="L8669" t="s">
        <v>32541</v>
      </c>
      <c r="M8669">
        <v>1.4211111110000001</v>
      </c>
      <c r="N8669">
        <v>0</v>
      </c>
      <c r="O8669">
        <v>73</v>
      </c>
      <c r="P8669">
        <v>0</v>
      </c>
      <c r="Q8669">
        <v>0</v>
      </c>
      <c r="R8669">
        <v>0</v>
      </c>
      <c r="S8669">
        <v>103.741111</v>
      </c>
      <c r="T8669">
        <v>0</v>
      </c>
      <c r="U8669">
        <v>0</v>
      </c>
    </row>
    <row r="8670" spans="1:21" x14ac:dyDescent="0.25">
      <c r="A8670" t="s">
        <v>32542</v>
      </c>
      <c r="B8670">
        <v>1</v>
      </c>
      <c r="C8670" t="s">
        <v>78</v>
      </c>
      <c r="D8670" t="s">
        <v>83</v>
      </c>
      <c r="E8670" t="s">
        <v>32531</v>
      </c>
      <c r="F8670" t="s">
        <v>5842</v>
      </c>
      <c r="G8670" t="s">
        <v>71</v>
      </c>
      <c r="H8670" t="s">
        <v>129</v>
      </c>
      <c r="I8670" t="s">
        <v>22</v>
      </c>
      <c r="J8670" t="s">
        <v>141</v>
      </c>
      <c r="K8670" t="s">
        <v>32543</v>
      </c>
      <c r="L8670" t="s">
        <v>32544</v>
      </c>
      <c r="M8670">
        <v>3.5866666660000002</v>
      </c>
      <c r="N8670">
        <v>0</v>
      </c>
      <c r="O8670">
        <v>99</v>
      </c>
      <c r="P8670">
        <v>0</v>
      </c>
      <c r="Q8670">
        <v>0</v>
      </c>
      <c r="R8670">
        <v>0</v>
      </c>
      <c r="S8670">
        <v>355.08</v>
      </c>
      <c r="T8670">
        <v>0</v>
      </c>
      <c r="U8670">
        <v>0</v>
      </c>
    </row>
    <row r="8671" spans="1:21" x14ac:dyDescent="0.25">
      <c r="A8671" t="s">
        <v>32545</v>
      </c>
      <c r="B8671">
        <v>1</v>
      </c>
      <c r="C8671" t="s">
        <v>78</v>
      </c>
      <c r="D8671" t="s">
        <v>103</v>
      </c>
      <c r="E8671" t="s">
        <v>32546</v>
      </c>
      <c r="F8671" t="s">
        <v>177</v>
      </c>
      <c r="G8671" t="s">
        <v>72</v>
      </c>
      <c r="H8671" t="s">
        <v>129</v>
      </c>
      <c r="I8671" t="s">
        <v>22</v>
      </c>
      <c r="J8671" t="s">
        <v>130</v>
      </c>
      <c r="K8671" t="s">
        <v>32547</v>
      </c>
      <c r="L8671" t="s">
        <v>32548</v>
      </c>
      <c r="M8671">
        <v>9.2965036110000003</v>
      </c>
      <c r="N8671">
        <v>1</v>
      </c>
      <c r="O8671">
        <v>0</v>
      </c>
      <c r="P8671">
        <v>0</v>
      </c>
      <c r="Q8671">
        <v>0</v>
      </c>
      <c r="R8671">
        <v>9.2965040000000005</v>
      </c>
      <c r="S8671">
        <v>0</v>
      </c>
      <c r="T8671">
        <v>0</v>
      </c>
      <c r="U8671">
        <v>0</v>
      </c>
    </row>
    <row r="8672" spans="1:21" x14ac:dyDescent="0.25">
      <c r="A8672" t="s">
        <v>32549</v>
      </c>
      <c r="B8672">
        <v>1</v>
      </c>
      <c r="C8672" t="s">
        <v>78</v>
      </c>
      <c r="D8672" t="s">
        <v>92</v>
      </c>
      <c r="E8672" t="s">
        <v>32550</v>
      </c>
      <c r="F8672" t="s">
        <v>5470</v>
      </c>
      <c r="G8672" t="s">
        <v>71</v>
      </c>
      <c r="H8672" t="s">
        <v>129</v>
      </c>
      <c r="I8672" t="s">
        <v>22</v>
      </c>
      <c r="J8672" t="s">
        <v>141</v>
      </c>
      <c r="K8672" t="s">
        <v>32551</v>
      </c>
      <c r="L8672" t="s">
        <v>32552</v>
      </c>
      <c r="M8672">
        <v>1.1458333329999999</v>
      </c>
      <c r="N8672">
        <v>0</v>
      </c>
      <c r="O8672">
        <v>0</v>
      </c>
      <c r="P8672">
        <v>0</v>
      </c>
      <c r="Q8672">
        <v>14</v>
      </c>
      <c r="R8672">
        <v>0</v>
      </c>
      <c r="S8672">
        <v>0</v>
      </c>
      <c r="T8672">
        <v>0</v>
      </c>
      <c r="U8672">
        <v>16.041667</v>
      </c>
    </row>
    <row r="8673" spans="1:21" x14ac:dyDescent="0.25">
      <c r="A8673" t="s">
        <v>32553</v>
      </c>
      <c r="B8673">
        <v>1</v>
      </c>
      <c r="C8673" t="s">
        <v>78</v>
      </c>
      <c r="D8673" t="s">
        <v>92</v>
      </c>
      <c r="E8673" t="s">
        <v>32554</v>
      </c>
      <c r="F8673" t="s">
        <v>4991</v>
      </c>
      <c r="G8673" t="s">
        <v>71</v>
      </c>
      <c r="H8673" t="s">
        <v>129</v>
      </c>
      <c r="I8673" t="s">
        <v>22</v>
      </c>
      <c r="J8673" t="s">
        <v>141</v>
      </c>
      <c r="K8673" t="s">
        <v>32555</v>
      </c>
      <c r="L8673" t="s">
        <v>32556</v>
      </c>
      <c r="M8673">
        <v>2.5972222220000001</v>
      </c>
      <c r="N8673">
        <v>0</v>
      </c>
      <c r="O8673">
        <v>0</v>
      </c>
      <c r="P8673">
        <v>0</v>
      </c>
      <c r="Q8673">
        <v>1</v>
      </c>
      <c r="R8673">
        <v>0</v>
      </c>
      <c r="S8673">
        <v>0</v>
      </c>
      <c r="T8673">
        <v>0</v>
      </c>
      <c r="U8673">
        <v>2.5972219999999999</v>
      </c>
    </row>
    <row r="8674" spans="1:21" x14ac:dyDescent="0.25">
      <c r="A8674" t="s">
        <v>32557</v>
      </c>
      <c r="B8674">
        <v>1</v>
      </c>
      <c r="C8674" t="s">
        <v>78</v>
      </c>
      <c r="D8674" t="s">
        <v>81</v>
      </c>
      <c r="E8674" t="s">
        <v>32558</v>
      </c>
      <c r="F8674" t="s">
        <v>5012</v>
      </c>
      <c r="G8674" t="s">
        <v>72</v>
      </c>
      <c r="H8674" t="s">
        <v>129</v>
      </c>
      <c r="I8674" t="s">
        <v>22</v>
      </c>
      <c r="J8674" t="s">
        <v>141</v>
      </c>
      <c r="K8674" t="s">
        <v>32559</v>
      </c>
      <c r="L8674" t="s">
        <v>32560</v>
      </c>
      <c r="M8674">
        <v>7.4294444439999996</v>
      </c>
      <c r="N8674">
        <v>0</v>
      </c>
      <c r="O8674">
        <v>0</v>
      </c>
      <c r="P8674">
        <v>1</v>
      </c>
      <c r="Q8674">
        <v>85</v>
      </c>
      <c r="R8674">
        <v>0</v>
      </c>
      <c r="S8674">
        <v>0</v>
      </c>
      <c r="T8674">
        <v>7.4294440000000002</v>
      </c>
      <c r="U8674">
        <v>631.50277800000003</v>
      </c>
    </row>
    <row r="8675" spans="1:21" x14ac:dyDescent="0.25">
      <c r="A8675" t="s">
        <v>32561</v>
      </c>
      <c r="B8675">
        <v>1</v>
      </c>
      <c r="C8675" t="s">
        <v>78</v>
      </c>
      <c r="D8675" t="s">
        <v>93</v>
      </c>
      <c r="E8675" t="s">
        <v>13510</v>
      </c>
      <c r="F8675" t="s">
        <v>4986</v>
      </c>
      <c r="G8675" t="s">
        <v>71</v>
      </c>
      <c r="H8675" t="s">
        <v>129</v>
      </c>
      <c r="I8675" t="s">
        <v>22</v>
      </c>
      <c r="J8675" t="s">
        <v>141</v>
      </c>
      <c r="K8675" t="s">
        <v>32562</v>
      </c>
      <c r="L8675" t="s">
        <v>32563</v>
      </c>
      <c r="M8675">
        <v>1.003055555</v>
      </c>
      <c r="N8675">
        <v>0</v>
      </c>
      <c r="O8675">
        <v>0</v>
      </c>
      <c r="P8675">
        <v>0</v>
      </c>
      <c r="Q8675">
        <v>23</v>
      </c>
      <c r="R8675">
        <v>0</v>
      </c>
      <c r="S8675">
        <v>0</v>
      </c>
      <c r="T8675">
        <v>0</v>
      </c>
      <c r="U8675">
        <v>23.070277999999998</v>
      </c>
    </row>
    <row r="8676" spans="1:21" x14ac:dyDescent="0.25">
      <c r="A8676" t="s">
        <v>32564</v>
      </c>
      <c r="B8676">
        <v>1</v>
      </c>
      <c r="C8676" t="s">
        <v>78</v>
      </c>
      <c r="D8676" t="s">
        <v>92</v>
      </c>
      <c r="E8676" t="s">
        <v>32565</v>
      </c>
      <c r="F8676" t="s">
        <v>4996</v>
      </c>
      <c r="G8676" t="s">
        <v>71</v>
      </c>
      <c r="H8676" t="s">
        <v>129</v>
      </c>
      <c r="I8676" t="s">
        <v>22</v>
      </c>
      <c r="J8676" t="s">
        <v>141</v>
      </c>
      <c r="K8676" t="s">
        <v>32566</v>
      </c>
      <c r="L8676" t="s">
        <v>32567</v>
      </c>
      <c r="M8676">
        <v>4.9455555550000003</v>
      </c>
      <c r="N8676">
        <v>0</v>
      </c>
      <c r="O8676">
        <v>0</v>
      </c>
      <c r="P8676">
        <v>0</v>
      </c>
      <c r="Q8676">
        <v>9</v>
      </c>
      <c r="R8676">
        <v>0</v>
      </c>
      <c r="S8676">
        <v>0</v>
      </c>
      <c r="T8676">
        <v>0</v>
      </c>
      <c r="U8676">
        <v>44.51</v>
      </c>
    </row>
    <row r="8677" spans="1:21" x14ac:dyDescent="0.25">
      <c r="A8677" t="s">
        <v>32568</v>
      </c>
      <c r="B8677">
        <v>1</v>
      </c>
      <c r="C8677" t="s">
        <v>78</v>
      </c>
      <c r="D8677" t="s">
        <v>91</v>
      </c>
      <c r="E8677" t="s">
        <v>32569</v>
      </c>
      <c r="F8677" t="s">
        <v>5626</v>
      </c>
      <c r="G8677" t="s">
        <v>71</v>
      </c>
      <c r="H8677" t="s">
        <v>129</v>
      </c>
      <c r="I8677" t="s">
        <v>22</v>
      </c>
      <c r="J8677" t="s">
        <v>141</v>
      </c>
      <c r="K8677" t="s">
        <v>32570</v>
      </c>
      <c r="L8677" t="s">
        <v>32571</v>
      </c>
      <c r="M8677">
        <v>0.78249999999999997</v>
      </c>
      <c r="N8677">
        <v>0</v>
      </c>
      <c r="O8677">
        <v>45</v>
      </c>
      <c r="P8677">
        <v>0</v>
      </c>
      <c r="Q8677">
        <v>0</v>
      </c>
      <c r="R8677">
        <v>0</v>
      </c>
      <c r="S8677">
        <v>35.212499999999999</v>
      </c>
      <c r="T8677">
        <v>0</v>
      </c>
      <c r="U8677">
        <v>0</v>
      </c>
    </row>
    <row r="8678" spans="1:21" x14ac:dyDescent="0.25">
      <c r="A8678" t="s">
        <v>32572</v>
      </c>
      <c r="B8678">
        <v>1</v>
      </c>
      <c r="C8678" t="s">
        <v>78</v>
      </c>
      <c r="D8678" t="s">
        <v>105</v>
      </c>
      <c r="E8678" t="s">
        <v>32573</v>
      </c>
      <c r="F8678" t="s">
        <v>4991</v>
      </c>
      <c r="G8678" t="s">
        <v>71</v>
      </c>
      <c r="H8678" t="s">
        <v>129</v>
      </c>
      <c r="I8678" t="s">
        <v>22</v>
      </c>
      <c r="J8678" t="s">
        <v>141</v>
      </c>
      <c r="K8678" t="s">
        <v>32574</v>
      </c>
      <c r="L8678" t="s">
        <v>32575</v>
      </c>
      <c r="M8678">
        <v>1.4116666659999999</v>
      </c>
      <c r="N8678">
        <v>0</v>
      </c>
      <c r="O8678">
        <v>1</v>
      </c>
      <c r="P8678">
        <v>0</v>
      </c>
      <c r="Q8678">
        <v>0</v>
      </c>
      <c r="R8678">
        <v>0</v>
      </c>
      <c r="S8678">
        <v>1.411667</v>
      </c>
      <c r="T8678">
        <v>0</v>
      </c>
      <c r="U8678">
        <v>0</v>
      </c>
    </row>
    <row r="8679" spans="1:21" x14ac:dyDescent="0.25">
      <c r="A8679" t="s">
        <v>32576</v>
      </c>
      <c r="B8679">
        <v>1</v>
      </c>
      <c r="C8679" t="s">
        <v>79</v>
      </c>
      <c r="D8679" t="s">
        <v>113</v>
      </c>
      <c r="E8679" t="s">
        <v>32577</v>
      </c>
      <c r="F8679" t="s">
        <v>5012</v>
      </c>
      <c r="G8679" t="s">
        <v>72</v>
      </c>
      <c r="H8679" t="s">
        <v>129</v>
      </c>
      <c r="I8679" t="s">
        <v>22</v>
      </c>
      <c r="J8679" t="s">
        <v>141</v>
      </c>
      <c r="K8679" t="s">
        <v>32578</v>
      </c>
      <c r="L8679" t="s">
        <v>32579</v>
      </c>
      <c r="M8679">
        <v>8.4363888879999998</v>
      </c>
      <c r="N8679">
        <v>0</v>
      </c>
      <c r="O8679">
        <v>18</v>
      </c>
      <c r="P8679">
        <v>1</v>
      </c>
      <c r="Q8679">
        <v>3</v>
      </c>
      <c r="R8679">
        <v>0</v>
      </c>
      <c r="S8679">
        <v>151.85499999999999</v>
      </c>
      <c r="T8679">
        <v>8.4363890000000001</v>
      </c>
      <c r="U8679">
        <v>25.309166999999999</v>
      </c>
    </row>
    <row r="8680" spans="1:21" x14ac:dyDescent="0.25">
      <c r="A8680" t="s">
        <v>32580</v>
      </c>
      <c r="B8680">
        <v>1</v>
      </c>
      <c r="C8680" t="s">
        <v>78</v>
      </c>
      <c r="D8680" t="s">
        <v>99</v>
      </c>
      <c r="E8680" t="s">
        <v>32581</v>
      </c>
      <c r="F8680" t="s">
        <v>4986</v>
      </c>
      <c r="G8680" t="s">
        <v>71</v>
      </c>
      <c r="H8680" t="s">
        <v>129</v>
      </c>
      <c r="I8680" t="s">
        <v>22</v>
      </c>
      <c r="J8680" t="s">
        <v>141</v>
      </c>
      <c r="K8680" t="s">
        <v>32582</v>
      </c>
      <c r="L8680" t="s">
        <v>32583</v>
      </c>
      <c r="M8680">
        <v>1.0133333330000001</v>
      </c>
      <c r="N8680">
        <v>0</v>
      </c>
      <c r="O8680">
        <v>0</v>
      </c>
      <c r="P8680">
        <v>0</v>
      </c>
      <c r="Q8680">
        <v>23</v>
      </c>
      <c r="R8680">
        <v>0</v>
      </c>
      <c r="S8680">
        <v>0</v>
      </c>
      <c r="T8680">
        <v>0</v>
      </c>
      <c r="U8680">
        <v>23.306667000000001</v>
      </c>
    </row>
    <row r="8681" spans="1:21" x14ac:dyDescent="0.25">
      <c r="A8681" t="s">
        <v>32584</v>
      </c>
      <c r="B8681">
        <v>1</v>
      </c>
      <c r="C8681" t="s">
        <v>78</v>
      </c>
      <c r="D8681" t="s">
        <v>99</v>
      </c>
      <c r="E8681" t="s">
        <v>32585</v>
      </c>
      <c r="F8681" t="s">
        <v>5012</v>
      </c>
      <c r="G8681" t="s">
        <v>72</v>
      </c>
      <c r="H8681" t="s">
        <v>129</v>
      </c>
      <c r="I8681" t="s">
        <v>22</v>
      </c>
      <c r="J8681" t="s">
        <v>141</v>
      </c>
      <c r="K8681" t="s">
        <v>32586</v>
      </c>
      <c r="L8681" t="s">
        <v>32587</v>
      </c>
      <c r="M8681">
        <v>3.2316666660000002</v>
      </c>
      <c r="N8681">
        <v>0</v>
      </c>
      <c r="O8681">
        <v>0</v>
      </c>
      <c r="P8681">
        <v>89</v>
      </c>
      <c r="Q8681">
        <v>3</v>
      </c>
      <c r="R8681">
        <v>0</v>
      </c>
      <c r="S8681">
        <v>0</v>
      </c>
      <c r="T8681">
        <v>287.61833300000001</v>
      </c>
      <c r="U8681">
        <v>9.6950000000000003</v>
      </c>
    </row>
    <row r="8682" spans="1:21" x14ac:dyDescent="0.25">
      <c r="A8682" t="s">
        <v>32588</v>
      </c>
      <c r="B8682">
        <v>1</v>
      </c>
      <c r="C8682" t="s">
        <v>78</v>
      </c>
      <c r="D8682" t="s">
        <v>99</v>
      </c>
      <c r="E8682" t="s">
        <v>32589</v>
      </c>
      <c r="F8682" t="s">
        <v>5012</v>
      </c>
      <c r="G8682" t="s">
        <v>72</v>
      </c>
      <c r="H8682" t="s">
        <v>129</v>
      </c>
      <c r="I8682" t="s">
        <v>22</v>
      </c>
      <c r="J8682" t="s">
        <v>141</v>
      </c>
      <c r="K8682" t="s">
        <v>32590</v>
      </c>
      <c r="L8682" t="s">
        <v>32591</v>
      </c>
      <c r="M8682">
        <v>1.066944444</v>
      </c>
      <c r="N8682">
        <v>0</v>
      </c>
      <c r="O8682">
        <v>0</v>
      </c>
      <c r="P8682">
        <v>1</v>
      </c>
      <c r="Q8682">
        <v>0</v>
      </c>
      <c r="R8682">
        <v>0</v>
      </c>
      <c r="S8682">
        <v>0</v>
      </c>
      <c r="T8682">
        <v>1.0669439999999999</v>
      </c>
      <c r="U8682">
        <v>0</v>
      </c>
    </row>
    <row r="8683" spans="1:21" x14ac:dyDescent="0.25">
      <c r="A8683" t="s">
        <v>32592</v>
      </c>
      <c r="B8683">
        <v>1</v>
      </c>
      <c r="C8683" t="s">
        <v>78</v>
      </c>
      <c r="D8683" t="s">
        <v>82</v>
      </c>
      <c r="E8683" t="s">
        <v>32593</v>
      </c>
      <c r="F8683" t="s">
        <v>5070</v>
      </c>
      <c r="G8683" t="s">
        <v>71</v>
      </c>
      <c r="H8683" t="s">
        <v>129</v>
      </c>
      <c r="I8683" t="s">
        <v>22</v>
      </c>
      <c r="J8683" t="s">
        <v>141</v>
      </c>
      <c r="K8683" t="s">
        <v>32594</v>
      </c>
      <c r="L8683" t="s">
        <v>32595</v>
      </c>
      <c r="M8683">
        <v>8.5675000000000008</v>
      </c>
      <c r="N8683">
        <v>0</v>
      </c>
      <c r="O8683">
        <v>4</v>
      </c>
      <c r="P8683">
        <v>0</v>
      </c>
      <c r="Q8683">
        <v>0</v>
      </c>
      <c r="R8683">
        <v>0</v>
      </c>
      <c r="S8683">
        <v>34.270000000000003</v>
      </c>
      <c r="T8683">
        <v>0</v>
      </c>
      <c r="U8683">
        <v>0</v>
      </c>
    </row>
    <row r="8684" spans="1:21" x14ac:dyDescent="0.25">
      <c r="A8684" t="s">
        <v>32596</v>
      </c>
      <c r="B8684">
        <v>1</v>
      </c>
      <c r="C8684" t="s">
        <v>78</v>
      </c>
      <c r="D8684" t="s">
        <v>82</v>
      </c>
      <c r="E8684" t="s">
        <v>32597</v>
      </c>
      <c r="F8684" t="s">
        <v>5417</v>
      </c>
      <c r="G8684" t="s">
        <v>71</v>
      </c>
      <c r="H8684" t="s">
        <v>129</v>
      </c>
      <c r="I8684" t="s">
        <v>22</v>
      </c>
      <c r="J8684" t="s">
        <v>141</v>
      </c>
      <c r="K8684" t="s">
        <v>32598</v>
      </c>
      <c r="L8684" t="s">
        <v>32599</v>
      </c>
      <c r="M8684">
        <v>0.84888888799999995</v>
      </c>
      <c r="N8684">
        <v>0</v>
      </c>
      <c r="O8684">
        <v>7</v>
      </c>
      <c r="P8684">
        <v>0</v>
      </c>
      <c r="Q8684">
        <v>0</v>
      </c>
      <c r="R8684">
        <v>0</v>
      </c>
      <c r="S8684">
        <v>5.9422220000000001</v>
      </c>
      <c r="T8684">
        <v>0</v>
      </c>
      <c r="U8684">
        <v>0</v>
      </c>
    </row>
    <row r="8685" spans="1:21" x14ac:dyDescent="0.25">
      <c r="A8685" t="s">
        <v>32600</v>
      </c>
      <c r="B8685">
        <v>1</v>
      </c>
      <c r="C8685" t="s">
        <v>79</v>
      </c>
      <c r="D8685" t="s">
        <v>112</v>
      </c>
      <c r="E8685" t="s">
        <v>32601</v>
      </c>
      <c r="F8685" t="s">
        <v>5012</v>
      </c>
      <c r="G8685" t="s">
        <v>72</v>
      </c>
      <c r="H8685" t="s">
        <v>129</v>
      </c>
      <c r="I8685" t="s">
        <v>22</v>
      </c>
      <c r="J8685" t="s">
        <v>141</v>
      </c>
      <c r="K8685" t="s">
        <v>32602</v>
      </c>
      <c r="L8685" t="s">
        <v>32603</v>
      </c>
      <c r="M8685">
        <v>1.4750000000000001</v>
      </c>
      <c r="N8685">
        <v>0</v>
      </c>
      <c r="O8685">
        <v>0</v>
      </c>
      <c r="P8685">
        <v>2</v>
      </c>
      <c r="Q8685">
        <v>59</v>
      </c>
      <c r="R8685">
        <v>0</v>
      </c>
      <c r="S8685">
        <v>0</v>
      </c>
      <c r="T8685">
        <v>2.95</v>
      </c>
      <c r="U8685">
        <v>87.025000000000006</v>
      </c>
    </row>
    <row r="8686" spans="1:21" x14ac:dyDescent="0.25">
      <c r="A8686" t="s">
        <v>32604</v>
      </c>
      <c r="B8686">
        <v>1</v>
      </c>
      <c r="C8686" t="s">
        <v>79</v>
      </c>
      <c r="D8686" t="s">
        <v>112</v>
      </c>
      <c r="E8686" t="s">
        <v>32605</v>
      </c>
      <c r="F8686" t="s">
        <v>4986</v>
      </c>
      <c r="G8686" t="s">
        <v>71</v>
      </c>
      <c r="H8686" t="s">
        <v>129</v>
      </c>
      <c r="I8686" t="s">
        <v>22</v>
      </c>
      <c r="J8686" t="s">
        <v>141</v>
      </c>
      <c r="K8686" t="s">
        <v>32606</v>
      </c>
      <c r="L8686" t="s">
        <v>32607</v>
      </c>
      <c r="M8686">
        <v>1.3008333329999999</v>
      </c>
      <c r="N8686">
        <v>0</v>
      </c>
      <c r="O8686">
        <v>0</v>
      </c>
      <c r="P8686">
        <v>0</v>
      </c>
      <c r="Q8686">
        <v>1</v>
      </c>
      <c r="R8686">
        <v>0</v>
      </c>
      <c r="S8686">
        <v>0</v>
      </c>
      <c r="T8686">
        <v>0</v>
      </c>
      <c r="U8686">
        <v>1.3008329999999999</v>
      </c>
    </row>
    <row r="8687" spans="1:21" x14ac:dyDescent="0.25">
      <c r="A8687" t="s">
        <v>32608</v>
      </c>
      <c r="B8687">
        <v>1</v>
      </c>
      <c r="C8687" t="s">
        <v>79</v>
      </c>
      <c r="D8687" t="s">
        <v>112</v>
      </c>
      <c r="E8687" t="s">
        <v>32609</v>
      </c>
      <c r="F8687" t="s">
        <v>5012</v>
      </c>
      <c r="G8687" t="s">
        <v>72</v>
      </c>
      <c r="H8687" t="s">
        <v>129</v>
      </c>
      <c r="I8687" t="s">
        <v>22</v>
      </c>
      <c r="J8687" t="s">
        <v>141</v>
      </c>
      <c r="K8687" t="s">
        <v>32610</v>
      </c>
      <c r="L8687" t="s">
        <v>32611</v>
      </c>
      <c r="M8687">
        <v>3.7430555550000002</v>
      </c>
      <c r="N8687">
        <v>0</v>
      </c>
      <c r="O8687">
        <v>0</v>
      </c>
      <c r="P8687">
        <v>2</v>
      </c>
      <c r="Q8687">
        <v>45</v>
      </c>
      <c r="R8687">
        <v>0</v>
      </c>
      <c r="S8687">
        <v>0</v>
      </c>
      <c r="T8687">
        <v>7.4861110000000002</v>
      </c>
      <c r="U8687">
        <v>168.4375</v>
      </c>
    </row>
    <row r="8688" spans="1:21" x14ac:dyDescent="0.25">
      <c r="A8688" t="s">
        <v>32612</v>
      </c>
      <c r="B8688">
        <v>1</v>
      </c>
      <c r="C8688" t="s">
        <v>79</v>
      </c>
      <c r="D8688" t="s">
        <v>112</v>
      </c>
      <c r="E8688" t="s">
        <v>32613</v>
      </c>
      <c r="F8688" t="s">
        <v>5012</v>
      </c>
      <c r="G8688" t="s">
        <v>72</v>
      </c>
      <c r="H8688" t="s">
        <v>129</v>
      </c>
      <c r="I8688" t="s">
        <v>22</v>
      </c>
      <c r="J8688" t="s">
        <v>141</v>
      </c>
      <c r="K8688" t="s">
        <v>32614</v>
      </c>
      <c r="L8688" t="s">
        <v>32615</v>
      </c>
      <c r="M8688">
        <v>2.6741666660000001</v>
      </c>
      <c r="N8688">
        <v>0</v>
      </c>
      <c r="O8688">
        <v>0</v>
      </c>
      <c r="P8688">
        <v>5</v>
      </c>
      <c r="Q8688">
        <v>58</v>
      </c>
      <c r="R8688">
        <v>0</v>
      </c>
      <c r="S8688">
        <v>0</v>
      </c>
      <c r="T8688">
        <v>13.370832999999999</v>
      </c>
      <c r="U8688">
        <v>155.10166699999999</v>
      </c>
    </row>
    <row r="8689" spans="1:21" x14ac:dyDescent="0.25">
      <c r="A8689" t="s">
        <v>32616</v>
      </c>
      <c r="B8689">
        <v>1</v>
      </c>
      <c r="C8689" t="s">
        <v>79</v>
      </c>
      <c r="D8689" t="s">
        <v>112</v>
      </c>
      <c r="E8689" t="s">
        <v>32605</v>
      </c>
      <c r="F8689" t="s">
        <v>4986</v>
      </c>
      <c r="G8689" t="s">
        <v>71</v>
      </c>
      <c r="H8689" t="s">
        <v>129</v>
      </c>
      <c r="I8689" t="s">
        <v>22</v>
      </c>
      <c r="J8689" t="s">
        <v>141</v>
      </c>
      <c r="K8689" t="s">
        <v>32617</v>
      </c>
      <c r="L8689" t="s">
        <v>32618</v>
      </c>
      <c r="M8689">
        <v>1.0213888879999999</v>
      </c>
      <c r="N8689">
        <v>0</v>
      </c>
      <c r="O8689">
        <v>0</v>
      </c>
      <c r="P8689">
        <v>0</v>
      </c>
      <c r="Q8689">
        <v>1</v>
      </c>
      <c r="R8689">
        <v>0</v>
      </c>
      <c r="S8689">
        <v>0</v>
      </c>
      <c r="T8689">
        <v>0</v>
      </c>
      <c r="U8689">
        <v>1.0213890000000001</v>
      </c>
    </row>
    <row r="8690" spans="1:21" x14ac:dyDescent="0.25">
      <c r="A8690" t="s">
        <v>32619</v>
      </c>
      <c r="B8690">
        <v>1</v>
      </c>
      <c r="C8690" t="s">
        <v>79</v>
      </c>
      <c r="D8690" t="s">
        <v>117</v>
      </c>
      <c r="E8690" t="s">
        <v>32620</v>
      </c>
      <c r="F8690" t="s">
        <v>4996</v>
      </c>
      <c r="G8690" t="s">
        <v>71</v>
      </c>
      <c r="H8690" t="s">
        <v>129</v>
      </c>
      <c r="I8690" t="s">
        <v>22</v>
      </c>
      <c r="J8690" t="s">
        <v>141</v>
      </c>
      <c r="K8690" t="s">
        <v>32621</v>
      </c>
      <c r="L8690" t="s">
        <v>32622</v>
      </c>
      <c r="M8690">
        <v>0.79388888800000001</v>
      </c>
      <c r="N8690">
        <v>0</v>
      </c>
      <c r="O8690">
        <v>49</v>
      </c>
      <c r="P8690">
        <v>0</v>
      </c>
      <c r="Q8690">
        <v>0</v>
      </c>
      <c r="R8690">
        <v>0</v>
      </c>
      <c r="S8690">
        <v>38.900556000000002</v>
      </c>
      <c r="T8690">
        <v>0</v>
      </c>
      <c r="U8690">
        <v>0</v>
      </c>
    </row>
    <row r="8691" spans="1:21" x14ac:dyDescent="0.25">
      <c r="A8691" t="s">
        <v>32623</v>
      </c>
      <c r="B8691">
        <v>1</v>
      </c>
      <c r="C8691" t="s">
        <v>79</v>
      </c>
      <c r="D8691" t="s">
        <v>117</v>
      </c>
      <c r="E8691" t="s">
        <v>32624</v>
      </c>
      <c r="F8691" t="s">
        <v>6310</v>
      </c>
      <c r="G8691" t="s">
        <v>71</v>
      </c>
      <c r="H8691" t="s">
        <v>129</v>
      </c>
      <c r="I8691" t="s">
        <v>22</v>
      </c>
      <c r="J8691" t="s">
        <v>141</v>
      </c>
      <c r="K8691" t="s">
        <v>32625</v>
      </c>
      <c r="L8691" t="s">
        <v>32626</v>
      </c>
      <c r="M8691">
        <v>0.75083333299999999</v>
      </c>
      <c r="N8691">
        <v>0</v>
      </c>
      <c r="O8691">
        <v>26</v>
      </c>
      <c r="P8691">
        <v>0</v>
      </c>
      <c r="Q8691">
        <v>0</v>
      </c>
      <c r="R8691">
        <v>0</v>
      </c>
      <c r="S8691">
        <v>19.521667000000001</v>
      </c>
      <c r="T8691">
        <v>0</v>
      </c>
      <c r="U8691">
        <v>0</v>
      </c>
    </row>
    <row r="8692" spans="1:21" x14ac:dyDescent="0.25">
      <c r="A8692" t="s">
        <v>32627</v>
      </c>
      <c r="B8692">
        <v>1</v>
      </c>
      <c r="C8692" t="s">
        <v>78</v>
      </c>
      <c r="D8692" t="s">
        <v>82</v>
      </c>
      <c r="E8692" t="s">
        <v>32628</v>
      </c>
      <c r="F8692" t="s">
        <v>4996</v>
      </c>
      <c r="G8692" t="s">
        <v>71</v>
      </c>
      <c r="H8692" t="s">
        <v>129</v>
      </c>
      <c r="I8692" t="s">
        <v>22</v>
      </c>
      <c r="J8692" t="s">
        <v>141</v>
      </c>
      <c r="K8692" t="s">
        <v>32629</v>
      </c>
      <c r="L8692" t="s">
        <v>32630</v>
      </c>
      <c r="M8692">
        <v>3.9880555549999999</v>
      </c>
      <c r="N8692">
        <v>0</v>
      </c>
      <c r="O8692">
        <v>229</v>
      </c>
      <c r="P8692">
        <v>0</v>
      </c>
      <c r="Q8692">
        <v>0</v>
      </c>
      <c r="R8692">
        <v>0</v>
      </c>
      <c r="S8692">
        <v>913.26472200000001</v>
      </c>
      <c r="T8692">
        <v>0</v>
      </c>
      <c r="U8692">
        <v>0</v>
      </c>
    </row>
    <row r="8693" spans="1:21" x14ac:dyDescent="0.25">
      <c r="A8693" t="s">
        <v>32631</v>
      </c>
      <c r="B8693">
        <v>1</v>
      </c>
      <c r="C8693" t="s">
        <v>78</v>
      </c>
      <c r="D8693" t="s">
        <v>103</v>
      </c>
      <c r="E8693" t="s">
        <v>32632</v>
      </c>
      <c r="F8693" t="s">
        <v>5070</v>
      </c>
      <c r="G8693" t="s">
        <v>71</v>
      </c>
      <c r="H8693" t="s">
        <v>129</v>
      </c>
      <c r="I8693" t="s">
        <v>22</v>
      </c>
      <c r="J8693" t="s">
        <v>141</v>
      </c>
      <c r="K8693" t="s">
        <v>32633</v>
      </c>
      <c r="L8693" t="s">
        <v>32634</v>
      </c>
      <c r="M8693">
        <v>9.9627777769999994</v>
      </c>
      <c r="N8693">
        <v>0</v>
      </c>
      <c r="O8693">
        <v>5</v>
      </c>
      <c r="P8693">
        <v>0</v>
      </c>
      <c r="Q8693">
        <v>0</v>
      </c>
      <c r="R8693">
        <v>0</v>
      </c>
      <c r="S8693">
        <v>49.813889000000003</v>
      </c>
      <c r="T8693">
        <v>0</v>
      </c>
      <c r="U8693">
        <v>0</v>
      </c>
    </row>
    <row r="8694" spans="1:21" x14ac:dyDescent="0.25">
      <c r="A8694" t="s">
        <v>32635</v>
      </c>
      <c r="B8694">
        <v>1</v>
      </c>
      <c r="C8694" t="s">
        <v>78</v>
      </c>
      <c r="D8694" t="s">
        <v>103</v>
      </c>
      <c r="E8694" t="s">
        <v>32636</v>
      </c>
      <c r="F8694" t="s">
        <v>5070</v>
      </c>
      <c r="G8694" t="s">
        <v>71</v>
      </c>
      <c r="H8694" t="s">
        <v>129</v>
      </c>
      <c r="I8694" t="s">
        <v>22</v>
      </c>
      <c r="J8694" t="s">
        <v>141</v>
      </c>
      <c r="K8694" t="s">
        <v>32637</v>
      </c>
      <c r="L8694" t="s">
        <v>32638</v>
      </c>
      <c r="M8694">
        <v>2.662222222</v>
      </c>
      <c r="N8694">
        <v>0</v>
      </c>
      <c r="O8694">
        <v>6</v>
      </c>
      <c r="P8694">
        <v>0</v>
      </c>
      <c r="Q8694">
        <v>0</v>
      </c>
      <c r="R8694">
        <v>0</v>
      </c>
      <c r="S8694">
        <v>15.973333</v>
      </c>
      <c r="T8694">
        <v>0</v>
      </c>
      <c r="U8694">
        <v>0</v>
      </c>
    </row>
    <row r="8695" spans="1:21" x14ac:dyDescent="0.25">
      <c r="A8695" t="s">
        <v>32639</v>
      </c>
      <c r="B8695">
        <v>1</v>
      </c>
      <c r="C8695" t="s">
        <v>78</v>
      </c>
      <c r="D8695" t="s">
        <v>96</v>
      </c>
      <c r="E8695" t="s">
        <v>26105</v>
      </c>
      <c r="F8695" t="s">
        <v>5748</v>
      </c>
      <c r="G8695" t="s">
        <v>71</v>
      </c>
      <c r="H8695" t="s">
        <v>129</v>
      </c>
      <c r="I8695" t="s">
        <v>22</v>
      </c>
      <c r="J8695" t="s">
        <v>141</v>
      </c>
      <c r="K8695" t="s">
        <v>32640</v>
      </c>
      <c r="L8695" t="s">
        <v>32641</v>
      </c>
      <c r="M8695">
        <v>1.5491666660000001</v>
      </c>
      <c r="N8695">
        <v>0</v>
      </c>
      <c r="O8695">
        <v>3</v>
      </c>
      <c r="P8695">
        <v>0</v>
      </c>
      <c r="Q8695">
        <v>0</v>
      </c>
      <c r="R8695">
        <v>0</v>
      </c>
      <c r="S8695">
        <v>4.6475</v>
      </c>
      <c r="T8695">
        <v>0</v>
      </c>
      <c r="U8695">
        <v>0</v>
      </c>
    </row>
    <row r="8696" spans="1:21" x14ac:dyDescent="0.25">
      <c r="A8696" t="s">
        <v>32642</v>
      </c>
      <c r="B8696">
        <v>1</v>
      </c>
      <c r="C8696" t="s">
        <v>78</v>
      </c>
      <c r="D8696" t="s">
        <v>96</v>
      </c>
      <c r="E8696" t="s">
        <v>32643</v>
      </c>
      <c r="F8696" t="s">
        <v>4991</v>
      </c>
      <c r="G8696" t="s">
        <v>71</v>
      </c>
      <c r="H8696" t="s">
        <v>129</v>
      </c>
      <c r="I8696" t="s">
        <v>22</v>
      </c>
      <c r="J8696" t="s">
        <v>141</v>
      </c>
      <c r="K8696" t="s">
        <v>32644</v>
      </c>
      <c r="L8696" t="s">
        <v>32645</v>
      </c>
      <c r="M8696">
        <v>7.8997222220000003</v>
      </c>
      <c r="N8696">
        <v>0</v>
      </c>
      <c r="O8696">
        <v>1</v>
      </c>
      <c r="P8696">
        <v>0</v>
      </c>
      <c r="Q8696">
        <v>0</v>
      </c>
      <c r="R8696">
        <v>0</v>
      </c>
      <c r="S8696">
        <v>7.8997219999999997</v>
      </c>
      <c r="T8696">
        <v>0</v>
      </c>
      <c r="U8696">
        <v>0</v>
      </c>
    </row>
    <row r="8697" spans="1:21" x14ac:dyDescent="0.25">
      <c r="A8697" t="s">
        <v>32646</v>
      </c>
      <c r="B8697">
        <v>1</v>
      </c>
      <c r="C8697" t="s">
        <v>78</v>
      </c>
      <c r="D8697" t="s">
        <v>82</v>
      </c>
      <c r="E8697" t="s">
        <v>32647</v>
      </c>
      <c r="F8697" t="s">
        <v>5070</v>
      </c>
      <c r="G8697" t="s">
        <v>71</v>
      </c>
      <c r="H8697" t="s">
        <v>129</v>
      </c>
      <c r="I8697" t="s">
        <v>22</v>
      </c>
      <c r="J8697" t="s">
        <v>141</v>
      </c>
      <c r="K8697" t="s">
        <v>32648</v>
      </c>
      <c r="L8697" t="s">
        <v>32649</v>
      </c>
      <c r="M8697">
        <v>13.756944444</v>
      </c>
      <c r="N8697">
        <v>0</v>
      </c>
      <c r="O8697">
        <v>9</v>
      </c>
      <c r="P8697">
        <v>0</v>
      </c>
      <c r="Q8697">
        <v>0</v>
      </c>
      <c r="R8697">
        <v>0</v>
      </c>
      <c r="S8697">
        <v>123.8125</v>
      </c>
      <c r="T8697">
        <v>0</v>
      </c>
      <c r="U8697">
        <v>0</v>
      </c>
    </row>
    <row r="8698" spans="1:21" x14ac:dyDescent="0.25">
      <c r="A8698" t="s">
        <v>32650</v>
      </c>
      <c r="B8698">
        <v>1</v>
      </c>
      <c r="C8698" t="s">
        <v>78</v>
      </c>
      <c r="D8698" t="s">
        <v>96</v>
      </c>
      <c r="E8698" t="s">
        <v>32651</v>
      </c>
      <c r="F8698" t="s">
        <v>5417</v>
      </c>
      <c r="G8698" t="s">
        <v>71</v>
      </c>
      <c r="H8698" t="s">
        <v>129</v>
      </c>
      <c r="I8698" t="s">
        <v>22</v>
      </c>
      <c r="J8698" t="s">
        <v>141</v>
      </c>
      <c r="K8698" t="s">
        <v>32652</v>
      </c>
      <c r="L8698" t="s">
        <v>32653</v>
      </c>
      <c r="M8698">
        <v>0.37388888799999997</v>
      </c>
      <c r="N8698">
        <v>0</v>
      </c>
      <c r="O8698">
        <v>1</v>
      </c>
      <c r="P8698">
        <v>0</v>
      </c>
      <c r="Q8698">
        <v>0</v>
      </c>
      <c r="R8698">
        <v>0</v>
      </c>
      <c r="S8698">
        <v>0.37388900000000003</v>
      </c>
      <c r="T8698">
        <v>0</v>
      </c>
      <c r="U8698">
        <v>0</v>
      </c>
    </row>
    <row r="8699" spans="1:21" x14ac:dyDescent="0.25">
      <c r="A8699" t="s">
        <v>32654</v>
      </c>
      <c r="B8699">
        <v>1</v>
      </c>
      <c r="C8699" t="s">
        <v>78</v>
      </c>
      <c r="D8699" t="s">
        <v>102</v>
      </c>
      <c r="E8699" t="s">
        <v>32655</v>
      </c>
      <c r="F8699" t="s">
        <v>6241</v>
      </c>
      <c r="G8699" t="s">
        <v>71</v>
      </c>
      <c r="H8699" t="s">
        <v>129</v>
      </c>
      <c r="I8699" t="s">
        <v>22</v>
      </c>
      <c r="J8699" t="s">
        <v>141</v>
      </c>
      <c r="K8699" t="s">
        <v>32656</v>
      </c>
      <c r="L8699" t="s">
        <v>32657</v>
      </c>
      <c r="M8699">
        <v>2.4311111109999999</v>
      </c>
      <c r="N8699">
        <v>0</v>
      </c>
      <c r="O8699">
        <v>0</v>
      </c>
      <c r="P8699">
        <v>0</v>
      </c>
      <c r="Q8699">
        <v>26</v>
      </c>
      <c r="R8699">
        <v>0</v>
      </c>
      <c r="S8699">
        <v>0</v>
      </c>
      <c r="T8699">
        <v>0</v>
      </c>
      <c r="U8699">
        <v>63.208888999999999</v>
      </c>
    </row>
    <row r="8700" spans="1:21" x14ac:dyDescent="0.25">
      <c r="A8700" t="s">
        <v>32658</v>
      </c>
      <c r="B8700">
        <v>1</v>
      </c>
      <c r="C8700" t="s">
        <v>78</v>
      </c>
      <c r="D8700" t="s">
        <v>107</v>
      </c>
      <c r="E8700" t="s">
        <v>32659</v>
      </c>
      <c r="F8700" t="s">
        <v>4991</v>
      </c>
      <c r="G8700" t="s">
        <v>71</v>
      </c>
      <c r="H8700" t="s">
        <v>129</v>
      </c>
      <c r="I8700" t="s">
        <v>22</v>
      </c>
      <c r="J8700" t="s">
        <v>141</v>
      </c>
      <c r="K8700" t="s">
        <v>32660</v>
      </c>
      <c r="L8700" t="s">
        <v>32661</v>
      </c>
      <c r="M8700">
        <v>3.5411111110000002</v>
      </c>
      <c r="N8700">
        <v>0</v>
      </c>
      <c r="O8700">
        <v>0</v>
      </c>
      <c r="P8700">
        <v>0</v>
      </c>
      <c r="Q8700">
        <v>1</v>
      </c>
      <c r="R8700">
        <v>0</v>
      </c>
      <c r="S8700">
        <v>0</v>
      </c>
      <c r="T8700">
        <v>0</v>
      </c>
      <c r="U8700">
        <v>3.5411109999999999</v>
      </c>
    </row>
    <row r="8701" spans="1:21" x14ac:dyDescent="0.25">
      <c r="A8701" t="s">
        <v>32662</v>
      </c>
      <c r="B8701">
        <v>1</v>
      </c>
      <c r="C8701" t="s">
        <v>79</v>
      </c>
      <c r="D8701" t="s">
        <v>124</v>
      </c>
      <c r="E8701" t="s">
        <v>32663</v>
      </c>
      <c r="F8701" t="s">
        <v>5012</v>
      </c>
      <c r="G8701" t="s">
        <v>72</v>
      </c>
      <c r="H8701" t="s">
        <v>129</v>
      </c>
      <c r="I8701" t="s">
        <v>22</v>
      </c>
      <c r="J8701" t="s">
        <v>141</v>
      </c>
      <c r="K8701" t="s">
        <v>32664</v>
      </c>
      <c r="L8701" t="s">
        <v>32665</v>
      </c>
      <c r="M8701">
        <v>1.638055555</v>
      </c>
      <c r="N8701">
        <v>0</v>
      </c>
      <c r="O8701">
        <v>0</v>
      </c>
      <c r="P8701">
        <v>0</v>
      </c>
      <c r="Q8701">
        <v>14</v>
      </c>
      <c r="R8701">
        <v>0</v>
      </c>
      <c r="S8701">
        <v>0</v>
      </c>
      <c r="T8701">
        <v>0</v>
      </c>
      <c r="U8701">
        <v>22.932777999999999</v>
      </c>
    </row>
    <row r="8702" spans="1:21" x14ac:dyDescent="0.25">
      <c r="A8702" t="s">
        <v>32666</v>
      </c>
      <c r="B8702">
        <v>1</v>
      </c>
      <c r="C8702" t="s">
        <v>78</v>
      </c>
      <c r="D8702" t="s">
        <v>104</v>
      </c>
      <c r="E8702" t="s">
        <v>32667</v>
      </c>
      <c r="F8702" t="s">
        <v>5012</v>
      </c>
      <c r="G8702" t="s">
        <v>72</v>
      </c>
      <c r="H8702" t="s">
        <v>129</v>
      </c>
      <c r="I8702" t="s">
        <v>22</v>
      </c>
      <c r="J8702" t="s">
        <v>141</v>
      </c>
      <c r="K8702" t="s">
        <v>32668</v>
      </c>
      <c r="L8702" t="s">
        <v>32669</v>
      </c>
      <c r="M8702">
        <v>1.5122222219999999</v>
      </c>
      <c r="N8702">
        <v>1</v>
      </c>
      <c r="O8702">
        <v>162</v>
      </c>
      <c r="P8702">
        <v>0</v>
      </c>
      <c r="Q8702">
        <v>14</v>
      </c>
      <c r="R8702">
        <v>1.512222</v>
      </c>
      <c r="S8702">
        <v>244.98</v>
      </c>
      <c r="T8702">
        <v>0</v>
      </c>
      <c r="U8702">
        <v>21.171111</v>
      </c>
    </row>
    <row r="8703" spans="1:21" x14ac:dyDescent="0.25">
      <c r="A8703" t="s">
        <v>32670</v>
      </c>
      <c r="B8703">
        <v>1</v>
      </c>
      <c r="C8703" t="s">
        <v>78</v>
      </c>
      <c r="D8703" t="s">
        <v>84</v>
      </c>
      <c r="E8703" t="s">
        <v>32671</v>
      </c>
      <c r="F8703" t="s">
        <v>4991</v>
      </c>
      <c r="G8703" t="s">
        <v>71</v>
      </c>
      <c r="H8703" t="s">
        <v>129</v>
      </c>
      <c r="I8703" t="s">
        <v>22</v>
      </c>
      <c r="J8703" t="s">
        <v>141</v>
      </c>
      <c r="K8703" t="s">
        <v>32672</v>
      </c>
      <c r="L8703" t="s">
        <v>32673</v>
      </c>
      <c r="M8703">
        <v>9.5372222220000005</v>
      </c>
      <c r="N8703">
        <v>0</v>
      </c>
      <c r="O8703">
        <v>3</v>
      </c>
      <c r="P8703">
        <v>0</v>
      </c>
      <c r="Q8703">
        <v>0</v>
      </c>
      <c r="R8703">
        <v>0</v>
      </c>
      <c r="S8703">
        <v>28.611667000000001</v>
      </c>
      <c r="T8703">
        <v>0</v>
      </c>
      <c r="U8703">
        <v>0</v>
      </c>
    </row>
    <row r="8704" spans="1:21" x14ac:dyDescent="0.25">
      <c r="A8704" t="s">
        <v>32674</v>
      </c>
      <c r="B8704">
        <v>1</v>
      </c>
      <c r="C8704" t="s">
        <v>78</v>
      </c>
      <c r="D8704" t="s">
        <v>102</v>
      </c>
      <c r="E8704" t="s">
        <v>32675</v>
      </c>
      <c r="F8704" t="s">
        <v>4986</v>
      </c>
      <c r="G8704" t="s">
        <v>71</v>
      </c>
      <c r="H8704" t="s">
        <v>129</v>
      </c>
      <c r="I8704" t="s">
        <v>22</v>
      </c>
      <c r="J8704" t="s">
        <v>141</v>
      </c>
      <c r="K8704" t="s">
        <v>32676</v>
      </c>
      <c r="L8704" t="s">
        <v>32677</v>
      </c>
      <c r="M8704">
        <v>1.602777777</v>
      </c>
      <c r="N8704">
        <v>0</v>
      </c>
      <c r="O8704">
        <v>0</v>
      </c>
      <c r="P8704">
        <v>0</v>
      </c>
      <c r="Q8704">
        <v>27</v>
      </c>
      <c r="R8704">
        <v>0</v>
      </c>
      <c r="S8704">
        <v>0</v>
      </c>
      <c r="T8704">
        <v>0</v>
      </c>
      <c r="U8704">
        <v>43.274999999999999</v>
      </c>
    </row>
    <row r="8705" spans="1:21" x14ac:dyDescent="0.25">
      <c r="A8705" t="s">
        <v>32678</v>
      </c>
      <c r="B8705">
        <v>1</v>
      </c>
      <c r="C8705" t="s">
        <v>78</v>
      </c>
      <c r="D8705" t="s">
        <v>91</v>
      </c>
      <c r="E8705" t="s">
        <v>32679</v>
      </c>
      <c r="F8705" t="s">
        <v>2199</v>
      </c>
      <c r="G8705" t="s">
        <v>71</v>
      </c>
      <c r="H8705" t="s">
        <v>129</v>
      </c>
      <c r="I8705" t="s">
        <v>22</v>
      </c>
      <c r="J8705" t="s">
        <v>141</v>
      </c>
      <c r="K8705" t="s">
        <v>32680</v>
      </c>
      <c r="L8705" t="s">
        <v>32681</v>
      </c>
      <c r="M8705">
        <v>1.446111111</v>
      </c>
      <c r="N8705">
        <v>0</v>
      </c>
      <c r="O8705">
        <v>12</v>
      </c>
      <c r="P8705">
        <v>0</v>
      </c>
      <c r="Q8705">
        <v>0</v>
      </c>
      <c r="R8705">
        <v>0</v>
      </c>
      <c r="S8705">
        <v>17.353332999999999</v>
      </c>
      <c r="T8705">
        <v>0</v>
      </c>
      <c r="U8705">
        <v>0</v>
      </c>
    </row>
    <row r="8706" spans="1:21" x14ac:dyDescent="0.25">
      <c r="A8706" t="s">
        <v>32682</v>
      </c>
      <c r="B8706">
        <v>1</v>
      </c>
      <c r="C8706" t="s">
        <v>78</v>
      </c>
      <c r="D8706" t="s">
        <v>91</v>
      </c>
      <c r="E8706" t="s">
        <v>32683</v>
      </c>
      <c r="F8706" t="s">
        <v>4991</v>
      </c>
      <c r="G8706" t="s">
        <v>71</v>
      </c>
      <c r="H8706" t="s">
        <v>129</v>
      </c>
      <c r="I8706" t="s">
        <v>22</v>
      </c>
      <c r="J8706" t="s">
        <v>141</v>
      </c>
      <c r="K8706" t="s">
        <v>32684</v>
      </c>
      <c r="L8706" t="s">
        <v>32685</v>
      </c>
      <c r="M8706">
        <v>1.705833333</v>
      </c>
      <c r="N8706">
        <v>0</v>
      </c>
      <c r="O8706">
        <v>0</v>
      </c>
      <c r="P8706">
        <v>0</v>
      </c>
      <c r="Q8706">
        <v>1</v>
      </c>
      <c r="R8706">
        <v>0</v>
      </c>
      <c r="S8706">
        <v>0</v>
      </c>
      <c r="T8706">
        <v>0</v>
      </c>
      <c r="U8706">
        <v>1.7058329999999999</v>
      </c>
    </row>
    <row r="8707" spans="1:21" x14ac:dyDescent="0.25">
      <c r="A8707" t="s">
        <v>32686</v>
      </c>
      <c r="B8707">
        <v>1</v>
      </c>
      <c r="C8707" t="s">
        <v>78</v>
      </c>
      <c r="D8707" t="s">
        <v>105</v>
      </c>
      <c r="E8707" t="s">
        <v>577</v>
      </c>
      <c r="F8707" t="s">
        <v>140</v>
      </c>
      <c r="G8707" t="s">
        <v>72</v>
      </c>
      <c r="H8707" t="s">
        <v>129</v>
      </c>
      <c r="I8707" t="s">
        <v>22</v>
      </c>
      <c r="J8707" t="s">
        <v>141</v>
      </c>
      <c r="K8707" t="s">
        <v>32687</v>
      </c>
      <c r="L8707" t="s">
        <v>32688</v>
      </c>
      <c r="M8707">
        <v>0.57888888800000005</v>
      </c>
      <c r="N8707">
        <v>0</v>
      </c>
      <c r="O8707">
        <v>74</v>
      </c>
      <c r="P8707">
        <v>74</v>
      </c>
      <c r="Q8707">
        <v>212</v>
      </c>
      <c r="R8707">
        <v>0</v>
      </c>
      <c r="S8707">
        <v>42.837778</v>
      </c>
      <c r="T8707">
        <v>42.837778</v>
      </c>
      <c r="U8707">
        <v>122.72444400000001</v>
      </c>
    </row>
    <row r="8708" spans="1:21" x14ac:dyDescent="0.25">
      <c r="A8708" t="s">
        <v>32689</v>
      </c>
      <c r="B8708">
        <v>1</v>
      </c>
      <c r="C8708" t="s">
        <v>78</v>
      </c>
      <c r="D8708" t="s">
        <v>105</v>
      </c>
      <c r="E8708" t="s">
        <v>32690</v>
      </c>
      <c r="F8708" t="s">
        <v>5012</v>
      </c>
      <c r="G8708" t="s">
        <v>72</v>
      </c>
      <c r="H8708" t="s">
        <v>129</v>
      </c>
      <c r="I8708" t="s">
        <v>22</v>
      </c>
      <c r="J8708" t="s">
        <v>141</v>
      </c>
      <c r="K8708" t="s">
        <v>32691</v>
      </c>
      <c r="L8708" t="s">
        <v>32692</v>
      </c>
      <c r="M8708">
        <v>1.86</v>
      </c>
      <c r="N8708">
        <v>0</v>
      </c>
      <c r="O8708">
        <v>382</v>
      </c>
      <c r="P8708">
        <v>0</v>
      </c>
      <c r="Q8708">
        <v>0</v>
      </c>
      <c r="R8708">
        <v>0</v>
      </c>
      <c r="S8708">
        <v>710.52</v>
      </c>
      <c r="T8708">
        <v>0</v>
      </c>
      <c r="U8708">
        <v>0</v>
      </c>
    </row>
    <row r="8709" spans="1:21" x14ac:dyDescent="0.25">
      <c r="A8709" t="s">
        <v>32693</v>
      </c>
      <c r="B8709">
        <v>1</v>
      </c>
      <c r="C8709" t="s">
        <v>78</v>
      </c>
      <c r="D8709" t="s">
        <v>105</v>
      </c>
      <c r="E8709" t="s">
        <v>573</v>
      </c>
      <c r="F8709" t="s">
        <v>140</v>
      </c>
      <c r="G8709" t="s">
        <v>72</v>
      </c>
      <c r="H8709" t="s">
        <v>129</v>
      </c>
      <c r="I8709" t="s">
        <v>22</v>
      </c>
      <c r="J8709" t="s">
        <v>141</v>
      </c>
      <c r="K8709" t="s">
        <v>32694</v>
      </c>
      <c r="L8709" t="s">
        <v>32695</v>
      </c>
      <c r="M8709">
        <v>0.37638888799999998</v>
      </c>
      <c r="N8709">
        <v>14</v>
      </c>
      <c r="O8709">
        <v>43</v>
      </c>
      <c r="P8709">
        <v>31</v>
      </c>
      <c r="Q8709">
        <v>76</v>
      </c>
      <c r="R8709">
        <v>5.269444</v>
      </c>
      <c r="S8709">
        <v>16.184722000000001</v>
      </c>
      <c r="T8709">
        <v>11.668056</v>
      </c>
      <c r="U8709">
        <v>28.605554999999999</v>
      </c>
    </row>
    <row r="8710" spans="1:21" x14ac:dyDescent="0.25">
      <c r="A8710" t="s">
        <v>32696</v>
      </c>
      <c r="B8710">
        <v>1</v>
      </c>
      <c r="C8710" t="s">
        <v>78</v>
      </c>
      <c r="D8710" t="s">
        <v>105</v>
      </c>
      <c r="E8710" t="s">
        <v>563</v>
      </c>
      <c r="F8710" t="s">
        <v>154</v>
      </c>
      <c r="G8710" t="s">
        <v>72</v>
      </c>
      <c r="H8710" t="s">
        <v>129</v>
      </c>
      <c r="I8710" t="s">
        <v>22</v>
      </c>
      <c r="J8710" t="s">
        <v>141</v>
      </c>
      <c r="K8710" t="s">
        <v>32697</v>
      </c>
      <c r="L8710" t="s">
        <v>32698</v>
      </c>
      <c r="M8710">
        <v>0.44138888799999998</v>
      </c>
      <c r="N8710">
        <v>1</v>
      </c>
      <c r="O8710">
        <v>222</v>
      </c>
      <c r="P8710">
        <v>36</v>
      </c>
      <c r="Q8710">
        <v>84</v>
      </c>
      <c r="R8710">
        <v>0.44138899999999998</v>
      </c>
      <c r="S8710">
        <v>97.988332999999997</v>
      </c>
      <c r="T8710">
        <v>15.89</v>
      </c>
      <c r="U8710">
        <v>37.076667</v>
      </c>
    </row>
    <row r="8711" spans="1:21" x14ac:dyDescent="0.25">
      <c r="A8711" t="s">
        <v>32699</v>
      </c>
      <c r="B8711">
        <v>1</v>
      </c>
      <c r="C8711" t="s">
        <v>78</v>
      </c>
      <c r="D8711" t="s">
        <v>105</v>
      </c>
      <c r="E8711" t="s">
        <v>32700</v>
      </c>
      <c r="F8711" t="s">
        <v>150</v>
      </c>
      <c r="G8711" t="s">
        <v>72</v>
      </c>
      <c r="H8711" t="s">
        <v>129</v>
      </c>
      <c r="I8711" t="s">
        <v>22</v>
      </c>
      <c r="J8711" t="s">
        <v>141</v>
      </c>
      <c r="K8711" t="s">
        <v>32701</v>
      </c>
      <c r="L8711" t="s">
        <v>32702</v>
      </c>
      <c r="M8711">
        <v>1.5591666660000001</v>
      </c>
      <c r="N8711">
        <v>0</v>
      </c>
      <c r="O8711">
        <v>0</v>
      </c>
      <c r="P8711">
        <v>0</v>
      </c>
      <c r="Q8711">
        <v>21</v>
      </c>
      <c r="R8711">
        <v>0</v>
      </c>
      <c r="S8711">
        <v>0</v>
      </c>
      <c r="T8711">
        <v>0</v>
      </c>
      <c r="U8711">
        <v>32.7425</v>
      </c>
    </row>
    <row r="8712" spans="1:21" x14ac:dyDescent="0.25">
      <c r="A8712" t="s">
        <v>32703</v>
      </c>
      <c r="B8712">
        <v>1</v>
      </c>
      <c r="C8712" t="s">
        <v>78</v>
      </c>
      <c r="D8712" t="s">
        <v>91</v>
      </c>
      <c r="E8712" t="s">
        <v>32704</v>
      </c>
      <c r="F8712" t="s">
        <v>4991</v>
      </c>
      <c r="G8712" t="s">
        <v>71</v>
      </c>
      <c r="H8712" t="s">
        <v>129</v>
      </c>
      <c r="I8712" t="s">
        <v>22</v>
      </c>
      <c r="J8712" t="s">
        <v>141</v>
      </c>
      <c r="K8712" t="s">
        <v>32705</v>
      </c>
      <c r="L8712" t="s">
        <v>32706</v>
      </c>
      <c r="M8712">
        <v>0.753611111</v>
      </c>
      <c r="N8712">
        <v>0</v>
      </c>
      <c r="O8712">
        <v>0</v>
      </c>
      <c r="P8712">
        <v>0</v>
      </c>
      <c r="Q8712">
        <v>1</v>
      </c>
      <c r="R8712">
        <v>0</v>
      </c>
      <c r="S8712">
        <v>0</v>
      </c>
      <c r="T8712">
        <v>0</v>
      </c>
      <c r="U8712">
        <v>0.75361100000000003</v>
      </c>
    </row>
    <row r="8713" spans="1:21" x14ac:dyDescent="0.25">
      <c r="A8713" t="s">
        <v>32707</v>
      </c>
      <c r="B8713">
        <v>1</v>
      </c>
      <c r="C8713" t="s">
        <v>78</v>
      </c>
      <c r="D8713" t="s">
        <v>91</v>
      </c>
      <c r="E8713" t="s">
        <v>32708</v>
      </c>
      <c r="F8713" t="s">
        <v>4996</v>
      </c>
      <c r="G8713" t="s">
        <v>71</v>
      </c>
      <c r="H8713" t="s">
        <v>129</v>
      </c>
      <c r="I8713" t="s">
        <v>22</v>
      </c>
      <c r="J8713" t="s">
        <v>141</v>
      </c>
      <c r="K8713" t="s">
        <v>32709</v>
      </c>
      <c r="L8713" t="s">
        <v>32710</v>
      </c>
      <c r="M8713">
        <v>1.535555555</v>
      </c>
      <c r="N8713">
        <v>0</v>
      </c>
      <c r="O8713">
        <v>0</v>
      </c>
      <c r="P8713">
        <v>0</v>
      </c>
      <c r="Q8713">
        <v>1</v>
      </c>
      <c r="R8713">
        <v>0</v>
      </c>
      <c r="S8713">
        <v>0</v>
      </c>
      <c r="T8713">
        <v>0</v>
      </c>
      <c r="U8713">
        <v>1.5355559999999999</v>
      </c>
    </row>
    <row r="8714" spans="1:21" x14ac:dyDescent="0.25">
      <c r="A8714" t="s">
        <v>32711</v>
      </c>
      <c r="B8714">
        <v>1</v>
      </c>
      <c r="C8714" t="s">
        <v>78</v>
      </c>
      <c r="D8714" t="s">
        <v>91</v>
      </c>
      <c r="E8714" t="s">
        <v>32712</v>
      </c>
      <c r="F8714" t="s">
        <v>5012</v>
      </c>
      <c r="G8714" t="s">
        <v>72</v>
      </c>
      <c r="H8714" t="s">
        <v>129</v>
      </c>
      <c r="I8714" t="s">
        <v>22</v>
      </c>
      <c r="J8714" t="s">
        <v>141</v>
      </c>
      <c r="K8714" t="s">
        <v>32713</v>
      </c>
      <c r="L8714" t="s">
        <v>32714</v>
      </c>
      <c r="M8714">
        <v>3.2627777770000002</v>
      </c>
      <c r="N8714">
        <v>0</v>
      </c>
      <c r="O8714">
        <v>0</v>
      </c>
      <c r="P8714">
        <v>1</v>
      </c>
      <c r="Q8714">
        <v>0</v>
      </c>
      <c r="R8714">
        <v>0</v>
      </c>
      <c r="S8714">
        <v>0</v>
      </c>
      <c r="T8714">
        <v>3.262778</v>
      </c>
      <c r="U8714">
        <v>0</v>
      </c>
    </row>
    <row r="8715" spans="1:21" x14ac:dyDescent="0.25">
      <c r="A8715" t="s">
        <v>32715</v>
      </c>
      <c r="B8715">
        <v>1</v>
      </c>
      <c r="C8715" t="s">
        <v>78</v>
      </c>
      <c r="D8715" t="s">
        <v>91</v>
      </c>
      <c r="E8715" t="s">
        <v>32716</v>
      </c>
      <c r="F8715" t="s">
        <v>5012</v>
      </c>
      <c r="G8715" t="s">
        <v>72</v>
      </c>
      <c r="H8715" t="s">
        <v>129</v>
      </c>
      <c r="I8715" t="s">
        <v>22</v>
      </c>
      <c r="J8715" t="s">
        <v>141</v>
      </c>
      <c r="K8715" t="s">
        <v>32717</v>
      </c>
      <c r="L8715" t="s">
        <v>31364</v>
      </c>
      <c r="M8715">
        <v>0.93166666600000003</v>
      </c>
      <c r="N8715">
        <v>0</v>
      </c>
      <c r="O8715">
        <v>0</v>
      </c>
      <c r="P8715">
        <v>1</v>
      </c>
      <c r="Q8715">
        <v>91</v>
      </c>
      <c r="R8715">
        <v>0</v>
      </c>
      <c r="S8715">
        <v>0</v>
      </c>
      <c r="T8715">
        <v>0.93166700000000002</v>
      </c>
      <c r="U8715">
        <v>84.781666999999999</v>
      </c>
    </row>
    <row r="8716" spans="1:21" x14ac:dyDescent="0.25">
      <c r="A8716" t="s">
        <v>32718</v>
      </c>
      <c r="B8716">
        <v>1</v>
      </c>
      <c r="C8716" t="s">
        <v>78</v>
      </c>
      <c r="D8716" t="s">
        <v>91</v>
      </c>
      <c r="E8716" t="s">
        <v>32719</v>
      </c>
      <c r="F8716" t="s">
        <v>4991</v>
      </c>
      <c r="G8716" t="s">
        <v>71</v>
      </c>
      <c r="H8716" t="s">
        <v>129</v>
      </c>
      <c r="I8716" t="s">
        <v>22</v>
      </c>
      <c r="J8716" t="s">
        <v>141</v>
      </c>
      <c r="K8716" t="s">
        <v>32720</v>
      </c>
      <c r="L8716" t="s">
        <v>32721</v>
      </c>
      <c r="M8716">
        <v>2.3433333329999999</v>
      </c>
      <c r="N8716">
        <v>0</v>
      </c>
      <c r="O8716">
        <v>0</v>
      </c>
      <c r="P8716">
        <v>0</v>
      </c>
      <c r="Q8716">
        <v>1</v>
      </c>
      <c r="R8716">
        <v>0</v>
      </c>
      <c r="S8716">
        <v>0</v>
      </c>
      <c r="T8716">
        <v>0</v>
      </c>
      <c r="U8716">
        <v>2.3433329999999999</v>
      </c>
    </row>
    <row r="8717" spans="1:21" x14ac:dyDescent="0.25">
      <c r="A8717" t="s">
        <v>32722</v>
      </c>
      <c r="B8717">
        <v>1</v>
      </c>
      <c r="C8717" t="s">
        <v>78</v>
      </c>
      <c r="D8717" t="s">
        <v>91</v>
      </c>
      <c r="E8717" t="s">
        <v>32716</v>
      </c>
      <c r="F8717" t="s">
        <v>5012</v>
      </c>
      <c r="G8717" t="s">
        <v>72</v>
      </c>
      <c r="H8717" t="s">
        <v>129</v>
      </c>
      <c r="I8717" t="s">
        <v>22</v>
      </c>
      <c r="J8717" t="s">
        <v>141</v>
      </c>
      <c r="K8717" t="s">
        <v>32723</v>
      </c>
      <c r="L8717" t="s">
        <v>32724</v>
      </c>
      <c r="M8717">
        <v>1.77</v>
      </c>
      <c r="N8717">
        <v>0</v>
      </c>
      <c r="O8717">
        <v>0</v>
      </c>
      <c r="P8717">
        <v>1</v>
      </c>
      <c r="Q8717">
        <v>91</v>
      </c>
      <c r="R8717">
        <v>0</v>
      </c>
      <c r="S8717">
        <v>0</v>
      </c>
      <c r="T8717">
        <v>1.77</v>
      </c>
      <c r="U8717">
        <v>161.07</v>
      </c>
    </row>
    <row r="8718" spans="1:21" x14ac:dyDescent="0.25">
      <c r="A8718" t="s">
        <v>32725</v>
      </c>
      <c r="B8718">
        <v>1</v>
      </c>
      <c r="C8718" t="s">
        <v>78</v>
      </c>
      <c r="D8718" t="s">
        <v>91</v>
      </c>
      <c r="E8718" t="s">
        <v>32726</v>
      </c>
      <c r="F8718" t="s">
        <v>4986</v>
      </c>
      <c r="G8718" t="s">
        <v>71</v>
      </c>
      <c r="H8718" t="s">
        <v>129</v>
      </c>
      <c r="I8718" t="s">
        <v>22</v>
      </c>
      <c r="J8718" t="s">
        <v>141</v>
      </c>
      <c r="K8718" t="s">
        <v>32727</v>
      </c>
      <c r="L8718" t="s">
        <v>32728</v>
      </c>
      <c r="M8718">
        <v>2.8738888880000002</v>
      </c>
      <c r="N8718">
        <v>0</v>
      </c>
      <c r="O8718">
        <v>0</v>
      </c>
      <c r="P8718">
        <v>0</v>
      </c>
      <c r="Q8718">
        <v>8</v>
      </c>
      <c r="R8718">
        <v>0</v>
      </c>
      <c r="S8718">
        <v>0</v>
      </c>
      <c r="T8718">
        <v>0</v>
      </c>
      <c r="U8718">
        <v>22.991111</v>
      </c>
    </row>
    <row r="8719" spans="1:21" x14ac:dyDescent="0.25">
      <c r="A8719" t="s">
        <v>32729</v>
      </c>
      <c r="B8719">
        <v>1</v>
      </c>
      <c r="C8719" t="s">
        <v>78</v>
      </c>
      <c r="D8719" t="s">
        <v>91</v>
      </c>
      <c r="E8719" t="s">
        <v>32730</v>
      </c>
      <c r="F8719" t="s">
        <v>5012</v>
      </c>
      <c r="G8719" t="s">
        <v>72</v>
      </c>
      <c r="H8719" t="s">
        <v>129</v>
      </c>
      <c r="I8719" t="s">
        <v>22</v>
      </c>
      <c r="J8719" t="s">
        <v>141</v>
      </c>
      <c r="K8719" t="s">
        <v>32731</v>
      </c>
      <c r="L8719" t="s">
        <v>32732</v>
      </c>
      <c r="M8719">
        <v>1.2183333329999999</v>
      </c>
      <c r="N8719">
        <v>0</v>
      </c>
      <c r="O8719">
        <v>0</v>
      </c>
      <c r="P8719">
        <v>1</v>
      </c>
      <c r="Q8719">
        <v>65</v>
      </c>
      <c r="R8719">
        <v>0</v>
      </c>
      <c r="S8719">
        <v>0</v>
      </c>
      <c r="T8719">
        <v>1.2183330000000001</v>
      </c>
      <c r="U8719">
        <v>79.191666999999995</v>
      </c>
    </row>
    <row r="8720" spans="1:21" x14ac:dyDescent="0.25">
      <c r="A8720" t="s">
        <v>32733</v>
      </c>
      <c r="B8720">
        <v>1</v>
      </c>
      <c r="C8720" t="s">
        <v>78</v>
      </c>
      <c r="D8720" t="s">
        <v>91</v>
      </c>
      <c r="E8720" t="s">
        <v>32734</v>
      </c>
      <c r="F8720" t="s">
        <v>4986</v>
      </c>
      <c r="G8720" t="s">
        <v>71</v>
      </c>
      <c r="H8720" t="s">
        <v>129</v>
      </c>
      <c r="I8720" t="s">
        <v>22</v>
      </c>
      <c r="J8720" t="s">
        <v>141</v>
      </c>
      <c r="K8720" t="s">
        <v>32735</v>
      </c>
      <c r="L8720" t="s">
        <v>32736</v>
      </c>
      <c r="M8720">
        <v>1.2552777770000001</v>
      </c>
      <c r="N8720">
        <v>0</v>
      </c>
      <c r="O8720">
        <v>0</v>
      </c>
      <c r="P8720">
        <v>0</v>
      </c>
      <c r="Q8720">
        <v>26</v>
      </c>
      <c r="R8720">
        <v>0</v>
      </c>
      <c r="S8720">
        <v>0</v>
      </c>
      <c r="T8720">
        <v>0</v>
      </c>
      <c r="U8720">
        <v>32.637222000000001</v>
      </c>
    </row>
    <row r="8721" spans="1:21" x14ac:dyDescent="0.25">
      <c r="A8721" t="s">
        <v>32737</v>
      </c>
      <c r="B8721">
        <v>1</v>
      </c>
      <c r="C8721" t="s">
        <v>78</v>
      </c>
      <c r="D8721" t="s">
        <v>91</v>
      </c>
      <c r="E8721" t="s">
        <v>32726</v>
      </c>
      <c r="F8721" t="s">
        <v>4986</v>
      </c>
      <c r="G8721" t="s">
        <v>71</v>
      </c>
      <c r="H8721" t="s">
        <v>129</v>
      </c>
      <c r="I8721" t="s">
        <v>22</v>
      </c>
      <c r="J8721" t="s">
        <v>141</v>
      </c>
      <c r="K8721" t="s">
        <v>32738</v>
      </c>
      <c r="L8721" t="s">
        <v>32739</v>
      </c>
      <c r="M8721">
        <v>1.2497222219999999</v>
      </c>
      <c r="N8721">
        <v>0</v>
      </c>
      <c r="O8721">
        <v>0</v>
      </c>
      <c r="P8721">
        <v>0</v>
      </c>
      <c r="Q8721">
        <v>8</v>
      </c>
      <c r="R8721">
        <v>0</v>
      </c>
      <c r="S8721">
        <v>0</v>
      </c>
      <c r="T8721">
        <v>0</v>
      </c>
      <c r="U8721">
        <v>9.9977780000000003</v>
      </c>
    </row>
    <row r="8722" spans="1:21" x14ac:dyDescent="0.25">
      <c r="A8722" t="s">
        <v>32740</v>
      </c>
      <c r="B8722">
        <v>1</v>
      </c>
      <c r="C8722" t="s">
        <v>78</v>
      </c>
      <c r="D8722" t="s">
        <v>91</v>
      </c>
      <c r="E8722" t="s">
        <v>32726</v>
      </c>
      <c r="F8722" t="s">
        <v>4986</v>
      </c>
      <c r="G8722" t="s">
        <v>71</v>
      </c>
      <c r="H8722" t="s">
        <v>129</v>
      </c>
      <c r="I8722" t="s">
        <v>22</v>
      </c>
      <c r="J8722" t="s">
        <v>141</v>
      </c>
      <c r="K8722" t="s">
        <v>27992</v>
      </c>
      <c r="L8722" t="s">
        <v>32741</v>
      </c>
      <c r="M8722">
        <v>1.2438888880000001</v>
      </c>
      <c r="N8722">
        <v>0</v>
      </c>
      <c r="O8722">
        <v>0</v>
      </c>
      <c r="P8722">
        <v>0</v>
      </c>
      <c r="Q8722">
        <v>8</v>
      </c>
      <c r="R8722">
        <v>0</v>
      </c>
      <c r="S8722">
        <v>0</v>
      </c>
      <c r="T8722">
        <v>0</v>
      </c>
      <c r="U8722">
        <v>9.9511109999999992</v>
      </c>
    </row>
    <row r="8723" spans="1:21" x14ac:dyDescent="0.25">
      <c r="A8723" t="s">
        <v>32742</v>
      </c>
      <c r="B8723">
        <v>1</v>
      </c>
      <c r="C8723" t="s">
        <v>78</v>
      </c>
      <c r="D8723" t="s">
        <v>91</v>
      </c>
      <c r="E8723" t="s">
        <v>32743</v>
      </c>
      <c r="F8723" t="s">
        <v>5012</v>
      </c>
      <c r="G8723" t="s">
        <v>72</v>
      </c>
      <c r="H8723" t="s">
        <v>129</v>
      </c>
      <c r="I8723" t="s">
        <v>22</v>
      </c>
      <c r="J8723" t="s">
        <v>141</v>
      </c>
      <c r="K8723" t="s">
        <v>32744</v>
      </c>
      <c r="L8723" t="s">
        <v>32745</v>
      </c>
      <c r="M8723">
        <v>1.701944444</v>
      </c>
      <c r="N8723">
        <v>0</v>
      </c>
      <c r="O8723">
        <v>0</v>
      </c>
      <c r="P8723">
        <v>0</v>
      </c>
      <c r="Q8723">
        <v>18</v>
      </c>
      <c r="R8723">
        <v>0</v>
      </c>
      <c r="S8723">
        <v>0</v>
      </c>
      <c r="T8723">
        <v>0</v>
      </c>
      <c r="U8723">
        <v>30.635000000000002</v>
      </c>
    </row>
    <row r="8724" spans="1:21" x14ac:dyDescent="0.25">
      <c r="A8724" t="s">
        <v>32746</v>
      </c>
      <c r="B8724">
        <v>1</v>
      </c>
      <c r="C8724" t="s">
        <v>78</v>
      </c>
      <c r="D8724" t="s">
        <v>91</v>
      </c>
      <c r="E8724" t="s">
        <v>32730</v>
      </c>
      <c r="F8724" t="s">
        <v>5012</v>
      </c>
      <c r="G8724" t="s">
        <v>72</v>
      </c>
      <c r="H8724" t="s">
        <v>129</v>
      </c>
      <c r="I8724" t="s">
        <v>22</v>
      </c>
      <c r="J8724" t="s">
        <v>141</v>
      </c>
      <c r="K8724" t="s">
        <v>32747</v>
      </c>
      <c r="L8724" t="s">
        <v>12929</v>
      </c>
      <c r="M8724">
        <v>1.0363888880000001</v>
      </c>
      <c r="N8724">
        <v>0</v>
      </c>
      <c r="O8724">
        <v>0</v>
      </c>
      <c r="P8724">
        <v>1</v>
      </c>
      <c r="Q8724">
        <v>65</v>
      </c>
      <c r="R8724">
        <v>0</v>
      </c>
      <c r="S8724">
        <v>0</v>
      </c>
      <c r="T8724">
        <v>1.036389</v>
      </c>
      <c r="U8724">
        <v>67.365278000000004</v>
      </c>
    </row>
    <row r="8725" spans="1:21" x14ac:dyDescent="0.25">
      <c r="A8725" t="s">
        <v>32748</v>
      </c>
      <c r="B8725">
        <v>1</v>
      </c>
      <c r="C8725" t="s">
        <v>78</v>
      </c>
      <c r="D8725" t="s">
        <v>91</v>
      </c>
      <c r="E8725" t="s">
        <v>32749</v>
      </c>
      <c r="F8725" t="s">
        <v>5012</v>
      </c>
      <c r="G8725" t="s">
        <v>72</v>
      </c>
      <c r="H8725" t="s">
        <v>129</v>
      </c>
      <c r="I8725" t="s">
        <v>22</v>
      </c>
      <c r="J8725" t="s">
        <v>141</v>
      </c>
      <c r="K8725" t="s">
        <v>32750</v>
      </c>
      <c r="L8725" t="s">
        <v>32751</v>
      </c>
      <c r="M8725">
        <v>0.96166666599999995</v>
      </c>
      <c r="N8725">
        <v>0</v>
      </c>
      <c r="O8725">
        <v>0</v>
      </c>
      <c r="P8725">
        <v>0</v>
      </c>
      <c r="Q8725">
        <v>24</v>
      </c>
      <c r="R8725">
        <v>0</v>
      </c>
      <c r="S8725">
        <v>0</v>
      </c>
      <c r="T8725">
        <v>0</v>
      </c>
      <c r="U8725">
        <v>23.08</v>
      </c>
    </row>
    <row r="8726" spans="1:21" x14ac:dyDescent="0.25">
      <c r="A8726" t="s">
        <v>32752</v>
      </c>
      <c r="B8726">
        <v>1</v>
      </c>
      <c r="C8726" t="s">
        <v>78</v>
      </c>
      <c r="D8726" t="s">
        <v>94</v>
      </c>
      <c r="E8726" t="s">
        <v>32753</v>
      </c>
      <c r="F8726" t="s">
        <v>4991</v>
      </c>
      <c r="G8726" t="s">
        <v>71</v>
      </c>
      <c r="H8726" t="s">
        <v>129</v>
      </c>
      <c r="I8726" t="s">
        <v>22</v>
      </c>
      <c r="J8726" t="s">
        <v>141</v>
      </c>
      <c r="K8726" t="s">
        <v>32754</v>
      </c>
      <c r="L8726" t="s">
        <v>32755</v>
      </c>
      <c r="M8726">
        <v>4.8858333329999999</v>
      </c>
      <c r="N8726">
        <v>0</v>
      </c>
      <c r="O8726">
        <v>1</v>
      </c>
      <c r="P8726">
        <v>0</v>
      </c>
      <c r="Q8726">
        <v>0</v>
      </c>
      <c r="R8726">
        <v>0</v>
      </c>
      <c r="S8726">
        <v>4.8858329999999999</v>
      </c>
      <c r="T8726">
        <v>0</v>
      </c>
      <c r="U8726">
        <v>0</v>
      </c>
    </row>
    <row r="8727" spans="1:21" x14ac:dyDescent="0.25">
      <c r="A8727" t="s">
        <v>32756</v>
      </c>
      <c r="B8727">
        <v>1</v>
      </c>
      <c r="C8727" t="s">
        <v>78</v>
      </c>
      <c r="D8727" t="s">
        <v>94</v>
      </c>
      <c r="E8727" t="s">
        <v>29106</v>
      </c>
      <c r="F8727" t="s">
        <v>6310</v>
      </c>
      <c r="G8727" t="s">
        <v>71</v>
      </c>
      <c r="H8727" t="s">
        <v>129</v>
      </c>
      <c r="I8727" t="s">
        <v>22</v>
      </c>
      <c r="J8727" t="s">
        <v>141</v>
      </c>
      <c r="K8727" t="s">
        <v>32757</v>
      </c>
      <c r="L8727" t="s">
        <v>32758</v>
      </c>
      <c r="M8727">
        <v>5.1436111110000002</v>
      </c>
      <c r="N8727">
        <v>1</v>
      </c>
      <c r="O8727">
        <v>0</v>
      </c>
      <c r="P8727">
        <v>0</v>
      </c>
      <c r="Q8727">
        <v>0</v>
      </c>
      <c r="R8727">
        <v>5.1436109999999999</v>
      </c>
      <c r="S8727">
        <v>0</v>
      </c>
      <c r="T8727">
        <v>0</v>
      </c>
      <c r="U8727">
        <v>0</v>
      </c>
    </row>
    <row r="8728" spans="1:21" x14ac:dyDescent="0.25">
      <c r="A8728" t="s">
        <v>32759</v>
      </c>
      <c r="B8728">
        <v>1</v>
      </c>
      <c r="C8728" t="s">
        <v>78</v>
      </c>
      <c r="D8728" t="s">
        <v>94</v>
      </c>
      <c r="E8728" t="s">
        <v>32760</v>
      </c>
      <c r="F8728" t="s">
        <v>177</v>
      </c>
      <c r="G8728" t="s">
        <v>71</v>
      </c>
      <c r="H8728" t="s">
        <v>129</v>
      </c>
      <c r="I8728" t="s">
        <v>22</v>
      </c>
      <c r="J8728" t="s">
        <v>130</v>
      </c>
      <c r="K8728" t="s">
        <v>32761</v>
      </c>
      <c r="L8728" t="s">
        <v>32762</v>
      </c>
      <c r="M8728">
        <v>5.813573055</v>
      </c>
      <c r="N8728">
        <v>0</v>
      </c>
      <c r="O8728">
        <v>0</v>
      </c>
      <c r="P8728">
        <v>0</v>
      </c>
      <c r="Q8728">
        <v>95</v>
      </c>
      <c r="R8728">
        <v>0</v>
      </c>
      <c r="S8728">
        <v>0</v>
      </c>
      <c r="T8728">
        <v>0</v>
      </c>
      <c r="U8728">
        <v>552.28944000000001</v>
      </c>
    </row>
    <row r="8729" spans="1:21" x14ac:dyDescent="0.25">
      <c r="A8729" t="s">
        <v>32763</v>
      </c>
      <c r="B8729">
        <v>1</v>
      </c>
      <c r="C8729" t="s">
        <v>78</v>
      </c>
      <c r="D8729" t="s">
        <v>94</v>
      </c>
      <c r="E8729" t="s">
        <v>32764</v>
      </c>
      <c r="F8729" t="s">
        <v>150</v>
      </c>
      <c r="G8729" t="s">
        <v>72</v>
      </c>
      <c r="H8729" t="s">
        <v>129</v>
      </c>
      <c r="I8729" t="s">
        <v>22</v>
      </c>
      <c r="J8729" t="s">
        <v>141</v>
      </c>
      <c r="K8729" t="s">
        <v>32765</v>
      </c>
      <c r="L8729" t="s">
        <v>32766</v>
      </c>
      <c r="M8729">
        <v>2.7827777770000002</v>
      </c>
      <c r="N8729">
        <v>0</v>
      </c>
      <c r="O8729">
        <v>0</v>
      </c>
      <c r="P8729">
        <v>7</v>
      </c>
      <c r="Q8729">
        <v>0</v>
      </c>
      <c r="R8729">
        <v>0</v>
      </c>
      <c r="S8729">
        <v>0</v>
      </c>
      <c r="T8729">
        <v>19.479444000000001</v>
      </c>
      <c r="U8729">
        <v>0</v>
      </c>
    </row>
    <row r="8730" spans="1:21" x14ac:dyDescent="0.25">
      <c r="A8730" t="s">
        <v>32767</v>
      </c>
      <c r="B8730">
        <v>1</v>
      </c>
      <c r="C8730" t="s">
        <v>78</v>
      </c>
      <c r="D8730" t="s">
        <v>94</v>
      </c>
      <c r="E8730" t="s">
        <v>32768</v>
      </c>
      <c r="F8730" t="s">
        <v>140</v>
      </c>
      <c r="G8730" t="s">
        <v>72</v>
      </c>
      <c r="H8730" t="s">
        <v>129</v>
      </c>
      <c r="I8730" t="s">
        <v>22</v>
      </c>
      <c r="J8730" t="s">
        <v>141</v>
      </c>
      <c r="K8730" t="s">
        <v>32769</v>
      </c>
      <c r="L8730" t="s">
        <v>32770</v>
      </c>
      <c r="M8730">
        <v>1.217222222</v>
      </c>
      <c r="N8730">
        <v>0</v>
      </c>
      <c r="O8730">
        <v>0</v>
      </c>
      <c r="P8730">
        <v>25</v>
      </c>
      <c r="Q8730">
        <v>322</v>
      </c>
      <c r="R8730">
        <v>0</v>
      </c>
      <c r="S8730">
        <v>0</v>
      </c>
      <c r="T8730">
        <v>30.430555999999999</v>
      </c>
      <c r="U8730">
        <v>391.94555500000001</v>
      </c>
    </row>
    <row r="8731" spans="1:21" x14ac:dyDescent="0.25">
      <c r="A8731" t="s">
        <v>32771</v>
      </c>
      <c r="B8731">
        <v>1</v>
      </c>
      <c r="C8731" t="s">
        <v>78</v>
      </c>
      <c r="D8731" t="s">
        <v>94</v>
      </c>
      <c r="E8731" t="s">
        <v>32772</v>
      </c>
      <c r="F8731" t="s">
        <v>5012</v>
      </c>
      <c r="G8731" t="s">
        <v>72</v>
      </c>
      <c r="H8731" t="s">
        <v>129</v>
      </c>
      <c r="I8731" t="s">
        <v>22</v>
      </c>
      <c r="J8731" t="s">
        <v>141</v>
      </c>
      <c r="K8731" t="s">
        <v>32773</v>
      </c>
      <c r="L8731" t="s">
        <v>32774</v>
      </c>
      <c r="M8731">
        <v>3.3397222219999998</v>
      </c>
      <c r="N8731">
        <v>0</v>
      </c>
      <c r="O8731">
        <v>0</v>
      </c>
      <c r="P8731">
        <v>1</v>
      </c>
      <c r="Q8731">
        <v>0</v>
      </c>
      <c r="R8731">
        <v>0</v>
      </c>
      <c r="S8731">
        <v>0</v>
      </c>
      <c r="T8731">
        <v>3.3397220000000001</v>
      </c>
      <c r="U8731">
        <v>0</v>
      </c>
    </row>
    <row r="8732" spans="1:21" x14ac:dyDescent="0.25">
      <c r="A8732" t="s">
        <v>32775</v>
      </c>
      <c r="B8732">
        <v>1</v>
      </c>
      <c r="C8732" t="s">
        <v>78</v>
      </c>
      <c r="D8732" t="s">
        <v>94</v>
      </c>
      <c r="E8732" t="s">
        <v>32760</v>
      </c>
      <c r="F8732" t="s">
        <v>177</v>
      </c>
      <c r="G8732" t="s">
        <v>71</v>
      </c>
      <c r="H8732" t="s">
        <v>129</v>
      </c>
      <c r="I8732" t="s">
        <v>22</v>
      </c>
      <c r="J8732" t="s">
        <v>130</v>
      </c>
      <c r="K8732" t="s">
        <v>32776</v>
      </c>
      <c r="L8732" t="s">
        <v>32777</v>
      </c>
      <c r="M8732">
        <v>6.0725638880000004</v>
      </c>
      <c r="N8732">
        <v>0</v>
      </c>
      <c r="O8732">
        <v>0</v>
      </c>
      <c r="P8732">
        <v>0</v>
      </c>
      <c r="Q8732">
        <v>95</v>
      </c>
      <c r="R8732">
        <v>0</v>
      </c>
      <c r="S8732">
        <v>0</v>
      </c>
      <c r="T8732">
        <v>0</v>
      </c>
      <c r="U8732">
        <v>576.89356899999996</v>
      </c>
    </row>
    <row r="8733" spans="1:21" x14ac:dyDescent="0.25">
      <c r="A8733" t="s">
        <v>32778</v>
      </c>
      <c r="B8733">
        <v>1</v>
      </c>
      <c r="C8733" t="s">
        <v>78</v>
      </c>
      <c r="D8733" t="s">
        <v>94</v>
      </c>
      <c r="E8733" t="s">
        <v>32760</v>
      </c>
      <c r="F8733" t="s">
        <v>177</v>
      </c>
      <c r="G8733" t="s">
        <v>71</v>
      </c>
      <c r="H8733" t="s">
        <v>129</v>
      </c>
      <c r="I8733" t="s">
        <v>22</v>
      </c>
      <c r="J8733" t="s">
        <v>130</v>
      </c>
      <c r="K8733" t="s">
        <v>32779</v>
      </c>
      <c r="L8733" t="s">
        <v>32780</v>
      </c>
      <c r="M8733">
        <v>5.8014999999999999</v>
      </c>
      <c r="N8733">
        <v>0</v>
      </c>
      <c r="O8733">
        <v>0</v>
      </c>
      <c r="P8733">
        <v>0</v>
      </c>
      <c r="Q8733">
        <v>95</v>
      </c>
      <c r="R8733">
        <v>0</v>
      </c>
      <c r="S8733">
        <v>0</v>
      </c>
      <c r="T8733">
        <v>0</v>
      </c>
      <c r="U8733">
        <v>551.14250000000004</v>
      </c>
    </row>
    <row r="8734" spans="1:21" x14ac:dyDescent="0.25">
      <c r="A8734" t="s">
        <v>32781</v>
      </c>
      <c r="B8734">
        <v>1</v>
      </c>
      <c r="C8734" t="s">
        <v>78</v>
      </c>
      <c r="D8734" t="s">
        <v>94</v>
      </c>
      <c r="E8734" t="s">
        <v>32782</v>
      </c>
      <c r="F8734" t="s">
        <v>140</v>
      </c>
      <c r="G8734" t="s">
        <v>72</v>
      </c>
      <c r="H8734" t="s">
        <v>129</v>
      </c>
      <c r="I8734" t="s">
        <v>22</v>
      </c>
      <c r="J8734" t="s">
        <v>141</v>
      </c>
      <c r="K8734" t="s">
        <v>32783</v>
      </c>
      <c r="L8734" t="s">
        <v>32784</v>
      </c>
      <c r="M8734">
        <v>7.9363888879999998</v>
      </c>
      <c r="N8734">
        <v>0</v>
      </c>
      <c r="O8734">
        <v>0</v>
      </c>
      <c r="P8734">
        <v>27</v>
      </c>
      <c r="Q8734">
        <v>322</v>
      </c>
      <c r="R8734">
        <v>0</v>
      </c>
      <c r="S8734">
        <v>0</v>
      </c>
      <c r="T8734">
        <v>214.2825</v>
      </c>
      <c r="U8734">
        <v>2555.5172219999999</v>
      </c>
    </row>
    <row r="8735" spans="1:21" x14ac:dyDescent="0.25">
      <c r="A8735" t="s">
        <v>32785</v>
      </c>
      <c r="B8735">
        <v>1</v>
      </c>
      <c r="C8735" t="s">
        <v>78</v>
      </c>
      <c r="D8735" t="s">
        <v>94</v>
      </c>
      <c r="E8735" t="s">
        <v>32786</v>
      </c>
      <c r="F8735" t="s">
        <v>4991</v>
      </c>
      <c r="G8735" t="s">
        <v>71</v>
      </c>
      <c r="H8735" t="s">
        <v>129</v>
      </c>
      <c r="I8735" t="s">
        <v>22</v>
      </c>
      <c r="J8735" t="s">
        <v>141</v>
      </c>
      <c r="K8735" t="s">
        <v>32787</v>
      </c>
      <c r="L8735" t="s">
        <v>32788</v>
      </c>
      <c r="M8735">
        <v>11.19</v>
      </c>
      <c r="N8735">
        <v>0</v>
      </c>
      <c r="O8735">
        <v>1</v>
      </c>
      <c r="P8735">
        <v>0</v>
      </c>
      <c r="Q8735">
        <v>0</v>
      </c>
      <c r="R8735">
        <v>0</v>
      </c>
      <c r="S8735">
        <v>11.19</v>
      </c>
      <c r="T8735">
        <v>0</v>
      </c>
      <c r="U8735">
        <v>0</v>
      </c>
    </row>
    <row r="8736" spans="1:21" x14ac:dyDescent="0.25">
      <c r="A8736" t="s">
        <v>32789</v>
      </c>
      <c r="B8736">
        <v>1</v>
      </c>
      <c r="C8736" t="s">
        <v>78</v>
      </c>
      <c r="D8736" t="s">
        <v>94</v>
      </c>
      <c r="E8736" t="s">
        <v>1752</v>
      </c>
      <c r="F8736" t="s">
        <v>140</v>
      </c>
      <c r="G8736" t="s">
        <v>72</v>
      </c>
      <c r="H8736" t="s">
        <v>129</v>
      </c>
      <c r="I8736" t="s">
        <v>22</v>
      </c>
      <c r="J8736" t="s">
        <v>141</v>
      </c>
      <c r="K8736" t="s">
        <v>32790</v>
      </c>
      <c r="L8736" t="s">
        <v>32791</v>
      </c>
      <c r="M8736">
        <v>1.416111111</v>
      </c>
      <c r="N8736">
        <v>29</v>
      </c>
      <c r="O8736">
        <v>1539</v>
      </c>
      <c r="P8736">
        <v>5</v>
      </c>
      <c r="Q8736">
        <v>172</v>
      </c>
      <c r="R8736">
        <v>41.067222000000001</v>
      </c>
      <c r="S8736">
        <v>2179.395</v>
      </c>
      <c r="T8736">
        <v>7.0805559999999996</v>
      </c>
      <c r="U8736">
        <v>243.571111</v>
      </c>
    </row>
    <row r="8737" spans="1:21" x14ac:dyDescent="0.25">
      <c r="A8737" t="s">
        <v>32792</v>
      </c>
      <c r="B8737">
        <v>1</v>
      </c>
      <c r="C8737" t="s">
        <v>78</v>
      </c>
      <c r="D8737" t="s">
        <v>94</v>
      </c>
      <c r="E8737" t="s">
        <v>32760</v>
      </c>
      <c r="F8737" t="s">
        <v>177</v>
      </c>
      <c r="G8737" t="s">
        <v>71</v>
      </c>
      <c r="H8737" t="s">
        <v>129</v>
      </c>
      <c r="I8737" t="s">
        <v>22</v>
      </c>
      <c r="J8737" t="s">
        <v>130</v>
      </c>
      <c r="K8737" t="s">
        <v>32793</v>
      </c>
      <c r="L8737" t="s">
        <v>32794</v>
      </c>
      <c r="M8737">
        <v>5.0166666659999999</v>
      </c>
      <c r="N8737">
        <v>0</v>
      </c>
      <c r="O8737">
        <v>0</v>
      </c>
      <c r="P8737">
        <v>0</v>
      </c>
      <c r="Q8737">
        <v>95</v>
      </c>
      <c r="R8737">
        <v>0</v>
      </c>
      <c r="S8737">
        <v>0</v>
      </c>
      <c r="T8737">
        <v>0</v>
      </c>
      <c r="U8737">
        <v>476.58333299999998</v>
      </c>
    </row>
    <row r="8738" spans="1:21" x14ac:dyDescent="0.25">
      <c r="A8738" t="s">
        <v>32795</v>
      </c>
      <c r="B8738">
        <v>1</v>
      </c>
      <c r="C8738" t="s">
        <v>78</v>
      </c>
      <c r="D8738" t="s">
        <v>94</v>
      </c>
      <c r="E8738" t="s">
        <v>32796</v>
      </c>
      <c r="F8738" t="s">
        <v>140</v>
      </c>
      <c r="G8738" t="s">
        <v>72</v>
      </c>
      <c r="H8738" t="s">
        <v>129</v>
      </c>
      <c r="I8738" t="s">
        <v>22</v>
      </c>
      <c r="J8738" t="s">
        <v>141</v>
      </c>
      <c r="K8738" t="s">
        <v>32797</v>
      </c>
      <c r="L8738" t="s">
        <v>32798</v>
      </c>
      <c r="M8738">
        <v>1.91</v>
      </c>
      <c r="N8738">
        <v>0</v>
      </c>
      <c r="O8738">
        <v>0</v>
      </c>
      <c r="P8738">
        <v>1</v>
      </c>
      <c r="Q8738">
        <v>0</v>
      </c>
      <c r="R8738">
        <v>0</v>
      </c>
      <c r="S8738">
        <v>0</v>
      </c>
      <c r="T8738">
        <v>1.91</v>
      </c>
      <c r="U8738">
        <v>0</v>
      </c>
    </row>
    <row r="8739" spans="1:21" x14ac:dyDescent="0.25">
      <c r="A8739" t="s">
        <v>32799</v>
      </c>
      <c r="B8739">
        <v>1</v>
      </c>
      <c r="C8739" t="s">
        <v>78</v>
      </c>
      <c r="D8739" t="s">
        <v>94</v>
      </c>
      <c r="E8739" t="s">
        <v>32782</v>
      </c>
      <c r="F8739" t="s">
        <v>140</v>
      </c>
      <c r="G8739" t="s">
        <v>72</v>
      </c>
      <c r="H8739" t="s">
        <v>129</v>
      </c>
      <c r="I8739" t="s">
        <v>22</v>
      </c>
      <c r="J8739" t="s">
        <v>141</v>
      </c>
      <c r="K8739" t="s">
        <v>32800</v>
      </c>
      <c r="L8739" t="s">
        <v>32801</v>
      </c>
      <c r="M8739">
        <v>1.0680555549999999</v>
      </c>
      <c r="N8739">
        <v>0</v>
      </c>
      <c r="O8739">
        <v>0</v>
      </c>
      <c r="P8739">
        <v>27</v>
      </c>
      <c r="Q8739">
        <v>322</v>
      </c>
      <c r="R8739">
        <v>0</v>
      </c>
      <c r="S8739">
        <v>0</v>
      </c>
      <c r="T8739">
        <v>28.837499999999999</v>
      </c>
      <c r="U8739">
        <v>343.91388899999998</v>
      </c>
    </row>
    <row r="8740" spans="1:21" x14ac:dyDescent="0.25">
      <c r="A8740" t="s">
        <v>32802</v>
      </c>
      <c r="B8740">
        <v>1</v>
      </c>
      <c r="C8740" t="s">
        <v>78</v>
      </c>
      <c r="D8740" t="s">
        <v>94</v>
      </c>
      <c r="E8740" t="s">
        <v>32803</v>
      </c>
      <c r="F8740" t="s">
        <v>5012</v>
      </c>
      <c r="G8740" t="s">
        <v>72</v>
      </c>
      <c r="H8740" t="s">
        <v>129</v>
      </c>
      <c r="I8740" t="s">
        <v>22</v>
      </c>
      <c r="J8740" t="s">
        <v>141</v>
      </c>
      <c r="K8740" t="s">
        <v>32804</v>
      </c>
      <c r="L8740" t="s">
        <v>32805</v>
      </c>
      <c r="M8740">
        <v>3.4363888880000002</v>
      </c>
      <c r="N8740">
        <v>0</v>
      </c>
      <c r="O8740">
        <v>0</v>
      </c>
      <c r="P8740">
        <v>1</v>
      </c>
      <c r="Q8740">
        <v>0</v>
      </c>
      <c r="R8740">
        <v>0</v>
      </c>
      <c r="S8740">
        <v>0</v>
      </c>
      <c r="T8740">
        <v>3.4363890000000001</v>
      </c>
      <c r="U8740">
        <v>0</v>
      </c>
    </row>
    <row r="8741" spans="1:21" x14ac:dyDescent="0.25">
      <c r="A8741" t="s">
        <v>32806</v>
      </c>
      <c r="B8741">
        <v>1</v>
      </c>
      <c r="C8741" t="s">
        <v>78</v>
      </c>
      <c r="D8741" t="s">
        <v>94</v>
      </c>
      <c r="E8741" t="s">
        <v>32807</v>
      </c>
      <c r="F8741" t="s">
        <v>140</v>
      </c>
      <c r="G8741" t="s">
        <v>72</v>
      </c>
      <c r="H8741" t="s">
        <v>129</v>
      </c>
      <c r="I8741" t="s">
        <v>22</v>
      </c>
      <c r="J8741" t="s">
        <v>141</v>
      </c>
      <c r="K8741" t="s">
        <v>32808</v>
      </c>
      <c r="L8741" t="s">
        <v>32809</v>
      </c>
      <c r="M8741">
        <v>0.27305555500000001</v>
      </c>
      <c r="N8741">
        <v>42</v>
      </c>
      <c r="O8741">
        <v>4030</v>
      </c>
      <c r="P8741">
        <v>17</v>
      </c>
      <c r="Q8741">
        <v>22</v>
      </c>
      <c r="R8741">
        <v>11.468332999999999</v>
      </c>
      <c r="S8741">
        <v>1100.4138869999999</v>
      </c>
      <c r="T8741">
        <v>4.6419439999999996</v>
      </c>
      <c r="U8741">
        <v>6.0072219999999996</v>
      </c>
    </row>
    <row r="8742" spans="1:21" x14ac:dyDescent="0.25">
      <c r="A8742" t="s">
        <v>32810</v>
      </c>
      <c r="B8742">
        <v>1</v>
      </c>
      <c r="C8742" t="s">
        <v>78</v>
      </c>
      <c r="D8742" t="s">
        <v>94</v>
      </c>
      <c r="E8742" t="s">
        <v>32811</v>
      </c>
      <c r="F8742" t="s">
        <v>177</v>
      </c>
      <c r="G8742" t="s">
        <v>71</v>
      </c>
      <c r="H8742" t="s">
        <v>129</v>
      </c>
      <c r="I8742" t="s">
        <v>22</v>
      </c>
      <c r="J8742" t="s">
        <v>130</v>
      </c>
      <c r="K8742" t="s">
        <v>32812</v>
      </c>
      <c r="L8742" t="s">
        <v>32813</v>
      </c>
      <c r="M8742">
        <v>5.1337563880000001</v>
      </c>
      <c r="N8742">
        <v>0</v>
      </c>
      <c r="O8742">
        <v>0</v>
      </c>
      <c r="P8742">
        <v>0</v>
      </c>
      <c r="Q8742">
        <v>56</v>
      </c>
      <c r="R8742">
        <v>0</v>
      </c>
      <c r="S8742">
        <v>0</v>
      </c>
      <c r="T8742">
        <v>0</v>
      </c>
      <c r="U8742">
        <v>287.49035800000001</v>
      </c>
    </row>
    <row r="8743" spans="1:21" x14ac:dyDescent="0.25">
      <c r="A8743" t="s">
        <v>32814</v>
      </c>
      <c r="B8743">
        <v>1</v>
      </c>
      <c r="C8743" t="s">
        <v>78</v>
      </c>
      <c r="D8743" t="s">
        <v>94</v>
      </c>
      <c r="E8743" t="s">
        <v>32768</v>
      </c>
      <c r="F8743" t="s">
        <v>140</v>
      </c>
      <c r="G8743" t="s">
        <v>72</v>
      </c>
      <c r="H8743" t="s">
        <v>129</v>
      </c>
      <c r="I8743" t="s">
        <v>22</v>
      </c>
      <c r="J8743" t="s">
        <v>141</v>
      </c>
      <c r="K8743" t="s">
        <v>32815</v>
      </c>
      <c r="L8743" t="s">
        <v>32816</v>
      </c>
      <c r="M8743">
        <v>0.653888888</v>
      </c>
      <c r="N8743">
        <v>0</v>
      </c>
      <c r="O8743">
        <v>0</v>
      </c>
      <c r="P8743">
        <v>25</v>
      </c>
      <c r="Q8743">
        <v>266</v>
      </c>
      <c r="R8743">
        <v>0</v>
      </c>
      <c r="S8743">
        <v>0</v>
      </c>
      <c r="T8743">
        <v>16.347221999999999</v>
      </c>
      <c r="U8743">
        <v>173.93444400000001</v>
      </c>
    </row>
    <row r="8744" spans="1:21" x14ac:dyDescent="0.25">
      <c r="A8744" t="s">
        <v>32817</v>
      </c>
      <c r="B8744">
        <v>1</v>
      </c>
      <c r="C8744" t="s">
        <v>78</v>
      </c>
      <c r="D8744" t="s">
        <v>94</v>
      </c>
      <c r="E8744" t="s">
        <v>32818</v>
      </c>
      <c r="F8744" t="s">
        <v>5012</v>
      </c>
      <c r="G8744" t="s">
        <v>72</v>
      </c>
      <c r="H8744" t="s">
        <v>129</v>
      </c>
      <c r="I8744" t="s">
        <v>22</v>
      </c>
      <c r="J8744" t="s">
        <v>141</v>
      </c>
      <c r="K8744" t="s">
        <v>32819</v>
      </c>
      <c r="L8744" t="s">
        <v>32820</v>
      </c>
      <c r="M8744">
        <v>4.113611111</v>
      </c>
      <c r="N8744">
        <v>2</v>
      </c>
      <c r="O8744">
        <v>272</v>
      </c>
      <c r="P8744">
        <v>0</v>
      </c>
      <c r="Q8744">
        <v>0</v>
      </c>
      <c r="R8744">
        <v>8.2272219999999994</v>
      </c>
      <c r="S8744">
        <v>1118.9022219999999</v>
      </c>
      <c r="T8744">
        <v>0</v>
      </c>
      <c r="U8744">
        <v>0</v>
      </c>
    </row>
    <row r="8745" spans="1:21" x14ac:dyDescent="0.25">
      <c r="A8745" t="s">
        <v>32821</v>
      </c>
      <c r="B8745">
        <v>1</v>
      </c>
      <c r="C8745" t="s">
        <v>78</v>
      </c>
      <c r="D8745" t="s">
        <v>94</v>
      </c>
      <c r="E8745" t="s">
        <v>1752</v>
      </c>
      <c r="F8745" t="s">
        <v>140</v>
      </c>
      <c r="G8745" t="s">
        <v>72</v>
      </c>
      <c r="H8745" t="s">
        <v>129</v>
      </c>
      <c r="I8745" t="s">
        <v>22</v>
      </c>
      <c r="J8745" t="s">
        <v>141</v>
      </c>
      <c r="K8745" t="s">
        <v>13918</v>
      </c>
      <c r="L8745" t="s">
        <v>32822</v>
      </c>
      <c r="M8745">
        <v>0.40722222200000002</v>
      </c>
      <c r="N8745">
        <v>2</v>
      </c>
      <c r="O8745">
        <v>84</v>
      </c>
      <c r="P8745">
        <v>0</v>
      </c>
      <c r="Q8745">
        <v>0</v>
      </c>
      <c r="R8745">
        <v>0.81444399999999995</v>
      </c>
      <c r="S8745">
        <v>34.206667000000003</v>
      </c>
      <c r="T8745">
        <v>0</v>
      </c>
      <c r="U8745">
        <v>0</v>
      </c>
    </row>
    <row r="8746" spans="1:21" x14ac:dyDescent="0.25">
      <c r="A8746" t="s">
        <v>32823</v>
      </c>
      <c r="B8746">
        <v>1</v>
      </c>
      <c r="C8746" t="s">
        <v>78</v>
      </c>
      <c r="D8746" t="s">
        <v>94</v>
      </c>
      <c r="E8746" t="s">
        <v>32824</v>
      </c>
      <c r="F8746" t="s">
        <v>5012</v>
      </c>
      <c r="G8746" t="s">
        <v>72</v>
      </c>
      <c r="H8746" t="s">
        <v>129</v>
      </c>
      <c r="I8746" t="s">
        <v>22</v>
      </c>
      <c r="J8746" t="s">
        <v>141</v>
      </c>
      <c r="K8746" t="s">
        <v>32825</v>
      </c>
      <c r="L8746" t="s">
        <v>32826</v>
      </c>
      <c r="M8746">
        <v>1.844166666</v>
      </c>
      <c r="N8746">
        <v>1</v>
      </c>
      <c r="O8746">
        <v>0</v>
      </c>
      <c r="P8746">
        <v>0</v>
      </c>
      <c r="Q8746">
        <v>0</v>
      </c>
      <c r="R8746">
        <v>1.8441669999999999</v>
      </c>
      <c r="S8746">
        <v>0</v>
      </c>
      <c r="T8746">
        <v>0</v>
      </c>
      <c r="U8746">
        <v>0</v>
      </c>
    </row>
    <row r="8747" spans="1:21" x14ac:dyDescent="0.25">
      <c r="A8747" t="s">
        <v>32827</v>
      </c>
      <c r="B8747">
        <v>1</v>
      </c>
      <c r="C8747" t="s">
        <v>78</v>
      </c>
      <c r="D8747" t="s">
        <v>94</v>
      </c>
      <c r="E8747" t="s">
        <v>1752</v>
      </c>
      <c r="F8747" t="s">
        <v>140</v>
      </c>
      <c r="G8747" t="s">
        <v>72</v>
      </c>
      <c r="H8747" t="s">
        <v>129</v>
      </c>
      <c r="I8747" t="s">
        <v>22</v>
      </c>
      <c r="J8747" t="s">
        <v>141</v>
      </c>
      <c r="K8747" t="s">
        <v>32828</v>
      </c>
      <c r="L8747" t="s">
        <v>32829</v>
      </c>
      <c r="M8747">
        <v>0.44166666599999999</v>
      </c>
      <c r="N8747">
        <v>29</v>
      </c>
      <c r="O8747">
        <v>1539</v>
      </c>
      <c r="P8747">
        <v>5</v>
      </c>
      <c r="Q8747">
        <v>172</v>
      </c>
      <c r="R8747">
        <v>12.808332999999999</v>
      </c>
      <c r="S8747">
        <v>679.72499900000003</v>
      </c>
      <c r="T8747">
        <v>2.2083330000000001</v>
      </c>
      <c r="U8747">
        <v>75.966667000000001</v>
      </c>
    </row>
    <row r="8748" spans="1:21" x14ac:dyDescent="0.25">
      <c r="A8748" t="s">
        <v>32830</v>
      </c>
      <c r="B8748">
        <v>1</v>
      </c>
      <c r="C8748" t="s">
        <v>78</v>
      </c>
      <c r="D8748" t="s">
        <v>94</v>
      </c>
      <c r="E8748" t="s">
        <v>32831</v>
      </c>
      <c r="F8748" t="s">
        <v>177</v>
      </c>
      <c r="G8748" t="s">
        <v>71</v>
      </c>
      <c r="H8748" t="s">
        <v>129</v>
      </c>
      <c r="I8748" t="s">
        <v>22</v>
      </c>
      <c r="J8748" t="s">
        <v>130</v>
      </c>
      <c r="K8748" t="s">
        <v>32832</v>
      </c>
      <c r="L8748" t="s">
        <v>32833</v>
      </c>
      <c r="M8748">
        <v>4.5830683329999999</v>
      </c>
      <c r="N8748">
        <v>0</v>
      </c>
      <c r="O8748">
        <v>0</v>
      </c>
      <c r="P8748">
        <v>0</v>
      </c>
      <c r="Q8748">
        <v>121</v>
      </c>
      <c r="R8748">
        <v>0</v>
      </c>
      <c r="S8748">
        <v>0</v>
      </c>
      <c r="T8748">
        <v>0</v>
      </c>
      <c r="U8748">
        <v>554.55126800000005</v>
      </c>
    </row>
    <row r="8749" spans="1:21" x14ac:dyDescent="0.25">
      <c r="A8749" t="s">
        <v>32834</v>
      </c>
      <c r="B8749">
        <v>1</v>
      </c>
      <c r="C8749" t="s">
        <v>78</v>
      </c>
      <c r="D8749" t="s">
        <v>94</v>
      </c>
      <c r="E8749" t="s">
        <v>32760</v>
      </c>
      <c r="F8749" t="s">
        <v>177</v>
      </c>
      <c r="G8749" t="s">
        <v>71</v>
      </c>
      <c r="H8749" t="s">
        <v>129</v>
      </c>
      <c r="I8749" t="s">
        <v>22</v>
      </c>
      <c r="J8749" t="s">
        <v>130</v>
      </c>
      <c r="K8749" t="s">
        <v>32835</v>
      </c>
      <c r="L8749" t="s">
        <v>32836</v>
      </c>
      <c r="M8749">
        <v>4.8433730549999998</v>
      </c>
      <c r="N8749">
        <v>0</v>
      </c>
      <c r="O8749">
        <v>0</v>
      </c>
      <c r="P8749">
        <v>0</v>
      </c>
      <c r="Q8749">
        <v>95</v>
      </c>
      <c r="R8749">
        <v>0</v>
      </c>
      <c r="S8749">
        <v>0</v>
      </c>
      <c r="T8749">
        <v>0</v>
      </c>
      <c r="U8749">
        <v>460.12043999999997</v>
      </c>
    </row>
    <row r="8750" spans="1:21" x14ac:dyDescent="0.25">
      <c r="A8750" t="s">
        <v>32837</v>
      </c>
      <c r="B8750">
        <v>1</v>
      </c>
      <c r="C8750" t="s">
        <v>78</v>
      </c>
      <c r="D8750" t="s">
        <v>94</v>
      </c>
      <c r="E8750" t="s">
        <v>32838</v>
      </c>
      <c r="F8750" t="s">
        <v>6570</v>
      </c>
      <c r="G8750" t="s">
        <v>72</v>
      </c>
      <c r="H8750" t="s">
        <v>129</v>
      </c>
      <c r="I8750" t="s">
        <v>22</v>
      </c>
      <c r="J8750" t="s">
        <v>141</v>
      </c>
      <c r="K8750" t="s">
        <v>32839</v>
      </c>
      <c r="L8750" t="s">
        <v>32840</v>
      </c>
      <c r="M8750">
        <v>1.8252777769999999</v>
      </c>
      <c r="N8750">
        <v>0</v>
      </c>
      <c r="O8750">
        <v>0</v>
      </c>
      <c r="P8750">
        <v>25</v>
      </c>
      <c r="Q8750">
        <v>322</v>
      </c>
      <c r="R8750">
        <v>0</v>
      </c>
      <c r="S8750">
        <v>0</v>
      </c>
      <c r="T8750">
        <v>45.631943999999997</v>
      </c>
      <c r="U8750">
        <v>587.73944400000005</v>
      </c>
    </row>
    <row r="8751" spans="1:21" x14ac:dyDescent="0.25">
      <c r="A8751" t="s">
        <v>32841</v>
      </c>
      <c r="B8751">
        <v>1</v>
      </c>
      <c r="C8751" t="s">
        <v>78</v>
      </c>
      <c r="D8751" t="s">
        <v>94</v>
      </c>
      <c r="E8751" t="s">
        <v>32842</v>
      </c>
      <c r="F8751" t="s">
        <v>4991</v>
      </c>
      <c r="G8751" t="s">
        <v>71</v>
      </c>
      <c r="H8751" t="s">
        <v>129</v>
      </c>
      <c r="I8751" t="s">
        <v>22</v>
      </c>
      <c r="J8751" t="s">
        <v>141</v>
      </c>
      <c r="K8751" t="s">
        <v>32843</v>
      </c>
      <c r="L8751" t="s">
        <v>32844</v>
      </c>
      <c r="M8751">
        <v>2.7838888879999999</v>
      </c>
      <c r="N8751">
        <v>0</v>
      </c>
      <c r="O8751">
        <v>0</v>
      </c>
      <c r="P8751">
        <v>0</v>
      </c>
      <c r="Q8751">
        <v>1</v>
      </c>
      <c r="R8751">
        <v>0</v>
      </c>
      <c r="S8751">
        <v>0</v>
      </c>
      <c r="T8751">
        <v>0</v>
      </c>
      <c r="U8751">
        <v>2.7838889999999998</v>
      </c>
    </row>
    <row r="8752" spans="1:21" x14ac:dyDescent="0.25">
      <c r="A8752" t="s">
        <v>32845</v>
      </c>
      <c r="B8752">
        <v>1</v>
      </c>
      <c r="C8752" t="s">
        <v>78</v>
      </c>
      <c r="D8752" t="s">
        <v>94</v>
      </c>
      <c r="E8752" t="s">
        <v>32811</v>
      </c>
      <c r="F8752" t="s">
        <v>177</v>
      </c>
      <c r="G8752" t="s">
        <v>71</v>
      </c>
      <c r="H8752" t="s">
        <v>129</v>
      </c>
      <c r="I8752" t="s">
        <v>22</v>
      </c>
      <c r="J8752" t="s">
        <v>130</v>
      </c>
      <c r="K8752" t="s">
        <v>32846</v>
      </c>
      <c r="L8752" t="s">
        <v>5118</v>
      </c>
      <c r="M8752">
        <v>7.8702777770000001</v>
      </c>
      <c r="N8752">
        <v>0</v>
      </c>
      <c r="O8752">
        <v>0</v>
      </c>
      <c r="P8752">
        <v>0</v>
      </c>
      <c r="Q8752">
        <v>59</v>
      </c>
      <c r="R8752">
        <v>0</v>
      </c>
      <c r="S8752">
        <v>0</v>
      </c>
      <c r="T8752">
        <v>0</v>
      </c>
      <c r="U8752">
        <v>464.34638899999999</v>
      </c>
    </row>
    <row r="8753" spans="1:21" x14ac:dyDescent="0.25">
      <c r="A8753" t="s">
        <v>32847</v>
      </c>
      <c r="B8753">
        <v>1</v>
      </c>
      <c r="C8753" t="s">
        <v>78</v>
      </c>
      <c r="D8753" t="s">
        <v>94</v>
      </c>
      <c r="E8753" t="s">
        <v>32807</v>
      </c>
      <c r="F8753" t="s">
        <v>140</v>
      </c>
      <c r="G8753" t="s">
        <v>72</v>
      </c>
      <c r="H8753" t="s">
        <v>129</v>
      </c>
      <c r="I8753" t="s">
        <v>22</v>
      </c>
      <c r="J8753" t="s">
        <v>141</v>
      </c>
      <c r="K8753" t="s">
        <v>32848</v>
      </c>
      <c r="L8753" t="s">
        <v>32849</v>
      </c>
      <c r="M8753">
        <v>0.35305555500000002</v>
      </c>
      <c r="N8753">
        <v>1</v>
      </c>
      <c r="O8753">
        <v>599</v>
      </c>
      <c r="P8753">
        <v>0</v>
      </c>
      <c r="Q8753">
        <v>11</v>
      </c>
      <c r="R8753">
        <v>0.35305599999999998</v>
      </c>
      <c r="S8753">
        <v>211.480277</v>
      </c>
      <c r="T8753">
        <v>0</v>
      </c>
      <c r="U8753">
        <v>3.8836110000000001</v>
      </c>
    </row>
    <row r="8754" spans="1:21" x14ac:dyDescent="0.25">
      <c r="A8754" t="s">
        <v>32850</v>
      </c>
      <c r="B8754">
        <v>1</v>
      </c>
      <c r="C8754" t="s">
        <v>78</v>
      </c>
      <c r="D8754" t="s">
        <v>94</v>
      </c>
      <c r="E8754" t="s">
        <v>32851</v>
      </c>
      <c r="F8754" t="s">
        <v>5070</v>
      </c>
      <c r="G8754" t="s">
        <v>71</v>
      </c>
      <c r="H8754" t="s">
        <v>129</v>
      </c>
      <c r="I8754" t="s">
        <v>22</v>
      </c>
      <c r="J8754" t="s">
        <v>141</v>
      </c>
      <c r="K8754" t="s">
        <v>32852</v>
      </c>
      <c r="L8754" t="s">
        <v>32853</v>
      </c>
      <c r="M8754">
        <v>9.1702777770000008</v>
      </c>
      <c r="N8754">
        <v>0</v>
      </c>
      <c r="O8754">
        <v>0</v>
      </c>
      <c r="P8754">
        <v>0</v>
      </c>
      <c r="Q8754">
        <v>1</v>
      </c>
      <c r="R8754">
        <v>0</v>
      </c>
      <c r="S8754">
        <v>0</v>
      </c>
      <c r="T8754">
        <v>0</v>
      </c>
      <c r="U8754">
        <v>9.1702779999999997</v>
      </c>
    </row>
    <row r="8755" spans="1:21" x14ac:dyDescent="0.25">
      <c r="A8755" t="s">
        <v>32854</v>
      </c>
      <c r="B8755">
        <v>1</v>
      </c>
      <c r="C8755" t="s">
        <v>78</v>
      </c>
      <c r="D8755" t="s">
        <v>94</v>
      </c>
      <c r="E8755" t="s">
        <v>32855</v>
      </c>
      <c r="F8755" t="s">
        <v>5417</v>
      </c>
      <c r="G8755" t="s">
        <v>71</v>
      </c>
      <c r="H8755" t="s">
        <v>129</v>
      </c>
      <c r="I8755" t="s">
        <v>22</v>
      </c>
      <c r="J8755" t="s">
        <v>141</v>
      </c>
      <c r="K8755" t="s">
        <v>32856</v>
      </c>
      <c r="L8755" t="s">
        <v>32857</v>
      </c>
      <c r="M8755">
        <v>3.188055555</v>
      </c>
      <c r="N8755">
        <v>0</v>
      </c>
      <c r="O8755">
        <v>1</v>
      </c>
      <c r="P8755">
        <v>0</v>
      </c>
      <c r="Q8755">
        <v>0</v>
      </c>
      <c r="R8755">
        <v>0</v>
      </c>
      <c r="S8755">
        <v>3.188056</v>
      </c>
      <c r="T8755">
        <v>0</v>
      </c>
      <c r="U8755">
        <v>0</v>
      </c>
    </row>
    <row r="8756" spans="1:21" x14ac:dyDescent="0.25">
      <c r="A8756" t="s">
        <v>32858</v>
      </c>
      <c r="B8756">
        <v>1</v>
      </c>
      <c r="C8756" t="s">
        <v>78</v>
      </c>
      <c r="D8756" t="s">
        <v>94</v>
      </c>
      <c r="E8756" t="s">
        <v>32859</v>
      </c>
      <c r="F8756" t="s">
        <v>4991</v>
      </c>
      <c r="G8756" t="s">
        <v>71</v>
      </c>
      <c r="H8756" t="s">
        <v>129</v>
      </c>
      <c r="I8756" t="s">
        <v>22</v>
      </c>
      <c r="J8756" t="s">
        <v>141</v>
      </c>
      <c r="K8756" t="s">
        <v>13213</v>
      </c>
      <c r="L8756" t="s">
        <v>32860</v>
      </c>
      <c r="M8756">
        <v>9.3608333330000004</v>
      </c>
      <c r="N8756">
        <v>1</v>
      </c>
      <c r="O8756">
        <v>0</v>
      </c>
      <c r="P8756">
        <v>0</v>
      </c>
      <c r="Q8756">
        <v>0</v>
      </c>
      <c r="R8756">
        <v>9.3608329999999995</v>
      </c>
      <c r="S8756">
        <v>0</v>
      </c>
      <c r="T8756">
        <v>0</v>
      </c>
      <c r="U8756">
        <v>0</v>
      </c>
    </row>
    <row r="8757" spans="1:21" x14ac:dyDescent="0.25">
      <c r="A8757" t="s">
        <v>32861</v>
      </c>
      <c r="B8757">
        <v>1</v>
      </c>
      <c r="C8757" t="s">
        <v>78</v>
      </c>
      <c r="D8757" t="s">
        <v>94</v>
      </c>
      <c r="E8757" t="s">
        <v>32862</v>
      </c>
      <c r="F8757" t="s">
        <v>4996</v>
      </c>
      <c r="G8757" t="s">
        <v>71</v>
      </c>
      <c r="H8757" t="s">
        <v>129</v>
      </c>
      <c r="I8757" t="s">
        <v>22</v>
      </c>
      <c r="J8757" t="s">
        <v>141</v>
      </c>
      <c r="K8757" t="s">
        <v>32863</v>
      </c>
      <c r="L8757" t="s">
        <v>32864</v>
      </c>
      <c r="M8757">
        <v>1.135555555</v>
      </c>
      <c r="N8757">
        <v>0</v>
      </c>
      <c r="O8757">
        <v>37</v>
      </c>
      <c r="P8757">
        <v>0</v>
      </c>
      <c r="Q8757">
        <v>1</v>
      </c>
      <c r="R8757">
        <v>0</v>
      </c>
      <c r="S8757">
        <v>42.015555999999997</v>
      </c>
      <c r="T8757">
        <v>0</v>
      </c>
      <c r="U8757">
        <v>1.135556</v>
      </c>
    </row>
    <row r="8758" spans="1:21" x14ac:dyDescent="0.25">
      <c r="A8758" t="s">
        <v>32865</v>
      </c>
      <c r="B8758">
        <v>1</v>
      </c>
      <c r="C8758" t="s">
        <v>78</v>
      </c>
      <c r="D8758" t="s">
        <v>94</v>
      </c>
      <c r="E8758" t="s">
        <v>32866</v>
      </c>
      <c r="F8758" t="s">
        <v>4991</v>
      </c>
      <c r="G8758" t="s">
        <v>71</v>
      </c>
      <c r="H8758" t="s">
        <v>129</v>
      </c>
      <c r="I8758" t="s">
        <v>22</v>
      </c>
      <c r="J8758" t="s">
        <v>141</v>
      </c>
      <c r="K8758" t="s">
        <v>32867</v>
      </c>
      <c r="L8758" t="s">
        <v>32868</v>
      </c>
      <c r="M8758">
        <v>0.52222222200000001</v>
      </c>
      <c r="N8758">
        <v>0</v>
      </c>
      <c r="O8758">
        <v>9</v>
      </c>
      <c r="P8758">
        <v>0</v>
      </c>
      <c r="Q8758">
        <v>0</v>
      </c>
      <c r="R8758">
        <v>0</v>
      </c>
      <c r="S8758">
        <v>4.7</v>
      </c>
      <c r="T8758">
        <v>0</v>
      </c>
      <c r="U8758">
        <v>0</v>
      </c>
    </row>
    <row r="8759" spans="1:21" x14ac:dyDescent="0.25">
      <c r="A8759" t="s">
        <v>32869</v>
      </c>
      <c r="B8759">
        <v>1</v>
      </c>
      <c r="C8759" t="s">
        <v>78</v>
      </c>
      <c r="D8759" t="s">
        <v>94</v>
      </c>
      <c r="E8759" t="s">
        <v>32838</v>
      </c>
      <c r="F8759" t="s">
        <v>140</v>
      </c>
      <c r="G8759" t="s">
        <v>72</v>
      </c>
      <c r="H8759" t="s">
        <v>129</v>
      </c>
      <c r="I8759" t="s">
        <v>22</v>
      </c>
      <c r="J8759" t="s">
        <v>141</v>
      </c>
      <c r="K8759" t="s">
        <v>32870</v>
      </c>
      <c r="L8759" t="s">
        <v>32871</v>
      </c>
      <c r="M8759">
        <v>0.46666666600000001</v>
      </c>
      <c r="N8759">
        <v>0</v>
      </c>
      <c r="O8759">
        <v>0</v>
      </c>
      <c r="P8759">
        <v>25</v>
      </c>
      <c r="Q8759">
        <v>322</v>
      </c>
      <c r="R8759">
        <v>0</v>
      </c>
      <c r="S8759">
        <v>0</v>
      </c>
      <c r="T8759">
        <v>11.666667</v>
      </c>
      <c r="U8759">
        <v>150.26666599999999</v>
      </c>
    </row>
    <row r="8760" spans="1:21" x14ac:dyDescent="0.25">
      <c r="A8760" t="s">
        <v>32872</v>
      </c>
      <c r="B8760">
        <v>1</v>
      </c>
      <c r="C8760" t="s">
        <v>78</v>
      </c>
      <c r="D8760" t="s">
        <v>94</v>
      </c>
      <c r="E8760" t="s">
        <v>32838</v>
      </c>
      <c r="F8760" t="s">
        <v>140</v>
      </c>
      <c r="G8760" t="s">
        <v>72</v>
      </c>
      <c r="H8760" t="s">
        <v>129</v>
      </c>
      <c r="I8760" t="s">
        <v>22</v>
      </c>
      <c r="J8760" t="s">
        <v>141</v>
      </c>
      <c r="K8760" t="s">
        <v>32873</v>
      </c>
      <c r="L8760" t="s">
        <v>32874</v>
      </c>
      <c r="M8760">
        <v>0.24444444400000001</v>
      </c>
      <c r="N8760">
        <v>0</v>
      </c>
      <c r="O8760">
        <v>0</v>
      </c>
      <c r="P8760">
        <v>25</v>
      </c>
      <c r="Q8760">
        <v>322</v>
      </c>
      <c r="R8760">
        <v>0</v>
      </c>
      <c r="S8760">
        <v>0</v>
      </c>
      <c r="T8760">
        <v>6.1111110000000002</v>
      </c>
      <c r="U8760">
        <v>78.711111000000002</v>
      </c>
    </row>
    <row r="8761" spans="1:21" x14ac:dyDescent="0.25">
      <c r="A8761" t="s">
        <v>32875</v>
      </c>
      <c r="B8761">
        <v>1</v>
      </c>
      <c r="C8761" t="s">
        <v>78</v>
      </c>
      <c r="D8761" t="s">
        <v>94</v>
      </c>
      <c r="E8761" t="s">
        <v>32838</v>
      </c>
      <c r="F8761" t="s">
        <v>140</v>
      </c>
      <c r="G8761" t="s">
        <v>72</v>
      </c>
      <c r="H8761" t="s">
        <v>129</v>
      </c>
      <c r="I8761" t="s">
        <v>22</v>
      </c>
      <c r="J8761" t="s">
        <v>141</v>
      </c>
      <c r="K8761" t="s">
        <v>32876</v>
      </c>
      <c r="L8761" t="s">
        <v>32877</v>
      </c>
      <c r="M8761">
        <v>1.6697222220000001</v>
      </c>
      <c r="N8761">
        <v>0</v>
      </c>
      <c r="O8761">
        <v>0</v>
      </c>
      <c r="P8761">
        <v>24</v>
      </c>
      <c r="Q8761">
        <v>138</v>
      </c>
      <c r="R8761">
        <v>0</v>
      </c>
      <c r="S8761">
        <v>0</v>
      </c>
      <c r="T8761">
        <v>40.073332999999998</v>
      </c>
      <c r="U8761">
        <v>230.42166700000001</v>
      </c>
    </row>
    <row r="8762" spans="1:21" x14ac:dyDescent="0.25">
      <c r="A8762" t="s">
        <v>32878</v>
      </c>
      <c r="B8762">
        <v>1</v>
      </c>
      <c r="C8762" t="s">
        <v>78</v>
      </c>
      <c r="D8762" t="s">
        <v>94</v>
      </c>
      <c r="E8762" t="s">
        <v>32764</v>
      </c>
      <c r="F8762" t="s">
        <v>5012</v>
      </c>
      <c r="G8762" t="s">
        <v>72</v>
      </c>
      <c r="H8762" t="s">
        <v>129</v>
      </c>
      <c r="I8762" t="s">
        <v>22</v>
      </c>
      <c r="J8762" t="s">
        <v>141</v>
      </c>
      <c r="K8762" t="s">
        <v>32879</v>
      </c>
      <c r="L8762" t="s">
        <v>32880</v>
      </c>
      <c r="M8762">
        <v>2.5024999999999999</v>
      </c>
      <c r="N8762">
        <v>0</v>
      </c>
      <c r="O8762">
        <v>0</v>
      </c>
      <c r="P8762">
        <v>7</v>
      </c>
      <c r="Q8762">
        <v>0</v>
      </c>
      <c r="R8762">
        <v>0</v>
      </c>
      <c r="S8762">
        <v>0</v>
      </c>
      <c r="T8762">
        <v>17.517499999999998</v>
      </c>
      <c r="U8762">
        <v>0</v>
      </c>
    </row>
    <row r="8763" spans="1:21" x14ac:dyDescent="0.25">
      <c r="A8763" t="s">
        <v>32881</v>
      </c>
      <c r="B8763">
        <v>1</v>
      </c>
      <c r="C8763" t="s">
        <v>78</v>
      </c>
      <c r="D8763" t="s">
        <v>94</v>
      </c>
      <c r="E8763" t="s">
        <v>32882</v>
      </c>
      <c r="F8763" t="s">
        <v>4991</v>
      </c>
      <c r="G8763" t="s">
        <v>71</v>
      </c>
      <c r="H8763" t="s">
        <v>129</v>
      </c>
      <c r="I8763" t="s">
        <v>22</v>
      </c>
      <c r="J8763" t="s">
        <v>141</v>
      </c>
      <c r="K8763" t="s">
        <v>32883</v>
      </c>
      <c r="L8763" t="s">
        <v>32884</v>
      </c>
      <c r="M8763">
        <v>2.9358333330000002</v>
      </c>
      <c r="N8763">
        <v>0</v>
      </c>
      <c r="O8763">
        <v>1</v>
      </c>
      <c r="P8763">
        <v>0</v>
      </c>
      <c r="Q8763">
        <v>0</v>
      </c>
      <c r="R8763">
        <v>0</v>
      </c>
      <c r="S8763">
        <v>2.9358330000000001</v>
      </c>
      <c r="T8763">
        <v>0</v>
      </c>
      <c r="U8763">
        <v>0</v>
      </c>
    </row>
    <row r="8764" spans="1:21" x14ac:dyDescent="0.25">
      <c r="A8764" t="s">
        <v>32885</v>
      </c>
      <c r="B8764">
        <v>1</v>
      </c>
      <c r="C8764" t="s">
        <v>78</v>
      </c>
      <c r="D8764" t="s">
        <v>94</v>
      </c>
      <c r="E8764" t="s">
        <v>32760</v>
      </c>
      <c r="F8764" t="s">
        <v>177</v>
      </c>
      <c r="G8764" t="s">
        <v>71</v>
      </c>
      <c r="H8764" t="s">
        <v>129</v>
      </c>
      <c r="I8764" t="s">
        <v>22</v>
      </c>
      <c r="J8764" t="s">
        <v>130</v>
      </c>
      <c r="K8764" t="s">
        <v>32886</v>
      </c>
      <c r="L8764" t="s">
        <v>32887</v>
      </c>
      <c r="M8764">
        <v>5.8844766660000003</v>
      </c>
      <c r="N8764">
        <v>0</v>
      </c>
      <c r="O8764">
        <v>0</v>
      </c>
      <c r="P8764">
        <v>0</v>
      </c>
      <c r="Q8764">
        <v>95</v>
      </c>
      <c r="R8764">
        <v>0</v>
      </c>
      <c r="S8764">
        <v>0</v>
      </c>
      <c r="T8764">
        <v>0</v>
      </c>
      <c r="U8764">
        <v>559.02528299999994</v>
      </c>
    </row>
    <row r="8765" spans="1:21" x14ac:dyDescent="0.25">
      <c r="A8765" t="s">
        <v>32888</v>
      </c>
      <c r="B8765">
        <v>1</v>
      </c>
      <c r="C8765" t="s">
        <v>78</v>
      </c>
      <c r="D8765" t="s">
        <v>94</v>
      </c>
      <c r="E8765" t="s">
        <v>32859</v>
      </c>
      <c r="F8765" t="s">
        <v>5070</v>
      </c>
      <c r="G8765" t="s">
        <v>71</v>
      </c>
      <c r="H8765" t="s">
        <v>129</v>
      </c>
      <c r="I8765" t="s">
        <v>22</v>
      </c>
      <c r="J8765" t="s">
        <v>141</v>
      </c>
      <c r="K8765" t="s">
        <v>32889</v>
      </c>
      <c r="L8765" t="s">
        <v>32890</v>
      </c>
      <c r="M8765">
        <v>268.51972222199998</v>
      </c>
      <c r="N8765">
        <v>1</v>
      </c>
      <c r="O8765">
        <v>0</v>
      </c>
      <c r="P8765">
        <v>0</v>
      </c>
      <c r="Q8765">
        <v>0</v>
      </c>
      <c r="R8765">
        <v>268.519722</v>
      </c>
      <c r="S8765">
        <v>0</v>
      </c>
      <c r="T8765">
        <v>0</v>
      </c>
      <c r="U8765">
        <v>0</v>
      </c>
    </row>
    <row r="8766" spans="1:21" x14ac:dyDescent="0.25">
      <c r="A8766" t="s">
        <v>32891</v>
      </c>
      <c r="B8766">
        <v>1</v>
      </c>
      <c r="C8766" t="s">
        <v>78</v>
      </c>
      <c r="D8766" t="s">
        <v>94</v>
      </c>
      <c r="E8766" t="s">
        <v>32838</v>
      </c>
      <c r="F8766" t="s">
        <v>6570</v>
      </c>
      <c r="G8766" t="s">
        <v>72</v>
      </c>
      <c r="H8766" t="s">
        <v>129</v>
      </c>
      <c r="I8766" t="s">
        <v>22</v>
      </c>
      <c r="J8766" t="s">
        <v>141</v>
      </c>
      <c r="K8766" t="s">
        <v>32892</v>
      </c>
      <c r="L8766" t="s">
        <v>32893</v>
      </c>
      <c r="M8766">
        <v>1.1088888880000001</v>
      </c>
      <c r="N8766">
        <v>0</v>
      </c>
      <c r="O8766">
        <v>0</v>
      </c>
      <c r="P8766">
        <v>25</v>
      </c>
      <c r="Q8766">
        <v>322</v>
      </c>
      <c r="R8766">
        <v>0</v>
      </c>
      <c r="S8766">
        <v>0</v>
      </c>
      <c r="T8766">
        <v>27.722221999999999</v>
      </c>
      <c r="U8766">
        <v>357.06222200000002</v>
      </c>
    </row>
    <row r="8767" spans="1:21" x14ac:dyDescent="0.25">
      <c r="A8767" t="s">
        <v>32894</v>
      </c>
      <c r="B8767">
        <v>1</v>
      </c>
      <c r="C8767" t="s">
        <v>78</v>
      </c>
      <c r="D8767" t="s">
        <v>94</v>
      </c>
      <c r="E8767" t="s">
        <v>32760</v>
      </c>
      <c r="F8767" t="s">
        <v>177</v>
      </c>
      <c r="G8767" t="s">
        <v>71</v>
      </c>
      <c r="H8767" t="s">
        <v>129</v>
      </c>
      <c r="I8767" t="s">
        <v>22</v>
      </c>
      <c r="J8767" t="s">
        <v>130</v>
      </c>
      <c r="K8767" t="s">
        <v>32895</v>
      </c>
      <c r="L8767" t="s">
        <v>32896</v>
      </c>
      <c r="M8767">
        <v>5.2604722219999998</v>
      </c>
      <c r="N8767">
        <v>0</v>
      </c>
      <c r="O8767">
        <v>0</v>
      </c>
      <c r="P8767">
        <v>0</v>
      </c>
      <c r="Q8767">
        <v>95</v>
      </c>
      <c r="R8767">
        <v>0</v>
      </c>
      <c r="S8767">
        <v>0</v>
      </c>
      <c r="T8767">
        <v>0</v>
      </c>
      <c r="U8767">
        <v>499.74486100000001</v>
      </c>
    </row>
    <row r="8768" spans="1:21" x14ac:dyDescent="0.25">
      <c r="A8768" t="s">
        <v>32897</v>
      </c>
      <c r="B8768">
        <v>1</v>
      </c>
      <c r="C8768" t="s">
        <v>78</v>
      </c>
      <c r="D8768" t="s">
        <v>94</v>
      </c>
      <c r="E8768" t="s">
        <v>32898</v>
      </c>
      <c r="F8768" t="s">
        <v>177</v>
      </c>
      <c r="G8768" t="s">
        <v>71</v>
      </c>
      <c r="H8768" t="s">
        <v>129</v>
      </c>
      <c r="I8768" t="s">
        <v>22</v>
      </c>
      <c r="J8768" t="s">
        <v>130</v>
      </c>
      <c r="K8768" t="s">
        <v>16993</v>
      </c>
      <c r="L8768" t="s">
        <v>32899</v>
      </c>
      <c r="M8768">
        <v>4.55</v>
      </c>
      <c r="N8768">
        <v>0</v>
      </c>
      <c r="O8768">
        <v>0</v>
      </c>
      <c r="P8768">
        <v>0</v>
      </c>
      <c r="Q8768">
        <v>17</v>
      </c>
      <c r="R8768">
        <v>0</v>
      </c>
      <c r="S8768">
        <v>0</v>
      </c>
      <c r="T8768">
        <v>0</v>
      </c>
      <c r="U8768">
        <v>77.349999999999994</v>
      </c>
    </row>
    <row r="8769" spans="1:21" x14ac:dyDescent="0.25">
      <c r="A8769" t="s">
        <v>32900</v>
      </c>
      <c r="B8769">
        <v>1</v>
      </c>
      <c r="C8769" t="s">
        <v>79</v>
      </c>
      <c r="D8769" t="s">
        <v>110</v>
      </c>
      <c r="E8769" t="s">
        <v>32901</v>
      </c>
      <c r="F8769" t="s">
        <v>5977</v>
      </c>
      <c r="G8769" t="s">
        <v>71</v>
      </c>
      <c r="H8769" t="s">
        <v>129</v>
      </c>
      <c r="I8769" t="s">
        <v>22</v>
      </c>
      <c r="J8769" t="s">
        <v>141</v>
      </c>
      <c r="K8769" t="s">
        <v>32902</v>
      </c>
      <c r="L8769" t="s">
        <v>32903</v>
      </c>
      <c r="M8769">
        <v>3.2427777770000001</v>
      </c>
      <c r="N8769">
        <v>0</v>
      </c>
      <c r="O8769">
        <v>0</v>
      </c>
      <c r="P8769">
        <v>0</v>
      </c>
      <c r="Q8769">
        <v>15</v>
      </c>
      <c r="R8769">
        <v>0</v>
      </c>
      <c r="S8769">
        <v>0</v>
      </c>
      <c r="T8769">
        <v>0</v>
      </c>
      <c r="U8769">
        <v>48.641666999999998</v>
      </c>
    </row>
    <row r="8770" spans="1:21" x14ac:dyDescent="0.25">
      <c r="A8770" t="s">
        <v>32904</v>
      </c>
      <c r="B8770">
        <v>1</v>
      </c>
      <c r="C8770" t="s">
        <v>79</v>
      </c>
      <c r="D8770" t="s">
        <v>110</v>
      </c>
      <c r="E8770" t="s">
        <v>32905</v>
      </c>
      <c r="F8770" t="s">
        <v>5470</v>
      </c>
      <c r="G8770" t="s">
        <v>71</v>
      </c>
      <c r="H8770" t="s">
        <v>129</v>
      </c>
      <c r="I8770" t="s">
        <v>22</v>
      </c>
      <c r="J8770" t="s">
        <v>141</v>
      </c>
      <c r="K8770" t="s">
        <v>32906</v>
      </c>
      <c r="L8770" t="s">
        <v>32907</v>
      </c>
      <c r="M8770">
        <v>1.3825000000000001</v>
      </c>
      <c r="N8770">
        <v>0</v>
      </c>
      <c r="O8770">
        <v>0</v>
      </c>
      <c r="P8770">
        <v>1</v>
      </c>
      <c r="Q8770">
        <v>112</v>
      </c>
      <c r="R8770">
        <v>0</v>
      </c>
      <c r="S8770">
        <v>0</v>
      </c>
      <c r="T8770">
        <v>1.3825000000000001</v>
      </c>
      <c r="U8770">
        <v>154.84</v>
      </c>
    </row>
    <row r="8771" spans="1:21" x14ac:dyDescent="0.25">
      <c r="A8771" t="s">
        <v>32908</v>
      </c>
      <c r="B8771">
        <v>1</v>
      </c>
      <c r="C8771" t="s">
        <v>79</v>
      </c>
      <c r="D8771" t="s">
        <v>110</v>
      </c>
      <c r="E8771" t="s">
        <v>32909</v>
      </c>
      <c r="F8771" t="s">
        <v>5218</v>
      </c>
      <c r="G8771" t="s">
        <v>71</v>
      </c>
      <c r="H8771" t="s">
        <v>129</v>
      </c>
      <c r="I8771" t="s">
        <v>22</v>
      </c>
      <c r="J8771" t="s">
        <v>141</v>
      </c>
      <c r="K8771" t="s">
        <v>32910</v>
      </c>
      <c r="L8771" t="s">
        <v>32911</v>
      </c>
      <c r="M8771">
        <v>1.3833333329999999</v>
      </c>
      <c r="N8771">
        <v>0</v>
      </c>
      <c r="O8771">
        <v>0</v>
      </c>
      <c r="P8771">
        <v>0</v>
      </c>
      <c r="Q8771">
        <v>57</v>
      </c>
      <c r="R8771">
        <v>0</v>
      </c>
      <c r="S8771">
        <v>0</v>
      </c>
      <c r="T8771">
        <v>0</v>
      </c>
      <c r="U8771">
        <v>78.849999999999994</v>
      </c>
    </row>
    <row r="8772" spans="1:21" x14ac:dyDescent="0.25">
      <c r="A8772" t="s">
        <v>32912</v>
      </c>
      <c r="B8772">
        <v>1</v>
      </c>
      <c r="C8772" t="s">
        <v>78</v>
      </c>
      <c r="D8772" t="s">
        <v>237</v>
      </c>
      <c r="E8772" t="s">
        <v>32913</v>
      </c>
      <c r="F8772" t="s">
        <v>5417</v>
      </c>
      <c r="G8772" t="s">
        <v>71</v>
      </c>
      <c r="H8772" t="s">
        <v>129</v>
      </c>
      <c r="I8772" t="s">
        <v>22</v>
      </c>
      <c r="J8772" t="s">
        <v>141</v>
      </c>
      <c r="K8772" t="s">
        <v>32914</v>
      </c>
      <c r="L8772" t="s">
        <v>32915</v>
      </c>
      <c r="M8772">
        <v>1.155</v>
      </c>
      <c r="N8772">
        <v>0</v>
      </c>
      <c r="O8772">
        <v>2</v>
      </c>
      <c r="P8772">
        <v>0</v>
      </c>
      <c r="Q8772">
        <v>0</v>
      </c>
      <c r="R8772">
        <v>0</v>
      </c>
      <c r="S8772">
        <v>2.31</v>
      </c>
      <c r="T8772">
        <v>0</v>
      </c>
      <c r="U8772">
        <v>0</v>
      </c>
    </row>
    <row r="8773" spans="1:21" x14ac:dyDescent="0.25">
      <c r="A8773" t="s">
        <v>32916</v>
      </c>
      <c r="B8773">
        <v>1</v>
      </c>
      <c r="C8773" t="s">
        <v>78</v>
      </c>
      <c r="D8773" t="s">
        <v>92</v>
      </c>
      <c r="E8773" t="s">
        <v>32917</v>
      </c>
      <c r="F8773" t="s">
        <v>5070</v>
      </c>
      <c r="G8773" t="s">
        <v>71</v>
      </c>
      <c r="H8773" t="s">
        <v>129</v>
      </c>
      <c r="I8773" t="s">
        <v>22</v>
      </c>
      <c r="J8773" t="s">
        <v>141</v>
      </c>
      <c r="K8773" t="s">
        <v>32918</v>
      </c>
      <c r="L8773" t="s">
        <v>32919</v>
      </c>
      <c r="M8773">
        <v>10.478055554999999</v>
      </c>
      <c r="N8773">
        <v>0</v>
      </c>
      <c r="O8773">
        <v>9</v>
      </c>
      <c r="P8773">
        <v>0</v>
      </c>
      <c r="Q8773">
        <v>0</v>
      </c>
      <c r="R8773">
        <v>0</v>
      </c>
      <c r="S8773">
        <v>94.302499999999995</v>
      </c>
      <c r="T8773">
        <v>0</v>
      </c>
      <c r="U8773">
        <v>0</v>
      </c>
    </row>
    <row r="8774" spans="1:21" x14ac:dyDescent="0.25">
      <c r="A8774" t="s">
        <v>32920</v>
      </c>
      <c r="B8774">
        <v>1</v>
      </c>
      <c r="C8774" t="s">
        <v>79</v>
      </c>
      <c r="D8774" t="s">
        <v>110</v>
      </c>
      <c r="E8774" t="s">
        <v>32921</v>
      </c>
      <c r="F8774" t="s">
        <v>4986</v>
      </c>
      <c r="G8774" t="s">
        <v>71</v>
      </c>
      <c r="H8774" t="s">
        <v>129</v>
      </c>
      <c r="I8774" t="s">
        <v>22</v>
      </c>
      <c r="J8774" t="s">
        <v>141</v>
      </c>
      <c r="K8774" t="s">
        <v>32922</v>
      </c>
      <c r="L8774" t="s">
        <v>32923</v>
      </c>
      <c r="M8774">
        <v>1.2722222219999999</v>
      </c>
      <c r="N8774">
        <v>0</v>
      </c>
      <c r="O8774">
        <v>0</v>
      </c>
      <c r="P8774">
        <v>0</v>
      </c>
      <c r="Q8774">
        <v>59</v>
      </c>
      <c r="R8774">
        <v>0</v>
      </c>
      <c r="S8774">
        <v>0</v>
      </c>
      <c r="T8774">
        <v>0</v>
      </c>
      <c r="U8774">
        <v>75.061110999999997</v>
      </c>
    </row>
    <row r="8775" spans="1:21" x14ac:dyDescent="0.25">
      <c r="A8775" t="s">
        <v>32924</v>
      </c>
      <c r="B8775">
        <v>1</v>
      </c>
      <c r="C8775" t="s">
        <v>79</v>
      </c>
      <c r="D8775" t="s">
        <v>110</v>
      </c>
      <c r="E8775" t="s">
        <v>32925</v>
      </c>
      <c r="F8775" t="s">
        <v>3423</v>
      </c>
      <c r="G8775" t="s">
        <v>72</v>
      </c>
      <c r="H8775" t="s">
        <v>129</v>
      </c>
      <c r="I8775" t="s">
        <v>22</v>
      </c>
      <c r="J8775" t="s">
        <v>141</v>
      </c>
      <c r="K8775" t="s">
        <v>32926</v>
      </c>
      <c r="L8775" t="s">
        <v>32927</v>
      </c>
      <c r="M8775">
        <v>1.0625</v>
      </c>
      <c r="N8775">
        <v>0</v>
      </c>
      <c r="O8775">
        <v>0</v>
      </c>
      <c r="P8775">
        <v>1</v>
      </c>
      <c r="Q8775">
        <v>60</v>
      </c>
      <c r="R8775">
        <v>0</v>
      </c>
      <c r="S8775">
        <v>0</v>
      </c>
      <c r="T8775">
        <v>1.0625</v>
      </c>
      <c r="U8775">
        <v>63.75</v>
      </c>
    </row>
    <row r="8776" spans="1:21" x14ac:dyDescent="0.25">
      <c r="A8776" t="s">
        <v>32928</v>
      </c>
      <c r="B8776">
        <v>1</v>
      </c>
      <c r="C8776" t="s">
        <v>79</v>
      </c>
      <c r="D8776" t="s">
        <v>110</v>
      </c>
      <c r="E8776" t="s">
        <v>32925</v>
      </c>
      <c r="F8776" t="s">
        <v>177</v>
      </c>
      <c r="G8776" t="s">
        <v>72</v>
      </c>
      <c r="H8776" t="s">
        <v>129</v>
      </c>
      <c r="I8776" t="s">
        <v>22</v>
      </c>
      <c r="J8776" t="s">
        <v>130</v>
      </c>
      <c r="K8776" t="s">
        <v>32929</v>
      </c>
      <c r="L8776" t="s">
        <v>32930</v>
      </c>
      <c r="M8776">
        <v>4.4019444439999997</v>
      </c>
      <c r="N8776">
        <v>0</v>
      </c>
      <c r="O8776">
        <v>0</v>
      </c>
      <c r="P8776">
        <v>1</v>
      </c>
      <c r="Q8776">
        <v>60</v>
      </c>
      <c r="R8776">
        <v>0</v>
      </c>
      <c r="S8776">
        <v>0</v>
      </c>
      <c r="T8776">
        <v>4.4019440000000003</v>
      </c>
      <c r="U8776">
        <v>264.11666700000001</v>
      </c>
    </row>
    <row r="8777" spans="1:21" x14ac:dyDescent="0.25">
      <c r="A8777" t="s">
        <v>32931</v>
      </c>
      <c r="B8777">
        <v>1</v>
      </c>
      <c r="C8777" t="s">
        <v>79</v>
      </c>
      <c r="D8777" t="s">
        <v>110</v>
      </c>
      <c r="E8777" t="s">
        <v>32925</v>
      </c>
      <c r="F8777" t="s">
        <v>5012</v>
      </c>
      <c r="G8777" t="s">
        <v>72</v>
      </c>
      <c r="H8777" t="s">
        <v>129</v>
      </c>
      <c r="I8777" t="s">
        <v>22</v>
      </c>
      <c r="J8777" t="s">
        <v>141</v>
      </c>
      <c r="K8777" t="s">
        <v>32932</v>
      </c>
      <c r="L8777" t="s">
        <v>32933</v>
      </c>
      <c r="M8777">
        <v>1.633888888</v>
      </c>
      <c r="N8777">
        <v>0</v>
      </c>
      <c r="O8777">
        <v>0</v>
      </c>
      <c r="P8777">
        <v>1</v>
      </c>
      <c r="Q8777">
        <v>60</v>
      </c>
      <c r="R8777">
        <v>0</v>
      </c>
      <c r="S8777">
        <v>0</v>
      </c>
      <c r="T8777">
        <v>1.6338889999999999</v>
      </c>
      <c r="U8777">
        <v>98.033332999999999</v>
      </c>
    </row>
    <row r="8778" spans="1:21" x14ac:dyDescent="0.25">
      <c r="A8778" t="s">
        <v>32934</v>
      </c>
      <c r="B8778">
        <v>1</v>
      </c>
      <c r="C8778" t="s">
        <v>79</v>
      </c>
      <c r="D8778" t="s">
        <v>110</v>
      </c>
      <c r="E8778" t="s">
        <v>32921</v>
      </c>
      <c r="F8778" t="s">
        <v>5029</v>
      </c>
      <c r="G8778" t="s">
        <v>71</v>
      </c>
      <c r="H8778" t="s">
        <v>129</v>
      </c>
      <c r="I8778" t="s">
        <v>22</v>
      </c>
      <c r="J8778" t="s">
        <v>141</v>
      </c>
      <c r="K8778" t="s">
        <v>32935</v>
      </c>
      <c r="L8778" t="s">
        <v>32936</v>
      </c>
      <c r="M8778">
        <v>1.0738888879999999</v>
      </c>
      <c r="N8778">
        <v>0</v>
      </c>
      <c r="O8778">
        <v>0</v>
      </c>
      <c r="P8778">
        <v>0</v>
      </c>
      <c r="Q8778">
        <v>59</v>
      </c>
      <c r="R8778">
        <v>0</v>
      </c>
      <c r="S8778">
        <v>0</v>
      </c>
      <c r="T8778">
        <v>0</v>
      </c>
      <c r="U8778">
        <v>63.359444000000003</v>
      </c>
    </row>
    <row r="8779" spans="1:21" x14ac:dyDescent="0.25">
      <c r="A8779" t="s">
        <v>32937</v>
      </c>
      <c r="B8779">
        <v>1</v>
      </c>
      <c r="C8779" t="s">
        <v>78</v>
      </c>
      <c r="D8779" t="s">
        <v>92</v>
      </c>
      <c r="E8779" t="s">
        <v>32938</v>
      </c>
      <c r="F8779" t="s">
        <v>5012</v>
      </c>
      <c r="G8779" t="s">
        <v>72</v>
      </c>
      <c r="H8779" t="s">
        <v>129</v>
      </c>
      <c r="I8779" t="s">
        <v>22</v>
      </c>
      <c r="J8779" t="s">
        <v>141</v>
      </c>
      <c r="K8779" t="s">
        <v>32939</v>
      </c>
      <c r="L8779" t="s">
        <v>32940</v>
      </c>
      <c r="M8779">
        <v>1.6233333329999999</v>
      </c>
      <c r="N8779">
        <v>0</v>
      </c>
      <c r="O8779">
        <v>0</v>
      </c>
      <c r="P8779">
        <v>2</v>
      </c>
      <c r="Q8779">
        <v>142</v>
      </c>
      <c r="R8779">
        <v>0</v>
      </c>
      <c r="S8779">
        <v>0</v>
      </c>
      <c r="T8779">
        <v>3.246667</v>
      </c>
      <c r="U8779">
        <v>230.51333299999999</v>
      </c>
    </row>
    <row r="8780" spans="1:21" x14ac:dyDescent="0.25">
      <c r="A8780" t="s">
        <v>32941</v>
      </c>
      <c r="B8780">
        <v>1</v>
      </c>
      <c r="C8780" t="s">
        <v>79</v>
      </c>
      <c r="D8780" t="s">
        <v>109</v>
      </c>
      <c r="E8780" t="s">
        <v>32942</v>
      </c>
      <c r="F8780" t="s">
        <v>5029</v>
      </c>
      <c r="G8780" t="s">
        <v>71</v>
      </c>
      <c r="H8780" t="s">
        <v>129</v>
      </c>
      <c r="I8780" t="s">
        <v>22</v>
      </c>
      <c r="J8780" t="s">
        <v>141</v>
      </c>
      <c r="K8780" t="s">
        <v>32943</v>
      </c>
      <c r="L8780" t="s">
        <v>32944</v>
      </c>
      <c r="M8780">
        <v>3.0294444440000001</v>
      </c>
      <c r="N8780">
        <v>0</v>
      </c>
      <c r="O8780">
        <v>0</v>
      </c>
      <c r="P8780">
        <v>0</v>
      </c>
      <c r="Q8780">
        <v>16</v>
      </c>
      <c r="R8780">
        <v>0</v>
      </c>
      <c r="S8780">
        <v>0</v>
      </c>
      <c r="T8780">
        <v>0</v>
      </c>
      <c r="U8780">
        <v>48.471111000000001</v>
      </c>
    </row>
    <row r="8781" spans="1:21" x14ac:dyDescent="0.25">
      <c r="A8781" t="s">
        <v>32945</v>
      </c>
      <c r="B8781">
        <v>1</v>
      </c>
      <c r="C8781" t="s">
        <v>78</v>
      </c>
      <c r="D8781" t="s">
        <v>92</v>
      </c>
      <c r="E8781" t="s">
        <v>32946</v>
      </c>
      <c r="F8781" t="s">
        <v>140</v>
      </c>
      <c r="G8781" t="s">
        <v>72</v>
      </c>
      <c r="H8781" t="s">
        <v>168</v>
      </c>
      <c r="I8781" t="s">
        <v>22</v>
      </c>
      <c r="J8781" t="s">
        <v>141</v>
      </c>
      <c r="K8781" t="s">
        <v>32947</v>
      </c>
      <c r="L8781" t="s">
        <v>32948</v>
      </c>
      <c r="M8781">
        <v>5.277777E-3</v>
      </c>
      <c r="N8781">
        <v>27</v>
      </c>
      <c r="O8781">
        <v>2459</v>
      </c>
      <c r="P8781">
        <v>172</v>
      </c>
      <c r="Q8781">
        <v>2428</v>
      </c>
      <c r="R8781">
        <v>0.14249999999999999</v>
      </c>
      <c r="S8781">
        <v>12.978054</v>
      </c>
      <c r="T8781">
        <v>0.90777799999999997</v>
      </c>
      <c r="U8781">
        <v>12.814443000000001</v>
      </c>
    </row>
    <row r="8782" spans="1:21" x14ac:dyDescent="0.25">
      <c r="A8782" t="s">
        <v>32949</v>
      </c>
      <c r="B8782">
        <v>1</v>
      </c>
      <c r="C8782" t="s">
        <v>78</v>
      </c>
      <c r="D8782" t="s">
        <v>92</v>
      </c>
      <c r="E8782" t="s">
        <v>32950</v>
      </c>
      <c r="F8782" t="s">
        <v>5012</v>
      </c>
      <c r="G8782" t="s">
        <v>72</v>
      </c>
      <c r="H8782" t="s">
        <v>129</v>
      </c>
      <c r="I8782" t="s">
        <v>22</v>
      </c>
      <c r="J8782" t="s">
        <v>141</v>
      </c>
      <c r="K8782" t="s">
        <v>32951</v>
      </c>
      <c r="L8782" t="s">
        <v>9953</v>
      </c>
      <c r="M8782">
        <v>1.091388888</v>
      </c>
      <c r="N8782">
        <v>0</v>
      </c>
      <c r="O8782">
        <v>0</v>
      </c>
      <c r="P8782">
        <v>1</v>
      </c>
      <c r="Q8782">
        <v>15</v>
      </c>
      <c r="R8782">
        <v>0</v>
      </c>
      <c r="S8782">
        <v>0</v>
      </c>
      <c r="T8782">
        <v>1.0913889999999999</v>
      </c>
      <c r="U8782">
        <v>16.370833000000001</v>
      </c>
    </row>
    <row r="8783" spans="1:21" x14ac:dyDescent="0.25">
      <c r="A8783" t="s">
        <v>32952</v>
      </c>
      <c r="B8783">
        <v>1</v>
      </c>
      <c r="C8783" t="s">
        <v>78</v>
      </c>
      <c r="D8783" t="s">
        <v>92</v>
      </c>
      <c r="E8783" t="s">
        <v>32953</v>
      </c>
      <c r="F8783" t="s">
        <v>6092</v>
      </c>
      <c r="G8783" t="s">
        <v>71</v>
      </c>
      <c r="H8783" t="s">
        <v>129</v>
      </c>
      <c r="I8783" t="s">
        <v>22</v>
      </c>
      <c r="J8783" t="s">
        <v>141</v>
      </c>
      <c r="K8783" t="s">
        <v>32954</v>
      </c>
      <c r="L8783" t="s">
        <v>32955</v>
      </c>
      <c r="M8783">
        <v>22.220555555000001</v>
      </c>
      <c r="N8783">
        <v>0</v>
      </c>
      <c r="O8783">
        <v>0</v>
      </c>
      <c r="P8783">
        <v>0</v>
      </c>
      <c r="Q8783">
        <v>10</v>
      </c>
      <c r="R8783">
        <v>0</v>
      </c>
      <c r="S8783">
        <v>0</v>
      </c>
      <c r="T8783">
        <v>0</v>
      </c>
      <c r="U8783">
        <v>222.205556</v>
      </c>
    </row>
    <row r="8784" spans="1:21" x14ac:dyDescent="0.25">
      <c r="A8784" t="s">
        <v>32956</v>
      </c>
      <c r="B8784">
        <v>1</v>
      </c>
      <c r="C8784" t="s">
        <v>78</v>
      </c>
      <c r="D8784" t="s">
        <v>92</v>
      </c>
      <c r="E8784" t="s">
        <v>1313</v>
      </c>
      <c r="F8784" t="s">
        <v>140</v>
      </c>
      <c r="G8784" t="s">
        <v>72</v>
      </c>
      <c r="H8784" t="s">
        <v>129</v>
      </c>
      <c r="I8784" t="s">
        <v>22</v>
      </c>
      <c r="J8784" t="s">
        <v>141</v>
      </c>
      <c r="K8784" t="s">
        <v>32957</v>
      </c>
      <c r="L8784" t="s">
        <v>32958</v>
      </c>
      <c r="M8784">
        <v>0.27</v>
      </c>
      <c r="N8784">
        <v>0</v>
      </c>
      <c r="O8784">
        <v>0</v>
      </c>
      <c r="P8784">
        <v>82</v>
      </c>
      <c r="Q8784">
        <v>2416</v>
      </c>
      <c r="R8784">
        <v>0</v>
      </c>
      <c r="S8784">
        <v>0</v>
      </c>
      <c r="T8784">
        <v>22.14</v>
      </c>
      <c r="U8784">
        <v>652.32000000000005</v>
      </c>
    </row>
    <row r="8785" spans="1:21" x14ac:dyDescent="0.25">
      <c r="A8785" t="s">
        <v>32959</v>
      </c>
      <c r="B8785">
        <v>1</v>
      </c>
      <c r="C8785" t="s">
        <v>78</v>
      </c>
      <c r="D8785" t="s">
        <v>96</v>
      </c>
      <c r="E8785" t="s">
        <v>32960</v>
      </c>
      <c r="F8785" t="s">
        <v>4991</v>
      </c>
      <c r="G8785" t="s">
        <v>71</v>
      </c>
      <c r="H8785" t="s">
        <v>129</v>
      </c>
      <c r="I8785" t="s">
        <v>22</v>
      </c>
      <c r="J8785" t="s">
        <v>141</v>
      </c>
      <c r="K8785" t="s">
        <v>32961</v>
      </c>
      <c r="L8785" t="s">
        <v>32962</v>
      </c>
      <c r="M8785">
        <v>2.2608333329999999</v>
      </c>
      <c r="N8785">
        <v>0</v>
      </c>
      <c r="O8785">
        <v>1</v>
      </c>
      <c r="P8785">
        <v>0</v>
      </c>
      <c r="Q8785">
        <v>0</v>
      </c>
      <c r="R8785">
        <v>0</v>
      </c>
      <c r="S8785">
        <v>2.2608329999999999</v>
      </c>
      <c r="T8785">
        <v>0</v>
      </c>
      <c r="U8785">
        <v>0</v>
      </c>
    </row>
    <row r="8786" spans="1:21" x14ac:dyDescent="0.25">
      <c r="A8786" t="s">
        <v>32963</v>
      </c>
      <c r="B8786">
        <v>1</v>
      </c>
      <c r="C8786" t="s">
        <v>78</v>
      </c>
      <c r="D8786" t="s">
        <v>96</v>
      </c>
      <c r="E8786" t="s">
        <v>32964</v>
      </c>
      <c r="F8786" t="s">
        <v>4991</v>
      </c>
      <c r="G8786" t="s">
        <v>71</v>
      </c>
      <c r="H8786" t="s">
        <v>129</v>
      </c>
      <c r="I8786" t="s">
        <v>22</v>
      </c>
      <c r="J8786" t="s">
        <v>141</v>
      </c>
      <c r="K8786" t="s">
        <v>32965</v>
      </c>
      <c r="L8786" t="s">
        <v>32966</v>
      </c>
      <c r="M8786">
        <v>4.1722222220000003</v>
      </c>
      <c r="N8786">
        <v>0</v>
      </c>
      <c r="O8786">
        <v>1</v>
      </c>
      <c r="P8786">
        <v>0</v>
      </c>
      <c r="Q8786">
        <v>0</v>
      </c>
      <c r="R8786">
        <v>0</v>
      </c>
      <c r="S8786">
        <v>4.1722219999999997</v>
      </c>
      <c r="T8786">
        <v>0</v>
      </c>
      <c r="U8786">
        <v>0</v>
      </c>
    </row>
    <row r="8787" spans="1:21" x14ac:dyDescent="0.25">
      <c r="A8787" t="s">
        <v>32967</v>
      </c>
      <c r="B8787">
        <v>1</v>
      </c>
      <c r="C8787" t="s">
        <v>78</v>
      </c>
      <c r="D8787" t="s">
        <v>96</v>
      </c>
      <c r="E8787" t="s">
        <v>32968</v>
      </c>
      <c r="F8787" t="s">
        <v>4991</v>
      </c>
      <c r="G8787" t="s">
        <v>71</v>
      </c>
      <c r="H8787" t="s">
        <v>129</v>
      </c>
      <c r="I8787" t="s">
        <v>22</v>
      </c>
      <c r="J8787" t="s">
        <v>141</v>
      </c>
      <c r="K8787" t="s">
        <v>32969</v>
      </c>
      <c r="L8787" t="s">
        <v>32970</v>
      </c>
      <c r="M8787">
        <v>1.8519444439999999</v>
      </c>
      <c r="N8787">
        <v>0</v>
      </c>
      <c r="O8787">
        <v>1</v>
      </c>
      <c r="P8787">
        <v>0</v>
      </c>
      <c r="Q8787">
        <v>0</v>
      </c>
      <c r="R8787">
        <v>0</v>
      </c>
      <c r="S8787">
        <v>1.851944</v>
      </c>
      <c r="T8787">
        <v>0</v>
      </c>
      <c r="U8787">
        <v>0</v>
      </c>
    </row>
    <row r="8788" spans="1:21" x14ac:dyDescent="0.25">
      <c r="A8788" t="s">
        <v>32971</v>
      </c>
      <c r="B8788">
        <v>1</v>
      </c>
      <c r="C8788" t="s">
        <v>79</v>
      </c>
      <c r="D8788" t="s">
        <v>124</v>
      </c>
      <c r="E8788" t="s">
        <v>32972</v>
      </c>
      <c r="F8788" t="s">
        <v>4991</v>
      </c>
      <c r="G8788" t="s">
        <v>71</v>
      </c>
      <c r="H8788" t="s">
        <v>129</v>
      </c>
      <c r="I8788" t="s">
        <v>22</v>
      </c>
      <c r="J8788" t="s">
        <v>141</v>
      </c>
      <c r="K8788" t="s">
        <v>32973</v>
      </c>
      <c r="L8788" t="s">
        <v>32974</v>
      </c>
      <c r="M8788">
        <v>1.9513888880000001</v>
      </c>
      <c r="N8788">
        <v>0</v>
      </c>
      <c r="O8788">
        <v>0</v>
      </c>
      <c r="P8788">
        <v>0</v>
      </c>
      <c r="Q8788">
        <v>1</v>
      </c>
      <c r="R8788">
        <v>0</v>
      </c>
      <c r="S8788">
        <v>0</v>
      </c>
      <c r="T8788">
        <v>0</v>
      </c>
      <c r="U8788">
        <v>1.951389</v>
      </c>
    </row>
    <row r="8789" spans="1:21" x14ac:dyDescent="0.25">
      <c r="A8789" t="s">
        <v>32975</v>
      </c>
      <c r="B8789">
        <v>1</v>
      </c>
      <c r="C8789" t="s">
        <v>79</v>
      </c>
      <c r="D8789" t="s">
        <v>124</v>
      </c>
      <c r="E8789" t="s">
        <v>32976</v>
      </c>
      <c r="F8789" t="s">
        <v>5012</v>
      </c>
      <c r="G8789" t="s">
        <v>72</v>
      </c>
      <c r="H8789" t="s">
        <v>129</v>
      </c>
      <c r="I8789" t="s">
        <v>22</v>
      </c>
      <c r="J8789" t="s">
        <v>141</v>
      </c>
      <c r="K8789" t="s">
        <v>32977</v>
      </c>
      <c r="L8789" t="s">
        <v>32978</v>
      </c>
      <c r="M8789">
        <v>0.92</v>
      </c>
      <c r="N8789">
        <v>0</v>
      </c>
      <c r="O8789">
        <v>0</v>
      </c>
      <c r="P8789">
        <v>2</v>
      </c>
      <c r="Q8789">
        <v>161</v>
      </c>
      <c r="R8789">
        <v>0</v>
      </c>
      <c r="S8789">
        <v>0</v>
      </c>
      <c r="T8789">
        <v>1.84</v>
      </c>
      <c r="U8789">
        <v>148.12</v>
      </c>
    </row>
    <row r="8790" spans="1:21" x14ac:dyDescent="0.25">
      <c r="A8790" t="s">
        <v>32979</v>
      </c>
      <c r="B8790">
        <v>1</v>
      </c>
      <c r="C8790" t="s">
        <v>78</v>
      </c>
      <c r="D8790" t="s">
        <v>91</v>
      </c>
      <c r="E8790" t="s">
        <v>32980</v>
      </c>
      <c r="F8790" t="s">
        <v>4991</v>
      </c>
      <c r="G8790" t="s">
        <v>71</v>
      </c>
      <c r="H8790" t="s">
        <v>129</v>
      </c>
      <c r="I8790" t="s">
        <v>22</v>
      </c>
      <c r="J8790" t="s">
        <v>141</v>
      </c>
      <c r="K8790" t="s">
        <v>32981</v>
      </c>
      <c r="L8790" t="s">
        <v>32982</v>
      </c>
      <c r="M8790">
        <v>5.8711111110000003</v>
      </c>
      <c r="N8790">
        <v>0</v>
      </c>
      <c r="O8790">
        <v>0</v>
      </c>
      <c r="P8790">
        <v>0</v>
      </c>
      <c r="Q8790">
        <v>1</v>
      </c>
      <c r="R8790">
        <v>0</v>
      </c>
      <c r="S8790">
        <v>0</v>
      </c>
      <c r="T8790">
        <v>0</v>
      </c>
      <c r="U8790">
        <v>5.871111</v>
      </c>
    </row>
    <row r="8791" spans="1:21" x14ac:dyDescent="0.25">
      <c r="A8791" t="s">
        <v>32983</v>
      </c>
      <c r="B8791">
        <v>1</v>
      </c>
      <c r="C8791" t="s">
        <v>78</v>
      </c>
      <c r="D8791" t="s">
        <v>89</v>
      </c>
      <c r="E8791" t="s">
        <v>32984</v>
      </c>
      <c r="F8791" t="s">
        <v>4991</v>
      </c>
      <c r="G8791" t="s">
        <v>71</v>
      </c>
      <c r="H8791" t="s">
        <v>129</v>
      </c>
      <c r="I8791" t="s">
        <v>22</v>
      </c>
      <c r="J8791" t="s">
        <v>141</v>
      </c>
      <c r="K8791" t="s">
        <v>32985</v>
      </c>
      <c r="L8791" t="s">
        <v>32986</v>
      </c>
      <c r="M8791">
        <v>1.78</v>
      </c>
      <c r="N8791">
        <v>0</v>
      </c>
      <c r="O8791">
        <v>0</v>
      </c>
      <c r="P8791">
        <v>0</v>
      </c>
      <c r="Q8791">
        <v>1</v>
      </c>
      <c r="R8791">
        <v>0</v>
      </c>
      <c r="S8791">
        <v>0</v>
      </c>
      <c r="T8791">
        <v>0</v>
      </c>
      <c r="U8791">
        <v>1.78</v>
      </c>
    </row>
    <row r="8792" spans="1:21" x14ac:dyDescent="0.25">
      <c r="A8792" t="s">
        <v>32987</v>
      </c>
      <c r="B8792">
        <v>1</v>
      </c>
      <c r="C8792" t="s">
        <v>78</v>
      </c>
      <c r="D8792" t="s">
        <v>89</v>
      </c>
      <c r="E8792" t="s">
        <v>32984</v>
      </c>
      <c r="F8792" t="s">
        <v>5070</v>
      </c>
      <c r="G8792" t="s">
        <v>71</v>
      </c>
      <c r="H8792" t="s">
        <v>129</v>
      </c>
      <c r="I8792" t="s">
        <v>22</v>
      </c>
      <c r="J8792" t="s">
        <v>141</v>
      </c>
      <c r="K8792" t="s">
        <v>32988</v>
      </c>
      <c r="L8792" t="s">
        <v>32989</v>
      </c>
      <c r="M8792">
        <v>2.5383333330000002</v>
      </c>
      <c r="N8792">
        <v>0</v>
      </c>
      <c r="O8792">
        <v>0</v>
      </c>
      <c r="P8792">
        <v>0</v>
      </c>
      <c r="Q8792">
        <v>1</v>
      </c>
      <c r="R8792">
        <v>0</v>
      </c>
      <c r="S8792">
        <v>0</v>
      </c>
      <c r="T8792">
        <v>0</v>
      </c>
      <c r="U8792">
        <v>2.5383330000000002</v>
      </c>
    </row>
    <row r="8793" spans="1:21" x14ac:dyDescent="0.25">
      <c r="A8793" t="s">
        <v>32990</v>
      </c>
      <c r="B8793">
        <v>1</v>
      </c>
      <c r="C8793" t="s">
        <v>78</v>
      </c>
      <c r="D8793" t="s">
        <v>89</v>
      </c>
      <c r="E8793" t="s">
        <v>32991</v>
      </c>
      <c r="F8793" t="s">
        <v>4991</v>
      </c>
      <c r="G8793" t="s">
        <v>71</v>
      </c>
      <c r="H8793" t="s">
        <v>129</v>
      </c>
      <c r="I8793" t="s">
        <v>22</v>
      </c>
      <c r="J8793" t="s">
        <v>141</v>
      </c>
      <c r="K8793" t="s">
        <v>32992</v>
      </c>
      <c r="L8793" t="s">
        <v>32993</v>
      </c>
      <c r="M8793">
        <v>1.003055555</v>
      </c>
      <c r="N8793">
        <v>0</v>
      </c>
      <c r="O8793">
        <v>0</v>
      </c>
      <c r="P8793">
        <v>0</v>
      </c>
      <c r="Q8793">
        <v>1</v>
      </c>
      <c r="R8793">
        <v>0</v>
      </c>
      <c r="S8793">
        <v>0</v>
      </c>
      <c r="T8793">
        <v>0</v>
      </c>
      <c r="U8793">
        <v>1.0030559999999999</v>
      </c>
    </row>
    <row r="8794" spans="1:21" x14ac:dyDescent="0.25">
      <c r="A8794" t="s">
        <v>32994</v>
      </c>
      <c r="B8794">
        <v>1</v>
      </c>
      <c r="C8794" t="s">
        <v>78</v>
      </c>
      <c r="D8794" t="s">
        <v>89</v>
      </c>
      <c r="E8794" t="s">
        <v>32995</v>
      </c>
      <c r="F8794" t="s">
        <v>4991</v>
      </c>
      <c r="G8794" t="s">
        <v>71</v>
      </c>
      <c r="H8794" t="s">
        <v>129</v>
      </c>
      <c r="I8794" t="s">
        <v>22</v>
      </c>
      <c r="J8794" t="s">
        <v>141</v>
      </c>
      <c r="K8794" t="s">
        <v>32996</v>
      </c>
      <c r="L8794" t="s">
        <v>32997</v>
      </c>
      <c r="M8794">
        <v>3.423888888</v>
      </c>
      <c r="N8794">
        <v>0</v>
      </c>
      <c r="O8794">
        <v>0</v>
      </c>
      <c r="P8794">
        <v>0</v>
      </c>
      <c r="Q8794">
        <v>1</v>
      </c>
      <c r="R8794">
        <v>0</v>
      </c>
      <c r="S8794">
        <v>0</v>
      </c>
      <c r="T8794">
        <v>0</v>
      </c>
      <c r="U8794">
        <v>3.423889</v>
      </c>
    </row>
    <row r="8795" spans="1:21" x14ac:dyDescent="0.25">
      <c r="A8795" t="s">
        <v>32998</v>
      </c>
      <c r="B8795">
        <v>1</v>
      </c>
      <c r="C8795" t="s">
        <v>78</v>
      </c>
      <c r="D8795" t="s">
        <v>89</v>
      </c>
      <c r="E8795" t="s">
        <v>32999</v>
      </c>
      <c r="F8795" t="s">
        <v>4991</v>
      </c>
      <c r="G8795" t="s">
        <v>71</v>
      </c>
      <c r="H8795" t="s">
        <v>129</v>
      </c>
      <c r="I8795" t="s">
        <v>22</v>
      </c>
      <c r="J8795" t="s">
        <v>141</v>
      </c>
      <c r="K8795" t="s">
        <v>33000</v>
      </c>
      <c r="L8795" t="s">
        <v>33001</v>
      </c>
      <c r="M8795">
        <v>1.1716666659999999</v>
      </c>
      <c r="N8795">
        <v>0</v>
      </c>
      <c r="O8795">
        <v>0</v>
      </c>
      <c r="P8795">
        <v>0</v>
      </c>
      <c r="Q8795">
        <v>1</v>
      </c>
      <c r="R8795">
        <v>0</v>
      </c>
      <c r="S8795">
        <v>0</v>
      </c>
      <c r="T8795">
        <v>0</v>
      </c>
      <c r="U8795">
        <v>1.171667</v>
      </c>
    </row>
    <row r="8796" spans="1:21" x14ac:dyDescent="0.25">
      <c r="A8796" t="s">
        <v>33002</v>
      </c>
      <c r="B8796">
        <v>1</v>
      </c>
      <c r="C8796" t="s">
        <v>78</v>
      </c>
      <c r="D8796" t="s">
        <v>105</v>
      </c>
      <c r="E8796" t="s">
        <v>33003</v>
      </c>
      <c r="F8796" t="s">
        <v>140</v>
      </c>
      <c r="G8796" t="s">
        <v>72</v>
      </c>
      <c r="H8796" t="s">
        <v>129</v>
      </c>
      <c r="I8796" t="s">
        <v>22</v>
      </c>
      <c r="J8796" t="s">
        <v>141</v>
      </c>
      <c r="K8796" t="s">
        <v>33004</v>
      </c>
      <c r="L8796" t="s">
        <v>33005</v>
      </c>
      <c r="M8796">
        <v>0.69055555499999999</v>
      </c>
      <c r="N8796">
        <v>0</v>
      </c>
      <c r="O8796">
        <v>0</v>
      </c>
      <c r="P8796">
        <v>40</v>
      </c>
      <c r="Q8796">
        <v>350</v>
      </c>
      <c r="R8796">
        <v>0</v>
      </c>
      <c r="S8796">
        <v>0</v>
      </c>
      <c r="T8796">
        <v>27.622222000000001</v>
      </c>
      <c r="U8796">
        <v>241.694444</v>
      </c>
    </row>
    <row r="8797" spans="1:21" x14ac:dyDescent="0.25">
      <c r="A8797" t="s">
        <v>33006</v>
      </c>
      <c r="B8797">
        <v>1</v>
      </c>
      <c r="C8797" t="s">
        <v>78</v>
      </c>
      <c r="D8797" t="s">
        <v>105</v>
      </c>
      <c r="E8797" t="s">
        <v>33007</v>
      </c>
      <c r="F8797" t="s">
        <v>5012</v>
      </c>
      <c r="G8797" t="s">
        <v>72</v>
      </c>
      <c r="H8797" t="s">
        <v>129</v>
      </c>
      <c r="I8797" t="s">
        <v>22</v>
      </c>
      <c r="J8797" t="s">
        <v>141</v>
      </c>
      <c r="K8797" t="s">
        <v>33008</v>
      </c>
      <c r="L8797" t="s">
        <v>33009</v>
      </c>
      <c r="M8797">
        <v>1.6783333330000001</v>
      </c>
      <c r="N8797">
        <v>0</v>
      </c>
      <c r="O8797">
        <v>0</v>
      </c>
      <c r="P8797">
        <v>0</v>
      </c>
      <c r="Q8797">
        <v>11</v>
      </c>
      <c r="R8797">
        <v>0</v>
      </c>
      <c r="S8797">
        <v>0</v>
      </c>
      <c r="T8797">
        <v>0</v>
      </c>
      <c r="U8797">
        <v>18.461666999999998</v>
      </c>
    </row>
    <row r="8798" spans="1:21" x14ac:dyDescent="0.25">
      <c r="A8798" t="s">
        <v>33010</v>
      </c>
      <c r="B8798">
        <v>1</v>
      </c>
      <c r="C8798" t="s">
        <v>78</v>
      </c>
      <c r="D8798" t="s">
        <v>105</v>
      </c>
      <c r="E8798" t="s">
        <v>33011</v>
      </c>
      <c r="F8798" t="s">
        <v>154</v>
      </c>
      <c r="G8798" t="s">
        <v>72</v>
      </c>
      <c r="H8798" t="s">
        <v>129</v>
      </c>
      <c r="I8798" t="s">
        <v>22</v>
      </c>
      <c r="J8798" t="s">
        <v>141</v>
      </c>
      <c r="K8798" t="s">
        <v>33012</v>
      </c>
      <c r="L8798" t="s">
        <v>33013</v>
      </c>
      <c r="M8798">
        <v>0.28777777700000001</v>
      </c>
      <c r="N8798">
        <v>0</v>
      </c>
      <c r="O8798">
        <v>0</v>
      </c>
      <c r="P8798">
        <v>106</v>
      </c>
      <c r="Q8798">
        <v>626</v>
      </c>
      <c r="R8798">
        <v>0</v>
      </c>
      <c r="S8798">
        <v>0</v>
      </c>
      <c r="T8798">
        <v>30.504443999999999</v>
      </c>
      <c r="U8798">
        <v>180.148888</v>
      </c>
    </row>
    <row r="8799" spans="1:21" x14ac:dyDescent="0.25">
      <c r="A8799" t="s">
        <v>33014</v>
      </c>
      <c r="B8799">
        <v>1</v>
      </c>
      <c r="C8799" t="s">
        <v>78</v>
      </c>
      <c r="D8799" t="s">
        <v>105</v>
      </c>
      <c r="E8799" t="s">
        <v>33015</v>
      </c>
      <c r="F8799" t="s">
        <v>140</v>
      </c>
      <c r="G8799" t="s">
        <v>72</v>
      </c>
      <c r="H8799" t="s">
        <v>129</v>
      </c>
      <c r="I8799" t="s">
        <v>22</v>
      </c>
      <c r="J8799" t="s">
        <v>141</v>
      </c>
      <c r="K8799" t="s">
        <v>33016</v>
      </c>
      <c r="L8799" t="s">
        <v>33017</v>
      </c>
      <c r="M8799">
        <v>0.443333333</v>
      </c>
      <c r="N8799">
        <v>0</v>
      </c>
      <c r="O8799">
        <v>0</v>
      </c>
      <c r="P8799">
        <v>186</v>
      </c>
      <c r="Q8799">
        <v>1300</v>
      </c>
      <c r="R8799">
        <v>0</v>
      </c>
      <c r="S8799">
        <v>0</v>
      </c>
      <c r="T8799">
        <v>82.46</v>
      </c>
      <c r="U8799">
        <v>576.33333300000004</v>
      </c>
    </row>
    <row r="8800" spans="1:21" x14ac:dyDescent="0.25">
      <c r="A8800" t="s">
        <v>33018</v>
      </c>
      <c r="B8800">
        <v>1</v>
      </c>
      <c r="C8800" t="s">
        <v>78</v>
      </c>
      <c r="D8800" t="s">
        <v>105</v>
      </c>
      <c r="E8800" t="s">
        <v>33019</v>
      </c>
      <c r="F8800" t="s">
        <v>4986</v>
      </c>
      <c r="G8800" t="s">
        <v>71</v>
      </c>
      <c r="H8800" t="s">
        <v>129</v>
      </c>
      <c r="I8800" t="s">
        <v>22</v>
      </c>
      <c r="J8800" t="s">
        <v>141</v>
      </c>
      <c r="K8800" t="s">
        <v>33020</v>
      </c>
      <c r="L8800" t="s">
        <v>33021</v>
      </c>
      <c r="M8800">
        <v>4.915</v>
      </c>
      <c r="N8800">
        <v>0</v>
      </c>
      <c r="O8800">
        <v>62</v>
      </c>
      <c r="P8800">
        <v>0</v>
      </c>
      <c r="Q8800">
        <v>0</v>
      </c>
      <c r="R8800">
        <v>0</v>
      </c>
      <c r="S8800">
        <v>304.73</v>
      </c>
      <c r="T8800">
        <v>0</v>
      </c>
      <c r="U8800">
        <v>0</v>
      </c>
    </row>
    <row r="8801" spans="1:21" x14ac:dyDescent="0.25">
      <c r="A8801" t="s">
        <v>33022</v>
      </c>
      <c r="B8801">
        <v>1</v>
      </c>
      <c r="C8801" t="s">
        <v>78</v>
      </c>
      <c r="D8801" t="s">
        <v>105</v>
      </c>
      <c r="E8801" t="s">
        <v>33023</v>
      </c>
      <c r="F8801" t="s">
        <v>5012</v>
      </c>
      <c r="G8801" t="s">
        <v>72</v>
      </c>
      <c r="H8801" t="s">
        <v>129</v>
      </c>
      <c r="I8801" t="s">
        <v>22</v>
      </c>
      <c r="J8801" t="s">
        <v>141</v>
      </c>
      <c r="K8801" t="s">
        <v>33024</v>
      </c>
      <c r="L8801" t="s">
        <v>33025</v>
      </c>
      <c r="M8801">
        <v>2.804444444</v>
      </c>
      <c r="N8801">
        <v>0</v>
      </c>
      <c r="O8801">
        <v>0</v>
      </c>
      <c r="P8801">
        <v>1</v>
      </c>
      <c r="Q8801">
        <v>0</v>
      </c>
      <c r="R8801">
        <v>0</v>
      </c>
      <c r="S8801">
        <v>0</v>
      </c>
      <c r="T8801">
        <v>2.8044440000000002</v>
      </c>
      <c r="U8801">
        <v>0</v>
      </c>
    </row>
    <row r="8802" spans="1:21" x14ac:dyDescent="0.25">
      <c r="A8802" t="s">
        <v>33026</v>
      </c>
      <c r="B8802">
        <v>1</v>
      </c>
      <c r="C8802" t="s">
        <v>78</v>
      </c>
      <c r="D8802" t="s">
        <v>105</v>
      </c>
      <c r="E8802" t="s">
        <v>33027</v>
      </c>
      <c r="F8802" t="s">
        <v>140</v>
      </c>
      <c r="G8802" t="s">
        <v>72</v>
      </c>
      <c r="H8802" t="s">
        <v>129</v>
      </c>
      <c r="I8802" t="s">
        <v>22</v>
      </c>
      <c r="J8802" t="s">
        <v>141</v>
      </c>
      <c r="K8802" t="s">
        <v>33028</v>
      </c>
      <c r="L8802" t="s">
        <v>33029</v>
      </c>
      <c r="M8802">
        <v>0.62250000000000005</v>
      </c>
      <c r="N8802">
        <v>0</v>
      </c>
      <c r="O8802">
        <v>0</v>
      </c>
      <c r="P8802">
        <v>40</v>
      </c>
      <c r="Q8802">
        <v>350</v>
      </c>
      <c r="R8802">
        <v>0</v>
      </c>
      <c r="S8802">
        <v>0</v>
      </c>
      <c r="T8802">
        <v>24.9</v>
      </c>
      <c r="U8802">
        <v>217.875</v>
      </c>
    </row>
    <row r="8803" spans="1:21" x14ac:dyDescent="0.25">
      <c r="A8803" t="s">
        <v>33030</v>
      </c>
      <c r="B8803">
        <v>1</v>
      </c>
      <c r="C8803" t="s">
        <v>78</v>
      </c>
      <c r="D8803" t="s">
        <v>105</v>
      </c>
      <c r="E8803" t="s">
        <v>563</v>
      </c>
      <c r="F8803" t="s">
        <v>140</v>
      </c>
      <c r="G8803" t="s">
        <v>72</v>
      </c>
      <c r="H8803" t="s">
        <v>129</v>
      </c>
      <c r="I8803" t="s">
        <v>22</v>
      </c>
      <c r="J8803" t="s">
        <v>141</v>
      </c>
      <c r="K8803" t="s">
        <v>33031</v>
      </c>
      <c r="L8803" t="s">
        <v>33032</v>
      </c>
      <c r="M8803">
        <v>0.258333333</v>
      </c>
      <c r="N8803">
        <v>1</v>
      </c>
      <c r="O8803">
        <v>222</v>
      </c>
      <c r="P8803">
        <v>36</v>
      </c>
      <c r="Q8803">
        <v>84</v>
      </c>
      <c r="R8803">
        <v>0.25833299999999998</v>
      </c>
      <c r="S8803">
        <v>57.35</v>
      </c>
      <c r="T8803">
        <v>9.3000000000000007</v>
      </c>
      <c r="U8803">
        <v>21.7</v>
      </c>
    </row>
    <row r="8804" spans="1:21" x14ac:dyDescent="0.25">
      <c r="A8804" t="s">
        <v>33033</v>
      </c>
      <c r="B8804">
        <v>1</v>
      </c>
      <c r="C8804" t="s">
        <v>78</v>
      </c>
      <c r="D8804" t="s">
        <v>105</v>
      </c>
      <c r="E8804" t="s">
        <v>27280</v>
      </c>
      <c r="F8804" t="s">
        <v>140</v>
      </c>
      <c r="G8804" t="s">
        <v>72</v>
      </c>
      <c r="H8804" t="s">
        <v>129</v>
      </c>
      <c r="I8804" t="s">
        <v>22</v>
      </c>
      <c r="J8804" t="s">
        <v>141</v>
      </c>
      <c r="K8804" t="s">
        <v>33034</v>
      </c>
      <c r="L8804" t="s">
        <v>33035</v>
      </c>
      <c r="M8804">
        <v>0.70472222200000001</v>
      </c>
      <c r="N8804">
        <v>112</v>
      </c>
      <c r="O8804">
        <v>16990</v>
      </c>
      <c r="P8804">
        <v>323</v>
      </c>
      <c r="Q8804">
        <v>3549</v>
      </c>
      <c r="R8804">
        <v>78.928888999999998</v>
      </c>
      <c r="S8804">
        <v>11973.230552000001</v>
      </c>
      <c r="T8804">
        <v>227.62527800000001</v>
      </c>
      <c r="U8804">
        <v>2501.059166</v>
      </c>
    </row>
    <row r="8805" spans="1:21" x14ac:dyDescent="0.25">
      <c r="A8805" t="s">
        <v>33036</v>
      </c>
      <c r="B8805">
        <v>1</v>
      </c>
      <c r="C8805" t="s">
        <v>78</v>
      </c>
      <c r="D8805" t="s">
        <v>105</v>
      </c>
      <c r="E8805" t="s">
        <v>577</v>
      </c>
      <c r="F8805" t="s">
        <v>140</v>
      </c>
      <c r="G8805" t="s">
        <v>72</v>
      </c>
      <c r="H8805" t="s">
        <v>129</v>
      </c>
      <c r="I8805" t="s">
        <v>22</v>
      </c>
      <c r="J8805" t="s">
        <v>141</v>
      </c>
      <c r="K8805" t="s">
        <v>33037</v>
      </c>
      <c r="L8805" t="s">
        <v>28377</v>
      </c>
      <c r="M8805">
        <v>0.49166666599999997</v>
      </c>
      <c r="N8805">
        <v>0</v>
      </c>
      <c r="O8805">
        <v>74</v>
      </c>
      <c r="P8805">
        <v>74</v>
      </c>
      <c r="Q8805">
        <v>212</v>
      </c>
      <c r="R8805">
        <v>0</v>
      </c>
      <c r="S8805">
        <v>36.383333</v>
      </c>
      <c r="T8805">
        <v>36.383333</v>
      </c>
      <c r="U8805">
        <v>104.233333</v>
      </c>
    </row>
    <row r="8806" spans="1:21" x14ac:dyDescent="0.25">
      <c r="A8806" t="s">
        <v>33038</v>
      </c>
      <c r="B8806">
        <v>1</v>
      </c>
      <c r="C8806" t="s">
        <v>78</v>
      </c>
      <c r="D8806" t="s">
        <v>105</v>
      </c>
      <c r="E8806" t="s">
        <v>563</v>
      </c>
      <c r="F8806" t="s">
        <v>140</v>
      </c>
      <c r="G8806" t="s">
        <v>72</v>
      </c>
      <c r="H8806" t="s">
        <v>129</v>
      </c>
      <c r="I8806" t="s">
        <v>22</v>
      </c>
      <c r="J8806" t="s">
        <v>141</v>
      </c>
      <c r="K8806" t="s">
        <v>33039</v>
      </c>
      <c r="L8806" t="s">
        <v>33040</v>
      </c>
      <c r="M8806">
        <v>0.20861111099999999</v>
      </c>
      <c r="N8806">
        <v>1</v>
      </c>
      <c r="O8806">
        <v>237</v>
      </c>
      <c r="P8806">
        <v>36</v>
      </c>
      <c r="Q8806">
        <v>96</v>
      </c>
      <c r="R8806">
        <v>0.20861099999999999</v>
      </c>
      <c r="S8806">
        <v>49.440832999999998</v>
      </c>
      <c r="T8806">
        <v>7.51</v>
      </c>
      <c r="U8806">
        <v>20.026667</v>
      </c>
    </row>
    <row r="8807" spans="1:21" x14ac:dyDescent="0.25">
      <c r="A8807" t="s">
        <v>33041</v>
      </c>
      <c r="B8807">
        <v>1</v>
      </c>
      <c r="C8807" t="s">
        <v>78</v>
      </c>
      <c r="D8807" t="s">
        <v>105</v>
      </c>
      <c r="E8807" t="s">
        <v>33042</v>
      </c>
      <c r="F8807" t="s">
        <v>4991</v>
      </c>
      <c r="G8807" t="s">
        <v>71</v>
      </c>
      <c r="H8807" t="s">
        <v>129</v>
      </c>
      <c r="I8807" t="s">
        <v>22</v>
      </c>
      <c r="J8807" t="s">
        <v>141</v>
      </c>
      <c r="K8807" t="s">
        <v>33043</v>
      </c>
      <c r="L8807" t="s">
        <v>33044</v>
      </c>
      <c r="M8807">
        <v>7.6463888879999997</v>
      </c>
      <c r="N8807">
        <v>0</v>
      </c>
      <c r="O8807">
        <v>0</v>
      </c>
      <c r="P8807">
        <v>0</v>
      </c>
      <c r="Q8807">
        <v>3</v>
      </c>
      <c r="R8807">
        <v>0</v>
      </c>
      <c r="S8807">
        <v>0</v>
      </c>
      <c r="T8807">
        <v>0</v>
      </c>
      <c r="U8807">
        <v>22.939167000000001</v>
      </c>
    </row>
    <row r="8808" spans="1:21" x14ac:dyDescent="0.25">
      <c r="A8808" t="s">
        <v>33045</v>
      </c>
      <c r="B8808">
        <v>1</v>
      </c>
      <c r="C8808" t="s">
        <v>78</v>
      </c>
      <c r="D8808" t="s">
        <v>105</v>
      </c>
      <c r="E8808" t="s">
        <v>33046</v>
      </c>
      <c r="F8808" t="s">
        <v>4986</v>
      </c>
      <c r="G8808" t="s">
        <v>71</v>
      </c>
      <c r="H8808" t="s">
        <v>129</v>
      </c>
      <c r="I8808" t="s">
        <v>22</v>
      </c>
      <c r="J8808" t="s">
        <v>141</v>
      </c>
      <c r="K8808" t="s">
        <v>33047</v>
      </c>
      <c r="L8808" t="s">
        <v>33048</v>
      </c>
      <c r="M8808">
        <v>5.4155555550000001</v>
      </c>
      <c r="N8808">
        <v>0</v>
      </c>
      <c r="O8808">
        <v>0</v>
      </c>
      <c r="P8808">
        <v>0</v>
      </c>
      <c r="Q8808">
        <v>1</v>
      </c>
      <c r="R8808">
        <v>0</v>
      </c>
      <c r="S8808">
        <v>0</v>
      </c>
      <c r="T8808">
        <v>0</v>
      </c>
      <c r="U8808">
        <v>5.4155559999999996</v>
      </c>
    </row>
    <row r="8809" spans="1:21" x14ac:dyDescent="0.25">
      <c r="A8809" t="s">
        <v>33049</v>
      </c>
      <c r="B8809">
        <v>1</v>
      </c>
      <c r="C8809" t="s">
        <v>78</v>
      </c>
      <c r="D8809" t="s">
        <v>105</v>
      </c>
      <c r="E8809" t="s">
        <v>33050</v>
      </c>
      <c r="F8809" t="s">
        <v>5012</v>
      </c>
      <c r="G8809" t="s">
        <v>72</v>
      </c>
      <c r="H8809" t="s">
        <v>129</v>
      </c>
      <c r="I8809" t="s">
        <v>22</v>
      </c>
      <c r="J8809" t="s">
        <v>141</v>
      </c>
      <c r="K8809" t="s">
        <v>33051</v>
      </c>
      <c r="L8809" t="s">
        <v>33052</v>
      </c>
      <c r="M8809">
        <v>1.243333333</v>
      </c>
      <c r="N8809">
        <v>2</v>
      </c>
      <c r="O8809">
        <v>186</v>
      </c>
      <c r="P8809">
        <v>0</v>
      </c>
      <c r="Q8809">
        <v>1</v>
      </c>
      <c r="R8809">
        <v>2.4866670000000002</v>
      </c>
      <c r="S8809">
        <v>231.26</v>
      </c>
      <c r="T8809">
        <v>0</v>
      </c>
      <c r="U8809">
        <v>1.243333</v>
      </c>
    </row>
    <row r="8810" spans="1:21" x14ac:dyDescent="0.25">
      <c r="A8810" t="s">
        <v>33053</v>
      </c>
      <c r="B8810">
        <v>1</v>
      </c>
      <c r="C8810" t="s">
        <v>78</v>
      </c>
      <c r="D8810" t="s">
        <v>105</v>
      </c>
      <c r="E8810" t="s">
        <v>33054</v>
      </c>
      <c r="F8810" t="s">
        <v>5012</v>
      </c>
      <c r="G8810" t="s">
        <v>72</v>
      </c>
      <c r="H8810" t="s">
        <v>129</v>
      </c>
      <c r="I8810" t="s">
        <v>22</v>
      </c>
      <c r="J8810" t="s">
        <v>141</v>
      </c>
      <c r="K8810" t="s">
        <v>33055</v>
      </c>
      <c r="L8810" t="s">
        <v>33056</v>
      </c>
      <c r="M8810">
        <v>1.24</v>
      </c>
      <c r="N8810">
        <v>0</v>
      </c>
      <c r="O8810">
        <v>0</v>
      </c>
      <c r="P8810">
        <v>172</v>
      </c>
      <c r="Q8810">
        <v>2487</v>
      </c>
      <c r="R8810">
        <v>0</v>
      </c>
      <c r="S8810">
        <v>0</v>
      </c>
      <c r="T8810">
        <v>213.28</v>
      </c>
      <c r="U8810">
        <v>3083.88</v>
      </c>
    </row>
    <row r="8811" spans="1:21" x14ac:dyDescent="0.25">
      <c r="A8811" t="s">
        <v>33057</v>
      </c>
      <c r="B8811">
        <v>1</v>
      </c>
      <c r="C8811" t="s">
        <v>78</v>
      </c>
      <c r="D8811" t="s">
        <v>105</v>
      </c>
      <c r="E8811" t="s">
        <v>33058</v>
      </c>
      <c r="F8811" t="s">
        <v>5012</v>
      </c>
      <c r="G8811" t="s">
        <v>72</v>
      </c>
      <c r="H8811" t="s">
        <v>129</v>
      </c>
      <c r="I8811" t="s">
        <v>22</v>
      </c>
      <c r="J8811" t="s">
        <v>141</v>
      </c>
      <c r="K8811" t="s">
        <v>33059</v>
      </c>
      <c r="L8811" t="s">
        <v>33060</v>
      </c>
      <c r="M8811">
        <v>1.0461111110000001</v>
      </c>
      <c r="N8811">
        <v>0</v>
      </c>
      <c r="O8811">
        <v>0</v>
      </c>
      <c r="P8811">
        <v>0</v>
      </c>
      <c r="Q8811">
        <v>6</v>
      </c>
      <c r="R8811">
        <v>0</v>
      </c>
      <c r="S8811">
        <v>0</v>
      </c>
      <c r="T8811">
        <v>0</v>
      </c>
      <c r="U8811">
        <v>6.2766669999999998</v>
      </c>
    </row>
    <row r="8812" spans="1:21" x14ac:dyDescent="0.25">
      <c r="A8812" t="s">
        <v>33061</v>
      </c>
      <c r="B8812">
        <v>1</v>
      </c>
      <c r="C8812" t="s">
        <v>78</v>
      </c>
      <c r="D8812" t="s">
        <v>105</v>
      </c>
      <c r="E8812" t="s">
        <v>33062</v>
      </c>
      <c r="F8812" t="s">
        <v>4986</v>
      </c>
      <c r="G8812" t="s">
        <v>71</v>
      </c>
      <c r="H8812" t="s">
        <v>129</v>
      </c>
      <c r="I8812" t="s">
        <v>22</v>
      </c>
      <c r="J8812" t="s">
        <v>141</v>
      </c>
      <c r="K8812" t="s">
        <v>33063</v>
      </c>
      <c r="L8812" t="s">
        <v>33064</v>
      </c>
      <c r="M8812">
        <v>0.92194444399999997</v>
      </c>
      <c r="N8812">
        <v>0</v>
      </c>
      <c r="O8812">
        <v>0</v>
      </c>
      <c r="P8812">
        <v>0</v>
      </c>
      <c r="Q8812">
        <v>3</v>
      </c>
      <c r="R8812">
        <v>0</v>
      </c>
      <c r="S8812">
        <v>0</v>
      </c>
      <c r="T8812">
        <v>0</v>
      </c>
      <c r="U8812">
        <v>2.7658330000000002</v>
      </c>
    </row>
    <row r="8813" spans="1:21" x14ac:dyDescent="0.25">
      <c r="A8813" t="s">
        <v>33065</v>
      </c>
      <c r="B8813">
        <v>1</v>
      </c>
      <c r="C8813" t="s">
        <v>78</v>
      </c>
      <c r="D8813" t="s">
        <v>105</v>
      </c>
      <c r="E8813" t="s">
        <v>33066</v>
      </c>
      <c r="F8813" t="s">
        <v>5012</v>
      </c>
      <c r="G8813" t="s">
        <v>72</v>
      </c>
      <c r="H8813" t="s">
        <v>129</v>
      </c>
      <c r="I8813" t="s">
        <v>22</v>
      </c>
      <c r="J8813" t="s">
        <v>141</v>
      </c>
      <c r="K8813" t="s">
        <v>33067</v>
      </c>
      <c r="L8813" t="s">
        <v>33068</v>
      </c>
      <c r="M8813">
        <v>2.1147222220000002</v>
      </c>
      <c r="N8813">
        <v>0</v>
      </c>
      <c r="O8813">
        <v>0</v>
      </c>
      <c r="P8813">
        <v>0</v>
      </c>
      <c r="Q8813">
        <v>76</v>
      </c>
      <c r="R8813">
        <v>0</v>
      </c>
      <c r="S8813">
        <v>0</v>
      </c>
      <c r="T8813">
        <v>0</v>
      </c>
      <c r="U8813">
        <v>160.71888899999999</v>
      </c>
    </row>
    <row r="8814" spans="1:21" x14ac:dyDescent="0.25">
      <c r="A8814" t="s">
        <v>33069</v>
      </c>
      <c r="B8814">
        <v>1</v>
      </c>
      <c r="C8814" t="s">
        <v>78</v>
      </c>
      <c r="D8814" t="s">
        <v>105</v>
      </c>
      <c r="E8814" t="s">
        <v>33070</v>
      </c>
      <c r="F8814" t="s">
        <v>5012</v>
      </c>
      <c r="G8814" t="s">
        <v>72</v>
      </c>
      <c r="H8814" t="s">
        <v>129</v>
      </c>
      <c r="I8814" t="s">
        <v>22</v>
      </c>
      <c r="J8814" t="s">
        <v>141</v>
      </c>
      <c r="K8814" t="s">
        <v>33071</v>
      </c>
      <c r="L8814" t="s">
        <v>33072</v>
      </c>
      <c r="M8814">
        <v>1.4736111110000001</v>
      </c>
      <c r="N8814">
        <v>0</v>
      </c>
      <c r="O8814">
        <v>0</v>
      </c>
      <c r="P8814">
        <v>18</v>
      </c>
      <c r="Q8814">
        <v>58</v>
      </c>
      <c r="R8814">
        <v>0</v>
      </c>
      <c r="S8814">
        <v>0</v>
      </c>
      <c r="T8814">
        <v>26.524999999999999</v>
      </c>
      <c r="U8814">
        <v>85.469443999999996</v>
      </c>
    </row>
    <row r="8815" spans="1:21" x14ac:dyDescent="0.25">
      <c r="A8815" t="s">
        <v>33073</v>
      </c>
      <c r="B8815">
        <v>1</v>
      </c>
      <c r="C8815" t="s">
        <v>78</v>
      </c>
      <c r="D8815" t="s">
        <v>105</v>
      </c>
      <c r="E8815" t="s">
        <v>33074</v>
      </c>
      <c r="F8815" t="s">
        <v>5470</v>
      </c>
      <c r="G8815" t="s">
        <v>71</v>
      </c>
      <c r="H8815" t="s">
        <v>129</v>
      </c>
      <c r="I8815" t="s">
        <v>22</v>
      </c>
      <c r="J8815" t="s">
        <v>141</v>
      </c>
      <c r="K8815" t="s">
        <v>33075</v>
      </c>
      <c r="L8815" t="s">
        <v>33076</v>
      </c>
      <c r="M8815">
        <v>1.7438888880000001</v>
      </c>
      <c r="N8815">
        <v>0</v>
      </c>
      <c r="O8815">
        <v>0</v>
      </c>
      <c r="P8815">
        <v>0</v>
      </c>
      <c r="Q8815">
        <v>10</v>
      </c>
      <c r="R8815">
        <v>0</v>
      </c>
      <c r="S8815">
        <v>0</v>
      </c>
      <c r="T8815">
        <v>0</v>
      </c>
      <c r="U8815">
        <v>17.438889</v>
      </c>
    </row>
    <row r="8816" spans="1:21" x14ac:dyDescent="0.25">
      <c r="A8816" t="s">
        <v>33077</v>
      </c>
      <c r="B8816">
        <v>1</v>
      </c>
      <c r="C8816" t="s">
        <v>78</v>
      </c>
      <c r="D8816" t="s">
        <v>105</v>
      </c>
      <c r="E8816" t="s">
        <v>33003</v>
      </c>
      <c r="F8816" t="s">
        <v>140</v>
      </c>
      <c r="G8816" t="s">
        <v>72</v>
      </c>
      <c r="H8816" t="s">
        <v>129</v>
      </c>
      <c r="I8816" t="s">
        <v>22</v>
      </c>
      <c r="J8816" t="s">
        <v>141</v>
      </c>
      <c r="K8816" t="s">
        <v>33078</v>
      </c>
      <c r="L8816" t="s">
        <v>33079</v>
      </c>
      <c r="M8816">
        <v>0.81527777700000004</v>
      </c>
      <c r="N8816">
        <v>0</v>
      </c>
      <c r="O8816">
        <v>0</v>
      </c>
      <c r="P8816">
        <v>40</v>
      </c>
      <c r="Q8816">
        <v>350</v>
      </c>
      <c r="R8816">
        <v>0</v>
      </c>
      <c r="S8816">
        <v>0</v>
      </c>
      <c r="T8816">
        <v>32.611111000000001</v>
      </c>
      <c r="U8816">
        <v>285.34722199999999</v>
      </c>
    </row>
    <row r="8817" spans="1:21" x14ac:dyDescent="0.25">
      <c r="A8817" t="s">
        <v>33080</v>
      </c>
      <c r="B8817">
        <v>1</v>
      </c>
      <c r="C8817" t="s">
        <v>78</v>
      </c>
      <c r="D8817" t="s">
        <v>105</v>
      </c>
      <c r="E8817" t="s">
        <v>33074</v>
      </c>
      <c r="F8817" t="s">
        <v>4986</v>
      </c>
      <c r="G8817" t="s">
        <v>71</v>
      </c>
      <c r="H8817" t="s">
        <v>129</v>
      </c>
      <c r="I8817" t="s">
        <v>22</v>
      </c>
      <c r="J8817" t="s">
        <v>141</v>
      </c>
      <c r="K8817" t="s">
        <v>33081</v>
      </c>
      <c r="L8817" t="s">
        <v>33082</v>
      </c>
      <c r="M8817">
        <v>1.781111111</v>
      </c>
      <c r="N8817">
        <v>0</v>
      </c>
      <c r="O8817">
        <v>0</v>
      </c>
      <c r="P8817">
        <v>0</v>
      </c>
      <c r="Q8817">
        <v>10</v>
      </c>
      <c r="R8817">
        <v>0</v>
      </c>
      <c r="S8817">
        <v>0</v>
      </c>
      <c r="T8817">
        <v>0</v>
      </c>
      <c r="U8817">
        <v>17.811111</v>
      </c>
    </row>
    <row r="8818" spans="1:21" x14ac:dyDescent="0.25">
      <c r="A8818" t="s">
        <v>33083</v>
      </c>
      <c r="B8818">
        <v>1</v>
      </c>
      <c r="C8818" t="s">
        <v>79</v>
      </c>
      <c r="D8818" t="s">
        <v>114</v>
      </c>
      <c r="E8818" t="s">
        <v>33084</v>
      </c>
      <c r="F8818" t="s">
        <v>140</v>
      </c>
      <c r="G8818" t="s">
        <v>72</v>
      </c>
      <c r="H8818" t="s">
        <v>129</v>
      </c>
      <c r="I8818" t="s">
        <v>22</v>
      </c>
      <c r="J8818" t="s">
        <v>141</v>
      </c>
      <c r="K8818" t="s">
        <v>33085</v>
      </c>
      <c r="L8818" t="s">
        <v>33086</v>
      </c>
      <c r="M8818">
        <v>0.20138888799999999</v>
      </c>
      <c r="N8818">
        <v>12</v>
      </c>
      <c r="O8818">
        <v>1147</v>
      </c>
      <c r="P8818">
        <v>18</v>
      </c>
      <c r="Q8818">
        <v>80</v>
      </c>
      <c r="R8818">
        <v>2.4166669999999999</v>
      </c>
      <c r="S8818">
        <v>230.993055</v>
      </c>
      <c r="T8818">
        <v>3.625</v>
      </c>
      <c r="U8818">
        <v>16.111111000000001</v>
      </c>
    </row>
    <row r="8819" spans="1:21" x14ac:dyDescent="0.25">
      <c r="A8819" t="s">
        <v>33087</v>
      </c>
      <c r="B8819">
        <v>1</v>
      </c>
      <c r="C8819" t="s">
        <v>79</v>
      </c>
      <c r="D8819" t="s">
        <v>114</v>
      </c>
      <c r="E8819" t="s">
        <v>33088</v>
      </c>
      <c r="F8819" t="s">
        <v>4986</v>
      </c>
      <c r="G8819" t="s">
        <v>71</v>
      </c>
      <c r="H8819" t="s">
        <v>129</v>
      </c>
      <c r="I8819" t="s">
        <v>22</v>
      </c>
      <c r="J8819" t="s">
        <v>141</v>
      </c>
      <c r="K8819" t="s">
        <v>33089</v>
      </c>
      <c r="L8819" t="s">
        <v>33090</v>
      </c>
      <c r="M8819">
        <v>0.87777777700000004</v>
      </c>
      <c r="N8819">
        <v>0</v>
      </c>
      <c r="O8819">
        <v>58</v>
      </c>
      <c r="P8819">
        <v>0</v>
      </c>
      <c r="Q8819">
        <v>0</v>
      </c>
      <c r="R8819">
        <v>0</v>
      </c>
      <c r="S8819">
        <v>50.911110999999998</v>
      </c>
      <c r="T8819">
        <v>0</v>
      </c>
      <c r="U8819">
        <v>0</v>
      </c>
    </row>
    <row r="8820" spans="1:21" x14ac:dyDescent="0.25">
      <c r="A8820" t="s">
        <v>33091</v>
      </c>
      <c r="B8820">
        <v>1</v>
      </c>
      <c r="C8820" t="s">
        <v>79</v>
      </c>
      <c r="D8820" t="s">
        <v>114</v>
      </c>
      <c r="E8820" t="s">
        <v>33084</v>
      </c>
      <c r="F8820" t="s">
        <v>128</v>
      </c>
      <c r="G8820" t="s">
        <v>72</v>
      </c>
      <c r="H8820" t="s">
        <v>129</v>
      </c>
      <c r="I8820" t="s">
        <v>22</v>
      </c>
      <c r="J8820" t="s">
        <v>130</v>
      </c>
      <c r="K8820" t="s">
        <v>33092</v>
      </c>
      <c r="L8820" t="s">
        <v>33093</v>
      </c>
      <c r="M8820">
        <v>0.275277777</v>
      </c>
      <c r="N8820">
        <v>12</v>
      </c>
      <c r="O8820">
        <v>1147</v>
      </c>
      <c r="P8820">
        <v>18</v>
      </c>
      <c r="Q8820">
        <v>80</v>
      </c>
      <c r="R8820">
        <v>3.3033329999999999</v>
      </c>
      <c r="S8820">
        <v>315.74360999999999</v>
      </c>
      <c r="T8820">
        <v>4.9550000000000001</v>
      </c>
      <c r="U8820">
        <v>22.022221999999999</v>
      </c>
    </row>
    <row r="8821" spans="1:21" x14ac:dyDescent="0.25">
      <c r="A8821" t="s">
        <v>33094</v>
      </c>
      <c r="B8821">
        <v>1</v>
      </c>
      <c r="C8821" t="s">
        <v>79</v>
      </c>
      <c r="D8821" t="s">
        <v>114</v>
      </c>
      <c r="E8821" t="s">
        <v>33084</v>
      </c>
      <c r="F8821" t="s">
        <v>140</v>
      </c>
      <c r="G8821" t="s">
        <v>72</v>
      </c>
      <c r="H8821" t="s">
        <v>168</v>
      </c>
      <c r="I8821" t="s">
        <v>22</v>
      </c>
      <c r="J8821" t="s">
        <v>141</v>
      </c>
      <c r="K8821" t="s">
        <v>33095</v>
      </c>
      <c r="L8821" t="s">
        <v>33096</v>
      </c>
      <c r="M8821">
        <v>1.6666666E-2</v>
      </c>
      <c r="N8821">
        <v>12</v>
      </c>
      <c r="O8821">
        <v>1147</v>
      </c>
      <c r="P8821">
        <v>18</v>
      </c>
      <c r="Q8821">
        <v>80</v>
      </c>
      <c r="R8821">
        <v>0.2</v>
      </c>
      <c r="S8821">
        <v>19.116665999999999</v>
      </c>
      <c r="T8821">
        <v>0.3</v>
      </c>
      <c r="U8821">
        <v>1.3333330000000001</v>
      </c>
    </row>
    <row r="8822" spans="1:21" x14ac:dyDescent="0.25">
      <c r="A8822" t="s">
        <v>33097</v>
      </c>
      <c r="B8822">
        <v>1</v>
      </c>
      <c r="C8822" t="s">
        <v>78</v>
      </c>
      <c r="D8822" t="s">
        <v>103</v>
      </c>
      <c r="E8822" t="s">
        <v>33098</v>
      </c>
      <c r="F8822" t="s">
        <v>150</v>
      </c>
      <c r="G8822" t="s">
        <v>72</v>
      </c>
      <c r="H8822" t="s">
        <v>129</v>
      </c>
      <c r="I8822" t="s">
        <v>22</v>
      </c>
      <c r="J8822" t="s">
        <v>141</v>
      </c>
      <c r="K8822" t="s">
        <v>33099</v>
      </c>
      <c r="L8822" t="s">
        <v>33100</v>
      </c>
      <c r="M8822">
        <v>1.1913888880000001</v>
      </c>
      <c r="N8822">
        <v>0</v>
      </c>
      <c r="O8822">
        <v>0</v>
      </c>
      <c r="P8822">
        <v>1</v>
      </c>
      <c r="Q8822">
        <v>22</v>
      </c>
      <c r="R8822">
        <v>0</v>
      </c>
      <c r="S8822">
        <v>0</v>
      </c>
      <c r="T8822">
        <v>1.191389</v>
      </c>
      <c r="U8822">
        <v>26.210556</v>
      </c>
    </row>
    <row r="8823" spans="1:21" x14ac:dyDescent="0.25">
      <c r="A8823" t="s">
        <v>33101</v>
      </c>
      <c r="B8823">
        <v>1</v>
      </c>
      <c r="C8823" t="s">
        <v>79</v>
      </c>
      <c r="D8823" t="s">
        <v>113</v>
      </c>
      <c r="E8823" t="s">
        <v>33102</v>
      </c>
      <c r="F8823" t="s">
        <v>5177</v>
      </c>
      <c r="G8823" t="s">
        <v>72</v>
      </c>
      <c r="H8823" t="s">
        <v>129</v>
      </c>
      <c r="I8823" t="s">
        <v>22</v>
      </c>
      <c r="J8823" t="s">
        <v>141</v>
      </c>
      <c r="K8823" t="s">
        <v>33103</v>
      </c>
      <c r="L8823" t="s">
        <v>33104</v>
      </c>
      <c r="M8823">
        <v>5.960555555</v>
      </c>
      <c r="N8823">
        <v>0</v>
      </c>
      <c r="O8823">
        <v>76</v>
      </c>
      <c r="P8823">
        <v>1</v>
      </c>
      <c r="Q8823">
        <v>0</v>
      </c>
      <c r="R8823">
        <v>0</v>
      </c>
      <c r="S8823">
        <v>453.00222200000002</v>
      </c>
      <c r="T8823">
        <v>5.9605560000000004</v>
      </c>
      <c r="U8823">
        <v>0</v>
      </c>
    </row>
    <row r="8824" spans="1:21" x14ac:dyDescent="0.25">
      <c r="A8824" t="s">
        <v>33105</v>
      </c>
      <c r="B8824">
        <v>1</v>
      </c>
      <c r="C8824" t="s">
        <v>79</v>
      </c>
      <c r="D8824" t="s">
        <v>113</v>
      </c>
      <c r="E8824" t="s">
        <v>33102</v>
      </c>
      <c r="F8824" t="s">
        <v>6456</v>
      </c>
      <c r="G8824" t="s">
        <v>72</v>
      </c>
      <c r="H8824" t="s">
        <v>129</v>
      </c>
      <c r="I8824" t="s">
        <v>22</v>
      </c>
      <c r="J8824" t="s">
        <v>141</v>
      </c>
      <c r="K8824" t="s">
        <v>33106</v>
      </c>
      <c r="L8824" t="s">
        <v>33107</v>
      </c>
      <c r="M8824">
        <v>3.4144444439999999</v>
      </c>
      <c r="N8824">
        <v>0</v>
      </c>
      <c r="O8824">
        <v>76</v>
      </c>
      <c r="P8824">
        <v>1</v>
      </c>
      <c r="Q8824">
        <v>0</v>
      </c>
      <c r="R8824">
        <v>0</v>
      </c>
      <c r="S8824">
        <v>259.49777799999998</v>
      </c>
      <c r="T8824">
        <v>3.414444</v>
      </c>
      <c r="U8824">
        <v>0</v>
      </c>
    </row>
    <row r="8825" spans="1:21" x14ac:dyDescent="0.25">
      <c r="A8825" t="s">
        <v>33108</v>
      </c>
      <c r="B8825">
        <v>1</v>
      </c>
      <c r="C8825" t="s">
        <v>78</v>
      </c>
      <c r="D8825" t="s">
        <v>81</v>
      </c>
      <c r="E8825" t="s">
        <v>33109</v>
      </c>
      <c r="F8825" t="s">
        <v>140</v>
      </c>
      <c r="G8825" t="s">
        <v>72</v>
      </c>
      <c r="H8825" t="s">
        <v>129</v>
      </c>
      <c r="I8825" t="s">
        <v>22</v>
      </c>
      <c r="J8825" t="s">
        <v>141</v>
      </c>
      <c r="K8825" t="s">
        <v>33110</v>
      </c>
      <c r="L8825" t="s">
        <v>33111</v>
      </c>
      <c r="M8825">
        <v>0.80027777700000002</v>
      </c>
      <c r="N8825">
        <v>0</v>
      </c>
      <c r="O8825">
        <v>0</v>
      </c>
      <c r="P8825">
        <v>1</v>
      </c>
      <c r="Q8825">
        <v>0</v>
      </c>
      <c r="R8825">
        <v>0</v>
      </c>
      <c r="S8825">
        <v>0</v>
      </c>
      <c r="T8825">
        <v>0.80027800000000004</v>
      </c>
      <c r="U8825">
        <v>0</v>
      </c>
    </row>
    <row r="8826" spans="1:21" x14ac:dyDescent="0.25">
      <c r="A8826" t="s">
        <v>33112</v>
      </c>
      <c r="B8826">
        <v>1</v>
      </c>
      <c r="C8826" t="s">
        <v>78</v>
      </c>
      <c r="D8826" t="s">
        <v>81</v>
      </c>
      <c r="E8826" t="s">
        <v>33113</v>
      </c>
      <c r="F8826" t="s">
        <v>140</v>
      </c>
      <c r="G8826" t="s">
        <v>72</v>
      </c>
      <c r="H8826" t="s">
        <v>129</v>
      </c>
      <c r="I8826" t="s">
        <v>22</v>
      </c>
      <c r="J8826" t="s">
        <v>141</v>
      </c>
      <c r="K8826" t="s">
        <v>33114</v>
      </c>
      <c r="L8826" t="s">
        <v>33115</v>
      </c>
      <c r="M8826">
        <v>0.79888888800000002</v>
      </c>
      <c r="N8826">
        <v>0</v>
      </c>
      <c r="O8826">
        <v>0</v>
      </c>
      <c r="P8826">
        <v>1</v>
      </c>
      <c r="Q8826">
        <v>0</v>
      </c>
      <c r="R8826">
        <v>0</v>
      </c>
      <c r="S8826">
        <v>0</v>
      </c>
      <c r="T8826">
        <v>0.79888899999999996</v>
      </c>
      <c r="U8826">
        <v>0</v>
      </c>
    </row>
    <row r="8827" spans="1:21" x14ac:dyDescent="0.25">
      <c r="A8827" t="s">
        <v>33116</v>
      </c>
      <c r="B8827">
        <v>1</v>
      </c>
      <c r="C8827" t="s">
        <v>79</v>
      </c>
      <c r="D8827" t="s">
        <v>120</v>
      </c>
      <c r="E8827" t="s">
        <v>33117</v>
      </c>
      <c r="F8827" t="s">
        <v>5012</v>
      </c>
      <c r="G8827" t="s">
        <v>72</v>
      </c>
      <c r="H8827" t="s">
        <v>129</v>
      </c>
      <c r="I8827" t="s">
        <v>22</v>
      </c>
      <c r="J8827" t="s">
        <v>141</v>
      </c>
      <c r="K8827" t="s">
        <v>33118</v>
      </c>
      <c r="L8827" t="s">
        <v>33119</v>
      </c>
      <c r="M8827">
        <v>0.92916666599999997</v>
      </c>
      <c r="N8827">
        <v>0</v>
      </c>
      <c r="O8827">
        <v>106</v>
      </c>
      <c r="P8827">
        <v>2</v>
      </c>
      <c r="Q8827">
        <v>0</v>
      </c>
      <c r="R8827">
        <v>0</v>
      </c>
      <c r="S8827">
        <v>98.491667000000007</v>
      </c>
      <c r="T8827">
        <v>1.858333</v>
      </c>
      <c r="U8827">
        <v>0</v>
      </c>
    </row>
    <row r="8828" spans="1:21" x14ac:dyDescent="0.25">
      <c r="A8828" t="s">
        <v>33120</v>
      </c>
      <c r="B8828">
        <v>1</v>
      </c>
      <c r="C8828" t="s">
        <v>79</v>
      </c>
      <c r="D8828" t="s">
        <v>121</v>
      </c>
      <c r="E8828" t="s">
        <v>33121</v>
      </c>
      <c r="F8828" t="s">
        <v>5012</v>
      </c>
      <c r="G8828" t="s">
        <v>72</v>
      </c>
      <c r="H8828" t="s">
        <v>129</v>
      </c>
      <c r="I8828" t="s">
        <v>22</v>
      </c>
      <c r="J8828" t="s">
        <v>141</v>
      </c>
      <c r="K8828" t="s">
        <v>33122</v>
      </c>
      <c r="L8828" t="s">
        <v>33123</v>
      </c>
      <c r="M8828">
        <v>0.78111111099999997</v>
      </c>
      <c r="N8828">
        <v>0</v>
      </c>
      <c r="O8828">
        <v>0</v>
      </c>
      <c r="P8828">
        <v>0</v>
      </c>
      <c r="Q8828">
        <v>8</v>
      </c>
      <c r="R8828">
        <v>0</v>
      </c>
      <c r="S8828">
        <v>0</v>
      </c>
      <c r="T8828">
        <v>0</v>
      </c>
      <c r="U8828">
        <v>6.2488890000000001</v>
      </c>
    </row>
    <row r="8829" spans="1:21" x14ac:dyDescent="0.25">
      <c r="A8829" t="s">
        <v>33124</v>
      </c>
      <c r="B8829">
        <v>1</v>
      </c>
      <c r="C8829" t="s">
        <v>79</v>
      </c>
      <c r="D8829" t="s">
        <v>121</v>
      </c>
      <c r="E8829" t="s">
        <v>33125</v>
      </c>
      <c r="F8829" t="s">
        <v>4986</v>
      </c>
      <c r="G8829" t="s">
        <v>71</v>
      </c>
      <c r="H8829" t="s">
        <v>129</v>
      </c>
      <c r="I8829" t="s">
        <v>22</v>
      </c>
      <c r="J8829" t="s">
        <v>141</v>
      </c>
      <c r="K8829" t="s">
        <v>33126</v>
      </c>
      <c r="L8829" t="s">
        <v>33127</v>
      </c>
      <c r="M8829">
        <v>0.75055555500000004</v>
      </c>
      <c r="N8829">
        <v>0</v>
      </c>
      <c r="O8829">
        <v>104</v>
      </c>
      <c r="P8829">
        <v>0</v>
      </c>
      <c r="Q8829">
        <v>0</v>
      </c>
      <c r="R8829">
        <v>0</v>
      </c>
      <c r="S8829">
        <v>78.057777999999999</v>
      </c>
      <c r="T8829">
        <v>0</v>
      </c>
      <c r="U8829">
        <v>0</v>
      </c>
    </row>
    <row r="8830" spans="1:21" x14ac:dyDescent="0.25">
      <c r="A8830" t="s">
        <v>33128</v>
      </c>
      <c r="B8830">
        <v>1</v>
      </c>
      <c r="C8830" t="s">
        <v>79</v>
      </c>
      <c r="D8830" t="s">
        <v>115</v>
      </c>
      <c r="E8830" t="s">
        <v>33129</v>
      </c>
      <c r="F8830" t="s">
        <v>4991</v>
      </c>
      <c r="G8830" t="s">
        <v>71</v>
      </c>
      <c r="H8830" t="s">
        <v>129</v>
      </c>
      <c r="I8830" t="s">
        <v>22</v>
      </c>
      <c r="J8830" t="s">
        <v>141</v>
      </c>
      <c r="K8830" t="s">
        <v>33130</v>
      </c>
      <c r="L8830" t="s">
        <v>33131</v>
      </c>
      <c r="M8830">
        <v>0.63388888799999998</v>
      </c>
      <c r="N8830">
        <v>0</v>
      </c>
      <c r="O8830">
        <v>0</v>
      </c>
      <c r="P8830">
        <v>0</v>
      </c>
      <c r="Q8830">
        <v>1</v>
      </c>
      <c r="R8830">
        <v>0</v>
      </c>
      <c r="S8830">
        <v>0</v>
      </c>
      <c r="T8830">
        <v>0</v>
      </c>
      <c r="U8830">
        <v>0.63388900000000004</v>
      </c>
    </row>
    <row r="8831" spans="1:21" x14ac:dyDescent="0.25">
      <c r="A8831" t="s">
        <v>33132</v>
      </c>
      <c r="B8831">
        <v>1</v>
      </c>
      <c r="C8831" t="s">
        <v>78</v>
      </c>
      <c r="D8831" t="s">
        <v>95</v>
      </c>
      <c r="E8831" t="s">
        <v>33133</v>
      </c>
      <c r="F8831" t="s">
        <v>4986</v>
      </c>
      <c r="G8831" t="s">
        <v>71</v>
      </c>
      <c r="H8831" t="s">
        <v>129</v>
      </c>
      <c r="I8831" t="s">
        <v>22</v>
      </c>
      <c r="J8831" t="s">
        <v>141</v>
      </c>
      <c r="K8831" t="s">
        <v>33134</v>
      </c>
      <c r="L8831" t="s">
        <v>33135</v>
      </c>
      <c r="M8831">
        <v>0.91222222200000003</v>
      </c>
      <c r="N8831">
        <v>0</v>
      </c>
      <c r="O8831">
        <v>2</v>
      </c>
      <c r="P8831">
        <v>0</v>
      </c>
      <c r="Q8831">
        <v>0</v>
      </c>
      <c r="R8831">
        <v>0</v>
      </c>
      <c r="S8831">
        <v>1.824444</v>
      </c>
      <c r="T8831">
        <v>0</v>
      </c>
      <c r="U8831">
        <v>0</v>
      </c>
    </row>
    <row r="8832" spans="1:21" x14ac:dyDescent="0.25">
      <c r="A8832" t="s">
        <v>33136</v>
      </c>
      <c r="B8832">
        <v>1</v>
      </c>
      <c r="C8832" t="s">
        <v>79</v>
      </c>
      <c r="D8832" t="s">
        <v>119</v>
      </c>
      <c r="E8832" t="s">
        <v>33137</v>
      </c>
      <c r="F8832" t="s">
        <v>5012</v>
      </c>
      <c r="G8832" t="s">
        <v>72</v>
      </c>
      <c r="H8832" t="s">
        <v>129</v>
      </c>
      <c r="I8832" t="s">
        <v>22</v>
      </c>
      <c r="J8832" t="s">
        <v>141</v>
      </c>
      <c r="K8832" t="s">
        <v>33138</v>
      </c>
      <c r="L8832" t="s">
        <v>33139</v>
      </c>
      <c r="M8832">
        <v>0.71972222200000002</v>
      </c>
      <c r="N8832">
        <v>0</v>
      </c>
      <c r="O8832">
        <v>0</v>
      </c>
      <c r="P8832">
        <v>2</v>
      </c>
      <c r="Q8832">
        <v>92</v>
      </c>
      <c r="R8832">
        <v>0</v>
      </c>
      <c r="S8832">
        <v>0</v>
      </c>
      <c r="T8832">
        <v>1.4394439999999999</v>
      </c>
      <c r="U8832">
        <v>66.214444</v>
      </c>
    </row>
    <row r="8833" spans="1:21" x14ac:dyDescent="0.25">
      <c r="A8833" t="s">
        <v>33140</v>
      </c>
      <c r="B8833">
        <v>1</v>
      </c>
      <c r="C8833" t="s">
        <v>79</v>
      </c>
      <c r="D8833" t="s">
        <v>114</v>
      </c>
      <c r="E8833" t="s">
        <v>33141</v>
      </c>
      <c r="F8833" t="s">
        <v>5012</v>
      </c>
      <c r="G8833" t="s">
        <v>72</v>
      </c>
      <c r="H8833" t="s">
        <v>129</v>
      </c>
      <c r="I8833" t="s">
        <v>22</v>
      </c>
      <c r="J8833" t="s">
        <v>141</v>
      </c>
      <c r="K8833" t="s">
        <v>33142</v>
      </c>
      <c r="L8833" t="s">
        <v>33143</v>
      </c>
      <c r="M8833">
        <v>2.5380555550000001</v>
      </c>
      <c r="N8833">
        <v>0</v>
      </c>
      <c r="O8833">
        <v>0</v>
      </c>
      <c r="P8833">
        <v>1</v>
      </c>
      <c r="Q8833">
        <v>37</v>
      </c>
      <c r="R8833">
        <v>0</v>
      </c>
      <c r="S8833">
        <v>0</v>
      </c>
      <c r="T8833">
        <v>2.5380560000000001</v>
      </c>
      <c r="U8833">
        <v>93.908056000000002</v>
      </c>
    </row>
    <row r="8834" spans="1:21" x14ac:dyDescent="0.25">
      <c r="A8834" t="s">
        <v>33144</v>
      </c>
      <c r="B8834">
        <v>1</v>
      </c>
      <c r="C8834" t="s">
        <v>79</v>
      </c>
      <c r="D8834" t="s">
        <v>118</v>
      </c>
      <c r="E8834" t="s">
        <v>33145</v>
      </c>
      <c r="F8834" t="s">
        <v>5012</v>
      </c>
      <c r="G8834" t="s">
        <v>72</v>
      </c>
      <c r="H8834" t="s">
        <v>129</v>
      </c>
      <c r="I8834" t="s">
        <v>22</v>
      </c>
      <c r="J8834" t="s">
        <v>141</v>
      </c>
      <c r="K8834" t="s">
        <v>33146</v>
      </c>
      <c r="L8834" t="s">
        <v>33147</v>
      </c>
      <c r="M8834">
        <v>1.2791666660000001</v>
      </c>
      <c r="N8834">
        <v>0</v>
      </c>
      <c r="O8834">
        <v>0</v>
      </c>
      <c r="P8834">
        <v>1</v>
      </c>
      <c r="Q8834">
        <v>39</v>
      </c>
      <c r="R8834">
        <v>0</v>
      </c>
      <c r="S8834">
        <v>0</v>
      </c>
      <c r="T8834">
        <v>1.2791669999999999</v>
      </c>
      <c r="U8834">
        <v>49.887500000000003</v>
      </c>
    </row>
    <row r="8835" spans="1:21" x14ac:dyDescent="0.25">
      <c r="A8835" t="s">
        <v>33148</v>
      </c>
      <c r="B8835">
        <v>1</v>
      </c>
      <c r="C8835" t="s">
        <v>79</v>
      </c>
      <c r="D8835" t="s">
        <v>114</v>
      </c>
      <c r="E8835" t="s">
        <v>33149</v>
      </c>
      <c r="F8835" t="s">
        <v>4986</v>
      </c>
      <c r="G8835" t="s">
        <v>71</v>
      </c>
      <c r="H8835" t="s">
        <v>129</v>
      </c>
      <c r="I8835" t="s">
        <v>22</v>
      </c>
      <c r="J8835" t="s">
        <v>141</v>
      </c>
      <c r="K8835" t="s">
        <v>33150</v>
      </c>
      <c r="L8835" t="s">
        <v>33151</v>
      </c>
      <c r="M8835">
        <v>1.691944444</v>
      </c>
      <c r="N8835">
        <v>0</v>
      </c>
      <c r="O8835">
        <v>0</v>
      </c>
      <c r="P8835">
        <v>0</v>
      </c>
      <c r="Q8835">
        <v>6</v>
      </c>
      <c r="R8835">
        <v>0</v>
      </c>
      <c r="S8835">
        <v>0</v>
      </c>
      <c r="T8835">
        <v>0</v>
      </c>
      <c r="U8835">
        <v>10.151667</v>
      </c>
    </row>
    <row r="8836" spans="1:21" x14ac:dyDescent="0.25">
      <c r="A8836" t="s">
        <v>33152</v>
      </c>
      <c r="B8836">
        <v>1</v>
      </c>
      <c r="C8836" t="s">
        <v>78</v>
      </c>
      <c r="D8836" t="s">
        <v>95</v>
      </c>
      <c r="E8836" t="s">
        <v>33153</v>
      </c>
      <c r="F8836" t="s">
        <v>4986</v>
      </c>
      <c r="G8836" t="s">
        <v>71</v>
      </c>
      <c r="H8836" t="s">
        <v>129</v>
      </c>
      <c r="I8836" t="s">
        <v>22</v>
      </c>
      <c r="J8836" t="s">
        <v>141</v>
      </c>
      <c r="K8836" t="s">
        <v>33154</v>
      </c>
      <c r="L8836" t="s">
        <v>33155</v>
      </c>
      <c r="M8836">
        <v>3.5927777769999998</v>
      </c>
      <c r="N8836">
        <v>0</v>
      </c>
      <c r="O8836">
        <v>0</v>
      </c>
      <c r="P8836">
        <v>0</v>
      </c>
      <c r="Q8836">
        <v>9</v>
      </c>
      <c r="R8836">
        <v>0</v>
      </c>
      <c r="S8836">
        <v>0</v>
      </c>
      <c r="T8836">
        <v>0</v>
      </c>
      <c r="U8836">
        <v>32.335000000000001</v>
      </c>
    </row>
    <row r="8837" spans="1:21" x14ac:dyDescent="0.25">
      <c r="A8837" t="s">
        <v>33156</v>
      </c>
      <c r="B8837">
        <v>1</v>
      </c>
      <c r="C8837" t="s">
        <v>79</v>
      </c>
      <c r="D8837" t="s">
        <v>111</v>
      </c>
      <c r="E8837" t="s">
        <v>33157</v>
      </c>
      <c r="F8837" t="s">
        <v>4986</v>
      </c>
      <c r="G8837" t="s">
        <v>71</v>
      </c>
      <c r="H8837" t="s">
        <v>129</v>
      </c>
      <c r="I8837" t="s">
        <v>22</v>
      </c>
      <c r="J8837" t="s">
        <v>141</v>
      </c>
      <c r="K8837" t="s">
        <v>33158</v>
      </c>
      <c r="L8837" t="s">
        <v>33159</v>
      </c>
      <c r="M8837">
        <v>1.4752777770000001</v>
      </c>
      <c r="N8837">
        <v>0</v>
      </c>
      <c r="O8837">
        <v>0</v>
      </c>
      <c r="P8837">
        <v>0</v>
      </c>
      <c r="Q8837">
        <v>15</v>
      </c>
      <c r="R8837">
        <v>0</v>
      </c>
      <c r="S8837">
        <v>0</v>
      </c>
      <c r="T8837">
        <v>0</v>
      </c>
      <c r="U8837">
        <v>22.129166999999999</v>
      </c>
    </row>
    <row r="8838" spans="1:21" x14ac:dyDescent="0.25">
      <c r="A8838" t="s">
        <v>33160</v>
      </c>
      <c r="B8838">
        <v>1</v>
      </c>
      <c r="C8838" t="s">
        <v>79</v>
      </c>
      <c r="D8838" t="s">
        <v>109</v>
      </c>
      <c r="E8838" t="s">
        <v>33161</v>
      </c>
      <c r="F8838" t="s">
        <v>5012</v>
      </c>
      <c r="G8838" t="s">
        <v>72</v>
      </c>
      <c r="H8838" t="s">
        <v>129</v>
      </c>
      <c r="I8838" t="s">
        <v>22</v>
      </c>
      <c r="J8838" t="s">
        <v>141</v>
      </c>
      <c r="K8838" t="s">
        <v>33162</v>
      </c>
      <c r="L8838" t="s">
        <v>33163</v>
      </c>
      <c r="M8838">
        <v>1.263055555</v>
      </c>
      <c r="N8838">
        <v>0</v>
      </c>
      <c r="O8838">
        <v>0</v>
      </c>
      <c r="P8838">
        <v>0</v>
      </c>
      <c r="Q8838">
        <v>3</v>
      </c>
      <c r="R8838">
        <v>0</v>
      </c>
      <c r="S8838">
        <v>0</v>
      </c>
      <c r="T8838">
        <v>0</v>
      </c>
      <c r="U8838">
        <v>3.789167</v>
      </c>
    </row>
    <row r="8839" spans="1:21" x14ac:dyDescent="0.25">
      <c r="A8839" t="s">
        <v>33164</v>
      </c>
      <c r="B8839">
        <v>1</v>
      </c>
      <c r="C8839" t="s">
        <v>79</v>
      </c>
      <c r="D8839" t="s">
        <v>109</v>
      </c>
      <c r="E8839" t="s">
        <v>33161</v>
      </c>
      <c r="F8839" t="s">
        <v>6456</v>
      </c>
      <c r="G8839" t="s">
        <v>72</v>
      </c>
      <c r="H8839" t="s">
        <v>129</v>
      </c>
      <c r="I8839" t="s">
        <v>22</v>
      </c>
      <c r="J8839" t="s">
        <v>141</v>
      </c>
      <c r="K8839" t="s">
        <v>33165</v>
      </c>
      <c r="L8839" t="s">
        <v>33166</v>
      </c>
      <c r="M8839">
        <v>5.4247222219999998</v>
      </c>
      <c r="N8839">
        <v>0</v>
      </c>
      <c r="O8839">
        <v>0</v>
      </c>
      <c r="P8839">
        <v>0</v>
      </c>
      <c r="Q8839">
        <v>3</v>
      </c>
      <c r="R8839">
        <v>0</v>
      </c>
      <c r="S8839">
        <v>0</v>
      </c>
      <c r="T8839">
        <v>0</v>
      </c>
      <c r="U8839">
        <v>16.274166999999998</v>
      </c>
    </row>
    <row r="8840" spans="1:21" x14ac:dyDescent="0.25">
      <c r="A8840" t="s">
        <v>33167</v>
      </c>
      <c r="B8840">
        <v>1</v>
      </c>
      <c r="C8840" t="s">
        <v>79</v>
      </c>
      <c r="D8840" t="s">
        <v>109</v>
      </c>
      <c r="E8840" t="s">
        <v>33168</v>
      </c>
      <c r="F8840" t="s">
        <v>5012</v>
      </c>
      <c r="G8840" t="s">
        <v>72</v>
      </c>
      <c r="H8840" t="s">
        <v>129</v>
      </c>
      <c r="I8840" t="s">
        <v>22</v>
      </c>
      <c r="J8840" t="s">
        <v>141</v>
      </c>
      <c r="K8840" t="s">
        <v>33169</v>
      </c>
      <c r="L8840" t="s">
        <v>33170</v>
      </c>
      <c r="M8840">
        <v>1.680833333</v>
      </c>
      <c r="N8840">
        <v>0</v>
      </c>
      <c r="O8840">
        <v>0</v>
      </c>
      <c r="P8840">
        <v>0</v>
      </c>
      <c r="Q8840">
        <v>1</v>
      </c>
      <c r="R8840">
        <v>0</v>
      </c>
      <c r="S8840">
        <v>0</v>
      </c>
      <c r="T8840">
        <v>0</v>
      </c>
      <c r="U8840">
        <v>1.680833</v>
      </c>
    </row>
    <row r="8841" spans="1:21" x14ac:dyDescent="0.25">
      <c r="A8841" t="s">
        <v>33171</v>
      </c>
      <c r="B8841">
        <v>1</v>
      </c>
      <c r="C8841" t="s">
        <v>79</v>
      </c>
      <c r="D8841" t="s">
        <v>112</v>
      </c>
      <c r="E8841" t="s">
        <v>33172</v>
      </c>
      <c r="F8841" t="s">
        <v>4986</v>
      </c>
      <c r="G8841" t="s">
        <v>71</v>
      </c>
      <c r="H8841" t="s">
        <v>129</v>
      </c>
      <c r="I8841" t="s">
        <v>22</v>
      </c>
      <c r="J8841" t="s">
        <v>141</v>
      </c>
      <c r="K8841" t="s">
        <v>33173</v>
      </c>
      <c r="L8841" t="s">
        <v>33174</v>
      </c>
      <c r="M8841">
        <v>3.8852777770000002</v>
      </c>
      <c r="N8841">
        <v>0</v>
      </c>
      <c r="O8841">
        <v>0</v>
      </c>
      <c r="P8841">
        <v>0</v>
      </c>
      <c r="Q8841">
        <v>25</v>
      </c>
      <c r="R8841">
        <v>0</v>
      </c>
      <c r="S8841">
        <v>0</v>
      </c>
      <c r="T8841">
        <v>0</v>
      </c>
      <c r="U8841">
        <v>97.131944000000004</v>
      </c>
    </row>
    <row r="8842" spans="1:21" x14ac:dyDescent="0.25">
      <c r="A8842" t="s">
        <v>33175</v>
      </c>
      <c r="B8842">
        <v>1</v>
      </c>
      <c r="C8842" t="s">
        <v>79</v>
      </c>
      <c r="D8842" t="s">
        <v>112</v>
      </c>
      <c r="E8842" t="s">
        <v>33176</v>
      </c>
      <c r="F8842" t="s">
        <v>4991</v>
      </c>
      <c r="G8842" t="s">
        <v>71</v>
      </c>
      <c r="H8842" t="s">
        <v>129</v>
      </c>
      <c r="I8842" t="s">
        <v>22</v>
      </c>
      <c r="J8842" t="s">
        <v>141</v>
      </c>
      <c r="K8842" t="s">
        <v>33177</v>
      </c>
      <c r="L8842" t="s">
        <v>33178</v>
      </c>
      <c r="M8842">
        <v>1.485833333</v>
      </c>
      <c r="N8842">
        <v>0</v>
      </c>
      <c r="O8842">
        <v>0</v>
      </c>
      <c r="P8842">
        <v>0</v>
      </c>
      <c r="Q8842">
        <v>1</v>
      </c>
      <c r="R8842">
        <v>0</v>
      </c>
      <c r="S8842">
        <v>0</v>
      </c>
      <c r="T8842">
        <v>0</v>
      </c>
      <c r="U8842">
        <v>1.485833</v>
      </c>
    </row>
    <row r="8843" spans="1:21" x14ac:dyDescent="0.25">
      <c r="A8843" t="s">
        <v>33179</v>
      </c>
      <c r="B8843">
        <v>1</v>
      </c>
      <c r="C8843" t="s">
        <v>79</v>
      </c>
      <c r="D8843" t="s">
        <v>117</v>
      </c>
      <c r="E8843" t="s">
        <v>33180</v>
      </c>
      <c r="F8843" t="s">
        <v>4991</v>
      </c>
      <c r="G8843" t="s">
        <v>71</v>
      </c>
      <c r="H8843" t="s">
        <v>129</v>
      </c>
      <c r="I8843" t="s">
        <v>22</v>
      </c>
      <c r="J8843" t="s">
        <v>141</v>
      </c>
      <c r="K8843" t="s">
        <v>33181</v>
      </c>
      <c r="L8843" t="s">
        <v>33182</v>
      </c>
      <c r="M8843">
        <v>1.1077777769999999</v>
      </c>
      <c r="N8843">
        <v>0</v>
      </c>
      <c r="O8843">
        <v>0</v>
      </c>
      <c r="P8843">
        <v>0</v>
      </c>
      <c r="Q8843">
        <v>2</v>
      </c>
      <c r="R8843">
        <v>0</v>
      </c>
      <c r="S8843">
        <v>0</v>
      </c>
      <c r="T8843">
        <v>0</v>
      </c>
      <c r="U8843">
        <v>2.2155559999999999</v>
      </c>
    </row>
    <row r="8844" spans="1:21" x14ac:dyDescent="0.25">
      <c r="A8844" t="s">
        <v>33183</v>
      </c>
      <c r="B8844">
        <v>1</v>
      </c>
      <c r="C8844" t="s">
        <v>78</v>
      </c>
      <c r="D8844" t="s">
        <v>90</v>
      </c>
      <c r="E8844" t="s">
        <v>33184</v>
      </c>
      <c r="F8844" t="s">
        <v>2199</v>
      </c>
      <c r="G8844" t="s">
        <v>71</v>
      </c>
      <c r="H8844" t="s">
        <v>129</v>
      </c>
      <c r="I8844" t="s">
        <v>24</v>
      </c>
      <c r="J8844" t="s">
        <v>141</v>
      </c>
      <c r="K8844" t="s">
        <v>33185</v>
      </c>
      <c r="L8844" t="s">
        <v>33186</v>
      </c>
      <c r="M8844">
        <v>3.8847222220000002</v>
      </c>
      <c r="N8844">
        <v>0</v>
      </c>
      <c r="O8844">
        <v>23</v>
      </c>
      <c r="P8844">
        <v>0</v>
      </c>
      <c r="Q8844">
        <v>0</v>
      </c>
      <c r="R8844">
        <v>0</v>
      </c>
      <c r="S8844">
        <v>89.348611000000005</v>
      </c>
      <c r="T8844">
        <v>0</v>
      </c>
      <c r="U8844">
        <v>0</v>
      </c>
    </row>
    <row r="8845" spans="1:21" x14ac:dyDescent="0.25">
      <c r="A8845" t="s">
        <v>33187</v>
      </c>
      <c r="B8845">
        <v>1</v>
      </c>
      <c r="C8845" t="s">
        <v>79</v>
      </c>
      <c r="D8845" t="s">
        <v>120</v>
      </c>
      <c r="E8845" t="s">
        <v>33188</v>
      </c>
      <c r="F8845" t="s">
        <v>163</v>
      </c>
      <c r="G8845" t="s">
        <v>72</v>
      </c>
      <c r="H8845" t="s">
        <v>129</v>
      </c>
      <c r="I8845" t="s">
        <v>22</v>
      </c>
      <c r="J8845" t="s">
        <v>141</v>
      </c>
      <c r="K8845" t="s">
        <v>33189</v>
      </c>
      <c r="L8845" t="s">
        <v>33190</v>
      </c>
      <c r="M8845">
        <v>0.80472222199999999</v>
      </c>
      <c r="N8845">
        <v>0</v>
      </c>
      <c r="O8845">
        <v>0</v>
      </c>
      <c r="P8845">
        <v>137</v>
      </c>
      <c r="Q8845">
        <v>17</v>
      </c>
      <c r="R8845">
        <v>0</v>
      </c>
      <c r="S8845">
        <v>0</v>
      </c>
      <c r="T8845">
        <v>110.246944</v>
      </c>
      <c r="U8845">
        <v>13.680277999999999</v>
      </c>
    </row>
    <row r="8846" spans="1:21" x14ac:dyDescent="0.25">
      <c r="A8846" t="s">
        <v>33191</v>
      </c>
      <c r="B8846">
        <v>1</v>
      </c>
      <c r="C8846" t="s">
        <v>79</v>
      </c>
      <c r="D8846" t="s">
        <v>120</v>
      </c>
      <c r="E8846" t="s">
        <v>33192</v>
      </c>
      <c r="F8846" t="s">
        <v>140</v>
      </c>
      <c r="G8846" t="s">
        <v>72</v>
      </c>
      <c r="H8846" t="s">
        <v>129</v>
      </c>
      <c r="I8846" t="s">
        <v>22</v>
      </c>
      <c r="J8846" t="s">
        <v>141</v>
      </c>
      <c r="K8846" t="s">
        <v>33193</v>
      </c>
      <c r="L8846" t="s">
        <v>33194</v>
      </c>
      <c r="M8846">
        <v>0.78055555499999996</v>
      </c>
      <c r="N8846">
        <v>0</v>
      </c>
      <c r="O8846">
        <v>89</v>
      </c>
      <c r="P8846">
        <v>31</v>
      </c>
      <c r="Q8846">
        <v>8</v>
      </c>
      <c r="R8846">
        <v>0</v>
      </c>
      <c r="S8846">
        <v>69.469443999999996</v>
      </c>
      <c r="T8846">
        <v>24.197222</v>
      </c>
      <c r="U8846">
        <v>6.2444439999999997</v>
      </c>
    </row>
    <row r="8847" spans="1:21" x14ac:dyDescent="0.25">
      <c r="A8847" t="s">
        <v>33195</v>
      </c>
      <c r="B8847">
        <v>1</v>
      </c>
      <c r="C8847" t="s">
        <v>79</v>
      </c>
      <c r="D8847" t="s">
        <v>120</v>
      </c>
      <c r="E8847" t="s">
        <v>33196</v>
      </c>
      <c r="F8847" t="s">
        <v>5470</v>
      </c>
      <c r="G8847" t="s">
        <v>71</v>
      </c>
      <c r="H8847" t="s">
        <v>129</v>
      </c>
      <c r="I8847" t="s">
        <v>22</v>
      </c>
      <c r="J8847" t="s">
        <v>141</v>
      </c>
      <c r="K8847" t="s">
        <v>33197</v>
      </c>
      <c r="L8847" t="s">
        <v>33198</v>
      </c>
      <c r="M8847">
        <v>2.3388888880000001</v>
      </c>
      <c r="N8847">
        <v>0</v>
      </c>
      <c r="O8847">
        <v>0</v>
      </c>
      <c r="P8847">
        <v>0</v>
      </c>
      <c r="Q8847">
        <v>9</v>
      </c>
      <c r="R8847">
        <v>0</v>
      </c>
      <c r="S8847">
        <v>0</v>
      </c>
      <c r="T8847">
        <v>0</v>
      </c>
      <c r="U8847">
        <v>21.05</v>
      </c>
    </row>
    <row r="8848" spans="1:21" x14ac:dyDescent="0.25">
      <c r="A8848" t="s">
        <v>33199</v>
      </c>
      <c r="B8848">
        <v>1</v>
      </c>
      <c r="C8848" t="s">
        <v>79</v>
      </c>
      <c r="D8848" t="s">
        <v>120</v>
      </c>
      <c r="E8848" t="s">
        <v>33200</v>
      </c>
      <c r="F8848" t="s">
        <v>140</v>
      </c>
      <c r="G8848" t="s">
        <v>72</v>
      </c>
      <c r="H8848" t="s">
        <v>129</v>
      </c>
      <c r="I8848" t="s">
        <v>22</v>
      </c>
      <c r="J8848" t="s">
        <v>141</v>
      </c>
      <c r="K8848" t="s">
        <v>33201</v>
      </c>
      <c r="L8848" t="s">
        <v>33202</v>
      </c>
      <c r="M8848">
        <v>2.7947222219999999</v>
      </c>
      <c r="N8848">
        <v>0</v>
      </c>
      <c r="O8848">
        <v>42</v>
      </c>
      <c r="P8848">
        <v>0</v>
      </c>
      <c r="Q8848">
        <v>0</v>
      </c>
      <c r="R8848">
        <v>0</v>
      </c>
      <c r="S8848">
        <v>117.378333</v>
      </c>
      <c r="T8848">
        <v>0</v>
      </c>
      <c r="U8848">
        <v>0</v>
      </c>
    </row>
    <row r="8849" spans="1:21" x14ac:dyDescent="0.25">
      <c r="A8849" t="s">
        <v>33203</v>
      </c>
      <c r="B8849">
        <v>1</v>
      </c>
      <c r="C8849" t="s">
        <v>78</v>
      </c>
      <c r="D8849" t="s">
        <v>95</v>
      </c>
      <c r="E8849" t="s">
        <v>33204</v>
      </c>
      <c r="F8849" t="s">
        <v>5513</v>
      </c>
      <c r="G8849" t="s">
        <v>71</v>
      </c>
      <c r="H8849" t="s">
        <v>129</v>
      </c>
      <c r="I8849" t="s">
        <v>22</v>
      </c>
      <c r="J8849" t="s">
        <v>141</v>
      </c>
      <c r="K8849" t="s">
        <v>33205</v>
      </c>
      <c r="L8849" t="s">
        <v>33206</v>
      </c>
      <c r="M8849">
        <v>1.4975000000000001</v>
      </c>
      <c r="N8849">
        <v>0</v>
      </c>
      <c r="O8849">
        <v>0</v>
      </c>
      <c r="P8849">
        <v>0</v>
      </c>
      <c r="Q8849">
        <v>12</v>
      </c>
      <c r="R8849">
        <v>0</v>
      </c>
      <c r="S8849">
        <v>0</v>
      </c>
      <c r="T8849">
        <v>0</v>
      </c>
      <c r="U8849">
        <v>17.97</v>
      </c>
    </row>
    <row r="8850" spans="1:21" x14ac:dyDescent="0.25">
      <c r="A8850" t="s">
        <v>33207</v>
      </c>
      <c r="B8850">
        <v>1</v>
      </c>
      <c r="C8850" t="s">
        <v>78</v>
      </c>
      <c r="D8850" t="s">
        <v>96</v>
      </c>
      <c r="E8850" t="s">
        <v>33208</v>
      </c>
      <c r="F8850" t="s">
        <v>5012</v>
      </c>
      <c r="G8850" t="s">
        <v>72</v>
      </c>
      <c r="H8850" t="s">
        <v>129</v>
      </c>
      <c r="I8850" t="s">
        <v>22</v>
      </c>
      <c r="J8850" t="s">
        <v>141</v>
      </c>
      <c r="K8850" t="s">
        <v>33209</v>
      </c>
      <c r="L8850" t="s">
        <v>33210</v>
      </c>
      <c r="M8850">
        <v>7.2474999999999996</v>
      </c>
      <c r="N8850">
        <v>0</v>
      </c>
      <c r="O8850">
        <v>13</v>
      </c>
      <c r="P8850">
        <v>0</v>
      </c>
      <c r="Q8850">
        <v>1</v>
      </c>
      <c r="R8850">
        <v>0</v>
      </c>
      <c r="S8850">
        <v>94.217500000000001</v>
      </c>
      <c r="T8850">
        <v>0</v>
      </c>
      <c r="U8850">
        <v>7.2474999999999996</v>
      </c>
    </row>
    <row r="8851" spans="1:21" x14ac:dyDescent="0.25">
      <c r="A8851" t="s">
        <v>33211</v>
      </c>
      <c r="B8851">
        <v>1</v>
      </c>
      <c r="C8851" t="s">
        <v>78</v>
      </c>
      <c r="D8851" t="s">
        <v>96</v>
      </c>
      <c r="E8851" t="s">
        <v>33212</v>
      </c>
      <c r="F8851" t="s">
        <v>5012</v>
      </c>
      <c r="G8851" t="s">
        <v>72</v>
      </c>
      <c r="H8851" t="s">
        <v>129</v>
      </c>
      <c r="I8851" t="s">
        <v>22</v>
      </c>
      <c r="J8851" t="s">
        <v>141</v>
      </c>
      <c r="K8851" t="s">
        <v>33213</v>
      </c>
      <c r="L8851" t="s">
        <v>33214</v>
      </c>
      <c r="M8851">
        <v>1.122222222</v>
      </c>
      <c r="N8851">
        <v>0</v>
      </c>
      <c r="O8851">
        <v>87</v>
      </c>
      <c r="P8851">
        <v>4</v>
      </c>
      <c r="Q8851">
        <v>1</v>
      </c>
      <c r="R8851">
        <v>0</v>
      </c>
      <c r="S8851">
        <v>97.633332999999993</v>
      </c>
      <c r="T8851">
        <v>4.4888890000000004</v>
      </c>
      <c r="U8851">
        <v>1.1222220000000001</v>
      </c>
    </row>
    <row r="8852" spans="1:21" x14ac:dyDescent="0.25">
      <c r="A8852" t="s">
        <v>33215</v>
      </c>
      <c r="B8852">
        <v>1</v>
      </c>
      <c r="C8852" t="s">
        <v>78</v>
      </c>
      <c r="D8852" t="s">
        <v>104</v>
      </c>
      <c r="E8852" t="s">
        <v>33216</v>
      </c>
      <c r="F8852" t="s">
        <v>4991</v>
      </c>
      <c r="G8852" t="s">
        <v>71</v>
      </c>
      <c r="H8852" t="s">
        <v>129</v>
      </c>
      <c r="I8852" t="s">
        <v>22</v>
      </c>
      <c r="J8852" t="s">
        <v>141</v>
      </c>
      <c r="K8852" t="s">
        <v>33217</v>
      </c>
      <c r="L8852" t="s">
        <v>33218</v>
      </c>
      <c r="M8852">
        <v>0.395555555</v>
      </c>
      <c r="N8852">
        <v>0</v>
      </c>
      <c r="O8852">
        <v>2</v>
      </c>
      <c r="P8852">
        <v>0</v>
      </c>
      <c r="Q8852">
        <v>0</v>
      </c>
      <c r="R8852">
        <v>0</v>
      </c>
      <c r="S8852">
        <v>0.79111100000000001</v>
      </c>
      <c r="T8852">
        <v>0</v>
      </c>
      <c r="U8852">
        <v>0</v>
      </c>
    </row>
    <row r="8853" spans="1:21" x14ac:dyDescent="0.25">
      <c r="A8853" t="s">
        <v>33219</v>
      </c>
      <c r="B8853">
        <v>1</v>
      </c>
      <c r="C8853" t="s">
        <v>78</v>
      </c>
      <c r="D8853" t="s">
        <v>99</v>
      </c>
      <c r="E8853" t="s">
        <v>33220</v>
      </c>
      <c r="F8853" t="s">
        <v>4991</v>
      </c>
      <c r="G8853" t="s">
        <v>71</v>
      </c>
      <c r="H8853" t="s">
        <v>129</v>
      </c>
      <c r="I8853" t="s">
        <v>22</v>
      </c>
      <c r="J8853" t="s">
        <v>141</v>
      </c>
      <c r="K8853" t="s">
        <v>33221</v>
      </c>
      <c r="L8853" t="s">
        <v>33222</v>
      </c>
      <c r="M8853">
        <v>1.8591666659999999</v>
      </c>
      <c r="N8853">
        <v>0</v>
      </c>
      <c r="O8853">
        <v>1</v>
      </c>
      <c r="P8853">
        <v>0</v>
      </c>
      <c r="Q8853">
        <v>0</v>
      </c>
      <c r="R8853">
        <v>0</v>
      </c>
      <c r="S8853">
        <v>1.859167</v>
      </c>
      <c r="T8853">
        <v>0</v>
      </c>
      <c r="U8853">
        <v>0</v>
      </c>
    </row>
    <row r="8854" spans="1:21" x14ac:dyDescent="0.25">
      <c r="A8854" t="s">
        <v>33223</v>
      </c>
      <c r="B8854">
        <v>1</v>
      </c>
      <c r="C8854" t="s">
        <v>79</v>
      </c>
      <c r="D8854" t="s">
        <v>115</v>
      </c>
      <c r="E8854" t="s">
        <v>33224</v>
      </c>
      <c r="F8854" t="s">
        <v>140</v>
      </c>
      <c r="G8854" t="s">
        <v>72</v>
      </c>
      <c r="H8854" t="s">
        <v>129</v>
      </c>
      <c r="I8854" t="s">
        <v>22</v>
      </c>
      <c r="J8854" t="s">
        <v>141</v>
      </c>
      <c r="K8854" t="s">
        <v>33225</v>
      </c>
      <c r="L8854" t="s">
        <v>33226</v>
      </c>
      <c r="M8854">
        <v>0.82138888799999998</v>
      </c>
      <c r="N8854">
        <v>3</v>
      </c>
      <c r="O8854">
        <v>458</v>
      </c>
      <c r="P8854">
        <v>29</v>
      </c>
      <c r="Q8854">
        <v>523</v>
      </c>
      <c r="R8854">
        <v>2.4641670000000002</v>
      </c>
      <c r="S8854">
        <v>376.19611099999997</v>
      </c>
      <c r="T8854">
        <v>23.820277999999998</v>
      </c>
      <c r="U8854">
        <v>429.586388</v>
      </c>
    </row>
    <row r="8855" spans="1:21" x14ac:dyDescent="0.25">
      <c r="A8855" t="s">
        <v>33227</v>
      </c>
      <c r="B8855">
        <v>1</v>
      </c>
      <c r="C8855" t="s">
        <v>78</v>
      </c>
      <c r="D8855" t="s">
        <v>81</v>
      </c>
      <c r="E8855" t="s">
        <v>33228</v>
      </c>
      <c r="F8855" t="s">
        <v>4991</v>
      </c>
      <c r="G8855" t="s">
        <v>71</v>
      </c>
      <c r="H8855" t="s">
        <v>129</v>
      </c>
      <c r="I8855" t="s">
        <v>22</v>
      </c>
      <c r="J8855" t="s">
        <v>141</v>
      </c>
      <c r="K8855" t="s">
        <v>33229</v>
      </c>
      <c r="L8855" t="s">
        <v>33230</v>
      </c>
      <c r="M8855">
        <v>7.1883333330000001</v>
      </c>
      <c r="N8855">
        <v>0</v>
      </c>
      <c r="O8855">
        <v>0</v>
      </c>
      <c r="P8855">
        <v>0</v>
      </c>
      <c r="Q8855">
        <v>1</v>
      </c>
      <c r="R8855">
        <v>0</v>
      </c>
      <c r="S8855">
        <v>0</v>
      </c>
      <c r="T8855">
        <v>0</v>
      </c>
      <c r="U8855">
        <v>7.1883330000000001</v>
      </c>
    </row>
    <row r="8856" spans="1:21" x14ac:dyDescent="0.25">
      <c r="A8856" t="s">
        <v>33231</v>
      </c>
      <c r="B8856">
        <v>1</v>
      </c>
      <c r="C8856" t="s">
        <v>79</v>
      </c>
      <c r="D8856" t="s">
        <v>125</v>
      </c>
      <c r="E8856" t="s">
        <v>33232</v>
      </c>
      <c r="F8856" t="s">
        <v>5626</v>
      </c>
      <c r="G8856" t="s">
        <v>71</v>
      </c>
      <c r="H8856" t="s">
        <v>129</v>
      </c>
      <c r="I8856" t="s">
        <v>22</v>
      </c>
      <c r="J8856" t="s">
        <v>141</v>
      </c>
      <c r="K8856" t="s">
        <v>33233</v>
      </c>
      <c r="L8856" t="s">
        <v>33234</v>
      </c>
      <c r="M8856">
        <v>0.108055555</v>
      </c>
      <c r="N8856">
        <v>0</v>
      </c>
      <c r="O8856">
        <v>0</v>
      </c>
      <c r="P8856">
        <v>1</v>
      </c>
      <c r="Q8856">
        <v>84</v>
      </c>
      <c r="R8856">
        <v>0</v>
      </c>
      <c r="S8856">
        <v>0</v>
      </c>
      <c r="T8856">
        <v>0.108056</v>
      </c>
      <c r="U8856">
        <v>9.0766670000000005</v>
      </c>
    </row>
    <row r="8857" spans="1:21" x14ac:dyDescent="0.25">
      <c r="A8857" t="s">
        <v>33235</v>
      </c>
      <c r="B8857">
        <v>1</v>
      </c>
      <c r="C8857" t="s">
        <v>78</v>
      </c>
      <c r="D8857" t="s">
        <v>737</v>
      </c>
      <c r="E8857" t="s">
        <v>33236</v>
      </c>
      <c r="F8857" t="s">
        <v>4986</v>
      </c>
      <c r="G8857" t="s">
        <v>71</v>
      </c>
      <c r="H8857" t="s">
        <v>129</v>
      </c>
      <c r="I8857" t="s">
        <v>22</v>
      </c>
      <c r="J8857" t="s">
        <v>141</v>
      </c>
      <c r="K8857" t="s">
        <v>33237</v>
      </c>
      <c r="L8857" t="s">
        <v>33238</v>
      </c>
      <c r="M8857">
        <v>3.0122222220000001</v>
      </c>
      <c r="N8857">
        <v>0</v>
      </c>
      <c r="O8857">
        <v>17</v>
      </c>
      <c r="P8857">
        <v>0</v>
      </c>
      <c r="Q8857">
        <v>0</v>
      </c>
      <c r="R8857">
        <v>0</v>
      </c>
      <c r="S8857">
        <v>51.207777999999998</v>
      </c>
      <c r="T8857">
        <v>0</v>
      </c>
      <c r="U8857">
        <v>0</v>
      </c>
    </row>
    <row r="8858" spans="1:21" x14ac:dyDescent="0.25">
      <c r="A8858" t="s">
        <v>33239</v>
      </c>
      <c r="B8858">
        <v>1</v>
      </c>
      <c r="C8858" t="s">
        <v>78</v>
      </c>
      <c r="D8858" t="s">
        <v>84</v>
      </c>
      <c r="E8858" t="s">
        <v>33240</v>
      </c>
      <c r="F8858" t="s">
        <v>4986</v>
      </c>
      <c r="G8858" t="s">
        <v>71</v>
      </c>
      <c r="H8858" t="s">
        <v>129</v>
      </c>
      <c r="I8858" t="s">
        <v>22</v>
      </c>
      <c r="J8858" t="s">
        <v>141</v>
      </c>
      <c r="K8858" t="s">
        <v>33241</v>
      </c>
      <c r="L8858" t="s">
        <v>33242</v>
      </c>
      <c r="M8858">
        <v>1.23</v>
      </c>
      <c r="N8858">
        <v>0</v>
      </c>
      <c r="O8858">
        <v>20</v>
      </c>
      <c r="P8858">
        <v>0</v>
      </c>
      <c r="Q8858">
        <v>1</v>
      </c>
      <c r="R8858">
        <v>0</v>
      </c>
      <c r="S8858">
        <v>24.6</v>
      </c>
      <c r="T8858">
        <v>0</v>
      </c>
      <c r="U8858">
        <v>1.23</v>
      </c>
    </row>
    <row r="8859" spans="1:21" x14ac:dyDescent="0.25">
      <c r="A8859" t="s">
        <v>33243</v>
      </c>
      <c r="B8859">
        <v>1</v>
      </c>
      <c r="C8859" t="s">
        <v>79</v>
      </c>
      <c r="D8859" t="s">
        <v>120</v>
      </c>
      <c r="E8859" t="s">
        <v>597</v>
      </c>
      <c r="F8859" t="s">
        <v>128</v>
      </c>
      <c r="G8859" t="s">
        <v>72</v>
      </c>
      <c r="H8859" t="s">
        <v>129</v>
      </c>
      <c r="I8859" t="s">
        <v>22</v>
      </c>
      <c r="J8859" t="s">
        <v>130</v>
      </c>
      <c r="K8859" t="s">
        <v>33244</v>
      </c>
      <c r="L8859" t="s">
        <v>33245</v>
      </c>
      <c r="M8859">
        <v>3.9153194440000001</v>
      </c>
      <c r="N8859">
        <v>3</v>
      </c>
      <c r="O8859">
        <v>399</v>
      </c>
      <c r="P8859">
        <v>0</v>
      </c>
      <c r="Q8859">
        <v>0</v>
      </c>
      <c r="R8859">
        <v>11.745958</v>
      </c>
      <c r="S8859">
        <v>1562.212458</v>
      </c>
      <c r="T8859">
        <v>0</v>
      </c>
      <c r="U8859">
        <v>0</v>
      </c>
    </row>
    <row r="8860" spans="1:21" x14ac:dyDescent="0.25">
      <c r="A8860" t="s">
        <v>33246</v>
      </c>
      <c r="B8860">
        <v>1</v>
      </c>
      <c r="C8860" t="s">
        <v>79</v>
      </c>
      <c r="D8860" t="s">
        <v>117</v>
      </c>
      <c r="E8860" t="s">
        <v>33247</v>
      </c>
      <c r="F8860" t="s">
        <v>4986</v>
      </c>
      <c r="G8860" t="s">
        <v>71</v>
      </c>
      <c r="H8860" t="s">
        <v>129</v>
      </c>
      <c r="I8860" t="s">
        <v>22</v>
      </c>
      <c r="J8860" t="s">
        <v>141</v>
      </c>
      <c r="K8860" t="s">
        <v>33248</v>
      </c>
      <c r="L8860" t="s">
        <v>33249</v>
      </c>
      <c r="M8860">
        <v>1.038888888</v>
      </c>
      <c r="N8860">
        <v>0</v>
      </c>
      <c r="O8860">
        <v>42</v>
      </c>
      <c r="P8860">
        <v>0</v>
      </c>
      <c r="Q8860">
        <v>0</v>
      </c>
      <c r="R8860">
        <v>0</v>
      </c>
      <c r="S8860">
        <v>43.633333</v>
      </c>
      <c r="T8860">
        <v>0</v>
      </c>
      <c r="U8860">
        <v>0</v>
      </c>
    </row>
    <row r="8861" spans="1:21" x14ac:dyDescent="0.25">
      <c r="A8861" t="s">
        <v>33250</v>
      </c>
      <c r="B8861">
        <v>1</v>
      </c>
      <c r="C8861" t="s">
        <v>79</v>
      </c>
      <c r="D8861" t="s">
        <v>117</v>
      </c>
      <c r="E8861" t="s">
        <v>33251</v>
      </c>
      <c r="F8861" t="s">
        <v>5470</v>
      </c>
      <c r="G8861" t="s">
        <v>71</v>
      </c>
      <c r="H8861" t="s">
        <v>129</v>
      </c>
      <c r="I8861" t="s">
        <v>22</v>
      </c>
      <c r="J8861" t="s">
        <v>141</v>
      </c>
      <c r="K8861" t="s">
        <v>33252</v>
      </c>
      <c r="L8861" t="s">
        <v>33253</v>
      </c>
      <c r="M8861">
        <v>1.372777777</v>
      </c>
      <c r="N8861">
        <v>1</v>
      </c>
      <c r="O8861">
        <v>137</v>
      </c>
      <c r="P8861">
        <v>0</v>
      </c>
      <c r="Q8861">
        <v>0</v>
      </c>
      <c r="R8861">
        <v>1.3727780000000001</v>
      </c>
      <c r="S8861">
        <v>188.07055500000001</v>
      </c>
      <c r="T8861">
        <v>0</v>
      </c>
      <c r="U8861">
        <v>0</v>
      </c>
    </row>
    <row r="8862" spans="1:21" x14ac:dyDescent="0.25">
      <c r="A8862" t="s">
        <v>33254</v>
      </c>
      <c r="B8862">
        <v>1</v>
      </c>
      <c r="C8862" t="s">
        <v>79</v>
      </c>
      <c r="D8862" t="s">
        <v>117</v>
      </c>
      <c r="E8862" t="s">
        <v>33251</v>
      </c>
      <c r="F8862" t="s">
        <v>5470</v>
      </c>
      <c r="G8862" t="s">
        <v>71</v>
      </c>
      <c r="H8862" t="s">
        <v>129</v>
      </c>
      <c r="I8862" t="s">
        <v>22</v>
      </c>
      <c r="J8862" t="s">
        <v>141</v>
      </c>
      <c r="K8862" t="s">
        <v>33255</v>
      </c>
      <c r="L8862" t="s">
        <v>33256</v>
      </c>
      <c r="M8862">
        <v>0.117222222</v>
      </c>
      <c r="N8862">
        <v>1</v>
      </c>
      <c r="O8862">
        <v>137</v>
      </c>
      <c r="P8862">
        <v>0</v>
      </c>
      <c r="Q8862">
        <v>0</v>
      </c>
      <c r="R8862">
        <v>0.11722200000000001</v>
      </c>
      <c r="S8862">
        <v>16.059443999999999</v>
      </c>
      <c r="T8862">
        <v>0</v>
      </c>
      <c r="U8862">
        <v>0</v>
      </c>
    </row>
    <row r="8863" spans="1:21" x14ac:dyDescent="0.25">
      <c r="A8863" t="s">
        <v>33257</v>
      </c>
      <c r="B8863">
        <v>1</v>
      </c>
      <c r="C8863" t="s">
        <v>79</v>
      </c>
      <c r="D8863" t="s">
        <v>117</v>
      </c>
      <c r="E8863" t="s">
        <v>33258</v>
      </c>
      <c r="F8863" t="s">
        <v>4986</v>
      </c>
      <c r="G8863" t="s">
        <v>71</v>
      </c>
      <c r="H8863" t="s">
        <v>129</v>
      </c>
      <c r="I8863" t="s">
        <v>22</v>
      </c>
      <c r="J8863" t="s">
        <v>141</v>
      </c>
      <c r="K8863" t="s">
        <v>33259</v>
      </c>
      <c r="L8863" t="s">
        <v>33260</v>
      </c>
      <c r="M8863">
        <v>0.83138888799999999</v>
      </c>
      <c r="N8863">
        <v>0</v>
      </c>
      <c r="O8863">
        <v>50</v>
      </c>
      <c r="P8863">
        <v>0</v>
      </c>
      <c r="Q8863">
        <v>0</v>
      </c>
      <c r="R8863">
        <v>0</v>
      </c>
      <c r="S8863">
        <v>41.569443999999997</v>
      </c>
      <c r="T8863">
        <v>0</v>
      </c>
      <c r="U8863">
        <v>0</v>
      </c>
    </row>
    <row r="8864" spans="1:21" x14ac:dyDescent="0.25">
      <c r="A8864" t="s">
        <v>33261</v>
      </c>
      <c r="B8864">
        <v>1</v>
      </c>
      <c r="C8864" t="s">
        <v>79</v>
      </c>
      <c r="D8864" t="s">
        <v>117</v>
      </c>
      <c r="E8864" t="s">
        <v>33262</v>
      </c>
      <c r="F8864" t="s">
        <v>140</v>
      </c>
      <c r="G8864" t="s">
        <v>72</v>
      </c>
      <c r="H8864" t="s">
        <v>129</v>
      </c>
      <c r="I8864" t="s">
        <v>22</v>
      </c>
      <c r="J8864" t="s">
        <v>141</v>
      </c>
      <c r="K8864" t="s">
        <v>33263</v>
      </c>
      <c r="L8864" t="s">
        <v>33264</v>
      </c>
      <c r="M8864">
        <v>0.81138888799999997</v>
      </c>
      <c r="N8864">
        <v>8</v>
      </c>
      <c r="O8864">
        <v>661</v>
      </c>
      <c r="P8864">
        <v>3</v>
      </c>
      <c r="Q8864">
        <v>8</v>
      </c>
      <c r="R8864">
        <v>6.4911110000000001</v>
      </c>
      <c r="S8864">
        <v>536.32805499999995</v>
      </c>
      <c r="T8864">
        <v>2.434167</v>
      </c>
      <c r="U8864">
        <v>6.4911110000000001</v>
      </c>
    </row>
    <row r="8865" spans="1:21" x14ac:dyDescent="0.25">
      <c r="A8865" t="s">
        <v>33265</v>
      </c>
      <c r="B8865">
        <v>1</v>
      </c>
      <c r="C8865" t="s">
        <v>78</v>
      </c>
      <c r="D8865" t="s">
        <v>98</v>
      </c>
      <c r="E8865" t="s">
        <v>33266</v>
      </c>
      <c r="F8865" t="s">
        <v>4991</v>
      </c>
      <c r="G8865" t="s">
        <v>71</v>
      </c>
      <c r="H8865" t="s">
        <v>129</v>
      </c>
      <c r="I8865" t="s">
        <v>22</v>
      </c>
      <c r="J8865" t="s">
        <v>141</v>
      </c>
      <c r="K8865" t="s">
        <v>33267</v>
      </c>
      <c r="L8865" t="s">
        <v>33268</v>
      </c>
      <c r="M8865">
        <v>1.050277777</v>
      </c>
      <c r="N8865">
        <v>0</v>
      </c>
      <c r="O8865">
        <v>5</v>
      </c>
      <c r="P8865">
        <v>0</v>
      </c>
      <c r="Q8865">
        <v>0</v>
      </c>
      <c r="R8865">
        <v>0</v>
      </c>
      <c r="S8865">
        <v>5.2513889999999996</v>
      </c>
      <c r="T8865">
        <v>0</v>
      </c>
      <c r="U8865">
        <v>0</v>
      </c>
    </row>
    <row r="8866" spans="1:21" x14ac:dyDescent="0.25">
      <c r="A8866" t="s">
        <v>33269</v>
      </c>
      <c r="B8866">
        <v>1</v>
      </c>
      <c r="C8866" t="s">
        <v>78</v>
      </c>
      <c r="D8866" t="s">
        <v>98</v>
      </c>
      <c r="E8866" t="s">
        <v>22281</v>
      </c>
      <c r="F8866" t="s">
        <v>5012</v>
      </c>
      <c r="G8866" t="s">
        <v>72</v>
      </c>
      <c r="H8866" t="s">
        <v>129</v>
      </c>
      <c r="I8866" t="s">
        <v>22</v>
      </c>
      <c r="J8866" t="s">
        <v>141</v>
      </c>
      <c r="K8866" t="s">
        <v>33270</v>
      </c>
      <c r="L8866" t="s">
        <v>33271</v>
      </c>
      <c r="M8866">
        <v>1.0480555549999999</v>
      </c>
      <c r="N8866">
        <v>0</v>
      </c>
      <c r="O8866">
        <v>101</v>
      </c>
      <c r="P8866">
        <v>1</v>
      </c>
      <c r="Q8866">
        <v>12</v>
      </c>
      <c r="R8866">
        <v>0</v>
      </c>
      <c r="S8866">
        <v>105.853611</v>
      </c>
      <c r="T8866">
        <v>1.0480560000000001</v>
      </c>
      <c r="U8866">
        <v>12.576667</v>
      </c>
    </row>
    <row r="8867" spans="1:21" x14ac:dyDescent="0.25">
      <c r="A8867" t="s">
        <v>33272</v>
      </c>
      <c r="B8867">
        <v>1</v>
      </c>
      <c r="C8867" t="s">
        <v>78</v>
      </c>
      <c r="D8867" t="s">
        <v>96</v>
      </c>
      <c r="E8867" t="s">
        <v>33273</v>
      </c>
      <c r="F8867" t="s">
        <v>4991</v>
      </c>
      <c r="G8867" t="s">
        <v>71</v>
      </c>
      <c r="H8867" t="s">
        <v>129</v>
      </c>
      <c r="I8867" t="s">
        <v>22</v>
      </c>
      <c r="J8867" t="s">
        <v>141</v>
      </c>
      <c r="K8867" t="s">
        <v>33274</v>
      </c>
      <c r="L8867" t="s">
        <v>33275</v>
      </c>
      <c r="M8867">
        <v>1.3291666660000001</v>
      </c>
      <c r="N8867">
        <v>0</v>
      </c>
      <c r="O8867">
        <v>1</v>
      </c>
      <c r="P8867">
        <v>0</v>
      </c>
      <c r="Q8867">
        <v>0</v>
      </c>
      <c r="R8867">
        <v>0</v>
      </c>
      <c r="S8867">
        <v>1.329167</v>
      </c>
      <c r="T8867">
        <v>0</v>
      </c>
      <c r="U8867">
        <v>0</v>
      </c>
    </row>
    <row r="8868" spans="1:21" x14ac:dyDescent="0.25">
      <c r="A8868" t="s">
        <v>33276</v>
      </c>
      <c r="B8868">
        <v>1</v>
      </c>
      <c r="C8868" t="s">
        <v>79</v>
      </c>
      <c r="D8868" t="s">
        <v>110</v>
      </c>
      <c r="E8868" t="s">
        <v>33277</v>
      </c>
      <c r="F8868" t="s">
        <v>4986</v>
      </c>
      <c r="G8868" t="s">
        <v>71</v>
      </c>
      <c r="H8868" t="s">
        <v>129</v>
      </c>
      <c r="I8868" t="s">
        <v>22</v>
      </c>
      <c r="J8868" t="s">
        <v>141</v>
      </c>
      <c r="K8868" t="s">
        <v>33278</v>
      </c>
      <c r="L8868" t="s">
        <v>33279</v>
      </c>
      <c r="M8868">
        <v>2.2313888880000001</v>
      </c>
      <c r="N8868">
        <v>0</v>
      </c>
      <c r="O8868">
        <v>0</v>
      </c>
      <c r="P8868">
        <v>0</v>
      </c>
      <c r="Q8868">
        <v>87</v>
      </c>
      <c r="R8868">
        <v>0</v>
      </c>
      <c r="S8868">
        <v>0</v>
      </c>
      <c r="T8868">
        <v>0</v>
      </c>
      <c r="U8868">
        <v>194.130833</v>
      </c>
    </row>
    <row r="8869" spans="1:21" x14ac:dyDescent="0.25">
      <c r="A8869" t="s">
        <v>33280</v>
      </c>
      <c r="B8869">
        <v>1</v>
      </c>
      <c r="C8869" t="s">
        <v>79</v>
      </c>
      <c r="D8869" t="s">
        <v>110</v>
      </c>
      <c r="E8869" t="s">
        <v>33281</v>
      </c>
      <c r="F8869" t="s">
        <v>140</v>
      </c>
      <c r="G8869" t="s">
        <v>72</v>
      </c>
      <c r="H8869" t="s">
        <v>129</v>
      </c>
      <c r="I8869" t="s">
        <v>22</v>
      </c>
      <c r="J8869" t="s">
        <v>141</v>
      </c>
      <c r="K8869" t="s">
        <v>33282</v>
      </c>
      <c r="L8869" t="s">
        <v>33283</v>
      </c>
      <c r="M8869">
        <v>2.2574999999999998</v>
      </c>
      <c r="N8869">
        <v>0</v>
      </c>
      <c r="O8869">
        <v>0</v>
      </c>
      <c r="P8869">
        <v>3</v>
      </c>
      <c r="Q8869">
        <v>85</v>
      </c>
      <c r="R8869">
        <v>0</v>
      </c>
      <c r="S8869">
        <v>0</v>
      </c>
      <c r="T8869">
        <v>6.7725</v>
      </c>
      <c r="U8869">
        <v>191.88749999999999</v>
      </c>
    </row>
    <row r="8870" spans="1:21" x14ac:dyDescent="0.25">
      <c r="A8870" t="s">
        <v>33284</v>
      </c>
      <c r="B8870">
        <v>1</v>
      </c>
      <c r="C8870" t="s">
        <v>79</v>
      </c>
      <c r="D8870" t="s">
        <v>110</v>
      </c>
      <c r="E8870" t="s">
        <v>33281</v>
      </c>
      <c r="F8870" t="s">
        <v>140</v>
      </c>
      <c r="G8870" t="s">
        <v>72</v>
      </c>
      <c r="H8870" t="s">
        <v>129</v>
      </c>
      <c r="I8870" t="s">
        <v>22</v>
      </c>
      <c r="J8870" t="s">
        <v>141</v>
      </c>
      <c r="K8870" t="s">
        <v>33285</v>
      </c>
      <c r="L8870" t="s">
        <v>33286</v>
      </c>
      <c r="M8870">
        <v>1.156666666</v>
      </c>
      <c r="N8870">
        <v>0</v>
      </c>
      <c r="O8870">
        <v>0</v>
      </c>
      <c r="P8870">
        <v>3</v>
      </c>
      <c r="Q8870">
        <v>85</v>
      </c>
      <c r="R8870">
        <v>0</v>
      </c>
      <c r="S8870">
        <v>0</v>
      </c>
      <c r="T8870">
        <v>3.47</v>
      </c>
      <c r="U8870">
        <v>98.316666999999995</v>
      </c>
    </row>
    <row r="8871" spans="1:21" x14ac:dyDescent="0.25">
      <c r="A8871" t="s">
        <v>33287</v>
      </c>
      <c r="B8871">
        <v>1</v>
      </c>
      <c r="C8871" t="s">
        <v>78</v>
      </c>
      <c r="D8871" t="s">
        <v>99</v>
      </c>
      <c r="E8871" t="s">
        <v>33288</v>
      </c>
      <c r="F8871" t="s">
        <v>4991</v>
      </c>
      <c r="G8871" t="s">
        <v>71</v>
      </c>
      <c r="H8871" t="s">
        <v>129</v>
      </c>
      <c r="I8871" t="s">
        <v>22</v>
      </c>
      <c r="J8871" t="s">
        <v>141</v>
      </c>
      <c r="K8871" t="s">
        <v>33289</v>
      </c>
      <c r="L8871" t="s">
        <v>33290</v>
      </c>
      <c r="M8871">
        <v>1.935277777</v>
      </c>
      <c r="N8871">
        <v>0</v>
      </c>
      <c r="O8871">
        <v>1</v>
      </c>
      <c r="P8871">
        <v>0</v>
      </c>
      <c r="Q8871">
        <v>0</v>
      </c>
      <c r="R8871">
        <v>0</v>
      </c>
      <c r="S8871">
        <v>1.9352780000000001</v>
      </c>
      <c r="T8871">
        <v>0</v>
      </c>
      <c r="U8871">
        <v>0</v>
      </c>
    </row>
    <row r="8872" spans="1:21" x14ac:dyDescent="0.25">
      <c r="A8872" t="s">
        <v>33291</v>
      </c>
      <c r="B8872">
        <v>1</v>
      </c>
      <c r="C8872" t="s">
        <v>78</v>
      </c>
      <c r="D8872" t="s">
        <v>99</v>
      </c>
      <c r="E8872" t="s">
        <v>33292</v>
      </c>
      <c r="F8872" t="s">
        <v>4991</v>
      </c>
      <c r="G8872" t="s">
        <v>71</v>
      </c>
      <c r="H8872" t="s">
        <v>129</v>
      </c>
      <c r="I8872" t="s">
        <v>22</v>
      </c>
      <c r="J8872" t="s">
        <v>141</v>
      </c>
      <c r="K8872" t="s">
        <v>33293</v>
      </c>
      <c r="L8872" t="s">
        <v>33294</v>
      </c>
      <c r="M8872">
        <v>0.34777777700000001</v>
      </c>
      <c r="N8872">
        <v>0</v>
      </c>
      <c r="O8872">
        <v>3</v>
      </c>
      <c r="P8872">
        <v>0</v>
      </c>
      <c r="Q8872">
        <v>0</v>
      </c>
      <c r="R8872">
        <v>0</v>
      </c>
      <c r="S8872">
        <v>1.0433330000000001</v>
      </c>
      <c r="T8872">
        <v>0</v>
      </c>
      <c r="U8872">
        <v>0</v>
      </c>
    </row>
    <row r="8873" spans="1:21" x14ac:dyDescent="0.25">
      <c r="A8873" t="s">
        <v>33295</v>
      </c>
      <c r="B8873">
        <v>1</v>
      </c>
      <c r="C8873" t="s">
        <v>78</v>
      </c>
      <c r="D8873" t="s">
        <v>91</v>
      </c>
      <c r="E8873" t="s">
        <v>33296</v>
      </c>
      <c r="F8873" t="s">
        <v>4991</v>
      </c>
      <c r="G8873" t="s">
        <v>71</v>
      </c>
      <c r="H8873" t="s">
        <v>129</v>
      </c>
      <c r="I8873" t="s">
        <v>22</v>
      </c>
      <c r="J8873" t="s">
        <v>141</v>
      </c>
      <c r="K8873" t="s">
        <v>33297</v>
      </c>
      <c r="L8873" t="s">
        <v>33298</v>
      </c>
      <c r="M8873">
        <v>0.96222222199999996</v>
      </c>
      <c r="N8873">
        <v>0</v>
      </c>
      <c r="O8873">
        <v>1</v>
      </c>
      <c r="P8873">
        <v>0</v>
      </c>
      <c r="Q8873">
        <v>0</v>
      </c>
      <c r="R8873">
        <v>0</v>
      </c>
      <c r="S8873">
        <v>0.96222200000000002</v>
      </c>
      <c r="T8873">
        <v>0</v>
      </c>
      <c r="U8873">
        <v>0</v>
      </c>
    </row>
    <row r="8874" spans="1:21" x14ac:dyDescent="0.25">
      <c r="A8874" t="s">
        <v>33299</v>
      </c>
      <c r="B8874">
        <v>1</v>
      </c>
      <c r="C8874" t="s">
        <v>79</v>
      </c>
      <c r="D8874" t="s">
        <v>112</v>
      </c>
      <c r="E8874" t="s">
        <v>31208</v>
      </c>
      <c r="F8874" t="s">
        <v>140</v>
      </c>
      <c r="G8874" t="s">
        <v>72</v>
      </c>
      <c r="H8874" t="s">
        <v>129</v>
      </c>
      <c r="I8874" t="s">
        <v>22</v>
      </c>
      <c r="J8874" t="s">
        <v>141</v>
      </c>
      <c r="K8874" t="s">
        <v>33300</v>
      </c>
      <c r="L8874" t="s">
        <v>33301</v>
      </c>
      <c r="M8874">
        <v>1.434722222</v>
      </c>
      <c r="N8874">
        <v>3</v>
      </c>
      <c r="O8874">
        <v>421</v>
      </c>
      <c r="P8874">
        <v>0</v>
      </c>
      <c r="Q8874">
        <v>0</v>
      </c>
      <c r="R8874">
        <v>4.3041669999999996</v>
      </c>
      <c r="S8874">
        <v>604.018055</v>
      </c>
      <c r="T8874">
        <v>0</v>
      </c>
      <c r="U8874">
        <v>0</v>
      </c>
    </row>
    <row r="8875" spans="1:21" x14ac:dyDescent="0.25">
      <c r="A8875" t="s">
        <v>33302</v>
      </c>
      <c r="B8875">
        <v>1</v>
      </c>
      <c r="C8875" t="s">
        <v>79</v>
      </c>
      <c r="D8875" t="s">
        <v>112</v>
      </c>
      <c r="E8875" t="s">
        <v>33303</v>
      </c>
      <c r="F8875" t="s">
        <v>4991</v>
      </c>
      <c r="G8875" t="s">
        <v>71</v>
      </c>
      <c r="H8875" t="s">
        <v>129</v>
      </c>
      <c r="I8875" t="s">
        <v>22</v>
      </c>
      <c r="J8875" t="s">
        <v>141</v>
      </c>
      <c r="K8875" t="s">
        <v>33304</v>
      </c>
      <c r="L8875" t="s">
        <v>33305</v>
      </c>
      <c r="M8875">
        <v>1.3674999999999999</v>
      </c>
      <c r="N8875">
        <v>0</v>
      </c>
      <c r="O8875">
        <v>0</v>
      </c>
      <c r="P8875">
        <v>0</v>
      </c>
      <c r="Q8875">
        <v>1</v>
      </c>
      <c r="R8875">
        <v>0</v>
      </c>
      <c r="S8875">
        <v>0</v>
      </c>
      <c r="T8875">
        <v>0</v>
      </c>
      <c r="U8875">
        <v>1.3674999999999999</v>
      </c>
    </row>
    <row r="8876" spans="1:21" x14ac:dyDescent="0.25">
      <c r="A8876" t="s">
        <v>33306</v>
      </c>
      <c r="B8876">
        <v>1</v>
      </c>
      <c r="C8876" t="s">
        <v>79</v>
      </c>
      <c r="D8876" t="s">
        <v>112</v>
      </c>
      <c r="E8876" t="s">
        <v>33307</v>
      </c>
      <c r="F8876" t="s">
        <v>5012</v>
      </c>
      <c r="G8876" t="s">
        <v>72</v>
      </c>
      <c r="H8876" t="s">
        <v>129</v>
      </c>
      <c r="I8876" t="s">
        <v>22</v>
      </c>
      <c r="J8876" t="s">
        <v>141</v>
      </c>
      <c r="K8876" t="s">
        <v>33308</v>
      </c>
      <c r="L8876" t="s">
        <v>33309</v>
      </c>
      <c r="M8876">
        <v>1.9386111109999999</v>
      </c>
      <c r="N8876">
        <v>0</v>
      </c>
      <c r="O8876">
        <v>0</v>
      </c>
      <c r="P8876">
        <v>6</v>
      </c>
      <c r="Q8876">
        <v>266</v>
      </c>
      <c r="R8876">
        <v>0</v>
      </c>
      <c r="S8876">
        <v>0</v>
      </c>
      <c r="T8876">
        <v>11.631667</v>
      </c>
      <c r="U8876">
        <v>515.67055600000003</v>
      </c>
    </row>
    <row r="8877" spans="1:21" x14ac:dyDescent="0.25">
      <c r="A8877" t="s">
        <v>33310</v>
      </c>
      <c r="B8877">
        <v>1</v>
      </c>
      <c r="C8877" t="s">
        <v>79</v>
      </c>
      <c r="D8877" t="s">
        <v>112</v>
      </c>
      <c r="E8877" t="s">
        <v>33307</v>
      </c>
      <c r="F8877" t="s">
        <v>5012</v>
      </c>
      <c r="G8877" t="s">
        <v>72</v>
      </c>
      <c r="H8877" t="s">
        <v>129</v>
      </c>
      <c r="I8877" t="s">
        <v>22</v>
      </c>
      <c r="J8877" t="s">
        <v>141</v>
      </c>
      <c r="K8877" t="s">
        <v>33311</v>
      </c>
      <c r="L8877" t="s">
        <v>33312</v>
      </c>
      <c r="M8877">
        <v>1.1002777770000001</v>
      </c>
      <c r="N8877">
        <v>0</v>
      </c>
      <c r="O8877">
        <v>0</v>
      </c>
      <c r="P8877">
        <v>6</v>
      </c>
      <c r="Q8877">
        <v>266</v>
      </c>
      <c r="R8877">
        <v>0</v>
      </c>
      <c r="S8877">
        <v>0</v>
      </c>
      <c r="T8877">
        <v>6.601667</v>
      </c>
      <c r="U8877">
        <v>292.67388899999997</v>
      </c>
    </row>
    <row r="8878" spans="1:21" x14ac:dyDescent="0.25">
      <c r="A8878" t="s">
        <v>33313</v>
      </c>
      <c r="B8878">
        <v>1</v>
      </c>
      <c r="C8878" t="s">
        <v>79</v>
      </c>
      <c r="D8878" t="s">
        <v>112</v>
      </c>
      <c r="E8878" t="s">
        <v>33314</v>
      </c>
      <c r="F8878" t="s">
        <v>4986</v>
      </c>
      <c r="G8878" t="s">
        <v>71</v>
      </c>
      <c r="H8878" t="s">
        <v>129</v>
      </c>
      <c r="I8878" t="s">
        <v>22</v>
      </c>
      <c r="J8878" t="s">
        <v>141</v>
      </c>
      <c r="K8878" t="s">
        <v>33315</v>
      </c>
      <c r="L8878" t="s">
        <v>33316</v>
      </c>
      <c r="M8878">
        <v>2.1238888880000002</v>
      </c>
      <c r="N8878">
        <v>0</v>
      </c>
      <c r="O8878">
        <v>60</v>
      </c>
      <c r="P8878">
        <v>0</v>
      </c>
      <c r="Q8878">
        <v>0</v>
      </c>
      <c r="R8878">
        <v>0</v>
      </c>
      <c r="S8878">
        <v>127.433333</v>
      </c>
      <c r="T8878">
        <v>0</v>
      </c>
      <c r="U8878">
        <v>0</v>
      </c>
    </row>
    <row r="8879" spans="1:21" x14ac:dyDescent="0.25">
      <c r="A8879" t="s">
        <v>33317</v>
      </c>
      <c r="B8879">
        <v>1</v>
      </c>
      <c r="C8879" t="s">
        <v>79</v>
      </c>
      <c r="D8879" t="s">
        <v>112</v>
      </c>
      <c r="E8879" t="s">
        <v>33318</v>
      </c>
      <c r="F8879" t="s">
        <v>4991</v>
      </c>
      <c r="G8879" t="s">
        <v>71</v>
      </c>
      <c r="H8879" t="s">
        <v>129</v>
      </c>
      <c r="I8879" t="s">
        <v>22</v>
      </c>
      <c r="J8879" t="s">
        <v>141</v>
      </c>
      <c r="K8879" t="s">
        <v>33319</v>
      </c>
      <c r="L8879" t="s">
        <v>33320</v>
      </c>
      <c r="M8879">
        <v>1.3174999999999999</v>
      </c>
      <c r="N8879">
        <v>0</v>
      </c>
      <c r="O8879">
        <v>3</v>
      </c>
      <c r="P8879">
        <v>0</v>
      </c>
      <c r="Q8879">
        <v>0</v>
      </c>
      <c r="R8879">
        <v>0</v>
      </c>
      <c r="S8879">
        <v>3.9525000000000001</v>
      </c>
      <c r="T8879">
        <v>0</v>
      </c>
      <c r="U8879">
        <v>0</v>
      </c>
    </row>
    <row r="8880" spans="1:21" x14ac:dyDescent="0.25">
      <c r="A8880" t="s">
        <v>33321</v>
      </c>
      <c r="B8880">
        <v>1</v>
      </c>
      <c r="C8880" t="s">
        <v>79</v>
      </c>
      <c r="D8880" t="s">
        <v>112</v>
      </c>
      <c r="E8880" t="s">
        <v>33322</v>
      </c>
      <c r="F8880" t="s">
        <v>4986</v>
      </c>
      <c r="G8880" t="s">
        <v>71</v>
      </c>
      <c r="H8880" t="s">
        <v>129</v>
      </c>
      <c r="I8880" t="s">
        <v>22</v>
      </c>
      <c r="J8880" t="s">
        <v>141</v>
      </c>
      <c r="K8880" t="s">
        <v>33323</v>
      </c>
      <c r="L8880" t="s">
        <v>33324</v>
      </c>
      <c r="M8880">
        <v>2.7858333329999998</v>
      </c>
      <c r="N8880">
        <v>0</v>
      </c>
      <c r="O8880">
        <v>56</v>
      </c>
      <c r="P8880">
        <v>0</v>
      </c>
      <c r="Q8880">
        <v>0</v>
      </c>
      <c r="R8880">
        <v>0</v>
      </c>
      <c r="S8880">
        <v>156.00666699999999</v>
      </c>
      <c r="T8880">
        <v>0</v>
      </c>
      <c r="U8880">
        <v>0</v>
      </c>
    </row>
    <row r="8881" spans="1:21" x14ac:dyDescent="0.25">
      <c r="A8881" t="s">
        <v>33325</v>
      </c>
      <c r="B8881">
        <v>1</v>
      </c>
      <c r="C8881" t="s">
        <v>79</v>
      </c>
      <c r="D8881" t="s">
        <v>112</v>
      </c>
      <c r="E8881" t="s">
        <v>33326</v>
      </c>
      <c r="F8881" t="s">
        <v>4986</v>
      </c>
      <c r="G8881" t="s">
        <v>71</v>
      </c>
      <c r="H8881" t="s">
        <v>129</v>
      </c>
      <c r="I8881" t="s">
        <v>22</v>
      </c>
      <c r="J8881" t="s">
        <v>141</v>
      </c>
      <c r="K8881" t="s">
        <v>33327</v>
      </c>
      <c r="L8881" t="s">
        <v>33328</v>
      </c>
      <c r="M8881">
        <v>3.090833333</v>
      </c>
      <c r="N8881">
        <v>0</v>
      </c>
      <c r="O8881">
        <v>21</v>
      </c>
      <c r="P8881">
        <v>0</v>
      </c>
      <c r="Q8881">
        <v>0</v>
      </c>
      <c r="R8881">
        <v>0</v>
      </c>
      <c r="S8881">
        <v>64.907499999999999</v>
      </c>
      <c r="T8881">
        <v>0</v>
      </c>
      <c r="U8881">
        <v>0</v>
      </c>
    </row>
    <row r="8882" spans="1:21" x14ac:dyDescent="0.25">
      <c r="A8882" t="s">
        <v>33329</v>
      </c>
      <c r="B8882">
        <v>1</v>
      </c>
      <c r="C8882" t="s">
        <v>79</v>
      </c>
      <c r="D8882" t="s">
        <v>112</v>
      </c>
      <c r="E8882" t="s">
        <v>33330</v>
      </c>
      <c r="F8882" t="s">
        <v>5012</v>
      </c>
      <c r="G8882" t="s">
        <v>72</v>
      </c>
      <c r="H8882" t="s">
        <v>129</v>
      </c>
      <c r="I8882" t="s">
        <v>22</v>
      </c>
      <c r="J8882" t="s">
        <v>141</v>
      </c>
      <c r="K8882" t="s">
        <v>33331</v>
      </c>
      <c r="L8882" t="s">
        <v>33332</v>
      </c>
      <c r="M8882">
        <v>6.6563888880000004</v>
      </c>
      <c r="N8882">
        <v>0</v>
      </c>
      <c r="O8882">
        <v>0</v>
      </c>
      <c r="P8882">
        <v>0</v>
      </c>
      <c r="Q8882">
        <v>64</v>
      </c>
      <c r="R8882">
        <v>0</v>
      </c>
      <c r="S8882">
        <v>0</v>
      </c>
      <c r="T8882">
        <v>0</v>
      </c>
      <c r="U8882">
        <v>426.00888900000001</v>
      </c>
    </row>
    <row r="8883" spans="1:21" x14ac:dyDescent="0.25">
      <c r="A8883" t="s">
        <v>33333</v>
      </c>
      <c r="B8883">
        <v>1</v>
      </c>
      <c r="C8883" t="s">
        <v>79</v>
      </c>
      <c r="D8883" t="s">
        <v>116</v>
      </c>
      <c r="E8883" t="s">
        <v>33334</v>
      </c>
      <c r="F8883" t="s">
        <v>4986</v>
      </c>
      <c r="G8883" t="s">
        <v>71</v>
      </c>
      <c r="H8883" t="s">
        <v>129</v>
      </c>
      <c r="I8883" t="s">
        <v>22</v>
      </c>
      <c r="J8883" t="s">
        <v>141</v>
      </c>
      <c r="K8883" t="s">
        <v>33335</v>
      </c>
      <c r="L8883" t="s">
        <v>33336</v>
      </c>
      <c r="M8883">
        <v>2.025555555</v>
      </c>
      <c r="N8883">
        <v>0</v>
      </c>
      <c r="O8883">
        <v>0</v>
      </c>
      <c r="P8883">
        <v>0</v>
      </c>
      <c r="Q8883">
        <v>16</v>
      </c>
      <c r="R8883">
        <v>0</v>
      </c>
      <c r="S8883">
        <v>0</v>
      </c>
      <c r="T8883">
        <v>0</v>
      </c>
      <c r="U8883">
        <v>32.408889000000002</v>
      </c>
    </row>
    <row r="8884" spans="1:21" x14ac:dyDescent="0.25">
      <c r="A8884" t="s">
        <v>33337</v>
      </c>
      <c r="B8884">
        <v>1</v>
      </c>
      <c r="C8884" t="s">
        <v>79</v>
      </c>
      <c r="D8884" t="s">
        <v>116</v>
      </c>
      <c r="E8884" t="s">
        <v>33338</v>
      </c>
      <c r="F8884" t="s">
        <v>5012</v>
      </c>
      <c r="G8884" t="s">
        <v>72</v>
      </c>
      <c r="H8884" t="s">
        <v>129</v>
      </c>
      <c r="I8884" t="s">
        <v>22</v>
      </c>
      <c r="J8884" t="s">
        <v>141</v>
      </c>
      <c r="K8884" t="s">
        <v>33339</v>
      </c>
      <c r="L8884" t="s">
        <v>33340</v>
      </c>
      <c r="M8884">
        <v>1.895</v>
      </c>
      <c r="N8884">
        <v>0</v>
      </c>
      <c r="O8884">
        <v>0</v>
      </c>
      <c r="P8884">
        <v>0</v>
      </c>
      <c r="Q8884">
        <v>45</v>
      </c>
      <c r="R8884">
        <v>0</v>
      </c>
      <c r="S8884">
        <v>0</v>
      </c>
      <c r="T8884">
        <v>0</v>
      </c>
      <c r="U8884">
        <v>85.275000000000006</v>
      </c>
    </row>
    <row r="8885" spans="1:21" x14ac:dyDescent="0.25">
      <c r="A8885" t="s">
        <v>33341</v>
      </c>
      <c r="B8885">
        <v>1</v>
      </c>
      <c r="C8885" t="s">
        <v>79</v>
      </c>
      <c r="D8885" t="s">
        <v>116</v>
      </c>
      <c r="E8885" t="s">
        <v>33342</v>
      </c>
      <c r="F8885" t="s">
        <v>5012</v>
      </c>
      <c r="G8885" t="s">
        <v>72</v>
      </c>
      <c r="H8885" t="s">
        <v>129</v>
      </c>
      <c r="I8885" t="s">
        <v>22</v>
      </c>
      <c r="J8885" t="s">
        <v>141</v>
      </c>
      <c r="K8885" t="s">
        <v>33343</v>
      </c>
      <c r="L8885" t="s">
        <v>33344</v>
      </c>
      <c r="M8885">
        <v>1.1025</v>
      </c>
      <c r="N8885">
        <v>0</v>
      </c>
      <c r="O8885">
        <v>0</v>
      </c>
      <c r="P8885">
        <v>0</v>
      </c>
      <c r="Q8885">
        <v>45</v>
      </c>
      <c r="R8885">
        <v>0</v>
      </c>
      <c r="S8885">
        <v>0</v>
      </c>
      <c r="T8885">
        <v>0</v>
      </c>
      <c r="U8885">
        <v>49.612499999999997</v>
      </c>
    </row>
    <row r="8886" spans="1:21" x14ac:dyDescent="0.25">
      <c r="A8886" t="s">
        <v>33345</v>
      </c>
      <c r="B8886">
        <v>1</v>
      </c>
      <c r="C8886" t="s">
        <v>78</v>
      </c>
      <c r="D8886" t="s">
        <v>84</v>
      </c>
      <c r="E8886" t="s">
        <v>33346</v>
      </c>
      <c r="F8886" t="s">
        <v>5842</v>
      </c>
      <c r="G8886" t="s">
        <v>71</v>
      </c>
      <c r="H8886" t="s">
        <v>129</v>
      </c>
      <c r="I8886" t="s">
        <v>22</v>
      </c>
      <c r="J8886" t="s">
        <v>141</v>
      </c>
      <c r="K8886" t="s">
        <v>33347</v>
      </c>
      <c r="L8886" t="s">
        <v>33348</v>
      </c>
      <c r="M8886">
        <v>1.9258333329999999</v>
      </c>
      <c r="N8886">
        <v>0</v>
      </c>
      <c r="O8886">
        <v>114</v>
      </c>
      <c r="P8886">
        <v>0</v>
      </c>
      <c r="Q8886">
        <v>0</v>
      </c>
      <c r="R8886">
        <v>0</v>
      </c>
      <c r="S8886">
        <v>219.54499999999999</v>
      </c>
      <c r="T8886">
        <v>0</v>
      </c>
      <c r="U8886">
        <v>0</v>
      </c>
    </row>
    <row r="8887" spans="1:21" x14ac:dyDescent="0.25">
      <c r="A8887" t="s">
        <v>33349</v>
      </c>
      <c r="B8887">
        <v>1</v>
      </c>
      <c r="C8887" t="s">
        <v>79</v>
      </c>
      <c r="D8887" t="s">
        <v>116</v>
      </c>
      <c r="E8887" t="s">
        <v>33350</v>
      </c>
      <c r="F8887" t="s">
        <v>4986</v>
      </c>
      <c r="G8887" t="s">
        <v>71</v>
      </c>
      <c r="H8887" t="s">
        <v>129</v>
      </c>
      <c r="I8887" t="s">
        <v>22</v>
      </c>
      <c r="J8887" t="s">
        <v>141</v>
      </c>
      <c r="K8887" t="s">
        <v>33351</v>
      </c>
      <c r="L8887" t="s">
        <v>33352</v>
      </c>
      <c r="M8887">
        <v>1.0125</v>
      </c>
      <c r="N8887">
        <v>0</v>
      </c>
      <c r="O8887">
        <v>0</v>
      </c>
      <c r="P8887">
        <v>0</v>
      </c>
      <c r="Q8887">
        <v>20</v>
      </c>
      <c r="R8887">
        <v>0</v>
      </c>
      <c r="S8887">
        <v>0</v>
      </c>
      <c r="T8887">
        <v>0</v>
      </c>
      <c r="U8887">
        <v>20.25</v>
      </c>
    </row>
    <row r="8888" spans="1:21" x14ac:dyDescent="0.25">
      <c r="A8888" t="s">
        <v>33353</v>
      </c>
      <c r="B8888">
        <v>1</v>
      </c>
      <c r="C8888" t="s">
        <v>78</v>
      </c>
      <c r="D8888" t="s">
        <v>95</v>
      </c>
      <c r="E8888" t="s">
        <v>33354</v>
      </c>
      <c r="F8888" t="s">
        <v>4996</v>
      </c>
      <c r="G8888" t="s">
        <v>71</v>
      </c>
      <c r="H8888" t="s">
        <v>129</v>
      </c>
      <c r="I8888" t="s">
        <v>22</v>
      </c>
      <c r="J8888" t="s">
        <v>141</v>
      </c>
      <c r="K8888" t="s">
        <v>33355</v>
      </c>
      <c r="L8888" t="s">
        <v>33356</v>
      </c>
      <c r="M8888">
        <v>1.201944444</v>
      </c>
      <c r="N8888">
        <v>0</v>
      </c>
      <c r="O8888">
        <v>2</v>
      </c>
      <c r="P8888">
        <v>0</v>
      </c>
      <c r="Q8888">
        <v>0</v>
      </c>
      <c r="R8888">
        <v>0</v>
      </c>
      <c r="S8888">
        <v>2.4038889999999999</v>
      </c>
      <c r="T8888">
        <v>0</v>
      </c>
      <c r="U8888">
        <v>0</v>
      </c>
    </row>
    <row r="8889" spans="1:21" x14ac:dyDescent="0.25">
      <c r="A8889" t="s">
        <v>33357</v>
      </c>
      <c r="B8889">
        <v>1</v>
      </c>
      <c r="C8889" t="s">
        <v>79</v>
      </c>
      <c r="D8889" t="s">
        <v>119</v>
      </c>
      <c r="E8889" t="s">
        <v>3977</v>
      </c>
      <c r="F8889" t="s">
        <v>5012</v>
      </c>
      <c r="G8889" t="s">
        <v>72</v>
      </c>
      <c r="H8889" t="s">
        <v>129</v>
      </c>
      <c r="I8889" t="s">
        <v>22</v>
      </c>
      <c r="J8889" t="s">
        <v>141</v>
      </c>
      <c r="K8889" t="s">
        <v>33358</v>
      </c>
      <c r="L8889" t="s">
        <v>33359</v>
      </c>
      <c r="M8889">
        <v>2.36</v>
      </c>
      <c r="N8889">
        <v>0</v>
      </c>
      <c r="O8889">
        <v>0</v>
      </c>
      <c r="P8889">
        <v>3</v>
      </c>
      <c r="Q8889">
        <v>46</v>
      </c>
      <c r="R8889">
        <v>0</v>
      </c>
      <c r="S8889">
        <v>0</v>
      </c>
      <c r="T8889">
        <v>7.08</v>
      </c>
      <c r="U8889">
        <v>108.56</v>
      </c>
    </row>
    <row r="8890" spans="1:21" x14ac:dyDescent="0.25">
      <c r="A8890" t="s">
        <v>33360</v>
      </c>
      <c r="B8890">
        <v>1</v>
      </c>
      <c r="C8890" t="s">
        <v>78</v>
      </c>
      <c r="D8890" t="s">
        <v>84</v>
      </c>
      <c r="E8890" t="s">
        <v>33361</v>
      </c>
      <c r="F8890" t="s">
        <v>4991</v>
      </c>
      <c r="G8890" t="s">
        <v>71</v>
      </c>
      <c r="H8890" t="s">
        <v>129</v>
      </c>
      <c r="I8890" t="s">
        <v>22</v>
      </c>
      <c r="J8890" t="s">
        <v>141</v>
      </c>
      <c r="K8890" t="s">
        <v>33362</v>
      </c>
      <c r="L8890" t="s">
        <v>33363</v>
      </c>
      <c r="M8890">
        <v>1.1311111110000001</v>
      </c>
      <c r="N8890">
        <v>0</v>
      </c>
      <c r="O8890">
        <v>1</v>
      </c>
      <c r="P8890">
        <v>0</v>
      </c>
      <c r="Q8890">
        <v>0</v>
      </c>
      <c r="R8890">
        <v>0</v>
      </c>
      <c r="S8890">
        <v>1.131111</v>
      </c>
      <c r="T8890">
        <v>0</v>
      </c>
      <c r="U8890">
        <v>0</v>
      </c>
    </row>
    <row r="8891" spans="1:21" x14ac:dyDescent="0.25">
      <c r="A8891" t="s">
        <v>33364</v>
      </c>
      <c r="B8891">
        <v>1</v>
      </c>
      <c r="C8891" t="s">
        <v>79</v>
      </c>
      <c r="D8891" t="s">
        <v>110</v>
      </c>
      <c r="E8891" t="s">
        <v>33365</v>
      </c>
      <c r="F8891" t="s">
        <v>4991</v>
      </c>
      <c r="G8891" t="s">
        <v>71</v>
      </c>
      <c r="H8891" t="s">
        <v>129</v>
      </c>
      <c r="I8891" t="s">
        <v>22</v>
      </c>
      <c r="J8891" t="s">
        <v>141</v>
      </c>
      <c r="K8891" t="s">
        <v>33366</v>
      </c>
      <c r="L8891" t="s">
        <v>33367</v>
      </c>
      <c r="M8891">
        <v>3.3472222220000001</v>
      </c>
      <c r="N8891">
        <v>0</v>
      </c>
      <c r="O8891">
        <v>0</v>
      </c>
      <c r="P8891">
        <v>0</v>
      </c>
      <c r="Q8891">
        <v>1</v>
      </c>
      <c r="R8891">
        <v>0</v>
      </c>
      <c r="S8891">
        <v>0</v>
      </c>
      <c r="T8891">
        <v>0</v>
      </c>
      <c r="U8891">
        <v>3.3472219999999999</v>
      </c>
    </row>
    <row r="8892" spans="1:21" x14ac:dyDescent="0.25">
      <c r="A8892" t="s">
        <v>33368</v>
      </c>
      <c r="B8892">
        <v>1</v>
      </c>
      <c r="C8892" t="s">
        <v>78</v>
      </c>
      <c r="D8892" t="s">
        <v>105</v>
      </c>
      <c r="E8892" t="s">
        <v>563</v>
      </c>
      <c r="F8892" t="s">
        <v>140</v>
      </c>
      <c r="G8892" t="s">
        <v>72</v>
      </c>
      <c r="H8892" t="s">
        <v>129</v>
      </c>
      <c r="I8892" t="s">
        <v>22</v>
      </c>
      <c r="J8892" t="s">
        <v>141</v>
      </c>
      <c r="K8892" t="s">
        <v>33369</v>
      </c>
      <c r="L8892" t="s">
        <v>33370</v>
      </c>
      <c r="M8892">
        <v>0.41972222199999998</v>
      </c>
      <c r="N8892">
        <v>1</v>
      </c>
      <c r="O8892">
        <v>237</v>
      </c>
      <c r="P8892">
        <v>36</v>
      </c>
      <c r="Q8892">
        <v>84</v>
      </c>
      <c r="R8892">
        <v>0.41972199999999998</v>
      </c>
      <c r="S8892">
        <v>99.474166999999994</v>
      </c>
      <c r="T8892">
        <v>15.11</v>
      </c>
      <c r="U8892">
        <v>35.256667</v>
      </c>
    </row>
    <row r="8893" spans="1:21" x14ac:dyDescent="0.25">
      <c r="A8893" t="s">
        <v>33371</v>
      </c>
      <c r="B8893">
        <v>1</v>
      </c>
      <c r="C8893" t="s">
        <v>78</v>
      </c>
      <c r="D8893" t="s">
        <v>105</v>
      </c>
      <c r="E8893" t="s">
        <v>563</v>
      </c>
      <c r="F8893" t="s">
        <v>140</v>
      </c>
      <c r="G8893" t="s">
        <v>72</v>
      </c>
      <c r="H8893" t="s">
        <v>129</v>
      </c>
      <c r="I8893" t="s">
        <v>22</v>
      </c>
      <c r="J8893" t="s">
        <v>141</v>
      </c>
      <c r="K8893" t="s">
        <v>33372</v>
      </c>
      <c r="L8893" t="s">
        <v>25692</v>
      </c>
      <c r="M8893">
        <v>0.14361111100000001</v>
      </c>
      <c r="N8893">
        <v>1</v>
      </c>
      <c r="O8893">
        <v>222</v>
      </c>
      <c r="P8893">
        <v>36</v>
      </c>
      <c r="Q8893">
        <v>84</v>
      </c>
      <c r="R8893">
        <v>0.14361099999999999</v>
      </c>
      <c r="S8893">
        <v>31.881667</v>
      </c>
      <c r="T8893">
        <v>5.17</v>
      </c>
      <c r="U8893">
        <v>12.063333</v>
      </c>
    </row>
    <row r="8894" spans="1:21" x14ac:dyDescent="0.25">
      <c r="A8894" t="s">
        <v>33373</v>
      </c>
      <c r="B8894">
        <v>1</v>
      </c>
      <c r="C8894" t="s">
        <v>78</v>
      </c>
      <c r="D8894" t="s">
        <v>95</v>
      </c>
      <c r="E8894" t="s">
        <v>33374</v>
      </c>
      <c r="F8894" t="s">
        <v>177</v>
      </c>
      <c r="G8894" t="s">
        <v>72</v>
      </c>
      <c r="H8894" t="s">
        <v>129</v>
      </c>
      <c r="I8894" t="s">
        <v>22</v>
      </c>
      <c r="J8894" t="s">
        <v>130</v>
      </c>
      <c r="K8894" t="s">
        <v>33375</v>
      </c>
      <c r="L8894" t="s">
        <v>33376</v>
      </c>
      <c r="M8894">
        <v>1.1858333329999999</v>
      </c>
      <c r="N8894">
        <v>1</v>
      </c>
      <c r="O8894">
        <v>0</v>
      </c>
      <c r="P8894">
        <v>0</v>
      </c>
      <c r="Q8894">
        <v>0</v>
      </c>
      <c r="R8894">
        <v>1.1858329999999999</v>
      </c>
      <c r="S8894">
        <v>0</v>
      </c>
      <c r="T8894">
        <v>0</v>
      </c>
      <c r="U8894">
        <v>0</v>
      </c>
    </row>
    <row r="8895" spans="1:21" x14ac:dyDescent="0.25">
      <c r="A8895" t="s">
        <v>33377</v>
      </c>
      <c r="B8895">
        <v>1</v>
      </c>
      <c r="C8895" t="s">
        <v>78</v>
      </c>
      <c r="D8895" t="s">
        <v>95</v>
      </c>
      <c r="E8895" t="s">
        <v>33378</v>
      </c>
      <c r="F8895" t="s">
        <v>4986</v>
      </c>
      <c r="G8895" t="s">
        <v>71</v>
      </c>
      <c r="H8895" t="s">
        <v>129</v>
      </c>
      <c r="I8895" t="s">
        <v>22</v>
      </c>
      <c r="J8895" t="s">
        <v>141</v>
      </c>
      <c r="K8895" t="s">
        <v>33379</v>
      </c>
      <c r="L8895" t="s">
        <v>33380</v>
      </c>
      <c r="M8895">
        <v>1.977222222</v>
      </c>
      <c r="N8895">
        <v>0</v>
      </c>
      <c r="O8895">
        <v>1</v>
      </c>
      <c r="P8895">
        <v>0</v>
      </c>
      <c r="Q8895">
        <v>0</v>
      </c>
      <c r="R8895">
        <v>0</v>
      </c>
      <c r="S8895">
        <v>1.977222</v>
      </c>
      <c r="T8895">
        <v>0</v>
      </c>
      <c r="U8895">
        <v>0</v>
      </c>
    </row>
    <row r="8896" spans="1:21" x14ac:dyDescent="0.25">
      <c r="A8896" t="s">
        <v>33381</v>
      </c>
      <c r="B8896">
        <v>1</v>
      </c>
      <c r="C8896" t="s">
        <v>78</v>
      </c>
      <c r="D8896" t="s">
        <v>95</v>
      </c>
      <c r="E8896" t="s">
        <v>33382</v>
      </c>
      <c r="F8896" t="s">
        <v>4986</v>
      </c>
      <c r="G8896" t="s">
        <v>71</v>
      </c>
      <c r="H8896" t="s">
        <v>129</v>
      </c>
      <c r="I8896" t="s">
        <v>22</v>
      </c>
      <c r="J8896" t="s">
        <v>141</v>
      </c>
      <c r="K8896" t="s">
        <v>33383</v>
      </c>
      <c r="L8896" t="s">
        <v>33384</v>
      </c>
      <c r="M8896">
        <v>0.80666666600000003</v>
      </c>
      <c r="N8896">
        <v>0</v>
      </c>
      <c r="O8896">
        <v>32</v>
      </c>
      <c r="P8896">
        <v>0</v>
      </c>
      <c r="Q8896">
        <v>0</v>
      </c>
      <c r="R8896">
        <v>0</v>
      </c>
      <c r="S8896">
        <v>25.813333</v>
      </c>
      <c r="T8896">
        <v>0</v>
      </c>
      <c r="U8896">
        <v>0</v>
      </c>
    </row>
    <row r="8897" spans="1:21" x14ac:dyDescent="0.25">
      <c r="A8897" t="s">
        <v>33385</v>
      </c>
      <c r="B8897">
        <v>1</v>
      </c>
      <c r="C8897" t="s">
        <v>78</v>
      </c>
      <c r="D8897" t="s">
        <v>95</v>
      </c>
      <c r="E8897" t="s">
        <v>33386</v>
      </c>
      <c r="F8897" t="s">
        <v>9373</v>
      </c>
      <c r="G8897" t="s">
        <v>71</v>
      </c>
      <c r="H8897" t="s">
        <v>129</v>
      </c>
      <c r="I8897" t="s">
        <v>22</v>
      </c>
      <c r="J8897" t="s">
        <v>141</v>
      </c>
      <c r="K8897" t="s">
        <v>33387</v>
      </c>
      <c r="L8897" t="s">
        <v>33388</v>
      </c>
      <c r="M8897">
        <v>0.39500000000000002</v>
      </c>
      <c r="N8897">
        <v>0</v>
      </c>
      <c r="O8897">
        <v>18</v>
      </c>
      <c r="P8897">
        <v>0</v>
      </c>
      <c r="Q8897">
        <v>0</v>
      </c>
      <c r="R8897">
        <v>0</v>
      </c>
      <c r="S8897">
        <v>7.11</v>
      </c>
      <c r="T8897">
        <v>0</v>
      </c>
      <c r="U8897">
        <v>0</v>
      </c>
    </row>
    <row r="8898" spans="1:21" x14ac:dyDescent="0.25">
      <c r="A8898" t="s">
        <v>33389</v>
      </c>
      <c r="B8898">
        <v>1</v>
      </c>
      <c r="C8898" t="s">
        <v>79</v>
      </c>
      <c r="D8898" t="s">
        <v>114</v>
      </c>
      <c r="E8898" t="s">
        <v>33390</v>
      </c>
      <c r="F8898" t="s">
        <v>5879</v>
      </c>
      <c r="G8898" t="s">
        <v>71</v>
      </c>
      <c r="H8898" t="s">
        <v>129</v>
      </c>
      <c r="I8898" t="s">
        <v>22</v>
      </c>
      <c r="J8898" t="s">
        <v>141</v>
      </c>
      <c r="K8898" t="s">
        <v>33391</v>
      </c>
      <c r="L8898" t="s">
        <v>33392</v>
      </c>
      <c r="M8898">
        <v>1.8247222219999999</v>
      </c>
      <c r="N8898">
        <v>0</v>
      </c>
      <c r="O8898">
        <v>0</v>
      </c>
      <c r="P8898">
        <v>1</v>
      </c>
      <c r="Q8898">
        <v>123</v>
      </c>
      <c r="R8898">
        <v>0</v>
      </c>
      <c r="S8898">
        <v>0</v>
      </c>
      <c r="T8898">
        <v>1.824722</v>
      </c>
      <c r="U8898">
        <v>224.440833</v>
      </c>
    </row>
    <row r="8899" spans="1:21" x14ac:dyDescent="0.25">
      <c r="A8899" t="s">
        <v>33393</v>
      </c>
      <c r="B8899">
        <v>1</v>
      </c>
      <c r="C8899" t="s">
        <v>78</v>
      </c>
      <c r="D8899" t="s">
        <v>93</v>
      </c>
      <c r="E8899" t="s">
        <v>33394</v>
      </c>
      <c r="F8899" t="s">
        <v>4996</v>
      </c>
      <c r="G8899" t="s">
        <v>71</v>
      </c>
      <c r="H8899" t="s">
        <v>129</v>
      </c>
      <c r="I8899" t="s">
        <v>22</v>
      </c>
      <c r="J8899" t="s">
        <v>141</v>
      </c>
      <c r="K8899" t="s">
        <v>33395</v>
      </c>
      <c r="L8899" t="s">
        <v>33396</v>
      </c>
      <c r="M8899">
        <v>0.55805555500000004</v>
      </c>
      <c r="N8899">
        <v>0</v>
      </c>
      <c r="O8899">
        <v>0</v>
      </c>
      <c r="P8899">
        <v>0</v>
      </c>
      <c r="Q8899">
        <v>21</v>
      </c>
      <c r="R8899">
        <v>0</v>
      </c>
      <c r="S8899">
        <v>0</v>
      </c>
      <c r="T8899">
        <v>0</v>
      </c>
      <c r="U8899">
        <v>11.719167000000001</v>
      </c>
    </row>
    <row r="8900" spans="1:21" x14ac:dyDescent="0.25">
      <c r="A8900" t="s">
        <v>33397</v>
      </c>
      <c r="B8900">
        <v>1</v>
      </c>
      <c r="C8900" t="s">
        <v>78</v>
      </c>
      <c r="D8900" t="s">
        <v>93</v>
      </c>
      <c r="E8900" t="s">
        <v>33398</v>
      </c>
      <c r="F8900" t="s">
        <v>140</v>
      </c>
      <c r="G8900" t="s">
        <v>72</v>
      </c>
      <c r="H8900" t="s">
        <v>129</v>
      </c>
      <c r="I8900" t="s">
        <v>22</v>
      </c>
      <c r="J8900" t="s">
        <v>141</v>
      </c>
      <c r="K8900" t="s">
        <v>33399</v>
      </c>
      <c r="L8900" t="s">
        <v>33400</v>
      </c>
      <c r="M8900">
        <v>0.28972222199999997</v>
      </c>
      <c r="N8900">
        <v>11</v>
      </c>
      <c r="O8900">
        <v>2815</v>
      </c>
      <c r="P8900">
        <v>0</v>
      </c>
      <c r="Q8900">
        <v>0</v>
      </c>
      <c r="R8900">
        <v>3.186944</v>
      </c>
      <c r="S8900">
        <v>815.56805499999996</v>
      </c>
      <c r="T8900">
        <v>0</v>
      </c>
      <c r="U8900">
        <v>0</v>
      </c>
    </row>
    <row r="8901" spans="1:21" x14ac:dyDescent="0.25">
      <c r="A8901" t="s">
        <v>33401</v>
      </c>
      <c r="B8901">
        <v>1</v>
      </c>
      <c r="C8901" t="s">
        <v>79</v>
      </c>
      <c r="D8901" t="s">
        <v>124</v>
      </c>
      <c r="E8901" t="s">
        <v>33402</v>
      </c>
      <c r="F8901" t="s">
        <v>140</v>
      </c>
      <c r="G8901" t="s">
        <v>72</v>
      </c>
      <c r="H8901" t="s">
        <v>129</v>
      </c>
      <c r="I8901" t="s">
        <v>22</v>
      </c>
      <c r="J8901" t="s">
        <v>141</v>
      </c>
      <c r="K8901" t="s">
        <v>33403</v>
      </c>
      <c r="L8901" t="s">
        <v>33404</v>
      </c>
      <c r="M8901">
        <v>1.2411111109999999</v>
      </c>
      <c r="N8901">
        <v>16</v>
      </c>
      <c r="O8901">
        <v>2</v>
      </c>
      <c r="P8901">
        <v>90</v>
      </c>
      <c r="Q8901">
        <v>285</v>
      </c>
      <c r="R8901">
        <v>19.857778</v>
      </c>
      <c r="S8901">
        <v>2.4822220000000002</v>
      </c>
      <c r="T8901">
        <v>111.7</v>
      </c>
      <c r="U8901">
        <v>353.71666699999997</v>
      </c>
    </row>
    <row r="8902" spans="1:21" x14ac:dyDescent="0.25">
      <c r="A8902" t="s">
        <v>33405</v>
      </c>
      <c r="B8902">
        <v>1</v>
      </c>
      <c r="C8902" t="s">
        <v>79</v>
      </c>
      <c r="D8902" t="s">
        <v>113</v>
      </c>
      <c r="E8902" t="s">
        <v>33406</v>
      </c>
      <c r="F8902" t="s">
        <v>4986</v>
      </c>
      <c r="G8902" t="s">
        <v>71</v>
      </c>
      <c r="H8902" t="s">
        <v>129</v>
      </c>
      <c r="I8902" t="s">
        <v>22</v>
      </c>
      <c r="J8902" t="s">
        <v>141</v>
      </c>
      <c r="K8902" t="s">
        <v>33407</v>
      </c>
      <c r="L8902" t="s">
        <v>33408</v>
      </c>
      <c r="M8902">
        <v>3.235833333</v>
      </c>
      <c r="N8902">
        <v>0</v>
      </c>
      <c r="O8902">
        <v>6</v>
      </c>
      <c r="P8902">
        <v>0</v>
      </c>
      <c r="Q8902">
        <v>0</v>
      </c>
      <c r="R8902">
        <v>0</v>
      </c>
      <c r="S8902">
        <v>19.414999999999999</v>
      </c>
      <c r="T8902">
        <v>0</v>
      </c>
      <c r="U8902">
        <v>0</v>
      </c>
    </row>
    <row r="8903" spans="1:21" x14ac:dyDescent="0.25">
      <c r="A8903" t="s">
        <v>33409</v>
      </c>
      <c r="B8903">
        <v>1</v>
      </c>
      <c r="C8903" t="s">
        <v>78</v>
      </c>
      <c r="D8903" t="s">
        <v>96</v>
      </c>
      <c r="E8903" t="s">
        <v>33410</v>
      </c>
      <c r="F8903" t="s">
        <v>4991</v>
      </c>
      <c r="G8903" t="s">
        <v>71</v>
      </c>
      <c r="H8903" t="s">
        <v>129</v>
      </c>
      <c r="I8903" t="s">
        <v>22</v>
      </c>
      <c r="J8903" t="s">
        <v>141</v>
      </c>
      <c r="K8903" t="s">
        <v>33411</v>
      </c>
      <c r="L8903" t="s">
        <v>33412</v>
      </c>
      <c r="M8903">
        <v>1.145277777</v>
      </c>
      <c r="N8903">
        <v>0</v>
      </c>
      <c r="O8903">
        <v>1</v>
      </c>
      <c r="P8903">
        <v>0</v>
      </c>
      <c r="Q8903">
        <v>0</v>
      </c>
      <c r="R8903">
        <v>0</v>
      </c>
      <c r="S8903">
        <v>1.145278</v>
      </c>
      <c r="T8903">
        <v>0</v>
      </c>
      <c r="U8903">
        <v>0</v>
      </c>
    </row>
    <row r="8904" spans="1:21" x14ac:dyDescent="0.25">
      <c r="A8904" t="s">
        <v>33413</v>
      </c>
      <c r="B8904">
        <v>1</v>
      </c>
      <c r="C8904" t="s">
        <v>78</v>
      </c>
      <c r="D8904" t="s">
        <v>108</v>
      </c>
      <c r="E8904" t="s">
        <v>33414</v>
      </c>
      <c r="F8904" t="s">
        <v>4986</v>
      </c>
      <c r="G8904" t="s">
        <v>71</v>
      </c>
      <c r="H8904" t="s">
        <v>129</v>
      </c>
      <c r="I8904" t="s">
        <v>22</v>
      </c>
      <c r="J8904" t="s">
        <v>141</v>
      </c>
      <c r="K8904" t="s">
        <v>33415</v>
      </c>
      <c r="L8904" t="s">
        <v>33416</v>
      </c>
      <c r="M8904">
        <v>0.51277777700000005</v>
      </c>
      <c r="N8904">
        <v>0</v>
      </c>
      <c r="O8904">
        <v>0</v>
      </c>
      <c r="P8904">
        <v>0</v>
      </c>
      <c r="Q8904">
        <v>50</v>
      </c>
      <c r="R8904">
        <v>0</v>
      </c>
      <c r="S8904">
        <v>0</v>
      </c>
      <c r="T8904">
        <v>0</v>
      </c>
      <c r="U8904">
        <v>25.638888999999999</v>
      </c>
    </row>
    <row r="8905" spans="1:21" x14ac:dyDescent="0.25">
      <c r="A8905" t="s">
        <v>33417</v>
      </c>
      <c r="B8905">
        <v>1</v>
      </c>
      <c r="C8905" t="s">
        <v>79</v>
      </c>
      <c r="D8905" t="s">
        <v>110</v>
      </c>
      <c r="E8905" t="s">
        <v>33418</v>
      </c>
      <c r="F8905" t="s">
        <v>5012</v>
      </c>
      <c r="G8905" t="s">
        <v>72</v>
      </c>
      <c r="H8905" t="s">
        <v>129</v>
      </c>
      <c r="I8905" t="s">
        <v>22</v>
      </c>
      <c r="J8905" t="s">
        <v>141</v>
      </c>
      <c r="K8905" t="s">
        <v>33419</v>
      </c>
      <c r="L8905" t="s">
        <v>33420</v>
      </c>
      <c r="M8905">
        <v>3.1511111110000001</v>
      </c>
      <c r="N8905">
        <v>0</v>
      </c>
      <c r="O8905">
        <v>0</v>
      </c>
      <c r="P8905">
        <v>0</v>
      </c>
      <c r="Q8905">
        <v>11</v>
      </c>
      <c r="R8905">
        <v>0</v>
      </c>
      <c r="S8905">
        <v>0</v>
      </c>
      <c r="T8905">
        <v>0</v>
      </c>
      <c r="U8905">
        <v>34.662222</v>
      </c>
    </row>
    <row r="8906" spans="1:21" x14ac:dyDescent="0.25">
      <c r="A8906" t="s">
        <v>33421</v>
      </c>
      <c r="B8906">
        <v>1</v>
      </c>
      <c r="C8906" t="s">
        <v>79</v>
      </c>
      <c r="D8906" t="s">
        <v>110</v>
      </c>
      <c r="E8906" t="s">
        <v>33422</v>
      </c>
      <c r="F8906" t="s">
        <v>5470</v>
      </c>
      <c r="G8906" t="s">
        <v>71</v>
      </c>
      <c r="H8906" t="s">
        <v>129</v>
      </c>
      <c r="I8906" t="s">
        <v>22</v>
      </c>
      <c r="J8906" t="s">
        <v>141</v>
      </c>
      <c r="K8906" t="s">
        <v>33423</v>
      </c>
      <c r="L8906" t="s">
        <v>33424</v>
      </c>
      <c r="M8906">
        <v>0.67194444399999997</v>
      </c>
      <c r="N8906">
        <v>0</v>
      </c>
      <c r="O8906">
        <v>0</v>
      </c>
      <c r="P8906">
        <v>1</v>
      </c>
      <c r="Q8906">
        <v>56</v>
      </c>
      <c r="R8906">
        <v>0</v>
      </c>
      <c r="S8906">
        <v>0</v>
      </c>
      <c r="T8906">
        <v>0.67194399999999999</v>
      </c>
      <c r="U8906">
        <v>37.628889000000001</v>
      </c>
    </row>
    <row r="8907" spans="1:21" x14ac:dyDescent="0.25">
      <c r="A8907" t="s">
        <v>33425</v>
      </c>
      <c r="B8907">
        <v>1</v>
      </c>
      <c r="C8907" t="s">
        <v>79</v>
      </c>
      <c r="D8907" t="s">
        <v>122</v>
      </c>
      <c r="E8907" t="s">
        <v>33426</v>
      </c>
      <c r="F8907" t="s">
        <v>5470</v>
      </c>
      <c r="G8907" t="s">
        <v>71</v>
      </c>
      <c r="H8907" t="s">
        <v>129</v>
      </c>
      <c r="I8907" t="s">
        <v>22</v>
      </c>
      <c r="J8907" t="s">
        <v>141</v>
      </c>
      <c r="K8907" t="s">
        <v>33427</v>
      </c>
      <c r="L8907" t="s">
        <v>33428</v>
      </c>
      <c r="M8907">
        <v>0.61333333300000004</v>
      </c>
      <c r="N8907">
        <v>0</v>
      </c>
      <c r="O8907">
        <v>0</v>
      </c>
      <c r="P8907">
        <v>0</v>
      </c>
      <c r="Q8907">
        <v>9</v>
      </c>
      <c r="R8907">
        <v>0</v>
      </c>
      <c r="S8907">
        <v>0</v>
      </c>
      <c r="T8907">
        <v>0</v>
      </c>
      <c r="U8907">
        <v>5.52</v>
      </c>
    </row>
    <row r="8908" spans="1:21" x14ac:dyDescent="0.25">
      <c r="A8908" t="s">
        <v>33429</v>
      </c>
      <c r="B8908">
        <v>1</v>
      </c>
      <c r="C8908" t="s">
        <v>79</v>
      </c>
      <c r="D8908" t="s">
        <v>122</v>
      </c>
      <c r="E8908" t="s">
        <v>33430</v>
      </c>
      <c r="F8908" t="s">
        <v>4991</v>
      </c>
      <c r="G8908" t="s">
        <v>71</v>
      </c>
      <c r="H8908" t="s">
        <v>129</v>
      </c>
      <c r="I8908" t="s">
        <v>22</v>
      </c>
      <c r="J8908" t="s">
        <v>141</v>
      </c>
      <c r="K8908" t="s">
        <v>33431</v>
      </c>
      <c r="L8908" t="s">
        <v>33432</v>
      </c>
      <c r="M8908">
        <v>0.78833333299999997</v>
      </c>
      <c r="N8908">
        <v>0</v>
      </c>
      <c r="O8908">
        <v>0</v>
      </c>
      <c r="P8908">
        <v>0</v>
      </c>
      <c r="Q8908">
        <v>1</v>
      </c>
      <c r="R8908">
        <v>0</v>
      </c>
      <c r="S8908">
        <v>0</v>
      </c>
      <c r="T8908">
        <v>0</v>
      </c>
      <c r="U8908">
        <v>0.78833299999999995</v>
      </c>
    </row>
    <row r="8909" spans="1:21" x14ac:dyDescent="0.25">
      <c r="A8909" t="s">
        <v>33433</v>
      </c>
      <c r="B8909">
        <v>1</v>
      </c>
      <c r="C8909" t="s">
        <v>79</v>
      </c>
      <c r="D8909" t="s">
        <v>115</v>
      </c>
      <c r="E8909" t="s">
        <v>33434</v>
      </c>
      <c r="F8909" t="s">
        <v>5012</v>
      </c>
      <c r="G8909" t="s">
        <v>72</v>
      </c>
      <c r="H8909" t="s">
        <v>129</v>
      </c>
      <c r="I8909" t="s">
        <v>22</v>
      </c>
      <c r="J8909" t="s">
        <v>141</v>
      </c>
      <c r="K8909" t="s">
        <v>33435</v>
      </c>
      <c r="L8909" t="s">
        <v>33436</v>
      </c>
      <c r="M8909">
        <v>1.7397222219999999</v>
      </c>
      <c r="N8909">
        <v>6</v>
      </c>
      <c r="O8909">
        <v>458</v>
      </c>
      <c r="P8909">
        <v>0</v>
      </c>
      <c r="Q8909">
        <v>0</v>
      </c>
      <c r="R8909">
        <v>10.438333</v>
      </c>
      <c r="S8909">
        <v>796.792778</v>
      </c>
      <c r="T8909">
        <v>0</v>
      </c>
      <c r="U8909">
        <v>0</v>
      </c>
    </row>
    <row r="8910" spans="1:21" x14ac:dyDescent="0.25">
      <c r="A8910" t="s">
        <v>33437</v>
      </c>
      <c r="B8910">
        <v>1</v>
      </c>
      <c r="C8910" t="s">
        <v>78</v>
      </c>
      <c r="D8910" t="s">
        <v>91</v>
      </c>
      <c r="E8910" t="s">
        <v>33438</v>
      </c>
      <c r="F8910" t="s">
        <v>4986</v>
      </c>
      <c r="G8910" t="s">
        <v>71</v>
      </c>
      <c r="H8910" t="s">
        <v>129</v>
      </c>
      <c r="I8910" t="s">
        <v>22</v>
      </c>
      <c r="J8910" t="s">
        <v>141</v>
      </c>
      <c r="K8910" t="s">
        <v>33439</v>
      </c>
      <c r="L8910" t="s">
        <v>33440</v>
      </c>
      <c r="M8910">
        <v>0.45027777699999999</v>
      </c>
      <c r="N8910">
        <v>0</v>
      </c>
      <c r="O8910">
        <v>13</v>
      </c>
      <c r="P8910">
        <v>0</v>
      </c>
      <c r="Q8910">
        <v>0</v>
      </c>
      <c r="R8910">
        <v>0</v>
      </c>
      <c r="S8910">
        <v>5.8536109999999999</v>
      </c>
      <c r="T8910">
        <v>0</v>
      </c>
      <c r="U8910">
        <v>0</v>
      </c>
    </row>
    <row r="8911" spans="1:21" x14ac:dyDescent="0.25">
      <c r="A8911" t="s">
        <v>33441</v>
      </c>
      <c r="B8911">
        <v>1</v>
      </c>
      <c r="C8911" t="s">
        <v>79</v>
      </c>
      <c r="D8911" t="s">
        <v>124</v>
      </c>
      <c r="E8911" t="s">
        <v>33442</v>
      </c>
      <c r="F8911" t="s">
        <v>140</v>
      </c>
      <c r="G8911" t="s">
        <v>72</v>
      </c>
      <c r="H8911" t="s">
        <v>129</v>
      </c>
      <c r="I8911" t="s">
        <v>22</v>
      </c>
      <c r="J8911" t="s">
        <v>141</v>
      </c>
      <c r="K8911" t="s">
        <v>33443</v>
      </c>
      <c r="L8911" t="s">
        <v>33444</v>
      </c>
      <c r="M8911">
        <v>0.84305555499999996</v>
      </c>
      <c r="N8911">
        <v>58</v>
      </c>
      <c r="O8911">
        <v>3453</v>
      </c>
      <c r="P8911">
        <v>503</v>
      </c>
      <c r="Q8911">
        <v>1079</v>
      </c>
      <c r="R8911">
        <v>48.897221999999999</v>
      </c>
      <c r="S8911">
        <v>2911.070831</v>
      </c>
      <c r="T8911">
        <v>424.05694399999999</v>
      </c>
      <c r="U8911">
        <v>909.65694399999995</v>
      </c>
    </row>
    <row r="8912" spans="1:21" x14ac:dyDescent="0.25">
      <c r="A8912" t="s">
        <v>33445</v>
      </c>
      <c r="B8912">
        <v>1</v>
      </c>
      <c r="C8912" t="s">
        <v>79</v>
      </c>
      <c r="D8912" t="s">
        <v>124</v>
      </c>
      <c r="E8912" t="s">
        <v>33446</v>
      </c>
      <c r="F8912" t="s">
        <v>5012</v>
      </c>
      <c r="G8912" t="s">
        <v>72</v>
      </c>
      <c r="H8912" t="s">
        <v>129</v>
      </c>
      <c r="I8912" t="s">
        <v>22</v>
      </c>
      <c r="J8912" t="s">
        <v>141</v>
      </c>
      <c r="K8912" t="s">
        <v>33447</v>
      </c>
      <c r="L8912" t="s">
        <v>33448</v>
      </c>
      <c r="M8912">
        <v>4.5691666660000001</v>
      </c>
      <c r="N8912">
        <v>0</v>
      </c>
      <c r="O8912">
        <v>0</v>
      </c>
      <c r="P8912">
        <v>34</v>
      </c>
      <c r="Q8912">
        <v>5</v>
      </c>
      <c r="R8912">
        <v>0</v>
      </c>
      <c r="S8912">
        <v>0</v>
      </c>
      <c r="T8912">
        <v>155.35166699999999</v>
      </c>
      <c r="U8912">
        <v>22.845832999999999</v>
      </c>
    </row>
    <row r="8913" spans="1:21" x14ac:dyDescent="0.25">
      <c r="A8913" t="s">
        <v>33449</v>
      </c>
      <c r="B8913">
        <v>1</v>
      </c>
      <c r="C8913" t="s">
        <v>79</v>
      </c>
      <c r="D8913" t="s">
        <v>124</v>
      </c>
      <c r="E8913" t="s">
        <v>33450</v>
      </c>
      <c r="F8913" t="s">
        <v>140</v>
      </c>
      <c r="G8913" t="s">
        <v>72</v>
      </c>
      <c r="H8913" t="s">
        <v>129</v>
      </c>
      <c r="I8913" t="s">
        <v>22</v>
      </c>
      <c r="J8913" t="s">
        <v>141</v>
      </c>
      <c r="K8913" t="s">
        <v>33451</v>
      </c>
      <c r="L8913" t="s">
        <v>33452</v>
      </c>
      <c r="M8913">
        <v>1.913888888</v>
      </c>
      <c r="N8913">
        <v>0</v>
      </c>
      <c r="O8913">
        <v>0</v>
      </c>
      <c r="P8913">
        <v>36</v>
      </c>
      <c r="Q8913">
        <v>0</v>
      </c>
      <c r="R8913">
        <v>0</v>
      </c>
      <c r="S8913">
        <v>0</v>
      </c>
      <c r="T8913">
        <v>68.900000000000006</v>
      </c>
      <c r="U8913">
        <v>0</v>
      </c>
    </row>
    <row r="8914" spans="1:21" x14ac:dyDescent="0.25">
      <c r="A8914" t="s">
        <v>33453</v>
      </c>
      <c r="B8914">
        <v>1</v>
      </c>
      <c r="C8914" t="s">
        <v>79</v>
      </c>
      <c r="D8914" t="s">
        <v>124</v>
      </c>
      <c r="E8914" t="s">
        <v>33454</v>
      </c>
      <c r="F8914" t="s">
        <v>5470</v>
      </c>
      <c r="G8914" t="s">
        <v>71</v>
      </c>
      <c r="H8914" t="s">
        <v>129</v>
      </c>
      <c r="I8914" t="s">
        <v>22</v>
      </c>
      <c r="J8914" t="s">
        <v>141</v>
      </c>
      <c r="K8914" t="s">
        <v>33455</v>
      </c>
      <c r="L8914" t="s">
        <v>33456</v>
      </c>
      <c r="M8914">
        <v>0.46611111100000002</v>
      </c>
      <c r="N8914">
        <v>1</v>
      </c>
      <c r="O8914">
        <v>130</v>
      </c>
      <c r="P8914">
        <v>0</v>
      </c>
      <c r="Q8914">
        <v>8</v>
      </c>
      <c r="R8914">
        <v>0.466111</v>
      </c>
      <c r="S8914">
        <v>60.594444000000003</v>
      </c>
      <c r="T8914">
        <v>0</v>
      </c>
      <c r="U8914">
        <v>3.7288890000000001</v>
      </c>
    </row>
    <row r="8915" spans="1:21" x14ac:dyDescent="0.25">
      <c r="A8915" t="s">
        <v>33457</v>
      </c>
      <c r="B8915">
        <v>1</v>
      </c>
      <c r="C8915" t="s">
        <v>79</v>
      </c>
      <c r="D8915" t="s">
        <v>124</v>
      </c>
      <c r="E8915" t="s">
        <v>33458</v>
      </c>
      <c r="F8915" t="s">
        <v>4986</v>
      </c>
      <c r="G8915" t="s">
        <v>71</v>
      </c>
      <c r="H8915" t="s">
        <v>129</v>
      </c>
      <c r="I8915" t="s">
        <v>22</v>
      </c>
      <c r="J8915" t="s">
        <v>141</v>
      </c>
      <c r="K8915" t="s">
        <v>33459</v>
      </c>
      <c r="L8915" t="s">
        <v>33460</v>
      </c>
      <c r="M8915">
        <v>1.971944444</v>
      </c>
      <c r="N8915">
        <v>0</v>
      </c>
      <c r="O8915">
        <v>18</v>
      </c>
      <c r="P8915">
        <v>0</v>
      </c>
      <c r="Q8915">
        <v>0</v>
      </c>
      <c r="R8915">
        <v>0</v>
      </c>
      <c r="S8915">
        <v>35.494999999999997</v>
      </c>
      <c r="T8915">
        <v>0</v>
      </c>
      <c r="U8915">
        <v>0</v>
      </c>
    </row>
    <row r="8916" spans="1:21" x14ac:dyDescent="0.25">
      <c r="A8916" t="s">
        <v>33461</v>
      </c>
      <c r="B8916">
        <v>1</v>
      </c>
      <c r="C8916" t="s">
        <v>79</v>
      </c>
      <c r="D8916" t="s">
        <v>124</v>
      </c>
      <c r="E8916" t="s">
        <v>33462</v>
      </c>
      <c r="F8916" t="s">
        <v>5470</v>
      </c>
      <c r="G8916" t="s">
        <v>71</v>
      </c>
      <c r="H8916" t="s">
        <v>129</v>
      </c>
      <c r="I8916" t="s">
        <v>22</v>
      </c>
      <c r="J8916" t="s">
        <v>141</v>
      </c>
      <c r="K8916" t="s">
        <v>33463</v>
      </c>
      <c r="L8916" t="s">
        <v>33464</v>
      </c>
      <c r="M8916">
        <v>4.4024999999999999</v>
      </c>
      <c r="N8916">
        <v>0</v>
      </c>
      <c r="O8916">
        <v>34</v>
      </c>
      <c r="P8916">
        <v>2</v>
      </c>
      <c r="Q8916">
        <v>22</v>
      </c>
      <c r="R8916">
        <v>0</v>
      </c>
      <c r="S8916">
        <v>149.685</v>
      </c>
      <c r="T8916">
        <v>8.8049999999999997</v>
      </c>
      <c r="U8916">
        <v>96.855000000000004</v>
      </c>
    </row>
    <row r="8917" spans="1:21" x14ac:dyDescent="0.25">
      <c r="A8917" t="s">
        <v>33465</v>
      </c>
      <c r="B8917">
        <v>1</v>
      </c>
      <c r="C8917" t="s">
        <v>79</v>
      </c>
      <c r="D8917" t="s">
        <v>124</v>
      </c>
      <c r="E8917" t="s">
        <v>33466</v>
      </c>
      <c r="F8917" t="s">
        <v>140</v>
      </c>
      <c r="G8917" t="s">
        <v>72</v>
      </c>
      <c r="H8917" t="s">
        <v>129</v>
      </c>
      <c r="I8917" t="s">
        <v>22</v>
      </c>
      <c r="J8917" t="s">
        <v>141</v>
      </c>
      <c r="K8917" t="s">
        <v>33467</v>
      </c>
      <c r="L8917" t="s">
        <v>33468</v>
      </c>
      <c r="M8917">
        <v>1.018611111</v>
      </c>
      <c r="N8917">
        <v>7</v>
      </c>
      <c r="O8917">
        <v>455</v>
      </c>
      <c r="P8917">
        <v>37</v>
      </c>
      <c r="Q8917">
        <v>46</v>
      </c>
      <c r="R8917">
        <v>7.1302779999999997</v>
      </c>
      <c r="S8917">
        <v>463.46805599999999</v>
      </c>
      <c r="T8917">
        <v>37.688611000000002</v>
      </c>
      <c r="U8917">
        <v>46.856110999999999</v>
      </c>
    </row>
    <row r="8918" spans="1:21" x14ac:dyDescent="0.25">
      <c r="A8918" t="s">
        <v>33469</v>
      </c>
      <c r="B8918">
        <v>1</v>
      </c>
      <c r="C8918" t="s">
        <v>79</v>
      </c>
      <c r="D8918" t="s">
        <v>124</v>
      </c>
      <c r="E8918" t="s">
        <v>33458</v>
      </c>
      <c r="F8918" t="s">
        <v>4986</v>
      </c>
      <c r="G8918" t="s">
        <v>71</v>
      </c>
      <c r="H8918" t="s">
        <v>129</v>
      </c>
      <c r="I8918" t="s">
        <v>22</v>
      </c>
      <c r="J8918" t="s">
        <v>141</v>
      </c>
      <c r="K8918" t="s">
        <v>33470</v>
      </c>
      <c r="L8918" t="s">
        <v>33471</v>
      </c>
      <c r="M8918">
        <v>2.0730555549999998</v>
      </c>
      <c r="N8918">
        <v>0</v>
      </c>
      <c r="O8918">
        <v>18</v>
      </c>
      <c r="P8918">
        <v>0</v>
      </c>
      <c r="Q8918">
        <v>0</v>
      </c>
      <c r="R8918">
        <v>0</v>
      </c>
      <c r="S8918">
        <v>37.314999999999998</v>
      </c>
      <c r="T8918">
        <v>0</v>
      </c>
      <c r="U8918">
        <v>0</v>
      </c>
    </row>
    <row r="8919" spans="1:21" x14ac:dyDescent="0.25">
      <c r="A8919" t="s">
        <v>33472</v>
      </c>
      <c r="B8919">
        <v>1</v>
      </c>
      <c r="C8919" t="s">
        <v>79</v>
      </c>
      <c r="D8919" t="s">
        <v>124</v>
      </c>
      <c r="E8919" t="s">
        <v>33473</v>
      </c>
      <c r="F8919" t="s">
        <v>140</v>
      </c>
      <c r="G8919" t="s">
        <v>72</v>
      </c>
      <c r="H8919" t="s">
        <v>129</v>
      </c>
      <c r="I8919" t="s">
        <v>22</v>
      </c>
      <c r="J8919" t="s">
        <v>141</v>
      </c>
      <c r="K8919" t="s">
        <v>33474</v>
      </c>
      <c r="L8919" t="s">
        <v>33475</v>
      </c>
      <c r="M8919">
        <v>1.3075000000000001</v>
      </c>
      <c r="N8919">
        <v>13</v>
      </c>
      <c r="O8919">
        <v>316</v>
      </c>
      <c r="P8919">
        <v>1</v>
      </c>
      <c r="Q8919">
        <v>15</v>
      </c>
      <c r="R8919">
        <v>16.997499999999999</v>
      </c>
      <c r="S8919">
        <v>413.17</v>
      </c>
      <c r="T8919">
        <v>1.3075000000000001</v>
      </c>
      <c r="U8919">
        <v>19.612500000000001</v>
      </c>
    </row>
    <row r="8920" spans="1:21" x14ac:dyDescent="0.25">
      <c r="A8920" t="s">
        <v>33476</v>
      </c>
      <c r="B8920">
        <v>1</v>
      </c>
      <c r="C8920" t="s">
        <v>79</v>
      </c>
      <c r="D8920" t="s">
        <v>124</v>
      </c>
      <c r="E8920" t="s">
        <v>33477</v>
      </c>
      <c r="F8920" t="s">
        <v>140</v>
      </c>
      <c r="G8920" t="s">
        <v>72</v>
      </c>
      <c r="H8920" t="s">
        <v>129</v>
      </c>
      <c r="I8920" t="s">
        <v>22</v>
      </c>
      <c r="J8920" t="s">
        <v>141</v>
      </c>
      <c r="K8920" t="s">
        <v>33478</v>
      </c>
      <c r="L8920" t="s">
        <v>33479</v>
      </c>
      <c r="M8920">
        <v>2.1894444439999998</v>
      </c>
      <c r="N8920">
        <v>7</v>
      </c>
      <c r="O8920">
        <v>421</v>
      </c>
      <c r="P8920">
        <v>0</v>
      </c>
      <c r="Q8920">
        <v>10</v>
      </c>
      <c r="R8920">
        <v>15.326110999999999</v>
      </c>
      <c r="S8920">
        <v>921.75611100000003</v>
      </c>
      <c r="T8920">
        <v>0</v>
      </c>
      <c r="U8920">
        <v>21.894444</v>
      </c>
    </row>
    <row r="8921" spans="1:21" x14ac:dyDescent="0.25">
      <c r="A8921" t="s">
        <v>33480</v>
      </c>
      <c r="B8921">
        <v>1</v>
      </c>
      <c r="C8921" t="s">
        <v>79</v>
      </c>
      <c r="D8921" t="s">
        <v>124</v>
      </c>
      <c r="E8921" t="s">
        <v>33481</v>
      </c>
      <c r="F8921" t="s">
        <v>140</v>
      </c>
      <c r="G8921" t="s">
        <v>72</v>
      </c>
      <c r="H8921" t="s">
        <v>129</v>
      </c>
      <c r="I8921" t="s">
        <v>22</v>
      </c>
      <c r="J8921" t="s">
        <v>141</v>
      </c>
      <c r="K8921" t="s">
        <v>33482</v>
      </c>
      <c r="L8921" t="s">
        <v>33483</v>
      </c>
      <c r="M8921">
        <v>1.4797222219999999</v>
      </c>
      <c r="N8921">
        <v>13</v>
      </c>
      <c r="O8921">
        <v>316</v>
      </c>
      <c r="P8921">
        <v>1</v>
      </c>
      <c r="Q8921">
        <v>15</v>
      </c>
      <c r="R8921">
        <v>19.236388999999999</v>
      </c>
      <c r="S8921">
        <v>467.59222199999999</v>
      </c>
      <c r="T8921">
        <v>1.479722</v>
      </c>
      <c r="U8921">
        <v>22.195833</v>
      </c>
    </row>
    <row r="8922" spans="1:21" x14ac:dyDescent="0.25">
      <c r="A8922" t="s">
        <v>33484</v>
      </c>
      <c r="B8922">
        <v>1</v>
      </c>
      <c r="C8922" t="s">
        <v>79</v>
      </c>
      <c r="D8922" t="s">
        <v>124</v>
      </c>
      <c r="E8922" t="s">
        <v>33485</v>
      </c>
      <c r="F8922" t="s">
        <v>140</v>
      </c>
      <c r="G8922" t="s">
        <v>72</v>
      </c>
      <c r="H8922" t="s">
        <v>129</v>
      </c>
      <c r="I8922" t="s">
        <v>22</v>
      </c>
      <c r="J8922" t="s">
        <v>141</v>
      </c>
      <c r="K8922" t="s">
        <v>33486</v>
      </c>
      <c r="L8922" t="s">
        <v>33487</v>
      </c>
      <c r="M8922">
        <v>0.69527777700000004</v>
      </c>
      <c r="N8922">
        <v>7</v>
      </c>
      <c r="O8922">
        <v>455</v>
      </c>
      <c r="P8922">
        <v>37</v>
      </c>
      <c r="Q8922">
        <v>46</v>
      </c>
      <c r="R8922">
        <v>4.8669440000000002</v>
      </c>
      <c r="S8922">
        <v>316.35138899999998</v>
      </c>
      <c r="T8922">
        <v>25.725277999999999</v>
      </c>
      <c r="U8922">
        <v>31.982778</v>
      </c>
    </row>
    <row r="8923" spans="1:21" x14ac:dyDescent="0.25">
      <c r="A8923" t="s">
        <v>33488</v>
      </c>
      <c r="B8923">
        <v>1</v>
      </c>
      <c r="C8923" t="s">
        <v>79</v>
      </c>
      <c r="D8923" t="s">
        <v>124</v>
      </c>
      <c r="E8923" t="s">
        <v>33442</v>
      </c>
      <c r="F8923" t="s">
        <v>128</v>
      </c>
      <c r="G8923" t="s">
        <v>72</v>
      </c>
      <c r="H8923" t="s">
        <v>129</v>
      </c>
      <c r="I8923" t="s">
        <v>22</v>
      </c>
      <c r="J8923" t="s">
        <v>130</v>
      </c>
      <c r="K8923" t="s">
        <v>33489</v>
      </c>
      <c r="L8923" t="s">
        <v>33490</v>
      </c>
      <c r="M8923">
        <v>2.1466341660000001</v>
      </c>
      <c r="N8923">
        <v>0</v>
      </c>
      <c r="O8923">
        <v>0</v>
      </c>
      <c r="P8923">
        <v>1</v>
      </c>
      <c r="Q8923">
        <v>45</v>
      </c>
      <c r="R8923">
        <v>0</v>
      </c>
      <c r="S8923">
        <v>0</v>
      </c>
      <c r="T8923">
        <v>2.1466340000000002</v>
      </c>
      <c r="U8923">
        <v>96.598536999999993</v>
      </c>
    </row>
    <row r="8924" spans="1:21" x14ac:dyDescent="0.25">
      <c r="A8924" t="s">
        <v>33491</v>
      </c>
      <c r="B8924">
        <v>1</v>
      </c>
      <c r="C8924" t="s">
        <v>79</v>
      </c>
      <c r="D8924" t="s">
        <v>124</v>
      </c>
      <c r="E8924" t="s">
        <v>33492</v>
      </c>
      <c r="F8924" t="s">
        <v>140</v>
      </c>
      <c r="G8924" t="s">
        <v>72</v>
      </c>
      <c r="H8924" t="s">
        <v>129</v>
      </c>
      <c r="I8924" t="s">
        <v>22</v>
      </c>
      <c r="J8924" t="s">
        <v>141</v>
      </c>
      <c r="K8924" t="s">
        <v>33493</v>
      </c>
      <c r="L8924" t="s">
        <v>33494</v>
      </c>
      <c r="M8924">
        <v>4.0866666660000002</v>
      </c>
      <c r="N8924">
        <v>0</v>
      </c>
      <c r="O8924">
        <v>0</v>
      </c>
      <c r="P8924">
        <v>1</v>
      </c>
      <c r="Q8924">
        <v>9</v>
      </c>
      <c r="R8924">
        <v>0</v>
      </c>
      <c r="S8924">
        <v>0</v>
      </c>
      <c r="T8924">
        <v>4.0866670000000003</v>
      </c>
      <c r="U8924">
        <v>36.78</v>
      </c>
    </row>
    <row r="8925" spans="1:21" x14ac:dyDescent="0.25">
      <c r="A8925" t="s">
        <v>33495</v>
      </c>
      <c r="B8925">
        <v>1</v>
      </c>
      <c r="C8925" t="s">
        <v>79</v>
      </c>
      <c r="D8925" t="s">
        <v>124</v>
      </c>
      <c r="E8925" t="s">
        <v>33450</v>
      </c>
      <c r="F8925" t="s">
        <v>140</v>
      </c>
      <c r="G8925" t="s">
        <v>72</v>
      </c>
      <c r="H8925" t="s">
        <v>129</v>
      </c>
      <c r="I8925" t="s">
        <v>22</v>
      </c>
      <c r="J8925" t="s">
        <v>141</v>
      </c>
      <c r="K8925" t="s">
        <v>33496</v>
      </c>
      <c r="L8925" t="s">
        <v>33497</v>
      </c>
      <c r="M8925">
        <v>1.1563888879999999</v>
      </c>
      <c r="N8925">
        <v>0</v>
      </c>
      <c r="O8925">
        <v>0</v>
      </c>
      <c r="P8925">
        <v>36</v>
      </c>
      <c r="Q8925">
        <v>0</v>
      </c>
      <c r="R8925">
        <v>0</v>
      </c>
      <c r="S8925">
        <v>0</v>
      </c>
      <c r="T8925">
        <v>41.63</v>
      </c>
      <c r="U8925">
        <v>0</v>
      </c>
    </row>
    <row r="8926" spans="1:21" x14ac:dyDescent="0.25">
      <c r="A8926" t="s">
        <v>33498</v>
      </c>
      <c r="B8926">
        <v>1</v>
      </c>
      <c r="C8926" t="s">
        <v>79</v>
      </c>
      <c r="D8926" t="s">
        <v>124</v>
      </c>
      <c r="E8926" t="s">
        <v>33466</v>
      </c>
      <c r="F8926" t="s">
        <v>6612</v>
      </c>
      <c r="G8926" t="s">
        <v>72</v>
      </c>
      <c r="H8926" t="s">
        <v>129</v>
      </c>
      <c r="I8926" t="s">
        <v>22</v>
      </c>
      <c r="J8926" t="s">
        <v>141</v>
      </c>
      <c r="K8926" t="s">
        <v>33499</v>
      </c>
      <c r="L8926" t="s">
        <v>33500</v>
      </c>
      <c r="M8926">
        <v>1.090833333</v>
      </c>
      <c r="N8926">
        <v>7</v>
      </c>
      <c r="O8926">
        <v>455</v>
      </c>
      <c r="P8926">
        <v>37</v>
      </c>
      <c r="Q8926">
        <v>46</v>
      </c>
      <c r="R8926">
        <v>7.6358329999999999</v>
      </c>
      <c r="S8926">
        <v>496.32916699999998</v>
      </c>
      <c r="T8926">
        <v>40.360833</v>
      </c>
      <c r="U8926">
        <v>50.178333000000002</v>
      </c>
    </row>
    <row r="8927" spans="1:21" x14ac:dyDescent="0.25">
      <c r="A8927" t="s">
        <v>33501</v>
      </c>
      <c r="B8927">
        <v>1</v>
      </c>
      <c r="C8927" t="s">
        <v>79</v>
      </c>
      <c r="D8927" t="s">
        <v>124</v>
      </c>
      <c r="E8927" t="s">
        <v>33466</v>
      </c>
      <c r="F8927" t="s">
        <v>140</v>
      </c>
      <c r="G8927" t="s">
        <v>72</v>
      </c>
      <c r="H8927" t="s">
        <v>129</v>
      </c>
      <c r="I8927" t="s">
        <v>22</v>
      </c>
      <c r="J8927" t="s">
        <v>141</v>
      </c>
      <c r="K8927" t="s">
        <v>33502</v>
      </c>
      <c r="L8927" t="s">
        <v>33503</v>
      </c>
      <c r="M8927">
        <v>1.5766666659999999</v>
      </c>
      <c r="N8927">
        <v>7</v>
      </c>
      <c r="O8927">
        <v>455</v>
      </c>
      <c r="P8927">
        <v>37</v>
      </c>
      <c r="Q8927">
        <v>46</v>
      </c>
      <c r="R8927">
        <v>11.036667</v>
      </c>
      <c r="S8927">
        <v>717.38333299999999</v>
      </c>
      <c r="T8927">
        <v>58.336666999999998</v>
      </c>
      <c r="U8927">
        <v>72.526667000000003</v>
      </c>
    </row>
    <row r="8928" spans="1:21" x14ac:dyDescent="0.25">
      <c r="A8928" t="s">
        <v>33504</v>
      </c>
      <c r="B8928">
        <v>1</v>
      </c>
      <c r="C8928" t="s">
        <v>78</v>
      </c>
      <c r="D8928" t="s">
        <v>92</v>
      </c>
      <c r="E8928" t="s">
        <v>33505</v>
      </c>
      <c r="F8928" t="s">
        <v>4991</v>
      </c>
      <c r="G8928" t="s">
        <v>71</v>
      </c>
      <c r="H8928" t="s">
        <v>129</v>
      </c>
      <c r="I8928" t="s">
        <v>22</v>
      </c>
      <c r="J8928" t="s">
        <v>141</v>
      </c>
      <c r="K8928" t="s">
        <v>33506</v>
      </c>
      <c r="L8928" t="s">
        <v>33507</v>
      </c>
      <c r="M8928">
        <v>4.204722222</v>
      </c>
      <c r="N8928">
        <v>0</v>
      </c>
      <c r="O8928">
        <v>0</v>
      </c>
      <c r="P8928">
        <v>0</v>
      </c>
      <c r="Q8928">
        <v>1</v>
      </c>
      <c r="R8928">
        <v>0</v>
      </c>
      <c r="S8928">
        <v>0</v>
      </c>
      <c r="T8928">
        <v>0</v>
      </c>
      <c r="U8928">
        <v>4.2047220000000003</v>
      </c>
    </row>
    <row r="8929" spans="1:21" x14ac:dyDescent="0.25">
      <c r="A8929" t="s">
        <v>33508</v>
      </c>
      <c r="B8929">
        <v>1</v>
      </c>
      <c r="C8929" t="s">
        <v>79</v>
      </c>
      <c r="D8929" t="s">
        <v>120</v>
      </c>
      <c r="E8929" t="s">
        <v>33509</v>
      </c>
      <c r="F8929" t="s">
        <v>2199</v>
      </c>
      <c r="G8929" t="s">
        <v>71</v>
      </c>
      <c r="H8929" t="s">
        <v>129</v>
      </c>
      <c r="I8929" t="s">
        <v>24</v>
      </c>
      <c r="J8929" t="s">
        <v>141</v>
      </c>
      <c r="K8929" t="s">
        <v>33510</v>
      </c>
      <c r="L8929" t="s">
        <v>33511</v>
      </c>
      <c r="M8929">
        <v>2.8163888880000001</v>
      </c>
      <c r="N8929">
        <v>0</v>
      </c>
      <c r="O8929">
        <v>80</v>
      </c>
      <c r="P8929">
        <v>0</v>
      </c>
      <c r="Q8929">
        <v>1</v>
      </c>
      <c r="R8929">
        <v>0</v>
      </c>
      <c r="S8929">
        <v>225.31111100000001</v>
      </c>
      <c r="T8929">
        <v>0</v>
      </c>
      <c r="U8929">
        <v>2.816389</v>
      </c>
    </row>
    <row r="8930" spans="1:21" x14ac:dyDescent="0.25">
      <c r="A8930" t="s">
        <v>33512</v>
      </c>
      <c r="B8930">
        <v>1</v>
      </c>
      <c r="C8930" t="s">
        <v>79</v>
      </c>
      <c r="D8930" t="s">
        <v>120</v>
      </c>
      <c r="E8930" t="s">
        <v>33513</v>
      </c>
      <c r="F8930" t="s">
        <v>5012</v>
      </c>
      <c r="G8930" t="s">
        <v>72</v>
      </c>
      <c r="H8930" t="s">
        <v>129</v>
      </c>
      <c r="I8930" t="s">
        <v>22</v>
      </c>
      <c r="J8930" t="s">
        <v>141</v>
      </c>
      <c r="K8930" t="s">
        <v>33514</v>
      </c>
      <c r="L8930" t="s">
        <v>33515</v>
      </c>
      <c r="M8930">
        <v>1.5777777770000001</v>
      </c>
      <c r="N8930">
        <v>0</v>
      </c>
      <c r="O8930">
        <v>37</v>
      </c>
      <c r="P8930">
        <v>1</v>
      </c>
      <c r="Q8930">
        <v>7</v>
      </c>
      <c r="R8930">
        <v>0</v>
      </c>
      <c r="S8930">
        <v>58.377777999999999</v>
      </c>
      <c r="T8930">
        <v>1.5777779999999999</v>
      </c>
      <c r="U8930">
        <v>11.044444</v>
      </c>
    </row>
    <row r="8931" spans="1:21" x14ac:dyDescent="0.25">
      <c r="A8931" t="s">
        <v>33516</v>
      </c>
      <c r="B8931">
        <v>1</v>
      </c>
      <c r="C8931" t="s">
        <v>79</v>
      </c>
      <c r="D8931" t="s">
        <v>118</v>
      </c>
      <c r="E8931" t="s">
        <v>33517</v>
      </c>
      <c r="F8931" t="s">
        <v>5012</v>
      </c>
      <c r="G8931" t="s">
        <v>72</v>
      </c>
      <c r="H8931" t="s">
        <v>129</v>
      </c>
      <c r="I8931" t="s">
        <v>22</v>
      </c>
      <c r="J8931" t="s">
        <v>141</v>
      </c>
      <c r="K8931" t="s">
        <v>33518</v>
      </c>
      <c r="L8931" t="s">
        <v>33519</v>
      </c>
      <c r="M8931">
        <v>1.105277777</v>
      </c>
      <c r="N8931">
        <v>0</v>
      </c>
      <c r="O8931">
        <v>0</v>
      </c>
      <c r="P8931">
        <v>2</v>
      </c>
      <c r="Q8931">
        <v>141</v>
      </c>
      <c r="R8931">
        <v>0</v>
      </c>
      <c r="S8931">
        <v>0</v>
      </c>
      <c r="T8931">
        <v>2.210556</v>
      </c>
      <c r="U8931">
        <v>155.844167</v>
      </c>
    </row>
    <row r="8932" spans="1:21" x14ac:dyDescent="0.25">
      <c r="A8932" t="s">
        <v>33520</v>
      </c>
      <c r="B8932">
        <v>1</v>
      </c>
      <c r="C8932" t="s">
        <v>78</v>
      </c>
      <c r="D8932" t="s">
        <v>92</v>
      </c>
      <c r="E8932" t="s">
        <v>33521</v>
      </c>
      <c r="F8932" t="s">
        <v>5972</v>
      </c>
      <c r="G8932" t="s">
        <v>72</v>
      </c>
      <c r="H8932" t="s">
        <v>129</v>
      </c>
      <c r="I8932" t="s">
        <v>22</v>
      </c>
      <c r="J8932" t="s">
        <v>141</v>
      </c>
      <c r="K8932" t="s">
        <v>33522</v>
      </c>
      <c r="L8932" t="s">
        <v>33523</v>
      </c>
      <c r="M8932">
        <v>0.42333333299999998</v>
      </c>
      <c r="N8932">
        <v>0</v>
      </c>
      <c r="O8932">
        <v>0</v>
      </c>
      <c r="P8932">
        <v>2</v>
      </c>
      <c r="Q8932">
        <v>70</v>
      </c>
      <c r="R8932">
        <v>0</v>
      </c>
      <c r="S8932">
        <v>0</v>
      </c>
      <c r="T8932">
        <v>0.84666699999999995</v>
      </c>
      <c r="U8932">
        <v>29.633333</v>
      </c>
    </row>
    <row r="8933" spans="1:21" x14ac:dyDescent="0.25">
      <c r="A8933" t="s">
        <v>33524</v>
      </c>
      <c r="B8933">
        <v>1</v>
      </c>
      <c r="C8933" t="s">
        <v>78</v>
      </c>
      <c r="D8933" t="s">
        <v>91</v>
      </c>
      <c r="E8933" t="s">
        <v>33525</v>
      </c>
      <c r="F8933" t="s">
        <v>4986</v>
      </c>
      <c r="G8933" t="s">
        <v>71</v>
      </c>
      <c r="H8933" t="s">
        <v>129</v>
      </c>
      <c r="I8933" t="s">
        <v>22</v>
      </c>
      <c r="J8933" t="s">
        <v>141</v>
      </c>
      <c r="K8933" t="s">
        <v>33526</v>
      </c>
      <c r="L8933" t="s">
        <v>33527</v>
      </c>
      <c r="M8933">
        <v>1.8802777770000001</v>
      </c>
      <c r="N8933">
        <v>0</v>
      </c>
      <c r="O8933">
        <v>0</v>
      </c>
      <c r="P8933">
        <v>0</v>
      </c>
      <c r="Q8933">
        <v>5</v>
      </c>
      <c r="R8933">
        <v>0</v>
      </c>
      <c r="S8933">
        <v>0</v>
      </c>
      <c r="T8933">
        <v>0</v>
      </c>
      <c r="U8933">
        <v>9.401389</v>
      </c>
    </row>
    <row r="8934" spans="1:21" x14ac:dyDescent="0.25">
      <c r="A8934" t="s">
        <v>33528</v>
      </c>
      <c r="B8934">
        <v>1</v>
      </c>
      <c r="C8934" t="s">
        <v>79</v>
      </c>
      <c r="D8934" t="s">
        <v>115</v>
      </c>
      <c r="E8934" t="s">
        <v>33529</v>
      </c>
      <c r="F8934" t="s">
        <v>5626</v>
      </c>
      <c r="G8934" t="s">
        <v>71</v>
      </c>
      <c r="H8934" t="s">
        <v>129</v>
      </c>
      <c r="I8934" t="s">
        <v>22</v>
      </c>
      <c r="J8934" t="s">
        <v>141</v>
      </c>
      <c r="K8934" t="s">
        <v>33530</v>
      </c>
      <c r="L8934" t="s">
        <v>33531</v>
      </c>
      <c r="M8934">
        <v>3.8683333329999998</v>
      </c>
      <c r="N8934">
        <v>0</v>
      </c>
      <c r="O8934">
        <v>0</v>
      </c>
      <c r="P8934">
        <v>0</v>
      </c>
      <c r="Q8934">
        <v>5</v>
      </c>
      <c r="R8934">
        <v>0</v>
      </c>
      <c r="S8934">
        <v>0</v>
      </c>
      <c r="T8934">
        <v>0</v>
      </c>
      <c r="U8934">
        <v>19.341667000000001</v>
      </c>
    </row>
    <row r="8935" spans="1:21" x14ac:dyDescent="0.25">
      <c r="A8935" t="s">
        <v>33532</v>
      </c>
      <c r="B8935">
        <v>1</v>
      </c>
      <c r="C8935" t="s">
        <v>79</v>
      </c>
      <c r="D8935" t="s">
        <v>117</v>
      </c>
      <c r="E8935" t="s">
        <v>33533</v>
      </c>
      <c r="F8935" t="s">
        <v>140</v>
      </c>
      <c r="G8935" t="s">
        <v>72</v>
      </c>
      <c r="H8935" t="s">
        <v>129</v>
      </c>
      <c r="I8935" t="s">
        <v>22</v>
      </c>
      <c r="J8935" t="s">
        <v>141</v>
      </c>
      <c r="K8935" t="s">
        <v>33534</v>
      </c>
      <c r="L8935" t="s">
        <v>33535</v>
      </c>
      <c r="M8935">
        <v>5.8872222220000001</v>
      </c>
      <c r="N8935">
        <v>0</v>
      </c>
      <c r="O8935">
        <v>0</v>
      </c>
      <c r="P8935">
        <v>53</v>
      </c>
      <c r="Q8935">
        <v>0</v>
      </c>
      <c r="R8935">
        <v>0</v>
      </c>
      <c r="S8935">
        <v>0</v>
      </c>
      <c r="T8935">
        <v>312.02277800000002</v>
      </c>
      <c r="U8935">
        <v>0</v>
      </c>
    </row>
    <row r="8936" spans="1:21" x14ac:dyDescent="0.25">
      <c r="A8936" t="s">
        <v>33536</v>
      </c>
      <c r="B8936">
        <v>1</v>
      </c>
      <c r="C8936" t="s">
        <v>79</v>
      </c>
      <c r="D8936" t="s">
        <v>117</v>
      </c>
      <c r="E8936" t="s">
        <v>33537</v>
      </c>
      <c r="F8936" t="s">
        <v>140</v>
      </c>
      <c r="G8936" t="s">
        <v>72</v>
      </c>
      <c r="H8936" t="s">
        <v>129</v>
      </c>
      <c r="I8936" t="s">
        <v>22</v>
      </c>
      <c r="J8936" t="s">
        <v>141</v>
      </c>
      <c r="K8936" t="s">
        <v>33538</v>
      </c>
      <c r="L8936" t="s">
        <v>33539</v>
      </c>
      <c r="M8936">
        <v>0.400277777</v>
      </c>
      <c r="N8936">
        <v>27</v>
      </c>
      <c r="O8936">
        <v>1371</v>
      </c>
      <c r="P8936">
        <v>3</v>
      </c>
      <c r="Q8936">
        <v>4</v>
      </c>
      <c r="R8936">
        <v>10.807499999999999</v>
      </c>
      <c r="S8936">
        <v>548.78083200000003</v>
      </c>
      <c r="T8936">
        <v>1.200833</v>
      </c>
      <c r="U8936">
        <v>1.601111</v>
      </c>
    </row>
    <row r="8937" spans="1:21" x14ac:dyDescent="0.25">
      <c r="A8937" t="s">
        <v>33540</v>
      </c>
      <c r="B8937">
        <v>1</v>
      </c>
      <c r="C8937" t="s">
        <v>79</v>
      </c>
      <c r="D8937" t="s">
        <v>117</v>
      </c>
      <c r="E8937" t="s">
        <v>33541</v>
      </c>
      <c r="F8937" t="s">
        <v>140</v>
      </c>
      <c r="G8937" t="s">
        <v>72</v>
      </c>
      <c r="H8937" t="s">
        <v>129</v>
      </c>
      <c r="I8937" t="s">
        <v>22</v>
      </c>
      <c r="J8937" t="s">
        <v>141</v>
      </c>
      <c r="K8937" t="s">
        <v>33542</v>
      </c>
      <c r="L8937" t="s">
        <v>33543</v>
      </c>
      <c r="M8937">
        <v>0.70944444399999995</v>
      </c>
      <c r="N8937">
        <v>0</v>
      </c>
      <c r="O8937">
        <v>0</v>
      </c>
      <c r="P8937">
        <v>102</v>
      </c>
      <c r="Q8937">
        <v>0</v>
      </c>
      <c r="R8937">
        <v>0</v>
      </c>
      <c r="S8937">
        <v>0</v>
      </c>
      <c r="T8937">
        <v>72.363332999999997</v>
      </c>
      <c r="U8937">
        <v>0</v>
      </c>
    </row>
    <row r="8938" spans="1:21" x14ac:dyDescent="0.25">
      <c r="A8938" t="s">
        <v>33544</v>
      </c>
      <c r="B8938">
        <v>1</v>
      </c>
      <c r="C8938" t="s">
        <v>79</v>
      </c>
      <c r="D8938" t="s">
        <v>117</v>
      </c>
      <c r="E8938" t="s">
        <v>33545</v>
      </c>
      <c r="F8938" t="s">
        <v>140</v>
      </c>
      <c r="G8938" t="s">
        <v>72</v>
      </c>
      <c r="H8938" t="s">
        <v>129</v>
      </c>
      <c r="I8938" t="s">
        <v>22</v>
      </c>
      <c r="J8938" t="s">
        <v>141</v>
      </c>
      <c r="K8938" t="s">
        <v>33546</v>
      </c>
      <c r="L8938" t="s">
        <v>33547</v>
      </c>
      <c r="M8938">
        <v>0.57250000000000001</v>
      </c>
      <c r="N8938">
        <v>27</v>
      </c>
      <c r="O8938">
        <v>1371</v>
      </c>
      <c r="P8938">
        <v>3</v>
      </c>
      <c r="Q8938">
        <v>4</v>
      </c>
      <c r="R8938">
        <v>15.4575</v>
      </c>
      <c r="S8938">
        <v>784.89750000000004</v>
      </c>
      <c r="T8938">
        <v>1.7175</v>
      </c>
      <c r="U8938">
        <v>2.29</v>
      </c>
    </row>
    <row r="8939" spans="1:21" x14ac:dyDescent="0.25">
      <c r="A8939" t="s">
        <v>33548</v>
      </c>
      <c r="B8939">
        <v>1</v>
      </c>
      <c r="C8939" t="s">
        <v>79</v>
      </c>
      <c r="D8939" t="s">
        <v>117</v>
      </c>
      <c r="E8939" t="s">
        <v>33549</v>
      </c>
      <c r="F8939" t="s">
        <v>140</v>
      </c>
      <c r="G8939" t="s">
        <v>72</v>
      </c>
      <c r="H8939" t="s">
        <v>129</v>
      </c>
      <c r="I8939" t="s">
        <v>22</v>
      </c>
      <c r="J8939" t="s">
        <v>141</v>
      </c>
      <c r="K8939" t="s">
        <v>33550</v>
      </c>
      <c r="L8939" t="s">
        <v>33551</v>
      </c>
      <c r="M8939">
        <v>1.2175</v>
      </c>
      <c r="N8939">
        <v>8</v>
      </c>
      <c r="O8939">
        <v>692</v>
      </c>
      <c r="P8939">
        <v>16</v>
      </c>
      <c r="Q8939">
        <v>36</v>
      </c>
      <c r="R8939">
        <v>9.74</v>
      </c>
      <c r="S8939">
        <v>842.51</v>
      </c>
      <c r="T8939">
        <v>19.48</v>
      </c>
      <c r="U8939">
        <v>43.83</v>
      </c>
    </row>
    <row r="8940" spans="1:21" x14ac:dyDescent="0.25">
      <c r="A8940" t="s">
        <v>33552</v>
      </c>
      <c r="B8940">
        <v>1</v>
      </c>
      <c r="C8940" t="s">
        <v>79</v>
      </c>
      <c r="D8940" t="s">
        <v>117</v>
      </c>
      <c r="E8940" t="s">
        <v>33537</v>
      </c>
      <c r="F8940" t="s">
        <v>140</v>
      </c>
      <c r="G8940" t="s">
        <v>72</v>
      </c>
      <c r="H8940" t="s">
        <v>129</v>
      </c>
      <c r="I8940" t="s">
        <v>22</v>
      </c>
      <c r="J8940" t="s">
        <v>141</v>
      </c>
      <c r="K8940" t="s">
        <v>33553</v>
      </c>
      <c r="L8940" t="s">
        <v>33554</v>
      </c>
      <c r="M8940">
        <v>0.53249999999999997</v>
      </c>
      <c r="N8940">
        <v>27</v>
      </c>
      <c r="O8940">
        <v>1371</v>
      </c>
      <c r="P8940">
        <v>3</v>
      </c>
      <c r="Q8940">
        <v>4</v>
      </c>
      <c r="R8940">
        <v>14.3775</v>
      </c>
      <c r="S8940">
        <v>730.0575</v>
      </c>
      <c r="T8940">
        <v>1.5974999999999999</v>
      </c>
      <c r="U8940">
        <v>2.13</v>
      </c>
    </row>
    <row r="8941" spans="1:21" x14ac:dyDescent="0.25">
      <c r="A8941" t="s">
        <v>33555</v>
      </c>
      <c r="B8941">
        <v>1</v>
      </c>
      <c r="C8941" t="s">
        <v>79</v>
      </c>
      <c r="D8941" t="s">
        <v>117</v>
      </c>
      <c r="E8941" t="s">
        <v>33549</v>
      </c>
      <c r="F8941" t="s">
        <v>140</v>
      </c>
      <c r="G8941" t="s">
        <v>72</v>
      </c>
      <c r="H8941" t="s">
        <v>129</v>
      </c>
      <c r="I8941" t="s">
        <v>22</v>
      </c>
      <c r="J8941" t="s">
        <v>141</v>
      </c>
      <c r="K8941" t="s">
        <v>33556</v>
      </c>
      <c r="L8941" t="s">
        <v>33557</v>
      </c>
      <c r="M8941">
        <v>0.48694444399999998</v>
      </c>
      <c r="N8941">
        <v>8</v>
      </c>
      <c r="O8941">
        <v>692</v>
      </c>
      <c r="P8941">
        <v>16</v>
      </c>
      <c r="Q8941">
        <v>35</v>
      </c>
      <c r="R8941">
        <v>3.895556</v>
      </c>
      <c r="S8941">
        <v>336.96555499999999</v>
      </c>
      <c r="T8941">
        <v>7.7911109999999999</v>
      </c>
      <c r="U8941">
        <v>17.043056</v>
      </c>
    </row>
    <row r="8942" spans="1:21" x14ac:dyDescent="0.25">
      <c r="A8942" t="s">
        <v>33558</v>
      </c>
      <c r="B8942">
        <v>1</v>
      </c>
      <c r="C8942" t="s">
        <v>79</v>
      </c>
      <c r="D8942" t="s">
        <v>117</v>
      </c>
      <c r="E8942" t="s">
        <v>33545</v>
      </c>
      <c r="F8942" t="s">
        <v>5279</v>
      </c>
      <c r="G8942" t="s">
        <v>72</v>
      </c>
      <c r="H8942" t="s">
        <v>129</v>
      </c>
      <c r="I8942" t="s">
        <v>22</v>
      </c>
      <c r="J8942" t="s">
        <v>141</v>
      </c>
      <c r="K8942" t="s">
        <v>33559</v>
      </c>
      <c r="L8942" t="s">
        <v>33560</v>
      </c>
      <c r="M8942">
        <v>0.67861111100000004</v>
      </c>
      <c r="N8942">
        <v>27</v>
      </c>
      <c r="O8942">
        <v>1371</v>
      </c>
      <c r="P8942">
        <v>3</v>
      </c>
      <c r="Q8942">
        <v>4</v>
      </c>
      <c r="R8942">
        <v>18.322500000000002</v>
      </c>
      <c r="S8942">
        <v>930.37583299999994</v>
      </c>
      <c r="T8942">
        <v>2.0358329999999998</v>
      </c>
      <c r="U8942">
        <v>2.7144439999999999</v>
      </c>
    </row>
    <row r="8943" spans="1:21" x14ac:dyDescent="0.25">
      <c r="A8943" t="s">
        <v>33561</v>
      </c>
      <c r="B8943">
        <v>1</v>
      </c>
      <c r="C8943" t="s">
        <v>79</v>
      </c>
      <c r="D8943" t="s">
        <v>117</v>
      </c>
      <c r="E8943" t="s">
        <v>33562</v>
      </c>
      <c r="F8943" t="s">
        <v>140</v>
      </c>
      <c r="G8943" t="s">
        <v>72</v>
      </c>
      <c r="H8943" t="s">
        <v>129</v>
      </c>
      <c r="I8943" t="s">
        <v>22</v>
      </c>
      <c r="J8943" t="s">
        <v>141</v>
      </c>
      <c r="K8943" t="s">
        <v>33563</v>
      </c>
      <c r="L8943" t="s">
        <v>33564</v>
      </c>
      <c r="M8943">
        <v>5.8333333000000001E-2</v>
      </c>
      <c r="N8943">
        <v>0</v>
      </c>
      <c r="O8943">
        <v>0</v>
      </c>
      <c r="P8943">
        <v>75</v>
      </c>
      <c r="Q8943">
        <v>68</v>
      </c>
      <c r="R8943">
        <v>0</v>
      </c>
      <c r="S8943">
        <v>0</v>
      </c>
      <c r="T8943">
        <v>4.375</v>
      </c>
      <c r="U8943">
        <v>3.9666670000000002</v>
      </c>
    </row>
    <row r="8944" spans="1:21" x14ac:dyDescent="0.25">
      <c r="A8944" t="s">
        <v>33565</v>
      </c>
      <c r="B8944">
        <v>1</v>
      </c>
      <c r="C8944" t="s">
        <v>79</v>
      </c>
      <c r="D8944" t="s">
        <v>117</v>
      </c>
      <c r="E8944" t="s">
        <v>33562</v>
      </c>
      <c r="F8944" t="s">
        <v>140</v>
      </c>
      <c r="G8944" t="s">
        <v>72</v>
      </c>
      <c r="H8944" t="s">
        <v>129</v>
      </c>
      <c r="I8944" t="s">
        <v>22</v>
      </c>
      <c r="J8944" t="s">
        <v>141</v>
      </c>
      <c r="K8944" t="s">
        <v>33566</v>
      </c>
      <c r="L8944" t="s">
        <v>33567</v>
      </c>
      <c r="M8944">
        <v>0.442222222</v>
      </c>
      <c r="N8944">
        <v>0</v>
      </c>
      <c r="O8944">
        <v>0</v>
      </c>
      <c r="P8944">
        <v>75</v>
      </c>
      <c r="Q8944">
        <v>68</v>
      </c>
      <c r="R8944">
        <v>0</v>
      </c>
      <c r="S8944">
        <v>0</v>
      </c>
      <c r="T8944">
        <v>33.166666999999997</v>
      </c>
      <c r="U8944">
        <v>30.071110999999998</v>
      </c>
    </row>
    <row r="8945" spans="1:21" x14ac:dyDescent="0.25">
      <c r="A8945" t="s">
        <v>33568</v>
      </c>
      <c r="B8945">
        <v>1</v>
      </c>
      <c r="C8945" t="s">
        <v>79</v>
      </c>
      <c r="D8945" t="s">
        <v>117</v>
      </c>
      <c r="E8945" t="s">
        <v>33549</v>
      </c>
      <c r="F8945" t="s">
        <v>140</v>
      </c>
      <c r="G8945" t="s">
        <v>72</v>
      </c>
      <c r="H8945" t="s">
        <v>129</v>
      </c>
      <c r="I8945" t="s">
        <v>22</v>
      </c>
      <c r="J8945" t="s">
        <v>141</v>
      </c>
      <c r="K8945" t="s">
        <v>33569</v>
      </c>
      <c r="L8945" t="s">
        <v>33570</v>
      </c>
      <c r="M8945">
        <v>0.241666666</v>
      </c>
      <c r="N8945">
        <v>8</v>
      </c>
      <c r="O8945">
        <v>692</v>
      </c>
      <c r="P8945">
        <v>16</v>
      </c>
      <c r="Q8945">
        <v>36</v>
      </c>
      <c r="R8945">
        <v>1.933333</v>
      </c>
      <c r="S8945">
        <v>167.23333299999999</v>
      </c>
      <c r="T8945">
        <v>3.8666670000000001</v>
      </c>
      <c r="U8945">
        <v>8.6999999999999993</v>
      </c>
    </row>
    <row r="8946" spans="1:21" x14ac:dyDescent="0.25">
      <c r="A8946" t="s">
        <v>33571</v>
      </c>
      <c r="B8946">
        <v>1</v>
      </c>
      <c r="C8946" t="s">
        <v>79</v>
      </c>
      <c r="D8946" t="s">
        <v>117</v>
      </c>
      <c r="E8946" t="s">
        <v>1883</v>
      </c>
      <c r="F8946" t="s">
        <v>5012</v>
      </c>
      <c r="G8946" t="s">
        <v>72</v>
      </c>
      <c r="H8946" t="s">
        <v>129</v>
      </c>
      <c r="I8946" t="s">
        <v>22</v>
      </c>
      <c r="J8946" t="s">
        <v>141</v>
      </c>
      <c r="K8946" t="s">
        <v>33572</v>
      </c>
      <c r="L8946" t="s">
        <v>33573</v>
      </c>
      <c r="M8946">
        <v>0.36805555499999998</v>
      </c>
      <c r="N8946">
        <v>7</v>
      </c>
      <c r="O8946">
        <v>689</v>
      </c>
      <c r="P8946">
        <v>0</v>
      </c>
      <c r="Q8946">
        <v>4</v>
      </c>
      <c r="R8946">
        <v>2.5763889999999998</v>
      </c>
      <c r="S8946">
        <v>253.59027699999999</v>
      </c>
      <c r="T8946">
        <v>0</v>
      </c>
      <c r="U8946">
        <v>1.4722219999999999</v>
      </c>
    </row>
    <row r="8947" spans="1:21" x14ac:dyDescent="0.25">
      <c r="A8947" t="s">
        <v>33574</v>
      </c>
      <c r="B8947">
        <v>1</v>
      </c>
      <c r="C8947" t="s">
        <v>79</v>
      </c>
      <c r="D8947" t="s">
        <v>117</v>
      </c>
      <c r="E8947" t="s">
        <v>33575</v>
      </c>
      <c r="F8947" t="s">
        <v>140</v>
      </c>
      <c r="G8947" t="s">
        <v>72</v>
      </c>
      <c r="H8947" t="s">
        <v>129</v>
      </c>
      <c r="I8947" t="s">
        <v>22</v>
      </c>
      <c r="J8947" t="s">
        <v>141</v>
      </c>
      <c r="K8947" t="s">
        <v>33576</v>
      </c>
      <c r="L8947" t="s">
        <v>33577</v>
      </c>
      <c r="M8947">
        <v>0.73611111100000004</v>
      </c>
      <c r="N8947">
        <v>0</v>
      </c>
      <c r="O8947">
        <v>0</v>
      </c>
      <c r="P8947">
        <v>102</v>
      </c>
      <c r="Q8947">
        <v>0</v>
      </c>
      <c r="R8947">
        <v>0</v>
      </c>
      <c r="S8947">
        <v>0</v>
      </c>
      <c r="T8947">
        <v>75.083332999999996</v>
      </c>
      <c r="U8947">
        <v>0</v>
      </c>
    </row>
    <row r="8948" spans="1:21" x14ac:dyDescent="0.25">
      <c r="A8948" t="s">
        <v>33578</v>
      </c>
      <c r="B8948">
        <v>1</v>
      </c>
      <c r="C8948" t="s">
        <v>79</v>
      </c>
      <c r="D8948" t="s">
        <v>117</v>
      </c>
      <c r="E8948" t="s">
        <v>33545</v>
      </c>
      <c r="F8948" t="s">
        <v>128</v>
      </c>
      <c r="G8948" t="s">
        <v>72</v>
      </c>
      <c r="H8948" t="s">
        <v>129</v>
      </c>
      <c r="I8948" t="s">
        <v>22</v>
      </c>
      <c r="J8948" t="s">
        <v>130</v>
      </c>
      <c r="K8948" t="s">
        <v>33579</v>
      </c>
      <c r="L8948" t="s">
        <v>33580</v>
      </c>
      <c r="M8948">
        <v>6.2191666659999996</v>
      </c>
      <c r="N8948">
        <v>27</v>
      </c>
      <c r="O8948">
        <v>1371</v>
      </c>
      <c r="P8948">
        <v>3</v>
      </c>
      <c r="Q8948">
        <v>4</v>
      </c>
      <c r="R8948">
        <v>167.91749999999999</v>
      </c>
      <c r="S8948">
        <v>8526.4774990000005</v>
      </c>
      <c r="T8948">
        <v>18.657499999999999</v>
      </c>
      <c r="U8948">
        <v>24.876667000000001</v>
      </c>
    </row>
    <row r="8949" spans="1:21" x14ac:dyDescent="0.25">
      <c r="A8949" t="s">
        <v>33581</v>
      </c>
      <c r="B8949">
        <v>1</v>
      </c>
      <c r="C8949" t="s">
        <v>79</v>
      </c>
      <c r="D8949" t="s">
        <v>117</v>
      </c>
      <c r="E8949" t="s">
        <v>33545</v>
      </c>
      <c r="F8949" t="s">
        <v>140</v>
      </c>
      <c r="G8949" t="s">
        <v>72</v>
      </c>
      <c r="H8949" t="s">
        <v>129</v>
      </c>
      <c r="I8949" t="s">
        <v>22</v>
      </c>
      <c r="J8949" t="s">
        <v>141</v>
      </c>
      <c r="K8949" t="s">
        <v>33582</v>
      </c>
      <c r="L8949" t="s">
        <v>33583</v>
      </c>
      <c r="M8949">
        <v>0.449722222</v>
      </c>
      <c r="N8949">
        <v>27</v>
      </c>
      <c r="O8949">
        <v>1371</v>
      </c>
      <c r="P8949">
        <v>3</v>
      </c>
      <c r="Q8949">
        <v>4</v>
      </c>
      <c r="R8949">
        <v>12.1425</v>
      </c>
      <c r="S8949">
        <v>616.569166</v>
      </c>
      <c r="T8949">
        <v>1.349167</v>
      </c>
      <c r="U8949">
        <v>1.798889</v>
      </c>
    </row>
    <row r="8950" spans="1:21" x14ac:dyDescent="0.25">
      <c r="A8950" t="s">
        <v>33584</v>
      </c>
      <c r="B8950">
        <v>1</v>
      </c>
      <c r="C8950" t="s">
        <v>79</v>
      </c>
      <c r="D8950" t="s">
        <v>117</v>
      </c>
      <c r="E8950" t="s">
        <v>33585</v>
      </c>
      <c r="F8950" t="s">
        <v>140</v>
      </c>
      <c r="G8950" t="s">
        <v>72</v>
      </c>
      <c r="H8950" t="s">
        <v>129</v>
      </c>
      <c r="I8950" t="s">
        <v>22</v>
      </c>
      <c r="J8950" t="s">
        <v>141</v>
      </c>
      <c r="K8950" t="s">
        <v>33586</v>
      </c>
      <c r="L8950" t="s">
        <v>33587</v>
      </c>
      <c r="M8950">
        <v>0.92305555500000003</v>
      </c>
      <c r="N8950">
        <v>0</v>
      </c>
      <c r="O8950">
        <v>0</v>
      </c>
      <c r="P8950">
        <v>49</v>
      </c>
      <c r="Q8950">
        <v>0</v>
      </c>
      <c r="R8950">
        <v>0</v>
      </c>
      <c r="S8950">
        <v>0</v>
      </c>
      <c r="T8950">
        <v>45.229722000000002</v>
      </c>
      <c r="U8950">
        <v>0</v>
      </c>
    </row>
    <row r="8951" spans="1:21" x14ac:dyDescent="0.25">
      <c r="A8951" t="s">
        <v>33588</v>
      </c>
      <c r="B8951">
        <v>1</v>
      </c>
      <c r="C8951" t="s">
        <v>79</v>
      </c>
      <c r="D8951" t="s">
        <v>117</v>
      </c>
      <c r="E8951" t="s">
        <v>33545</v>
      </c>
      <c r="F8951" t="s">
        <v>140</v>
      </c>
      <c r="G8951" t="s">
        <v>72</v>
      </c>
      <c r="H8951" t="s">
        <v>129</v>
      </c>
      <c r="I8951" t="s">
        <v>22</v>
      </c>
      <c r="J8951" t="s">
        <v>141</v>
      </c>
      <c r="K8951" t="s">
        <v>33589</v>
      </c>
      <c r="L8951" t="s">
        <v>33590</v>
      </c>
      <c r="M8951">
        <v>0.36388888800000002</v>
      </c>
      <c r="N8951">
        <v>27</v>
      </c>
      <c r="O8951">
        <v>1371</v>
      </c>
      <c r="P8951">
        <v>3</v>
      </c>
      <c r="Q8951">
        <v>4</v>
      </c>
      <c r="R8951">
        <v>9.8249999999999993</v>
      </c>
      <c r="S8951">
        <v>498.89166499999999</v>
      </c>
      <c r="T8951">
        <v>1.0916669999999999</v>
      </c>
      <c r="U8951">
        <v>1.4555560000000001</v>
      </c>
    </row>
    <row r="8952" spans="1:21" x14ac:dyDescent="0.25">
      <c r="A8952" t="s">
        <v>33591</v>
      </c>
      <c r="B8952">
        <v>1</v>
      </c>
      <c r="C8952" t="s">
        <v>79</v>
      </c>
      <c r="D8952" t="s">
        <v>117</v>
      </c>
      <c r="E8952" t="s">
        <v>33575</v>
      </c>
      <c r="F8952" t="s">
        <v>140</v>
      </c>
      <c r="G8952" t="s">
        <v>72</v>
      </c>
      <c r="H8952" t="s">
        <v>129</v>
      </c>
      <c r="I8952" t="s">
        <v>22</v>
      </c>
      <c r="J8952" t="s">
        <v>141</v>
      </c>
      <c r="K8952" t="s">
        <v>33592</v>
      </c>
      <c r="L8952" t="s">
        <v>33593</v>
      </c>
      <c r="M8952">
        <v>0.65194444399999996</v>
      </c>
      <c r="N8952">
        <v>0</v>
      </c>
      <c r="O8952">
        <v>0</v>
      </c>
      <c r="P8952">
        <v>102</v>
      </c>
      <c r="Q8952">
        <v>0</v>
      </c>
      <c r="R8952">
        <v>0</v>
      </c>
      <c r="S8952">
        <v>0</v>
      </c>
      <c r="T8952">
        <v>66.498333000000002</v>
      </c>
      <c r="U8952">
        <v>0</v>
      </c>
    </row>
    <row r="8953" spans="1:21" x14ac:dyDescent="0.25">
      <c r="A8953" t="s">
        <v>33594</v>
      </c>
      <c r="B8953">
        <v>1</v>
      </c>
      <c r="C8953" t="s">
        <v>79</v>
      </c>
      <c r="D8953" t="s">
        <v>117</v>
      </c>
      <c r="E8953" t="s">
        <v>33545</v>
      </c>
      <c r="F8953" t="s">
        <v>140</v>
      </c>
      <c r="G8953" t="s">
        <v>72</v>
      </c>
      <c r="H8953" t="s">
        <v>129</v>
      </c>
      <c r="I8953" t="s">
        <v>22</v>
      </c>
      <c r="J8953" t="s">
        <v>141</v>
      </c>
      <c r="K8953" t="s">
        <v>33595</v>
      </c>
      <c r="L8953" t="s">
        <v>33596</v>
      </c>
      <c r="M8953">
        <v>0.44666666599999999</v>
      </c>
      <c r="N8953">
        <v>27</v>
      </c>
      <c r="O8953">
        <v>1371</v>
      </c>
      <c r="P8953">
        <v>3</v>
      </c>
      <c r="Q8953">
        <v>4</v>
      </c>
      <c r="R8953">
        <v>12.06</v>
      </c>
      <c r="S8953">
        <v>612.379999</v>
      </c>
      <c r="T8953">
        <v>1.34</v>
      </c>
      <c r="U8953">
        <v>1.786667</v>
      </c>
    </row>
    <row r="8954" spans="1:21" x14ac:dyDescent="0.25">
      <c r="A8954" t="s">
        <v>33597</v>
      </c>
      <c r="B8954">
        <v>1</v>
      </c>
      <c r="C8954" t="s">
        <v>79</v>
      </c>
      <c r="D8954" t="s">
        <v>122</v>
      </c>
      <c r="E8954" t="s">
        <v>33598</v>
      </c>
      <c r="F8954" t="s">
        <v>4986</v>
      </c>
      <c r="G8954" t="s">
        <v>71</v>
      </c>
      <c r="H8954" t="s">
        <v>129</v>
      </c>
      <c r="I8954" t="s">
        <v>22</v>
      </c>
      <c r="J8954" t="s">
        <v>141</v>
      </c>
      <c r="K8954" t="s">
        <v>33599</v>
      </c>
      <c r="L8954" t="s">
        <v>33600</v>
      </c>
      <c r="M8954">
        <v>1.457777777</v>
      </c>
      <c r="N8954">
        <v>0</v>
      </c>
      <c r="O8954">
        <v>0</v>
      </c>
      <c r="P8954">
        <v>0</v>
      </c>
      <c r="Q8954">
        <v>25</v>
      </c>
      <c r="R8954">
        <v>0</v>
      </c>
      <c r="S8954">
        <v>0</v>
      </c>
      <c r="T8954">
        <v>0</v>
      </c>
      <c r="U8954">
        <v>36.444443999999997</v>
      </c>
    </row>
    <row r="8955" spans="1:21" x14ac:dyDescent="0.25">
      <c r="A8955" t="s">
        <v>33601</v>
      </c>
      <c r="B8955">
        <v>1</v>
      </c>
      <c r="C8955" t="s">
        <v>79</v>
      </c>
      <c r="D8955" t="s">
        <v>122</v>
      </c>
      <c r="E8955" t="s">
        <v>33602</v>
      </c>
      <c r="F8955" t="s">
        <v>4991</v>
      </c>
      <c r="G8955" t="s">
        <v>71</v>
      </c>
      <c r="H8955" t="s">
        <v>129</v>
      </c>
      <c r="I8955" t="s">
        <v>22</v>
      </c>
      <c r="J8955" t="s">
        <v>141</v>
      </c>
      <c r="K8955" t="s">
        <v>33603</v>
      </c>
      <c r="L8955" t="s">
        <v>33604</v>
      </c>
      <c r="M8955">
        <v>0.90361111100000002</v>
      </c>
      <c r="N8955">
        <v>0</v>
      </c>
      <c r="O8955">
        <v>0</v>
      </c>
      <c r="P8955">
        <v>0</v>
      </c>
      <c r="Q8955">
        <v>1</v>
      </c>
      <c r="R8955">
        <v>0</v>
      </c>
      <c r="S8955">
        <v>0</v>
      </c>
      <c r="T8955">
        <v>0</v>
      </c>
      <c r="U8955">
        <v>0.90361100000000005</v>
      </c>
    </row>
    <row r="8956" spans="1:21" x14ac:dyDescent="0.25">
      <c r="A8956" t="s">
        <v>33605</v>
      </c>
      <c r="B8956">
        <v>1</v>
      </c>
      <c r="C8956" t="s">
        <v>79</v>
      </c>
      <c r="D8956" t="s">
        <v>122</v>
      </c>
      <c r="E8956" t="s">
        <v>33606</v>
      </c>
      <c r="F8956" t="s">
        <v>5012</v>
      </c>
      <c r="G8956" t="s">
        <v>72</v>
      </c>
      <c r="H8956" t="s">
        <v>129</v>
      </c>
      <c r="I8956" t="s">
        <v>22</v>
      </c>
      <c r="J8956" t="s">
        <v>141</v>
      </c>
      <c r="K8956" t="s">
        <v>33607</v>
      </c>
      <c r="L8956" t="s">
        <v>33608</v>
      </c>
      <c r="M8956">
        <v>1.562777777</v>
      </c>
      <c r="N8956">
        <v>0</v>
      </c>
      <c r="O8956">
        <v>0</v>
      </c>
      <c r="P8956">
        <v>3</v>
      </c>
      <c r="Q8956">
        <v>3</v>
      </c>
      <c r="R8956">
        <v>0</v>
      </c>
      <c r="S8956">
        <v>0</v>
      </c>
      <c r="T8956">
        <v>4.6883330000000001</v>
      </c>
      <c r="U8956">
        <v>4.6883330000000001</v>
      </c>
    </row>
    <row r="8957" spans="1:21" x14ac:dyDescent="0.25">
      <c r="A8957" t="s">
        <v>33609</v>
      </c>
      <c r="B8957">
        <v>1</v>
      </c>
      <c r="C8957" t="s">
        <v>79</v>
      </c>
      <c r="D8957" t="s">
        <v>122</v>
      </c>
      <c r="E8957" t="s">
        <v>33606</v>
      </c>
      <c r="F8957" t="s">
        <v>5012</v>
      </c>
      <c r="G8957" t="s">
        <v>72</v>
      </c>
      <c r="H8957" t="s">
        <v>129</v>
      </c>
      <c r="I8957" t="s">
        <v>22</v>
      </c>
      <c r="J8957" t="s">
        <v>141</v>
      </c>
      <c r="K8957" t="s">
        <v>33610</v>
      </c>
      <c r="L8957" t="s">
        <v>33611</v>
      </c>
      <c r="M8957">
        <v>1.003333333</v>
      </c>
      <c r="N8957">
        <v>0</v>
      </c>
      <c r="O8957">
        <v>0</v>
      </c>
      <c r="P8957">
        <v>3</v>
      </c>
      <c r="Q8957">
        <v>3</v>
      </c>
      <c r="R8957">
        <v>0</v>
      </c>
      <c r="S8957">
        <v>0</v>
      </c>
      <c r="T8957">
        <v>3.01</v>
      </c>
      <c r="U8957">
        <v>3.01</v>
      </c>
    </row>
    <row r="8958" spans="1:21" x14ac:dyDescent="0.25">
      <c r="A8958" t="s">
        <v>33612</v>
      </c>
      <c r="B8958">
        <v>1</v>
      </c>
      <c r="C8958" t="s">
        <v>79</v>
      </c>
      <c r="D8958" t="s">
        <v>119</v>
      </c>
      <c r="E8958" t="s">
        <v>33613</v>
      </c>
      <c r="F8958" t="s">
        <v>140</v>
      </c>
      <c r="G8958" t="s">
        <v>72</v>
      </c>
      <c r="H8958" t="s">
        <v>129</v>
      </c>
      <c r="I8958" t="s">
        <v>22</v>
      </c>
      <c r="J8958" t="s">
        <v>141</v>
      </c>
      <c r="K8958" t="s">
        <v>33614</v>
      </c>
      <c r="L8958" t="s">
        <v>33615</v>
      </c>
      <c r="M8958">
        <v>1.130833333</v>
      </c>
      <c r="N8958">
        <v>0</v>
      </c>
      <c r="O8958">
        <v>0</v>
      </c>
      <c r="P8958">
        <v>14</v>
      </c>
      <c r="Q8958">
        <v>131</v>
      </c>
      <c r="R8958">
        <v>0</v>
      </c>
      <c r="S8958">
        <v>0</v>
      </c>
      <c r="T8958">
        <v>15.831666999999999</v>
      </c>
      <c r="U8958">
        <v>148.13916699999999</v>
      </c>
    </row>
    <row r="8959" spans="1:21" x14ac:dyDescent="0.25">
      <c r="A8959" t="s">
        <v>33616</v>
      </c>
      <c r="B8959">
        <v>1</v>
      </c>
      <c r="C8959" t="s">
        <v>78</v>
      </c>
      <c r="D8959" t="s">
        <v>91</v>
      </c>
      <c r="E8959" t="s">
        <v>27463</v>
      </c>
      <c r="F8959" t="s">
        <v>177</v>
      </c>
      <c r="G8959" t="s">
        <v>72</v>
      </c>
      <c r="H8959" t="s">
        <v>129</v>
      </c>
      <c r="I8959" t="s">
        <v>22</v>
      </c>
      <c r="J8959" t="s">
        <v>130</v>
      </c>
      <c r="K8959" t="s">
        <v>33617</v>
      </c>
      <c r="L8959" t="s">
        <v>33618</v>
      </c>
      <c r="M8959">
        <v>5.880833333</v>
      </c>
      <c r="N8959">
        <v>0</v>
      </c>
      <c r="O8959">
        <v>0</v>
      </c>
      <c r="P8959">
        <v>30</v>
      </c>
      <c r="Q8959">
        <v>1606</v>
      </c>
      <c r="R8959">
        <v>0</v>
      </c>
      <c r="S8959">
        <v>0</v>
      </c>
      <c r="T8959">
        <v>176.42500000000001</v>
      </c>
      <c r="U8959">
        <v>9444.6183330000003</v>
      </c>
    </row>
    <row r="8960" spans="1:21" x14ac:dyDescent="0.25">
      <c r="A8960" t="s">
        <v>33619</v>
      </c>
      <c r="B8960">
        <v>1</v>
      </c>
      <c r="C8960" t="s">
        <v>78</v>
      </c>
      <c r="D8960" t="s">
        <v>108</v>
      </c>
      <c r="E8960" t="s">
        <v>33620</v>
      </c>
      <c r="F8960" t="s">
        <v>4986</v>
      </c>
      <c r="G8960" t="s">
        <v>71</v>
      </c>
      <c r="H8960" t="s">
        <v>129</v>
      </c>
      <c r="I8960" t="s">
        <v>22</v>
      </c>
      <c r="J8960" t="s">
        <v>141</v>
      </c>
      <c r="K8960" t="s">
        <v>33621</v>
      </c>
      <c r="L8960" t="s">
        <v>33622</v>
      </c>
      <c r="M8960">
        <v>1.434722222</v>
      </c>
      <c r="N8960">
        <v>0</v>
      </c>
      <c r="O8960">
        <v>0</v>
      </c>
      <c r="P8960">
        <v>0</v>
      </c>
      <c r="Q8960">
        <v>31</v>
      </c>
      <c r="R8960">
        <v>0</v>
      </c>
      <c r="S8960">
        <v>0</v>
      </c>
      <c r="T8960">
        <v>0</v>
      </c>
      <c r="U8960">
        <v>44.476388999999998</v>
      </c>
    </row>
    <row r="8961" spans="1:21" x14ac:dyDescent="0.25">
      <c r="A8961" t="s">
        <v>33623</v>
      </c>
      <c r="B8961">
        <v>1</v>
      </c>
      <c r="C8961" t="s">
        <v>78</v>
      </c>
      <c r="D8961" t="s">
        <v>108</v>
      </c>
      <c r="E8961" t="s">
        <v>33624</v>
      </c>
      <c r="F8961" t="s">
        <v>5218</v>
      </c>
      <c r="G8961" t="s">
        <v>71</v>
      </c>
      <c r="H8961" t="s">
        <v>129</v>
      </c>
      <c r="I8961" t="s">
        <v>22</v>
      </c>
      <c r="J8961" t="s">
        <v>141</v>
      </c>
      <c r="K8961" t="s">
        <v>33625</v>
      </c>
      <c r="L8961" t="s">
        <v>33626</v>
      </c>
      <c r="M8961">
        <v>3.3675000000000002</v>
      </c>
      <c r="N8961">
        <v>0</v>
      </c>
      <c r="O8961">
        <v>0</v>
      </c>
      <c r="P8961">
        <v>0</v>
      </c>
      <c r="Q8961">
        <v>25</v>
      </c>
      <c r="R8961">
        <v>0</v>
      </c>
      <c r="S8961">
        <v>0</v>
      </c>
      <c r="T8961">
        <v>0</v>
      </c>
      <c r="U8961">
        <v>84.1875</v>
      </c>
    </row>
    <row r="8962" spans="1:21" x14ac:dyDescent="0.25">
      <c r="A8962" t="s">
        <v>33627</v>
      </c>
      <c r="B8962">
        <v>1</v>
      </c>
      <c r="C8962" t="s">
        <v>78</v>
      </c>
      <c r="D8962" t="s">
        <v>108</v>
      </c>
      <c r="E8962" t="s">
        <v>33628</v>
      </c>
      <c r="F8962" t="s">
        <v>128</v>
      </c>
      <c r="G8962" t="s">
        <v>72</v>
      </c>
      <c r="H8962" t="s">
        <v>129</v>
      </c>
      <c r="I8962" t="s">
        <v>22</v>
      </c>
      <c r="J8962" t="s">
        <v>130</v>
      </c>
      <c r="K8962" t="s">
        <v>33629</v>
      </c>
      <c r="L8962" t="s">
        <v>33630</v>
      </c>
      <c r="M8962">
        <v>5.7469444440000004</v>
      </c>
      <c r="N8962">
        <v>0</v>
      </c>
      <c r="O8962">
        <v>0</v>
      </c>
      <c r="P8962">
        <v>1</v>
      </c>
      <c r="Q8962">
        <v>92</v>
      </c>
      <c r="R8962">
        <v>0</v>
      </c>
      <c r="S8962">
        <v>0</v>
      </c>
      <c r="T8962">
        <v>5.7469440000000001</v>
      </c>
      <c r="U8962">
        <v>528.71888899999999</v>
      </c>
    </row>
    <row r="8963" spans="1:21" x14ac:dyDescent="0.25">
      <c r="A8963" t="s">
        <v>33631</v>
      </c>
      <c r="B8963">
        <v>1</v>
      </c>
      <c r="C8963" t="s">
        <v>78</v>
      </c>
      <c r="D8963" t="s">
        <v>108</v>
      </c>
      <c r="E8963" t="s">
        <v>33632</v>
      </c>
      <c r="F8963" t="s">
        <v>4991</v>
      </c>
      <c r="G8963" t="s">
        <v>71</v>
      </c>
      <c r="H8963" t="s">
        <v>129</v>
      </c>
      <c r="I8963" t="s">
        <v>22</v>
      </c>
      <c r="J8963" t="s">
        <v>141</v>
      </c>
      <c r="K8963" t="s">
        <v>33633</v>
      </c>
      <c r="L8963" t="s">
        <v>33634</v>
      </c>
      <c r="M8963">
        <v>1.983333333</v>
      </c>
      <c r="N8963">
        <v>0</v>
      </c>
      <c r="O8963">
        <v>0</v>
      </c>
      <c r="P8963">
        <v>0</v>
      </c>
      <c r="Q8963">
        <v>1</v>
      </c>
      <c r="R8963">
        <v>0</v>
      </c>
      <c r="S8963">
        <v>0</v>
      </c>
      <c r="T8963">
        <v>0</v>
      </c>
      <c r="U8963">
        <v>1.983333</v>
      </c>
    </row>
    <row r="8964" spans="1:21" x14ac:dyDescent="0.25">
      <c r="A8964" t="s">
        <v>33635</v>
      </c>
      <c r="B8964">
        <v>1</v>
      </c>
      <c r="C8964" t="s">
        <v>79</v>
      </c>
      <c r="D8964" t="s">
        <v>118</v>
      </c>
      <c r="E8964" t="s">
        <v>33636</v>
      </c>
      <c r="F8964" t="s">
        <v>4986</v>
      </c>
      <c r="G8964" t="s">
        <v>71</v>
      </c>
      <c r="H8964" t="s">
        <v>129</v>
      </c>
      <c r="I8964" t="s">
        <v>22</v>
      </c>
      <c r="J8964" t="s">
        <v>141</v>
      </c>
      <c r="K8964" t="s">
        <v>33637</v>
      </c>
      <c r="L8964" t="s">
        <v>33638</v>
      </c>
      <c r="M8964">
        <v>1.161944444</v>
      </c>
      <c r="N8964">
        <v>0</v>
      </c>
      <c r="O8964">
        <v>0</v>
      </c>
      <c r="P8964">
        <v>0</v>
      </c>
      <c r="Q8964">
        <v>42</v>
      </c>
      <c r="R8964">
        <v>0</v>
      </c>
      <c r="S8964">
        <v>0</v>
      </c>
      <c r="T8964">
        <v>0</v>
      </c>
      <c r="U8964">
        <v>48.801667000000002</v>
      </c>
    </row>
    <row r="8965" spans="1:21" x14ac:dyDescent="0.25">
      <c r="A8965" t="s">
        <v>33639</v>
      </c>
      <c r="B8965">
        <v>1</v>
      </c>
      <c r="C8965" t="s">
        <v>79</v>
      </c>
      <c r="D8965" t="s">
        <v>118</v>
      </c>
      <c r="E8965" t="s">
        <v>33640</v>
      </c>
      <c r="F8965" t="s">
        <v>5012</v>
      </c>
      <c r="G8965" t="s">
        <v>72</v>
      </c>
      <c r="H8965" t="s">
        <v>129</v>
      </c>
      <c r="I8965" t="s">
        <v>22</v>
      </c>
      <c r="J8965" t="s">
        <v>141</v>
      </c>
      <c r="K8965" t="s">
        <v>33641</v>
      </c>
      <c r="L8965" t="s">
        <v>33642</v>
      </c>
      <c r="M8965">
        <v>1.6786111109999999</v>
      </c>
      <c r="N8965">
        <v>0</v>
      </c>
      <c r="O8965">
        <v>0</v>
      </c>
      <c r="P8965">
        <v>1</v>
      </c>
      <c r="Q8965">
        <v>74</v>
      </c>
      <c r="R8965">
        <v>0</v>
      </c>
      <c r="S8965">
        <v>0</v>
      </c>
      <c r="T8965">
        <v>1.6786110000000001</v>
      </c>
      <c r="U8965">
        <v>124.21722200000001</v>
      </c>
    </row>
    <row r="8966" spans="1:21" x14ac:dyDescent="0.25">
      <c r="A8966" t="s">
        <v>33643</v>
      </c>
      <c r="B8966">
        <v>1</v>
      </c>
      <c r="C8966" t="s">
        <v>79</v>
      </c>
      <c r="D8966" t="s">
        <v>118</v>
      </c>
      <c r="E8966" t="s">
        <v>33644</v>
      </c>
      <c r="F8966" t="s">
        <v>4986</v>
      </c>
      <c r="G8966" t="s">
        <v>71</v>
      </c>
      <c r="H8966" t="s">
        <v>129</v>
      </c>
      <c r="I8966" t="s">
        <v>22</v>
      </c>
      <c r="J8966" t="s">
        <v>141</v>
      </c>
      <c r="K8966" t="s">
        <v>33645</v>
      </c>
      <c r="L8966" t="s">
        <v>33646</v>
      </c>
      <c r="M8966">
        <v>0.75111111100000005</v>
      </c>
      <c r="N8966">
        <v>0</v>
      </c>
      <c r="O8966">
        <v>0</v>
      </c>
      <c r="P8966">
        <v>0</v>
      </c>
      <c r="Q8966">
        <v>11</v>
      </c>
      <c r="R8966">
        <v>0</v>
      </c>
      <c r="S8966">
        <v>0</v>
      </c>
      <c r="T8966">
        <v>0</v>
      </c>
      <c r="U8966">
        <v>8.2622219999999995</v>
      </c>
    </row>
    <row r="8967" spans="1:21" x14ac:dyDescent="0.25">
      <c r="A8967" t="s">
        <v>33647</v>
      </c>
      <c r="B8967">
        <v>1</v>
      </c>
      <c r="C8967" t="s">
        <v>79</v>
      </c>
      <c r="D8967" t="s">
        <v>118</v>
      </c>
      <c r="E8967" t="s">
        <v>28805</v>
      </c>
      <c r="F8967" t="s">
        <v>5012</v>
      </c>
      <c r="G8967" t="s">
        <v>72</v>
      </c>
      <c r="H8967" t="s">
        <v>129</v>
      </c>
      <c r="I8967" t="s">
        <v>22</v>
      </c>
      <c r="J8967" t="s">
        <v>141</v>
      </c>
      <c r="K8967" t="s">
        <v>33648</v>
      </c>
      <c r="L8967" t="s">
        <v>33649</v>
      </c>
      <c r="M8967">
        <v>1.5449999999999999</v>
      </c>
      <c r="N8967">
        <v>0</v>
      </c>
      <c r="O8967">
        <v>0</v>
      </c>
      <c r="P8967">
        <v>2</v>
      </c>
      <c r="Q8967">
        <v>46</v>
      </c>
      <c r="R8967">
        <v>0</v>
      </c>
      <c r="S8967">
        <v>0</v>
      </c>
      <c r="T8967">
        <v>3.09</v>
      </c>
      <c r="U8967">
        <v>71.069999999999993</v>
      </c>
    </row>
    <row r="8968" spans="1:21" x14ac:dyDescent="0.25">
      <c r="A8968" t="s">
        <v>33650</v>
      </c>
      <c r="B8968">
        <v>1</v>
      </c>
      <c r="C8968" t="s">
        <v>78</v>
      </c>
      <c r="D8968" t="s">
        <v>737</v>
      </c>
      <c r="E8968" t="s">
        <v>33651</v>
      </c>
      <c r="F8968" t="s">
        <v>5070</v>
      </c>
      <c r="G8968" t="s">
        <v>71</v>
      </c>
      <c r="H8968" t="s">
        <v>129</v>
      </c>
      <c r="I8968" t="s">
        <v>22</v>
      </c>
      <c r="J8968" t="s">
        <v>141</v>
      </c>
      <c r="K8968" t="s">
        <v>33652</v>
      </c>
      <c r="L8968" t="s">
        <v>33653</v>
      </c>
      <c r="M8968">
        <v>3.6722222219999998</v>
      </c>
      <c r="N8968">
        <v>0</v>
      </c>
      <c r="O8968">
        <v>5</v>
      </c>
      <c r="P8968">
        <v>0</v>
      </c>
      <c r="Q8968">
        <v>0</v>
      </c>
      <c r="R8968">
        <v>0</v>
      </c>
      <c r="S8968">
        <v>18.361111000000001</v>
      </c>
      <c r="T8968">
        <v>0</v>
      </c>
      <c r="U8968">
        <v>0</v>
      </c>
    </row>
    <row r="8969" spans="1:21" x14ac:dyDescent="0.25">
      <c r="A8969" t="s">
        <v>33654</v>
      </c>
      <c r="B8969">
        <v>1</v>
      </c>
      <c r="C8969" t="s">
        <v>78</v>
      </c>
      <c r="D8969" t="s">
        <v>107</v>
      </c>
      <c r="E8969" t="s">
        <v>33655</v>
      </c>
      <c r="F8969" t="s">
        <v>154</v>
      </c>
      <c r="G8969" t="s">
        <v>72</v>
      </c>
      <c r="H8969" t="s">
        <v>129</v>
      </c>
      <c r="I8969" t="s">
        <v>22</v>
      </c>
      <c r="J8969" t="s">
        <v>141</v>
      </c>
      <c r="K8969" t="s">
        <v>33656</v>
      </c>
      <c r="L8969" t="s">
        <v>33657</v>
      </c>
      <c r="M8969">
        <v>0.102777777</v>
      </c>
      <c r="N8969">
        <v>0</v>
      </c>
      <c r="O8969">
        <v>0</v>
      </c>
      <c r="P8969">
        <v>41</v>
      </c>
      <c r="Q8969">
        <v>1030</v>
      </c>
      <c r="R8969">
        <v>0</v>
      </c>
      <c r="S8969">
        <v>0</v>
      </c>
      <c r="T8969">
        <v>4.213889</v>
      </c>
      <c r="U8969">
        <v>105.86111</v>
      </c>
    </row>
    <row r="8970" spans="1:21" x14ac:dyDescent="0.25">
      <c r="A8970" t="s">
        <v>33658</v>
      </c>
      <c r="B8970">
        <v>1</v>
      </c>
      <c r="C8970" t="s">
        <v>78</v>
      </c>
      <c r="D8970" t="s">
        <v>107</v>
      </c>
      <c r="E8970" t="s">
        <v>33659</v>
      </c>
      <c r="F8970" t="s">
        <v>128</v>
      </c>
      <c r="G8970" t="s">
        <v>72</v>
      </c>
      <c r="H8970" t="s">
        <v>129</v>
      </c>
      <c r="I8970" t="s">
        <v>22</v>
      </c>
      <c r="J8970" t="s">
        <v>130</v>
      </c>
      <c r="K8970" t="s">
        <v>33660</v>
      </c>
      <c r="L8970" t="s">
        <v>33661</v>
      </c>
      <c r="M8970">
        <v>6.2416666660000004</v>
      </c>
      <c r="N8970">
        <v>0</v>
      </c>
      <c r="O8970">
        <v>0</v>
      </c>
      <c r="P8970">
        <v>14</v>
      </c>
      <c r="Q8970">
        <v>635</v>
      </c>
      <c r="R8970">
        <v>0</v>
      </c>
      <c r="S8970">
        <v>0</v>
      </c>
      <c r="T8970">
        <v>87.383332999999993</v>
      </c>
      <c r="U8970">
        <v>3963.458333</v>
      </c>
    </row>
    <row r="8971" spans="1:21" x14ac:dyDescent="0.25">
      <c r="A8971" t="s">
        <v>33662</v>
      </c>
      <c r="B8971">
        <v>1</v>
      </c>
      <c r="C8971" t="s">
        <v>78</v>
      </c>
      <c r="D8971" t="s">
        <v>107</v>
      </c>
      <c r="E8971" t="s">
        <v>33663</v>
      </c>
      <c r="F8971" t="s">
        <v>128</v>
      </c>
      <c r="G8971" t="s">
        <v>72</v>
      </c>
      <c r="H8971" t="s">
        <v>129</v>
      </c>
      <c r="I8971" t="s">
        <v>22</v>
      </c>
      <c r="J8971" t="s">
        <v>130</v>
      </c>
      <c r="K8971" t="s">
        <v>33664</v>
      </c>
      <c r="L8971" t="s">
        <v>33665</v>
      </c>
      <c r="M8971">
        <v>5.943333333</v>
      </c>
      <c r="N8971">
        <v>0</v>
      </c>
      <c r="O8971">
        <v>0</v>
      </c>
      <c r="P8971">
        <v>41</v>
      </c>
      <c r="Q8971">
        <v>1030</v>
      </c>
      <c r="R8971">
        <v>0</v>
      </c>
      <c r="S8971">
        <v>0</v>
      </c>
      <c r="T8971">
        <v>243.67666700000001</v>
      </c>
      <c r="U8971">
        <v>6121.6333329999998</v>
      </c>
    </row>
    <row r="8972" spans="1:21" x14ac:dyDescent="0.25">
      <c r="A8972" t="s">
        <v>33666</v>
      </c>
      <c r="B8972">
        <v>1</v>
      </c>
      <c r="C8972" t="s">
        <v>78</v>
      </c>
      <c r="D8972" t="s">
        <v>107</v>
      </c>
      <c r="E8972" t="s">
        <v>33659</v>
      </c>
      <c r="F8972" t="s">
        <v>140</v>
      </c>
      <c r="G8972" t="s">
        <v>72</v>
      </c>
      <c r="H8972" t="s">
        <v>129</v>
      </c>
      <c r="I8972" t="s">
        <v>22</v>
      </c>
      <c r="J8972" t="s">
        <v>141</v>
      </c>
      <c r="K8972" t="s">
        <v>33667</v>
      </c>
      <c r="L8972" t="s">
        <v>33668</v>
      </c>
      <c r="M8972">
        <v>1.981666666</v>
      </c>
      <c r="N8972">
        <v>0</v>
      </c>
      <c r="O8972">
        <v>0</v>
      </c>
      <c r="P8972">
        <v>14</v>
      </c>
      <c r="Q8972">
        <v>635</v>
      </c>
      <c r="R8972">
        <v>0</v>
      </c>
      <c r="S8972">
        <v>0</v>
      </c>
      <c r="T8972">
        <v>27.743333</v>
      </c>
      <c r="U8972">
        <v>1258.3583329999999</v>
      </c>
    </row>
    <row r="8973" spans="1:21" x14ac:dyDescent="0.25">
      <c r="A8973" t="s">
        <v>33669</v>
      </c>
      <c r="B8973">
        <v>1</v>
      </c>
      <c r="C8973" t="s">
        <v>78</v>
      </c>
      <c r="D8973" t="s">
        <v>107</v>
      </c>
      <c r="E8973" t="s">
        <v>33659</v>
      </c>
      <c r="F8973" t="s">
        <v>140</v>
      </c>
      <c r="G8973" t="s">
        <v>72</v>
      </c>
      <c r="H8973" t="s">
        <v>129</v>
      </c>
      <c r="I8973" t="s">
        <v>22</v>
      </c>
      <c r="J8973" t="s">
        <v>141</v>
      </c>
      <c r="K8973" t="s">
        <v>33670</v>
      </c>
      <c r="L8973" t="s">
        <v>33671</v>
      </c>
      <c r="M8973">
        <v>1.052777777</v>
      </c>
      <c r="N8973">
        <v>0</v>
      </c>
      <c r="O8973">
        <v>0</v>
      </c>
      <c r="P8973">
        <v>14</v>
      </c>
      <c r="Q8973">
        <v>635</v>
      </c>
      <c r="R8973">
        <v>0</v>
      </c>
      <c r="S8973">
        <v>0</v>
      </c>
      <c r="T8973">
        <v>14.738889</v>
      </c>
      <c r="U8973">
        <v>668.51388799999995</v>
      </c>
    </row>
    <row r="8974" spans="1:21" x14ac:dyDescent="0.25">
      <c r="A8974" t="s">
        <v>33672</v>
      </c>
      <c r="B8974">
        <v>1</v>
      </c>
      <c r="C8974" t="s">
        <v>78</v>
      </c>
      <c r="D8974" t="s">
        <v>107</v>
      </c>
      <c r="E8974" t="s">
        <v>33659</v>
      </c>
      <c r="F8974" t="s">
        <v>140</v>
      </c>
      <c r="G8974" t="s">
        <v>72</v>
      </c>
      <c r="H8974" t="s">
        <v>129</v>
      </c>
      <c r="I8974" t="s">
        <v>22</v>
      </c>
      <c r="J8974" t="s">
        <v>141</v>
      </c>
      <c r="K8974" t="s">
        <v>33673</v>
      </c>
      <c r="L8974" t="s">
        <v>33674</v>
      </c>
      <c r="M8974">
        <v>0.82972222200000001</v>
      </c>
      <c r="N8974">
        <v>0</v>
      </c>
      <c r="O8974">
        <v>0</v>
      </c>
      <c r="P8974">
        <v>1</v>
      </c>
      <c r="Q8974">
        <v>149</v>
      </c>
      <c r="R8974">
        <v>0</v>
      </c>
      <c r="S8974">
        <v>0</v>
      </c>
      <c r="T8974">
        <v>0.82972199999999996</v>
      </c>
      <c r="U8974">
        <v>123.62861100000001</v>
      </c>
    </row>
    <row r="8975" spans="1:21" x14ac:dyDescent="0.25">
      <c r="A8975" t="s">
        <v>33675</v>
      </c>
      <c r="B8975">
        <v>1</v>
      </c>
      <c r="C8975" t="s">
        <v>78</v>
      </c>
      <c r="D8975" t="s">
        <v>107</v>
      </c>
      <c r="E8975" t="s">
        <v>33655</v>
      </c>
      <c r="F8975" t="s">
        <v>140</v>
      </c>
      <c r="G8975" t="s">
        <v>72</v>
      </c>
      <c r="H8975" t="s">
        <v>129</v>
      </c>
      <c r="I8975" t="s">
        <v>22</v>
      </c>
      <c r="J8975" t="s">
        <v>141</v>
      </c>
      <c r="K8975" t="s">
        <v>33676</v>
      </c>
      <c r="L8975" t="s">
        <v>33677</v>
      </c>
      <c r="M8975">
        <v>0.49277777699999997</v>
      </c>
      <c r="N8975">
        <v>0</v>
      </c>
      <c r="O8975">
        <v>0</v>
      </c>
      <c r="P8975">
        <v>41</v>
      </c>
      <c r="Q8975">
        <v>1030</v>
      </c>
      <c r="R8975">
        <v>0</v>
      </c>
      <c r="S8975">
        <v>0</v>
      </c>
      <c r="T8975">
        <v>20.203889</v>
      </c>
      <c r="U8975">
        <v>507.56110999999999</v>
      </c>
    </row>
    <row r="8976" spans="1:21" x14ac:dyDescent="0.25">
      <c r="A8976" t="s">
        <v>33678</v>
      </c>
      <c r="B8976">
        <v>1</v>
      </c>
      <c r="C8976" t="s">
        <v>78</v>
      </c>
      <c r="D8976" t="s">
        <v>107</v>
      </c>
      <c r="E8976" t="s">
        <v>33679</v>
      </c>
      <c r="F8976" t="s">
        <v>5012</v>
      </c>
      <c r="G8976" t="s">
        <v>72</v>
      </c>
      <c r="H8976" t="s">
        <v>129</v>
      </c>
      <c r="I8976" t="s">
        <v>22</v>
      </c>
      <c r="J8976" t="s">
        <v>141</v>
      </c>
      <c r="K8976" t="s">
        <v>33680</v>
      </c>
      <c r="L8976" t="s">
        <v>33681</v>
      </c>
      <c r="M8976">
        <v>2.7194444440000001</v>
      </c>
      <c r="N8976">
        <v>0</v>
      </c>
      <c r="O8976">
        <v>0</v>
      </c>
      <c r="P8976">
        <v>2</v>
      </c>
      <c r="Q8976">
        <v>68</v>
      </c>
      <c r="R8976">
        <v>0</v>
      </c>
      <c r="S8976">
        <v>0</v>
      </c>
      <c r="T8976">
        <v>5.4388889999999996</v>
      </c>
      <c r="U8976">
        <v>184.922222</v>
      </c>
    </row>
    <row r="8977" spans="1:21" x14ac:dyDescent="0.25">
      <c r="A8977" t="s">
        <v>33682</v>
      </c>
      <c r="B8977">
        <v>1</v>
      </c>
      <c r="C8977" t="s">
        <v>78</v>
      </c>
      <c r="D8977" t="s">
        <v>107</v>
      </c>
      <c r="E8977" t="s">
        <v>33655</v>
      </c>
      <c r="F8977" t="s">
        <v>140</v>
      </c>
      <c r="G8977" t="s">
        <v>72</v>
      </c>
      <c r="H8977" t="s">
        <v>129</v>
      </c>
      <c r="I8977" t="s">
        <v>22</v>
      </c>
      <c r="J8977" t="s">
        <v>141</v>
      </c>
      <c r="K8977" t="s">
        <v>33683</v>
      </c>
      <c r="L8977" t="s">
        <v>33684</v>
      </c>
      <c r="M8977">
        <v>0.71388888800000005</v>
      </c>
      <c r="N8977">
        <v>0</v>
      </c>
      <c r="O8977">
        <v>0</v>
      </c>
      <c r="P8977">
        <v>41</v>
      </c>
      <c r="Q8977">
        <v>1030</v>
      </c>
      <c r="R8977">
        <v>0</v>
      </c>
      <c r="S8977">
        <v>0</v>
      </c>
      <c r="T8977">
        <v>29.269444</v>
      </c>
      <c r="U8977">
        <v>735.30555500000003</v>
      </c>
    </row>
    <row r="8978" spans="1:21" x14ac:dyDescent="0.25">
      <c r="A8978" t="s">
        <v>33685</v>
      </c>
      <c r="B8978">
        <v>1</v>
      </c>
      <c r="C8978" t="s">
        <v>78</v>
      </c>
      <c r="D8978" t="s">
        <v>107</v>
      </c>
      <c r="E8978" t="s">
        <v>33679</v>
      </c>
      <c r="F8978" t="s">
        <v>5012</v>
      </c>
      <c r="G8978" t="s">
        <v>72</v>
      </c>
      <c r="H8978" t="s">
        <v>129</v>
      </c>
      <c r="I8978" t="s">
        <v>22</v>
      </c>
      <c r="J8978" t="s">
        <v>141</v>
      </c>
      <c r="K8978" t="s">
        <v>33686</v>
      </c>
      <c r="L8978" t="s">
        <v>33687</v>
      </c>
      <c r="M8978">
        <v>0.76472222199999995</v>
      </c>
      <c r="N8978">
        <v>0</v>
      </c>
      <c r="O8978">
        <v>0</v>
      </c>
      <c r="P8978">
        <v>2</v>
      </c>
      <c r="Q8978">
        <v>68</v>
      </c>
      <c r="R8978">
        <v>0</v>
      </c>
      <c r="S8978">
        <v>0</v>
      </c>
      <c r="T8978">
        <v>1.529444</v>
      </c>
      <c r="U8978">
        <v>52.001111000000002</v>
      </c>
    </row>
    <row r="8979" spans="1:21" x14ac:dyDescent="0.25">
      <c r="A8979" t="s">
        <v>33688</v>
      </c>
      <c r="B8979">
        <v>1</v>
      </c>
      <c r="C8979" t="s">
        <v>78</v>
      </c>
      <c r="D8979" t="s">
        <v>107</v>
      </c>
      <c r="E8979" t="s">
        <v>33655</v>
      </c>
      <c r="F8979" t="s">
        <v>140</v>
      </c>
      <c r="G8979" t="s">
        <v>72</v>
      </c>
      <c r="H8979" t="s">
        <v>129</v>
      </c>
      <c r="I8979" t="s">
        <v>22</v>
      </c>
      <c r="J8979" t="s">
        <v>141</v>
      </c>
      <c r="K8979" t="s">
        <v>33689</v>
      </c>
      <c r="L8979" t="s">
        <v>26535</v>
      </c>
      <c r="M8979">
        <v>0.508611111</v>
      </c>
      <c r="N8979">
        <v>0</v>
      </c>
      <c r="O8979">
        <v>0</v>
      </c>
      <c r="P8979">
        <v>2</v>
      </c>
      <c r="Q8979">
        <v>68</v>
      </c>
      <c r="R8979">
        <v>0</v>
      </c>
      <c r="S8979">
        <v>0</v>
      </c>
      <c r="T8979">
        <v>1.0172220000000001</v>
      </c>
      <c r="U8979">
        <v>34.585555999999997</v>
      </c>
    </row>
    <row r="8980" spans="1:21" x14ac:dyDescent="0.25">
      <c r="A8980" t="s">
        <v>33690</v>
      </c>
      <c r="B8980">
        <v>1</v>
      </c>
      <c r="C8980" t="s">
        <v>78</v>
      </c>
      <c r="D8980" t="s">
        <v>107</v>
      </c>
      <c r="E8980" t="s">
        <v>33691</v>
      </c>
      <c r="F8980" t="s">
        <v>2199</v>
      </c>
      <c r="G8980" t="s">
        <v>71</v>
      </c>
      <c r="H8980" t="s">
        <v>129</v>
      </c>
      <c r="I8980" t="s">
        <v>24</v>
      </c>
      <c r="J8980" t="s">
        <v>141</v>
      </c>
      <c r="K8980" t="s">
        <v>33692</v>
      </c>
      <c r="L8980" t="s">
        <v>33693</v>
      </c>
      <c r="M8980">
        <v>4.0149999999999997</v>
      </c>
      <c r="N8980">
        <v>0</v>
      </c>
      <c r="O8980">
        <v>0</v>
      </c>
      <c r="P8980">
        <v>2</v>
      </c>
      <c r="Q8980">
        <v>0</v>
      </c>
      <c r="R8980">
        <v>0</v>
      </c>
      <c r="S8980">
        <v>0</v>
      </c>
      <c r="T8980">
        <v>8.0299999999999994</v>
      </c>
      <c r="U8980">
        <v>0</v>
      </c>
    </row>
    <row r="8981" spans="1:21" x14ac:dyDescent="0.25">
      <c r="A8981" t="s">
        <v>33694</v>
      </c>
      <c r="B8981">
        <v>1</v>
      </c>
      <c r="C8981" t="s">
        <v>79</v>
      </c>
      <c r="D8981" t="s">
        <v>117</v>
      </c>
      <c r="E8981" t="s">
        <v>33695</v>
      </c>
      <c r="F8981" t="s">
        <v>4986</v>
      </c>
      <c r="G8981" t="s">
        <v>71</v>
      </c>
      <c r="H8981" t="s">
        <v>129</v>
      </c>
      <c r="I8981" t="s">
        <v>22</v>
      </c>
      <c r="J8981" t="s">
        <v>141</v>
      </c>
      <c r="K8981" t="s">
        <v>33696</v>
      </c>
      <c r="L8981" t="s">
        <v>33697</v>
      </c>
      <c r="M8981">
        <v>0.81527777700000004</v>
      </c>
      <c r="N8981">
        <v>0</v>
      </c>
      <c r="O8981">
        <v>20</v>
      </c>
      <c r="P8981">
        <v>0</v>
      </c>
      <c r="Q8981">
        <v>0</v>
      </c>
      <c r="R8981">
        <v>0</v>
      </c>
      <c r="S8981">
        <v>16.305555999999999</v>
      </c>
      <c r="T8981">
        <v>0</v>
      </c>
      <c r="U8981">
        <v>0</v>
      </c>
    </row>
    <row r="8982" spans="1:21" x14ac:dyDescent="0.25">
      <c r="A8982" t="s">
        <v>33698</v>
      </c>
      <c r="B8982">
        <v>1</v>
      </c>
      <c r="C8982" t="s">
        <v>79</v>
      </c>
      <c r="D8982" t="s">
        <v>117</v>
      </c>
      <c r="E8982" t="s">
        <v>33699</v>
      </c>
      <c r="F8982" t="s">
        <v>140</v>
      </c>
      <c r="G8982" t="s">
        <v>72</v>
      </c>
      <c r="H8982" t="s">
        <v>129</v>
      </c>
      <c r="I8982" t="s">
        <v>22</v>
      </c>
      <c r="J8982" t="s">
        <v>141</v>
      </c>
      <c r="K8982" t="s">
        <v>33700</v>
      </c>
      <c r="L8982" t="s">
        <v>33701</v>
      </c>
      <c r="M8982">
        <v>7.8333333000000005E-2</v>
      </c>
      <c r="N8982">
        <v>11</v>
      </c>
      <c r="O8982">
        <v>1100</v>
      </c>
      <c r="P8982">
        <v>8</v>
      </c>
      <c r="Q8982">
        <v>200</v>
      </c>
      <c r="R8982">
        <v>0.86166699999999996</v>
      </c>
      <c r="S8982">
        <v>86.166666000000006</v>
      </c>
      <c r="T8982">
        <v>0.62666699999999997</v>
      </c>
      <c r="U8982">
        <v>15.666667</v>
      </c>
    </row>
    <row r="8983" spans="1:21" x14ac:dyDescent="0.25">
      <c r="A8983" t="s">
        <v>33702</v>
      </c>
      <c r="B8983">
        <v>1</v>
      </c>
      <c r="C8983" t="s">
        <v>79</v>
      </c>
      <c r="D8983" t="s">
        <v>117</v>
      </c>
      <c r="E8983" t="s">
        <v>33703</v>
      </c>
      <c r="F8983" t="s">
        <v>4986</v>
      </c>
      <c r="G8983" t="s">
        <v>71</v>
      </c>
      <c r="H8983" t="s">
        <v>129</v>
      </c>
      <c r="I8983" t="s">
        <v>22</v>
      </c>
      <c r="J8983" t="s">
        <v>141</v>
      </c>
      <c r="K8983" t="s">
        <v>33704</v>
      </c>
      <c r="L8983" t="s">
        <v>33705</v>
      </c>
      <c r="M8983">
        <v>1.9430555549999999</v>
      </c>
      <c r="N8983">
        <v>0</v>
      </c>
      <c r="O8983">
        <v>30</v>
      </c>
      <c r="P8983">
        <v>0</v>
      </c>
      <c r="Q8983">
        <v>0</v>
      </c>
      <c r="R8983">
        <v>0</v>
      </c>
      <c r="S8983">
        <v>58.291666999999997</v>
      </c>
      <c r="T8983">
        <v>0</v>
      </c>
      <c r="U8983">
        <v>0</v>
      </c>
    </row>
    <row r="8984" spans="1:21" x14ac:dyDescent="0.25">
      <c r="A8984" t="s">
        <v>33706</v>
      </c>
      <c r="B8984">
        <v>1</v>
      </c>
      <c r="C8984" t="s">
        <v>79</v>
      </c>
      <c r="D8984" t="s">
        <v>117</v>
      </c>
      <c r="E8984" t="s">
        <v>33695</v>
      </c>
      <c r="F8984" t="s">
        <v>5029</v>
      </c>
      <c r="G8984" t="s">
        <v>71</v>
      </c>
      <c r="H8984" t="s">
        <v>129</v>
      </c>
      <c r="I8984" t="s">
        <v>22</v>
      </c>
      <c r="J8984" t="s">
        <v>141</v>
      </c>
      <c r="K8984" t="s">
        <v>33707</v>
      </c>
      <c r="L8984" t="s">
        <v>33708</v>
      </c>
      <c r="M8984">
        <v>0.33916666600000001</v>
      </c>
      <c r="N8984">
        <v>0</v>
      </c>
      <c r="O8984">
        <v>20</v>
      </c>
      <c r="P8984">
        <v>0</v>
      </c>
      <c r="Q8984">
        <v>0</v>
      </c>
      <c r="R8984">
        <v>0</v>
      </c>
      <c r="S8984">
        <v>6.7833329999999998</v>
      </c>
      <c r="T8984">
        <v>0</v>
      </c>
      <c r="U8984">
        <v>0</v>
      </c>
    </row>
    <row r="8985" spans="1:21" x14ac:dyDescent="0.25">
      <c r="A8985" t="s">
        <v>33709</v>
      </c>
      <c r="B8985">
        <v>1</v>
      </c>
      <c r="C8985" t="s">
        <v>79</v>
      </c>
      <c r="D8985" t="s">
        <v>117</v>
      </c>
      <c r="E8985" t="s">
        <v>33710</v>
      </c>
      <c r="F8985" t="s">
        <v>5829</v>
      </c>
      <c r="G8985" t="s">
        <v>72</v>
      </c>
      <c r="H8985" t="s">
        <v>129</v>
      </c>
      <c r="I8985" t="s">
        <v>22</v>
      </c>
      <c r="J8985" t="s">
        <v>141</v>
      </c>
      <c r="K8985" t="s">
        <v>33711</v>
      </c>
      <c r="L8985" t="s">
        <v>33712</v>
      </c>
      <c r="M8985">
        <v>1.0208333329999999</v>
      </c>
      <c r="N8985">
        <v>0</v>
      </c>
      <c r="O8985">
        <v>0</v>
      </c>
      <c r="P8985">
        <v>0</v>
      </c>
      <c r="Q8985">
        <v>10</v>
      </c>
      <c r="R8985">
        <v>0</v>
      </c>
      <c r="S8985">
        <v>0</v>
      </c>
      <c r="T8985">
        <v>0</v>
      </c>
      <c r="U8985">
        <v>10.208333</v>
      </c>
    </row>
    <row r="8986" spans="1:21" x14ac:dyDescent="0.25">
      <c r="A8986" t="s">
        <v>33713</v>
      </c>
      <c r="B8986">
        <v>1</v>
      </c>
      <c r="C8986" t="s">
        <v>79</v>
      </c>
      <c r="D8986" t="s">
        <v>117</v>
      </c>
      <c r="E8986" t="s">
        <v>33714</v>
      </c>
      <c r="F8986" t="s">
        <v>6823</v>
      </c>
      <c r="G8986" t="s">
        <v>71</v>
      </c>
      <c r="H8986" t="s">
        <v>129</v>
      </c>
      <c r="I8986" t="s">
        <v>22</v>
      </c>
      <c r="J8986" t="s">
        <v>141</v>
      </c>
      <c r="K8986" t="s">
        <v>33715</v>
      </c>
      <c r="L8986" t="s">
        <v>33716</v>
      </c>
      <c r="M8986">
        <v>1.7355555549999999</v>
      </c>
      <c r="N8986">
        <v>0</v>
      </c>
      <c r="O8986">
        <v>2</v>
      </c>
      <c r="P8986">
        <v>0</v>
      </c>
      <c r="Q8986">
        <v>0</v>
      </c>
      <c r="R8986">
        <v>0</v>
      </c>
      <c r="S8986">
        <v>3.4711110000000001</v>
      </c>
      <c r="T8986">
        <v>0</v>
      </c>
      <c r="U8986">
        <v>0</v>
      </c>
    </row>
    <row r="8987" spans="1:21" x14ac:dyDescent="0.25">
      <c r="A8987" t="s">
        <v>33717</v>
      </c>
      <c r="B8987">
        <v>1</v>
      </c>
      <c r="C8987" t="s">
        <v>79</v>
      </c>
      <c r="D8987" t="s">
        <v>117</v>
      </c>
      <c r="E8987" t="s">
        <v>33718</v>
      </c>
      <c r="F8987" t="s">
        <v>4986</v>
      </c>
      <c r="G8987" t="s">
        <v>71</v>
      </c>
      <c r="H8987" t="s">
        <v>129</v>
      </c>
      <c r="I8987" t="s">
        <v>22</v>
      </c>
      <c r="J8987" t="s">
        <v>141</v>
      </c>
      <c r="K8987" t="s">
        <v>33719</v>
      </c>
      <c r="L8987" t="s">
        <v>33720</v>
      </c>
      <c r="M8987">
        <v>2.2802777769999998</v>
      </c>
      <c r="N8987">
        <v>0</v>
      </c>
      <c r="O8987">
        <v>49</v>
      </c>
      <c r="P8987">
        <v>0</v>
      </c>
      <c r="Q8987">
        <v>0</v>
      </c>
      <c r="R8987">
        <v>0</v>
      </c>
      <c r="S8987">
        <v>111.733611</v>
      </c>
      <c r="T8987">
        <v>0</v>
      </c>
      <c r="U8987">
        <v>0</v>
      </c>
    </row>
    <row r="8988" spans="1:21" x14ac:dyDescent="0.25">
      <c r="A8988" t="s">
        <v>33721</v>
      </c>
      <c r="B8988">
        <v>1</v>
      </c>
      <c r="C8988" t="s">
        <v>79</v>
      </c>
      <c r="D8988" t="s">
        <v>117</v>
      </c>
      <c r="E8988" t="s">
        <v>1909</v>
      </c>
      <c r="F8988" t="s">
        <v>5977</v>
      </c>
      <c r="G8988" t="s">
        <v>71</v>
      </c>
      <c r="H8988" t="s">
        <v>129</v>
      </c>
      <c r="I8988" t="s">
        <v>22</v>
      </c>
      <c r="J8988" t="s">
        <v>141</v>
      </c>
      <c r="K8988" t="s">
        <v>33722</v>
      </c>
      <c r="L8988" t="s">
        <v>33723</v>
      </c>
      <c r="M8988">
        <v>1.1816666659999999</v>
      </c>
      <c r="N8988">
        <v>0</v>
      </c>
      <c r="O8988">
        <v>0</v>
      </c>
      <c r="P8988">
        <v>0</v>
      </c>
      <c r="Q8988">
        <v>10</v>
      </c>
      <c r="R8988">
        <v>0</v>
      </c>
      <c r="S8988">
        <v>0</v>
      </c>
      <c r="T8988">
        <v>0</v>
      </c>
      <c r="U8988">
        <v>11.816667000000001</v>
      </c>
    </row>
    <row r="8989" spans="1:21" x14ac:dyDescent="0.25">
      <c r="A8989" t="s">
        <v>33724</v>
      </c>
      <c r="B8989">
        <v>1</v>
      </c>
      <c r="C8989" t="s">
        <v>79</v>
      </c>
      <c r="D8989" t="s">
        <v>117</v>
      </c>
      <c r="E8989" t="s">
        <v>33703</v>
      </c>
      <c r="F8989" t="s">
        <v>4986</v>
      </c>
      <c r="G8989" t="s">
        <v>71</v>
      </c>
      <c r="H8989" t="s">
        <v>129</v>
      </c>
      <c r="I8989" t="s">
        <v>22</v>
      </c>
      <c r="J8989" t="s">
        <v>141</v>
      </c>
      <c r="K8989" t="s">
        <v>33725</v>
      </c>
      <c r="L8989" t="s">
        <v>33726</v>
      </c>
      <c r="M8989">
        <v>0.99222222199999999</v>
      </c>
      <c r="N8989">
        <v>0</v>
      </c>
      <c r="O8989">
        <v>30</v>
      </c>
      <c r="P8989">
        <v>0</v>
      </c>
      <c r="Q8989">
        <v>0</v>
      </c>
      <c r="R8989">
        <v>0</v>
      </c>
      <c r="S8989">
        <v>29.766667000000002</v>
      </c>
      <c r="T8989">
        <v>0</v>
      </c>
      <c r="U8989">
        <v>0</v>
      </c>
    </row>
    <row r="8990" spans="1:21" x14ac:dyDescent="0.25">
      <c r="A8990" t="s">
        <v>33727</v>
      </c>
      <c r="B8990">
        <v>1</v>
      </c>
      <c r="C8990" t="s">
        <v>79</v>
      </c>
      <c r="D8990" t="s">
        <v>117</v>
      </c>
      <c r="E8990" t="s">
        <v>33728</v>
      </c>
      <c r="F8990" t="s">
        <v>3531</v>
      </c>
      <c r="G8990" t="s">
        <v>72</v>
      </c>
      <c r="H8990" t="s">
        <v>129</v>
      </c>
      <c r="I8990" t="s">
        <v>22</v>
      </c>
      <c r="J8990" t="s">
        <v>141</v>
      </c>
      <c r="K8990" t="s">
        <v>33729</v>
      </c>
      <c r="L8990" t="s">
        <v>33730</v>
      </c>
      <c r="M8990">
        <v>1.966111111</v>
      </c>
      <c r="N8990">
        <v>0</v>
      </c>
      <c r="O8990">
        <v>0</v>
      </c>
      <c r="P8990">
        <v>34</v>
      </c>
      <c r="Q8990">
        <v>46</v>
      </c>
      <c r="R8990">
        <v>0</v>
      </c>
      <c r="S8990">
        <v>0</v>
      </c>
      <c r="T8990">
        <v>66.847778000000005</v>
      </c>
      <c r="U8990">
        <v>90.441111000000006</v>
      </c>
    </row>
    <row r="8991" spans="1:21" x14ac:dyDescent="0.25">
      <c r="A8991" t="s">
        <v>33731</v>
      </c>
      <c r="B8991">
        <v>1</v>
      </c>
      <c r="C8991" t="s">
        <v>79</v>
      </c>
      <c r="D8991" t="s">
        <v>117</v>
      </c>
      <c r="E8991" t="s">
        <v>33728</v>
      </c>
      <c r="F8991" t="s">
        <v>140</v>
      </c>
      <c r="G8991" t="s">
        <v>72</v>
      </c>
      <c r="H8991" t="s">
        <v>129</v>
      </c>
      <c r="I8991" t="s">
        <v>22</v>
      </c>
      <c r="J8991" t="s">
        <v>141</v>
      </c>
      <c r="K8991" t="s">
        <v>33732</v>
      </c>
      <c r="L8991" t="s">
        <v>27866</v>
      </c>
      <c r="M8991">
        <v>2.3558333330000001</v>
      </c>
      <c r="N8991">
        <v>0</v>
      </c>
      <c r="O8991">
        <v>0</v>
      </c>
      <c r="P8991">
        <v>34</v>
      </c>
      <c r="Q8991">
        <v>46</v>
      </c>
      <c r="R8991">
        <v>0</v>
      </c>
      <c r="S8991">
        <v>0</v>
      </c>
      <c r="T8991">
        <v>80.098332999999997</v>
      </c>
      <c r="U8991">
        <v>108.36833300000001</v>
      </c>
    </row>
    <row r="8992" spans="1:21" x14ac:dyDescent="0.25">
      <c r="A8992" t="s">
        <v>33733</v>
      </c>
      <c r="B8992">
        <v>1</v>
      </c>
      <c r="C8992" t="s">
        <v>79</v>
      </c>
      <c r="D8992" t="s">
        <v>117</v>
      </c>
      <c r="E8992" t="s">
        <v>33728</v>
      </c>
      <c r="F8992" t="s">
        <v>140</v>
      </c>
      <c r="G8992" t="s">
        <v>72</v>
      </c>
      <c r="H8992" t="s">
        <v>129</v>
      </c>
      <c r="I8992" t="s">
        <v>22</v>
      </c>
      <c r="J8992" t="s">
        <v>141</v>
      </c>
      <c r="K8992" t="s">
        <v>33734</v>
      </c>
      <c r="L8992" t="s">
        <v>33735</v>
      </c>
      <c r="M8992">
        <v>0.58194444400000001</v>
      </c>
      <c r="N8992">
        <v>0</v>
      </c>
      <c r="O8992">
        <v>0</v>
      </c>
      <c r="P8992">
        <v>34</v>
      </c>
      <c r="Q8992">
        <v>46</v>
      </c>
      <c r="R8992">
        <v>0</v>
      </c>
      <c r="S8992">
        <v>0</v>
      </c>
      <c r="T8992">
        <v>19.786110999999998</v>
      </c>
      <c r="U8992">
        <v>26.769444</v>
      </c>
    </row>
    <row r="8993" spans="1:21" x14ac:dyDescent="0.25">
      <c r="A8993" t="s">
        <v>33736</v>
      </c>
      <c r="B8993">
        <v>1</v>
      </c>
      <c r="C8993" t="s">
        <v>79</v>
      </c>
      <c r="D8993" t="s">
        <v>117</v>
      </c>
      <c r="E8993" t="s">
        <v>33737</v>
      </c>
      <c r="F8993" t="s">
        <v>140</v>
      </c>
      <c r="G8993" t="s">
        <v>72</v>
      </c>
      <c r="H8993" t="s">
        <v>129</v>
      </c>
      <c r="I8993" t="s">
        <v>22</v>
      </c>
      <c r="J8993" t="s">
        <v>141</v>
      </c>
      <c r="K8993" t="s">
        <v>33738</v>
      </c>
      <c r="L8993" t="s">
        <v>33739</v>
      </c>
      <c r="M8993">
        <v>0.85666666599999997</v>
      </c>
      <c r="N8993">
        <v>0</v>
      </c>
      <c r="O8993">
        <v>0</v>
      </c>
      <c r="P8993">
        <v>34</v>
      </c>
      <c r="Q8993">
        <v>46</v>
      </c>
      <c r="R8993">
        <v>0</v>
      </c>
      <c r="S8993">
        <v>0</v>
      </c>
      <c r="T8993">
        <v>29.126667000000001</v>
      </c>
      <c r="U8993">
        <v>39.406666999999999</v>
      </c>
    </row>
    <row r="8994" spans="1:21" x14ac:dyDescent="0.25">
      <c r="A8994" t="s">
        <v>33740</v>
      </c>
      <c r="B8994">
        <v>1</v>
      </c>
      <c r="C8994" t="s">
        <v>79</v>
      </c>
      <c r="D8994" t="s">
        <v>117</v>
      </c>
      <c r="E8994" t="s">
        <v>33741</v>
      </c>
      <c r="F8994" t="s">
        <v>5012</v>
      </c>
      <c r="G8994" t="s">
        <v>72</v>
      </c>
      <c r="H8994" t="s">
        <v>129</v>
      </c>
      <c r="I8994" t="s">
        <v>22</v>
      </c>
      <c r="J8994" t="s">
        <v>141</v>
      </c>
      <c r="K8994" t="s">
        <v>33742</v>
      </c>
      <c r="L8994" t="s">
        <v>4248</v>
      </c>
      <c r="M8994">
        <v>1.220555555</v>
      </c>
      <c r="N8994">
        <v>0</v>
      </c>
      <c r="O8994">
        <v>0</v>
      </c>
      <c r="P8994">
        <v>10</v>
      </c>
      <c r="Q8994">
        <v>30</v>
      </c>
      <c r="R8994">
        <v>0</v>
      </c>
      <c r="S8994">
        <v>0</v>
      </c>
      <c r="T8994">
        <v>12.205556</v>
      </c>
      <c r="U8994">
        <v>36.616667</v>
      </c>
    </row>
    <row r="8995" spans="1:21" x14ac:dyDescent="0.25">
      <c r="A8995" t="s">
        <v>33743</v>
      </c>
      <c r="B8995">
        <v>1</v>
      </c>
      <c r="C8995" t="s">
        <v>79</v>
      </c>
      <c r="D8995" t="s">
        <v>117</v>
      </c>
      <c r="E8995" t="s">
        <v>33737</v>
      </c>
      <c r="F8995" t="s">
        <v>140</v>
      </c>
      <c r="G8995" t="s">
        <v>72</v>
      </c>
      <c r="H8995" t="s">
        <v>129</v>
      </c>
      <c r="I8995" t="s">
        <v>22</v>
      </c>
      <c r="J8995" t="s">
        <v>141</v>
      </c>
      <c r="K8995" t="s">
        <v>33744</v>
      </c>
      <c r="L8995" t="s">
        <v>33745</v>
      </c>
      <c r="M8995">
        <v>2.0686111110000001</v>
      </c>
      <c r="N8995">
        <v>0</v>
      </c>
      <c r="O8995">
        <v>0</v>
      </c>
      <c r="P8995">
        <v>27</v>
      </c>
      <c r="Q8995">
        <v>46</v>
      </c>
      <c r="R8995">
        <v>0</v>
      </c>
      <c r="S8995">
        <v>0</v>
      </c>
      <c r="T8995">
        <v>55.852499999999999</v>
      </c>
      <c r="U8995">
        <v>95.156110999999996</v>
      </c>
    </row>
    <row r="8996" spans="1:21" x14ac:dyDescent="0.25">
      <c r="A8996" t="s">
        <v>33746</v>
      </c>
      <c r="B8996">
        <v>1</v>
      </c>
      <c r="C8996" t="s">
        <v>79</v>
      </c>
      <c r="D8996" t="s">
        <v>117</v>
      </c>
      <c r="E8996" t="s">
        <v>33747</v>
      </c>
      <c r="F8996" t="s">
        <v>6456</v>
      </c>
      <c r="G8996" t="s">
        <v>72</v>
      </c>
      <c r="H8996" t="s">
        <v>129</v>
      </c>
      <c r="I8996" t="s">
        <v>22</v>
      </c>
      <c r="J8996" t="s">
        <v>141</v>
      </c>
      <c r="K8996" t="s">
        <v>33748</v>
      </c>
      <c r="L8996" t="s">
        <v>33749</v>
      </c>
      <c r="M8996">
        <v>0.96722222199999996</v>
      </c>
      <c r="N8996">
        <v>0</v>
      </c>
      <c r="O8996">
        <v>0</v>
      </c>
      <c r="P8996">
        <v>0</v>
      </c>
      <c r="Q8996">
        <v>15</v>
      </c>
      <c r="R8996">
        <v>0</v>
      </c>
      <c r="S8996">
        <v>0</v>
      </c>
      <c r="T8996">
        <v>0</v>
      </c>
      <c r="U8996">
        <v>14.508333</v>
      </c>
    </row>
    <row r="8997" spans="1:21" x14ac:dyDescent="0.25">
      <c r="A8997" t="s">
        <v>33750</v>
      </c>
      <c r="B8997">
        <v>1</v>
      </c>
      <c r="C8997" t="s">
        <v>79</v>
      </c>
      <c r="D8997" t="s">
        <v>117</v>
      </c>
      <c r="E8997" t="s">
        <v>33751</v>
      </c>
      <c r="F8997" t="s">
        <v>5470</v>
      </c>
      <c r="G8997" t="s">
        <v>71</v>
      </c>
      <c r="H8997" t="s">
        <v>129</v>
      </c>
      <c r="I8997" t="s">
        <v>22</v>
      </c>
      <c r="J8997" t="s">
        <v>141</v>
      </c>
      <c r="K8997" t="s">
        <v>33752</v>
      </c>
      <c r="L8997" t="s">
        <v>33753</v>
      </c>
      <c r="M8997">
        <v>0.84777777700000001</v>
      </c>
      <c r="N8997">
        <v>0</v>
      </c>
      <c r="O8997">
        <v>0</v>
      </c>
      <c r="P8997">
        <v>0</v>
      </c>
      <c r="Q8997">
        <v>15</v>
      </c>
      <c r="R8997">
        <v>0</v>
      </c>
      <c r="S8997">
        <v>0</v>
      </c>
      <c r="T8997">
        <v>0</v>
      </c>
      <c r="U8997">
        <v>12.716666999999999</v>
      </c>
    </row>
    <row r="8998" spans="1:21" x14ac:dyDescent="0.25">
      <c r="A8998" t="s">
        <v>33754</v>
      </c>
      <c r="B8998">
        <v>1</v>
      </c>
      <c r="C8998" t="s">
        <v>79</v>
      </c>
      <c r="D8998" t="s">
        <v>117</v>
      </c>
      <c r="E8998" t="s">
        <v>33741</v>
      </c>
      <c r="F8998" t="s">
        <v>3423</v>
      </c>
      <c r="G8998" t="s">
        <v>72</v>
      </c>
      <c r="H8998" t="s">
        <v>129</v>
      </c>
      <c r="I8998" t="s">
        <v>22</v>
      </c>
      <c r="J8998" t="s">
        <v>141</v>
      </c>
      <c r="K8998" t="s">
        <v>33755</v>
      </c>
      <c r="L8998" t="s">
        <v>33756</v>
      </c>
      <c r="M8998">
        <v>1.0536111109999999</v>
      </c>
      <c r="N8998">
        <v>0</v>
      </c>
      <c r="O8998">
        <v>0</v>
      </c>
      <c r="P8998">
        <v>10</v>
      </c>
      <c r="Q8998">
        <v>30</v>
      </c>
      <c r="R8998">
        <v>0</v>
      </c>
      <c r="S8998">
        <v>0</v>
      </c>
      <c r="T8998">
        <v>10.536111</v>
      </c>
      <c r="U8998">
        <v>31.608332999999998</v>
      </c>
    </row>
    <row r="8999" spans="1:21" x14ac:dyDescent="0.25">
      <c r="A8999" t="s">
        <v>33757</v>
      </c>
      <c r="B8999">
        <v>1</v>
      </c>
      <c r="C8999" t="s">
        <v>79</v>
      </c>
      <c r="D8999" t="s">
        <v>117</v>
      </c>
      <c r="E8999" t="s">
        <v>33758</v>
      </c>
      <c r="F8999" t="s">
        <v>5012</v>
      </c>
      <c r="G8999" t="s">
        <v>72</v>
      </c>
      <c r="H8999" t="s">
        <v>129</v>
      </c>
      <c r="I8999" t="s">
        <v>22</v>
      </c>
      <c r="J8999" t="s">
        <v>141</v>
      </c>
      <c r="K8999" t="s">
        <v>33759</v>
      </c>
      <c r="L8999" t="s">
        <v>33760</v>
      </c>
      <c r="M8999">
        <v>0.97611111100000003</v>
      </c>
      <c r="N8999">
        <v>0</v>
      </c>
      <c r="O8999">
        <v>0</v>
      </c>
      <c r="P8999">
        <v>6</v>
      </c>
      <c r="Q8999">
        <v>9</v>
      </c>
      <c r="R8999">
        <v>0</v>
      </c>
      <c r="S8999">
        <v>0</v>
      </c>
      <c r="T8999">
        <v>5.8566669999999998</v>
      </c>
      <c r="U8999">
        <v>8.7850000000000001</v>
      </c>
    </row>
    <row r="9000" spans="1:21" x14ac:dyDescent="0.25">
      <c r="A9000" t="s">
        <v>33761</v>
      </c>
      <c r="B9000">
        <v>1</v>
      </c>
      <c r="C9000" t="s">
        <v>79</v>
      </c>
      <c r="D9000" t="s">
        <v>117</v>
      </c>
      <c r="E9000" t="s">
        <v>33762</v>
      </c>
      <c r="F9000" t="s">
        <v>6456</v>
      </c>
      <c r="G9000" t="s">
        <v>72</v>
      </c>
      <c r="H9000" t="s">
        <v>129</v>
      </c>
      <c r="I9000" t="s">
        <v>22</v>
      </c>
      <c r="J9000" t="s">
        <v>141</v>
      </c>
      <c r="K9000" t="s">
        <v>33763</v>
      </c>
      <c r="L9000" t="s">
        <v>33764</v>
      </c>
      <c r="M9000">
        <v>0.72472222200000003</v>
      </c>
      <c r="N9000">
        <v>0</v>
      </c>
      <c r="O9000">
        <v>0</v>
      </c>
      <c r="P9000">
        <v>0</v>
      </c>
      <c r="Q9000">
        <v>8</v>
      </c>
      <c r="R9000">
        <v>0</v>
      </c>
      <c r="S9000">
        <v>0</v>
      </c>
      <c r="T9000">
        <v>0</v>
      </c>
      <c r="U9000">
        <v>5.7977780000000001</v>
      </c>
    </row>
    <row r="9001" spans="1:21" x14ac:dyDescent="0.25">
      <c r="A9001" t="s">
        <v>33765</v>
      </c>
      <c r="B9001">
        <v>1</v>
      </c>
      <c r="C9001" t="s">
        <v>79</v>
      </c>
      <c r="D9001" t="s">
        <v>117</v>
      </c>
      <c r="E9001" t="s">
        <v>33710</v>
      </c>
      <c r="F9001" t="s">
        <v>6456</v>
      </c>
      <c r="G9001" t="s">
        <v>72</v>
      </c>
      <c r="H9001" t="s">
        <v>129</v>
      </c>
      <c r="I9001" t="s">
        <v>22</v>
      </c>
      <c r="J9001" t="s">
        <v>141</v>
      </c>
      <c r="K9001" t="s">
        <v>33766</v>
      </c>
      <c r="L9001" t="s">
        <v>33767</v>
      </c>
      <c r="M9001">
        <v>1.258888888</v>
      </c>
      <c r="N9001">
        <v>0</v>
      </c>
      <c r="O9001">
        <v>0</v>
      </c>
      <c r="P9001">
        <v>0</v>
      </c>
      <c r="Q9001">
        <v>10</v>
      </c>
      <c r="R9001">
        <v>0</v>
      </c>
      <c r="S9001">
        <v>0</v>
      </c>
      <c r="T9001">
        <v>0</v>
      </c>
      <c r="U9001">
        <v>12.588889</v>
      </c>
    </row>
    <row r="9002" spans="1:21" x14ac:dyDescent="0.25">
      <c r="A9002" t="s">
        <v>33768</v>
      </c>
      <c r="B9002">
        <v>1</v>
      </c>
      <c r="C9002" t="s">
        <v>79</v>
      </c>
      <c r="D9002" t="s">
        <v>117</v>
      </c>
      <c r="E9002" t="s">
        <v>33762</v>
      </c>
      <c r="F9002" t="s">
        <v>5972</v>
      </c>
      <c r="G9002" t="s">
        <v>72</v>
      </c>
      <c r="H9002" t="s">
        <v>129</v>
      </c>
      <c r="I9002" t="s">
        <v>22</v>
      </c>
      <c r="J9002" t="s">
        <v>141</v>
      </c>
      <c r="K9002" t="s">
        <v>33769</v>
      </c>
      <c r="L9002" t="s">
        <v>33770</v>
      </c>
      <c r="M9002">
        <v>0.84527777699999995</v>
      </c>
      <c r="N9002">
        <v>0</v>
      </c>
      <c r="O9002">
        <v>0</v>
      </c>
      <c r="P9002">
        <v>0</v>
      </c>
      <c r="Q9002">
        <v>8</v>
      </c>
      <c r="R9002">
        <v>0</v>
      </c>
      <c r="S9002">
        <v>0</v>
      </c>
      <c r="T9002">
        <v>0</v>
      </c>
      <c r="U9002">
        <v>6.7622220000000004</v>
      </c>
    </row>
    <row r="9003" spans="1:21" x14ac:dyDescent="0.25">
      <c r="A9003" t="s">
        <v>33771</v>
      </c>
      <c r="B9003">
        <v>1</v>
      </c>
      <c r="C9003" t="s">
        <v>79</v>
      </c>
      <c r="D9003" t="s">
        <v>117</v>
      </c>
      <c r="E9003" t="s">
        <v>33772</v>
      </c>
      <c r="F9003" t="s">
        <v>4986</v>
      </c>
      <c r="G9003" t="s">
        <v>71</v>
      </c>
      <c r="H9003" t="s">
        <v>129</v>
      </c>
      <c r="I9003" t="s">
        <v>22</v>
      </c>
      <c r="J9003" t="s">
        <v>141</v>
      </c>
      <c r="K9003" t="s">
        <v>33773</v>
      </c>
      <c r="L9003" t="s">
        <v>33774</v>
      </c>
      <c r="M9003">
        <v>0.72527777699999996</v>
      </c>
      <c r="N9003">
        <v>0</v>
      </c>
      <c r="O9003">
        <v>139</v>
      </c>
      <c r="P9003">
        <v>0</v>
      </c>
      <c r="Q9003">
        <v>0</v>
      </c>
      <c r="R9003">
        <v>0</v>
      </c>
      <c r="S9003">
        <v>100.81361099999999</v>
      </c>
      <c r="T9003">
        <v>0</v>
      </c>
      <c r="U9003">
        <v>0</v>
      </c>
    </row>
    <row r="9004" spans="1:21" x14ac:dyDescent="0.25">
      <c r="A9004" t="s">
        <v>33775</v>
      </c>
      <c r="B9004">
        <v>1</v>
      </c>
      <c r="C9004" t="s">
        <v>79</v>
      </c>
      <c r="D9004" t="s">
        <v>117</v>
      </c>
      <c r="E9004" t="s">
        <v>33728</v>
      </c>
      <c r="F9004" t="s">
        <v>140</v>
      </c>
      <c r="G9004" t="s">
        <v>72</v>
      </c>
      <c r="H9004" t="s">
        <v>129</v>
      </c>
      <c r="I9004" t="s">
        <v>22</v>
      </c>
      <c r="J9004" t="s">
        <v>141</v>
      </c>
      <c r="K9004" t="s">
        <v>33776</v>
      </c>
      <c r="L9004" t="s">
        <v>33777</v>
      </c>
      <c r="M9004">
        <v>0.66249999999999998</v>
      </c>
      <c r="N9004">
        <v>0</v>
      </c>
      <c r="O9004">
        <v>0</v>
      </c>
      <c r="P9004">
        <v>34</v>
      </c>
      <c r="Q9004">
        <v>46</v>
      </c>
      <c r="R9004">
        <v>0</v>
      </c>
      <c r="S9004">
        <v>0</v>
      </c>
      <c r="T9004">
        <v>22.524999999999999</v>
      </c>
      <c r="U9004">
        <v>30.475000000000001</v>
      </c>
    </row>
    <row r="9005" spans="1:21" x14ac:dyDescent="0.25">
      <c r="A9005" t="s">
        <v>33778</v>
      </c>
      <c r="B9005">
        <v>1</v>
      </c>
      <c r="C9005" t="s">
        <v>79</v>
      </c>
      <c r="D9005" t="s">
        <v>117</v>
      </c>
      <c r="E9005" t="s">
        <v>33779</v>
      </c>
      <c r="F9005" t="s">
        <v>4991</v>
      </c>
      <c r="G9005" t="s">
        <v>71</v>
      </c>
      <c r="H9005" t="s">
        <v>129</v>
      </c>
      <c r="I9005" t="s">
        <v>22</v>
      </c>
      <c r="J9005" t="s">
        <v>141</v>
      </c>
      <c r="K9005" t="s">
        <v>33780</v>
      </c>
      <c r="L9005" t="s">
        <v>33781</v>
      </c>
      <c r="M9005">
        <v>1.5766666659999999</v>
      </c>
      <c r="N9005">
        <v>0</v>
      </c>
      <c r="O9005">
        <v>2</v>
      </c>
      <c r="P9005">
        <v>0</v>
      </c>
      <c r="Q9005">
        <v>0</v>
      </c>
      <c r="R9005">
        <v>0</v>
      </c>
      <c r="S9005">
        <v>3.1533329999999999</v>
      </c>
      <c r="T9005">
        <v>0</v>
      </c>
      <c r="U9005">
        <v>0</v>
      </c>
    </row>
    <row r="9006" spans="1:21" x14ac:dyDescent="0.25">
      <c r="A9006" t="s">
        <v>33782</v>
      </c>
      <c r="B9006">
        <v>1</v>
      </c>
      <c r="C9006" t="s">
        <v>78</v>
      </c>
      <c r="D9006" t="s">
        <v>84</v>
      </c>
      <c r="E9006" t="s">
        <v>33783</v>
      </c>
      <c r="F9006" t="s">
        <v>4991</v>
      </c>
      <c r="G9006" t="s">
        <v>71</v>
      </c>
      <c r="H9006" t="s">
        <v>129</v>
      </c>
      <c r="I9006" t="s">
        <v>22</v>
      </c>
      <c r="J9006" t="s">
        <v>141</v>
      </c>
      <c r="K9006" t="s">
        <v>33784</v>
      </c>
      <c r="L9006" t="s">
        <v>33785</v>
      </c>
      <c r="M9006">
        <v>0.89833333299999996</v>
      </c>
      <c r="N9006">
        <v>0</v>
      </c>
      <c r="O9006">
        <v>2</v>
      </c>
      <c r="P9006">
        <v>0</v>
      </c>
      <c r="Q9006">
        <v>0</v>
      </c>
      <c r="R9006">
        <v>0</v>
      </c>
      <c r="S9006">
        <v>1.796667</v>
      </c>
      <c r="T9006">
        <v>0</v>
      </c>
      <c r="U9006">
        <v>0</v>
      </c>
    </row>
    <row r="9007" spans="1:21" x14ac:dyDescent="0.25">
      <c r="A9007" t="s">
        <v>33786</v>
      </c>
      <c r="B9007">
        <v>1</v>
      </c>
      <c r="C9007" t="s">
        <v>78</v>
      </c>
      <c r="D9007" t="s">
        <v>84</v>
      </c>
      <c r="E9007" t="s">
        <v>33787</v>
      </c>
      <c r="F9007" t="s">
        <v>4996</v>
      </c>
      <c r="G9007" t="s">
        <v>71</v>
      </c>
      <c r="H9007" t="s">
        <v>129</v>
      </c>
      <c r="I9007" t="s">
        <v>22</v>
      </c>
      <c r="J9007" t="s">
        <v>141</v>
      </c>
      <c r="K9007" t="s">
        <v>33788</v>
      </c>
      <c r="L9007" t="s">
        <v>33789</v>
      </c>
      <c r="M9007">
        <v>1.273055555</v>
      </c>
      <c r="N9007">
        <v>0</v>
      </c>
      <c r="O9007">
        <v>15</v>
      </c>
      <c r="P9007">
        <v>0</v>
      </c>
      <c r="Q9007">
        <v>0</v>
      </c>
      <c r="R9007">
        <v>0</v>
      </c>
      <c r="S9007">
        <v>19.095832999999999</v>
      </c>
      <c r="T9007">
        <v>0</v>
      </c>
      <c r="U9007">
        <v>0</v>
      </c>
    </row>
    <row r="9008" spans="1:21" x14ac:dyDescent="0.25">
      <c r="A9008" t="s">
        <v>33790</v>
      </c>
      <c r="B9008">
        <v>1</v>
      </c>
      <c r="C9008" t="s">
        <v>79</v>
      </c>
      <c r="D9008" t="s">
        <v>114</v>
      </c>
      <c r="E9008" t="s">
        <v>33791</v>
      </c>
      <c r="F9008" t="s">
        <v>5879</v>
      </c>
      <c r="G9008" t="s">
        <v>71</v>
      </c>
      <c r="H9008" t="s">
        <v>129</v>
      </c>
      <c r="I9008" t="s">
        <v>22</v>
      </c>
      <c r="J9008" t="s">
        <v>141</v>
      </c>
      <c r="K9008" t="s">
        <v>33792</v>
      </c>
      <c r="L9008" t="s">
        <v>33793</v>
      </c>
      <c r="M9008">
        <v>1.62</v>
      </c>
      <c r="N9008">
        <v>0</v>
      </c>
      <c r="O9008">
        <v>0</v>
      </c>
      <c r="P9008">
        <v>1</v>
      </c>
      <c r="Q9008">
        <v>35</v>
      </c>
      <c r="R9008">
        <v>0</v>
      </c>
      <c r="S9008">
        <v>0</v>
      </c>
      <c r="T9008">
        <v>1.62</v>
      </c>
      <c r="U9008">
        <v>56.7</v>
      </c>
    </row>
    <row r="9009" spans="1:21" x14ac:dyDescent="0.25">
      <c r="A9009" t="s">
        <v>33794</v>
      </c>
      <c r="B9009">
        <v>1</v>
      </c>
      <c r="C9009" t="s">
        <v>79</v>
      </c>
      <c r="D9009" t="s">
        <v>114</v>
      </c>
      <c r="E9009" t="s">
        <v>33795</v>
      </c>
      <c r="F9009" t="s">
        <v>5012</v>
      </c>
      <c r="G9009" t="s">
        <v>72</v>
      </c>
      <c r="H9009" t="s">
        <v>129</v>
      </c>
      <c r="I9009" t="s">
        <v>22</v>
      </c>
      <c r="J9009" t="s">
        <v>141</v>
      </c>
      <c r="K9009" t="s">
        <v>2778</v>
      </c>
      <c r="L9009" t="s">
        <v>33796</v>
      </c>
      <c r="M9009">
        <v>1.1950000000000001</v>
      </c>
      <c r="N9009">
        <v>0</v>
      </c>
      <c r="O9009">
        <v>0</v>
      </c>
      <c r="P9009">
        <v>1</v>
      </c>
      <c r="Q9009">
        <v>11</v>
      </c>
      <c r="R9009">
        <v>0</v>
      </c>
      <c r="S9009">
        <v>0</v>
      </c>
      <c r="T9009">
        <v>1.1950000000000001</v>
      </c>
      <c r="U9009">
        <v>13.145</v>
      </c>
    </row>
    <row r="9010" spans="1:21" x14ac:dyDescent="0.25">
      <c r="A9010" t="s">
        <v>33797</v>
      </c>
      <c r="B9010">
        <v>1</v>
      </c>
      <c r="C9010" t="s">
        <v>79</v>
      </c>
      <c r="D9010" t="s">
        <v>109</v>
      </c>
      <c r="E9010" t="s">
        <v>33798</v>
      </c>
      <c r="F9010" t="s">
        <v>5012</v>
      </c>
      <c r="G9010" t="s">
        <v>72</v>
      </c>
      <c r="H9010" t="s">
        <v>129</v>
      </c>
      <c r="I9010" t="s">
        <v>22</v>
      </c>
      <c r="J9010" t="s">
        <v>141</v>
      </c>
      <c r="K9010" t="s">
        <v>33799</v>
      </c>
      <c r="L9010" t="s">
        <v>33800</v>
      </c>
      <c r="M9010">
        <v>2.9869444440000001</v>
      </c>
      <c r="N9010">
        <v>0</v>
      </c>
      <c r="O9010">
        <v>0</v>
      </c>
      <c r="P9010">
        <v>12</v>
      </c>
      <c r="Q9010">
        <v>58</v>
      </c>
      <c r="R9010">
        <v>0</v>
      </c>
      <c r="S9010">
        <v>0</v>
      </c>
      <c r="T9010">
        <v>35.843333000000001</v>
      </c>
      <c r="U9010">
        <v>173.24277799999999</v>
      </c>
    </row>
    <row r="9011" spans="1:21" x14ac:dyDescent="0.25">
      <c r="A9011" t="s">
        <v>33801</v>
      </c>
      <c r="B9011">
        <v>1</v>
      </c>
      <c r="C9011" t="s">
        <v>79</v>
      </c>
      <c r="D9011" t="s">
        <v>113</v>
      </c>
      <c r="E9011" t="s">
        <v>33802</v>
      </c>
      <c r="F9011" t="s">
        <v>5012</v>
      </c>
      <c r="G9011" t="s">
        <v>72</v>
      </c>
      <c r="H9011" t="s">
        <v>129</v>
      </c>
      <c r="I9011" t="s">
        <v>22</v>
      </c>
      <c r="J9011" t="s">
        <v>141</v>
      </c>
      <c r="K9011" t="s">
        <v>33803</v>
      </c>
      <c r="L9011" t="s">
        <v>33804</v>
      </c>
      <c r="M9011">
        <v>4.3436111110000004</v>
      </c>
      <c r="N9011">
        <v>0</v>
      </c>
      <c r="O9011">
        <v>125</v>
      </c>
      <c r="P9011">
        <v>6</v>
      </c>
      <c r="Q9011">
        <v>5</v>
      </c>
      <c r="R9011">
        <v>0</v>
      </c>
      <c r="S9011">
        <v>542.95138899999995</v>
      </c>
      <c r="T9011">
        <v>26.061667</v>
      </c>
      <c r="U9011">
        <v>21.718056000000001</v>
      </c>
    </row>
    <row r="9012" spans="1:21" x14ac:dyDescent="0.25">
      <c r="A9012" t="s">
        <v>33805</v>
      </c>
      <c r="B9012">
        <v>1</v>
      </c>
      <c r="C9012" t="s">
        <v>79</v>
      </c>
      <c r="D9012" t="s">
        <v>114</v>
      </c>
      <c r="E9012" t="s">
        <v>33806</v>
      </c>
      <c r="F9012" t="s">
        <v>128</v>
      </c>
      <c r="G9012" t="s">
        <v>72</v>
      </c>
      <c r="H9012" t="s">
        <v>129</v>
      </c>
      <c r="I9012" t="s">
        <v>22</v>
      </c>
      <c r="J9012" t="s">
        <v>130</v>
      </c>
      <c r="K9012" t="s">
        <v>33807</v>
      </c>
      <c r="L9012" t="s">
        <v>33808</v>
      </c>
      <c r="M9012">
        <v>1.5902777770000001</v>
      </c>
      <c r="N9012">
        <v>0</v>
      </c>
      <c r="O9012">
        <v>0</v>
      </c>
      <c r="P9012">
        <v>1</v>
      </c>
      <c r="Q9012">
        <v>35</v>
      </c>
      <c r="R9012">
        <v>0</v>
      </c>
      <c r="S9012">
        <v>0</v>
      </c>
      <c r="T9012">
        <v>1.5902780000000001</v>
      </c>
      <c r="U9012">
        <v>55.659722000000002</v>
      </c>
    </row>
    <row r="9013" spans="1:21" x14ac:dyDescent="0.25">
      <c r="A9013" t="s">
        <v>33809</v>
      </c>
      <c r="B9013">
        <v>1</v>
      </c>
      <c r="C9013" t="s">
        <v>79</v>
      </c>
      <c r="D9013" t="s">
        <v>109</v>
      </c>
      <c r="E9013" t="s">
        <v>33810</v>
      </c>
      <c r="F9013" t="s">
        <v>4991</v>
      </c>
      <c r="G9013" t="s">
        <v>71</v>
      </c>
      <c r="H9013" t="s">
        <v>129</v>
      </c>
      <c r="I9013" t="s">
        <v>22</v>
      </c>
      <c r="J9013" t="s">
        <v>141</v>
      </c>
      <c r="K9013" t="s">
        <v>33811</v>
      </c>
      <c r="L9013" t="s">
        <v>33812</v>
      </c>
      <c r="M9013">
        <v>0.60583333299999997</v>
      </c>
      <c r="N9013">
        <v>0</v>
      </c>
      <c r="O9013">
        <v>0</v>
      </c>
      <c r="P9013">
        <v>0</v>
      </c>
      <c r="Q9013">
        <v>1</v>
      </c>
      <c r="R9013">
        <v>0</v>
      </c>
      <c r="S9013">
        <v>0</v>
      </c>
      <c r="T9013">
        <v>0</v>
      </c>
      <c r="U9013">
        <v>0.60583299999999995</v>
      </c>
    </row>
    <row r="9014" spans="1:21" x14ac:dyDescent="0.25">
      <c r="A9014" t="s">
        <v>33813</v>
      </c>
      <c r="B9014">
        <v>1</v>
      </c>
      <c r="C9014" t="s">
        <v>79</v>
      </c>
      <c r="D9014" t="s">
        <v>109</v>
      </c>
      <c r="E9014" t="s">
        <v>33814</v>
      </c>
      <c r="F9014" t="s">
        <v>4991</v>
      </c>
      <c r="G9014" t="s">
        <v>71</v>
      </c>
      <c r="H9014" t="s">
        <v>129</v>
      </c>
      <c r="I9014" t="s">
        <v>22</v>
      </c>
      <c r="J9014" t="s">
        <v>141</v>
      </c>
      <c r="K9014" t="s">
        <v>33815</v>
      </c>
      <c r="L9014" t="s">
        <v>33816</v>
      </c>
      <c r="M9014">
        <v>4.5355555550000002</v>
      </c>
      <c r="N9014">
        <v>0</v>
      </c>
      <c r="O9014">
        <v>0</v>
      </c>
      <c r="P9014">
        <v>0</v>
      </c>
      <c r="Q9014">
        <v>2</v>
      </c>
      <c r="R9014">
        <v>0</v>
      </c>
      <c r="S9014">
        <v>0</v>
      </c>
      <c r="T9014">
        <v>0</v>
      </c>
      <c r="U9014">
        <v>9.0711110000000001</v>
      </c>
    </row>
    <row r="9015" spans="1:21" x14ac:dyDescent="0.25">
      <c r="A9015" t="s">
        <v>33817</v>
      </c>
      <c r="B9015">
        <v>1</v>
      </c>
      <c r="C9015" t="s">
        <v>78</v>
      </c>
      <c r="D9015" t="s">
        <v>103</v>
      </c>
      <c r="E9015" t="s">
        <v>33818</v>
      </c>
      <c r="F9015" t="s">
        <v>150</v>
      </c>
      <c r="G9015" t="s">
        <v>72</v>
      </c>
      <c r="H9015" t="s">
        <v>129</v>
      </c>
      <c r="I9015" t="s">
        <v>22</v>
      </c>
      <c r="J9015" t="s">
        <v>141</v>
      </c>
      <c r="K9015" t="s">
        <v>33819</v>
      </c>
      <c r="L9015" t="s">
        <v>33820</v>
      </c>
      <c r="M9015">
        <v>3.7022222220000001</v>
      </c>
      <c r="N9015">
        <v>0</v>
      </c>
      <c r="O9015">
        <v>0</v>
      </c>
      <c r="P9015">
        <v>2</v>
      </c>
      <c r="Q9015">
        <v>9</v>
      </c>
      <c r="R9015">
        <v>0</v>
      </c>
      <c r="S9015">
        <v>0</v>
      </c>
      <c r="T9015">
        <v>7.4044439999999998</v>
      </c>
      <c r="U9015">
        <v>33.32</v>
      </c>
    </row>
    <row r="9016" spans="1:21" x14ac:dyDescent="0.25">
      <c r="A9016" t="s">
        <v>33821</v>
      </c>
      <c r="B9016">
        <v>1</v>
      </c>
      <c r="C9016" t="s">
        <v>79</v>
      </c>
      <c r="D9016" t="s">
        <v>124</v>
      </c>
      <c r="E9016" t="s">
        <v>33822</v>
      </c>
      <c r="F9016" t="s">
        <v>140</v>
      </c>
      <c r="G9016" t="s">
        <v>72</v>
      </c>
      <c r="H9016" t="s">
        <v>129</v>
      </c>
      <c r="I9016" t="s">
        <v>22</v>
      </c>
      <c r="J9016" t="s">
        <v>141</v>
      </c>
      <c r="K9016" t="s">
        <v>33823</v>
      </c>
      <c r="L9016" t="s">
        <v>33824</v>
      </c>
      <c r="M9016">
        <v>0.95138888799999999</v>
      </c>
      <c r="N9016">
        <v>5</v>
      </c>
      <c r="O9016">
        <v>226</v>
      </c>
      <c r="P9016">
        <v>0</v>
      </c>
      <c r="Q9016">
        <v>0</v>
      </c>
      <c r="R9016">
        <v>4.7569439999999998</v>
      </c>
      <c r="S9016">
        <v>215.01388900000001</v>
      </c>
      <c r="T9016">
        <v>0</v>
      </c>
      <c r="U9016">
        <v>0</v>
      </c>
    </row>
    <row r="9017" spans="1:21" x14ac:dyDescent="0.25">
      <c r="A9017" t="s">
        <v>33825</v>
      </c>
      <c r="B9017">
        <v>1</v>
      </c>
      <c r="C9017" t="s">
        <v>79</v>
      </c>
      <c r="D9017" t="s">
        <v>124</v>
      </c>
      <c r="E9017" t="s">
        <v>33826</v>
      </c>
      <c r="F9017" t="s">
        <v>4996</v>
      </c>
      <c r="G9017" t="s">
        <v>71</v>
      </c>
      <c r="H9017" t="s">
        <v>129</v>
      </c>
      <c r="I9017" t="s">
        <v>22</v>
      </c>
      <c r="J9017" t="s">
        <v>141</v>
      </c>
      <c r="K9017" t="s">
        <v>33827</v>
      </c>
      <c r="L9017" t="s">
        <v>33828</v>
      </c>
      <c r="M9017">
        <v>3.1419444439999999</v>
      </c>
      <c r="N9017">
        <v>0</v>
      </c>
      <c r="O9017">
        <v>12</v>
      </c>
      <c r="P9017">
        <v>0</v>
      </c>
      <c r="Q9017">
        <v>0</v>
      </c>
      <c r="R9017">
        <v>0</v>
      </c>
      <c r="S9017">
        <v>37.703333000000001</v>
      </c>
      <c r="T9017">
        <v>0</v>
      </c>
      <c r="U9017">
        <v>0</v>
      </c>
    </row>
    <row r="9018" spans="1:21" x14ac:dyDescent="0.25">
      <c r="A9018" t="s">
        <v>33829</v>
      </c>
      <c r="B9018">
        <v>1</v>
      </c>
      <c r="C9018" t="s">
        <v>79</v>
      </c>
      <c r="D9018" t="s">
        <v>124</v>
      </c>
      <c r="E9018" t="s">
        <v>33830</v>
      </c>
      <c r="F9018" t="s">
        <v>5470</v>
      </c>
      <c r="G9018" t="s">
        <v>71</v>
      </c>
      <c r="H9018" t="s">
        <v>129</v>
      </c>
      <c r="I9018" t="s">
        <v>22</v>
      </c>
      <c r="J9018" t="s">
        <v>141</v>
      </c>
      <c r="K9018" t="s">
        <v>33831</v>
      </c>
      <c r="L9018" t="s">
        <v>33832</v>
      </c>
      <c r="M9018">
        <v>1.013055555</v>
      </c>
      <c r="N9018">
        <v>0</v>
      </c>
      <c r="O9018">
        <v>7</v>
      </c>
      <c r="P9018">
        <v>0</v>
      </c>
      <c r="Q9018">
        <v>0</v>
      </c>
      <c r="R9018">
        <v>0</v>
      </c>
      <c r="S9018">
        <v>7.0913890000000004</v>
      </c>
      <c r="T9018">
        <v>0</v>
      </c>
      <c r="U9018">
        <v>0</v>
      </c>
    </row>
    <row r="9019" spans="1:21" x14ac:dyDescent="0.25">
      <c r="A9019" t="s">
        <v>33833</v>
      </c>
      <c r="B9019">
        <v>1</v>
      </c>
      <c r="C9019" t="s">
        <v>79</v>
      </c>
      <c r="D9019" t="s">
        <v>124</v>
      </c>
      <c r="E9019" t="s">
        <v>33834</v>
      </c>
      <c r="F9019" t="s">
        <v>6570</v>
      </c>
      <c r="G9019" t="s">
        <v>72</v>
      </c>
      <c r="H9019" t="s">
        <v>129</v>
      </c>
      <c r="I9019" t="s">
        <v>22</v>
      </c>
      <c r="J9019" t="s">
        <v>141</v>
      </c>
      <c r="K9019" t="s">
        <v>33835</v>
      </c>
      <c r="L9019" t="s">
        <v>33836</v>
      </c>
      <c r="M9019">
        <v>0.271666666</v>
      </c>
      <c r="N9019">
        <v>1</v>
      </c>
      <c r="O9019">
        <v>55</v>
      </c>
      <c r="P9019">
        <v>0</v>
      </c>
      <c r="Q9019">
        <v>0</v>
      </c>
      <c r="R9019">
        <v>0.27166699999999999</v>
      </c>
      <c r="S9019">
        <v>14.941667000000001</v>
      </c>
      <c r="T9019">
        <v>0</v>
      </c>
      <c r="U9019">
        <v>0</v>
      </c>
    </row>
    <row r="9020" spans="1:21" x14ac:dyDescent="0.25">
      <c r="A9020" t="s">
        <v>33837</v>
      </c>
      <c r="B9020">
        <v>1</v>
      </c>
      <c r="C9020" t="s">
        <v>79</v>
      </c>
      <c r="D9020" t="s">
        <v>124</v>
      </c>
      <c r="E9020" t="s">
        <v>33838</v>
      </c>
      <c r="F9020" t="s">
        <v>5470</v>
      </c>
      <c r="G9020" t="s">
        <v>71</v>
      </c>
      <c r="H9020" t="s">
        <v>129</v>
      </c>
      <c r="I9020" t="s">
        <v>22</v>
      </c>
      <c r="J9020" t="s">
        <v>141</v>
      </c>
      <c r="K9020" t="s">
        <v>33839</v>
      </c>
      <c r="L9020" t="s">
        <v>33840</v>
      </c>
      <c r="M9020">
        <v>1.757222222</v>
      </c>
      <c r="N9020">
        <v>1</v>
      </c>
      <c r="O9020">
        <v>74</v>
      </c>
      <c r="P9020">
        <v>0</v>
      </c>
      <c r="Q9020">
        <v>1</v>
      </c>
      <c r="R9020">
        <v>1.7572220000000001</v>
      </c>
      <c r="S9020">
        <v>130.03444400000001</v>
      </c>
      <c r="T9020">
        <v>0</v>
      </c>
      <c r="U9020">
        <v>1.7572220000000001</v>
      </c>
    </row>
    <row r="9021" spans="1:21" x14ac:dyDescent="0.25">
      <c r="A9021" t="s">
        <v>33841</v>
      </c>
      <c r="B9021">
        <v>1</v>
      </c>
      <c r="C9021" t="s">
        <v>79</v>
      </c>
      <c r="D9021" t="s">
        <v>124</v>
      </c>
      <c r="E9021" t="s">
        <v>33842</v>
      </c>
      <c r="F9021" t="s">
        <v>4986</v>
      </c>
      <c r="G9021" t="s">
        <v>71</v>
      </c>
      <c r="H9021" t="s">
        <v>129</v>
      </c>
      <c r="I9021" t="s">
        <v>22</v>
      </c>
      <c r="J9021" t="s">
        <v>141</v>
      </c>
      <c r="K9021" t="s">
        <v>33843</v>
      </c>
      <c r="L9021" t="s">
        <v>33844</v>
      </c>
      <c r="M9021">
        <v>6.5263888879999996</v>
      </c>
      <c r="N9021">
        <v>0</v>
      </c>
      <c r="O9021">
        <v>19</v>
      </c>
      <c r="P9021">
        <v>0</v>
      </c>
      <c r="Q9021">
        <v>0</v>
      </c>
      <c r="R9021">
        <v>0</v>
      </c>
      <c r="S9021">
        <v>124.001389</v>
      </c>
      <c r="T9021">
        <v>0</v>
      </c>
      <c r="U9021">
        <v>0</v>
      </c>
    </row>
    <row r="9022" spans="1:21" x14ac:dyDescent="0.25">
      <c r="A9022" t="s">
        <v>33845</v>
      </c>
      <c r="B9022">
        <v>1</v>
      </c>
      <c r="C9022" t="s">
        <v>78</v>
      </c>
      <c r="D9022" t="s">
        <v>100</v>
      </c>
      <c r="E9022" t="s">
        <v>33846</v>
      </c>
      <c r="F9022" t="s">
        <v>5012</v>
      </c>
      <c r="G9022" t="s">
        <v>72</v>
      </c>
      <c r="H9022" t="s">
        <v>129</v>
      </c>
      <c r="I9022" t="s">
        <v>22</v>
      </c>
      <c r="J9022" t="s">
        <v>141</v>
      </c>
      <c r="K9022" t="s">
        <v>33847</v>
      </c>
      <c r="L9022" t="s">
        <v>33848</v>
      </c>
      <c r="M9022">
        <v>1.5988888880000001</v>
      </c>
      <c r="N9022">
        <v>0</v>
      </c>
      <c r="O9022">
        <v>6</v>
      </c>
      <c r="P9022">
        <v>0</v>
      </c>
      <c r="Q9022">
        <v>3</v>
      </c>
      <c r="R9022">
        <v>0</v>
      </c>
      <c r="S9022">
        <v>9.5933329999999994</v>
      </c>
      <c r="T9022">
        <v>0</v>
      </c>
      <c r="U9022">
        <v>4.7966670000000002</v>
      </c>
    </row>
    <row r="9023" spans="1:21" x14ac:dyDescent="0.25">
      <c r="A9023" t="s">
        <v>33849</v>
      </c>
      <c r="B9023">
        <v>1</v>
      </c>
      <c r="C9023" t="s">
        <v>78</v>
      </c>
      <c r="D9023" t="s">
        <v>100</v>
      </c>
      <c r="E9023" t="s">
        <v>33850</v>
      </c>
      <c r="F9023" t="s">
        <v>5829</v>
      </c>
      <c r="G9023" t="s">
        <v>72</v>
      </c>
      <c r="H9023" t="s">
        <v>129</v>
      </c>
      <c r="I9023" t="s">
        <v>22</v>
      </c>
      <c r="J9023" t="s">
        <v>141</v>
      </c>
      <c r="K9023" t="s">
        <v>33851</v>
      </c>
      <c r="L9023" t="s">
        <v>33852</v>
      </c>
      <c r="M9023">
        <v>1.207222222</v>
      </c>
      <c r="N9023">
        <v>0</v>
      </c>
      <c r="O9023">
        <v>12</v>
      </c>
      <c r="P9023">
        <v>0</v>
      </c>
      <c r="Q9023">
        <v>6</v>
      </c>
      <c r="R9023">
        <v>0</v>
      </c>
      <c r="S9023">
        <v>14.486667000000001</v>
      </c>
      <c r="T9023">
        <v>0</v>
      </c>
      <c r="U9023">
        <v>7.2433329999999998</v>
      </c>
    </row>
    <row r="9024" spans="1:21" x14ac:dyDescent="0.25">
      <c r="A9024" t="s">
        <v>33853</v>
      </c>
      <c r="B9024">
        <v>1</v>
      </c>
      <c r="C9024" t="s">
        <v>78</v>
      </c>
      <c r="D9024" t="s">
        <v>100</v>
      </c>
      <c r="E9024" t="s">
        <v>33854</v>
      </c>
      <c r="F9024" t="s">
        <v>5470</v>
      </c>
      <c r="G9024" t="s">
        <v>71</v>
      </c>
      <c r="H9024" t="s">
        <v>129</v>
      </c>
      <c r="I9024" t="s">
        <v>22</v>
      </c>
      <c r="J9024" t="s">
        <v>141</v>
      </c>
      <c r="K9024" t="s">
        <v>33855</v>
      </c>
      <c r="L9024" t="s">
        <v>33856</v>
      </c>
      <c r="M9024">
        <v>1.682222222</v>
      </c>
      <c r="N9024">
        <v>0</v>
      </c>
      <c r="O9024">
        <v>44</v>
      </c>
      <c r="P9024">
        <v>1</v>
      </c>
      <c r="Q9024">
        <v>3</v>
      </c>
      <c r="R9024">
        <v>0</v>
      </c>
      <c r="S9024">
        <v>74.017778000000007</v>
      </c>
      <c r="T9024">
        <v>1.6822220000000001</v>
      </c>
      <c r="U9024">
        <v>5.0466670000000002</v>
      </c>
    </row>
    <row r="9025" spans="1:21" x14ac:dyDescent="0.25">
      <c r="A9025" t="s">
        <v>33857</v>
      </c>
      <c r="B9025">
        <v>1</v>
      </c>
      <c r="C9025" t="s">
        <v>78</v>
      </c>
      <c r="D9025" t="s">
        <v>100</v>
      </c>
      <c r="E9025" t="s">
        <v>33858</v>
      </c>
      <c r="F9025" t="s">
        <v>5470</v>
      </c>
      <c r="G9025" t="s">
        <v>71</v>
      </c>
      <c r="H9025" t="s">
        <v>129</v>
      </c>
      <c r="I9025" t="s">
        <v>22</v>
      </c>
      <c r="J9025" t="s">
        <v>141</v>
      </c>
      <c r="K9025" t="s">
        <v>33859</v>
      </c>
      <c r="L9025" t="s">
        <v>33860</v>
      </c>
      <c r="M9025">
        <v>1.0425</v>
      </c>
      <c r="N9025">
        <v>0</v>
      </c>
      <c r="O9025">
        <v>4</v>
      </c>
      <c r="P9025">
        <v>1</v>
      </c>
      <c r="Q9025">
        <v>3</v>
      </c>
      <c r="R9025">
        <v>0</v>
      </c>
      <c r="S9025">
        <v>4.17</v>
      </c>
      <c r="T9025">
        <v>1.0425</v>
      </c>
      <c r="U9025">
        <v>3.1274999999999999</v>
      </c>
    </row>
    <row r="9026" spans="1:21" x14ac:dyDescent="0.25">
      <c r="A9026" t="s">
        <v>33861</v>
      </c>
      <c r="B9026">
        <v>1</v>
      </c>
      <c r="C9026" t="s">
        <v>78</v>
      </c>
      <c r="D9026" t="s">
        <v>100</v>
      </c>
      <c r="E9026" t="s">
        <v>33850</v>
      </c>
      <c r="F9026" t="s">
        <v>15386</v>
      </c>
      <c r="G9026" t="s">
        <v>72</v>
      </c>
      <c r="H9026" t="s">
        <v>129</v>
      </c>
      <c r="I9026" t="s">
        <v>22</v>
      </c>
      <c r="J9026" t="s">
        <v>141</v>
      </c>
      <c r="K9026" t="s">
        <v>33862</v>
      </c>
      <c r="L9026" t="s">
        <v>33863</v>
      </c>
      <c r="M9026">
        <v>0.64749999999999996</v>
      </c>
      <c r="N9026">
        <v>0</v>
      </c>
      <c r="O9026">
        <v>12</v>
      </c>
      <c r="P9026">
        <v>0</v>
      </c>
      <c r="Q9026">
        <v>6</v>
      </c>
      <c r="R9026">
        <v>0</v>
      </c>
      <c r="S9026">
        <v>7.77</v>
      </c>
      <c r="T9026">
        <v>0</v>
      </c>
      <c r="U9026">
        <v>3.8849999999999998</v>
      </c>
    </row>
    <row r="9027" spans="1:21" x14ac:dyDescent="0.25">
      <c r="A9027" t="s">
        <v>33864</v>
      </c>
      <c r="B9027">
        <v>1</v>
      </c>
      <c r="C9027" t="s">
        <v>78</v>
      </c>
      <c r="D9027" t="s">
        <v>100</v>
      </c>
      <c r="E9027" t="s">
        <v>33865</v>
      </c>
      <c r="F9027" t="s">
        <v>5470</v>
      </c>
      <c r="G9027" t="s">
        <v>71</v>
      </c>
      <c r="H9027" t="s">
        <v>129</v>
      </c>
      <c r="I9027" t="s">
        <v>22</v>
      </c>
      <c r="J9027" t="s">
        <v>141</v>
      </c>
      <c r="K9027" t="s">
        <v>33866</v>
      </c>
      <c r="L9027" t="s">
        <v>33867</v>
      </c>
      <c r="M9027">
        <v>1.6274999999999999</v>
      </c>
      <c r="N9027">
        <v>0</v>
      </c>
      <c r="O9027">
        <v>111</v>
      </c>
      <c r="P9027">
        <v>1</v>
      </c>
      <c r="Q9027">
        <v>2</v>
      </c>
      <c r="R9027">
        <v>0</v>
      </c>
      <c r="S9027">
        <v>180.6525</v>
      </c>
      <c r="T9027">
        <v>1.6274999999999999</v>
      </c>
      <c r="U9027">
        <v>3.2549999999999999</v>
      </c>
    </row>
    <row r="9028" spans="1:21" x14ac:dyDescent="0.25">
      <c r="A9028" t="s">
        <v>33868</v>
      </c>
      <c r="B9028">
        <v>1</v>
      </c>
      <c r="C9028" t="s">
        <v>78</v>
      </c>
      <c r="D9028" t="s">
        <v>100</v>
      </c>
      <c r="E9028" t="s">
        <v>33854</v>
      </c>
      <c r="F9028" t="s">
        <v>5470</v>
      </c>
      <c r="G9028" t="s">
        <v>71</v>
      </c>
      <c r="H9028" t="s">
        <v>129</v>
      </c>
      <c r="I9028" t="s">
        <v>22</v>
      </c>
      <c r="J9028" t="s">
        <v>141</v>
      </c>
      <c r="K9028" t="s">
        <v>33869</v>
      </c>
      <c r="L9028" t="s">
        <v>33870</v>
      </c>
      <c r="M9028">
        <v>0.66611111099999998</v>
      </c>
      <c r="N9028">
        <v>0</v>
      </c>
      <c r="O9028">
        <v>44</v>
      </c>
      <c r="P9028">
        <v>1</v>
      </c>
      <c r="Q9028">
        <v>3</v>
      </c>
      <c r="R9028">
        <v>0</v>
      </c>
      <c r="S9028">
        <v>29.308889000000001</v>
      </c>
      <c r="T9028">
        <v>0.66611100000000001</v>
      </c>
      <c r="U9028">
        <v>1.9983329999999999</v>
      </c>
    </row>
    <row r="9029" spans="1:21" x14ac:dyDescent="0.25">
      <c r="A9029" t="s">
        <v>33871</v>
      </c>
      <c r="B9029">
        <v>1</v>
      </c>
      <c r="C9029" t="s">
        <v>78</v>
      </c>
      <c r="D9029" t="s">
        <v>99</v>
      </c>
      <c r="E9029" t="s">
        <v>33872</v>
      </c>
      <c r="F9029" t="s">
        <v>3423</v>
      </c>
      <c r="G9029" t="s">
        <v>72</v>
      </c>
      <c r="H9029" t="s">
        <v>129</v>
      </c>
      <c r="I9029" t="s">
        <v>22</v>
      </c>
      <c r="J9029" t="s">
        <v>141</v>
      </c>
      <c r="K9029" t="s">
        <v>33873</v>
      </c>
      <c r="L9029" t="s">
        <v>33874</v>
      </c>
      <c r="M9029">
        <v>1.8991666659999999</v>
      </c>
      <c r="N9029">
        <v>1</v>
      </c>
      <c r="O9029">
        <v>23</v>
      </c>
      <c r="P9029">
        <v>0</v>
      </c>
      <c r="Q9029">
        <v>0</v>
      </c>
      <c r="R9029">
        <v>1.899167</v>
      </c>
      <c r="S9029">
        <v>43.680833</v>
      </c>
      <c r="T9029">
        <v>0</v>
      </c>
      <c r="U9029">
        <v>0</v>
      </c>
    </row>
    <row r="9030" spans="1:21" x14ac:dyDescent="0.25">
      <c r="A9030" t="s">
        <v>33875</v>
      </c>
      <c r="B9030">
        <v>1</v>
      </c>
      <c r="C9030" t="s">
        <v>79</v>
      </c>
      <c r="D9030" t="s">
        <v>109</v>
      </c>
      <c r="E9030" t="s">
        <v>33876</v>
      </c>
      <c r="F9030" t="s">
        <v>5513</v>
      </c>
      <c r="G9030" t="s">
        <v>71</v>
      </c>
      <c r="H9030" t="s">
        <v>129</v>
      </c>
      <c r="I9030" t="s">
        <v>22</v>
      </c>
      <c r="J9030" t="s">
        <v>141</v>
      </c>
      <c r="K9030" t="s">
        <v>33877</v>
      </c>
      <c r="L9030" t="s">
        <v>33878</v>
      </c>
      <c r="M9030">
        <v>1.7666666660000001</v>
      </c>
      <c r="N9030">
        <v>0</v>
      </c>
      <c r="O9030">
        <v>0</v>
      </c>
      <c r="P9030">
        <v>0</v>
      </c>
      <c r="Q9030">
        <v>10</v>
      </c>
      <c r="R9030">
        <v>0</v>
      </c>
      <c r="S9030">
        <v>0</v>
      </c>
      <c r="T9030">
        <v>0</v>
      </c>
      <c r="U9030">
        <v>17.666667</v>
      </c>
    </row>
    <row r="9031" spans="1:21" x14ac:dyDescent="0.25">
      <c r="A9031" t="s">
        <v>33879</v>
      </c>
      <c r="B9031">
        <v>1</v>
      </c>
      <c r="C9031" t="s">
        <v>79</v>
      </c>
      <c r="D9031" t="s">
        <v>109</v>
      </c>
      <c r="E9031" t="s">
        <v>33880</v>
      </c>
      <c r="F9031" t="s">
        <v>5012</v>
      </c>
      <c r="G9031" t="s">
        <v>72</v>
      </c>
      <c r="H9031" t="s">
        <v>129</v>
      </c>
      <c r="I9031" t="s">
        <v>22</v>
      </c>
      <c r="J9031" t="s">
        <v>141</v>
      </c>
      <c r="K9031" t="s">
        <v>33881</v>
      </c>
      <c r="L9031" t="s">
        <v>33882</v>
      </c>
      <c r="M9031">
        <v>4.8730555549999997</v>
      </c>
      <c r="N9031">
        <v>0</v>
      </c>
      <c r="O9031">
        <v>0</v>
      </c>
      <c r="P9031">
        <v>0</v>
      </c>
      <c r="Q9031">
        <v>38</v>
      </c>
      <c r="R9031">
        <v>0</v>
      </c>
      <c r="S9031">
        <v>0</v>
      </c>
      <c r="T9031">
        <v>0</v>
      </c>
      <c r="U9031">
        <v>185.17611099999999</v>
      </c>
    </row>
    <row r="9032" spans="1:21" x14ac:dyDescent="0.25">
      <c r="A9032" t="s">
        <v>33883</v>
      </c>
      <c r="B9032">
        <v>1</v>
      </c>
      <c r="C9032" t="s">
        <v>79</v>
      </c>
      <c r="D9032" t="s">
        <v>109</v>
      </c>
      <c r="E9032" t="s">
        <v>33884</v>
      </c>
      <c r="F9032" t="s">
        <v>4996</v>
      </c>
      <c r="G9032" t="s">
        <v>71</v>
      </c>
      <c r="H9032" t="s">
        <v>129</v>
      </c>
      <c r="I9032" t="s">
        <v>22</v>
      </c>
      <c r="J9032" t="s">
        <v>141</v>
      </c>
      <c r="K9032" t="s">
        <v>21028</v>
      </c>
      <c r="L9032" t="s">
        <v>33885</v>
      </c>
      <c r="M9032">
        <v>2.4125000000000001</v>
      </c>
      <c r="N9032">
        <v>0</v>
      </c>
      <c r="O9032">
        <v>0</v>
      </c>
      <c r="P9032">
        <v>0</v>
      </c>
      <c r="Q9032">
        <v>1</v>
      </c>
      <c r="R9032">
        <v>0</v>
      </c>
      <c r="S9032">
        <v>0</v>
      </c>
      <c r="T9032">
        <v>0</v>
      </c>
      <c r="U9032">
        <v>2.4125000000000001</v>
      </c>
    </row>
    <row r="9033" spans="1:21" x14ac:dyDescent="0.25">
      <c r="A9033" t="s">
        <v>33886</v>
      </c>
      <c r="B9033">
        <v>1</v>
      </c>
      <c r="C9033" t="s">
        <v>79</v>
      </c>
      <c r="D9033" t="s">
        <v>109</v>
      </c>
      <c r="E9033" t="s">
        <v>33887</v>
      </c>
      <c r="F9033" t="s">
        <v>4991</v>
      </c>
      <c r="G9033" t="s">
        <v>71</v>
      </c>
      <c r="H9033" t="s">
        <v>129</v>
      </c>
      <c r="I9033" t="s">
        <v>22</v>
      </c>
      <c r="J9033" t="s">
        <v>141</v>
      </c>
      <c r="K9033" t="s">
        <v>33888</v>
      </c>
      <c r="L9033" t="s">
        <v>33889</v>
      </c>
      <c r="M9033">
        <v>4.1605555550000002</v>
      </c>
      <c r="N9033">
        <v>0</v>
      </c>
      <c r="O9033">
        <v>0</v>
      </c>
      <c r="P9033">
        <v>0</v>
      </c>
      <c r="Q9033">
        <v>1</v>
      </c>
      <c r="R9033">
        <v>0</v>
      </c>
      <c r="S9033">
        <v>0</v>
      </c>
      <c r="T9033">
        <v>0</v>
      </c>
      <c r="U9033">
        <v>4.1605559999999997</v>
      </c>
    </row>
    <row r="9034" spans="1:21" x14ac:dyDescent="0.25">
      <c r="A9034" t="s">
        <v>33890</v>
      </c>
      <c r="B9034">
        <v>1</v>
      </c>
      <c r="C9034" t="s">
        <v>79</v>
      </c>
      <c r="D9034" t="s">
        <v>109</v>
      </c>
      <c r="E9034" t="s">
        <v>33891</v>
      </c>
      <c r="F9034" t="s">
        <v>4986</v>
      </c>
      <c r="G9034" t="s">
        <v>71</v>
      </c>
      <c r="H9034" t="s">
        <v>129</v>
      </c>
      <c r="I9034" t="s">
        <v>22</v>
      </c>
      <c r="J9034" t="s">
        <v>141</v>
      </c>
      <c r="K9034" t="s">
        <v>33892</v>
      </c>
      <c r="L9034" t="s">
        <v>33893</v>
      </c>
      <c r="M9034">
        <v>0.49138888800000002</v>
      </c>
      <c r="N9034">
        <v>0</v>
      </c>
      <c r="O9034">
        <v>0</v>
      </c>
      <c r="P9034">
        <v>0</v>
      </c>
      <c r="Q9034">
        <v>1</v>
      </c>
      <c r="R9034">
        <v>0</v>
      </c>
      <c r="S9034">
        <v>0</v>
      </c>
      <c r="T9034">
        <v>0</v>
      </c>
      <c r="U9034">
        <v>0.49138900000000002</v>
      </c>
    </row>
    <row r="9035" spans="1:21" x14ac:dyDescent="0.25">
      <c r="A9035" t="s">
        <v>33894</v>
      </c>
      <c r="B9035">
        <v>1</v>
      </c>
      <c r="C9035" t="s">
        <v>78</v>
      </c>
      <c r="D9035" t="s">
        <v>95</v>
      </c>
      <c r="E9035" t="s">
        <v>33895</v>
      </c>
      <c r="F9035" t="s">
        <v>4986</v>
      </c>
      <c r="G9035" t="s">
        <v>71</v>
      </c>
      <c r="H9035" t="s">
        <v>129</v>
      </c>
      <c r="I9035" t="s">
        <v>22</v>
      </c>
      <c r="J9035" t="s">
        <v>141</v>
      </c>
      <c r="K9035" t="s">
        <v>33896</v>
      </c>
      <c r="L9035" t="s">
        <v>33897</v>
      </c>
      <c r="M9035">
        <v>0.91777777699999996</v>
      </c>
      <c r="N9035">
        <v>0</v>
      </c>
      <c r="O9035">
        <v>1</v>
      </c>
      <c r="P9035">
        <v>0</v>
      </c>
      <c r="Q9035">
        <v>0</v>
      </c>
      <c r="R9035">
        <v>0</v>
      </c>
      <c r="S9035">
        <v>0.91777799999999998</v>
      </c>
      <c r="T9035">
        <v>0</v>
      </c>
      <c r="U9035">
        <v>0</v>
      </c>
    </row>
    <row r="9036" spans="1:21" x14ac:dyDescent="0.25">
      <c r="A9036" t="s">
        <v>33898</v>
      </c>
      <c r="B9036">
        <v>1</v>
      </c>
      <c r="C9036" t="s">
        <v>78</v>
      </c>
      <c r="D9036" t="s">
        <v>92</v>
      </c>
      <c r="E9036" t="s">
        <v>33899</v>
      </c>
      <c r="F9036" t="s">
        <v>5417</v>
      </c>
      <c r="G9036" t="s">
        <v>71</v>
      </c>
      <c r="H9036" t="s">
        <v>129</v>
      </c>
      <c r="I9036" t="s">
        <v>22</v>
      </c>
      <c r="J9036" t="s">
        <v>141</v>
      </c>
      <c r="K9036" t="s">
        <v>33900</v>
      </c>
      <c r="L9036" t="s">
        <v>33901</v>
      </c>
      <c r="M9036">
        <v>0.93861111100000005</v>
      </c>
      <c r="N9036">
        <v>0</v>
      </c>
      <c r="O9036">
        <v>1</v>
      </c>
      <c r="P9036">
        <v>0</v>
      </c>
      <c r="Q9036">
        <v>0</v>
      </c>
      <c r="R9036">
        <v>0</v>
      </c>
      <c r="S9036">
        <v>0.93861099999999997</v>
      </c>
      <c r="T9036">
        <v>0</v>
      </c>
      <c r="U9036">
        <v>0</v>
      </c>
    </row>
    <row r="9037" spans="1:21" x14ac:dyDescent="0.25">
      <c r="A9037" t="s">
        <v>33902</v>
      </c>
      <c r="B9037">
        <v>1</v>
      </c>
      <c r="C9037" t="s">
        <v>79</v>
      </c>
      <c r="D9037" t="s">
        <v>115</v>
      </c>
      <c r="E9037" t="s">
        <v>33903</v>
      </c>
      <c r="F9037" t="s">
        <v>4986</v>
      </c>
      <c r="G9037" t="s">
        <v>71</v>
      </c>
      <c r="H9037" t="s">
        <v>129</v>
      </c>
      <c r="I9037" t="s">
        <v>22</v>
      </c>
      <c r="J9037" t="s">
        <v>141</v>
      </c>
      <c r="K9037" t="s">
        <v>33904</v>
      </c>
      <c r="L9037" t="s">
        <v>33905</v>
      </c>
      <c r="M9037">
        <v>3.7777777769999998</v>
      </c>
      <c r="N9037">
        <v>0</v>
      </c>
      <c r="O9037">
        <v>0</v>
      </c>
      <c r="P9037">
        <v>0</v>
      </c>
      <c r="Q9037">
        <v>16</v>
      </c>
      <c r="R9037">
        <v>0</v>
      </c>
      <c r="S9037">
        <v>0</v>
      </c>
      <c r="T9037">
        <v>0</v>
      </c>
      <c r="U9037">
        <v>60.444443999999997</v>
      </c>
    </row>
    <row r="9038" spans="1:21" x14ac:dyDescent="0.25">
      <c r="A9038" t="s">
        <v>33906</v>
      </c>
      <c r="B9038">
        <v>1</v>
      </c>
      <c r="C9038" t="s">
        <v>79</v>
      </c>
      <c r="D9038" t="s">
        <v>115</v>
      </c>
      <c r="E9038" t="s">
        <v>33907</v>
      </c>
      <c r="F9038" t="s">
        <v>4986</v>
      </c>
      <c r="G9038" t="s">
        <v>71</v>
      </c>
      <c r="H9038" t="s">
        <v>129</v>
      </c>
      <c r="I9038" t="s">
        <v>22</v>
      </c>
      <c r="J9038" t="s">
        <v>141</v>
      </c>
      <c r="K9038" t="s">
        <v>33908</v>
      </c>
      <c r="L9038" t="s">
        <v>33909</v>
      </c>
      <c r="M9038">
        <v>7.3550000000000004</v>
      </c>
      <c r="N9038">
        <v>0</v>
      </c>
      <c r="O9038">
        <v>0</v>
      </c>
      <c r="P9038">
        <v>0</v>
      </c>
      <c r="Q9038">
        <v>2</v>
      </c>
      <c r="R9038">
        <v>0</v>
      </c>
      <c r="S9038">
        <v>0</v>
      </c>
      <c r="T9038">
        <v>0</v>
      </c>
      <c r="U9038">
        <v>14.71</v>
      </c>
    </row>
    <row r="9039" spans="1:21" x14ac:dyDescent="0.25">
      <c r="A9039" t="s">
        <v>33910</v>
      </c>
      <c r="B9039">
        <v>1</v>
      </c>
      <c r="C9039" t="s">
        <v>79</v>
      </c>
      <c r="D9039" t="s">
        <v>115</v>
      </c>
      <c r="E9039" t="s">
        <v>33907</v>
      </c>
      <c r="F9039" t="s">
        <v>4986</v>
      </c>
      <c r="G9039" t="s">
        <v>71</v>
      </c>
      <c r="H9039" t="s">
        <v>129</v>
      </c>
      <c r="I9039" t="s">
        <v>22</v>
      </c>
      <c r="J9039" t="s">
        <v>141</v>
      </c>
      <c r="K9039" t="s">
        <v>33911</v>
      </c>
      <c r="L9039" t="s">
        <v>33912</v>
      </c>
      <c r="M9039">
        <v>0.79472222199999998</v>
      </c>
      <c r="N9039">
        <v>0</v>
      </c>
      <c r="O9039">
        <v>0</v>
      </c>
      <c r="P9039">
        <v>0</v>
      </c>
      <c r="Q9039">
        <v>2</v>
      </c>
      <c r="R9039">
        <v>0</v>
      </c>
      <c r="S9039">
        <v>0</v>
      </c>
      <c r="T9039">
        <v>0</v>
      </c>
      <c r="U9039">
        <v>1.5894440000000001</v>
      </c>
    </row>
    <row r="9040" spans="1:21" x14ac:dyDescent="0.25">
      <c r="A9040" t="s">
        <v>33913</v>
      </c>
      <c r="B9040">
        <v>1</v>
      </c>
      <c r="C9040" t="s">
        <v>79</v>
      </c>
      <c r="D9040" t="s">
        <v>115</v>
      </c>
      <c r="E9040" t="s">
        <v>33914</v>
      </c>
      <c r="F9040" t="s">
        <v>5977</v>
      </c>
      <c r="G9040" t="s">
        <v>71</v>
      </c>
      <c r="H9040" t="s">
        <v>129</v>
      </c>
      <c r="I9040" t="s">
        <v>22</v>
      </c>
      <c r="J9040" t="s">
        <v>141</v>
      </c>
      <c r="K9040" t="s">
        <v>33915</v>
      </c>
      <c r="L9040" t="s">
        <v>33916</v>
      </c>
      <c r="M9040">
        <v>5.6883333330000001</v>
      </c>
      <c r="N9040">
        <v>0</v>
      </c>
      <c r="O9040">
        <v>0</v>
      </c>
      <c r="P9040">
        <v>0</v>
      </c>
      <c r="Q9040">
        <v>3</v>
      </c>
      <c r="R9040">
        <v>0</v>
      </c>
      <c r="S9040">
        <v>0</v>
      </c>
      <c r="T9040">
        <v>0</v>
      </c>
      <c r="U9040">
        <v>17.065000000000001</v>
      </c>
    </row>
    <row r="9041" spans="1:21" x14ac:dyDescent="0.25">
      <c r="A9041" t="s">
        <v>33917</v>
      </c>
      <c r="B9041">
        <v>1</v>
      </c>
      <c r="C9041" t="s">
        <v>79</v>
      </c>
      <c r="D9041" t="s">
        <v>115</v>
      </c>
      <c r="E9041" t="s">
        <v>33918</v>
      </c>
      <c r="F9041" t="s">
        <v>5470</v>
      </c>
      <c r="G9041" t="s">
        <v>71</v>
      </c>
      <c r="H9041" t="s">
        <v>129</v>
      </c>
      <c r="I9041" t="s">
        <v>22</v>
      </c>
      <c r="J9041" t="s">
        <v>141</v>
      </c>
      <c r="K9041" t="s">
        <v>33919</v>
      </c>
      <c r="L9041" t="s">
        <v>33920</v>
      </c>
      <c r="M9041">
        <v>0.73083333299999997</v>
      </c>
      <c r="N9041">
        <v>0</v>
      </c>
      <c r="O9041">
        <v>0</v>
      </c>
      <c r="P9041">
        <v>1</v>
      </c>
      <c r="Q9041">
        <v>12</v>
      </c>
      <c r="R9041">
        <v>0</v>
      </c>
      <c r="S9041">
        <v>0</v>
      </c>
      <c r="T9041">
        <v>0.73083299999999995</v>
      </c>
      <c r="U9041">
        <v>8.77</v>
      </c>
    </row>
    <row r="9042" spans="1:21" x14ac:dyDescent="0.25">
      <c r="A9042" t="s">
        <v>33921</v>
      </c>
      <c r="B9042">
        <v>1</v>
      </c>
      <c r="C9042" t="s">
        <v>79</v>
      </c>
      <c r="D9042" t="s">
        <v>115</v>
      </c>
      <c r="E9042" t="s">
        <v>33918</v>
      </c>
      <c r="F9042" t="s">
        <v>5470</v>
      </c>
      <c r="G9042" t="s">
        <v>71</v>
      </c>
      <c r="H9042" t="s">
        <v>129</v>
      </c>
      <c r="I9042" t="s">
        <v>22</v>
      </c>
      <c r="J9042" t="s">
        <v>141</v>
      </c>
      <c r="K9042" t="s">
        <v>33922</v>
      </c>
      <c r="L9042" t="s">
        <v>33923</v>
      </c>
      <c r="M9042">
        <v>2.5077777769999998</v>
      </c>
      <c r="N9042">
        <v>0</v>
      </c>
      <c r="O9042">
        <v>0</v>
      </c>
      <c r="P9042">
        <v>1</v>
      </c>
      <c r="Q9042">
        <v>12</v>
      </c>
      <c r="R9042">
        <v>0</v>
      </c>
      <c r="S9042">
        <v>0</v>
      </c>
      <c r="T9042">
        <v>2.5077780000000001</v>
      </c>
      <c r="U9042">
        <v>30.093333000000001</v>
      </c>
    </row>
    <row r="9043" spans="1:21" x14ac:dyDescent="0.25">
      <c r="A9043" t="s">
        <v>33924</v>
      </c>
      <c r="B9043">
        <v>1</v>
      </c>
      <c r="C9043" t="s">
        <v>79</v>
      </c>
      <c r="D9043" t="s">
        <v>115</v>
      </c>
      <c r="E9043" t="s">
        <v>33918</v>
      </c>
      <c r="F9043" t="s">
        <v>5470</v>
      </c>
      <c r="G9043" t="s">
        <v>71</v>
      </c>
      <c r="H9043" t="s">
        <v>129</v>
      </c>
      <c r="I9043" t="s">
        <v>22</v>
      </c>
      <c r="J9043" t="s">
        <v>141</v>
      </c>
      <c r="K9043" t="s">
        <v>33925</v>
      </c>
      <c r="L9043" t="s">
        <v>33926</v>
      </c>
      <c r="M9043">
        <v>0.89638888800000005</v>
      </c>
      <c r="N9043">
        <v>0</v>
      </c>
      <c r="O9043">
        <v>0</v>
      </c>
      <c r="P9043">
        <v>1</v>
      </c>
      <c r="Q9043">
        <v>12</v>
      </c>
      <c r="R9043">
        <v>0</v>
      </c>
      <c r="S9043">
        <v>0</v>
      </c>
      <c r="T9043">
        <v>0.89638899999999999</v>
      </c>
      <c r="U9043">
        <v>10.756667</v>
      </c>
    </row>
    <row r="9044" spans="1:21" x14ac:dyDescent="0.25">
      <c r="A9044" t="s">
        <v>33927</v>
      </c>
      <c r="B9044">
        <v>1</v>
      </c>
      <c r="C9044" t="s">
        <v>79</v>
      </c>
      <c r="D9044" t="s">
        <v>115</v>
      </c>
      <c r="E9044" t="s">
        <v>33918</v>
      </c>
      <c r="F9044" t="s">
        <v>5470</v>
      </c>
      <c r="G9044" t="s">
        <v>71</v>
      </c>
      <c r="H9044" t="s">
        <v>129</v>
      </c>
      <c r="I9044" t="s">
        <v>22</v>
      </c>
      <c r="J9044" t="s">
        <v>141</v>
      </c>
      <c r="K9044" t="s">
        <v>33928</v>
      </c>
      <c r="L9044" t="s">
        <v>33929</v>
      </c>
      <c r="M9044">
        <v>1.410555555</v>
      </c>
      <c r="N9044">
        <v>0</v>
      </c>
      <c r="O9044">
        <v>0</v>
      </c>
      <c r="P9044">
        <v>1</v>
      </c>
      <c r="Q9044">
        <v>12</v>
      </c>
      <c r="R9044">
        <v>0</v>
      </c>
      <c r="S9044">
        <v>0</v>
      </c>
      <c r="T9044">
        <v>1.4105559999999999</v>
      </c>
      <c r="U9044">
        <v>16.926666999999998</v>
      </c>
    </row>
    <row r="9045" spans="1:21" x14ac:dyDescent="0.25">
      <c r="A9045" t="s">
        <v>33930</v>
      </c>
      <c r="B9045">
        <v>1</v>
      </c>
      <c r="C9045" t="s">
        <v>78</v>
      </c>
      <c r="D9045" t="s">
        <v>82</v>
      </c>
      <c r="E9045" t="s">
        <v>33931</v>
      </c>
      <c r="F9045" t="s">
        <v>4991</v>
      </c>
      <c r="G9045" t="s">
        <v>71</v>
      </c>
      <c r="H9045" t="s">
        <v>129</v>
      </c>
      <c r="I9045" t="s">
        <v>22</v>
      </c>
      <c r="J9045" t="s">
        <v>141</v>
      </c>
      <c r="K9045" t="s">
        <v>33932</v>
      </c>
      <c r="L9045" t="s">
        <v>33933</v>
      </c>
      <c r="M9045">
        <v>2.400555555</v>
      </c>
      <c r="N9045">
        <v>0</v>
      </c>
      <c r="O9045">
        <v>0</v>
      </c>
      <c r="P9045">
        <v>0</v>
      </c>
      <c r="Q9045">
        <v>1</v>
      </c>
      <c r="R9045">
        <v>0</v>
      </c>
      <c r="S9045">
        <v>0</v>
      </c>
      <c r="T9045">
        <v>0</v>
      </c>
      <c r="U9045">
        <v>2.4005559999999999</v>
      </c>
    </row>
    <row r="9046" spans="1:21" x14ac:dyDescent="0.25">
      <c r="A9046" t="s">
        <v>33934</v>
      </c>
      <c r="B9046">
        <v>1</v>
      </c>
      <c r="C9046" t="s">
        <v>79</v>
      </c>
      <c r="D9046" t="s">
        <v>120</v>
      </c>
      <c r="E9046" t="s">
        <v>33935</v>
      </c>
      <c r="F9046" t="s">
        <v>4991</v>
      </c>
      <c r="G9046" t="s">
        <v>71</v>
      </c>
      <c r="H9046" t="s">
        <v>129</v>
      </c>
      <c r="I9046" t="s">
        <v>22</v>
      </c>
      <c r="J9046" t="s">
        <v>141</v>
      </c>
      <c r="K9046" t="s">
        <v>33936</v>
      </c>
      <c r="L9046" t="s">
        <v>33937</v>
      </c>
      <c r="M9046">
        <v>0.13277777700000001</v>
      </c>
      <c r="N9046">
        <v>0</v>
      </c>
      <c r="O9046">
        <v>7</v>
      </c>
      <c r="P9046">
        <v>0</v>
      </c>
      <c r="Q9046">
        <v>0</v>
      </c>
      <c r="R9046">
        <v>0</v>
      </c>
      <c r="S9046">
        <v>0.92944400000000005</v>
      </c>
      <c r="T9046">
        <v>0</v>
      </c>
      <c r="U9046">
        <v>0</v>
      </c>
    </row>
    <row r="9047" spans="1:21" x14ac:dyDescent="0.25">
      <c r="A9047" t="s">
        <v>33938</v>
      </c>
      <c r="B9047">
        <v>1</v>
      </c>
      <c r="C9047" t="s">
        <v>78</v>
      </c>
      <c r="D9047" t="s">
        <v>105</v>
      </c>
      <c r="E9047" t="s">
        <v>33939</v>
      </c>
      <c r="F9047" t="s">
        <v>4986</v>
      </c>
      <c r="G9047" t="s">
        <v>71</v>
      </c>
      <c r="H9047" t="s">
        <v>129</v>
      </c>
      <c r="I9047" t="s">
        <v>22</v>
      </c>
      <c r="J9047" t="s">
        <v>141</v>
      </c>
      <c r="K9047" t="s">
        <v>33940</v>
      </c>
      <c r="L9047" t="s">
        <v>33941</v>
      </c>
      <c r="M9047">
        <v>3.3511111109999998</v>
      </c>
      <c r="N9047">
        <v>0</v>
      </c>
      <c r="O9047">
        <v>0</v>
      </c>
      <c r="P9047">
        <v>1</v>
      </c>
      <c r="Q9047">
        <v>0</v>
      </c>
      <c r="R9047">
        <v>0</v>
      </c>
      <c r="S9047">
        <v>0</v>
      </c>
      <c r="T9047">
        <v>3.351111</v>
      </c>
      <c r="U9047">
        <v>0</v>
      </c>
    </row>
    <row r="9048" spans="1:21" x14ac:dyDescent="0.25">
      <c r="A9048" t="s">
        <v>33942</v>
      </c>
      <c r="B9048">
        <v>1</v>
      </c>
      <c r="C9048" t="s">
        <v>78</v>
      </c>
      <c r="D9048" t="s">
        <v>96</v>
      </c>
      <c r="E9048" t="s">
        <v>33943</v>
      </c>
      <c r="F9048" t="s">
        <v>5012</v>
      </c>
      <c r="G9048" t="s">
        <v>72</v>
      </c>
      <c r="H9048" t="s">
        <v>129</v>
      </c>
      <c r="I9048" t="s">
        <v>22</v>
      </c>
      <c r="J9048" t="s">
        <v>141</v>
      </c>
      <c r="K9048" t="s">
        <v>33944</v>
      </c>
      <c r="L9048" t="s">
        <v>33945</v>
      </c>
      <c r="M9048">
        <v>2.1611111109999999</v>
      </c>
      <c r="N9048">
        <v>0</v>
      </c>
      <c r="O9048">
        <v>13</v>
      </c>
      <c r="P9048">
        <v>0</v>
      </c>
      <c r="Q9048">
        <v>0</v>
      </c>
      <c r="R9048">
        <v>0</v>
      </c>
      <c r="S9048">
        <v>28.094443999999999</v>
      </c>
      <c r="T9048">
        <v>0</v>
      </c>
      <c r="U9048">
        <v>0</v>
      </c>
    </row>
    <row r="9049" spans="1:21" x14ac:dyDescent="0.25">
      <c r="A9049" t="s">
        <v>33946</v>
      </c>
      <c r="B9049">
        <v>1</v>
      </c>
      <c r="C9049" t="s">
        <v>78</v>
      </c>
      <c r="D9049" t="s">
        <v>96</v>
      </c>
      <c r="E9049" t="s">
        <v>33947</v>
      </c>
      <c r="F9049" t="s">
        <v>6310</v>
      </c>
      <c r="G9049" t="s">
        <v>71</v>
      </c>
      <c r="H9049" t="s">
        <v>129</v>
      </c>
      <c r="I9049" t="s">
        <v>22</v>
      </c>
      <c r="J9049" t="s">
        <v>141</v>
      </c>
      <c r="K9049" t="s">
        <v>33948</v>
      </c>
      <c r="L9049" t="s">
        <v>33949</v>
      </c>
      <c r="M9049">
        <v>2.4694444440000001</v>
      </c>
      <c r="N9049">
        <v>0</v>
      </c>
      <c r="O9049">
        <v>1</v>
      </c>
      <c r="P9049">
        <v>0</v>
      </c>
      <c r="Q9049">
        <v>0</v>
      </c>
      <c r="R9049">
        <v>0</v>
      </c>
      <c r="S9049">
        <v>2.4694440000000002</v>
      </c>
      <c r="T9049">
        <v>0</v>
      </c>
      <c r="U9049">
        <v>0</v>
      </c>
    </row>
    <row r="9050" spans="1:21" x14ac:dyDescent="0.25">
      <c r="A9050" t="s">
        <v>33950</v>
      </c>
      <c r="B9050">
        <v>1</v>
      </c>
      <c r="C9050" t="s">
        <v>78</v>
      </c>
      <c r="D9050" t="s">
        <v>96</v>
      </c>
      <c r="E9050" t="s">
        <v>5542</v>
      </c>
      <c r="F9050" t="s">
        <v>6456</v>
      </c>
      <c r="G9050" t="s">
        <v>72</v>
      </c>
      <c r="H9050" t="s">
        <v>129</v>
      </c>
      <c r="I9050" t="s">
        <v>22</v>
      </c>
      <c r="J9050" t="s">
        <v>141</v>
      </c>
      <c r="K9050" t="s">
        <v>33951</v>
      </c>
      <c r="L9050" t="s">
        <v>33952</v>
      </c>
      <c r="M9050">
        <v>2.471666666</v>
      </c>
      <c r="N9050">
        <v>0</v>
      </c>
      <c r="O9050">
        <v>19</v>
      </c>
      <c r="P9050">
        <v>0</v>
      </c>
      <c r="Q9050">
        <v>0</v>
      </c>
      <c r="R9050">
        <v>0</v>
      </c>
      <c r="S9050">
        <v>46.961666999999998</v>
      </c>
      <c r="T9050">
        <v>0</v>
      </c>
      <c r="U9050">
        <v>0</v>
      </c>
    </row>
    <row r="9051" spans="1:21" x14ac:dyDescent="0.25">
      <c r="A9051" t="s">
        <v>33953</v>
      </c>
      <c r="B9051">
        <v>1</v>
      </c>
      <c r="C9051" t="s">
        <v>78</v>
      </c>
      <c r="D9051" t="s">
        <v>96</v>
      </c>
      <c r="E9051" t="s">
        <v>6468</v>
      </c>
      <c r="F9051" t="s">
        <v>5470</v>
      </c>
      <c r="G9051" t="s">
        <v>71</v>
      </c>
      <c r="H9051" t="s">
        <v>129</v>
      </c>
      <c r="I9051" t="s">
        <v>22</v>
      </c>
      <c r="J9051" t="s">
        <v>141</v>
      </c>
      <c r="K9051" t="s">
        <v>33954</v>
      </c>
      <c r="L9051" t="s">
        <v>33955</v>
      </c>
      <c r="M9051">
        <v>3.028888888</v>
      </c>
      <c r="N9051">
        <v>0</v>
      </c>
      <c r="O9051">
        <v>19</v>
      </c>
      <c r="P9051">
        <v>0</v>
      </c>
      <c r="Q9051">
        <v>0</v>
      </c>
      <c r="R9051">
        <v>0</v>
      </c>
      <c r="S9051">
        <v>57.548889000000003</v>
      </c>
      <c r="T9051">
        <v>0</v>
      </c>
      <c r="U9051">
        <v>0</v>
      </c>
    </row>
    <row r="9052" spans="1:21" x14ac:dyDescent="0.25">
      <c r="A9052" t="s">
        <v>33956</v>
      </c>
      <c r="B9052">
        <v>1</v>
      </c>
      <c r="C9052" t="s">
        <v>78</v>
      </c>
      <c r="D9052" t="s">
        <v>96</v>
      </c>
      <c r="E9052" t="s">
        <v>6468</v>
      </c>
      <c r="F9052" t="s">
        <v>5470</v>
      </c>
      <c r="G9052" t="s">
        <v>71</v>
      </c>
      <c r="H9052" t="s">
        <v>129</v>
      </c>
      <c r="I9052" t="s">
        <v>22</v>
      </c>
      <c r="J9052" t="s">
        <v>141</v>
      </c>
      <c r="K9052" t="s">
        <v>33957</v>
      </c>
      <c r="L9052" t="s">
        <v>33958</v>
      </c>
      <c r="M9052">
        <v>2.167777777</v>
      </c>
      <c r="N9052">
        <v>0</v>
      </c>
      <c r="O9052">
        <v>19</v>
      </c>
      <c r="P9052">
        <v>0</v>
      </c>
      <c r="Q9052">
        <v>0</v>
      </c>
      <c r="R9052">
        <v>0</v>
      </c>
      <c r="S9052">
        <v>41.187778000000002</v>
      </c>
      <c r="T9052">
        <v>0</v>
      </c>
      <c r="U9052">
        <v>0</v>
      </c>
    </row>
    <row r="9053" spans="1:21" x14ac:dyDescent="0.25">
      <c r="A9053" t="s">
        <v>33959</v>
      </c>
      <c r="B9053">
        <v>1</v>
      </c>
      <c r="C9053" t="s">
        <v>78</v>
      </c>
      <c r="D9053" t="s">
        <v>96</v>
      </c>
      <c r="E9053" t="s">
        <v>6468</v>
      </c>
      <c r="F9053" t="s">
        <v>5470</v>
      </c>
      <c r="G9053" t="s">
        <v>71</v>
      </c>
      <c r="H9053" t="s">
        <v>129</v>
      </c>
      <c r="I9053" t="s">
        <v>22</v>
      </c>
      <c r="J9053" t="s">
        <v>141</v>
      </c>
      <c r="K9053" t="s">
        <v>33960</v>
      </c>
      <c r="L9053" t="s">
        <v>33961</v>
      </c>
      <c r="M9053">
        <v>6.3605555550000004</v>
      </c>
      <c r="N9053">
        <v>0</v>
      </c>
      <c r="O9053">
        <v>19</v>
      </c>
      <c r="P9053">
        <v>0</v>
      </c>
      <c r="Q9053">
        <v>0</v>
      </c>
      <c r="R9053">
        <v>0</v>
      </c>
      <c r="S9053">
        <v>120.850556</v>
      </c>
      <c r="T9053">
        <v>0</v>
      </c>
      <c r="U9053">
        <v>0</v>
      </c>
    </row>
    <row r="9054" spans="1:21" x14ac:dyDescent="0.25">
      <c r="A9054" t="s">
        <v>33962</v>
      </c>
      <c r="B9054">
        <v>1</v>
      </c>
      <c r="C9054" t="s">
        <v>79</v>
      </c>
      <c r="D9054" t="s">
        <v>109</v>
      </c>
      <c r="E9054" t="s">
        <v>33963</v>
      </c>
      <c r="F9054" t="s">
        <v>6570</v>
      </c>
      <c r="G9054" t="s">
        <v>72</v>
      </c>
      <c r="H9054" t="s">
        <v>129</v>
      </c>
      <c r="I9054" t="s">
        <v>22</v>
      </c>
      <c r="J9054" t="s">
        <v>141</v>
      </c>
      <c r="K9054" t="s">
        <v>33964</v>
      </c>
      <c r="L9054" t="s">
        <v>33965</v>
      </c>
      <c r="M9054">
        <v>1.6713888880000001</v>
      </c>
      <c r="N9054">
        <v>0</v>
      </c>
      <c r="O9054">
        <v>0</v>
      </c>
      <c r="P9054">
        <v>2</v>
      </c>
      <c r="Q9054">
        <v>47</v>
      </c>
      <c r="R9054">
        <v>0</v>
      </c>
      <c r="S9054">
        <v>0</v>
      </c>
      <c r="T9054">
        <v>3.342778</v>
      </c>
      <c r="U9054">
        <v>78.555278000000001</v>
      </c>
    </row>
    <row r="9055" spans="1:21" x14ac:dyDescent="0.25">
      <c r="A9055" t="s">
        <v>33966</v>
      </c>
      <c r="B9055">
        <v>1</v>
      </c>
      <c r="C9055" t="s">
        <v>79</v>
      </c>
      <c r="D9055" t="s">
        <v>109</v>
      </c>
      <c r="E9055" t="s">
        <v>33963</v>
      </c>
      <c r="F9055" t="s">
        <v>5012</v>
      </c>
      <c r="G9055" t="s">
        <v>72</v>
      </c>
      <c r="H9055" t="s">
        <v>129</v>
      </c>
      <c r="I9055" t="s">
        <v>22</v>
      </c>
      <c r="J9055" t="s">
        <v>141</v>
      </c>
      <c r="K9055" t="s">
        <v>33967</v>
      </c>
      <c r="L9055" t="s">
        <v>33968</v>
      </c>
      <c r="M9055">
        <v>0.83</v>
      </c>
      <c r="N9055">
        <v>0</v>
      </c>
      <c r="O9055">
        <v>0</v>
      </c>
      <c r="P9055">
        <v>2</v>
      </c>
      <c r="Q9055">
        <v>47</v>
      </c>
      <c r="R9055">
        <v>0</v>
      </c>
      <c r="S9055">
        <v>0</v>
      </c>
      <c r="T9055">
        <v>1.66</v>
      </c>
      <c r="U9055">
        <v>39.01</v>
      </c>
    </row>
    <row r="9056" spans="1:21" x14ac:dyDescent="0.25">
      <c r="A9056" t="s">
        <v>33969</v>
      </c>
      <c r="B9056">
        <v>1</v>
      </c>
      <c r="C9056" t="s">
        <v>78</v>
      </c>
      <c r="D9056" t="s">
        <v>104</v>
      </c>
      <c r="E9056" t="s">
        <v>33970</v>
      </c>
      <c r="F9056" t="s">
        <v>6823</v>
      </c>
      <c r="G9056" t="s">
        <v>71</v>
      </c>
      <c r="H9056" t="s">
        <v>129</v>
      </c>
      <c r="I9056" t="s">
        <v>22</v>
      </c>
      <c r="J9056" t="s">
        <v>141</v>
      </c>
      <c r="K9056" t="s">
        <v>33971</v>
      </c>
      <c r="L9056" t="s">
        <v>33972</v>
      </c>
      <c r="M9056">
        <v>1.2849999999999999</v>
      </c>
      <c r="N9056">
        <v>0</v>
      </c>
      <c r="O9056">
        <v>0</v>
      </c>
      <c r="P9056">
        <v>0</v>
      </c>
      <c r="Q9056">
        <v>13</v>
      </c>
      <c r="R9056">
        <v>0</v>
      </c>
      <c r="S9056">
        <v>0</v>
      </c>
      <c r="T9056">
        <v>0</v>
      </c>
      <c r="U9056">
        <v>16.704999999999998</v>
      </c>
    </row>
    <row r="9057" spans="1:21" x14ac:dyDescent="0.25">
      <c r="A9057" t="s">
        <v>33973</v>
      </c>
      <c r="B9057">
        <v>1</v>
      </c>
      <c r="C9057" t="s">
        <v>78</v>
      </c>
      <c r="D9057" t="s">
        <v>92</v>
      </c>
      <c r="E9057" t="s">
        <v>33974</v>
      </c>
      <c r="F9057" t="s">
        <v>4991</v>
      </c>
      <c r="G9057" t="s">
        <v>71</v>
      </c>
      <c r="H9057" t="s">
        <v>129</v>
      </c>
      <c r="I9057" t="s">
        <v>22</v>
      </c>
      <c r="J9057" t="s">
        <v>141</v>
      </c>
      <c r="K9057" t="s">
        <v>33975</v>
      </c>
      <c r="L9057" t="s">
        <v>33976</v>
      </c>
      <c r="M9057">
        <v>0.825555555</v>
      </c>
      <c r="N9057">
        <v>0</v>
      </c>
      <c r="O9057">
        <v>3</v>
      </c>
      <c r="P9057">
        <v>0</v>
      </c>
      <c r="Q9057">
        <v>0</v>
      </c>
      <c r="R9057">
        <v>0</v>
      </c>
      <c r="S9057">
        <v>2.476667</v>
      </c>
      <c r="T9057">
        <v>0</v>
      </c>
      <c r="U9057">
        <v>0</v>
      </c>
    </row>
    <row r="9058" spans="1:21" x14ac:dyDescent="0.25">
      <c r="A9058" t="s">
        <v>33977</v>
      </c>
      <c r="B9058">
        <v>1</v>
      </c>
      <c r="C9058" t="s">
        <v>78</v>
      </c>
      <c r="D9058" t="s">
        <v>96</v>
      </c>
      <c r="E9058" t="s">
        <v>33978</v>
      </c>
      <c r="F9058" t="s">
        <v>5417</v>
      </c>
      <c r="G9058" t="s">
        <v>71</v>
      </c>
      <c r="H9058" t="s">
        <v>129</v>
      </c>
      <c r="I9058" t="s">
        <v>22</v>
      </c>
      <c r="J9058" t="s">
        <v>141</v>
      </c>
      <c r="K9058" t="s">
        <v>33979</v>
      </c>
      <c r="L9058" t="s">
        <v>33980</v>
      </c>
      <c r="M9058">
        <v>2.7180555549999998</v>
      </c>
      <c r="N9058">
        <v>0</v>
      </c>
      <c r="O9058">
        <v>0</v>
      </c>
      <c r="P9058">
        <v>2</v>
      </c>
      <c r="Q9058">
        <v>0</v>
      </c>
      <c r="R9058">
        <v>0</v>
      </c>
      <c r="S9058">
        <v>0</v>
      </c>
      <c r="T9058">
        <v>5.4361110000000004</v>
      </c>
      <c r="U9058">
        <v>0</v>
      </c>
    </row>
    <row r="9059" spans="1:21" x14ac:dyDescent="0.25">
      <c r="A9059" t="s">
        <v>33981</v>
      </c>
      <c r="B9059">
        <v>1</v>
      </c>
      <c r="C9059" t="s">
        <v>78</v>
      </c>
      <c r="D9059" t="s">
        <v>96</v>
      </c>
      <c r="E9059" t="s">
        <v>33982</v>
      </c>
      <c r="F9059" t="s">
        <v>5513</v>
      </c>
      <c r="G9059" t="s">
        <v>71</v>
      </c>
      <c r="H9059" t="s">
        <v>129</v>
      </c>
      <c r="I9059" t="s">
        <v>22</v>
      </c>
      <c r="J9059" t="s">
        <v>141</v>
      </c>
      <c r="K9059" t="s">
        <v>33983</v>
      </c>
      <c r="L9059" t="s">
        <v>33984</v>
      </c>
      <c r="M9059">
        <v>2.5363888879999998</v>
      </c>
      <c r="N9059">
        <v>0</v>
      </c>
      <c r="O9059">
        <v>2</v>
      </c>
      <c r="P9059">
        <v>0</v>
      </c>
      <c r="Q9059">
        <v>0</v>
      </c>
      <c r="R9059">
        <v>0</v>
      </c>
      <c r="S9059">
        <v>5.0727779999999996</v>
      </c>
      <c r="T9059">
        <v>0</v>
      </c>
      <c r="U9059">
        <v>0</v>
      </c>
    </row>
    <row r="9060" spans="1:21" x14ac:dyDescent="0.25">
      <c r="A9060" t="s">
        <v>33985</v>
      </c>
      <c r="B9060">
        <v>1</v>
      </c>
      <c r="C9060" t="s">
        <v>78</v>
      </c>
      <c r="D9060" t="s">
        <v>96</v>
      </c>
      <c r="E9060" t="s">
        <v>33986</v>
      </c>
      <c r="F9060" t="s">
        <v>4986</v>
      </c>
      <c r="G9060" t="s">
        <v>71</v>
      </c>
      <c r="H9060" t="s">
        <v>129</v>
      </c>
      <c r="I9060" t="s">
        <v>22</v>
      </c>
      <c r="J9060" t="s">
        <v>141</v>
      </c>
      <c r="K9060" t="s">
        <v>33987</v>
      </c>
      <c r="L9060" t="s">
        <v>33988</v>
      </c>
      <c r="M9060">
        <v>4.801666666</v>
      </c>
      <c r="N9060">
        <v>0</v>
      </c>
      <c r="O9060">
        <v>6</v>
      </c>
      <c r="P9060">
        <v>0</v>
      </c>
      <c r="Q9060">
        <v>0</v>
      </c>
      <c r="R9060">
        <v>0</v>
      </c>
      <c r="S9060">
        <v>28.81</v>
      </c>
      <c r="T9060">
        <v>0</v>
      </c>
      <c r="U9060">
        <v>0</v>
      </c>
    </row>
    <row r="9061" spans="1:21" x14ac:dyDescent="0.25">
      <c r="A9061" t="s">
        <v>33989</v>
      </c>
      <c r="B9061">
        <v>1</v>
      </c>
      <c r="C9061" t="s">
        <v>78</v>
      </c>
      <c r="D9061" t="s">
        <v>96</v>
      </c>
      <c r="E9061" t="s">
        <v>33990</v>
      </c>
      <c r="F9061" t="s">
        <v>4991</v>
      </c>
      <c r="G9061" t="s">
        <v>71</v>
      </c>
      <c r="H9061" t="s">
        <v>129</v>
      </c>
      <c r="I9061" t="s">
        <v>22</v>
      </c>
      <c r="J9061" t="s">
        <v>141</v>
      </c>
      <c r="K9061" t="s">
        <v>33991</v>
      </c>
      <c r="L9061" t="s">
        <v>33992</v>
      </c>
      <c r="M9061">
        <v>3.366944444</v>
      </c>
      <c r="N9061">
        <v>0</v>
      </c>
      <c r="O9061">
        <v>1</v>
      </c>
      <c r="P9061">
        <v>0</v>
      </c>
      <c r="Q9061">
        <v>0</v>
      </c>
      <c r="R9061">
        <v>0</v>
      </c>
      <c r="S9061">
        <v>3.3669440000000002</v>
      </c>
      <c r="T9061">
        <v>0</v>
      </c>
      <c r="U9061">
        <v>0</v>
      </c>
    </row>
    <row r="9062" spans="1:21" x14ac:dyDescent="0.25">
      <c r="A9062" t="s">
        <v>33993</v>
      </c>
      <c r="B9062">
        <v>1</v>
      </c>
      <c r="C9062" t="s">
        <v>78</v>
      </c>
      <c r="D9062" t="s">
        <v>96</v>
      </c>
      <c r="E9062" t="s">
        <v>33994</v>
      </c>
      <c r="F9062" t="s">
        <v>5012</v>
      </c>
      <c r="G9062" t="s">
        <v>72</v>
      </c>
      <c r="H9062" t="s">
        <v>129</v>
      </c>
      <c r="I9062" t="s">
        <v>22</v>
      </c>
      <c r="J9062" t="s">
        <v>141</v>
      </c>
      <c r="K9062" t="s">
        <v>33995</v>
      </c>
      <c r="L9062" t="s">
        <v>33996</v>
      </c>
      <c r="M9062">
        <v>2.1883333330000001</v>
      </c>
      <c r="N9062">
        <v>0</v>
      </c>
      <c r="O9062">
        <v>17</v>
      </c>
      <c r="P9062">
        <v>0</v>
      </c>
      <c r="Q9062">
        <v>0</v>
      </c>
      <c r="R9062">
        <v>0</v>
      </c>
      <c r="S9062">
        <v>37.201667</v>
      </c>
      <c r="T9062">
        <v>0</v>
      </c>
      <c r="U9062">
        <v>0</v>
      </c>
    </row>
    <row r="9063" spans="1:21" x14ac:dyDescent="0.25">
      <c r="A9063" t="s">
        <v>33997</v>
      </c>
      <c r="B9063">
        <v>1</v>
      </c>
      <c r="C9063" t="s">
        <v>79</v>
      </c>
      <c r="D9063" t="s">
        <v>119</v>
      </c>
      <c r="E9063" t="s">
        <v>33998</v>
      </c>
      <c r="F9063" t="s">
        <v>5012</v>
      </c>
      <c r="G9063" t="s">
        <v>72</v>
      </c>
      <c r="H9063" t="s">
        <v>129</v>
      </c>
      <c r="I9063" t="s">
        <v>22</v>
      </c>
      <c r="J9063" t="s">
        <v>141</v>
      </c>
      <c r="K9063" t="s">
        <v>33999</v>
      </c>
      <c r="L9063" t="s">
        <v>34000</v>
      </c>
      <c r="M9063">
        <v>1.247777777</v>
      </c>
      <c r="N9063">
        <v>0</v>
      </c>
      <c r="O9063">
        <v>0</v>
      </c>
      <c r="P9063">
        <v>2</v>
      </c>
      <c r="Q9063">
        <v>50</v>
      </c>
      <c r="R9063">
        <v>0</v>
      </c>
      <c r="S9063">
        <v>0</v>
      </c>
      <c r="T9063">
        <v>2.4955560000000001</v>
      </c>
      <c r="U9063">
        <v>62.388888999999999</v>
      </c>
    </row>
    <row r="9064" spans="1:21" x14ac:dyDescent="0.25">
      <c r="A9064" t="s">
        <v>34001</v>
      </c>
      <c r="B9064">
        <v>1</v>
      </c>
      <c r="C9064" t="s">
        <v>79</v>
      </c>
      <c r="D9064" t="s">
        <v>119</v>
      </c>
      <c r="E9064" t="s">
        <v>34002</v>
      </c>
      <c r="F9064" t="s">
        <v>128</v>
      </c>
      <c r="G9064" t="s">
        <v>72</v>
      </c>
      <c r="H9064" t="s">
        <v>129</v>
      </c>
      <c r="I9064" t="s">
        <v>22</v>
      </c>
      <c r="J9064" t="s">
        <v>130</v>
      </c>
      <c r="K9064" t="s">
        <v>34003</v>
      </c>
      <c r="L9064" t="s">
        <v>34004</v>
      </c>
      <c r="M9064">
        <v>3.4902777770000002</v>
      </c>
      <c r="N9064">
        <v>2</v>
      </c>
      <c r="O9064">
        <v>283</v>
      </c>
      <c r="P9064">
        <v>42</v>
      </c>
      <c r="Q9064">
        <v>163</v>
      </c>
      <c r="R9064">
        <v>6.980556</v>
      </c>
      <c r="S9064">
        <v>987.74861099999998</v>
      </c>
      <c r="T9064">
        <v>146.591667</v>
      </c>
      <c r="U9064">
        <v>568.91527799999994</v>
      </c>
    </row>
    <row r="9065" spans="1:21" x14ac:dyDescent="0.25">
      <c r="A9065" t="s">
        <v>34005</v>
      </c>
      <c r="B9065">
        <v>1</v>
      </c>
      <c r="C9065" t="s">
        <v>78</v>
      </c>
      <c r="D9065" t="s">
        <v>737</v>
      </c>
      <c r="E9065" t="s">
        <v>34006</v>
      </c>
      <c r="F9065" t="s">
        <v>4991</v>
      </c>
      <c r="G9065" t="s">
        <v>71</v>
      </c>
      <c r="H9065" t="s">
        <v>129</v>
      </c>
      <c r="I9065" t="s">
        <v>22</v>
      </c>
      <c r="J9065" t="s">
        <v>141</v>
      </c>
      <c r="K9065" t="s">
        <v>34007</v>
      </c>
      <c r="L9065" t="s">
        <v>34008</v>
      </c>
      <c r="M9065">
        <v>1.727777777</v>
      </c>
      <c r="N9065">
        <v>0</v>
      </c>
      <c r="O9065">
        <v>0</v>
      </c>
      <c r="P9065">
        <v>0</v>
      </c>
      <c r="Q9065">
        <v>1</v>
      </c>
      <c r="R9065">
        <v>0</v>
      </c>
      <c r="S9065">
        <v>0</v>
      </c>
      <c r="T9065">
        <v>0</v>
      </c>
      <c r="U9065">
        <v>1.727778</v>
      </c>
    </row>
    <row r="9066" spans="1:21" x14ac:dyDescent="0.25">
      <c r="A9066" t="s">
        <v>34009</v>
      </c>
      <c r="B9066">
        <v>1</v>
      </c>
      <c r="C9066" t="s">
        <v>79</v>
      </c>
      <c r="D9066" t="s">
        <v>117</v>
      </c>
      <c r="E9066" t="s">
        <v>34010</v>
      </c>
      <c r="F9066" t="s">
        <v>5470</v>
      </c>
      <c r="G9066" t="s">
        <v>71</v>
      </c>
      <c r="H9066" t="s">
        <v>129</v>
      </c>
      <c r="I9066" t="s">
        <v>22</v>
      </c>
      <c r="J9066" t="s">
        <v>141</v>
      </c>
      <c r="K9066" t="s">
        <v>34011</v>
      </c>
      <c r="L9066" t="s">
        <v>34012</v>
      </c>
      <c r="M9066">
        <v>0.76388888799999999</v>
      </c>
      <c r="N9066">
        <v>0</v>
      </c>
      <c r="O9066">
        <v>0</v>
      </c>
      <c r="P9066">
        <v>1</v>
      </c>
      <c r="Q9066">
        <v>88</v>
      </c>
      <c r="R9066">
        <v>0</v>
      </c>
      <c r="S9066">
        <v>0</v>
      </c>
      <c r="T9066">
        <v>0.76388900000000004</v>
      </c>
      <c r="U9066">
        <v>67.222222000000002</v>
      </c>
    </row>
    <row r="9067" spans="1:21" x14ac:dyDescent="0.25">
      <c r="A9067" t="s">
        <v>34013</v>
      </c>
      <c r="B9067">
        <v>1</v>
      </c>
      <c r="C9067" t="s">
        <v>78</v>
      </c>
      <c r="D9067" t="s">
        <v>105</v>
      </c>
      <c r="E9067" t="s">
        <v>34014</v>
      </c>
      <c r="F9067" t="s">
        <v>5012</v>
      </c>
      <c r="G9067" t="s">
        <v>72</v>
      </c>
      <c r="H9067" t="s">
        <v>129</v>
      </c>
      <c r="I9067" t="s">
        <v>22</v>
      </c>
      <c r="J9067" t="s">
        <v>141</v>
      </c>
      <c r="K9067" t="s">
        <v>34015</v>
      </c>
      <c r="L9067" t="s">
        <v>34016</v>
      </c>
      <c r="M9067">
        <v>1.604166666</v>
      </c>
      <c r="N9067">
        <v>0</v>
      </c>
      <c r="O9067">
        <v>0</v>
      </c>
      <c r="P9067">
        <v>1</v>
      </c>
      <c r="Q9067">
        <v>46</v>
      </c>
      <c r="R9067">
        <v>0</v>
      </c>
      <c r="S9067">
        <v>0</v>
      </c>
      <c r="T9067">
        <v>1.6041669999999999</v>
      </c>
      <c r="U9067">
        <v>73.791667000000004</v>
      </c>
    </row>
    <row r="9068" spans="1:21" x14ac:dyDescent="0.25">
      <c r="A9068" t="s">
        <v>34017</v>
      </c>
      <c r="B9068">
        <v>1</v>
      </c>
      <c r="C9068" t="s">
        <v>78</v>
      </c>
      <c r="D9068" t="s">
        <v>92</v>
      </c>
      <c r="E9068" t="s">
        <v>34018</v>
      </c>
      <c r="F9068" t="s">
        <v>4991</v>
      </c>
      <c r="G9068" t="s">
        <v>71</v>
      </c>
      <c r="H9068" t="s">
        <v>129</v>
      </c>
      <c r="I9068" t="s">
        <v>22</v>
      </c>
      <c r="J9068" t="s">
        <v>141</v>
      </c>
      <c r="K9068" t="s">
        <v>34019</v>
      </c>
      <c r="L9068" t="s">
        <v>34020</v>
      </c>
      <c r="M9068">
        <v>1.2438888880000001</v>
      </c>
      <c r="N9068">
        <v>0</v>
      </c>
      <c r="O9068">
        <v>6</v>
      </c>
      <c r="P9068">
        <v>0</v>
      </c>
      <c r="Q9068">
        <v>0</v>
      </c>
      <c r="R9068">
        <v>0</v>
      </c>
      <c r="S9068">
        <v>7.4633330000000004</v>
      </c>
      <c r="T9068">
        <v>0</v>
      </c>
      <c r="U9068">
        <v>0</v>
      </c>
    </row>
    <row r="9069" spans="1:21" x14ac:dyDescent="0.25">
      <c r="A9069" t="s">
        <v>34021</v>
      </c>
      <c r="B9069">
        <v>1</v>
      </c>
      <c r="C9069" t="s">
        <v>78</v>
      </c>
      <c r="D9069" t="s">
        <v>91</v>
      </c>
      <c r="E9069" t="s">
        <v>34022</v>
      </c>
      <c r="F9069" t="s">
        <v>177</v>
      </c>
      <c r="G9069" t="s">
        <v>72</v>
      </c>
      <c r="H9069" t="s">
        <v>129</v>
      </c>
      <c r="I9069" t="s">
        <v>22</v>
      </c>
      <c r="J9069" t="s">
        <v>130</v>
      </c>
      <c r="K9069" t="s">
        <v>34023</v>
      </c>
      <c r="L9069" t="s">
        <v>34024</v>
      </c>
      <c r="M9069">
        <v>0.61416666600000003</v>
      </c>
      <c r="N9069">
        <v>0</v>
      </c>
      <c r="O9069">
        <v>0</v>
      </c>
      <c r="P9069">
        <v>3</v>
      </c>
      <c r="Q9069">
        <v>94</v>
      </c>
      <c r="R9069">
        <v>0</v>
      </c>
      <c r="S9069">
        <v>0</v>
      </c>
      <c r="T9069">
        <v>1.8425</v>
      </c>
      <c r="U9069">
        <v>57.731667000000002</v>
      </c>
    </row>
    <row r="9070" spans="1:21" x14ac:dyDescent="0.25">
      <c r="A9070" t="s">
        <v>34025</v>
      </c>
      <c r="B9070">
        <v>1</v>
      </c>
      <c r="C9070" t="s">
        <v>79</v>
      </c>
      <c r="D9070" t="s">
        <v>110</v>
      </c>
      <c r="E9070" t="s">
        <v>2432</v>
      </c>
      <c r="F9070" t="s">
        <v>140</v>
      </c>
      <c r="G9070" t="s">
        <v>72</v>
      </c>
      <c r="H9070" t="s">
        <v>129</v>
      </c>
      <c r="I9070" t="s">
        <v>22</v>
      </c>
      <c r="J9070" t="s">
        <v>141</v>
      </c>
      <c r="K9070" t="s">
        <v>34026</v>
      </c>
      <c r="L9070" t="s">
        <v>34027</v>
      </c>
      <c r="M9070">
        <v>0.61888888799999997</v>
      </c>
      <c r="N9070">
        <v>2</v>
      </c>
      <c r="O9070">
        <v>26</v>
      </c>
      <c r="P9070">
        <v>24</v>
      </c>
      <c r="Q9070">
        <v>391</v>
      </c>
      <c r="R9070">
        <v>1.237778</v>
      </c>
      <c r="S9070">
        <v>16.091111000000001</v>
      </c>
      <c r="T9070">
        <v>14.853332999999999</v>
      </c>
      <c r="U9070">
        <v>241.98555500000001</v>
      </c>
    </row>
    <row r="9071" spans="1:21" x14ac:dyDescent="0.25">
      <c r="A9071" t="s">
        <v>34028</v>
      </c>
      <c r="B9071">
        <v>1</v>
      </c>
      <c r="C9071" t="s">
        <v>79</v>
      </c>
      <c r="D9071" t="s">
        <v>110</v>
      </c>
      <c r="E9071" t="s">
        <v>34029</v>
      </c>
      <c r="F9071" t="s">
        <v>4986</v>
      </c>
      <c r="G9071" t="s">
        <v>71</v>
      </c>
      <c r="H9071" t="s">
        <v>129</v>
      </c>
      <c r="I9071" t="s">
        <v>22</v>
      </c>
      <c r="J9071" t="s">
        <v>141</v>
      </c>
      <c r="K9071" t="s">
        <v>34030</v>
      </c>
      <c r="L9071" t="s">
        <v>34031</v>
      </c>
      <c r="M9071">
        <v>0.83805555499999995</v>
      </c>
      <c r="N9071">
        <v>0</v>
      </c>
      <c r="O9071">
        <v>0</v>
      </c>
      <c r="P9071">
        <v>0</v>
      </c>
      <c r="Q9071">
        <v>31</v>
      </c>
      <c r="R9071">
        <v>0</v>
      </c>
      <c r="S9071">
        <v>0</v>
      </c>
      <c r="T9071">
        <v>0</v>
      </c>
      <c r="U9071">
        <v>25.979721999999999</v>
      </c>
    </row>
    <row r="9072" spans="1:21" x14ac:dyDescent="0.25">
      <c r="A9072" t="s">
        <v>34032</v>
      </c>
      <c r="B9072">
        <v>1</v>
      </c>
      <c r="C9072" t="s">
        <v>78</v>
      </c>
      <c r="D9072" t="s">
        <v>103</v>
      </c>
      <c r="E9072" t="s">
        <v>34033</v>
      </c>
      <c r="F9072" t="s">
        <v>4986</v>
      </c>
      <c r="G9072" t="s">
        <v>71</v>
      </c>
      <c r="H9072" t="s">
        <v>129</v>
      </c>
      <c r="I9072" t="s">
        <v>22</v>
      </c>
      <c r="J9072" t="s">
        <v>141</v>
      </c>
      <c r="K9072" t="s">
        <v>34034</v>
      </c>
      <c r="L9072" t="s">
        <v>34035</v>
      </c>
      <c r="M9072">
        <v>1.9416666659999999</v>
      </c>
      <c r="N9072">
        <v>0</v>
      </c>
      <c r="O9072">
        <v>68</v>
      </c>
      <c r="P9072">
        <v>0</v>
      </c>
      <c r="Q9072">
        <v>13</v>
      </c>
      <c r="R9072">
        <v>0</v>
      </c>
      <c r="S9072">
        <v>132.033333</v>
      </c>
      <c r="T9072">
        <v>0</v>
      </c>
      <c r="U9072">
        <v>25.241667</v>
      </c>
    </row>
    <row r="9073" spans="1:21" x14ac:dyDescent="0.25">
      <c r="A9073" t="s">
        <v>34036</v>
      </c>
      <c r="B9073">
        <v>1</v>
      </c>
      <c r="C9073" t="s">
        <v>78</v>
      </c>
      <c r="D9073" t="s">
        <v>93</v>
      </c>
      <c r="E9073" t="s">
        <v>34037</v>
      </c>
      <c r="F9073" t="s">
        <v>128</v>
      </c>
      <c r="G9073" t="s">
        <v>72</v>
      </c>
      <c r="H9073" t="s">
        <v>129</v>
      </c>
      <c r="I9073" t="s">
        <v>22</v>
      </c>
      <c r="J9073" t="s">
        <v>130</v>
      </c>
      <c r="K9073" t="s">
        <v>34038</v>
      </c>
      <c r="L9073" t="s">
        <v>34039</v>
      </c>
      <c r="M9073">
        <v>0.57722222199999995</v>
      </c>
      <c r="N9073">
        <v>3</v>
      </c>
      <c r="O9073">
        <v>357</v>
      </c>
      <c r="P9073">
        <v>0</v>
      </c>
      <c r="Q9073">
        <v>0</v>
      </c>
      <c r="R9073">
        <v>1.7316670000000001</v>
      </c>
      <c r="S9073">
        <v>206.068333</v>
      </c>
      <c r="T9073">
        <v>0</v>
      </c>
      <c r="U9073">
        <v>0</v>
      </c>
    </row>
    <row r="9074" spans="1:21" x14ac:dyDescent="0.25">
      <c r="A9074" t="s">
        <v>34040</v>
      </c>
      <c r="B9074">
        <v>1</v>
      </c>
      <c r="C9074" t="s">
        <v>78</v>
      </c>
      <c r="D9074" t="s">
        <v>87</v>
      </c>
      <c r="E9074" t="s">
        <v>34041</v>
      </c>
      <c r="F9074" t="s">
        <v>4991</v>
      </c>
      <c r="G9074" t="s">
        <v>71</v>
      </c>
      <c r="H9074" t="s">
        <v>129</v>
      </c>
      <c r="I9074" t="s">
        <v>22</v>
      </c>
      <c r="J9074" t="s">
        <v>141</v>
      </c>
      <c r="K9074" t="s">
        <v>34042</v>
      </c>
      <c r="L9074" t="s">
        <v>34043</v>
      </c>
      <c r="M9074">
        <v>0.75305555499999999</v>
      </c>
      <c r="N9074">
        <v>0</v>
      </c>
      <c r="O9074">
        <v>1</v>
      </c>
      <c r="P9074">
        <v>0</v>
      </c>
      <c r="Q9074">
        <v>0</v>
      </c>
      <c r="R9074">
        <v>0</v>
      </c>
      <c r="S9074">
        <v>0.75305599999999995</v>
      </c>
      <c r="T9074">
        <v>0</v>
      </c>
      <c r="U9074">
        <v>0</v>
      </c>
    </row>
    <row r="9075" spans="1:21" x14ac:dyDescent="0.25">
      <c r="A9075" t="s">
        <v>34044</v>
      </c>
      <c r="B9075">
        <v>1</v>
      </c>
      <c r="C9075" t="s">
        <v>78</v>
      </c>
      <c r="D9075" t="s">
        <v>87</v>
      </c>
      <c r="E9075" t="s">
        <v>34045</v>
      </c>
      <c r="F9075" t="s">
        <v>5070</v>
      </c>
      <c r="G9075" t="s">
        <v>71</v>
      </c>
      <c r="H9075" t="s">
        <v>129</v>
      </c>
      <c r="I9075" t="s">
        <v>22</v>
      </c>
      <c r="J9075" t="s">
        <v>141</v>
      </c>
      <c r="K9075" t="s">
        <v>34046</v>
      </c>
      <c r="L9075" t="s">
        <v>34047</v>
      </c>
      <c r="M9075">
        <v>12.613055555000001</v>
      </c>
      <c r="N9075">
        <v>0</v>
      </c>
      <c r="O9075">
        <v>1</v>
      </c>
      <c r="P9075">
        <v>0</v>
      </c>
      <c r="Q9075">
        <v>0</v>
      </c>
      <c r="R9075">
        <v>0</v>
      </c>
      <c r="S9075">
        <v>12.613056</v>
      </c>
      <c r="T9075">
        <v>0</v>
      </c>
      <c r="U9075">
        <v>0</v>
      </c>
    </row>
    <row r="9076" spans="1:21" x14ac:dyDescent="0.25">
      <c r="A9076" t="s">
        <v>34048</v>
      </c>
      <c r="B9076">
        <v>1</v>
      </c>
      <c r="C9076" t="s">
        <v>78</v>
      </c>
      <c r="D9076" t="s">
        <v>98</v>
      </c>
      <c r="E9076" t="s">
        <v>17095</v>
      </c>
      <c r="F9076" t="s">
        <v>5012</v>
      </c>
      <c r="G9076" t="s">
        <v>72</v>
      </c>
      <c r="H9076" t="s">
        <v>129</v>
      </c>
      <c r="I9076" t="s">
        <v>22</v>
      </c>
      <c r="J9076" t="s">
        <v>141</v>
      </c>
      <c r="K9076" t="s">
        <v>34049</v>
      </c>
      <c r="L9076" t="s">
        <v>34050</v>
      </c>
      <c r="M9076">
        <v>2.4063888879999999</v>
      </c>
      <c r="N9076">
        <v>0</v>
      </c>
      <c r="O9076">
        <v>16</v>
      </c>
      <c r="P9076">
        <v>0</v>
      </c>
      <c r="Q9076">
        <v>2</v>
      </c>
      <c r="R9076">
        <v>0</v>
      </c>
      <c r="S9076">
        <v>38.502222000000003</v>
      </c>
      <c r="T9076">
        <v>0</v>
      </c>
      <c r="U9076">
        <v>4.8127779999999998</v>
      </c>
    </row>
    <row r="9077" spans="1:21" x14ac:dyDescent="0.25">
      <c r="A9077" t="s">
        <v>34051</v>
      </c>
      <c r="B9077">
        <v>1</v>
      </c>
      <c r="C9077" t="s">
        <v>79</v>
      </c>
      <c r="D9077" t="s">
        <v>119</v>
      </c>
      <c r="E9077" t="s">
        <v>34052</v>
      </c>
      <c r="F9077" t="s">
        <v>5012</v>
      </c>
      <c r="G9077" t="s">
        <v>72</v>
      </c>
      <c r="H9077" t="s">
        <v>129</v>
      </c>
      <c r="I9077" t="s">
        <v>22</v>
      </c>
      <c r="J9077" t="s">
        <v>141</v>
      </c>
      <c r="K9077" t="s">
        <v>34053</v>
      </c>
      <c r="L9077" t="s">
        <v>34054</v>
      </c>
      <c r="M9077">
        <v>5.7961111110000001</v>
      </c>
      <c r="N9077">
        <v>0</v>
      </c>
      <c r="O9077">
        <v>0</v>
      </c>
      <c r="P9077">
        <v>1</v>
      </c>
      <c r="Q9077">
        <v>36</v>
      </c>
      <c r="R9077">
        <v>0</v>
      </c>
      <c r="S9077">
        <v>0</v>
      </c>
      <c r="T9077">
        <v>5.7961109999999998</v>
      </c>
      <c r="U9077">
        <v>208.66</v>
      </c>
    </row>
    <row r="9078" spans="1:21" x14ac:dyDescent="0.25">
      <c r="A9078" t="s">
        <v>34055</v>
      </c>
      <c r="B9078">
        <v>1</v>
      </c>
      <c r="C9078" t="s">
        <v>78</v>
      </c>
      <c r="D9078" t="s">
        <v>95</v>
      </c>
      <c r="E9078" t="s">
        <v>34056</v>
      </c>
      <c r="F9078" t="s">
        <v>177</v>
      </c>
      <c r="G9078" t="s">
        <v>72</v>
      </c>
      <c r="H9078" t="s">
        <v>129</v>
      </c>
      <c r="I9078" t="s">
        <v>22</v>
      </c>
      <c r="J9078" t="s">
        <v>130</v>
      </c>
      <c r="K9078" t="s">
        <v>34057</v>
      </c>
      <c r="L9078" t="s">
        <v>34058</v>
      </c>
      <c r="M9078">
        <v>0.69083333300000005</v>
      </c>
      <c r="N9078">
        <v>2</v>
      </c>
      <c r="O9078">
        <v>125</v>
      </c>
      <c r="P9078">
        <v>0</v>
      </c>
      <c r="Q9078">
        <v>0</v>
      </c>
      <c r="R9078">
        <v>1.381667</v>
      </c>
      <c r="S9078">
        <v>86.354167000000004</v>
      </c>
      <c r="T9078">
        <v>0</v>
      </c>
      <c r="U9078">
        <v>0</v>
      </c>
    </row>
    <row r="9079" spans="1:21" x14ac:dyDescent="0.25">
      <c r="A9079" t="s">
        <v>34059</v>
      </c>
      <c r="B9079">
        <v>1</v>
      </c>
      <c r="C9079" t="s">
        <v>78</v>
      </c>
      <c r="D9079" t="s">
        <v>95</v>
      </c>
      <c r="E9079" t="s">
        <v>34060</v>
      </c>
      <c r="F9079" t="s">
        <v>177</v>
      </c>
      <c r="G9079" t="s">
        <v>72</v>
      </c>
      <c r="H9079" t="s">
        <v>129</v>
      </c>
      <c r="I9079" t="s">
        <v>22</v>
      </c>
      <c r="J9079" t="s">
        <v>130</v>
      </c>
      <c r="K9079" t="s">
        <v>34061</v>
      </c>
      <c r="L9079" t="s">
        <v>34062</v>
      </c>
      <c r="M9079">
        <v>1.2919444440000001</v>
      </c>
      <c r="N9079">
        <v>1</v>
      </c>
      <c r="O9079">
        <v>166</v>
      </c>
      <c r="P9079">
        <v>0</v>
      </c>
      <c r="Q9079">
        <v>0</v>
      </c>
      <c r="R9079">
        <v>1.291944</v>
      </c>
      <c r="S9079">
        <v>214.46277799999999</v>
      </c>
      <c r="T9079">
        <v>0</v>
      </c>
      <c r="U9079">
        <v>0</v>
      </c>
    </row>
    <row r="9080" spans="1:21" x14ac:dyDescent="0.25">
      <c r="A9080" t="s">
        <v>34063</v>
      </c>
      <c r="B9080">
        <v>1</v>
      </c>
      <c r="C9080" t="s">
        <v>78</v>
      </c>
      <c r="D9080" t="s">
        <v>81</v>
      </c>
      <c r="E9080" t="s">
        <v>34064</v>
      </c>
      <c r="F9080" t="s">
        <v>4991</v>
      </c>
      <c r="G9080" t="s">
        <v>71</v>
      </c>
      <c r="H9080" t="s">
        <v>129</v>
      </c>
      <c r="I9080" t="s">
        <v>22</v>
      </c>
      <c r="J9080" t="s">
        <v>141</v>
      </c>
      <c r="K9080" t="s">
        <v>34065</v>
      </c>
      <c r="L9080" t="s">
        <v>34066</v>
      </c>
      <c r="M9080">
        <v>1.0308333329999999</v>
      </c>
      <c r="N9080">
        <v>0</v>
      </c>
      <c r="O9080">
        <v>0</v>
      </c>
      <c r="P9080">
        <v>0</v>
      </c>
      <c r="Q9080">
        <v>1</v>
      </c>
      <c r="R9080">
        <v>0</v>
      </c>
      <c r="S9080">
        <v>0</v>
      </c>
      <c r="T9080">
        <v>0</v>
      </c>
      <c r="U9080">
        <v>1.0308330000000001</v>
      </c>
    </row>
    <row r="9081" spans="1:21" x14ac:dyDescent="0.25">
      <c r="A9081" t="s">
        <v>34067</v>
      </c>
      <c r="B9081">
        <v>1</v>
      </c>
      <c r="C9081" t="s">
        <v>78</v>
      </c>
      <c r="D9081" t="s">
        <v>81</v>
      </c>
      <c r="E9081" t="s">
        <v>34068</v>
      </c>
      <c r="F9081" t="s">
        <v>5417</v>
      </c>
      <c r="G9081" t="s">
        <v>71</v>
      </c>
      <c r="H9081" t="s">
        <v>129</v>
      </c>
      <c r="I9081" t="s">
        <v>22</v>
      </c>
      <c r="J9081" t="s">
        <v>141</v>
      </c>
      <c r="K9081" t="s">
        <v>34069</v>
      </c>
      <c r="L9081" t="s">
        <v>34070</v>
      </c>
      <c r="M9081">
        <v>3.145</v>
      </c>
      <c r="N9081">
        <v>0</v>
      </c>
      <c r="O9081">
        <v>0</v>
      </c>
      <c r="P9081">
        <v>1</v>
      </c>
      <c r="Q9081">
        <v>0</v>
      </c>
      <c r="R9081">
        <v>0</v>
      </c>
      <c r="S9081">
        <v>0</v>
      </c>
      <c r="T9081">
        <v>3.145</v>
      </c>
      <c r="U9081">
        <v>0</v>
      </c>
    </row>
    <row r="9082" spans="1:21" x14ac:dyDescent="0.25">
      <c r="A9082" t="s">
        <v>34071</v>
      </c>
      <c r="B9082">
        <v>1</v>
      </c>
      <c r="C9082" t="s">
        <v>78</v>
      </c>
      <c r="D9082" t="s">
        <v>81</v>
      </c>
      <c r="E9082" t="s">
        <v>34072</v>
      </c>
      <c r="F9082" t="s">
        <v>5070</v>
      </c>
      <c r="G9082" t="s">
        <v>71</v>
      </c>
      <c r="H9082" t="s">
        <v>129</v>
      </c>
      <c r="I9082" t="s">
        <v>22</v>
      </c>
      <c r="J9082" t="s">
        <v>141</v>
      </c>
      <c r="K9082" t="s">
        <v>34073</v>
      </c>
      <c r="L9082" t="s">
        <v>34074</v>
      </c>
      <c r="M9082">
        <v>2.3105555550000001</v>
      </c>
      <c r="N9082">
        <v>0</v>
      </c>
      <c r="O9082">
        <v>0</v>
      </c>
      <c r="P9082">
        <v>0</v>
      </c>
      <c r="Q9082">
        <v>1</v>
      </c>
      <c r="R9082">
        <v>0</v>
      </c>
      <c r="S9082">
        <v>0</v>
      </c>
      <c r="T9082">
        <v>0</v>
      </c>
      <c r="U9082">
        <v>2.3105560000000001</v>
      </c>
    </row>
    <row r="9083" spans="1:21" x14ac:dyDescent="0.25">
      <c r="A9083" t="s">
        <v>34075</v>
      </c>
      <c r="B9083">
        <v>1</v>
      </c>
      <c r="C9083" t="s">
        <v>79</v>
      </c>
      <c r="D9083" t="s">
        <v>110</v>
      </c>
      <c r="E9083" t="s">
        <v>34076</v>
      </c>
      <c r="F9083" t="s">
        <v>4991</v>
      </c>
      <c r="G9083" t="s">
        <v>71</v>
      </c>
      <c r="H9083" t="s">
        <v>129</v>
      </c>
      <c r="I9083" t="s">
        <v>22</v>
      </c>
      <c r="J9083" t="s">
        <v>141</v>
      </c>
      <c r="K9083" t="s">
        <v>34077</v>
      </c>
      <c r="L9083" t="s">
        <v>34078</v>
      </c>
      <c r="M9083">
        <v>0.76111111099999995</v>
      </c>
      <c r="N9083">
        <v>0</v>
      </c>
      <c r="O9083">
        <v>0</v>
      </c>
      <c r="P9083">
        <v>0</v>
      </c>
      <c r="Q9083">
        <v>2</v>
      </c>
      <c r="R9083">
        <v>0</v>
      </c>
      <c r="S9083">
        <v>0</v>
      </c>
      <c r="T9083">
        <v>0</v>
      </c>
      <c r="U9083">
        <v>1.522222</v>
      </c>
    </row>
    <row r="9084" spans="1:21" x14ac:dyDescent="0.25">
      <c r="A9084" t="s">
        <v>34079</v>
      </c>
      <c r="B9084">
        <v>1</v>
      </c>
      <c r="C9084" t="s">
        <v>79</v>
      </c>
      <c r="D9084" t="s">
        <v>110</v>
      </c>
      <c r="E9084" t="s">
        <v>34080</v>
      </c>
      <c r="F9084" t="s">
        <v>5279</v>
      </c>
      <c r="G9084" t="s">
        <v>72</v>
      </c>
      <c r="H9084" t="s">
        <v>129</v>
      </c>
      <c r="I9084" t="s">
        <v>22</v>
      </c>
      <c r="J9084" t="s">
        <v>141</v>
      </c>
      <c r="K9084" t="s">
        <v>34081</v>
      </c>
      <c r="L9084" t="s">
        <v>34082</v>
      </c>
      <c r="M9084">
        <v>1.8930555549999999</v>
      </c>
      <c r="N9084">
        <v>0</v>
      </c>
      <c r="O9084">
        <v>0</v>
      </c>
      <c r="P9084">
        <v>0</v>
      </c>
      <c r="Q9084">
        <v>21</v>
      </c>
      <c r="R9084">
        <v>0</v>
      </c>
      <c r="S9084">
        <v>0</v>
      </c>
      <c r="T9084">
        <v>0</v>
      </c>
      <c r="U9084">
        <v>39.754167000000002</v>
      </c>
    </row>
    <row r="9085" spans="1:21" x14ac:dyDescent="0.25">
      <c r="A9085" t="s">
        <v>34083</v>
      </c>
      <c r="B9085">
        <v>1</v>
      </c>
      <c r="C9085" t="s">
        <v>79</v>
      </c>
      <c r="D9085" t="s">
        <v>110</v>
      </c>
      <c r="E9085" t="s">
        <v>34084</v>
      </c>
      <c r="F9085" t="s">
        <v>4991</v>
      </c>
      <c r="G9085" t="s">
        <v>71</v>
      </c>
      <c r="H9085" t="s">
        <v>129</v>
      </c>
      <c r="I9085" t="s">
        <v>22</v>
      </c>
      <c r="J9085" t="s">
        <v>141</v>
      </c>
      <c r="K9085" t="s">
        <v>34085</v>
      </c>
      <c r="L9085" t="s">
        <v>34086</v>
      </c>
      <c r="M9085">
        <v>2.3025000000000002</v>
      </c>
      <c r="N9085">
        <v>0</v>
      </c>
      <c r="O9085">
        <v>0</v>
      </c>
      <c r="P9085">
        <v>0</v>
      </c>
      <c r="Q9085">
        <v>1</v>
      </c>
      <c r="R9085">
        <v>0</v>
      </c>
      <c r="S9085">
        <v>0</v>
      </c>
      <c r="T9085">
        <v>0</v>
      </c>
      <c r="U9085">
        <v>2.3025000000000002</v>
      </c>
    </row>
    <row r="9086" spans="1:21" x14ac:dyDescent="0.25">
      <c r="A9086" t="s">
        <v>34087</v>
      </c>
      <c r="B9086">
        <v>1</v>
      </c>
      <c r="C9086" t="s">
        <v>79</v>
      </c>
      <c r="D9086" t="s">
        <v>110</v>
      </c>
      <c r="E9086" t="s">
        <v>34088</v>
      </c>
      <c r="F9086" t="s">
        <v>4986</v>
      </c>
      <c r="G9086" t="s">
        <v>71</v>
      </c>
      <c r="H9086" t="s">
        <v>129</v>
      </c>
      <c r="I9086" t="s">
        <v>22</v>
      </c>
      <c r="J9086" t="s">
        <v>141</v>
      </c>
      <c r="K9086" t="s">
        <v>34089</v>
      </c>
      <c r="L9086" t="s">
        <v>34090</v>
      </c>
      <c r="M9086">
        <v>1.425</v>
      </c>
      <c r="N9086">
        <v>0</v>
      </c>
      <c r="O9086">
        <v>0</v>
      </c>
      <c r="P9086">
        <v>1</v>
      </c>
      <c r="Q9086">
        <v>131</v>
      </c>
      <c r="R9086">
        <v>0</v>
      </c>
      <c r="S9086">
        <v>0</v>
      </c>
      <c r="T9086">
        <v>1.425</v>
      </c>
      <c r="U9086">
        <v>186.67500000000001</v>
      </c>
    </row>
    <row r="9087" spans="1:21" x14ac:dyDescent="0.25">
      <c r="A9087" t="s">
        <v>34091</v>
      </c>
      <c r="B9087">
        <v>1</v>
      </c>
      <c r="C9087" t="s">
        <v>79</v>
      </c>
      <c r="D9087" t="s">
        <v>110</v>
      </c>
      <c r="E9087" t="s">
        <v>34092</v>
      </c>
      <c r="F9087" t="s">
        <v>4991</v>
      </c>
      <c r="G9087" t="s">
        <v>71</v>
      </c>
      <c r="H9087" t="s">
        <v>129</v>
      </c>
      <c r="I9087" t="s">
        <v>22</v>
      </c>
      <c r="J9087" t="s">
        <v>141</v>
      </c>
      <c r="K9087" t="s">
        <v>34093</v>
      </c>
      <c r="L9087" t="s">
        <v>34094</v>
      </c>
      <c r="M9087">
        <v>1.345555555</v>
      </c>
      <c r="N9087">
        <v>0</v>
      </c>
      <c r="O9087">
        <v>0</v>
      </c>
      <c r="P9087">
        <v>0</v>
      </c>
      <c r="Q9087">
        <v>4</v>
      </c>
      <c r="R9087">
        <v>0</v>
      </c>
      <c r="S9087">
        <v>0</v>
      </c>
      <c r="T9087">
        <v>0</v>
      </c>
      <c r="U9087">
        <v>5.3822219999999996</v>
      </c>
    </row>
    <row r="9088" spans="1:21" x14ac:dyDescent="0.25">
      <c r="A9088" t="s">
        <v>34095</v>
      </c>
      <c r="B9088">
        <v>1</v>
      </c>
      <c r="C9088" t="s">
        <v>79</v>
      </c>
      <c r="D9088" t="s">
        <v>110</v>
      </c>
      <c r="E9088" t="s">
        <v>34096</v>
      </c>
      <c r="F9088" t="s">
        <v>5470</v>
      </c>
      <c r="G9088" t="s">
        <v>71</v>
      </c>
      <c r="H9088" t="s">
        <v>129</v>
      </c>
      <c r="I9088" t="s">
        <v>22</v>
      </c>
      <c r="J9088" t="s">
        <v>141</v>
      </c>
      <c r="K9088" t="s">
        <v>34097</v>
      </c>
      <c r="L9088" t="s">
        <v>34098</v>
      </c>
      <c r="M9088">
        <v>1.043055555</v>
      </c>
      <c r="N9088">
        <v>0</v>
      </c>
      <c r="O9088">
        <v>0</v>
      </c>
      <c r="P9088">
        <v>0</v>
      </c>
      <c r="Q9088">
        <v>38</v>
      </c>
      <c r="R9088">
        <v>0</v>
      </c>
      <c r="S9088">
        <v>0</v>
      </c>
      <c r="T9088">
        <v>0</v>
      </c>
      <c r="U9088">
        <v>39.636111</v>
      </c>
    </row>
    <row r="9089" spans="1:21" x14ac:dyDescent="0.25">
      <c r="A9089" t="s">
        <v>34099</v>
      </c>
      <c r="B9089">
        <v>1</v>
      </c>
      <c r="C9089" t="s">
        <v>79</v>
      </c>
      <c r="D9089" t="s">
        <v>110</v>
      </c>
      <c r="E9089" t="s">
        <v>25415</v>
      </c>
      <c r="F9089" t="s">
        <v>140</v>
      </c>
      <c r="G9089" t="s">
        <v>72</v>
      </c>
      <c r="H9089" t="s">
        <v>129</v>
      </c>
      <c r="I9089" t="s">
        <v>22</v>
      </c>
      <c r="J9089" t="s">
        <v>141</v>
      </c>
      <c r="K9089" t="s">
        <v>34100</v>
      </c>
      <c r="L9089" t="s">
        <v>34101</v>
      </c>
      <c r="M9089">
        <v>0.148888888</v>
      </c>
      <c r="N9089">
        <v>0</v>
      </c>
      <c r="O9089">
        <v>0</v>
      </c>
      <c r="P9089">
        <v>1</v>
      </c>
      <c r="Q9089">
        <v>0</v>
      </c>
      <c r="R9089">
        <v>0</v>
      </c>
      <c r="S9089">
        <v>0</v>
      </c>
      <c r="T9089">
        <v>0.14888899999999999</v>
      </c>
      <c r="U9089">
        <v>0</v>
      </c>
    </row>
    <row r="9090" spans="1:21" x14ac:dyDescent="0.25">
      <c r="A9090" t="s">
        <v>34102</v>
      </c>
      <c r="B9090">
        <v>1</v>
      </c>
      <c r="C9090" t="s">
        <v>79</v>
      </c>
      <c r="D9090" t="s">
        <v>110</v>
      </c>
      <c r="E9090" t="s">
        <v>25415</v>
      </c>
      <c r="F9090" t="s">
        <v>140</v>
      </c>
      <c r="G9090" t="s">
        <v>72</v>
      </c>
      <c r="H9090" t="s">
        <v>129</v>
      </c>
      <c r="I9090" t="s">
        <v>22</v>
      </c>
      <c r="J9090" t="s">
        <v>141</v>
      </c>
      <c r="K9090" t="s">
        <v>34103</v>
      </c>
      <c r="L9090" t="s">
        <v>34104</v>
      </c>
      <c r="M9090">
        <v>1.7152777770000001</v>
      </c>
      <c r="N9090">
        <v>0</v>
      </c>
      <c r="O9090">
        <v>0</v>
      </c>
      <c r="P9090">
        <v>1</v>
      </c>
      <c r="Q9090">
        <v>0</v>
      </c>
      <c r="R9090">
        <v>0</v>
      </c>
      <c r="S9090">
        <v>0</v>
      </c>
      <c r="T9090">
        <v>1.7152780000000001</v>
      </c>
      <c r="U9090">
        <v>0</v>
      </c>
    </row>
    <row r="9091" spans="1:21" x14ac:dyDescent="0.25">
      <c r="A9091" t="s">
        <v>34105</v>
      </c>
      <c r="B9091">
        <v>1</v>
      </c>
      <c r="C9091" t="s">
        <v>78</v>
      </c>
      <c r="D9091" t="s">
        <v>104</v>
      </c>
      <c r="E9091" t="s">
        <v>34106</v>
      </c>
      <c r="F9091" t="s">
        <v>5012</v>
      </c>
      <c r="G9091" t="s">
        <v>72</v>
      </c>
      <c r="H9091" t="s">
        <v>129</v>
      </c>
      <c r="I9091" t="s">
        <v>22</v>
      </c>
      <c r="J9091" t="s">
        <v>141</v>
      </c>
      <c r="K9091" t="s">
        <v>34107</v>
      </c>
      <c r="L9091" t="s">
        <v>34108</v>
      </c>
      <c r="M9091">
        <v>1.7083333329999999</v>
      </c>
      <c r="N9091">
        <v>0</v>
      </c>
      <c r="O9091">
        <v>0</v>
      </c>
      <c r="P9091">
        <v>1</v>
      </c>
      <c r="Q9091">
        <v>0</v>
      </c>
      <c r="R9091">
        <v>0</v>
      </c>
      <c r="S9091">
        <v>0</v>
      </c>
      <c r="T9091">
        <v>1.7083330000000001</v>
      </c>
      <c r="U9091">
        <v>0</v>
      </c>
    </row>
    <row r="9092" spans="1:21" x14ac:dyDescent="0.25">
      <c r="A9092" t="s">
        <v>34109</v>
      </c>
      <c r="B9092">
        <v>1</v>
      </c>
      <c r="C9092" t="s">
        <v>78</v>
      </c>
      <c r="D9092" t="s">
        <v>99</v>
      </c>
      <c r="E9092" t="s">
        <v>34110</v>
      </c>
      <c r="F9092" t="s">
        <v>5012</v>
      </c>
      <c r="G9092" t="s">
        <v>72</v>
      </c>
      <c r="H9092" t="s">
        <v>129</v>
      </c>
      <c r="I9092" t="s">
        <v>22</v>
      </c>
      <c r="J9092" t="s">
        <v>141</v>
      </c>
      <c r="K9092" t="s">
        <v>34111</v>
      </c>
      <c r="L9092" t="s">
        <v>34112</v>
      </c>
      <c r="M9092">
        <v>1.106666666</v>
      </c>
      <c r="N9092">
        <v>0</v>
      </c>
      <c r="O9092">
        <v>0</v>
      </c>
      <c r="P9092">
        <v>1</v>
      </c>
      <c r="Q9092">
        <v>0</v>
      </c>
      <c r="R9092">
        <v>0</v>
      </c>
      <c r="S9092">
        <v>0</v>
      </c>
      <c r="T9092">
        <v>1.1066670000000001</v>
      </c>
      <c r="U9092">
        <v>0</v>
      </c>
    </row>
    <row r="9093" spans="1:21" x14ac:dyDescent="0.25">
      <c r="A9093" t="s">
        <v>34113</v>
      </c>
      <c r="B9093">
        <v>1</v>
      </c>
      <c r="C9093" t="s">
        <v>78</v>
      </c>
      <c r="D9093" t="s">
        <v>99</v>
      </c>
      <c r="E9093" t="s">
        <v>34114</v>
      </c>
      <c r="F9093" t="s">
        <v>177</v>
      </c>
      <c r="G9093" t="s">
        <v>71</v>
      </c>
      <c r="H9093" t="s">
        <v>129</v>
      </c>
      <c r="I9093" t="s">
        <v>22</v>
      </c>
      <c r="J9093" t="s">
        <v>141</v>
      </c>
      <c r="K9093" t="s">
        <v>34115</v>
      </c>
      <c r="L9093" t="s">
        <v>34116</v>
      </c>
      <c r="M9093">
        <v>1.613888888</v>
      </c>
      <c r="N9093">
        <v>0</v>
      </c>
      <c r="O9093">
        <v>0</v>
      </c>
      <c r="P9093">
        <v>0</v>
      </c>
      <c r="Q9093">
        <v>3</v>
      </c>
      <c r="R9093">
        <v>0</v>
      </c>
      <c r="S9093">
        <v>0</v>
      </c>
      <c r="T9093">
        <v>0</v>
      </c>
      <c r="U9093">
        <v>4.8416670000000002</v>
      </c>
    </row>
    <row r="9094" spans="1:21" x14ac:dyDescent="0.25">
      <c r="A9094" t="s">
        <v>34117</v>
      </c>
      <c r="B9094">
        <v>1</v>
      </c>
      <c r="C9094" t="s">
        <v>79</v>
      </c>
      <c r="D9094" t="s">
        <v>120</v>
      </c>
      <c r="E9094" t="s">
        <v>34118</v>
      </c>
      <c r="F9094" t="s">
        <v>5829</v>
      </c>
      <c r="G9094" t="s">
        <v>72</v>
      </c>
      <c r="H9094" t="s">
        <v>129</v>
      </c>
      <c r="I9094" t="s">
        <v>22</v>
      </c>
      <c r="J9094" t="s">
        <v>141</v>
      </c>
      <c r="K9094" t="s">
        <v>34119</v>
      </c>
      <c r="L9094" t="s">
        <v>34120</v>
      </c>
      <c r="M9094">
        <v>5.26</v>
      </c>
      <c r="N9094">
        <v>1</v>
      </c>
      <c r="O9094">
        <v>110</v>
      </c>
      <c r="P9094">
        <v>0</v>
      </c>
      <c r="Q9094">
        <v>0</v>
      </c>
      <c r="R9094">
        <v>5.26</v>
      </c>
      <c r="S9094">
        <v>578.6</v>
      </c>
      <c r="T9094">
        <v>0</v>
      </c>
      <c r="U9094">
        <v>0</v>
      </c>
    </row>
    <row r="9095" spans="1:21" x14ac:dyDescent="0.25">
      <c r="A9095" t="s">
        <v>34121</v>
      </c>
      <c r="B9095">
        <v>1</v>
      </c>
      <c r="C9095" t="s">
        <v>78</v>
      </c>
      <c r="D9095" t="s">
        <v>91</v>
      </c>
      <c r="E9095" t="s">
        <v>34122</v>
      </c>
      <c r="F9095" t="s">
        <v>5012</v>
      </c>
      <c r="G9095" t="s">
        <v>72</v>
      </c>
      <c r="H9095" t="s">
        <v>129</v>
      </c>
      <c r="I9095" t="s">
        <v>22</v>
      </c>
      <c r="J9095" t="s">
        <v>141</v>
      </c>
      <c r="K9095" t="s">
        <v>34123</v>
      </c>
      <c r="L9095" t="s">
        <v>34124</v>
      </c>
      <c r="M9095">
        <v>6.1722222220000003</v>
      </c>
      <c r="N9095">
        <v>0</v>
      </c>
      <c r="O9095">
        <v>0</v>
      </c>
      <c r="P9095">
        <v>1</v>
      </c>
      <c r="Q9095">
        <v>33</v>
      </c>
      <c r="R9095">
        <v>0</v>
      </c>
      <c r="S9095">
        <v>0</v>
      </c>
      <c r="T9095">
        <v>6.1722219999999997</v>
      </c>
      <c r="U9095">
        <v>203.683333</v>
      </c>
    </row>
    <row r="9096" spans="1:21" x14ac:dyDescent="0.25">
      <c r="A9096" t="s">
        <v>34125</v>
      </c>
      <c r="B9096">
        <v>1</v>
      </c>
      <c r="C9096" t="s">
        <v>78</v>
      </c>
      <c r="D9096" t="s">
        <v>92</v>
      </c>
      <c r="E9096" t="s">
        <v>34126</v>
      </c>
      <c r="F9096" t="s">
        <v>4991</v>
      </c>
      <c r="G9096" t="s">
        <v>71</v>
      </c>
      <c r="H9096" t="s">
        <v>129</v>
      </c>
      <c r="I9096" t="s">
        <v>22</v>
      </c>
      <c r="J9096" t="s">
        <v>141</v>
      </c>
      <c r="K9096" t="s">
        <v>34127</v>
      </c>
      <c r="L9096" t="s">
        <v>34128</v>
      </c>
      <c r="M9096">
        <v>2.2147222219999998</v>
      </c>
      <c r="N9096">
        <v>0</v>
      </c>
      <c r="O9096">
        <v>5</v>
      </c>
      <c r="P9096">
        <v>0</v>
      </c>
      <c r="Q9096">
        <v>0</v>
      </c>
      <c r="R9096">
        <v>0</v>
      </c>
      <c r="S9096">
        <v>11.073611</v>
      </c>
      <c r="T9096">
        <v>0</v>
      </c>
      <c r="U9096">
        <v>0</v>
      </c>
    </row>
    <row r="9097" spans="1:21" x14ac:dyDescent="0.25">
      <c r="A9097" t="s">
        <v>34129</v>
      </c>
      <c r="B9097">
        <v>1</v>
      </c>
      <c r="C9097" t="s">
        <v>78</v>
      </c>
      <c r="D9097" t="s">
        <v>81</v>
      </c>
      <c r="E9097" t="s">
        <v>33113</v>
      </c>
      <c r="F9097" t="s">
        <v>140</v>
      </c>
      <c r="G9097" t="s">
        <v>72</v>
      </c>
      <c r="H9097" t="s">
        <v>129</v>
      </c>
      <c r="I9097" t="s">
        <v>22</v>
      </c>
      <c r="J9097" t="s">
        <v>141</v>
      </c>
      <c r="K9097" t="s">
        <v>34130</v>
      </c>
      <c r="L9097" t="s">
        <v>34131</v>
      </c>
      <c r="M9097">
        <v>0.85111111100000003</v>
      </c>
      <c r="N9097">
        <v>0</v>
      </c>
      <c r="O9097">
        <v>0</v>
      </c>
      <c r="P9097">
        <v>1</v>
      </c>
      <c r="Q9097">
        <v>0</v>
      </c>
      <c r="R9097">
        <v>0</v>
      </c>
      <c r="S9097">
        <v>0</v>
      </c>
      <c r="T9097">
        <v>0.85111099999999995</v>
      </c>
      <c r="U9097">
        <v>0</v>
      </c>
    </row>
    <row r="9098" spans="1:21" x14ac:dyDescent="0.25">
      <c r="A9098" t="s">
        <v>34132</v>
      </c>
      <c r="B9098">
        <v>1</v>
      </c>
      <c r="C9098" t="s">
        <v>78</v>
      </c>
      <c r="D9098" t="s">
        <v>105</v>
      </c>
      <c r="E9098" t="s">
        <v>34133</v>
      </c>
      <c r="F9098" t="s">
        <v>5748</v>
      </c>
      <c r="G9098" t="s">
        <v>71</v>
      </c>
      <c r="H9098" t="s">
        <v>129</v>
      </c>
      <c r="I9098" t="s">
        <v>22</v>
      </c>
      <c r="J9098" t="s">
        <v>141</v>
      </c>
      <c r="K9098" t="s">
        <v>34134</v>
      </c>
      <c r="L9098" t="s">
        <v>34135</v>
      </c>
      <c r="M9098">
        <v>0.46694444400000001</v>
      </c>
      <c r="N9098">
        <v>0</v>
      </c>
      <c r="O9098">
        <v>0</v>
      </c>
      <c r="P9098">
        <v>1</v>
      </c>
      <c r="Q9098">
        <v>58</v>
      </c>
      <c r="R9098">
        <v>0</v>
      </c>
      <c r="S9098">
        <v>0</v>
      </c>
      <c r="T9098">
        <v>0.46694400000000003</v>
      </c>
      <c r="U9098">
        <v>27.082778000000001</v>
      </c>
    </row>
    <row r="9099" spans="1:21" x14ac:dyDescent="0.25">
      <c r="A9099" t="s">
        <v>34136</v>
      </c>
      <c r="B9099">
        <v>1</v>
      </c>
      <c r="C9099" t="s">
        <v>78</v>
      </c>
      <c r="D9099" t="s">
        <v>105</v>
      </c>
      <c r="E9099" t="s">
        <v>34137</v>
      </c>
      <c r="F9099" t="s">
        <v>5748</v>
      </c>
      <c r="G9099" t="s">
        <v>71</v>
      </c>
      <c r="H9099" t="s">
        <v>129</v>
      </c>
      <c r="I9099" t="s">
        <v>22</v>
      </c>
      <c r="J9099" t="s">
        <v>141</v>
      </c>
      <c r="K9099" t="s">
        <v>34138</v>
      </c>
      <c r="L9099" t="s">
        <v>34139</v>
      </c>
      <c r="M9099">
        <v>0.43888888799999998</v>
      </c>
      <c r="N9099">
        <v>0</v>
      </c>
      <c r="O9099">
        <v>0</v>
      </c>
      <c r="P9099">
        <v>1</v>
      </c>
      <c r="Q9099">
        <v>65</v>
      </c>
      <c r="R9099">
        <v>0</v>
      </c>
      <c r="S9099">
        <v>0</v>
      </c>
      <c r="T9099">
        <v>0.43888899999999997</v>
      </c>
      <c r="U9099">
        <v>28.527778000000001</v>
      </c>
    </row>
    <row r="9100" spans="1:21" x14ac:dyDescent="0.25">
      <c r="A9100" t="s">
        <v>34140</v>
      </c>
      <c r="B9100">
        <v>1</v>
      </c>
      <c r="C9100" t="s">
        <v>78</v>
      </c>
      <c r="D9100" t="s">
        <v>105</v>
      </c>
      <c r="E9100" t="s">
        <v>34141</v>
      </c>
      <c r="F9100" t="s">
        <v>10266</v>
      </c>
      <c r="G9100" t="s">
        <v>71</v>
      </c>
      <c r="H9100" t="s">
        <v>129</v>
      </c>
      <c r="I9100" t="s">
        <v>22</v>
      </c>
      <c r="J9100" t="s">
        <v>141</v>
      </c>
      <c r="K9100" t="s">
        <v>34142</v>
      </c>
      <c r="L9100" t="s">
        <v>34143</v>
      </c>
      <c r="M9100">
        <v>4.3361111110000001</v>
      </c>
      <c r="N9100">
        <v>0</v>
      </c>
      <c r="O9100">
        <v>0</v>
      </c>
      <c r="P9100">
        <v>0</v>
      </c>
      <c r="Q9100">
        <v>20</v>
      </c>
      <c r="R9100">
        <v>0</v>
      </c>
      <c r="S9100">
        <v>0</v>
      </c>
      <c r="T9100">
        <v>0</v>
      </c>
      <c r="U9100">
        <v>86.722222000000002</v>
      </c>
    </row>
    <row r="9101" spans="1:21" x14ac:dyDescent="0.25">
      <c r="A9101" t="s">
        <v>34144</v>
      </c>
      <c r="B9101">
        <v>1</v>
      </c>
      <c r="C9101" t="s">
        <v>79</v>
      </c>
      <c r="D9101" t="s">
        <v>110</v>
      </c>
      <c r="E9101" t="s">
        <v>34145</v>
      </c>
      <c r="F9101" t="s">
        <v>5012</v>
      </c>
      <c r="G9101" t="s">
        <v>72</v>
      </c>
      <c r="H9101" t="s">
        <v>129</v>
      </c>
      <c r="I9101" t="s">
        <v>22</v>
      </c>
      <c r="J9101" t="s">
        <v>141</v>
      </c>
      <c r="K9101" t="s">
        <v>34146</v>
      </c>
      <c r="L9101" t="s">
        <v>34147</v>
      </c>
      <c r="M9101">
        <v>0.72972222200000003</v>
      </c>
      <c r="N9101">
        <v>0</v>
      </c>
      <c r="O9101">
        <v>0</v>
      </c>
      <c r="P9101">
        <v>0</v>
      </c>
      <c r="Q9101">
        <v>17</v>
      </c>
      <c r="R9101">
        <v>0</v>
      </c>
      <c r="S9101">
        <v>0</v>
      </c>
      <c r="T9101">
        <v>0</v>
      </c>
      <c r="U9101">
        <v>12.405277999999999</v>
      </c>
    </row>
    <row r="9102" spans="1:21" x14ac:dyDescent="0.25">
      <c r="A9102" t="s">
        <v>34148</v>
      </c>
      <c r="B9102">
        <v>1</v>
      </c>
      <c r="C9102" t="s">
        <v>79</v>
      </c>
      <c r="D9102" t="s">
        <v>110</v>
      </c>
      <c r="E9102" t="s">
        <v>34149</v>
      </c>
      <c r="F9102" t="s">
        <v>140</v>
      </c>
      <c r="G9102" t="s">
        <v>72</v>
      </c>
      <c r="H9102" t="s">
        <v>129</v>
      </c>
      <c r="I9102" t="s">
        <v>22</v>
      </c>
      <c r="J9102" t="s">
        <v>141</v>
      </c>
      <c r="K9102" t="s">
        <v>34150</v>
      </c>
      <c r="L9102" t="s">
        <v>34151</v>
      </c>
      <c r="M9102">
        <v>0.14472222200000001</v>
      </c>
      <c r="N9102">
        <v>0</v>
      </c>
      <c r="O9102">
        <v>0</v>
      </c>
      <c r="P9102">
        <v>1</v>
      </c>
      <c r="Q9102">
        <v>34</v>
      </c>
      <c r="R9102">
        <v>0</v>
      </c>
      <c r="S9102">
        <v>0</v>
      </c>
      <c r="T9102">
        <v>0.14472199999999999</v>
      </c>
      <c r="U9102">
        <v>4.9205560000000004</v>
      </c>
    </row>
    <row r="9103" spans="1:21" x14ac:dyDescent="0.25">
      <c r="A9103" t="s">
        <v>34152</v>
      </c>
      <c r="B9103">
        <v>1</v>
      </c>
      <c r="C9103" t="s">
        <v>79</v>
      </c>
      <c r="D9103" t="s">
        <v>110</v>
      </c>
      <c r="E9103" t="s">
        <v>34145</v>
      </c>
      <c r="F9103" t="s">
        <v>3423</v>
      </c>
      <c r="G9103" t="s">
        <v>72</v>
      </c>
      <c r="H9103" t="s">
        <v>129</v>
      </c>
      <c r="I9103" t="s">
        <v>22</v>
      </c>
      <c r="J9103" t="s">
        <v>141</v>
      </c>
      <c r="K9103" t="s">
        <v>34153</v>
      </c>
      <c r="L9103" t="s">
        <v>34154</v>
      </c>
      <c r="M9103">
        <v>3.6575000000000002</v>
      </c>
      <c r="N9103">
        <v>0</v>
      </c>
      <c r="O9103">
        <v>0</v>
      </c>
      <c r="P9103">
        <v>0</v>
      </c>
      <c r="Q9103">
        <v>17</v>
      </c>
      <c r="R9103">
        <v>0</v>
      </c>
      <c r="S9103">
        <v>0</v>
      </c>
      <c r="T9103">
        <v>0</v>
      </c>
      <c r="U9103">
        <v>62.177500000000002</v>
      </c>
    </row>
    <row r="9104" spans="1:21" x14ac:dyDescent="0.25">
      <c r="A9104" t="s">
        <v>34155</v>
      </c>
      <c r="B9104">
        <v>1</v>
      </c>
      <c r="C9104" t="s">
        <v>79</v>
      </c>
      <c r="D9104" t="s">
        <v>110</v>
      </c>
      <c r="E9104" t="s">
        <v>29241</v>
      </c>
      <c r="F9104" t="s">
        <v>140</v>
      </c>
      <c r="G9104" t="s">
        <v>72</v>
      </c>
      <c r="H9104" t="s">
        <v>129</v>
      </c>
      <c r="I9104" t="s">
        <v>22</v>
      </c>
      <c r="J9104" t="s">
        <v>141</v>
      </c>
      <c r="K9104" t="s">
        <v>34156</v>
      </c>
      <c r="L9104" t="s">
        <v>34157</v>
      </c>
      <c r="M9104">
        <v>0.75249999999999995</v>
      </c>
      <c r="N9104">
        <v>0</v>
      </c>
      <c r="O9104">
        <v>0</v>
      </c>
      <c r="P9104">
        <v>33</v>
      </c>
      <c r="Q9104">
        <v>1245</v>
      </c>
      <c r="R9104">
        <v>0</v>
      </c>
      <c r="S9104">
        <v>0</v>
      </c>
      <c r="T9104">
        <v>24.8325</v>
      </c>
      <c r="U9104">
        <v>936.86249999999995</v>
      </c>
    </row>
    <row r="9105" spans="1:21" x14ac:dyDescent="0.25">
      <c r="A9105" t="s">
        <v>34158</v>
      </c>
      <c r="B9105">
        <v>1</v>
      </c>
      <c r="C9105" t="s">
        <v>79</v>
      </c>
      <c r="D9105" t="s">
        <v>110</v>
      </c>
      <c r="E9105" t="s">
        <v>29241</v>
      </c>
      <c r="F9105" t="s">
        <v>140</v>
      </c>
      <c r="G9105" t="s">
        <v>72</v>
      </c>
      <c r="H9105" t="s">
        <v>129</v>
      </c>
      <c r="I9105" t="s">
        <v>22</v>
      </c>
      <c r="J9105" t="s">
        <v>141</v>
      </c>
      <c r="K9105" t="s">
        <v>34159</v>
      </c>
      <c r="L9105" t="s">
        <v>34160</v>
      </c>
      <c r="M9105">
        <v>0.459166666</v>
      </c>
      <c r="N9105">
        <v>0</v>
      </c>
      <c r="O9105">
        <v>0</v>
      </c>
      <c r="P9105">
        <v>33</v>
      </c>
      <c r="Q9105">
        <v>1245</v>
      </c>
      <c r="R9105">
        <v>0</v>
      </c>
      <c r="S9105">
        <v>0</v>
      </c>
      <c r="T9105">
        <v>15.1525</v>
      </c>
      <c r="U9105">
        <v>571.66249900000003</v>
      </c>
    </row>
    <row r="9106" spans="1:21" x14ac:dyDescent="0.25">
      <c r="A9106" t="s">
        <v>34161</v>
      </c>
      <c r="B9106">
        <v>1</v>
      </c>
      <c r="C9106" t="s">
        <v>79</v>
      </c>
      <c r="D9106" t="s">
        <v>110</v>
      </c>
      <c r="E9106" t="s">
        <v>29241</v>
      </c>
      <c r="F9106" t="s">
        <v>140</v>
      </c>
      <c r="G9106" t="s">
        <v>72</v>
      </c>
      <c r="H9106" t="s">
        <v>129</v>
      </c>
      <c r="I9106" t="s">
        <v>22</v>
      </c>
      <c r="J9106" t="s">
        <v>141</v>
      </c>
      <c r="K9106" t="s">
        <v>34162</v>
      </c>
      <c r="L9106" t="s">
        <v>34163</v>
      </c>
      <c r="M9106">
        <v>0.170833333</v>
      </c>
      <c r="N9106">
        <v>0</v>
      </c>
      <c r="O9106">
        <v>0</v>
      </c>
      <c r="P9106">
        <v>33</v>
      </c>
      <c r="Q9106">
        <v>1245</v>
      </c>
      <c r="R9106">
        <v>0</v>
      </c>
      <c r="S9106">
        <v>0</v>
      </c>
      <c r="T9106">
        <v>5.6375000000000002</v>
      </c>
      <c r="U9106">
        <v>212.6875</v>
      </c>
    </row>
    <row r="9107" spans="1:21" x14ac:dyDescent="0.25">
      <c r="A9107" t="s">
        <v>34164</v>
      </c>
      <c r="B9107">
        <v>1</v>
      </c>
      <c r="C9107" t="s">
        <v>79</v>
      </c>
      <c r="D9107" t="s">
        <v>110</v>
      </c>
      <c r="E9107" t="s">
        <v>29241</v>
      </c>
      <c r="F9107" t="s">
        <v>140</v>
      </c>
      <c r="G9107" t="s">
        <v>72</v>
      </c>
      <c r="H9107" t="s">
        <v>129</v>
      </c>
      <c r="I9107" t="s">
        <v>22</v>
      </c>
      <c r="J9107" t="s">
        <v>141</v>
      </c>
      <c r="K9107" t="s">
        <v>34165</v>
      </c>
      <c r="L9107" t="s">
        <v>34166</v>
      </c>
      <c r="M9107">
        <v>0.4975</v>
      </c>
      <c r="N9107">
        <v>0</v>
      </c>
      <c r="O9107">
        <v>0</v>
      </c>
      <c r="P9107">
        <v>33</v>
      </c>
      <c r="Q9107">
        <v>1245</v>
      </c>
      <c r="R9107">
        <v>0</v>
      </c>
      <c r="S9107">
        <v>0</v>
      </c>
      <c r="T9107">
        <v>16.4175</v>
      </c>
      <c r="U9107">
        <v>619.38750000000005</v>
      </c>
    </row>
    <row r="9108" spans="1:21" x14ac:dyDescent="0.25">
      <c r="A9108" t="s">
        <v>34167</v>
      </c>
      <c r="B9108">
        <v>1</v>
      </c>
      <c r="C9108" t="s">
        <v>79</v>
      </c>
      <c r="D9108" t="s">
        <v>110</v>
      </c>
      <c r="E9108" t="s">
        <v>34168</v>
      </c>
      <c r="F9108" t="s">
        <v>5012</v>
      </c>
      <c r="G9108" t="s">
        <v>72</v>
      </c>
      <c r="H9108" t="s">
        <v>129</v>
      </c>
      <c r="I9108" t="s">
        <v>22</v>
      </c>
      <c r="J9108" t="s">
        <v>141</v>
      </c>
      <c r="K9108" t="s">
        <v>34169</v>
      </c>
      <c r="L9108" t="s">
        <v>34170</v>
      </c>
      <c r="M9108">
        <v>4.4116666660000003</v>
      </c>
      <c r="N9108">
        <v>0</v>
      </c>
      <c r="O9108">
        <v>0</v>
      </c>
      <c r="P9108">
        <v>0</v>
      </c>
      <c r="Q9108">
        <v>16</v>
      </c>
      <c r="R9108">
        <v>0</v>
      </c>
      <c r="S9108">
        <v>0</v>
      </c>
      <c r="T9108">
        <v>0</v>
      </c>
      <c r="U9108">
        <v>70.586667000000006</v>
      </c>
    </row>
    <row r="9109" spans="1:21" x14ac:dyDescent="0.25">
      <c r="A9109" t="s">
        <v>34171</v>
      </c>
      <c r="B9109">
        <v>1</v>
      </c>
      <c r="C9109" t="s">
        <v>79</v>
      </c>
      <c r="D9109" t="s">
        <v>110</v>
      </c>
      <c r="E9109" t="s">
        <v>29241</v>
      </c>
      <c r="F9109" t="s">
        <v>140</v>
      </c>
      <c r="G9109" t="s">
        <v>72</v>
      </c>
      <c r="H9109" t="s">
        <v>129</v>
      </c>
      <c r="I9109" t="s">
        <v>22</v>
      </c>
      <c r="J9109" t="s">
        <v>141</v>
      </c>
      <c r="K9109" t="s">
        <v>34172</v>
      </c>
      <c r="L9109" t="s">
        <v>34173</v>
      </c>
      <c r="M9109">
        <v>0.59555555500000001</v>
      </c>
      <c r="N9109">
        <v>0</v>
      </c>
      <c r="O9109">
        <v>0</v>
      </c>
      <c r="P9109">
        <v>33</v>
      </c>
      <c r="Q9109">
        <v>1125</v>
      </c>
      <c r="R9109">
        <v>0</v>
      </c>
      <c r="S9109">
        <v>0</v>
      </c>
      <c r="T9109">
        <v>19.653333</v>
      </c>
      <c r="U9109">
        <v>669.999999</v>
      </c>
    </row>
    <row r="9110" spans="1:21" x14ac:dyDescent="0.25">
      <c r="A9110" t="s">
        <v>34174</v>
      </c>
      <c r="B9110">
        <v>1</v>
      </c>
      <c r="C9110" t="s">
        <v>79</v>
      </c>
      <c r="D9110" t="s">
        <v>110</v>
      </c>
      <c r="E9110" t="s">
        <v>29241</v>
      </c>
      <c r="F9110" t="s">
        <v>140</v>
      </c>
      <c r="G9110" t="s">
        <v>72</v>
      </c>
      <c r="H9110" t="s">
        <v>129</v>
      </c>
      <c r="I9110" t="s">
        <v>22</v>
      </c>
      <c r="J9110" t="s">
        <v>141</v>
      </c>
      <c r="K9110" t="s">
        <v>34175</v>
      </c>
      <c r="L9110" t="s">
        <v>34176</v>
      </c>
      <c r="M9110">
        <v>0.47944444400000003</v>
      </c>
      <c r="N9110">
        <v>0</v>
      </c>
      <c r="O9110">
        <v>0</v>
      </c>
      <c r="P9110">
        <v>33</v>
      </c>
      <c r="Q9110">
        <v>1245</v>
      </c>
      <c r="R9110">
        <v>0</v>
      </c>
      <c r="S9110">
        <v>0</v>
      </c>
      <c r="T9110">
        <v>15.821667</v>
      </c>
      <c r="U9110">
        <v>596.90833299999997</v>
      </c>
    </row>
    <row r="9111" spans="1:21" x14ac:dyDescent="0.25">
      <c r="A9111" t="s">
        <v>34177</v>
      </c>
      <c r="B9111">
        <v>1</v>
      </c>
      <c r="C9111" t="s">
        <v>79</v>
      </c>
      <c r="D9111" t="s">
        <v>110</v>
      </c>
      <c r="E9111" t="s">
        <v>1988</v>
      </c>
      <c r="F9111" t="s">
        <v>140</v>
      </c>
      <c r="G9111" t="s">
        <v>72</v>
      </c>
      <c r="H9111" t="s">
        <v>129</v>
      </c>
      <c r="I9111" t="s">
        <v>22</v>
      </c>
      <c r="J9111" t="s">
        <v>141</v>
      </c>
      <c r="K9111" t="s">
        <v>34178</v>
      </c>
      <c r="L9111" t="s">
        <v>22753</v>
      </c>
      <c r="M9111">
        <v>0.116666666</v>
      </c>
      <c r="N9111">
        <v>0</v>
      </c>
      <c r="O9111">
        <v>0</v>
      </c>
      <c r="P9111">
        <v>1</v>
      </c>
      <c r="Q9111">
        <v>34</v>
      </c>
      <c r="R9111">
        <v>0</v>
      </c>
      <c r="S9111">
        <v>0</v>
      </c>
      <c r="T9111">
        <v>0.11666700000000001</v>
      </c>
      <c r="U9111">
        <v>3.9666670000000002</v>
      </c>
    </row>
    <row r="9112" spans="1:21" x14ac:dyDescent="0.25">
      <c r="A9112" t="s">
        <v>34179</v>
      </c>
      <c r="B9112">
        <v>1</v>
      </c>
      <c r="C9112" t="s">
        <v>79</v>
      </c>
      <c r="D9112" t="s">
        <v>110</v>
      </c>
      <c r="E9112" t="s">
        <v>25454</v>
      </c>
      <c r="F9112" t="s">
        <v>5279</v>
      </c>
      <c r="G9112" t="s">
        <v>72</v>
      </c>
      <c r="H9112" t="s">
        <v>129</v>
      </c>
      <c r="I9112" t="s">
        <v>22</v>
      </c>
      <c r="J9112" t="s">
        <v>141</v>
      </c>
      <c r="K9112" t="s">
        <v>34180</v>
      </c>
      <c r="L9112" t="s">
        <v>34181</v>
      </c>
      <c r="M9112">
        <v>0.31194444399999999</v>
      </c>
      <c r="N9112">
        <v>0</v>
      </c>
      <c r="O9112">
        <v>0</v>
      </c>
      <c r="P9112">
        <v>1</v>
      </c>
      <c r="Q9112">
        <v>11</v>
      </c>
      <c r="R9112">
        <v>0</v>
      </c>
      <c r="S9112">
        <v>0</v>
      </c>
      <c r="T9112">
        <v>0.311944</v>
      </c>
      <c r="U9112">
        <v>3.4313889999999998</v>
      </c>
    </row>
    <row r="9113" spans="1:21" x14ac:dyDescent="0.25">
      <c r="A9113" t="s">
        <v>34182</v>
      </c>
      <c r="B9113">
        <v>1</v>
      </c>
      <c r="C9113" t="s">
        <v>79</v>
      </c>
      <c r="D9113" t="s">
        <v>110</v>
      </c>
      <c r="E9113" t="s">
        <v>1988</v>
      </c>
      <c r="F9113" t="s">
        <v>140</v>
      </c>
      <c r="G9113" t="s">
        <v>72</v>
      </c>
      <c r="H9113" t="s">
        <v>129</v>
      </c>
      <c r="I9113" t="s">
        <v>22</v>
      </c>
      <c r="J9113" t="s">
        <v>141</v>
      </c>
      <c r="K9113" t="s">
        <v>34183</v>
      </c>
      <c r="L9113" t="s">
        <v>34184</v>
      </c>
      <c r="M9113">
        <v>0.21916666600000001</v>
      </c>
      <c r="N9113">
        <v>0</v>
      </c>
      <c r="O9113">
        <v>0</v>
      </c>
      <c r="P9113">
        <v>88</v>
      </c>
      <c r="Q9113">
        <v>192</v>
      </c>
      <c r="R9113">
        <v>0</v>
      </c>
      <c r="S9113">
        <v>0</v>
      </c>
      <c r="T9113">
        <v>19.286667000000001</v>
      </c>
      <c r="U9113">
        <v>42.08</v>
      </c>
    </row>
    <row r="9114" spans="1:21" x14ac:dyDescent="0.25">
      <c r="A9114" t="s">
        <v>34185</v>
      </c>
      <c r="B9114">
        <v>1</v>
      </c>
      <c r="C9114" t="s">
        <v>79</v>
      </c>
      <c r="D9114" t="s">
        <v>110</v>
      </c>
      <c r="E9114" t="s">
        <v>29253</v>
      </c>
      <c r="F9114" t="s">
        <v>140</v>
      </c>
      <c r="G9114" t="s">
        <v>72</v>
      </c>
      <c r="H9114" t="s">
        <v>129</v>
      </c>
      <c r="I9114" t="s">
        <v>22</v>
      </c>
      <c r="J9114" t="s">
        <v>141</v>
      </c>
      <c r="K9114" t="s">
        <v>34186</v>
      </c>
      <c r="L9114" t="s">
        <v>34187</v>
      </c>
      <c r="M9114">
        <v>1.1030555550000001</v>
      </c>
      <c r="N9114">
        <v>0</v>
      </c>
      <c r="O9114">
        <v>0</v>
      </c>
      <c r="P9114">
        <v>1</v>
      </c>
      <c r="Q9114">
        <v>53</v>
      </c>
      <c r="R9114">
        <v>0</v>
      </c>
      <c r="S9114">
        <v>0</v>
      </c>
      <c r="T9114">
        <v>1.103056</v>
      </c>
      <c r="U9114">
        <v>58.461944000000003</v>
      </c>
    </row>
    <row r="9115" spans="1:21" x14ac:dyDescent="0.25">
      <c r="A9115" t="s">
        <v>34188</v>
      </c>
      <c r="B9115">
        <v>1</v>
      </c>
      <c r="C9115" t="s">
        <v>79</v>
      </c>
      <c r="D9115" t="s">
        <v>110</v>
      </c>
      <c r="E9115" t="s">
        <v>29245</v>
      </c>
      <c r="F9115" t="s">
        <v>5110</v>
      </c>
      <c r="G9115" t="s">
        <v>72</v>
      </c>
      <c r="H9115" t="s">
        <v>129</v>
      </c>
      <c r="I9115" t="s">
        <v>22</v>
      </c>
      <c r="J9115" t="s">
        <v>141</v>
      </c>
      <c r="K9115" t="s">
        <v>34189</v>
      </c>
      <c r="L9115" t="s">
        <v>34190</v>
      </c>
      <c r="M9115">
        <v>3.5080555549999999</v>
      </c>
      <c r="N9115">
        <v>0</v>
      </c>
      <c r="O9115">
        <v>0</v>
      </c>
      <c r="P9115">
        <v>7</v>
      </c>
      <c r="Q9115">
        <v>100</v>
      </c>
      <c r="R9115">
        <v>0</v>
      </c>
      <c r="S9115">
        <v>0</v>
      </c>
      <c r="T9115">
        <v>24.556388999999999</v>
      </c>
      <c r="U9115">
        <v>350.80555600000002</v>
      </c>
    </row>
    <row r="9116" spans="1:21" x14ac:dyDescent="0.25">
      <c r="A9116" t="s">
        <v>34191</v>
      </c>
      <c r="B9116">
        <v>1</v>
      </c>
      <c r="C9116" t="s">
        <v>79</v>
      </c>
      <c r="D9116" t="s">
        <v>110</v>
      </c>
      <c r="E9116" t="s">
        <v>29253</v>
      </c>
      <c r="F9116" t="s">
        <v>128</v>
      </c>
      <c r="G9116" t="s">
        <v>72</v>
      </c>
      <c r="H9116" t="s">
        <v>129</v>
      </c>
      <c r="I9116" t="s">
        <v>22</v>
      </c>
      <c r="J9116" t="s">
        <v>130</v>
      </c>
      <c r="K9116" t="s">
        <v>34192</v>
      </c>
      <c r="L9116" t="s">
        <v>34193</v>
      </c>
      <c r="M9116">
        <v>6.9080555549999998</v>
      </c>
      <c r="N9116">
        <v>0</v>
      </c>
      <c r="O9116">
        <v>0</v>
      </c>
      <c r="P9116">
        <v>33</v>
      </c>
      <c r="Q9116">
        <v>1245</v>
      </c>
      <c r="R9116">
        <v>0</v>
      </c>
      <c r="S9116">
        <v>0</v>
      </c>
      <c r="T9116">
        <v>227.965833</v>
      </c>
      <c r="U9116">
        <v>8600.5291660000003</v>
      </c>
    </row>
    <row r="9117" spans="1:21" x14ac:dyDescent="0.25">
      <c r="A9117" t="s">
        <v>34194</v>
      </c>
      <c r="B9117">
        <v>1</v>
      </c>
      <c r="C9117" t="s">
        <v>79</v>
      </c>
      <c r="D9117" t="s">
        <v>110</v>
      </c>
      <c r="E9117" t="s">
        <v>34195</v>
      </c>
      <c r="F9117" t="s">
        <v>128</v>
      </c>
      <c r="G9117" t="s">
        <v>72</v>
      </c>
      <c r="H9117" t="s">
        <v>129</v>
      </c>
      <c r="I9117" t="s">
        <v>22</v>
      </c>
      <c r="J9117" t="s">
        <v>130</v>
      </c>
      <c r="K9117" t="s">
        <v>34196</v>
      </c>
      <c r="L9117" t="s">
        <v>34197</v>
      </c>
      <c r="M9117">
        <v>6.9447222220000002</v>
      </c>
      <c r="N9117">
        <v>0</v>
      </c>
      <c r="O9117">
        <v>0</v>
      </c>
      <c r="P9117">
        <v>1</v>
      </c>
      <c r="Q9117">
        <v>66</v>
      </c>
      <c r="R9117">
        <v>0</v>
      </c>
      <c r="S9117">
        <v>0</v>
      </c>
      <c r="T9117">
        <v>6.9447219999999996</v>
      </c>
      <c r="U9117">
        <v>458.35166700000002</v>
      </c>
    </row>
    <row r="9118" spans="1:21" x14ac:dyDescent="0.25">
      <c r="A9118" t="s">
        <v>34198</v>
      </c>
      <c r="B9118">
        <v>1</v>
      </c>
      <c r="C9118" t="s">
        <v>79</v>
      </c>
      <c r="D9118" t="s">
        <v>110</v>
      </c>
      <c r="E9118" t="s">
        <v>34199</v>
      </c>
      <c r="F9118" t="s">
        <v>140</v>
      </c>
      <c r="G9118" t="s">
        <v>72</v>
      </c>
      <c r="H9118" t="s">
        <v>129</v>
      </c>
      <c r="I9118" t="s">
        <v>22</v>
      </c>
      <c r="J9118" t="s">
        <v>141</v>
      </c>
      <c r="K9118" t="s">
        <v>34200</v>
      </c>
      <c r="L9118" t="s">
        <v>34201</v>
      </c>
      <c r="M9118">
        <v>0.35416666600000002</v>
      </c>
      <c r="N9118">
        <v>0</v>
      </c>
      <c r="O9118">
        <v>0</v>
      </c>
      <c r="P9118">
        <v>7</v>
      </c>
      <c r="Q9118">
        <v>84</v>
      </c>
      <c r="R9118">
        <v>0</v>
      </c>
      <c r="S9118">
        <v>0</v>
      </c>
      <c r="T9118">
        <v>2.4791669999999999</v>
      </c>
      <c r="U9118">
        <v>29.75</v>
      </c>
    </row>
    <row r="9119" spans="1:21" x14ac:dyDescent="0.25">
      <c r="A9119" t="s">
        <v>34202</v>
      </c>
      <c r="B9119">
        <v>1</v>
      </c>
      <c r="C9119" t="s">
        <v>79</v>
      </c>
      <c r="D9119" t="s">
        <v>110</v>
      </c>
      <c r="E9119" t="s">
        <v>34203</v>
      </c>
      <c r="F9119" t="s">
        <v>140</v>
      </c>
      <c r="G9119" t="s">
        <v>72</v>
      </c>
      <c r="H9119" t="s">
        <v>129</v>
      </c>
      <c r="I9119" t="s">
        <v>22</v>
      </c>
      <c r="J9119" t="s">
        <v>141</v>
      </c>
      <c r="K9119" t="s">
        <v>34204</v>
      </c>
      <c r="L9119" t="s">
        <v>34205</v>
      </c>
      <c r="M9119">
        <v>0.48277777700000002</v>
      </c>
      <c r="N9119">
        <v>0</v>
      </c>
      <c r="O9119">
        <v>0</v>
      </c>
      <c r="P9119">
        <v>39</v>
      </c>
      <c r="Q9119">
        <v>312</v>
      </c>
      <c r="R9119">
        <v>0</v>
      </c>
      <c r="S9119">
        <v>0</v>
      </c>
      <c r="T9119">
        <v>18.828333000000001</v>
      </c>
      <c r="U9119">
        <v>150.626666</v>
      </c>
    </row>
    <row r="9120" spans="1:21" x14ac:dyDescent="0.25">
      <c r="A9120" t="s">
        <v>34206</v>
      </c>
      <c r="B9120">
        <v>1</v>
      </c>
      <c r="C9120" t="s">
        <v>79</v>
      </c>
      <c r="D9120" t="s">
        <v>110</v>
      </c>
      <c r="E9120" t="s">
        <v>29241</v>
      </c>
      <c r="F9120" t="s">
        <v>140</v>
      </c>
      <c r="G9120" t="s">
        <v>72</v>
      </c>
      <c r="H9120" t="s">
        <v>129</v>
      </c>
      <c r="I9120" t="s">
        <v>22</v>
      </c>
      <c r="J9120" t="s">
        <v>141</v>
      </c>
      <c r="K9120" t="s">
        <v>34207</v>
      </c>
      <c r="L9120" t="s">
        <v>34208</v>
      </c>
      <c r="M9120">
        <v>0.86416666600000003</v>
      </c>
      <c r="N9120">
        <v>0</v>
      </c>
      <c r="O9120">
        <v>0</v>
      </c>
      <c r="P9120">
        <v>1</v>
      </c>
      <c r="Q9120">
        <v>43</v>
      </c>
      <c r="R9120">
        <v>0</v>
      </c>
      <c r="S9120">
        <v>0</v>
      </c>
      <c r="T9120">
        <v>0.86416700000000002</v>
      </c>
      <c r="U9120">
        <v>37.159166999999997</v>
      </c>
    </row>
    <row r="9121" spans="1:21" x14ac:dyDescent="0.25">
      <c r="A9121" t="s">
        <v>34209</v>
      </c>
      <c r="B9121">
        <v>1</v>
      </c>
      <c r="C9121" t="s">
        <v>79</v>
      </c>
      <c r="D9121" t="s">
        <v>110</v>
      </c>
      <c r="E9121" t="s">
        <v>29253</v>
      </c>
      <c r="F9121" t="s">
        <v>140</v>
      </c>
      <c r="G9121" t="s">
        <v>72</v>
      </c>
      <c r="H9121" t="s">
        <v>129</v>
      </c>
      <c r="I9121" t="s">
        <v>22</v>
      </c>
      <c r="J9121" t="s">
        <v>141</v>
      </c>
      <c r="K9121" t="s">
        <v>34210</v>
      </c>
      <c r="L9121" t="s">
        <v>34211</v>
      </c>
      <c r="M9121">
        <v>0.227222222</v>
      </c>
      <c r="N9121">
        <v>0</v>
      </c>
      <c r="O9121">
        <v>0</v>
      </c>
      <c r="P9121">
        <v>33</v>
      </c>
      <c r="Q9121">
        <v>1245</v>
      </c>
      <c r="R9121">
        <v>0</v>
      </c>
      <c r="S9121">
        <v>0</v>
      </c>
      <c r="T9121">
        <v>7.4983329999999997</v>
      </c>
      <c r="U9121">
        <v>282.89166599999999</v>
      </c>
    </row>
    <row r="9122" spans="1:21" x14ac:dyDescent="0.25">
      <c r="A9122" t="s">
        <v>34212</v>
      </c>
      <c r="B9122">
        <v>1</v>
      </c>
      <c r="C9122" t="s">
        <v>79</v>
      </c>
      <c r="D9122" t="s">
        <v>110</v>
      </c>
      <c r="E9122" t="s">
        <v>34213</v>
      </c>
      <c r="F9122" t="s">
        <v>3423</v>
      </c>
      <c r="G9122" t="s">
        <v>72</v>
      </c>
      <c r="H9122" t="s">
        <v>129</v>
      </c>
      <c r="I9122" t="s">
        <v>22</v>
      </c>
      <c r="J9122" t="s">
        <v>141</v>
      </c>
      <c r="K9122" t="s">
        <v>34214</v>
      </c>
      <c r="L9122" t="s">
        <v>34215</v>
      </c>
      <c r="M9122">
        <v>0.72305555499999996</v>
      </c>
      <c r="N9122">
        <v>0</v>
      </c>
      <c r="O9122">
        <v>0</v>
      </c>
      <c r="P9122">
        <v>3</v>
      </c>
      <c r="Q9122">
        <v>53</v>
      </c>
      <c r="R9122">
        <v>0</v>
      </c>
      <c r="S9122">
        <v>0</v>
      </c>
      <c r="T9122">
        <v>2.1691669999999998</v>
      </c>
      <c r="U9122">
        <v>38.321944000000002</v>
      </c>
    </row>
    <row r="9123" spans="1:21" x14ac:dyDescent="0.25">
      <c r="A9123" t="s">
        <v>34216</v>
      </c>
      <c r="B9123">
        <v>1</v>
      </c>
      <c r="C9123" t="s">
        <v>79</v>
      </c>
      <c r="D9123" t="s">
        <v>110</v>
      </c>
      <c r="E9123" t="s">
        <v>34213</v>
      </c>
      <c r="F9123" t="s">
        <v>5012</v>
      </c>
      <c r="G9123" t="s">
        <v>72</v>
      </c>
      <c r="H9123" t="s">
        <v>129</v>
      </c>
      <c r="I9123" t="s">
        <v>22</v>
      </c>
      <c r="J9123" t="s">
        <v>141</v>
      </c>
      <c r="K9123" t="s">
        <v>34217</v>
      </c>
      <c r="L9123" t="s">
        <v>34218</v>
      </c>
      <c r="M9123">
        <v>1.609444444</v>
      </c>
      <c r="N9123">
        <v>0</v>
      </c>
      <c r="O9123">
        <v>0</v>
      </c>
      <c r="P9123">
        <v>3</v>
      </c>
      <c r="Q9123">
        <v>53</v>
      </c>
      <c r="R9123">
        <v>0</v>
      </c>
      <c r="S9123">
        <v>0</v>
      </c>
      <c r="T9123">
        <v>4.8283329999999998</v>
      </c>
      <c r="U9123">
        <v>85.300556</v>
      </c>
    </row>
    <row r="9124" spans="1:21" x14ac:dyDescent="0.25">
      <c r="A9124" t="s">
        <v>34219</v>
      </c>
      <c r="B9124">
        <v>1</v>
      </c>
      <c r="C9124" t="s">
        <v>78</v>
      </c>
      <c r="D9124" t="s">
        <v>105</v>
      </c>
      <c r="E9124" t="s">
        <v>34220</v>
      </c>
      <c r="F9124" t="s">
        <v>5029</v>
      </c>
      <c r="G9124" t="s">
        <v>71</v>
      </c>
      <c r="H9124" t="s">
        <v>129</v>
      </c>
      <c r="I9124" t="s">
        <v>22</v>
      </c>
      <c r="J9124" t="s">
        <v>141</v>
      </c>
      <c r="K9124" t="s">
        <v>34221</v>
      </c>
      <c r="L9124" t="s">
        <v>34222</v>
      </c>
      <c r="M9124">
        <v>3.6463888880000002</v>
      </c>
      <c r="N9124">
        <v>0</v>
      </c>
      <c r="O9124">
        <v>0</v>
      </c>
      <c r="P9124">
        <v>0</v>
      </c>
      <c r="Q9124">
        <v>25</v>
      </c>
      <c r="R9124">
        <v>0</v>
      </c>
      <c r="S9124">
        <v>0</v>
      </c>
      <c r="T9124">
        <v>0</v>
      </c>
      <c r="U9124">
        <v>91.159722000000002</v>
      </c>
    </row>
    <row r="9125" spans="1:21" x14ac:dyDescent="0.25">
      <c r="A9125" t="s">
        <v>34223</v>
      </c>
      <c r="B9125">
        <v>1</v>
      </c>
      <c r="C9125" t="s">
        <v>78</v>
      </c>
      <c r="D9125" t="s">
        <v>105</v>
      </c>
      <c r="E9125" t="s">
        <v>34224</v>
      </c>
      <c r="F9125" t="s">
        <v>5012</v>
      </c>
      <c r="G9125" t="s">
        <v>72</v>
      </c>
      <c r="H9125" t="s">
        <v>129</v>
      </c>
      <c r="I9125" t="s">
        <v>22</v>
      </c>
      <c r="J9125" t="s">
        <v>141</v>
      </c>
      <c r="K9125" t="s">
        <v>34225</v>
      </c>
      <c r="L9125" t="s">
        <v>24371</v>
      </c>
      <c r="M9125">
        <v>1.047222222</v>
      </c>
      <c r="N9125">
        <v>0</v>
      </c>
      <c r="O9125">
        <v>0</v>
      </c>
      <c r="P9125">
        <v>0</v>
      </c>
      <c r="Q9125">
        <v>16</v>
      </c>
      <c r="R9125">
        <v>0</v>
      </c>
      <c r="S9125">
        <v>0</v>
      </c>
      <c r="T9125">
        <v>0</v>
      </c>
      <c r="U9125">
        <v>16.755555999999999</v>
      </c>
    </row>
    <row r="9126" spans="1:21" x14ac:dyDescent="0.25">
      <c r="A9126" t="s">
        <v>34226</v>
      </c>
      <c r="B9126">
        <v>1</v>
      </c>
      <c r="C9126" t="s">
        <v>78</v>
      </c>
      <c r="D9126" t="s">
        <v>105</v>
      </c>
      <c r="E9126" t="s">
        <v>34227</v>
      </c>
      <c r="F9126" t="s">
        <v>4986</v>
      </c>
      <c r="G9126" t="s">
        <v>71</v>
      </c>
      <c r="H9126" t="s">
        <v>129</v>
      </c>
      <c r="I9126" t="s">
        <v>22</v>
      </c>
      <c r="J9126" t="s">
        <v>141</v>
      </c>
      <c r="K9126" t="s">
        <v>34228</v>
      </c>
      <c r="L9126" t="s">
        <v>34229</v>
      </c>
      <c r="M9126">
        <v>0.57972222200000001</v>
      </c>
      <c r="N9126">
        <v>0</v>
      </c>
      <c r="O9126">
        <v>0</v>
      </c>
      <c r="P9126">
        <v>0</v>
      </c>
      <c r="Q9126">
        <v>5</v>
      </c>
      <c r="R9126">
        <v>0</v>
      </c>
      <c r="S9126">
        <v>0</v>
      </c>
      <c r="T9126">
        <v>0</v>
      </c>
      <c r="U9126">
        <v>2.8986109999999998</v>
      </c>
    </row>
    <row r="9127" spans="1:21" x14ac:dyDescent="0.25">
      <c r="A9127" t="s">
        <v>34230</v>
      </c>
      <c r="B9127">
        <v>1</v>
      </c>
      <c r="C9127" t="s">
        <v>78</v>
      </c>
      <c r="D9127" t="s">
        <v>237</v>
      </c>
      <c r="E9127" t="s">
        <v>34231</v>
      </c>
      <c r="F9127" t="s">
        <v>4986</v>
      </c>
      <c r="G9127" t="s">
        <v>71</v>
      </c>
      <c r="H9127" t="s">
        <v>129</v>
      </c>
      <c r="I9127" t="s">
        <v>22</v>
      </c>
      <c r="J9127" t="s">
        <v>141</v>
      </c>
      <c r="K9127" t="s">
        <v>34232</v>
      </c>
      <c r="L9127" t="s">
        <v>34233</v>
      </c>
      <c r="M9127">
        <v>2.8247222220000001</v>
      </c>
      <c r="N9127">
        <v>0</v>
      </c>
      <c r="O9127">
        <v>60</v>
      </c>
      <c r="P9127">
        <v>0</v>
      </c>
      <c r="Q9127">
        <v>0</v>
      </c>
      <c r="R9127">
        <v>0</v>
      </c>
      <c r="S9127">
        <v>169.48333299999999</v>
      </c>
      <c r="T9127">
        <v>0</v>
      </c>
      <c r="U9127">
        <v>0</v>
      </c>
    </row>
    <row r="9128" spans="1:21" x14ac:dyDescent="0.25">
      <c r="A9128" t="s">
        <v>34234</v>
      </c>
      <c r="B9128">
        <v>1</v>
      </c>
      <c r="C9128" t="s">
        <v>79</v>
      </c>
      <c r="D9128" t="s">
        <v>124</v>
      </c>
      <c r="E9128" t="s">
        <v>34235</v>
      </c>
      <c r="F9128" t="s">
        <v>5070</v>
      </c>
      <c r="G9128" t="s">
        <v>71</v>
      </c>
      <c r="H9128" t="s">
        <v>129</v>
      </c>
      <c r="I9128" t="s">
        <v>22</v>
      </c>
      <c r="J9128" t="s">
        <v>141</v>
      </c>
      <c r="K9128" t="s">
        <v>34236</v>
      </c>
      <c r="L9128" t="s">
        <v>34237</v>
      </c>
      <c r="M9128">
        <v>1.125</v>
      </c>
      <c r="N9128">
        <v>0</v>
      </c>
      <c r="O9128">
        <v>2</v>
      </c>
      <c r="P9128">
        <v>0</v>
      </c>
      <c r="Q9128">
        <v>0</v>
      </c>
      <c r="R9128">
        <v>0</v>
      </c>
      <c r="S9128">
        <v>2.25</v>
      </c>
      <c r="T9128">
        <v>0</v>
      </c>
      <c r="U9128">
        <v>0</v>
      </c>
    </row>
    <row r="9129" spans="1:21" x14ac:dyDescent="0.25">
      <c r="A9129" t="s">
        <v>34238</v>
      </c>
      <c r="B9129">
        <v>1</v>
      </c>
      <c r="C9129" t="s">
        <v>78</v>
      </c>
      <c r="D9129" t="s">
        <v>98</v>
      </c>
      <c r="E9129" t="s">
        <v>1133</v>
      </c>
      <c r="F9129" t="s">
        <v>154</v>
      </c>
      <c r="G9129" t="s">
        <v>72</v>
      </c>
      <c r="H9129" t="s">
        <v>129</v>
      </c>
      <c r="I9129" t="s">
        <v>22</v>
      </c>
      <c r="J9129" t="s">
        <v>141</v>
      </c>
      <c r="K9129" t="s">
        <v>34239</v>
      </c>
      <c r="L9129" t="s">
        <v>34240</v>
      </c>
      <c r="M9129">
        <v>0.13250000000000001</v>
      </c>
      <c r="N9129">
        <v>1</v>
      </c>
      <c r="O9129">
        <v>1514</v>
      </c>
      <c r="P9129">
        <v>88</v>
      </c>
      <c r="Q9129">
        <v>128</v>
      </c>
      <c r="R9129">
        <v>0.13250000000000001</v>
      </c>
      <c r="S9129">
        <v>200.60499999999999</v>
      </c>
      <c r="T9129">
        <v>11.66</v>
      </c>
      <c r="U9129">
        <v>16.96</v>
      </c>
    </row>
    <row r="9130" spans="1:21" x14ac:dyDescent="0.25">
      <c r="A9130" t="s">
        <v>34241</v>
      </c>
      <c r="B9130">
        <v>1</v>
      </c>
      <c r="C9130" t="s">
        <v>78</v>
      </c>
      <c r="D9130" t="s">
        <v>100</v>
      </c>
      <c r="E9130" t="s">
        <v>34242</v>
      </c>
      <c r="F9130" t="s">
        <v>5012</v>
      </c>
      <c r="G9130" t="s">
        <v>72</v>
      </c>
      <c r="H9130" t="s">
        <v>129</v>
      </c>
      <c r="I9130" t="s">
        <v>22</v>
      </c>
      <c r="J9130" t="s">
        <v>141</v>
      </c>
      <c r="K9130" t="s">
        <v>34243</v>
      </c>
      <c r="L9130" t="s">
        <v>34244</v>
      </c>
      <c r="M9130">
        <v>0.762222222</v>
      </c>
      <c r="N9130">
        <v>0</v>
      </c>
      <c r="O9130">
        <v>44</v>
      </c>
      <c r="P9130">
        <v>1</v>
      </c>
      <c r="Q9130">
        <v>0</v>
      </c>
      <c r="R9130">
        <v>0</v>
      </c>
      <c r="S9130">
        <v>33.537778000000003</v>
      </c>
      <c r="T9130">
        <v>0.76222199999999996</v>
      </c>
      <c r="U9130">
        <v>0</v>
      </c>
    </row>
    <row r="9131" spans="1:21" x14ac:dyDescent="0.25">
      <c r="A9131" t="s">
        <v>34245</v>
      </c>
      <c r="B9131">
        <v>1</v>
      </c>
      <c r="C9131" t="s">
        <v>78</v>
      </c>
      <c r="D9131" t="s">
        <v>95</v>
      </c>
      <c r="E9131" t="s">
        <v>34246</v>
      </c>
      <c r="F9131" t="s">
        <v>5748</v>
      </c>
      <c r="G9131" t="s">
        <v>71</v>
      </c>
      <c r="H9131" t="s">
        <v>129</v>
      </c>
      <c r="I9131" t="s">
        <v>22</v>
      </c>
      <c r="J9131" t="s">
        <v>141</v>
      </c>
      <c r="K9131" t="s">
        <v>34247</v>
      </c>
      <c r="L9131" t="s">
        <v>34248</v>
      </c>
      <c r="M9131">
        <v>0.29249999999999998</v>
      </c>
      <c r="N9131">
        <v>0</v>
      </c>
      <c r="O9131">
        <v>0</v>
      </c>
      <c r="P9131">
        <v>0</v>
      </c>
      <c r="Q9131">
        <v>12</v>
      </c>
      <c r="R9131">
        <v>0</v>
      </c>
      <c r="S9131">
        <v>0</v>
      </c>
      <c r="T9131">
        <v>0</v>
      </c>
      <c r="U9131">
        <v>3.51</v>
      </c>
    </row>
    <row r="9132" spans="1:21" x14ac:dyDescent="0.25">
      <c r="A9132" t="s">
        <v>34249</v>
      </c>
      <c r="B9132">
        <v>1</v>
      </c>
      <c r="C9132" t="s">
        <v>78</v>
      </c>
      <c r="D9132" t="s">
        <v>95</v>
      </c>
      <c r="E9132" t="s">
        <v>34250</v>
      </c>
      <c r="F9132" t="s">
        <v>7275</v>
      </c>
      <c r="G9132" t="s">
        <v>71</v>
      </c>
      <c r="H9132" t="s">
        <v>129</v>
      </c>
      <c r="I9132" t="s">
        <v>22</v>
      </c>
      <c r="J9132" t="s">
        <v>141</v>
      </c>
      <c r="K9132" t="s">
        <v>34251</v>
      </c>
      <c r="L9132" t="s">
        <v>34252</v>
      </c>
      <c r="M9132">
        <v>0.86222222199999998</v>
      </c>
      <c r="N9132">
        <v>1</v>
      </c>
      <c r="O9132">
        <v>316</v>
      </c>
      <c r="P9132">
        <v>0</v>
      </c>
      <c r="Q9132">
        <v>0</v>
      </c>
      <c r="R9132">
        <v>0.86222200000000004</v>
      </c>
      <c r="S9132">
        <v>272.462222</v>
      </c>
      <c r="T9132">
        <v>0</v>
      </c>
      <c r="U9132">
        <v>0</v>
      </c>
    </row>
    <row r="9133" spans="1:21" x14ac:dyDescent="0.25">
      <c r="A9133" t="s">
        <v>34253</v>
      </c>
      <c r="B9133">
        <v>1</v>
      </c>
      <c r="C9133" t="s">
        <v>79</v>
      </c>
      <c r="D9133" t="s">
        <v>115</v>
      </c>
      <c r="E9133" t="s">
        <v>34254</v>
      </c>
      <c r="F9133" t="s">
        <v>4996</v>
      </c>
      <c r="G9133" t="s">
        <v>71</v>
      </c>
      <c r="H9133" t="s">
        <v>129</v>
      </c>
      <c r="I9133" t="s">
        <v>22</v>
      </c>
      <c r="J9133" t="s">
        <v>141</v>
      </c>
      <c r="K9133" t="s">
        <v>34255</v>
      </c>
      <c r="L9133" t="s">
        <v>34256</v>
      </c>
      <c r="M9133">
        <v>1.7547222220000001</v>
      </c>
      <c r="N9133">
        <v>0</v>
      </c>
      <c r="O9133">
        <v>0</v>
      </c>
      <c r="P9133">
        <v>0</v>
      </c>
      <c r="Q9133">
        <v>36</v>
      </c>
      <c r="R9133">
        <v>0</v>
      </c>
      <c r="S9133">
        <v>0</v>
      </c>
      <c r="T9133">
        <v>0</v>
      </c>
      <c r="U9133">
        <v>63.17</v>
      </c>
    </row>
    <row r="9134" spans="1:21" x14ac:dyDescent="0.25">
      <c r="A9134" t="s">
        <v>34257</v>
      </c>
      <c r="B9134">
        <v>1</v>
      </c>
      <c r="C9134" t="s">
        <v>78</v>
      </c>
      <c r="D9134" t="s">
        <v>107</v>
      </c>
      <c r="E9134" t="s">
        <v>34258</v>
      </c>
      <c r="F9134" t="s">
        <v>4986</v>
      </c>
      <c r="G9134" t="s">
        <v>71</v>
      </c>
      <c r="H9134" t="s">
        <v>129</v>
      </c>
      <c r="I9134" t="s">
        <v>22</v>
      </c>
      <c r="J9134" t="s">
        <v>141</v>
      </c>
      <c r="K9134" t="s">
        <v>34259</v>
      </c>
      <c r="L9134" t="s">
        <v>34260</v>
      </c>
      <c r="M9134">
        <v>4.0944444439999996</v>
      </c>
      <c r="N9134">
        <v>0</v>
      </c>
      <c r="O9134">
        <v>0</v>
      </c>
      <c r="P9134">
        <v>1</v>
      </c>
      <c r="Q9134">
        <v>52</v>
      </c>
      <c r="R9134">
        <v>0</v>
      </c>
      <c r="S9134">
        <v>0</v>
      </c>
      <c r="T9134">
        <v>4.0944440000000002</v>
      </c>
      <c r="U9134">
        <v>212.91111100000001</v>
      </c>
    </row>
    <row r="9135" spans="1:21" x14ac:dyDescent="0.25">
      <c r="A9135" t="s">
        <v>34261</v>
      </c>
      <c r="B9135">
        <v>1</v>
      </c>
      <c r="C9135" t="s">
        <v>78</v>
      </c>
      <c r="D9135" t="s">
        <v>107</v>
      </c>
      <c r="E9135" t="s">
        <v>34262</v>
      </c>
      <c r="F9135" t="s">
        <v>4991</v>
      </c>
      <c r="G9135" t="s">
        <v>71</v>
      </c>
      <c r="H9135" t="s">
        <v>129</v>
      </c>
      <c r="I9135" t="s">
        <v>22</v>
      </c>
      <c r="J9135" t="s">
        <v>141</v>
      </c>
      <c r="K9135" t="s">
        <v>34263</v>
      </c>
      <c r="L9135" t="s">
        <v>34264</v>
      </c>
      <c r="M9135">
        <v>3.4955555550000001</v>
      </c>
      <c r="N9135">
        <v>0</v>
      </c>
      <c r="O9135">
        <v>0</v>
      </c>
      <c r="P9135">
        <v>0</v>
      </c>
      <c r="Q9135">
        <v>1</v>
      </c>
      <c r="R9135">
        <v>0</v>
      </c>
      <c r="S9135">
        <v>0</v>
      </c>
      <c r="T9135">
        <v>0</v>
      </c>
      <c r="U9135">
        <v>3.4955560000000001</v>
      </c>
    </row>
    <row r="9136" spans="1:21" x14ac:dyDescent="0.25">
      <c r="A9136" t="s">
        <v>34265</v>
      </c>
      <c r="B9136">
        <v>1</v>
      </c>
      <c r="C9136" t="s">
        <v>78</v>
      </c>
      <c r="D9136" t="s">
        <v>107</v>
      </c>
      <c r="E9136" t="s">
        <v>34266</v>
      </c>
      <c r="F9136" t="s">
        <v>4986</v>
      </c>
      <c r="G9136" t="s">
        <v>71</v>
      </c>
      <c r="H9136" t="s">
        <v>129</v>
      </c>
      <c r="I9136" t="s">
        <v>22</v>
      </c>
      <c r="J9136" t="s">
        <v>141</v>
      </c>
      <c r="K9136" t="s">
        <v>34267</v>
      </c>
      <c r="L9136" t="s">
        <v>34268</v>
      </c>
      <c r="M9136">
        <v>4.3663888880000004</v>
      </c>
      <c r="N9136">
        <v>0</v>
      </c>
      <c r="O9136">
        <v>0</v>
      </c>
      <c r="P9136">
        <v>0</v>
      </c>
      <c r="Q9136">
        <v>32</v>
      </c>
      <c r="R9136">
        <v>0</v>
      </c>
      <c r="S9136">
        <v>0</v>
      </c>
      <c r="T9136">
        <v>0</v>
      </c>
      <c r="U9136">
        <v>139.72444400000001</v>
      </c>
    </row>
    <row r="9137" spans="1:21" x14ac:dyDescent="0.25">
      <c r="A9137" t="s">
        <v>34269</v>
      </c>
      <c r="B9137">
        <v>1</v>
      </c>
      <c r="C9137" t="s">
        <v>78</v>
      </c>
      <c r="D9137" t="s">
        <v>107</v>
      </c>
      <c r="E9137" t="s">
        <v>34270</v>
      </c>
      <c r="F9137" t="s">
        <v>4991</v>
      </c>
      <c r="G9137" t="s">
        <v>71</v>
      </c>
      <c r="H9137" t="s">
        <v>129</v>
      </c>
      <c r="I9137" t="s">
        <v>22</v>
      </c>
      <c r="J9137" t="s">
        <v>141</v>
      </c>
      <c r="K9137" t="s">
        <v>34271</v>
      </c>
      <c r="L9137" t="s">
        <v>34272</v>
      </c>
      <c r="M9137">
        <v>1.9875</v>
      </c>
      <c r="N9137">
        <v>0</v>
      </c>
      <c r="O9137">
        <v>0</v>
      </c>
      <c r="P9137">
        <v>0</v>
      </c>
      <c r="Q9137">
        <v>1</v>
      </c>
      <c r="R9137">
        <v>0</v>
      </c>
      <c r="S9137">
        <v>0</v>
      </c>
      <c r="T9137">
        <v>0</v>
      </c>
      <c r="U9137">
        <v>1.9875</v>
      </c>
    </row>
    <row r="9138" spans="1:21" x14ac:dyDescent="0.25">
      <c r="A9138" t="s">
        <v>34273</v>
      </c>
      <c r="B9138">
        <v>1</v>
      </c>
      <c r="C9138" t="s">
        <v>78</v>
      </c>
      <c r="D9138" t="s">
        <v>107</v>
      </c>
      <c r="E9138" t="s">
        <v>34274</v>
      </c>
      <c r="F9138" t="s">
        <v>4991</v>
      </c>
      <c r="G9138" t="s">
        <v>71</v>
      </c>
      <c r="H9138" t="s">
        <v>129</v>
      </c>
      <c r="I9138" t="s">
        <v>22</v>
      </c>
      <c r="J9138" t="s">
        <v>141</v>
      </c>
      <c r="K9138" t="s">
        <v>34275</v>
      </c>
      <c r="L9138" t="s">
        <v>34276</v>
      </c>
      <c r="M9138">
        <v>3.3358333330000001</v>
      </c>
      <c r="N9138">
        <v>0</v>
      </c>
      <c r="O9138">
        <v>0</v>
      </c>
      <c r="P9138">
        <v>1</v>
      </c>
      <c r="Q9138">
        <v>0</v>
      </c>
      <c r="R9138">
        <v>0</v>
      </c>
      <c r="S9138">
        <v>0</v>
      </c>
      <c r="T9138">
        <v>3.335833</v>
      </c>
      <c r="U9138">
        <v>0</v>
      </c>
    </row>
    <row r="9139" spans="1:21" x14ac:dyDescent="0.25">
      <c r="A9139" t="s">
        <v>34277</v>
      </c>
      <c r="B9139">
        <v>1</v>
      </c>
      <c r="C9139" t="s">
        <v>78</v>
      </c>
      <c r="D9139" t="s">
        <v>107</v>
      </c>
      <c r="E9139" t="s">
        <v>34278</v>
      </c>
      <c r="F9139" t="s">
        <v>4991</v>
      </c>
      <c r="G9139" t="s">
        <v>71</v>
      </c>
      <c r="H9139" t="s">
        <v>129</v>
      </c>
      <c r="I9139" t="s">
        <v>22</v>
      </c>
      <c r="J9139" t="s">
        <v>141</v>
      </c>
      <c r="K9139" t="s">
        <v>34279</v>
      </c>
      <c r="L9139" t="s">
        <v>34280</v>
      </c>
      <c r="M9139">
        <v>6.6158333330000003</v>
      </c>
      <c r="N9139">
        <v>0</v>
      </c>
      <c r="O9139">
        <v>0</v>
      </c>
      <c r="P9139">
        <v>0</v>
      </c>
      <c r="Q9139">
        <v>1</v>
      </c>
      <c r="R9139">
        <v>0</v>
      </c>
      <c r="S9139">
        <v>0</v>
      </c>
      <c r="T9139">
        <v>0</v>
      </c>
      <c r="U9139">
        <v>6.6158330000000003</v>
      </c>
    </row>
    <row r="9140" spans="1:21" x14ac:dyDescent="0.25">
      <c r="A9140" t="s">
        <v>34281</v>
      </c>
      <c r="B9140">
        <v>1</v>
      </c>
      <c r="C9140" t="s">
        <v>78</v>
      </c>
      <c r="D9140" t="s">
        <v>107</v>
      </c>
      <c r="E9140" t="s">
        <v>34282</v>
      </c>
      <c r="F9140" t="s">
        <v>4996</v>
      </c>
      <c r="G9140" t="s">
        <v>71</v>
      </c>
      <c r="H9140" t="s">
        <v>129</v>
      </c>
      <c r="I9140" t="s">
        <v>22</v>
      </c>
      <c r="J9140" t="s">
        <v>141</v>
      </c>
      <c r="K9140" t="s">
        <v>34283</v>
      </c>
      <c r="L9140" t="s">
        <v>34284</v>
      </c>
      <c r="M9140">
        <v>4.0316666659999996</v>
      </c>
      <c r="N9140">
        <v>0</v>
      </c>
      <c r="O9140">
        <v>0</v>
      </c>
      <c r="P9140">
        <v>0</v>
      </c>
      <c r="Q9140">
        <v>48</v>
      </c>
      <c r="R9140">
        <v>0</v>
      </c>
      <c r="S9140">
        <v>0</v>
      </c>
      <c r="T9140">
        <v>0</v>
      </c>
      <c r="U9140">
        <v>193.52</v>
      </c>
    </row>
    <row r="9141" spans="1:21" x14ac:dyDescent="0.25">
      <c r="A9141" t="s">
        <v>34285</v>
      </c>
      <c r="B9141">
        <v>1</v>
      </c>
      <c r="C9141" t="s">
        <v>78</v>
      </c>
      <c r="D9141" t="s">
        <v>107</v>
      </c>
      <c r="E9141" t="s">
        <v>34286</v>
      </c>
      <c r="F9141" t="s">
        <v>4991</v>
      </c>
      <c r="G9141" t="s">
        <v>71</v>
      </c>
      <c r="H9141" t="s">
        <v>129</v>
      </c>
      <c r="I9141" t="s">
        <v>22</v>
      </c>
      <c r="J9141" t="s">
        <v>141</v>
      </c>
      <c r="K9141" t="s">
        <v>34287</v>
      </c>
      <c r="L9141" t="s">
        <v>34288</v>
      </c>
      <c r="M9141">
        <v>8.6877777770000009</v>
      </c>
      <c r="N9141">
        <v>0</v>
      </c>
      <c r="O9141">
        <v>0</v>
      </c>
      <c r="P9141">
        <v>1</v>
      </c>
      <c r="Q9141">
        <v>0</v>
      </c>
      <c r="R9141">
        <v>0</v>
      </c>
      <c r="S9141">
        <v>0</v>
      </c>
      <c r="T9141">
        <v>8.6877779999999998</v>
      </c>
      <c r="U9141">
        <v>0</v>
      </c>
    </row>
    <row r="9142" spans="1:21" x14ac:dyDescent="0.25">
      <c r="A9142" t="s">
        <v>34289</v>
      </c>
      <c r="B9142">
        <v>1</v>
      </c>
      <c r="C9142" t="s">
        <v>78</v>
      </c>
      <c r="D9142" t="s">
        <v>100</v>
      </c>
      <c r="E9142" t="s">
        <v>34290</v>
      </c>
      <c r="F9142" t="s">
        <v>5012</v>
      </c>
      <c r="G9142" t="s">
        <v>72</v>
      </c>
      <c r="H9142" t="s">
        <v>129</v>
      </c>
      <c r="I9142" t="s">
        <v>22</v>
      </c>
      <c r="J9142" t="s">
        <v>141</v>
      </c>
      <c r="K9142" t="s">
        <v>34291</v>
      </c>
      <c r="L9142" t="s">
        <v>34292</v>
      </c>
      <c r="M9142">
        <v>0.96722222199999996</v>
      </c>
      <c r="N9142">
        <v>0</v>
      </c>
      <c r="O9142">
        <v>33</v>
      </c>
      <c r="P9142">
        <v>0</v>
      </c>
      <c r="Q9142">
        <v>1</v>
      </c>
      <c r="R9142">
        <v>0</v>
      </c>
      <c r="S9142">
        <v>31.918333000000001</v>
      </c>
      <c r="T9142">
        <v>0</v>
      </c>
      <c r="U9142">
        <v>0.96722200000000003</v>
      </c>
    </row>
    <row r="9143" spans="1:21" x14ac:dyDescent="0.25">
      <c r="A9143" t="s">
        <v>34293</v>
      </c>
      <c r="B9143">
        <v>1</v>
      </c>
      <c r="C9143" t="s">
        <v>79</v>
      </c>
      <c r="D9143" t="s">
        <v>123</v>
      </c>
      <c r="E9143" t="s">
        <v>34294</v>
      </c>
      <c r="F9143" t="s">
        <v>128</v>
      </c>
      <c r="G9143" t="s">
        <v>72</v>
      </c>
      <c r="H9143" t="s">
        <v>129</v>
      </c>
      <c r="I9143" t="s">
        <v>22</v>
      </c>
      <c r="J9143" t="s">
        <v>130</v>
      </c>
      <c r="K9143" t="s">
        <v>34295</v>
      </c>
      <c r="L9143" t="s">
        <v>34296</v>
      </c>
      <c r="M9143">
        <v>1.5463888880000001</v>
      </c>
      <c r="N9143">
        <v>0</v>
      </c>
      <c r="O9143">
        <v>0</v>
      </c>
      <c r="P9143">
        <v>2</v>
      </c>
      <c r="Q9143">
        <v>46</v>
      </c>
      <c r="R9143">
        <v>0</v>
      </c>
      <c r="S9143">
        <v>0</v>
      </c>
      <c r="T9143">
        <v>3.092778</v>
      </c>
      <c r="U9143">
        <v>71.133888999999996</v>
      </c>
    </row>
    <row r="9144" spans="1:21" x14ac:dyDescent="0.25">
      <c r="A9144" t="s">
        <v>34297</v>
      </c>
      <c r="B9144">
        <v>1</v>
      </c>
      <c r="C9144" t="s">
        <v>78</v>
      </c>
      <c r="D9144" t="s">
        <v>91</v>
      </c>
      <c r="E9144" t="s">
        <v>34298</v>
      </c>
      <c r="F9144" t="s">
        <v>5417</v>
      </c>
      <c r="G9144" t="s">
        <v>71</v>
      </c>
      <c r="H9144" t="s">
        <v>129</v>
      </c>
      <c r="I9144" t="s">
        <v>22</v>
      </c>
      <c r="J9144" t="s">
        <v>141</v>
      </c>
      <c r="K9144" t="s">
        <v>34299</v>
      </c>
      <c r="L9144" t="s">
        <v>34300</v>
      </c>
      <c r="M9144">
        <v>2.0077777769999998</v>
      </c>
      <c r="N9144">
        <v>0</v>
      </c>
      <c r="O9144">
        <v>0</v>
      </c>
      <c r="P9144">
        <v>0</v>
      </c>
      <c r="Q9144">
        <v>1</v>
      </c>
      <c r="R9144">
        <v>0</v>
      </c>
      <c r="S9144">
        <v>0</v>
      </c>
      <c r="T9144">
        <v>0</v>
      </c>
      <c r="U9144">
        <v>2.0077780000000001</v>
      </c>
    </row>
    <row r="9145" spans="1:21" x14ac:dyDescent="0.25">
      <c r="A9145" t="s">
        <v>34301</v>
      </c>
      <c r="B9145">
        <v>1</v>
      </c>
      <c r="C9145" t="s">
        <v>78</v>
      </c>
      <c r="D9145" t="s">
        <v>91</v>
      </c>
      <c r="E9145" t="s">
        <v>34302</v>
      </c>
      <c r="F9145" t="s">
        <v>4986</v>
      </c>
      <c r="G9145" t="s">
        <v>71</v>
      </c>
      <c r="H9145" t="s">
        <v>129</v>
      </c>
      <c r="I9145" t="s">
        <v>22</v>
      </c>
      <c r="J9145" t="s">
        <v>141</v>
      </c>
      <c r="K9145" t="s">
        <v>34303</v>
      </c>
      <c r="L9145" t="s">
        <v>34304</v>
      </c>
      <c r="M9145">
        <v>6.9102777770000001</v>
      </c>
      <c r="N9145">
        <v>0</v>
      </c>
      <c r="O9145">
        <v>0</v>
      </c>
      <c r="P9145">
        <v>0</v>
      </c>
      <c r="Q9145">
        <v>6</v>
      </c>
      <c r="R9145">
        <v>0</v>
      </c>
      <c r="S9145">
        <v>0</v>
      </c>
      <c r="T9145">
        <v>0</v>
      </c>
      <c r="U9145">
        <v>41.461666999999998</v>
      </c>
    </row>
    <row r="9146" spans="1:21" x14ac:dyDescent="0.25">
      <c r="A9146" t="s">
        <v>34305</v>
      </c>
      <c r="B9146">
        <v>1</v>
      </c>
      <c r="C9146" t="s">
        <v>78</v>
      </c>
      <c r="D9146" t="s">
        <v>91</v>
      </c>
      <c r="E9146" t="s">
        <v>34306</v>
      </c>
      <c r="F9146" t="s">
        <v>4986</v>
      </c>
      <c r="G9146" t="s">
        <v>71</v>
      </c>
      <c r="H9146" t="s">
        <v>129</v>
      </c>
      <c r="I9146" t="s">
        <v>22</v>
      </c>
      <c r="J9146" t="s">
        <v>141</v>
      </c>
      <c r="K9146" t="s">
        <v>34307</v>
      </c>
      <c r="L9146" t="s">
        <v>34308</v>
      </c>
      <c r="M9146">
        <v>1.2155555549999999</v>
      </c>
      <c r="N9146">
        <v>0</v>
      </c>
      <c r="O9146">
        <v>0</v>
      </c>
      <c r="P9146">
        <v>0</v>
      </c>
      <c r="Q9146">
        <v>31</v>
      </c>
      <c r="R9146">
        <v>0</v>
      </c>
      <c r="S9146">
        <v>0</v>
      </c>
      <c r="T9146">
        <v>0</v>
      </c>
      <c r="U9146">
        <v>37.682222000000003</v>
      </c>
    </row>
    <row r="9147" spans="1:21" x14ac:dyDescent="0.25">
      <c r="A9147" t="s">
        <v>34309</v>
      </c>
      <c r="B9147">
        <v>1</v>
      </c>
      <c r="C9147" t="s">
        <v>79</v>
      </c>
      <c r="D9147" t="s">
        <v>125</v>
      </c>
      <c r="E9147" t="s">
        <v>24392</v>
      </c>
      <c r="F9147" t="s">
        <v>177</v>
      </c>
      <c r="G9147" t="s">
        <v>72</v>
      </c>
      <c r="H9147" t="s">
        <v>129</v>
      </c>
      <c r="I9147" t="s">
        <v>22</v>
      </c>
      <c r="J9147" t="s">
        <v>130</v>
      </c>
      <c r="K9147" t="s">
        <v>34310</v>
      </c>
      <c r="L9147" t="s">
        <v>34311</v>
      </c>
      <c r="M9147">
        <v>4.5233333330000001</v>
      </c>
      <c r="N9147">
        <v>0</v>
      </c>
      <c r="O9147">
        <v>0</v>
      </c>
      <c r="P9147">
        <v>1</v>
      </c>
      <c r="Q9147">
        <v>78</v>
      </c>
      <c r="R9147">
        <v>0</v>
      </c>
      <c r="S9147">
        <v>0</v>
      </c>
      <c r="T9147">
        <v>4.523333</v>
      </c>
      <c r="U9147">
        <v>352.82</v>
      </c>
    </row>
    <row r="9148" spans="1:21" x14ac:dyDescent="0.25">
      <c r="A9148" t="s">
        <v>34312</v>
      </c>
      <c r="B9148">
        <v>1</v>
      </c>
      <c r="C9148" t="s">
        <v>79</v>
      </c>
      <c r="D9148" t="s">
        <v>113</v>
      </c>
      <c r="E9148" t="s">
        <v>34313</v>
      </c>
      <c r="F9148" t="s">
        <v>4991</v>
      </c>
      <c r="G9148" t="s">
        <v>71</v>
      </c>
      <c r="H9148" t="s">
        <v>129</v>
      </c>
      <c r="I9148" t="s">
        <v>22</v>
      </c>
      <c r="J9148" t="s">
        <v>141</v>
      </c>
      <c r="K9148" t="s">
        <v>34314</v>
      </c>
      <c r="L9148" t="s">
        <v>34315</v>
      </c>
      <c r="M9148">
        <v>1.2669444439999999</v>
      </c>
      <c r="N9148">
        <v>0</v>
      </c>
      <c r="O9148">
        <v>1</v>
      </c>
      <c r="P9148">
        <v>0</v>
      </c>
      <c r="Q9148">
        <v>0</v>
      </c>
      <c r="R9148">
        <v>0</v>
      </c>
      <c r="S9148">
        <v>1.2669440000000001</v>
      </c>
      <c r="T9148">
        <v>0</v>
      </c>
      <c r="U9148">
        <v>0</v>
      </c>
    </row>
    <row r="9149" spans="1:21" x14ac:dyDescent="0.25">
      <c r="A9149" t="s">
        <v>34316</v>
      </c>
      <c r="B9149">
        <v>1</v>
      </c>
      <c r="C9149" t="s">
        <v>79</v>
      </c>
      <c r="D9149" t="s">
        <v>113</v>
      </c>
      <c r="E9149" t="s">
        <v>34317</v>
      </c>
      <c r="F9149" t="s">
        <v>5012</v>
      </c>
      <c r="G9149" t="s">
        <v>72</v>
      </c>
      <c r="H9149" t="s">
        <v>129</v>
      </c>
      <c r="I9149" t="s">
        <v>22</v>
      </c>
      <c r="J9149" t="s">
        <v>141</v>
      </c>
      <c r="K9149" t="s">
        <v>34318</v>
      </c>
      <c r="L9149" t="s">
        <v>34319</v>
      </c>
      <c r="M9149">
        <v>1.545833333</v>
      </c>
      <c r="N9149">
        <v>0</v>
      </c>
      <c r="O9149">
        <v>32</v>
      </c>
      <c r="P9149">
        <v>0</v>
      </c>
      <c r="Q9149">
        <v>0</v>
      </c>
      <c r="R9149">
        <v>0</v>
      </c>
      <c r="S9149">
        <v>49.466667000000001</v>
      </c>
      <c r="T9149">
        <v>0</v>
      </c>
      <c r="U9149">
        <v>0</v>
      </c>
    </row>
    <row r="9150" spans="1:21" x14ac:dyDescent="0.25">
      <c r="A9150" t="s">
        <v>34320</v>
      </c>
      <c r="B9150">
        <v>1</v>
      </c>
      <c r="C9150" t="s">
        <v>79</v>
      </c>
      <c r="D9150" t="s">
        <v>113</v>
      </c>
      <c r="E9150" t="s">
        <v>34321</v>
      </c>
      <c r="F9150" t="s">
        <v>4991</v>
      </c>
      <c r="G9150" t="s">
        <v>71</v>
      </c>
      <c r="H9150" t="s">
        <v>129</v>
      </c>
      <c r="I9150" t="s">
        <v>22</v>
      </c>
      <c r="J9150" t="s">
        <v>141</v>
      </c>
      <c r="K9150" t="s">
        <v>34322</v>
      </c>
      <c r="L9150" t="s">
        <v>34323</v>
      </c>
      <c r="M9150">
        <v>1.7336111110000001</v>
      </c>
      <c r="N9150">
        <v>0</v>
      </c>
      <c r="O9150">
        <v>1</v>
      </c>
      <c r="P9150">
        <v>0</v>
      </c>
      <c r="Q9150">
        <v>0</v>
      </c>
      <c r="R9150">
        <v>0</v>
      </c>
      <c r="S9150">
        <v>1.733611</v>
      </c>
      <c r="T9150">
        <v>0</v>
      </c>
      <c r="U9150">
        <v>0</v>
      </c>
    </row>
    <row r="9151" spans="1:21" x14ac:dyDescent="0.25">
      <c r="A9151" t="s">
        <v>34324</v>
      </c>
      <c r="B9151">
        <v>1</v>
      </c>
      <c r="C9151" t="s">
        <v>79</v>
      </c>
      <c r="D9151" t="s">
        <v>113</v>
      </c>
      <c r="E9151" t="s">
        <v>34325</v>
      </c>
      <c r="F9151" t="s">
        <v>5012</v>
      </c>
      <c r="G9151" t="s">
        <v>72</v>
      </c>
      <c r="H9151" t="s">
        <v>129</v>
      </c>
      <c r="I9151" t="s">
        <v>22</v>
      </c>
      <c r="J9151" t="s">
        <v>141</v>
      </c>
      <c r="K9151" t="s">
        <v>34326</v>
      </c>
      <c r="L9151" t="s">
        <v>34327</v>
      </c>
      <c r="M9151">
        <v>1.1277777769999999</v>
      </c>
      <c r="N9151">
        <v>0</v>
      </c>
      <c r="O9151">
        <v>22</v>
      </c>
      <c r="P9151">
        <v>0</v>
      </c>
      <c r="Q9151">
        <v>1</v>
      </c>
      <c r="R9151">
        <v>0</v>
      </c>
      <c r="S9151">
        <v>24.811111</v>
      </c>
      <c r="T9151">
        <v>0</v>
      </c>
      <c r="U9151">
        <v>1.1277779999999999</v>
      </c>
    </row>
    <row r="9152" spans="1:21" x14ac:dyDescent="0.25">
      <c r="A9152" t="s">
        <v>34328</v>
      </c>
      <c r="B9152">
        <v>1</v>
      </c>
      <c r="C9152" t="s">
        <v>79</v>
      </c>
      <c r="D9152" t="s">
        <v>113</v>
      </c>
      <c r="E9152" t="s">
        <v>34329</v>
      </c>
      <c r="F9152" t="s">
        <v>5012</v>
      </c>
      <c r="G9152" t="s">
        <v>72</v>
      </c>
      <c r="H9152" t="s">
        <v>129</v>
      </c>
      <c r="I9152" t="s">
        <v>22</v>
      </c>
      <c r="J9152" t="s">
        <v>141</v>
      </c>
      <c r="K9152" t="s">
        <v>34330</v>
      </c>
      <c r="L9152" t="s">
        <v>34331</v>
      </c>
      <c r="M9152">
        <v>1.1599999999999999</v>
      </c>
      <c r="N9152">
        <v>0</v>
      </c>
      <c r="O9152">
        <v>0</v>
      </c>
      <c r="P9152">
        <v>1</v>
      </c>
      <c r="Q9152">
        <v>0</v>
      </c>
      <c r="R9152">
        <v>0</v>
      </c>
      <c r="S9152">
        <v>0</v>
      </c>
      <c r="T9152">
        <v>1.1599999999999999</v>
      </c>
      <c r="U9152">
        <v>0</v>
      </c>
    </row>
    <row r="9153" spans="1:21" x14ac:dyDescent="0.25">
      <c r="A9153" t="s">
        <v>34332</v>
      </c>
      <c r="B9153">
        <v>1</v>
      </c>
      <c r="C9153" t="s">
        <v>79</v>
      </c>
      <c r="D9153" t="s">
        <v>113</v>
      </c>
      <c r="E9153" t="s">
        <v>34333</v>
      </c>
      <c r="F9153" t="s">
        <v>4991</v>
      </c>
      <c r="G9153" t="s">
        <v>71</v>
      </c>
      <c r="H9153" t="s">
        <v>129</v>
      </c>
      <c r="I9153" t="s">
        <v>22</v>
      </c>
      <c r="J9153" t="s">
        <v>141</v>
      </c>
      <c r="K9153" t="s">
        <v>34334</v>
      </c>
      <c r="L9153" t="s">
        <v>34335</v>
      </c>
      <c r="M9153">
        <v>2.9608333330000001</v>
      </c>
      <c r="N9153">
        <v>0</v>
      </c>
      <c r="O9153">
        <v>1</v>
      </c>
      <c r="P9153">
        <v>0</v>
      </c>
      <c r="Q9153">
        <v>0</v>
      </c>
      <c r="R9153">
        <v>0</v>
      </c>
      <c r="S9153">
        <v>2.960833</v>
      </c>
      <c r="T9153">
        <v>0</v>
      </c>
      <c r="U9153">
        <v>0</v>
      </c>
    </row>
    <row r="9154" spans="1:21" x14ac:dyDescent="0.25">
      <c r="A9154" t="s">
        <v>34336</v>
      </c>
      <c r="B9154">
        <v>1</v>
      </c>
      <c r="C9154" t="s">
        <v>78</v>
      </c>
      <c r="D9154" t="s">
        <v>91</v>
      </c>
      <c r="E9154" t="s">
        <v>34337</v>
      </c>
      <c r="F9154" t="s">
        <v>4996</v>
      </c>
      <c r="G9154" t="s">
        <v>71</v>
      </c>
      <c r="H9154" t="s">
        <v>129</v>
      </c>
      <c r="I9154" t="s">
        <v>22</v>
      </c>
      <c r="J9154" t="s">
        <v>141</v>
      </c>
      <c r="K9154" t="s">
        <v>34338</v>
      </c>
      <c r="L9154" t="s">
        <v>34339</v>
      </c>
      <c r="M9154">
        <v>4.670555555</v>
      </c>
      <c r="N9154">
        <v>0</v>
      </c>
      <c r="O9154">
        <v>13</v>
      </c>
      <c r="P9154">
        <v>0</v>
      </c>
      <c r="Q9154">
        <v>0</v>
      </c>
      <c r="R9154">
        <v>0</v>
      </c>
      <c r="S9154">
        <v>60.717222</v>
      </c>
      <c r="T9154">
        <v>0</v>
      </c>
      <c r="U9154">
        <v>0</v>
      </c>
    </row>
    <row r="9155" spans="1:21" x14ac:dyDescent="0.25">
      <c r="A9155" t="s">
        <v>34340</v>
      </c>
      <c r="B9155">
        <v>1</v>
      </c>
      <c r="C9155" t="s">
        <v>79</v>
      </c>
      <c r="D9155" t="s">
        <v>111</v>
      </c>
      <c r="E9155" t="s">
        <v>34341</v>
      </c>
      <c r="F9155" t="s">
        <v>5012</v>
      </c>
      <c r="G9155" t="s">
        <v>72</v>
      </c>
      <c r="H9155" t="s">
        <v>129</v>
      </c>
      <c r="I9155" t="s">
        <v>22</v>
      </c>
      <c r="J9155" t="s">
        <v>141</v>
      </c>
      <c r="K9155" t="s">
        <v>34342</v>
      </c>
      <c r="L9155" t="s">
        <v>34343</v>
      </c>
      <c r="M9155">
        <v>0.74055555500000003</v>
      </c>
      <c r="N9155">
        <v>0</v>
      </c>
      <c r="O9155">
        <v>0</v>
      </c>
      <c r="P9155">
        <v>1</v>
      </c>
      <c r="Q9155">
        <v>29</v>
      </c>
      <c r="R9155">
        <v>0</v>
      </c>
      <c r="S9155">
        <v>0</v>
      </c>
      <c r="T9155">
        <v>0.74055599999999999</v>
      </c>
      <c r="U9155">
        <v>21.476111</v>
      </c>
    </row>
    <row r="9156" spans="1:21" x14ac:dyDescent="0.25">
      <c r="A9156" t="s">
        <v>34344</v>
      </c>
      <c r="B9156">
        <v>1</v>
      </c>
      <c r="C9156" t="s">
        <v>79</v>
      </c>
      <c r="D9156" t="s">
        <v>111</v>
      </c>
      <c r="E9156" t="s">
        <v>34345</v>
      </c>
      <c r="F9156" t="s">
        <v>4986</v>
      </c>
      <c r="G9156" t="s">
        <v>71</v>
      </c>
      <c r="H9156" t="s">
        <v>129</v>
      </c>
      <c r="I9156" t="s">
        <v>22</v>
      </c>
      <c r="J9156" t="s">
        <v>141</v>
      </c>
      <c r="K9156" t="s">
        <v>34346</v>
      </c>
      <c r="L9156" t="s">
        <v>34347</v>
      </c>
      <c r="M9156">
        <v>0.89111111099999996</v>
      </c>
      <c r="N9156">
        <v>0</v>
      </c>
      <c r="O9156">
        <v>0</v>
      </c>
      <c r="P9156">
        <v>0</v>
      </c>
      <c r="Q9156">
        <v>25</v>
      </c>
      <c r="R9156">
        <v>0</v>
      </c>
      <c r="S9156">
        <v>0</v>
      </c>
      <c r="T9156">
        <v>0</v>
      </c>
      <c r="U9156">
        <v>22.277778000000001</v>
      </c>
    </row>
    <row r="9157" spans="1:21" x14ac:dyDescent="0.25">
      <c r="A9157" t="s">
        <v>34348</v>
      </c>
      <c r="B9157">
        <v>1</v>
      </c>
      <c r="C9157" t="s">
        <v>79</v>
      </c>
      <c r="D9157" t="s">
        <v>114</v>
      </c>
      <c r="E9157" t="s">
        <v>34349</v>
      </c>
      <c r="F9157" t="s">
        <v>5012</v>
      </c>
      <c r="G9157" t="s">
        <v>72</v>
      </c>
      <c r="H9157" t="s">
        <v>129</v>
      </c>
      <c r="I9157" t="s">
        <v>22</v>
      </c>
      <c r="J9157" t="s">
        <v>141</v>
      </c>
      <c r="K9157" t="s">
        <v>34350</v>
      </c>
      <c r="L9157" t="s">
        <v>34351</v>
      </c>
      <c r="M9157">
        <v>0.99833333300000004</v>
      </c>
      <c r="N9157">
        <v>0</v>
      </c>
      <c r="O9157">
        <v>0</v>
      </c>
      <c r="P9157">
        <v>1</v>
      </c>
      <c r="Q9157">
        <v>110</v>
      </c>
      <c r="R9157">
        <v>0</v>
      </c>
      <c r="S9157">
        <v>0</v>
      </c>
      <c r="T9157">
        <v>0.99833300000000003</v>
      </c>
      <c r="U9157">
        <v>109.816667</v>
      </c>
    </row>
    <row r="9158" spans="1:21" x14ac:dyDescent="0.25">
      <c r="A9158" t="s">
        <v>34352</v>
      </c>
      <c r="B9158">
        <v>1</v>
      </c>
      <c r="C9158" t="s">
        <v>79</v>
      </c>
      <c r="D9158" t="s">
        <v>114</v>
      </c>
      <c r="E9158" t="s">
        <v>3613</v>
      </c>
      <c r="F9158" t="s">
        <v>140</v>
      </c>
      <c r="G9158" t="s">
        <v>72</v>
      </c>
      <c r="H9158" t="s">
        <v>129</v>
      </c>
      <c r="I9158" t="s">
        <v>22</v>
      </c>
      <c r="J9158" t="s">
        <v>141</v>
      </c>
      <c r="K9158" t="s">
        <v>34353</v>
      </c>
      <c r="L9158" t="s">
        <v>34354</v>
      </c>
      <c r="M9158">
        <v>1.476111111</v>
      </c>
      <c r="N9158">
        <v>0</v>
      </c>
      <c r="O9158">
        <v>0</v>
      </c>
      <c r="P9158">
        <v>35</v>
      </c>
      <c r="Q9158">
        <v>762</v>
      </c>
      <c r="R9158">
        <v>0</v>
      </c>
      <c r="S9158">
        <v>0</v>
      </c>
      <c r="T9158">
        <v>51.663888999999998</v>
      </c>
      <c r="U9158">
        <v>1124.7966670000001</v>
      </c>
    </row>
    <row r="9159" spans="1:21" x14ac:dyDescent="0.25">
      <c r="A9159" t="s">
        <v>34355</v>
      </c>
      <c r="B9159">
        <v>1</v>
      </c>
      <c r="C9159" t="s">
        <v>78</v>
      </c>
      <c r="D9159" t="s">
        <v>737</v>
      </c>
      <c r="E9159" t="s">
        <v>34356</v>
      </c>
      <c r="F9159" t="s">
        <v>4991</v>
      </c>
      <c r="G9159" t="s">
        <v>71</v>
      </c>
      <c r="H9159" t="s">
        <v>129</v>
      </c>
      <c r="I9159" t="s">
        <v>22</v>
      </c>
      <c r="J9159" t="s">
        <v>141</v>
      </c>
      <c r="K9159" t="s">
        <v>34357</v>
      </c>
      <c r="L9159" t="s">
        <v>34358</v>
      </c>
      <c r="M9159">
        <v>3.806944444</v>
      </c>
      <c r="N9159">
        <v>0</v>
      </c>
      <c r="O9159">
        <v>0</v>
      </c>
      <c r="P9159">
        <v>0</v>
      </c>
      <c r="Q9159">
        <v>1</v>
      </c>
      <c r="R9159">
        <v>0</v>
      </c>
      <c r="S9159">
        <v>0</v>
      </c>
      <c r="T9159">
        <v>0</v>
      </c>
      <c r="U9159">
        <v>3.8069440000000001</v>
      </c>
    </row>
    <row r="9160" spans="1:21" x14ac:dyDescent="0.25">
      <c r="A9160" t="s">
        <v>34359</v>
      </c>
      <c r="B9160">
        <v>1</v>
      </c>
      <c r="C9160" t="s">
        <v>78</v>
      </c>
      <c r="D9160" t="s">
        <v>92</v>
      </c>
      <c r="E9160" t="s">
        <v>34360</v>
      </c>
      <c r="F9160" t="s">
        <v>5070</v>
      </c>
      <c r="G9160" t="s">
        <v>71</v>
      </c>
      <c r="H9160" t="s">
        <v>129</v>
      </c>
      <c r="I9160" t="s">
        <v>22</v>
      </c>
      <c r="J9160" t="s">
        <v>141</v>
      </c>
      <c r="K9160" t="s">
        <v>34361</v>
      </c>
      <c r="L9160" t="s">
        <v>34362</v>
      </c>
      <c r="M9160">
        <v>6.6988888879999999</v>
      </c>
      <c r="N9160">
        <v>0</v>
      </c>
      <c r="O9160">
        <v>1</v>
      </c>
      <c r="P9160">
        <v>0</v>
      </c>
      <c r="Q9160">
        <v>0</v>
      </c>
      <c r="R9160">
        <v>0</v>
      </c>
      <c r="S9160">
        <v>6.6988890000000003</v>
      </c>
      <c r="T9160">
        <v>0</v>
      </c>
      <c r="U9160">
        <v>0</v>
      </c>
    </row>
    <row r="9161" spans="1:21" x14ac:dyDescent="0.25">
      <c r="A9161" t="s">
        <v>34363</v>
      </c>
      <c r="B9161">
        <v>1</v>
      </c>
      <c r="C9161" t="s">
        <v>78</v>
      </c>
      <c r="D9161" t="s">
        <v>95</v>
      </c>
      <c r="E9161" t="s">
        <v>34364</v>
      </c>
      <c r="F9161" t="s">
        <v>4986</v>
      </c>
      <c r="G9161" t="s">
        <v>71</v>
      </c>
      <c r="H9161" t="s">
        <v>129</v>
      </c>
      <c r="I9161" t="s">
        <v>22</v>
      </c>
      <c r="J9161" t="s">
        <v>141</v>
      </c>
      <c r="K9161" t="s">
        <v>34365</v>
      </c>
      <c r="L9161" t="s">
        <v>34366</v>
      </c>
      <c r="M9161">
        <v>3</v>
      </c>
      <c r="N9161">
        <v>0</v>
      </c>
      <c r="O9161">
        <v>3</v>
      </c>
      <c r="P9161">
        <v>0</v>
      </c>
      <c r="Q9161">
        <v>0</v>
      </c>
      <c r="R9161">
        <v>0</v>
      </c>
      <c r="S9161">
        <v>9</v>
      </c>
      <c r="T9161">
        <v>0</v>
      </c>
      <c r="U9161">
        <v>0</v>
      </c>
    </row>
    <row r="9162" spans="1:21" x14ac:dyDescent="0.25">
      <c r="A9162" t="s">
        <v>34367</v>
      </c>
      <c r="B9162">
        <v>1</v>
      </c>
      <c r="C9162" t="s">
        <v>78</v>
      </c>
      <c r="D9162" t="s">
        <v>103</v>
      </c>
      <c r="E9162" t="s">
        <v>34368</v>
      </c>
      <c r="F9162" t="s">
        <v>140</v>
      </c>
      <c r="G9162" t="s">
        <v>72</v>
      </c>
      <c r="H9162" t="s">
        <v>129</v>
      </c>
      <c r="I9162" t="s">
        <v>22</v>
      </c>
      <c r="J9162" t="s">
        <v>141</v>
      </c>
      <c r="K9162" t="s">
        <v>34369</v>
      </c>
      <c r="L9162" t="s">
        <v>34370</v>
      </c>
      <c r="M9162">
        <v>1.7713888879999999</v>
      </c>
      <c r="N9162">
        <v>0</v>
      </c>
      <c r="O9162">
        <v>0</v>
      </c>
      <c r="P9162">
        <v>68</v>
      </c>
      <c r="Q9162">
        <v>77</v>
      </c>
      <c r="R9162">
        <v>0</v>
      </c>
      <c r="S9162">
        <v>0</v>
      </c>
      <c r="T9162">
        <v>120.454444</v>
      </c>
      <c r="U9162">
        <v>136.39694399999999</v>
      </c>
    </row>
    <row r="9163" spans="1:21" x14ac:dyDescent="0.25">
      <c r="A9163" t="s">
        <v>34371</v>
      </c>
      <c r="B9163">
        <v>1</v>
      </c>
      <c r="C9163" t="s">
        <v>78</v>
      </c>
      <c r="D9163" t="s">
        <v>103</v>
      </c>
      <c r="E9163" t="s">
        <v>4801</v>
      </c>
      <c r="F9163" t="s">
        <v>140</v>
      </c>
      <c r="G9163" t="s">
        <v>72</v>
      </c>
      <c r="H9163" t="s">
        <v>129</v>
      </c>
      <c r="I9163" t="s">
        <v>22</v>
      </c>
      <c r="J9163" t="s">
        <v>141</v>
      </c>
      <c r="K9163" t="s">
        <v>34372</v>
      </c>
      <c r="L9163" t="s">
        <v>34373</v>
      </c>
      <c r="M9163">
        <v>1.663611111</v>
      </c>
      <c r="N9163">
        <v>0</v>
      </c>
      <c r="O9163">
        <v>0</v>
      </c>
      <c r="P9163">
        <v>68</v>
      </c>
      <c r="Q9163">
        <v>77</v>
      </c>
      <c r="R9163">
        <v>0</v>
      </c>
      <c r="S9163">
        <v>0</v>
      </c>
      <c r="T9163">
        <v>113.125556</v>
      </c>
      <c r="U9163">
        <v>128.09805600000001</v>
      </c>
    </row>
    <row r="9164" spans="1:21" x14ac:dyDescent="0.25">
      <c r="A9164" t="s">
        <v>34374</v>
      </c>
      <c r="B9164">
        <v>1</v>
      </c>
      <c r="C9164" t="s">
        <v>78</v>
      </c>
      <c r="D9164" t="s">
        <v>103</v>
      </c>
      <c r="E9164" t="s">
        <v>34375</v>
      </c>
      <c r="F9164" t="s">
        <v>4996</v>
      </c>
      <c r="G9164" t="s">
        <v>71</v>
      </c>
      <c r="H9164" t="s">
        <v>129</v>
      </c>
      <c r="I9164" t="s">
        <v>22</v>
      </c>
      <c r="J9164" t="s">
        <v>141</v>
      </c>
      <c r="K9164" t="s">
        <v>34376</v>
      </c>
      <c r="L9164" t="s">
        <v>34377</v>
      </c>
      <c r="M9164">
        <v>6.6388888880000003</v>
      </c>
      <c r="N9164">
        <v>0</v>
      </c>
      <c r="O9164">
        <v>0</v>
      </c>
      <c r="P9164">
        <v>1</v>
      </c>
      <c r="Q9164">
        <v>68</v>
      </c>
      <c r="R9164">
        <v>0</v>
      </c>
      <c r="S9164">
        <v>0</v>
      </c>
      <c r="T9164">
        <v>6.6388889999999998</v>
      </c>
      <c r="U9164">
        <v>451.44444399999998</v>
      </c>
    </row>
    <row r="9165" spans="1:21" x14ac:dyDescent="0.25">
      <c r="A9165" t="s">
        <v>34378</v>
      </c>
      <c r="B9165">
        <v>1</v>
      </c>
      <c r="C9165" t="s">
        <v>78</v>
      </c>
      <c r="D9165" t="s">
        <v>97</v>
      </c>
      <c r="E9165" t="s">
        <v>34379</v>
      </c>
      <c r="F9165" t="s">
        <v>4986</v>
      </c>
      <c r="G9165" t="s">
        <v>71</v>
      </c>
      <c r="H9165" t="s">
        <v>129</v>
      </c>
      <c r="I9165" t="s">
        <v>22</v>
      </c>
      <c r="J9165" t="s">
        <v>141</v>
      </c>
      <c r="K9165" t="s">
        <v>34380</v>
      </c>
      <c r="L9165" t="s">
        <v>34381</v>
      </c>
      <c r="M9165">
        <v>0.56999999999999995</v>
      </c>
      <c r="N9165">
        <v>0</v>
      </c>
      <c r="O9165">
        <v>0</v>
      </c>
      <c r="P9165">
        <v>0</v>
      </c>
      <c r="Q9165">
        <v>77</v>
      </c>
      <c r="R9165">
        <v>0</v>
      </c>
      <c r="S9165">
        <v>0</v>
      </c>
      <c r="T9165">
        <v>0</v>
      </c>
      <c r="U9165">
        <v>43.89</v>
      </c>
    </row>
    <row r="9166" spans="1:21" x14ac:dyDescent="0.25">
      <c r="A9166" t="s">
        <v>34382</v>
      </c>
      <c r="B9166">
        <v>1</v>
      </c>
      <c r="C9166" t="s">
        <v>78</v>
      </c>
      <c r="D9166" t="s">
        <v>97</v>
      </c>
      <c r="E9166" t="s">
        <v>34383</v>
      </c>
      <c r="F9166" t="s">
        <v>4991</v>
      </c>
      <c r="G9166" t="s">
        <v>71</v>
      </c>
      <c r="H9166" t="s">
        <v>129</v>
      </c>
      <c r="I9166" t="s">
        <v>22</v>
      </c>
      <c r="J9166" t="s">
        <v>141</v>
      </c>
      <c r="K9166" t="s">
        <v>34384</v>
      </c>
      <c r="L9166" t="s">
        <v>34385</v>
      </c>
      <c r="M9166">
        <v>2.6175000000000002</v>
      </c>
      <c r="N9166">
        <v>0</v>
      </c>
      <c r="O9166">
        <v>0</v>
      </c>
      <c r="P9166">
        <v>0</v>
      </c>
      <c r="Q9166">
        <v>2</v>
      </c>
      <c r="R9166">
        <v>0</v>
      </c>
      <c r="S9166">
        <v>0</v>
      </c>
      <c r="T9166">
        <v>0</v>
      </c>
      <c r="U9166">
        <v>5.2350000000000003</v>
      </c>
    </row>
    <row r="9167" spans="1:21" x14ac:dyDescent="0.25">
      <c r="A9167" t="s">
        <v>34386</v>
      </c>
      <c r="B9167">
        <v>1</v>
      </c>
      <c r="C9167" t="s">
        <v>78</v>
      </c>
      <c r="D9167" t="s">
        <v>103</v>
      </c>
      <c r="E9167" t="s">
        <v>34387</v>
      </c>
      <c r="F9167" t="s">
        <v>4991</v>
      </c>
      <c r="G9167" t="s">
        <v>71</v>
      </c>
      <c r="H9167" t="s">
        <v>129</v>
      </c>
      <c r="I9167" t="s">
        <v>22</v>
      </c>
      <c r="J9167" t="s">
        <v>141</v>
      </c>
      <c r="K9167" t="s">
        <v>34388</v>
      </c>
      <c r="L9167" t="s">
        <v>34389</v>
      </c>
      <c r="M9167">
        <v>2.4391666660000002</v>
      </c>
      <c r="N9167">
        <v>0</v>
      </c>
      <c r="O9167">
        <v>0</v>
      </c>
      <c r="P9167">
        <v>0</v>
      </c>
      <c r="Q9167">
        <v>1</v>
      </c>
      <c r="R9167">
        <v>0</v>
      </c>
      <c r="S9167">
        <v>0</v>
      </c>
      <c r="T9167">
        <v>0</v>
      </c>
      <c r="U9167">
        <v>2.4391669999999999</v>
      </c>
    </row>
    <row r="9168" spans="1:21" x14ac:dyDescent="0.25">
      <c r="A9168" t="s">
        <v>34390</v>
      </c>
      <c r="B9168">
        <v>1</v>
      </c>
      <c r="C9168" t="s">
        <v>78</v>
      </c>
      <c r="D9168" t="s">
        <v>105</v>
      </c>
      <c r="E9168" t="s">
        <v>28382</v>
      </c>
      <c r="F9168" t="s">
        <v>140</v>
      </c>
      <c r="G9168" t="s">
        <v>72</v>
      </c>
      <c r="H9168" t="s">
        <v>129</v>
      </c>
      <c r="I9168" t="s">
        <v>22</v>
      </c>
      <c r="J9168" t="s">
        <v>141</v>
      </c>
      <c r="K9168" t="s">
        <v>34391</v>
      </c>
      <c r="L9168" t="s">
        <v>34392</v>
      </c>
      <c r="M9168">
        <v>0.56055555499999998</v>
      </c>
      <c r="N9168">
        <v>1</v>
      </c>
      <c r="O9168">
        <v>0</v>
      </c>
      <c r="P9168">
        <v>46</v>
      </c>
      <c r="Q9168">
        <v>246</v>
      </c>
      <c r="R9168">
        <v>0.56055600000000005</v>
      </c>
      <c r="S9168">
        <v>0</v>
      </c>
      <c r="T9168">
        <v>25.785556</v>
      </c>
      <c r="U9168">
        <v>137.89666700000001</v>
      </c>
    </row>
    <row r="9169" spans="1:21" x14ac:dyDescent="0.25">
      <c r="A9169" t="s">
        <v>34393</v>
      </c>
      <c r="B9169">
        <v>1</v>
      </c>
      <c r="C9169" t="s">
        <v>79</v>
      </c>
      <c r="D9169" t="s">
        <v>111</v>
      </c>
      <c r="E9169" t="s">
        <v>34394</v>
      </c>
      <c r="F9169" t="s">
        <v>5012</v>
      </c>
      <c r="G9169" t="s">
        <v>72</v>
      </c>
      <c r="H9169" t="s">
        <v>129</v>
      </c>
      <c r="I9169" t="s">
        <v>22</v>
      </c>
      <c r="J9169" t="s">
        <v>141</v>
      </c>
      <c r="K9169" t="s">
        <v>34395</v>
      </c>
      <c r="L9169" t="s">
        <v>34396</v>
      </c>
      <c r="M9169">
        <v>1.987222222</v>
      </c>
      <c r="N9169">
        <v>0</v>
      </c>
      <c r="O9169">
        <v>0</v>
      </c>
      <c r="P9169">
        <v>1</v>
      </c>
      <c r="Q9169">
        <v>39</v>
      </c>
      <c r="R9169">
        <v>0</v>
      </c>
      <c r="S9169">
        <v>0</v>
      </c>
      <c r="T9169">
        <v>1.987222</v>
      </c>
      <c r="U9169">
        <v>77.501666999999998</v>
      </c>
    </row>
    <row r="9170" spans="1:21" x14ac:dyDescent="0.25">
      <c r="A9170" t="s">
        <v>34397</v>
      </c>
      <c r="B9170">
        <v>1</v>
      </c>
      <c r="C9170" t="s">
        <v>79</v>
      </c>
      <c r="D9170" t="s">
        <v>109</v>
      </c>
      <c r="E9170" t="s">
        <v>34398</v>
      </c>
      <c r="F9170" t="s">
        <v>4991</v>
      </c>
      <c r="G9170" t="s">
        <v>71</v>
      </c>
      <c r="H9170" t="s">
        <v>129</v>
      </c>
      <c r="I9170" t="s">
        <v>22</v>
      </c>
      <c r="J9170" t="s">
        <v>141</v>
      </c>
      <c r="K9170" t="s">
        <v>34399</v>
      </c>
      <c r="L9170" t="s">
        <v>34400</v>
      </c>
      <c r="M9170">
        <v>5.2577777770000003</v>
      </c>
      <c r="N9170">
        <v>0</v>
      </c>
      <c r="O9170">
        <v>0</v>
      </c>
      <c r="P9170">
        <v>0</v>
      </c>
      <c r="Q9170">
        <v>1</v>
      </c>
      <c r="R9170">
        <v>0</v>
      </c>
      <c r="S9170">
        <v>0</v>
      </c>
      <c r="T9170">
        <v>0</v>
      </c>
      <c r="U9170">
        <v>5.2577780000000001</v>
      </c>
    </row>
    <row r="9171" spans="1:21" x14ac:dyDescent="0.25">
      <c r="A9171" t="s">
        <v>34401</v>
      </c>
      <c r="B9171">
        <v>1</v>
      </c>
      <c r="C9171" t="s">
        <v>79</v>
      </c>
      <c r="D9171" t="s">
        <v>117</v>
      </c>
      <c r="E9171" t="s">
        <v>34402</v>
      </c>
      <c r="F9171" t="s">
        <v>140</v>
      </c>
      <c r="G9171" t="s">
        <v>72</v>
      </c>
      <c r="H9171" t="s">
        <v>168</v>
      </c>
      <c r="I9171" t="s">
        <v>22</v>
      </c>
      <c r="J9171" t="s">
        <v>141</v>
      </c>
      <c r="K9171" t="s">
        <v>34403</v>
      </c>
      <c r="L9171" t="s">
        <v>34404</v>
      </c>
      <c r="M9171">
        <v>1.4999999999999999E-2</v>
      </c>
      <c r="N9171">
        <v>8</v>
      </c>
      <c r="O9171">
        <v>0</v>
      </c>
      <c r="P9171">
        <v>143</v>
      </c>
      <c r="Q9171">
        <v>1308</v>
      </c>
      <c r="R9171">
        <v>0.12</v>
      </c>
      <c r="S9171">
        <v>0</v>
      </c>
      <c r="T9171">
        <v>2.145</v>
      </c>
      <c r="U9171">
        <v>19.62</v>
      </c>
    </row>
    <row r="9172" spans="1:21" x14ac:dyDescent="0.25">
      <c r="A9172" t="s">
        <v>34405</v>
      </c>
      <c r="B9172">
        <v>1</v>
      </c>
      <c r="C9172" t="s">
        <v>79</v>
      </c>
      <c r="D9172" t="s">
        <v>117</v>
      </c>
      <c r="E9172" t="s">
        <v>34402</v>
      </c>
      <c r="F9172" t="s">
        <v>140</v>
      </c>
      <c r="G9172" t="s">
        <v>72</v>
      </c>
      <c r="H9172" t="s">
        <v>168</v>
      </c>
      <c r="I9172" t="s">
        <v>22</v>
      </c>
      <c r="J9172" t="s">
        <v>141</v>
      </c>
      <c r="K9172" t="s">
        <v>34406</v>
      </c>
      <c r="L9172" t="s">
        <v>34407</v>
      </c>
      <c r="M9172">
        <v>2.6388887999999999E-2</v>
      </c>
      <c r="N9172">
        <v>8</v>
      </c>
      <c r="O9172">
        <v>0</v>
      </c>
      <c r="P9172">
        <v>143</v>
      </c>
      <c r="Q9172">
        <v>1308</v>
      </c>
      <c r="R9172">
        <v>0.21111099999999999</v>
      </c>
      <c r="S9172">
        <v>0</v>
      </c>
      <c r="T9172">
        <v>3.7736109999999998</v>
      </c>
      <c r="U9172">
        <v>34.516666000000001</v>
      </c>
    </row>
    <row r="9173" spans="1:21" x14ac:dyDescent="0.25">
      <c r="A9173" t="s">
        <v>34408</v>
      </c>
      <c r="B9173">
        <v>1</v>
      </c>
      <c r="C9173" t="s">
        <v>79</v>
      </c>
      <c r="D9173" t="s">
        <v>117</v>
      </c>
      <c r="E9173" t="s">
        <v>34402</v>
      </c>
      <c r="F9173" t="s">
        <v>140</v>
      </c>
      <c r="G9173" t="s">
        <v>72</v>
      </c>
      <c r="H9173" t="s">
        <v>129</v>
      </c>
      <c r="I9173" t="s">
        <v>22</v>
      </c>
      <c r="J9173" t="s">
        <v>141</v>
      </c>
      <c r="K9173" t="s">
        <v>34409</v>
      </c>
      <c r="L9173" t="s">
        <v>34410</v>
      </c>
      <c r="M9173">
        <v>0.76833333299999995</v>
      </c>
      <c r="N9173">
        <v>8</v>
      </c>
      <c r="O9173">
        <v>0</v>
      </c>
      <c r="P9173">
        <v>143</v>
      </c>
      <c r="Q9173">
        <v>1308</v>
      </c>
      <c r="R9173">
        <v>6.1466669999999999</v>
      </c>
      <c r="S9173">
        <v>0</v>
      </c>
      <c r="T9173">
        <v>109.871667</v>
      </c>
      <c r="U9173">
        <v>1004.98</v>
      </c>
    </row>
    <row r="9174" spans="1:21" x14ac:dyDescent="0.25">
      <c r="A9174" t="s">
        <v>34411</v>
      </c>
      <c r="B9174">
        <v>1</v>
      </c>
      <c r="C9174" t="s">
        <v>79</v>
      </c>
      <c r="D9174" t="s">
        <v>117</v>
      </c>
      <c r="E9174" t="s">
        <v>34412</v>
      </c>
      <c r="F9174" t="s">
        <v>4991</v>
      </c>
      <c r="G9174" t="s">
        <v>71</v>
      </c>
      <c r="H9174" t="s">
        <v>129</v>
      </c>
      <c r="I9174" t="s">
        <v>22</v>
      </c>
      <c r="J9174" t="s">
        <v>141</v>
      </c>
      <c r="K9174" t="s">
        <v>34413</v>
      </c>
      <c r="L9174" t="s">
        <v>34414</v>
      </c>
      <c r="M9174">
        <v>0.59944444399999997</v>
      </c>
      <c r="N9174">
        <v>0</v>
      </c>
      <c r="O9174">
        <v>3</v>
      </c>
      <c r="P9174">
        <v>0</v>
      </c>
      <c r="Q9174">
        <v>0</v>
      </c>
      <c r="R9174">
        <v>0</v>
      </c>
      <c r="S9174">
        <v>1.798333</v>
      </c>
      <c r="T9174">
        <v>0</v>
      </c>
      <c r="U9174">
        <v>0</v>
      </c>
    </row>
    <row r="9175" spans="1:21" x14ac:dyDescent="0.25">
      <c r="A9175" t="s">
        <v>34415</v>
      </c>
      <c r="B9175">
        <v>1</v>
      </c>
      <c r="C9175" t="s">
        <v>79</v>
      </c>
      <c r="D9175" t="s">
        <v>117</v>
      </c>
      <c r="E9175" t="s">
        <v>34416</v>
      </c>
      <c r="F9175" t="s">
        <v>5012</v>
      </c>
      <c r="G9175" t="s">
        <v>72</v>
      </c>
      <c r="H9175" t="s">
        <v>129</v>
      </c>
      <c r="I9175" t="s">
        <v>22</v>
      </c>
      <c r="J9175" t="s">
        <v>141</v>
      </c>
      <c r="K9175" t="s">
        <v>34417</v>
      </c>
      <c r="L9175" t="s">
        <v>34418</v>
      </c>
      <c r="M9175">
        <v>0.51972222199999996</v>
      </c>
      <c r="N9175">
        <v>4</v>
      </c>
      <c r="O9175">
        <v>194</v>
      </c>
      <c r="P9175">
        <v>0</v>
      </c>
      <c r="Q9175">
        <v>4</v>
      </c>
      <c r="R9175">
        <v>2.0788890000000002</v>
      </c>
      <c r="S9175">
        <v>100.826111</v>
      </c>
      <c r="T9175">
        <v>0</v>
      </c>
      <c r="U9175">
        <v>2.0788890000000002</v>
      </c>
    </row>
    <row r="9176" spans="1:21" x14ac:dyDescent="0.25">
      <c r="A9176" t="s">
        <v>34419</v>
      </c>
      <c r="B9176">
        <v>1</v>
      </c>
      <c r="C9176" t="s">
        <v>79</v>
      </c>
      <c r="D9176" t="s">
        <v>117</v>
      </c>
      <c r="E9176" t="s">
        <v>34420</v>
      </c>
      <c r="F9176" t="s">
        <v>140</v>
      </c>
      <c r="G9176" t="s">
        <v>72</v>
      </c>
      <c r="H9176" t="s">
        <v>129</v>
      </c>
      <c r="I9176" t="s">
        <v>22</v>
      </c>
      <c r="J9176" t="s">
        <v>141</v>
      </c>
      <c r="K9176" t="s">
        <v>34421</v>
      </c>
      <c r="L9176" t="s">
        <v>34422</v>
      </c>
      <c r="M9176">
        <v>0.77361111100000002</v>
      </c>
      <c r="N9176">
        <v>8</v>
      </c>
      <c r="O9176">
        <v>0</v>
      </c>
      <c r="P9176">
        <v>143</v>
      </c>
      <c r="Q9176">
        <v>1295</v>
      </c>
      <c r="R9176">
        <v>6.1888889999999996</v>
      </c>
      <c r="S9176">
        <v>0</v>
      </c>
      <c r="T9176">
        <v>110.626389</v>
      </c>
      <c r="U9176">
        <v>1001.8263889999999</v>
      </c>
    </row>
    <row r="9177" spans="1:21" x14ac:dyDescent="0.25">
      <c r="A9177" t="s">
        <v>34423</v>
      </c>
      <c r="B9177">
        <v>1</v>
      </c>
      <c r="C9177" t="s">
        <v>79</v>
      </c>
      <c r="D9177" t="s">
        <v>117</v>
      </c>
      <c r="E9177" t="s">
        <v>34424</v>
      </c>
      <c r="F9177" t="s">
        <v>128</v>
      </c>
      <c r="G9177" t="s">
        <v>72</v>
      </c>
      <c r="H9177" t="s">
        <v>129</v>
      </c>
      <c r="I9177" t="s">
        <v>22</v>
      </c>
      <c r="J9177" t="s">
        <v>130</v>
      </c>
      <c r="K9177" t="s">
        <v>34425</v>
      </c>
      <c r="L9177" t="s">
        <v>34426</v>
      </c>
      <c r="M9177">
        <v>2.3786111110000001</v>
      </c>
      <c r="N9177">
        <v>0</v>
      </c>
      <c r="O9177">
        <v>0</v>
      </c>
      <c r="P9177">
        <v>5</v>
      </c>
      <c r="Q9177">
        <v>210</v>
      </c>
      <c r="R9177">
        <v>0</v>
      </c>
      <c r="S9177">
        <v>0</v>
      </c>
      <c r="T9177">
        <v>11.893056</v>
      </c>
      <c r="U9177">
        <v>499.50833299999999</v>
      </c>
    </row>
    <row r="9178" spans="1:21" x14ac:dyDescent="0.25">
      <c r="A9178" t="s">
        <v>34427</v>
      </c>
      <c r="B9178">
        <v>1</v>
      </c>
      <c r="C9178" t="s">
        <v>79</v>
      </c>
      <c r="D9178" t="s">
        <v>117</v>
      </c>
      <c r="E9178" t="s">
        <v>34428</v>
      </c>
      <c r="F9178" t="s">
        <v>140</v>
      </c>
      <c r="G9178" t="s">
        <v>72</v>
      </c>
      <c r="H9178" t="s">
        <v>129</v>
      </c>
      <c r="I9178" t="s">
        <v>22</v>
      </c>
      <c r="J9178" t="s">
        <v>141</v>
      </c>
      <c r="K9178" t="s">
        <v>34429</v>
      </c>
      <c r="L9178" t="s">
        <v>34430</v>
      </c>
      <c r="M9178">
        <v>0.52611111099999996</v>
      </c>
      <c r="N9178">
        <v>8</v>
      </c>
      <c r="O9178">
        <v>0</v>
      </c>
      <c r="P9178">
        <v>144</v>
      </c>
      <c r="Q9178">
        <v>1308</v>
      </c>
      <c r="R9178">
        <v>4.2088890000000001</v>
      </c>
      <c r="S9178">
        <v>0</v>
      </c>
      <c r="T9178">
        <v>75.760000000000005</v>
      </c>
      <c r="U9178">
        <v>688.15333299999998</v>
      </c>
    </row>
    <row r="9179" spans="1:21" x14ac:dyDescent="0.25">
      <c r="A9179" t="s">
        <v>34431</v>
      </c>
      <c r="B9179">
        <v>1</v>
      </c>
      <c r="C9179" t="s">
        <v>78</v>
      </c>
      <c r="D9179" t="s">
        <v>95</v>
      </c>
      <c r="E9179" t="s">
        <v>34432</v>
      </c>
      <c r="F9179" t="s">
        <v>5417</v>
      </c>
      <c r="G9179" t="s">
        <v>71</v>
      </c>
      <c r="H9179" t="s">
        <v>129</v>
      </c>
      <c r="I9179" t="s">
        <v>22</v>
      </c>
      <c r="J9179" t="s">
        <v>141</v>
      </c>
      <c r="K9179" t="s">
        <v>34433</v>
      </c>
      <c r="L9179" t="s">
        <v>34434</v>
      </c>
      <c r="M9179">
        <v>3.7238888879999998</v>
      </c>
      <c r="N9179">
        <v>0</v>
      </c>
      <c r="O9179">
        <v>1</v>
      </c>
      <c r="P9179">
        <v>0</v>
      </c>
      <c r="Q9179">
        <v>0</v>
      </c>
      <c r="R9179">
        <v>0</v>
      </c>
      <c r="S9179">
        <v>3.7238889999999998</v>
      </c>
      <c r="T9179">
        <v>0</v>
      </c>
      <c r="U9179">
        <v>0</v>
      </c>
    </row>
    <row r="9180" spans="1:21" x14ac:dyDescent="0.25">
      <c r="A9180" t="s">
        <v>34435</v>
      </c>
      <c r="B9180">
        <v>1</v>
      </c>
      <c r="C9180" t="s">
        <v>78</v>
      </c>
      <c r="D9180" t="s">
        <v>97</v>
      </c>
      <c r="E9180" t="s">
        <v>34436</v>
      </c>
      <c r="F9180" t="s">
        <v>4991</v>
      </c>
      <c r="G9180" t="s">
        <v>71</v>
      </c>
      <c r="H9180" t="s">
        <v>129</v>
      </c>
      <c r="I9180" t="s">
        <v>22</v>
      </c>
      <c r="J9180" t="s">
        <v>141</v>
      </c>
      <c r="K9180" t="s">
        <v>34437</v>
      </c>
      <c r="L9180" t="s">
        <v>34438</v>
      </c>
      <c r="M9180">
        <v>3.8027777770000002</v>
      </c>
      <c r="N9180">
        <v>0</v>
      </c>
      <c r="O9180">
        <v>1</v>
      </c>
      <c r="P9180">
        <v>0</v>
      </c>
      <c r="Q9180">
        <v>0</v>
      </c>
      <c r="R9180">
        <v>0</v>
      </c>
      <c r="S9180">
        <v>3.802778</v>
      </c>
      <c r="T9180">
        <v>0</v>
      </c>
      <c r="U9180">
        <v>0</v>
      </c>
    </row>
    <row r="9181" spans="1:21" x14ac:dyDescent="0.25">
      <c r="A9181" t="s">
        <v>34439</v>
      </c>
      <c r="B9181">
        <v>1</v>
      </c>
      <c r="C9181" t="s">
        <v>79</v>
      </c>
      <c r="D9181" t="s">
        <v>110</v>
      </c>
      <c r="E9181" t="s">
        <v>34440</v>
      </c>
      <c r="F9181" t="s">
        <v>5012</v>
      </c>
      <c r="G9181" t="s">
        <v>72</v>
      </c>
      <c r="H9181" t="s">
        <v>129</v>
      </c>
      <c r="I9181" t="s">
        <v>22</v>
      </c>
      <c r="J9181" t="s">
        <v>141</v>
      </c>
      <c r="K9181" t="s">
        <v>34441</v>
      </c>
      <c r="L9181" t="s">
        <v>34442</v>
      </c>
      <c r="M9181">
        <v>2.5519444440000001</v>
      </c>
      <c r="N9181">
        <v>0</v>
      </c>
      <c r="O9181">
        <v>0</v>
      </c>
      <c r="P9181">
        <v>1</v>
      </c>
      <c r="Q9181">
        <v>46</v>
      </c>
      <c r="R9181">
        <v>0</v>
      </c>
      <c r="S9181">
        <v>0</v>
      </c>
      <c r="T9181">
        <v>2.5519440000000002</v>
      </c>
      <c r="U9181">
        <v>117.389444</v>
      </c>
    </row>
    <row r="9182" spans="1:21" x14ac:dyDescent="0.25">
      <c r="A9182" t="s">
        <v>34443</v>
      </c>
      <c r="B9182">
        <v>1</v>
      </c>
      <c r="C9182" t="s">
        <v>79</v>
      </c>
      <c r="D9182" t="s">
        <v>110</v>
      </c>
      <c r="E9182" t="s">
        <v>34440</v>
      </c>
      <c r="F9182" t="s">
        <v>3423</v>
      </c>
      <c r="G9182" t="s">
        <v>72</v>
      </c>
      <c r="H9182" t="s">
        <v>129</v>
      </c>
      <c r="I9182" t="s">
        <v>22</v>
      </c>
      <c r="J9182" t="s">
        <v>141</v>
      </c>
      <c r="K9182" t="s">
        <v>34444</v>
      </c>
      <c r="L9182" t="s">
        <v>34445</v>
      </c>
      <c r="M9182">
        <v>5.3361111110000001</v>
      </c>
      <c r="N9182">
        <v>0</v>
      </c>
      <c r="O9182">
        <v>0</v>
      </c>
      <c r="P9182">
        <v>1</v>
      </c>
      <c r="Q9182">
        <v>46</v>
      </c>
      <c r="R9182">
        <v>0</v>
      </c>
      <c r="S9182">
        <v>0</v>
      </c>
      <c r="T9182">
        <v>5.3361109999999998</v>
      </c>
      <c r="U9182">
        <v>245.46111099999999</v>
      </c>
    </row>
    <row r="9183" spans="1:21" x14ac:dyDescent="0.25">
      <c r="A9183" t="s">
        <v>34446</v>
      </c>
      <c r="B9183">
        <v>1</v>
      </c>
      <c r="C9183" t="s">
        <v>79</v>
      </c>
      <c r="D9183" t="s">
        <v>110</v>
      </c>
      <c r="E9183" t="s">
        <v>34447</v>
      </c>
      <c r="F9183" t="s">
        <v>3531</v>
      </c>
      <c r="G9183" t="s">
        <v>72</v>
      </c>
      <c r="H9183" t="s">
        <v>129</v>
      </c>
      <c r="I9183" t="s">
        <v>22</v>
      </c>
      <c r="J9183" t="s">
        <v>141</v>
      </c>
      <c r="K9183" t="s">
        <v>34448</v>
      </c>
      <c r="L9183" t="s">
        <v>34449</v>
      </c>
      <c r="M9183">
        <v>3.906666666</v>
      </c>
      <c r="N9183">
        <v>0</v>
      </c>
      <c r="O9183">
        <v>0</v>
      </c>
      <c r="P9183">
        <v>1</v>
      </c>
      <c r="Q9183">
        <v>1</v>
      </c>
      <c r="R9183">
        <v>0</v>
      </c>
      <c r="S9183">
        <v>0</v>
      </c>
      <c r="T9183">
        <v>3.9066670000000001</v>
      </c>
      <c r="U9183">
        <v>3.9066670000000001</v>
      </c>
    </row>
    <row r="9184" spans="1:21" x14ac:dyDescent="0.25">
      <c r="A9184" t="s">
        <v>34450</v>
      </c>
      <c r="B9184">
        <v>1</v>
      </c>
      <c r="C9184" t="s">
        <v>78</v>
      </c>
      <c r="D9184" t="s">
        <v>92</v>
      </c>
      <c r="E9184" t="s">
        <v>34451</v>
      </c>
      <c r="F9184" t="s">
        <v>140</v>
      </c>
      <c r="G9184" t="s">
        <v>72</v>
      </c>
      <c r="H9184" t="s">
        <v>129</v>
      </c>
      <c r="I9184" t="s">
        <v>22</v>
      </c>
      <c r="J9184" t="s">
        <v>141</v>
      </c>
      <c r="K9184" t="s">
        <v>34452</v>
      </c>
      <c r="L9184" t="s">
        <v>34453</v>
      </c>
      <c r="M9184">
        <v>1.219166666</v>
      </c>
      <c r="N9184">
        <v>0</v>
      </c>
      <c r="O9184">
        <v>0</v>
      </c>
      <c r="P9184">
        <v>4</v>
      </c>
      <c r="Q9184">
        <v>179</v>
      </c>
      <c r="R9184">
        <v>0</v>
      </c>
      <c r="S9184">
        <v>0</v>
      </c>
      <c r="T9184">
        <v>4.8766670000000003</v>
      </c>
      <c r="U9184">
        <v>218.23083299999999</v>
      </c>
    </row>
    <row r="9185" spans="1:21" x14ac:dyDescent="0.25">
      <c r="A9185" t="s">
        <v>34454</v>
      </c>
      <c r="B9185">
        <v>1</v>
      </c>
      <c r="C9185" t="s">
        <v>79</v>
      </c>
      <c r="D9185" t="s">
        <v>110</v>
      </c>
      <c r="E9185" t="s">
        <v>34455</v>
      </c>
      <c r="F9185" t="s">
        <v>5012</v>
      </c>
      <c r="G9185" t="s">
        <v>72</v>
      </c>
      <c r="H9185" t="s">
        <v>129</v>
      </c>
      <c r="I9185" t="s">
        <v>22</v>
      </c>
      <c r="J9185" t="s">
        <v>141</v>
      </c>
      <c r="K9185" t="s">
        <v>34456</v>
      </c>
      <c r="L9185" t="s">
        <v>34457</v>
      </c>
      <c r="M9185">
        <v>5.7191666659999996</v>
      </c>
      <c r="N9185">
        <v>0</v>
      </c>
      <c r="O9185">
        <v>0</v>
      </c>
      <c r="P9185">
        <v>2</v>
      </c>
      <c r="Q9185">
        <v>108</v>
      </c>
      <c r="R9185">
        <v>0</v>
      </c>
      <c r="S9185">
        <v>0</v>
      </c>
      <c r="T9185">
        <v>11.438333</v>
      </c>
      <c r="U9185">
        <v>617.66999999999996</v>
      </c>
    </row>
    <row r="9186" spans="1:21" x14ac:dyDescent="0.25">
      <c r="A9186" t="s">
        <v>34458</v>
      </c>
      <c r="B9186">
        <v>1</v>
      </c>
      <c r="C9186" t="s">
        <v>79</v>
      </c>
      <c r="D9186" t="s">
        <v>110</v>
      </c>
      <c r="E9186" t="s">
        <v>34459</v>
      </c>
      <c r="F9186" t="s">
        <v>5012</v>
      </c>
      <c r="G9186" t="s">
        <v>72</v>
      </c>
      <c r="H9186" t="s">
        <v>129</v>
      </c>
      <c r="I9186" t="s">
        <v>22</v>
      </c>
      <c r="J9186" t="s">
        <v>141</v>
      </c>
      <c r="K9186" t="s">
        <v>34460</v>
      </c>
      <c r="L9186" t="s">
        <v>34461</v>
      </c>
      <c r="M9186">
        <v>2.6061111110000001</v>
      </c>
      <c r="N9186">
        <v>0</v>
      </c>
      <c r="O9186">
        <v>0</v>
      </c>
      <c r="P9186">
        <v>25</v>
      </c>
      <c r="Q9186">
        <v>110</v>
      </c>
      <c r="R9186">
        <v>0</v>
      </c>
      <c r="S9186">
        <v>0</v>
      </c>
      <c r="T9186">
        <v>65.152777999999998</v>
      </c>
      <c r="U9186">
        <v>286.67222199999998</v>
      </c>
    </row>
    <row r="9187" spans="1:21" x14ac:dyDescent="0.25">
      <c r="A9187" t="s">
        <v>34462</v>
      </c>
      <c r="B9187">
        <v>1</v>
      </c>
      <c r="C9187" t="s">
        <v>79</v>
      </c>
      <c r="D9187" t="s">
        <v>110</v>
      </c>
      <c r="E9187" t="s">
        <v>34459</v>
      </c>
      <c r="F9187" t="s">
        <v>5012</v>
      </c>
      <c r="G9187" t="s">
        <v>72</v>
      </c>
      <c r="H9187" t="s">
        <v>129</v>
      </c>
      <c r="I9187" t="s">
        <v>22</v>
      </c>
      <c r="J9187" t="s">
        <v>141</v>
      </c>
      <c r="K9187" t="s">
        <v>34463</v>
      </c>
      <c r="L9187" t="s">
        <v>34464</v>
      </c>
      <c r="M9187">
        <v>1.8833333329999999</v>
      </c>
      <c r="N9187">
        <v>0</v>
      </c>
      <c r="O9187">
        <v>0</v>
      </c>
      <c r="P9187">
        <v>25</v>
      </c>
      <c r="Q9187">
        <v>110</v>
      </c>
      <c r="R9187">
        <v>0</v>
      </c>
      <c r="S9187">
        <v>0</v>
      </c>
      <c r="T9187">
        <v>47.083333000000003</v>
      </c>
      <c r="U9187">
        <v>207.16666699999999</v>
      </c>
    </row>
    <row r="9188" spans="1:21" x14ac:dyDescent="0.25">
      <c r="A9188" t="s">
        <v>34465</v>
      </c>
      <c r="B9188">
        <v>1</v>
      </c>
      <c r="C9188" t="s">
        <v>78</v>
      </c>
      <c r="D9188" t="s">
        <v>88</v>
      </c>
      <c r="E9188" t="s">
        <v>34466</v>
      </c>
      <c r="F9188" t="s">
        <v>5417</v>
      </c>
      <c r="G9188" t="s">
        <v>71</v>
      </c>
      <c r="H9188" t="s">
        <v>129</v>
      </c>
      <c r="I9188" t="s">
        <v>22</v>
      </c>
      <c r="J9188" t="s">
        <v>141</v>
      </c>
      <c r="K9188" t="s">
        <v>34467</v>
      </c>
      <c r="L9188" t="s">
        <v>34468</v>
      </c>
      <c r="M9188">
        <v>1.477777777</v>
      </c>
      <c r="N9188">
        <v>0</v>
      </c>
      <c r="O9188">
        <v>11</v>
      </c>
      <c r="P9188">
        <v>0</v>
      </c>
      <c r="Q9188">
        <v>0</v>
      </c>
      <c r="R9188">
        <v>0</v>
      </c>
      <c r="S9188">
        <v>16.255555999999999</v>
      </c>
      <c r="T9188">
        <v>0</v>
      </c>
      <c r="U9188">
        <v>0</v>
      </c>
    </row>
    <row r="9189" spans="1:21" x14ac:dyDescent="0.25">
      <c r="A9189" t="s">
        <v>34469</v>
      </c>
      <c r="B9189">
        <v>1</v>
      </c>
      <c r="C9189" t="s">
        <v>78</v>
      </c>
      <c r="D9189" t="s">
        <v>91</v>
      </c>
      <c r="E9189" t="s">
        <v>34470</v>
      </c>
      <c r="F9189" t="s">
        <v>4991</v>
      </c>
      <c r="G9189" t="s">
        <v>71</v>
      </c>
      <c r="H9189" t="s">
        <v>129</v>
      </c>
      <c r="I9189" t="s">
        <v>22</v>
      </c>
      <c r="J9189" t="s">
        <v>141</v>
      </c>
      <c r="K9189" t="s">
        <v>34471</v>
      </c>
      <c r="L9189" t="s">
        <v>34472</v>
      </c>
      <c r="M9189">
        <v>2.4791666659999998</v>
      </c>
      <c r="N9189">
        <v>0</v>
      </c>
      <c r="O9189">
        <v>1</v>
      </c>
      <c r="P9189">
        <v>0</v>
      </c>
      <c r="Q9189">
        <v>0</v>
      </c>
      <c r="R9189">
        <v>0</v>
      </c>
      <c r="S9189">
        <v>2.4791669999999999</v>
      </c>
      <c r="T9189">
        <v>0</v>
      </c>
      <c r="U9189">
        <v>0</v>
      </c>
    </row>
    <row r="9190" spans="1:21" x14ac:dyDescent="0.25">
      <c r="A9190" t="s">
        <v>34473</v>
      </c>
      <c r="B9190">
        <v>1</v>
      </c>
      <c r="C9190" t="s">
        <v>78</v>
      </c>
      <c r="D9190" t="s">
        <v>105</v>
      </c>
      <c r="E9190" t="s">
        <v>34474</v>
      </c>
      <c r="F9190" t="s">
        <v>140</v>
      </c>
      <c r="G9190" t="s">
        <v>72</v>
      </c>
      <c r="H9190" t="s">
        <v>129</v>
      </c>
      <c r="I9190" t="s">
        <v>22</v>
      </c>
      <c r="J9190" t="s">
        <v>141</v>
      </c>
      <c r="K9190" t="s">
        <v>34475</v>
      </c>
      <c r="L9190" t="s">
        <v>34476</v>
      </c>
      <c r="M9190">
        <v>0.27500000000000002</v>
      </c>
      <c r="N9190">
        <v>11</v>
      </c>
      <c r="O9190">
        <v>0</v>
      </c>
      <c r="P9190">
        <v>32</v>
      </c>
      <c r="Q9190">
        <v>104</v>
      </c>
      <c r="R9190">
        <v>3.0249999999999999</v>
      </c>
      <c r="S9190">
        <v>0</v>
      </c>
      <c r="T9190">
        <v>8.8000000000000007</v>
      </c>
      <c r="U9190">
        <v>28.6</v>
      </c>
    </row>
    <row r="9191" spans="1:21" x14ac:dyDescent="0.25">
      <c r="A9191" t="s">
        <v>34477</v>
      </c>
      <c r="B9191">
        <v>1</v>
      </c>
      <c r="C9191" t="s">
        <v>78</v>
      </c>
      <c r="D9191" t="s">
        <v>93</v>
      </c>
      <c r="E9191" t="s">
        <v>34478</v>
      </c>
      <c r="F9191" t="s">
        <v>5842</v>
      </c>
      <c r="G9191" t="s">
        <v>71</v>
      </c>
      <c r="H9191" t="s">
        <v>129</v>
      </c>
      <c r="I9191" t="s">
        <v>22</v>
      </c>
      <c r="J9191" t="s">
        <v>141</v>
      </c>
      <c r="K9191" t="s">
        <v>34479</v>
      </c>
      <c r="L9191" t="s">
        <v>1666</v>
      </c>
      <c r="M9191">
        <v>0.98111111100000004</v>
      </c>
      <c r="N9191">
        <v>0</v>
      </c>
      <c r="O9191">
        <v>98</v>
      </c>
      <c r="P9191">
        <v>0</v>
      </c>
      <c r="Q9191">
        <v>0</v>
      </c>
      <c r="R9191">
        <v>0</v>
      </c>
      <c r="S9191">
        <v>96.148888999999997</v>
      </c>
      <c r="T9191">
        <v>0</v>
      </c>
      <c r="U9191">
        <v>0</v>
      </c>
    </row>
    <row r="9192" spans="1:21" x14ac:dyDescent="0.25">
      <c r="A9192" t="s">
        <v>34480</v>
      </c>
      <c r="B9192">
        <v>1</v>
      </c>
      <c r="C9192" t="s">
        <v>78</v>
      </c>
      <c r="D9192" t="s">
        <v>92</v>
      </c>
      <c r="E9192" t="s">
        <v>34481</v>
      </c>
      <c r="F9192" t="s">
        <v>4986</v>
      </c>
      <c r="G9192" t="s">
        <v>71</v>
      </c>
      <c r="H9192" t="s">
        <v>129</v>
      </c>
      <c r="I9192" t="s">
        <v>22</v>
      </c>
      <c r="J9192" t="s">
        <v>141</v>
      </c>
      <c r="K9192" t="s">
        <v>34482</v>
      </c>
      <c r="L9192" t="s">
        <v>34483</v>
      </c>
      <c r="M9192">
        <v>0.41777777700000002</v>
      </c>
      <c r="N9192">
        <v>0</v>
      </c>
      <c r="O9192">
        <v>59</v>
      </c>
      <c r="P9192">
        <v>0</v>
      </c>
      <c r="Q9192">
        <v>0</v>
      </c>
      <c r="R9192">
        <v>0</v>
      </c>
      <c r="S9192">
        <v>24.648889</v>
      </c>
      <c r="T9192">
        <v>0</v>
      </c>
      <c r="U9192">
        <v>0</v>
      </c>
    </row>
    <row r="9193" spans="1:21" x14ac:dyDescent="0.25">
      <c r="A9193" t="s">
        <v>34484</v>
      </c>
      <c r="B9193">
        <v>1</v>
      </c>
      <c r="C9193" t="s">
        <v>78</v>
      </c>
      <c r="D9193" t="s">
        <v>99</v>
      </c>
      <c r="E9193" t="s">
        <v>34485</v>
      </c>
      <c r="F9193" t="s">
        <v>5012</v>
      </c>
      <c r="G9193" t="s">
        <v>72</v>
      </c>
      <c r="H9193" t="s">
        <v>129</v>
      </c>
      <c r="I9193" t="s">
        <v>22</v>
      </c>
      <c r="J9193" t="s">
        <v>141</v>
      </c>
      <c r="K9193" t="s">
        <v>34486</v>
      </c>
      <c r="L9193" t="s">
        <v>34487</v>
      </c>
      <c r="M9193">
        <v>4.0366666660000003</v>
      </c>
      <c r="N9193">
        <v>0</v>
      </c>
      <c r="O9193">
        <v>0</v>
      </c>
      <c r="P9193">
        <v>1</v>
      </c>
      <c r="Q9193">
        <v>109</v>
      </c>
      <c r="R9193">
        <v>0</v>
      </c>
      <c r="S9193">
        <v>0</v>
      </c>
      <c r="T9193">
        <v>4.0366669999999996</v>
      </c>
      <c r="U9193">
        <v>439.996667</v>
      </c>
    </row>
    <row r="9194" spans="1:21" x14ac:dyDescent="0.25">
      <c r="A9194" t="s">
        <v>34488</v>
      </c>
      <c r="B9194">
        <v>1</v>
      </c>
      <c r="C9194" t="s">
        <v>78</v>
      </c>
      <c r="D9194" t="s">
        <v>103</v>
      </c>
      <c r="E9194" t="s">
        <v>32546</v>
      </c>
      <c r="F9194" t="s">
        <v>177</v>
      </c>
      <c r="G9194" t="s">
        <v>72</v>
      </c>
      <c r="H9194" t="s">
        <v>129</v>
      </c>
      <c r="I9194" t="s">
        <v>22</v>
      </c>
      <c r="J9194" t="s">
        <v>130</v>
      </c>
      <c r="K9194" t="s">
        <v>34489</v>
      </c>
      <c r="L9194" t="s">
        <v>34490</v>
      </c>
      <c r="M9194">
        <v>2.3619444440000001</v>
      </c>
      <c r="N9194">
        <v>1</v>
      </c>
      <c r="O9194">
        <v>0</v>
      </c>
      <c r="P9194">
        <v>0</v>
      </c>
      <c r="Q9194">
        <v>0</v>
      </c>
      <c r="R9194">
        <v>2.3619439999999998</v>
      </c>
      <c r="S9194">
        <v>0</v>
      </c>
      <c r="T9194">
        <v>0</v>
      </c>
      <c r="U9194">
        <v>0</v>
      </c>
    </row>
    <row r="9195" spans="1:21" x14ac:dyDescent="0.25">
      <c r="A9195" t="s">
        <v>34491</v>
      </c>
      <c r="B9195">
        <v>1</v>
      </c>
      <c r="C9195" t="s">
        <v>78</v>
      </c>
      <c r="D9195" t="s">
        <v>102</v>
      </c>
      <c r="E9195" t="s">
        <v>34492</v>
      </c>
      <c r="F9195" t="s">
        <v>140</v>
      </c>
      <c r="G9195" t="s">
        <v>72</v>
      </c>
      <c r="H9195" t="s">
        <v>129</v>
      </c>
      <c r="I9195" t="s">
        <v>22</v>
      </c>
      <c r="J9195" t="s">
        <v>141</v>
      </c>
      <c r="K9195" t="s">
        <v>34493</v>
      </c>
      <c r="L9195" t="s">
        <v>34494</v>
      </c>
      <c r="M9195">
        <v>0.51749999999999996</v>
      </c>
      <c r="N9195">
        <v>20</v>
      </c>
      <c r="O9195">
        <v>7</v>
      </c>
      <c r="P9195">
        <v>4</v>
      </c>
      <c r="Q9195">
        <v>0</v>
      </c>
      <c r="R9195">
        <v>10.35</v>
      </c>
      <c r="S9195">
        <v>3.6225000000000001</v>
      </c>
      <c r="T9195">
        <v>2.0699999999999998</v>
      </c>
      <c r="U9195">
        <v>0</v>
      </c>
    </row>
    <row r="9196" spans="1:21" x14ac:dyDescent="0.25">
      <c r="A9196" t="s">
        <v>34495</v>
      </c>
      <c r="B9196">
        <v>1</v>
      </c>
      <c r="C9196" t="s">
        <v>78</v>
      </c>
      <c r="D9196" t="s">
        <v>102</v>
      </c>
      <c r="E9196" t="s">
        <v>34496</v>
      </c>
      <c r="F9196" t="s">
        <v>5470</v>
      </c>
      <c r="G9196" t="s">
        <v>71</v>
      </c>
      <c r="H9196" t="s">
        <v>129</v>
      </c>
      <c r="I9196" t="s">
        <v>22</v>
      </c>
      <c r="J9196" t="s">
        <v>141</v>
      </c>
      <c r="K9196" t="s">
        <v>34497</v>
      </c>
      <c r="L9196" t="s">
        <v>18028</v>
      </c>
      <c r="M9196">
        <v>0.21055555500000001</v>
      </c>
      <c r="N9196">
        <v>1</v>
      </c>
      <c r="O9196">
        <v>306</v>
      </c>
      <c r="P9196">
        <v>0</v>
      </c>
      <c r="Q9196">
        <v>0</v>
      </c>
      <c r="R9196">
        <v>0.21055599999999999</v>
      </c>
      <c r="S9196">
        <v>64.430000000000007</v>
      </c>
      <c r="T9196">
        <v>0</v>
      </c>
      <c r="U9196">
        <v>0</v>
      </c>
    </row>
    <row r="9197" spans="1:21" x14ac:dyDescent="0.25">
      <c r="A9197" t="s">
        <v>34498</v>
      </c>
      <c r="B9197">
        <v>1</v>
      </c>
      <c r="C9197" t="s">
        <v>78</v>
      </c>
      <c r="D9197" t="s">
        <v>89</v>
      </c>
      <c r="E9197" t="s">
        <v>34499</v>
      </c>
      <c r="F9197" t="s">
        <v>5470</v>
      </c>
      <c r="G9197" t="s">
        <v>71</v>
      </c>
      <c r="H9197" t="s">
        <v>129</v>
      </c>
      <c r="I9197" t="s">
        <v>22</v>
      </c>
      <c r="J9197" t="s">
        <v>141</v>
      </c>
      <c r="K9197" t="s">
        <v>34500</v>
      </c>
      <c r="L9197" t="s">
        <v>34501</v>
      </c>
      <c r="M9197">
        <v>0.83194444400000001</v>
      </c>
      <c r="N9197">
        <v>1</v>
      </c>
      <c r="O9197">
        <v>222</v>
      </c>
      <c r="P9197">
        <v>0</v>
      </c>
      <c r="Q9197">
        <v>4</v>
      </c>
      <c r="R9197">
        <v>0.83194400000000002</v>
      </c>
      <c r="S9197">
        <v>184.691667</v>
      </c>
      <c r="T9197">
        <v>0</v>
      </c>
      <c r="U9197">
        <v>3.3277779999999999</v>
      </c>
    </row>
    <row r="9198" spans="1:21" x14ac:dyDescent="0.25">
      <c r="A9198" t="s">
        <v>34502</v>
      </c>
      <c r="B9198">
        <v>1</v>
      </c>
      <c r="C9198" t="s">
        <v>78</v>
      </c>
      <c r="D9198" t="s">
        <v>102</v>
      </c>
      <c r="E9198" t="s">
        <v>34503</v>
      </c>
      <c r="F9198" t="s">
        <v>4986</v>
      </c>
      <c r="G9198" t="s">
        <v>71</v>
      </c>
      <c r="H9198" t="s">
        <v>129</v>
      </c>
      <c r="I9198" t="s">
        <v>22</v>
      </c>
      <c r="J9198" t="s">
        <v>141</v>
      </c>
      <c r="K9198" t="s">
        <v>34504</v>
      </c>
      <c r="L9198" t="s">
        <v>34505</v>
      </c>
      <c r="M9198">
        <v>0.28638888800000001</v>
      </c>
      <c r="N9198">
        <v>0</v>
      </c>
      <c r="O9198">
        <v>53</v>
      </c>
      <c r="P9198">
        <v>0</v>
      </c>
      <c r="Q9198">
        <v>0</v>
      </c>
      <c r="R9198">
        <v>0</v>
      </c>
      <c r="S9198">
        <v>15.178611</v>
      </c>
      <c r="T9198">
        <v>0</v>
      </c>
      <c r="U9198">
        <v>0</v>
      </c>
    </row>
    <row r="9199" spans="1:21" x14ac:dyDescent="0.25">
      <c r="A9199" t="s">
        <v>34506</v>
      </c>
      <c r="B9199">
        <v>1</v>
      </c>
      <c r="C9199" t="s">
        <v>78</v>
      </c>
      <c r="D9199" t="s">
        <v>102</v>
      </c>
      <c r="E9199" t="s">
        <v>34507</v>
      </c>
      <c r="F9199" t="s">
        <v>4991</v>
      </c>
      <c r="G9199" t="s">
        <v>71</v>
      </c>
      <c r="H9199" t="s">
        <v>129</v>
      </c>
      <c r="I9199" t="s">
        <v>22</v>
      </c>
      <c r="J9199" t="s">
        <v>141</v>
      </c>
      <c r="K9199" t="s">
        <v>34508</v>
      </c>
      <c r="L9199" t="s">
        <v>34509</v>
      </c>
      <c r="M9199">
        <v>1.2069444439999999</v>
      </c>
      <c r="N9199">
        <v>0</v>
      </c>
      <c r="O9199">
        <v>2</v>
      </c>
      <c r="P9199">
        <v>0</v>
      </c>
      <c r="Q9199">
        <v>0</v>
      </c>
      <c r="R9199">
        <v>0</v>
      </c>
      <c r="S9199">
        <v>2.4138890000000002</v>
      </c>
      <c r="T9199">
        <v>0</v>
      </c>
      <c r="U9199">
        <v>0</v>
      </c>
    </row>
    <row r="9200" spans="1:21" x14ac:dyDescent="0.25">
      <c r="A9200" t="s">
        <v>34510</v>
      </c>
      <c r="B9200">
        <v>1</v>
      </c>
      <c r="C9200" t="s">
        <v>78</v>
      </c>
      <c r="D9200" t="s">
        <v>102</v>
      </c>
      <c r="E9200" t="s">
        <v>19786</v>
      </c>
      <c r="F9200" t="s">
        <v>140</v>
      </c>
      <c r="G9200" t="s">
        <v>72</v>
      </c>
      <c r="H9200" t="s">
        <v>129</v>
      </c>
      <c r="I9200" t="s">
        <v>22</v>
      </c>
      <c r="J9200" t="s">
        <v>141</v>
      </c>
      <c r="K9200" t="s">
        <v>34511</v>
      </c>
      <c r="L9200" t="s">
        <v>34512</v>
      </c>
      <c r="M9200">
        <v>0.46611111100000002</v>
      </c>
      <c r="N9200">
        <v>8</v>
      </c>
      <c r="O9200">
        <v>326</v>
      </c>
      <c r="P9200">
        <v>0</v>
      </c>
      <c r="Q9200">
        <v>0</v>
      </c>
      <c r="R9200">
        <v>3.7288890000000001</v>
      </c>
      <c r="S9200">
        <v>151.95222200000001</v>
      </c>
      <c r="T9200">
        <v>0</v>
      </c>
      <c r="U9200">
        <v>0</v>
      </c>
    </row>
    <row r="9201" spans="1:21" x14ac:dyDescent="0.25">
      <c r="A9201" t="s">
        <v>34513</v>
      </c>
      <c r="B9201">
        <v>1</v>
      </c>
      <c r="C9201" t="s">
        <v>78</v>
      </c>
      <c r="D9201" t="s">
        <v>102</v>
      </c>
      <c r="E9201" t="s">
        <v>34514</v>
      </c>
      <c r="F9201" t="s">
        <v>140</v>
      </c>
      <c r="G9201" t="s">
        <v>72</v>
      </c>
      <c r="H9201" t="s">
        <v>129</v>
      </c>
      <c r="I9201" t="s">
        <v>22</v>
      </c>
      <c r="J9201" t="s">
        <v>141</v>
      </c>
      <c r="K9201" t="s">
        <v>34515</v>
      </c>
      <c r="L9201" t="s">
        <v>34516</v>
      </c>
      <c r="M9201">
        <v>0.240277777</v>
      </c>
      <c r="N9201">
        <v>26</v>
      </c>
      <c r="O9201">
        <v>5412</v>
      </c>
      <c r="P9201">
        <v>2</v>
      </c>
      <c r="Q9201">
        <v>15</v>
      </c>
      <c r="R9201">
        <v>6.2472219999999998</v>
      </c>
      <c r="S9201">
        <v>1300.383329</v>
      </c>
      <c r="T9201">
        <v>0.48055599999999998</v>
      </c>
      <c r="U9201">
        <v>3.6041669999999999</v>
      </c>
    </row>
    <row r="9202" spans="1:21" x14ac:dyDescent="0.25">
      <c r="A9202" t="s">
        <v>34517</v>
      </c>
      <c r="B9202">
        <v>1</v>
      </c>
      <c r="C9202" t="s">
        <v>78</v>
      </c>
      <c r="D9202" t="s">
        <v>102</v>
      </c>
      <c r="E9202" t="s">
        <v>34518</v>
      </c>
      <c r="F9202" t="s">
        <v>4991</v>
      </c>
      <c r="G9202" t="s">
        <v>71</v>
      </c>
      <c r="H9202" t="s">
        <v>129</v>
      </c>
      <c r="I9202" t="s">
        <v>22</v>
      </c>
      <c r="J9202" t="s">
        <v>141</v>
      </c>
      <c r="K9202" t="s">
        <v>34519</v>
      </c>
      <c r="L9202" t="s">
        <v>34520</v>
      </c>
      <c r="M9202">
        <v>3.2769444440000002</v>
      </c>
      <c r="N9202">
        <v>0</v>
      </c>
      <c r="O9202">
        <v>1</v>
      </c>
      <c r="P9202">
        <v>0</v>
      </c>
      <c r="Q9202">
        <v>0</v>
      </c>
      <c r="R9202">
        <v>0</v>
      </c>
      <c r="S9202">
        <v>3.2769439999999999</v>
      </c>
      <c r="T9202">
        <v>0</v>
      </c>
      <c r="U9202">
        <v>0</v>
      </c>
    </row>
    <row r="9203" spans="1:21" x14ac:dyDescent="0.25">
      <c r="A9203" t="s">
        <v>34521</v>
      </c>
      <c r="B9203">
        <v>1</v>
      </c>
      <c r="C9203" t="s">
        <v>78</v>
      </c>
      <c r="D9203" t="s">
        <v>98</v>
      </c>
      <c r="E9203" t="s">
        <v>34522</v>
      </c>
      <c r="F9203" t="s">
        <v>4991</v>
      </c>
      <c r="G9203" t="s">
        <v>71</v>
      </c>
      <c r="H9203" t="s">
        <v>129</v>
      </c>
      <c r="I9203" t="s">
        <v>22</v>
      </c>
      <c r="J9203" t="s">
        <v>141</v>
      </c>
      <c r="K9203" t="s">
        <v>34523</v>
      </c>
      <c r="L9203" t="s">
        <v>34524</v>
      </c>
      <c r="M9203">
        <v>2.3372222219999998</v>
      </c>
      <c r="N9203">
        <v>0</v>
      </c>
      <c r="O9203">
        <v>0</v>
      </c>
      <c r="P9203">
        <v>1</v>
      </c>
      <c r="Q9203">
        <v>0</v>
      </c>
      <c r="R9203">
        <v>0</v>
      </c>
      <c r="S9203">
        <v>0</v>
      </c>
      <c r="T9203">
        <v>2.3372220000000001</v>
      </c>
      <c r="U9203">
        <v>0</v>
      </c>
    </row>
    <row r="9204" spans="1:21" x14ac:dyDescent="0.25">
      <c r="A9204" t="s">
        <v>34525</v>
      </c>
      <c r="B9204">
        <v>1</v>
      </c>
      <c r="C9204" t="s">
        <v>78</v>
      </c>
      <c r="D9204" t="s">
        <v>90</v>
      </c>
      <c r="E9204" t="s">
        <v>34526</v>
      </c>
      <c r="F9204" t="s">
        <v>5012</v>
      </c>
      <c r="G9204" t="s">
        <v>72</v>
      </c>
      <c r="H9204" t="s">
        <v>129</v>
      </c>
      <c r="I9204" t="s">
        <v>22</v>
      </c>
      <c r="J9204" t="s">
        <v>141</v>
      </c>
      <c r="K9204" t="s">
        <v>34527</v>
      </c>
      <c r="L9204" t="s">
        <v>34528</v>
      </c>
      <c r="M9204">
        <v>0.97055555500000001</v>
      </c>
      <c r="N9204">
        <v>0</v>
      </c>
      <c r="O9204">
        <v>0</v>
      </c>
      <c r="P9204">
        <v>11</v>
      </c>
      <c r="Q9204">
        <v>370</v>
      </c>
      <c r="R9204">
        <v>0</v>
      </c>
      <c r="S9204">
        <v>0</v>
      </c>
      <c r="T9204">
        <v>10.676111000000001</v>
      </c>
      <c r="U9204">
        <v>359.10555499999998</v>
      </c>
    </row>
    <row r="9205" spans="1:21" x14ac:dyDescent="0.25">
      <c r="A9205" t="s">
        <v>34529</v>
      </c>
      <c r="B9205">
        <v>1</v>
      </c>
      <c r="C9205" t="s">
        <v>78</v>
      </c>
      <c r="D9205" t="s">
        <v>90</v>
      </c>
      <c r="E9205" t="s">
        <v>34530</v>
      </c>
      <c r="F9205" t="s">
        <v>140</v>
      </c>
      <c r="G9205" t="s">
        <v>72</v>
      </c>
      <c r="H9205" t="s">
        <v>129</v>
      </c>
      <c r="I9205" t="s">
        <v>22</v>
      </c>
      <c r="J9205" t="s">
        <v>141</v>
      </c>
      <c r="K9205" t="s">
        <v>34531</v>
      </c>
      <c r="L9205" t="s">
        <v>34532</v>
      </c>
      <c r="M9205">
        <v>0.696111111</v>
      </c>
      <c r="N9205">
        <v>0</v>
      </c>
      <c r="O9205">
        <v>26</v>
      </c>
      <c r="P9205">
        <v>1</v>
      </c>
      <c r="Q9205">
        <v>7</v>
      </c>
      <c r="R9205">
        <v>0</v>
      </c>
      <c r="S9205">
        <v>18.098889</v>
      </c>
      <c r="T9205">
        <v>0.69611100000000004</v>
      </c>
      <c r="U9205">
        <v>4.8727780000000003</v>
      </c>
    </row>
    <row r="9206" spans="1:21" x14ac:dyDescent="0.25">
      <c r="A9206" t="s">
        <v>34533</v>
      </c>
      <c r="B9206">
        <v>1</v>
      </c>
      <c r="C9206" t="s">
        <v>78</v>
      </c>
      <c r="D9206" t="s">
        <v>90</v>
      </c>
      <c r="E9206" t="s">
        <v>7714</v>
      </c>
      <c r="F9206" t="s">
        <v>140</v>
      </c>
      <c r="G9206" t="s">
        <v>72</v>
      </c>
      <c r="H9206" t="s">
        <v>129</v>
      </c>
      <c r="I9206" t="s">
        <v>22</v>
      </c>
      <c r="J9206" t="s">
        <v>141</v>
      </c>
      <c r="K9206" t="s">
        <v>34534</v>
      </c>
      <c r="L9206" t="s">
        <v>34535</v>
      </c>
      <c r="M9206">
        <v>0.571111111</v>
      </c>
      <c r="N9206">
        <v>0</v>
      </c>
      <c r="O9206">
        <v>0</v>
      </c>
      <c r="P9206">
        <v>1</v>
      </c>
      <c r="Q9206">
        <v>71</v>
      </c>
      <c r="R9206">
        <v>0</v>
      </c>
      <c r="S9206">
        <v>0</v>
      </c>
      <c r="T9206">
        <v>0.57111100000000004</v>
      </c>
      <c r="U9206">
        <v>40.548889000000003</v>
      </c>
    </row>
    <row r="9207" spans="1:21" x14ac:dyDescent="0.25">
      <c r="A9207" t="s">
        <v>34536</v>
      </c>
      <c r="B9207">
        <v>1</v>
      </c>
      <c r="C9207" t="s">
        <v>78</v>
      </c>
      <c r="D9207" t="s">
        <v>98</v>
      </c>
      <c r="E9207" t="s">
        <v>34537</v>
      </c>
      <c r="F9207" t="s">
        <v>4991</v>
      </c>
      <c r="G9207" t="s">
        <v>71</v>
      </c>
      <c r="H9207" t="s">
        <v>129</v>
      </c>
      <c r="I9207" t="s">
        <v>22</v>
      </c>
      <c r="J9207" t="s">
        <v>141</v>
      </c>
      <c r="K9207" t="s">
        <v>34538</v>
      </c>
      <c r="L9207" t="s">
        <v>34539</v>
      </c>
      <c r="M9207">
        <v>1.6597222220000001</v>
      </c>
      <c r="N9207">
        <v>0</v>
      </c>
      <c r="O9207">
        <v>0</v>
      </c>
      <c r="P9207">
        <v>0</v>
      </c>
      <c r="Q9207">
        <v>1</v>
      </c>
      <c r="R9207">
        <v>0</v>
      </c>
      <c r="S9207">
        <v>0</v>
      </c>
      <c r="T9207">
        <v>0</v>
      </c>
      <c r="U9207">
        <v>1.6597219999999999</v>
      </c>
    </row>
    <row r="9208" spans="1:21" x14ac:dyDescent="0.25">
      <c r="A9208" t="s">
        <v>34540</v>
      </c>
      <c r="B9208">
        <v>1</v>
      </c>
      <c r="C9208" t="s">
        <v>78</v>
      </c>
      <c r="D9208" t="s">
        <v>98</v>
      </c>
      <c r="E9208" t="s">
        <v>34541</v>
      </c>
      <c r="F9208" t="s">
        <v>4991</v>
      </c>
      <c r="G9208" t="s">
        <v>71</v>
      </c>
      <c r="H9208" t="s">
        <v>129</v>
      </c>
      <c r="I9208" t="s">
        <v>22</v>
      </c>
      <c r="J9208" t="s">
        <v>141</v>
      </c>
      <c r="K9208" t="s">
        <v>34542</v>
      </c>
      <c r="L9208" t="s">
        <v>34543</v>
      </c>
      <c r="M9208">
        <v>0.51861111100000001</v>
      </c>
      <c r="N9208">
        <v>0</v>
      </c>
      <c r="O9208">
        <v>0</v>
      </c>
      <c r="P9208">
        <v>0</v>
      </c>
      <c r="Q9208">
        <v>1</v>
      </c>
      <c r="R9208">
        <v>0</v>
      </c>
      <c r="S9208">
        <v>0</v>
      </c>
      <c r="T9208">
        <v>0</v>
      </c>
      <c r="U9208">
        <v>0.51861100000000004</v>
      </c>
    </row>
    <row r="9209" spans="1:21" x14ac:dyDescent="0.25">
      <c r="A9209" t="s">
        <v>34544</v>
      </c>
      <c r="B9209">
        <v>1</v>
      </c>
      <c r="C9209" t="s">
        <v>78</v>
      </c>
      <c r="D9209" t="s">
        <v>98</v>
      </c>
      <c r="E9209" t="s">
        <v>34545</v>
      </c>
      <c r="F9209" t="s">
        <v>4991</v>
      </c>
      <c r="G9209" t="s">
        <v>71</v>
      </c>
      <c r="H9209" t="s">
        <v>129</v>
      </c>
      <c r="I9209" t="s">
        <v>22</v>
      </c>
      <c r="J9209" t="s">
        <v>141</v>
      </c>
      <c r="K9209" t="s">
        <v>34546</v>
      </c>
      <c r="L9209" t="s">
        <v>34547</v>
      </c>
      <c r="M9209">
        <v>0.81694444399999999</v>
      </c>
      <c r="N9209">
        <v>0</v>
      </c>
      <c r="O9209">
        <v>1</v>
      </c>
      <c r="P9209">
        <v>0</v>
      </c>
      <c r="Q9209">
        <v>0</v>
      </c>
      <c r="R9209">
        <v>0</v>
      </c>
      <c r="S9209">
        <v>0.816944</v>
      </c>
      <c r="T9209">
        <v>0</v>
      </c>
      <c r="U9209">
        <v>0</v>
      </c>
    </row>
    <row r="9210" spans="1:21" x14ac:dyDescent="0.25">
      <c r="A9210" t="s">
        <v>34548</v>
      </c>
      <c r="B9210">
        <v>1</v>
      </c>
      <c r="C9210" t="s">
        <v>78</v>
      </c>
      <c r="D9210" t="s">
        <v>103</v>
      </c>
      <c r="E9210" t="s">
        <v>34549</v>
      </c>
      <c r="F9210" t="s">
        <v>5012</v>
      </c>
      <c r="G9210" t="s">
        <v>72</v>
      </c>
      <c r="H9210" t="s">
        <v>129</v>
      </c>
      <c r="I9210" t="s">
        <v>22</v>
      </c>
      <c r="J9210" t="s">
        <v>141</v>
      </c>
      <c r="K9210" t="s">
        <v>34550</v>
      </c>
      <c r="L9210" t="s">
        <v>34551</v>
      </c>
      <c r="M9210">
        <v>2.4511111109999999</v>
      </c>
      <c r="N9210">
        <v>0</v>
      </c>
      <c r="O9210">
        <v>0</v>
      </c>
      <c r="P9210">
        <v>0</v>
      </c>
      <c r="Q9210">
        <v>6</v>
      </c>
      <c r="R9210">
        <v>0</v>
      </c>
      <c r="S9210">
        <v>0</v>
      </c>
      <c r="T9210">
        <v>0</v>
      </c>
      <c r="U9210">
        <v>14.706666999999999</v>
      </c>
    </row>
    <row r="9211" spans="1:21" x14ac:dyDescent="0.25">
      <c r="A9211" t="s">
        <v>34552</v>
      </c>
      <c r="B9211">
        <v>1</v>
      </c>
      <c r="C9211" t="s">
        <v>78</v>
      </c>
      <c r="D9211" t="s">
        <v>97</v>
      </c>
      <c r="E9211" t="s">
        <v>34553</v>
      </c>
      <c r="F9211" t="s">
        <v>177</v>
      </c>
      <c r="G9211" t="s">
        <v>72</v>
      </c>
      <c r="H9211" t="s">
        <v>129</v>
      </c>
      <c r="I9211" t="s">
        <v>22</v>
      </c>
      <c r="J9211" t="s">
        <v>130</v>
      </c>
      <c r="K9211" t="s">
        <v>34554</v>
      </c>
      <c r="L9211" t="s">
        <v>34555</v>
      </c>
      <c r="M9211">
        <v>1.312777777</v>
      </c>
      <c r="N9211">
        <v>0</v>
      </c>
      <c r="O9211">
        <v>0</v>
      </c>
      <c r="P9211">
        <v>71</v>
      </c>
      <c r="Q9211">
        <v>1374</v>
      </c>
      <c r="R9211">
        <v>0</v>
      </c>
      <c r="S9211">
        <v>0</v>
      </c>
      <c r="T9211">
        <v>93.207222000000002</v>
      </c>
      <c r="U9211">
        <v>1803.756666</v>
      </c>
    </row>
    <row r="9212" spans="1:21" x14ac:dyDescent="0.25">
      <c r="A9212" t="s">
        <v>34556</v>
      </c>
      <c r="B9212">
        <v>1</v>
      </c>
      <c r="C9212" t="s">
        <v>78</v>
      </c>
      <c r="D9212" t="s">
        <v>97</v>
      </c>
      <c r="E9212" t="s">
        <v>3527</v>
      </c>
      <c r="F9212" t="s">
        <v>140</v>
      </c>
      <c r="G9212" t="s">
        <v>72</v>
      </c>
      <c r="H9212" t="s">
        <v>129</v>
      </c>
      <c r="I9212" t="s">
        <v>22</v>
      </c>
      <c r="J9212" t="s">
        <v>141</v>
      </c>
      <c r="K9212" t="s">
        <v>34557</v>
      </c>
      <c r="L9212" t="s">
        <v>34558</v>
      </c>
      <c r="M9212">
        <v>0.91944444400000003</v>
      </c>
      <c r="N9212">
        <v>0</v>
      </c>
      <c r="O9212">
        <v>0</v>
      </c>
      <c r="P9212">
        <v>1</v>
      </c>
      <c r="Q9212">
        <v>77</v>
      </c>
      <c r="R9212">
        <v>0</v>
      </c>
      <c r="S9212">
        <v>0</v>
      </c>
      <c r="T9212">
        <v>0.91944400000000004</v>
      </c>
      <c r="U9212">
        <v>70.797222000000005</v>
      </c>
    </row>
    <row r="9213" spans="1:21" x14ac:dyDescent="0.25">
      <c r="A9213" t="s">
        <v>34559</v>
      </c>
      <c r="B9213">
        <v>1</v>
      </c>
      <c r="C9213" t="s">
        <v>78</v>
      </c>
      <c r="D9213" t="s">
        <v>97</v>
      </c>
      <c r="E9213" t="s">
        <v>34560</v>
      </c>
      <c r="F9213" t="s">
        <v>5070</v>
      </c>
      <c r="G9213" t="s">
        <v>71</v>
      </c>
      <c r="H9213" t="s">
        <v>129</v>
      </c>
      <c r="I9213" t="s">
        <v>22</v>
      </c>
      <c r="J9213" t="s">
        <v>141</v>
      </c>
      <c r="K9213" t="s">
        <v>34561</v>
      </c>
      <c r="L9213" t="s">
        <v>34562</v>
      </c>
      <c r="M9213">
        <v>8.9180555550000005</v>
      </c>
      <c r="N9213">
        <v>0</v>
      </c>
      <c r="O9213">
        <v>1</v>
      </c>
      <c r="P9213">
        <v>0</v>
      </c>
      <c r="Q9213">
        <v>0</v>
      </c>
      <c r="R9213">
        <v>0</v>
      </c>
      <c r="S9213">
        <v>8.918056</v>
      </c>
      <c r="T9213">
        <v>0</v>
      </c>
      <c r="U9213">
        <v>0</v>
      </c>
    </row>
    <row r="9214" spans="1:21" x14ac:dyDescent="0.25">
      <c r="A9214" t="s">
        <v>34563</v>
      </c>
      <c r="B9214">
        <v>1</v>
      </c>
      <c r="C9214" t="s">
        <v>78</v>
      </c>
      <c r="D9214" t="s">
        <v>97</v>
      </c>
      <c r="E9214" t="s">
        <v>34564</v>
      </c>
      <c r="F9214" t="s">
        <v>4991</v>
      </c>
      <c r="G9214" t="s">
        <v>71</v>
      </c>
      <c r="H9214" t="s">
        <v>129</v>
      </c>
      <c r="I9214" t="s">
        <v>22</v>
      </c>
      <c r="J9214" t="s">
        <v>141</v>
      </c>
      <c r="K9214" t="s">
        <v>34565</v>
      </c>
      <c r="L9214" t="s">
        <v>34566</v>
      </c>
      <c r="M9214">
        <v>6.1372222220000001</v>
      </c>
      <c r="N9214">
        <v>0</v>
      </c>
      <c r="O9214">
        <v>0</v>
      </c>
      <c r="P9214">
        <v>0</v>
      </c>
      <c r="Q9214">
        <v>1</v>
      </c>
      <c r="R9214">
        <v>0</v>
      </c>
      <c r="S9214">
        <v>0</v>
      </c>
      <c r="T9214">
        <v>0</v>
      </c>
      <c r="U9214">
        <v>6.1372220000000004</v>
      </c>
    </row>
    <row r="9215" spans="1:21" x14ac:dyDescent="0.25">
      <c r="A9215" t="s">
        <v>34567</v>
      </c>
      <c r="B9215">
        <v>1</v>
      </c>
      <c r="C9215" t="s">
        <v>78</v>
      </c>
      <c r="D9215" t="s">
        <v>92</v>
      </c>
      <c r="E9215" t="s">
        <v>32075</v>
      </c>
      <c r="F9215" t="s">
        <v>4991</v>
      </c>
      <c r="G9215" t="s">
        <v>71</v>
      </c>
      <c r="H9215" t="s">
        <v>129</v>
      </c>
      <c r="I9215" t="s">
        <v>22</v>
      </c>
      <c r="J9215" t="s">
        <v>141</v>
      </c>
      <c r="K9215" t="s">
        <v>34568</v>
      </c>
      <c r="L9215" t="s">
        <v>34569</v>
      </c>
      <c r="M9215">
        <v>6.8530555550000001</v>
      </c>
      <c r="N9215">
        <v>0</v>
      </c>
      <c r="O9215">
        <v>0</v>
      </c>
      <c r="P9215">
        <v>0</v>
      </c>
      <c r="Q9215">
        <v>1</v>
      </c>
      <c r="R9215">
        <v>0</v>
      </c>
      <c r="S9215">
        <v>0</v>
      </c>
      <c r="T9215">
        <v>0</v>
      </c>
      <c r="U9215">
        <v>6.8530559999999996</v>
      </c>
    </row>
    <row r="9216" spans="1:21" x14ac:dyDescent="0.25">
      <c r="A9216" t="s">
        <v>34570</v>
      </c>
      <c r="B9216">
        <v>1</v>
      </c>
      <c r="C9216" t="s">
        <v>78</v>
      </c>
      <c r="D9216" t="s">
        <v>92</v>
      </c>
      <c r="E9216" t="s">
        <v>34571</v>
      </c>
      <c r="F9216" t="s">
        <v>140</v>
      </c>
      <c r="G9216" t="s">
        <v>72</v>
      </c>
      <c r="H9216" t="s">
        <v>129</v>
      </c>
      <c r="I9216" t="s">
        <v>22</v>
      </c>
      <c r="J9216" t="s">
        <v>141</v>
      </c>
      <c r="K9216" t="s">
        <v>34572</v>
      </c>
      <c r="L9216" t="s">
        <v>34573</v>
      </c>
      <c r="M9216">
        <v>0.331666666</v>
      </c>
      <c r="N9216">
        <v>0</v>
      </c>
      <c r="O9216">
        <v>226</v>
      </c>
      <c r="P9216">
        <v>20</v>
      </c>
      <c r="Q9216">
        <v>386</v>
      </c>
      <c r="R9216">
        <v>0</v>
      </c>
      <c r="S9216">
        <v>74.956666999999996</v>
      </c>
      <c r="T9216">
        <v>6.6333330000000004</v>
      </c>
      <c r="U9216">
        <v>128.02333300000001</v>
      </c>
    </row>
    <row r="9217" spans="1:21" x14ac:dyDescent="0.25">
      <c r="A9217" t="s">
        <v>34574</v>
      </c>
      <c r="B9217">
        <v>1</v>
      </c>
      <c r="C9217" t="s">
        <v>78</v>
      </c>
      <c r="D9217" t="s">
        <v>106</v>
      </c>
      <c r="E9217" t="s">
        <v>34575</v>
      </c>
      <c r="F9217" t="s">
        <v>5070</v>
      </c>
      <c r="G9217" t="s">
        <v>71</v>
      </c>
      <c r="H9217" t="s">
        <v>129</v>
      </c>
      <c r="I9217" t="s">
        <v>22</v>
      </c>
      <c r="J9217" t="s">
        <v>141</v>
      </c>
      <c r="K9217" t="s">
        <v>34576</v>
      </c>
      <c r="L9217" t="s">
        <v>34577</v>
      </c>
      <c r="M9217">
        <v>27.674166666000001</v>
      </c>
      <c r="N9217">
        <v>0</v>
      </c>
      <c r="O9217">
        <v>1</v>
      </c>
      <c r="P9217">
        <v>0</v>
      </c>
      <c r="Q9217">
        <v>0</v>
      </c>
      <c r="R9217">
        <v>0</v>
      </c>
      <c r="S9217">
        <v>27.674167000000001</v>
      </c>
      <c r="T9217">
        <v>0</v>
      </c>
      <c r="U9217">
        <v>0</v>
      </c>
    </row>
    <row r="9218" spans="1:21" x14ac:dyDescent="0.25">
      <c r="A9218" t="s">
        <v>34578</v>
      </c>
      <c r="B9218">
        <v>1</v>
      </c>
      <c r="C9218" t="s">
        <v>78</v>
      </c>
      <c r="D9218" t="s">
        <v>106</v>
      </c>
      <c r="E9218" t="s">
        <v>34579</v>
      </c>
      <c r="F9218" t="s">
        <v>140</v>
      </c>
      <c r="G9218" t="s">
        <v>72</v>
      </c>
      <c r="H9218" t="s">
        <v>129</v>
      </c>
      <c r="I9218" t="s">
        <v>22</v>
      </c>
      <c r="J9218" t="s">
        <v>141</v>
      </c>
      <c r="K9218" t="s">
        <v>34580</v>
      </c>
      <c r="L9218" t="s">
        <v>34581</v>
      </c>
      <c r="M9218">
        <v>0.50388888799999998</v>
      </c>
      <c r="N9218">
        <v>3</v>
      </c>
      <c r="O9218">
        <v>1163</v>
      </c>
      <c r="P9218">
        <v>19</v>
      </c>
      <c r="Q9218">
        <v>320</v>
      </c>
      <c r="R9218">
        <v>1.5116670000000001</v>
      </c>
      <c r="S9218">
        <v>586.02277700000002</v>
      </c>
      <c r="T9218">
        <v>9.5738889999999994</v>
      </c>
      <c r="U9218">
        <v>161.24444399999999</v>
      </c>
    </row>
    <row r="9219" spans="1:21" x14ac:dyDescent="0.25">
      <c r="A9219" t="s">
        <v>34582</v>
      </c>
      <c r="B9219">
        <v>1</v>
      </c>
      <c r="C9219" t="s">
        <v>78</v>
      </c>
      <c r="D9219" t="s">
        <v>95</v>
      </c>
      <c r="E9219" t="s">
        <v>34583</v>
      </c>
      <c r="F9219" t="s">
        <v>177</v>
      </c>
      <c r="G9219" t="s">
        <v>72</v>
      </c>
      <c r="H9219" t="s">
        <v>129</v>
      </c>
      <c r="I9219" t="s">
        <v>22</v>
      </c>
      <c r="J9219" t="s">
        <v>130</v>
      </c>
      <c r="K9219" t="s">
        <v>34584</v>
      </c>
      <c r="L9219" t="s">
        <v>34585</v>
      </c>
      <c r="M9219">
        <v>2.6552777769999998</v>
      </c>
      <c r="N9219">
        <v>1</v>
      </c>
      <c r="O9219">
        <v>0</v>
      </c>
      <c r="P9219">
        <v>0</v>
      </c>
      <c r="Q9219">
        <v>0</v>
      </c>
      <c r="R9219">
        <v>2.655278</v>
      </c>
      <c r="S9219">
        <v>0</v>
      </c>
      <c r="T9219">
        <v>0</v>
      </c>
      <c r="U9219">
        <v>0</v>
      </c>
    </row>
    <row r="9220" spans="1:21" x14ac:dyDescent="0.25">
      <c r="A9220" t="s">
        <v>34586</v>
      </c>
      <c r="B9220">
        <v>1</v>
      </c>
      <c r="C9220" t="s">
        <v>78</v>
      </c>
      <c r="D9220" t="s">
        <v>95</v>
      </c>
      <c r="E9220" t="s">
        <v>34587</v>
      </c>
      <c r="F9220" t="s">
        <v>6241</v>
      </c>
      <c r="G9220" t="s">
        <v>71</v>
      </c>
      <c r="H9220" t="s">
        <v>129</v>
      </c>
      <c r="I9220" t="s">
        <v>22</v>
      </c>
      <c r="J9220" t="s">
        <v>141</v>
      </c>
      <c r="K9220" t="s">
        <v>34588</v>
      </c>
      <c r="L9220" t="s">
        <v>34589</v>
      </c>
      <c r="M9220">
        <v>1.8366666659999999</v>
      </c>
      <c r="N9220">
        <v>0</v>
      </c>
      <c r="O9220">
        <v>63</v>
      </c>
      <c r="P9220">
        <v>0</v>
      </c>
      <c r="Q9220">
        <v>0</v>
      </c>
      <c r="R9220">
        <v>0</v>
      </c>
      <c r="S9220">
        <v>115.71</v>
      </c>
      <c r="T9220">
        <v>0</v>
      </c>
      <c r="U9220">
        <v>0</v>
      </c>
    </row>
    <row r="9221" spans="1:21" x14ac:dyDescent="0.25">
      <c r="A9221" t="s">
        <v>34590</v>
      </c>
      <c r="B9221">
        <v>1</v>
      </c>
      <c r="C9221" t="s">
        <v>78</v>
      </c>
      <c r="D9221" t="s">
        <v>95</v>
      </c>
      <c r="E9221" t="s">
        <v>34591</v>
      </c>
      <c r="F9221" t="s">
        <v>4991</v>
      </c>
      <c r="G9221" t="s">
        <v>71</v>
      </c>
      <c r="H9221" t="s">
        <v>129</v>
      </c>
      <c r="I9221" t="s">
        <v>22</v>
      </c>
      <c r="J9221" t="s">
        <v>141</v>
      </c>
      <c r="K9221" t="s">
        <v>34592</v>
      </c>
      <c r="L9221" t="s">
        <v>34593</v>
      </c>
      <c r="M9221">
        <v>1.393888888</v>
      </c>
      <c r="N9221">
        <v>0</v>
      </c>
      <c r="O9221">
        <v>0</v>
      </c>
      <c r="P9221">
        <v>0</v>
      </c>
      <c r="Q9221">
        <v>1</v>
      </c>
      <c r="R9221">
        <v>0</v>
      </c>
      <c r="S9221">
        <v>0</v>
      </c>
      <c r="T9221">
        <v>0</v>
      </c>
      <c r="U9221">
        <v>1.3938889999999999</v>
      </c>
    </row>
    <row r="9222" spans="1:21" x14ac:dyDescent="0.25">
      <c r="A9222" t="s">
        <v>34594</v>
      </c>
      <c r="B9222">
        <v>1</v>
      </c>
      <c r="C9222" t="s">
        <v>78</v>
      </c>
      <c r="D9222" t="s">
        <v>94</v>
      </c>
      <c r="E9222" t="s">
        <v>34595</v>
      </c>
      <c r="F9222" t="s">
        <v>4991</v>
      </c>
      <c r="G9222" t="s">
        <v>71</v>
      </c>
      <c r="H9222" t="s">
        <v>129</v>
      </c>
      <c r="I9222" t="s">
        <v>22</v>
      </c>
      <c r="J9222" t="s">
        <v>141</v>
      </c>
      <c r="K9222" t="s">
        <v>34596</v>
      </c>
      <c r="L9222" t="s">
        <v>34597</v>
      </c>
      <c r="M9222">
        <v>3.9713888879999999</v>
      </c>
      <c r="N9222">
        <v>0</v>
      </c>
      <c r="O9222">
        <v>2</v>
      </c>
      <c r="P9222">
        <v>0</v>
      </c>
      <c r="Q9222">
        <v>0</v>
      </c>
      <c r="R9222">
        <v>0</v>
      </c>
      <c r="S9222">
        <v>7.9427779999999997</v>
      </c>
      <c r="T9222">
        <v>0</v>
      </c>
      <c r="U9222">
        <v>0</v>
      </c>
    </row>
    <row r="9223" spans="1:21" x14ac:dyDescent="0.25">
      <c r="A9223" t="s">
        <v>34598</v>
      </c>
      <c r="B9223">
        <v>1</v>
      </c>
      <c r="C9223" t="s">
        <v>79</v>
      </c>
      <c r="D9223" t="s">
        <v>125</v>
      </c>
      <c r="E9223" t="s">
        <v>34599</v>
      </c>
      <c r="F9223" t="s">
        <v>5012</v>
      </c>
      <c r="G9223" t="s">
        <v>72</v>
      </c>
      <c r="H9223" t="s">
        <v>129</v>
      </c>
      <c r="I9223" t="s">
        <v>22</v>
      </c>
      <c r="J9223" t="s">
        <v>141</v>
      </c>
      <c r="K9223" t="s">
        <v>34600</v>
      </c>
      <c r="L9223" t="s">
        <v>34601</v>
      </c>
      <c r="M9223">
        <v>2.3794444440000002</v>
      </c>
      <c r="N9223">
        <v>0</v>
      </c>
      <c r="O9223">
        <v>0</v>
      </c>
      <c r="P9223">
        <v>1</v>
      </c>
      <c r="Q9223">
        <v>28</v>
      </c>
      <c r="R9223">
        <v>0</v>
      </c>
      <c r="S9223">
        <v>0</v>
      </c>
      <c r="T9223">
        <v>2.3794439999999999</v>
      </c>
      <c r="U9223">
        <v>66.624443999999997</v>
      </c>
    </row>
    <row r="9224" spans="1:21" x14ac:dyDescent="0.25">
      <c r="A9224" t="s">
        <v>34602</v>
      </c>
      <c r="B9224">
        <v>1</v>
      </c>
      <c r="C9224" t="s">
        <v>78</v>
      </c>
      <c r="D9224" t="s">
        <v>91</v>
      </c>
      <c r="E9224" t="s">
        <v>34603</v>
      </c>
      <c r="F9224" t="s">
        <v>4991</v>
      </c>
      <c r="G9224" t="s">
        <v>71</v>
      </c>
      <c r="H9224" t="s">
        <v>129</v>
      </c>
      <c r="I9224" t="s">
        <v>22</v>
      </c>
      <c r="J9224" t="s">
        <v>141</v>
      </c>
      <c r="K9224" t="s">
        <v>34604</v>
      </c>
      <c r="L9224" t="s">
        <v>34605</v>
      </c>
      <c r="M9224">
        <v>1.8733333329999999</v>
      </c>
      <c r="N9224">
        <v>0</v>
      </c>
      <c r="O9224">
        <v>0</v>
      </c>
      <c r="P9224">
        <v>0</v>
      </c>
      <c r="Q9224">
        <v>1</v>
      </c>
      <c r="R9224">
        <v>0</v>
      </c>
      <c r="S9224">
        <v>0</v>
      </c>
      <c r="T9224">
        <v>0</v>
      </c>
      <c r="U9224">
        <v>1.8733329999999999</v>
      </c>
    </row>
    <row r="9225" spans="1:21" x14ac:dyDescent="0.25">
      <c r="A9225" t="s">
        <v>34606</v>
      </c>
      <c r="B9225">
        <v>1</v>
      </c>
      <c r="C9225" t="s">
        <v>78</v>
      </c>
      <c r="D9225" t="s">
        <v>105</v>
      </c>
      <c r="E9225" t="s">
        <v>34607</v>
      </c>
      <c r="F9225" t="s">
        <v>4996</v>
      </c>
      <c r="G9225" t="s">
        <v>71</v>
      </c>
      <c r="H9225" t="s">
        <v>129</v>
      </c>
      <c r="I9225" t="s">
        <v>22</v>
      </c>
      <c r="J9225" t="s">
        <v>141</v>
      </c>
      <c r="K9225" t="s">
        <v>5200</v>
      </c>
      <c r="L9225" t="s">
        <v>34608</v>
      </c>
      <c r="M9225">
        <v>2.6758333329999999</v>
      </c>
      <c r="N9225">
        <v>0</v>
      </c>
      <c r="O9225">
        <v>0</v>
      </c>
      <c r="P9225">
        <v>1</v>
      </c>
      <c r="Q9225">
        <v>0</v>
      </c>
      <c r="R9225">
        <v>0</v>
      </c>
      <c r="S9225">
        <v>0</v>
      </c>
      <c r="T9225">
        <v>2.6758329999999999</v>
      </c>
      <c r="U9225">
        <v>0</v>
      </c>
    </row>
    <row r="9226" spans="1:21" x14ac:dyDescent="0.25">
      <c r="A9226" t="s">
        <v>34609</v>
      </c>
      <c r="B9226">
        <v>1</v>
      </c>
      <c r="C9226" t="s">
        <v>78</v>
      </c>
      <c r="D9226" t="s">
        <v>102</v>
      </c>
      <c r="E9226" t="s">
        <v>34610</v>
      </c>
      <c r="F9226" t="s">
        <v>5012</v>
      </c>
      <c r="G9226" t="s">
        <v>72</v>
      </c>
      <c r="H9226" t="s">
        <v>129</v>
      </c>
      <c r="I9226" t="s">
        <v>22</v>
      </c>
      <c r="J9226" t="s">
        <v>141</v>
      </c>
      <c r="K9226" t="s">
        <v>34611</v>
      </c>
      <c r="L9226" t="s">
        <v>34612</v>
      </c>
      <c r="M9226">
        <v>2.076944444</v>
      </c>
      <c r="N9226">
        <v>1</v>
      </c>
      <c r="O9226">
        <v>261</v>
      </c>
      <c r="P9226">
        <v>0</v>
      </c>
      <c r="Q9226">
        <v>0</v>
      </c>
      <c r="R9226">
        <v>2.0769440000000001</v>
      </c>
      <c r="S9226">
        <v>542.08249999999998</v>
      </c>
      <c r="T9226">
        <v>0</v>
      </c>
      <c r="U9226">
        <v>0</v>
      </c>
    </row>
    <row r="9227" spans="1:21" x14ac:dyDescent="0.25">
      <c r="A9227" t="s">
        <v>34613</v>
      </c>
      <c r="B9227">
        <v>1</v>
      </c>
      <c r="C9227" t="s">
        <v>78</v>
      </c>
      <c r="D9227" t="s">
        <v>105</v>
      </c>
      <c r="E9227" t="s">
        <v>34614</v>
      </c>
      <c r="F9227" t="s">
        <v>4991</v>
      </c>
      <c r="G9227" t="s">
        <v>71</v>
      </c>
      <c r="H9227" t="s">
        <v>129</v>
      </c>
      <c r="I9227" t="s">
        <v>22</v>
      </c>
      <c r="J9227" t="s">
        <v>141</v>
      </c>
      <c r="K9227" t="s">
        <v>34615</v>
      </c>
      <c r="L9227" t="s">
        <v>34616</v>
      </c>
      <c r="M9227">
        <v>0.57666666600000005</v>
      </c>
      <c r="N9227">
        <v>0</v>
      </c>
      <c r="O9227">
        <v>0</v>
      </c>
      <c r="P9227">
        <v>0</v>
      </c>
      <c r="Q9227">
        <v>1</v>
      </c>
      <c r="R9227">
        <v>0</v>
      </c>
      <c r="S9227">
        <v>0</v>
      </c>
      <c r="T9227">
        <v>0</v>
      </c>
      <c r="U9227">
        <v>0.57666700000000004</v>
      </c>
    </row>
    <row r="9228" spans="1:21" x14ac:dyDescent="0.25">
      <c r="A9228" t="s">
        <v>34617</v>
      </c>
      <c r="B9228">
        <v>1</v>
      </c>
      <c r="C9228" t="s">
        <v>78</v>
      </c>
      <c r="D9228" t="s">
        <v>105</v>
      </c>
      <c r="E9228" t="s">
        <v>34618</v>
      </c>
      <c r="F9228" t="s">
        <v>4991</v>
      </c>
      <c r="G9228" t="s">
        <v>71</v>
      </c>
      <c r="H9228" t="s">
        <v>129</v>
      </c>
      <c r="I9228" t="s">
        <v>22</v>
      </c>
      <c r="J9228" t="s">
        <v>141</v>
      </c>
      <c r="K9228" t="s">
        <v>34619</v>
      </c>
      <c r="L9228" t="s">
        <v>34620</v>
      </c>
      <c r="M9228">
        <v>1.680833333</v>
      </c>
      <c r="N9228">
        <v>0</v>
      </c>
      <c r="O9228">
        <v>0</v>
      </c>
      <c r="P9228">
        <v>0</v>
      </c>
      <c r="Q9228">
        <v>1</v>
      </c>
      <c r="R9228">
        <v>0</v>
      </c>
      <c r="S9228">
        <v>0</v>
      </c>
      <c r="T9228">
        <v>0</v>
      </c>
      <c r="U9228">
        <v>1.680833</v>
      </c>
    </row>
    <row r="9229" spans="1:21" x14ac:dyDescent="0.25">
      <c r="A9229" t="s">
        <v>34621</v>
      </c>
      <c r="B9229">
        <v>1</v>
      </c>
      <c r="C9229" t="s">
        <v>78</v>
      </c>
      <c r="D9229" t="s">
        <v>105</v>
      </c>
      <c r="E9229" t="s">
        <v>34622</v>
      </c>
      <c r="F9229" t="s">
        <v>5538</v>
      </c>
      <c r="G9229" t="s">
        <v>72</v>
      </c>
      <c r="H9229" t="s">
        <v>129</v>
      </c>
      <c r="I9229" t="s">
        <v>22</v>
      </c>
      <c r="J9229" t="s">
        <v>141</v>
      </c>
      <c r="K9229" t="s">
        <v>34623</v>
      </c>
      <c r="L9229" t="s">
        <v>34624</v>
      </c>
      <c r="M9229">
        <v>1.8791666659999999</v>
      </c>
      <c r="N9229">
        <v>0</v>
      </c>
      <c r="O9229">
        <v>0</v>
      </c>
      <c r="P9229">
        <v>0</v>
      </c>
      <c r="Q9229">
        <v>12</v>
      </c>
      <c r="R9229">
        <v>0</v>
      </c>
      <c r="S9229">
        <v>0</v>
      </c>
      <c r="T9229">
        <v>0</v>
      </c>
      <c r="U9229">
        <v>22.55</v>
      </c>
    </row>
    <row r="9230" spans="1:21" x14ac:dyDescent="0.25">
      <c r="A9230" t="s">
        <v>34625</v>
      </c>
      <c r="B9230">
        <v>1</v>
      </c>
      <c r="C9230" t="s">
        <v>78</v>
      </c>
      <c r="D9230" t="s">
        <v>96</v>
      </c>
      <c r="E9230" t="s">
        <v>34626</v>
      </c>
      <c r="F9230" t="s">
        <v>140</v>
      </c>
      <c r="G9230" t="s">
        <v>72</v>
      </c>
      <c r="H9230" t="s">
        <v>129</v>
      </c>
      <c r="I9230" t="s">
        <v>22</v>
      </c>
      <c r="J9230" t="s">
        <v>141</v>
      </c>
      <c r="K9230" t="s">
        <v>34627</v>
      </c>
      <c r="L9230" t="s">
        <v>34628</v>
      </c>
      <c r="M9230">
        <v>0.584166666</v>
      </c>
      <c r="N9230">
        <v>0</v>
      </c>
      <c r="O9230">
        <v>16</v>
      </c>
      <c r="P9230">
        <v>5</v>
      </c>
      <c r="Q9230">
        <v>0</v>
      </c>
      <c r="R9230">
        <v>0</v>
      </c>
      <c r="S9230">
        <v>9.3466670000000001</v>
      </c>
      <c r="T9230">
        <v>2.920833</v>
      </c>
      <c r="U9230">
        <v>0</v>
      </c>
    </row>
    <row r="9231" spans="1:21" x14ac:dyDescent="0.25">
      <c r="A9231" t="s">
        <v>34629</v>
      </c>
      <c r="B9231">
        <v>1</v>
      </c>
      <c r="C9231" t="s">
        <v>78</v>
      </c>
      <c r="D9231" t="s">
        <v>91</v>
      </c>
      <c r="E9231" t="s">
        <v>17657</v>
      </c>
      <c r="F9231" t="s">
        <v>5470</v>
      </c>
      <c r="G9231" t="s">
        <v>71</v>
      </c>
      <c r="H9231" t="s">
        <v>129</v>
      </c>
      <c r="I9231" t="s">
        <v>22</v>
      </c>
      <c r="J9231" t="s">
        <v>141</v>
      </c>
      <c r="K9231" t="s">
        <v>34630</v>
      </c>
      <c r="L9231" t="s">
        <v>34631</v>
      </c>
      <c r="M9231">
        <v>1.970277777</v>
      </c>
      <c r="N9231">
        <v>0</v>
      </c>
      <c r="O9231">
        <v>0</v>
      </c>
      <c r="P9231">
        <v>1</v>
      </c>
      <c r="Q9231">
        <v>65</v>
      </c>
      <c r="R9231">
        <v>0</v>
      </c>
      <c r="S9231">
        <v>0</v>
      </c>
      <c r="T9231">
        <v>1.970278</v>
      </c>
      <c r="U9231">
        <v>128.06805600000001</v>
      </c>
    </row>
    <row r="9232" spans="1:21" x14ac:dyDescent="0.25">
      <c r="A9232" t="s">
        <v>34632</v>
      </c>
      <c r="B9232">
        <v>1</v>
      </c>
      <c r="C9232" t="s">
        <v>78</v>
      </c>
      <c r="D9232" t="s">
        <v>91</v>
      </c>
      <c r="E9232" t="s">
        <v>34633</v>
      </c>
      <c r="F9232" t="s">
        <v>4986</v>
      </c>
      <c r="G9232" t="s">
        <v>71</v>
      </c>
      <c r="H9232" t="s">
        <v>129</v>
      </c>
      <c r="I9232" t="s">
        <v>22</v>
      </c>
      <c r="J9232" t="s">
        <v>141</v>
      </c>
      <c r="K9232" t="s">
        <v>34634</v>
      </c>
      <c r="L9232" t="s">
        <v>34635</v>
      </c>
      <c r="M9232">
        <v>0.64055555500000005</v>
      </c>
      <c r="N9232">
        <v>0</v>
      </c>
      <c r="O9232">
        <v>0</v>
      </c>
      <c r="P9232">
        <v>0</v>
      </c>
      <c r="Q9232">
        <v>22</v>
      </c>
      <c r="R9232">
        <v>0</v>
      </c>
      <c r="S9232">
        <v>0</v>
      </c>
      <c r="T9232">
        <v>0</v>
      </c>
      <c r="U9232">
        <v>14.092222</v>
      </c>
    </row>
    <row r="9233" spans="1:21" x14ac:dyDescent="0.25">
      <c r="A9233" t="s">
        <v>34636</v>
      </c>
      <c r="B9233">
        <v>1</v>
      </c>
      <c r="C9233" t="s">
        <v>79</v>
      </c>
      <c r="D9233" t="s">
        <v>120</v>
      </c>
      <c r="E9233" t="s">
        <v>34637</v>
      </c>
      <c r="F9233" t="s">
        <v>4986</v>
      </c>
      <c r="G9233" t="s">
        <v>71</v>
      </c>
      <c r="H9233" t="s">
        <v>129</v>
      </c>
      <c r="I9233" t="s">
        <v>22</v>
      </c>
      <c r="J9233" t="s">
        <v>141</v>
      </c>
      <c r="K9233" t="s">
        <v>34638</v>
      </c>
      <c r="L9233" t="s">
        <v>34639</v>
      </c>
      <c r="M9233">
        <v>0.86638888800000002</v>
      </c>
      <c r="N9233">
        <v>0</v>
      </c>
      <c r="O9233">
        <v>13</v>
      </c>
      <c r="P9233">
        <v>0</v>
      </c>
      <c r="Q9233">
        <v>1</v>
      </c>
      <c r="R9233">
        <v>0</v>
      </c>
      <c r="S9233">
        <v>11.263056000000001</v>
      </c>
      <c r="T9233">
        <v>0</v>
      </c>
      <c r="U9233">
        <v>0.86638899999999996</v>
      </c>
    </row>
    <row r="9234" spans="1:21" x14ac:dyDescent="0.25">
      <c r="A9234" t="s">
        <v>34640</v>
      </c>
      <c r="B9234">
        <v>1</v>
      </c>
      <c r="C9234" t="s">
        <v>79</v>
      </c>
      <c r="D9234" t="s">
        <v>115</v>
      </c>
      <c r="E9234" t="s">
        <v>34641</v>
      </c>
      <c r="F9234" t="s">
        <v>3423</v>
      </c>
      <c r="G9234" t="s">
        <v>72</v>
      </c>
      <c r="H9234" t="s">
        <v>129</v>
      </c>
      <c r="I9234" t="s">
        <v>22</v>
      </c>
      <c r="J9234" t="s">
        <v>141</v>
      </c>
      <c r="K9234" t="s">
        <v>34642</v>
      </c>
      <c r="L9234" t="s">
        <v>34643</v>
      </c>
      <c r="M9234">
        <v>2.3847222220000002</v>
      </c>
      <c r="N9234">
        <v>0</v>
      </c>
      <c r="O9234">
        <v>0</v>
      </c>
      <c r="P9234">
        <v>1</v>
      </c>
      <c r="Q9234">
        <v>0</v>
      </c>
      <c r="R9234">
        <v>0</v>
      </c>
      <c r="S9234">
        <v>0</v>
      </c>
      <c r="T9234">
        <v>2.384722</v>
      </c>
      <c r="U9234">
        <v>0</v>
      </c>
    </row>
    <row r="9235" spans="1:21" x14ac:dyDescent="0.25">
      <c r="A9235" t="s">
        <v>34644</v>
      </c>
      <c r="B9235">
        <v>1</v>
      </c>
      <c r="C9235" t="s">
        <v>79</v>
      </c>
      <c r="D9235" t="s">
        <v>115</v>
      </c>
      <c r="E9235" t="s">
        <v>34645</v>
      </c>
      <c r="F9235" t="s">
        <v>5012</v>
      </c>
      <c r="G9235" t="s">
        <v>72</v>
      </c>
      <c r="H9235" t="s">
        <v>129</v>
      </c>
      <c r="I9235" t="s">
        <v>22</v>
      </c>
      <c r="J9235" t="s">
        <v>141</v>
      </c>
      <c r="K9235" t="s">
        <v>34646</v>
      </c>
      <c r="L9235" t="s">
        <v>34647</v>
      </c>
      <c r="M9235">
        <v>1.133611111</v>
      </c>
      <c r="N9235">
        <v>0</v>
      </c>
      <c r="O9235">
        <v>97</v>
      </c>
      <c r="P9235">
        <v>31</v>
      </c>
      <c r="Q9235">
        <v>3</v>
      </c>
      <c r="R9235">
        <v>0</v>
      </c>
      <c r="S9235">
        <v>109.960278</v>
      </c>
      <c r="T9235">
        <v>35.141944000000002</v>
      </c>
      <c r="U9235">
        <v>3.400833</v>
      </c>
    </row>
    <row r="9236" spans="1:21" x14ac:dyDescent="0.25">
      <c r="A9236" t="s">
        <v>34648</v>
      </c>
      <c r="B9236">
        <v>1</v>
      </c>
      <c r="C9236" t="s">
        <v>78</v>
      </c>
      <c r="D9236" t="s">
        <v>102</v>
      </c>
      <c r="E9236" t="s">
        <v>34649</v>
      </c>
      <c r="F9236" t="s">
        <v>5012</v>
      </c>
      <c r="G9236" t="s">
        <v>72</v>
      </c>
      <c r="H9236" t="s">
        <v>129</v>
      </c>
      <c r="I9236" t="s">
        <v>22</v>
      </c>
      <c r="J9236" t="s">
        <v>141</v>
      </c>
      <c r="K9236" t="s">
        <v>34650</v>
      </c>
      <c r="L9236" t="s">
        <v>34651</v>
      </c>
      <c r="M9236">
        <v>1.0155555549999999</v>
      </c>
      <c r="N9236">
        <v>0</v>
      </c>
      <c r="O9236">
        <v>0</v>
      </c>
      <c r="P9236">
        <v>0</v>
      </c>
      <c r="Q9236">
        <v>8</v>
      </c>
      <c r="R9236">
        <v>0</v>
      </c>
      <c r="S9236">
        <v>0</v>
      </c>
      <c r="T9236">
        <v>0</v>
      </c>
      <c r="U9236">
        <v>8.1244440000000004</v>
      </c>
    </row>
    <row r="9237" spans="1:21" x14ac:dyDescent="0.25">
      <c r="A9237" t="s">
        <v>34652</v>
      </c>
      <c r="B9237">
        <v>1</v>
      </c>
      <c r="C9237" t="s">
        <v>78</v>
      </c>
      <c r="D9237" t="s">
        <v>104</v>
      </c>
      <c r="E9237" t="s">
        <v>34653</v>
      </c>
      <c r="F9237" t="s">
        <v>5417</v>
      </c>
      <c r="G9237" t="s">
        <v>71</v>
      </c>
      <c r="H9237" t="s">
        <v>129</v>
      </c>
      <c r="I9237" t="s">
        <v>22</v>
      </c>
      <c r="J9237" t="s">
        <v>141</v>
      </c>
      <c r="K9237" t="s">
        <v>34654</v>
      </c>
      <c r="L9237" t="s">
        <v>34655</v>
      </c>
      <c r="M9237">
        <v>1.940833333</v>
      </c>
      <c r="N9237">
        <v>0</v>
      </c>
      <c r="O9237">
        <v>8</v>
      </c>
      <c r="P9237">
        <v>0</v>
      </c>
      <c r="Q9237">
        <v>0</v>
      </c>
      <c r="R9237">
        <v>0</v>
      </c>
      <c r="S9237">
        <v>15.526667</v>
      </c>
      <c r="T9237">
        <v>0</v>
      </c>
      <c r="U9237">
        <v>0</v>
      </c>
    </row>
    <row r="9238" spans="1:21" x14ac:dyDescent="0.25">
      <c r="A9238" t="s">
        <v>34656</v>
      </c>
      <c r="B9238">
        <v>1</v>
      </c>
      <c r="C9238" t="s">
        <v>78</v>
      </c>
      <c r="D9238" t="s">
        <v>87</v>
      </c>
      <c r="E9238" t="s">
        <v>14777</v>
      </c>
      <c r="F9238" t="s">
        <v>4986</v>
      </c>
      <c r="G9238" t="s">
        <v>71</v>
      </c>
      <c r="H9238" t="s">
        <v>129</v>
      </c>
      <c r="I9238" t="s">
        <v>22</v>
      </c>
      <c r="J9238" t="s">
        <v>141</v>
      </c>
      <c r="K9238" t="s">
        <v>34657</v>
      </c>
      <c r="L9238" t="s">
        <v>34658</v>
      </c>
      <c r="M9238">
        <v>0.98333333300000003</v>
      </c>
      <c r="N9238">
        <v>0</v>
      </c>
      <c r="O9238">
        <v>20</v>
      </c>
      <c r="P9238">
        <v>0</v>
      </c>
      <c r="Q9238">
        <v>0</v>
      </c>
      <c r="R9238">
        <v>0</v>
      </c>
      <c r="S9238">
        <v>19.666667</v>
      </c>
      <c r="T9238">
        <v>0</v>
      </c>
      <c r="U9238">
        <v>0</v>
      </c>
    </row>
    <row r="9239" spans="1:21" x14ac:dyDescent="0.25">
      <c r="A9239" t="s">
        <v>34659</v>
      </c>
      <c r="B9239">
        <v>1</v>
      </c>
      <c r="C9239" t="s">
        <v>79</v>
      </c>
      <c r="D9239" t="s">
        <v>120</v>
      </c>
      <c r="E9239" t="s">
        <v>34660</v>
      </c>
      <c r="F9239" t="s">
        <v>5012</v>
      </c>
      <c r="G9239" t="s">
        <v>72</v>
      </c>
      <c r="H9239" t="s">
        <v>129</v>
      </c>
      <c r="I9239" t="s">
        <v>22</v>
      </c>
      <c r="J9239" t="s">
        <v>141</v>
      </c>
      <c r="K9239" t="s">
        <v>34661</v>
      </c>
      <c r="L9239" t="s">
        <v>34662</v>
      </c>
      <c r="M9239">
        <v>0.173055555</v>
      </c>
      <c r="N9239">
        <v>0</v>
      </c>
      <c r="O9239">
        <v>0</v>
      </c>
      <c r="P9239">
        <v>1</v>
      </c>
      <c r="Q9239">
        <v>0</v>
      </c>
      <c r="R9239">
        <v>0</v>
      </c>
      <c r="S9239">
        <v>0</v>
      </c>
      <c r="T9239">
        <v>0.17305599999999999</v>
      </c>
      <c r="U9239">
        <v>0</v>
      </c>
    </row>
    <row r="9240" spans="1:21" x14ac:dyDescent="0.25">
      <c r="A9240" t="s">
        <v>34663</v>
      </c>
      <c r="B9240">
        <v>1</v>
      </c>
      <c r="C9240" t="s">
        <v>79</v>
      </c>
      <c r="D9240" t="s">
        <v>120</v>
      </c>
      <c r="E9240" t="s">
        <v>34664</v>
      </c>
      <c r="F9240" t="s">
        <v>5012</v>
      </c>
      <c r="G9240" t="s">
        <v>72</v>
      </c>
      <c r="H9240" t="s">
        <v>129</v>
      </c>
      <c r="I9240" t="s">
        <v>22</v>
      </c>
      <c r="J9240" t="s">
        <v>141</v>
      </c>
      <c r="K9240" t="s">
        <v>34665</v>
      </c>
      <c r="L9240" t="s">
        <v>34666</v>
      </c>
      <c r="M9240">
        <v>0.50277777700000004</v>
      </c>
      <c r="N9240">
        <v>0</v>
      </c>
      <c r="O9240">
        <v>408</v>
      </c>
      <c r="P9240">
        <v>157</v>
      </c>
      <c r="Q9240">
        <v>35</v>
      </c>
      <c r="R9240">
        <v>0</v>
      </c>
      <c r="S9240">
        <v>205.13333299999999</v>
      </c>
      <c r="T9240">
        <v>78.936110999999997</v>
      </c>
      <c r="U9240">
        <v>17.597221999999999</v>
      </c>
    </row>
    <row r="9241" spans="1:21" x14ac:dyDescent="0.25">
      <c r="A9241" t="s">
        <v>34667</v>
      </c>
      <c r="B9241">
        <v>1</v>
      </c>
      <c r="C9241" t="s">
        <v>79</v>
      </c>
      <c r="D9241" t="s">
        <v>120</v>
      </c>
      <c r="E9241" t="s">
        <v>34668</v>
      </c>
      <c r="F9241" t="s">
        <v>140</v>
      </c>
      <c r="G9241" t="s">
        <v>72</v>
      </c>
      <c r="H9241" t="s">
        <v>129</v>
      </c>
      <c r="I9241" t="s">
        <v>22</v>
      </c>
      <c r="J9241" t="s">
        <v>141</v>
      </c>
      <c r="K9241" t="s">
        <v>34669</v>
      </c>
      <c r="L9241" t="s">
        <v>34670</v>
      </c>
      <c r="M9241">
        <v>2.7324999999999999</v>
      </c>
      <c r="N9241">
        <v>0</v>
      </c>
      <c r="O9241">
        <v>42</v>
      </c>
      <c r="P9241">
        <v>0</v>
      </c>
      <c r="Q9241">
        <v>0</v>
      </c>
      <c r="R9241">
        <v>0</v>
      </c>
      <c r="S9241">
        <v>114.765</v>
      </c>
      <c r="T9241">
        <v>0</v>
      </c>
      <c r="U9241">
        <v>0</v>
      </c>
    </row>
    <row r="9242" spans="1:21" x14ac:dyDescent="0.25">
      <c r="A9242" t="s">
        <v>34671</v>
      </c>
      <c r="B9242">
        <v>1</v>
      </c>
      <c r="C9242" t="s">
        <v>79</v>
      </c>
      <c r="D9242" t="s">
        <v>120</v>
      </c>
      <c r="E9242" t="s">
        <v>34664</v>
      </c>
      <c r="F9242" t="s">
        <v>140</v>
      </c>
      <c r="G9242" t="s">
        <v>72</v>
      </c>
      <c r="H9242" t="s">
        <v>129</v>
      </c>
      <c r="I9242" t="s">
        <v>22</v>
      </c>
      <c r="J9242" t="s">
        <v>141</v>
      </c>
      <c r="K9242" t="s">
        <v>34672</v>
      </c>
      <c r="L9242" t="s">
        <v>34673</v>
      </c>
      <c r="M9242">
        <v>0.84333333300000002</v>
      </c>
      <c r="N9242">
        <v>0</v>
      </c>
      <c r="O9242">
        <v>408</v>
      </c>
      <c r="P9242">
        <v>157</v>
      </c>
      <c r="Q9242">
        <v>35</v>
      </c>
      <c r="R9242">
        <v>0</v>
      </c>
      <c r="S9242">
        <v>344.08</v>
      </c>
      <c r="T9242">
        <v>132.403333</v>
      </c>
      <c r="U9242">
        <v>29.516667000000002</v>
      </c>
    </row>
    <row r="9243" spans="1:21" x14ac:dyDescent="0.25">
      <c r="A9243" t="s">
        <v>34674</v>
      </c>
      <c r="B9243">
        <v>1</v>
      </c>
      <c r="C9243" t="s">
        <v>79</v>
      </c>
      <c r="D9243" t="s">
        <v>120</v>
      </c>
      <c r="E9243" t="s">
        <v>33192</v>
      </c>
      <c r="F9243" t="s">
        <v>140</v>
      </c>
      <c r="G9243" t="s">
        <v>72</v>
      </c>
      <c r="H9243" t="s">
        <v>129</v>
      </c>
      <c r="I9243" t="s">
        <v>22</v>
      </c>
      <c r="J9243" t="s">
        <v>141</v>
      </c>
      <c r="K9243" t="s">
        <v>34675</v>
      </c>
      <c r="L9243" t="s">
        <v>34676</v>
      </c>
      <c r="M9243">
        <v>1.2813888879999999</v>
      </c>
      <c r="N9243">
        <v>0</v>
      </c>
      <c r="O9243">
        <v>89</v>
      </c>
      <c r="P9243">
        <v>31</v>
      </c>
      <c r="Q9243">
        <v>8</v>
      </c>
      <c r="R9243">
        <v>0</v>
      </c>
      <c r="S9243">
        <v>114.043611</v>
      </c>
      <c r="T9243">
        <v>39.723056</v>
      </c>
      <c r="U9243">
        <v>10.251111</v>
      </c>
    </row>
    <row r="9244" spans="1:21" x14ac:dyDescent="0.25">
      <c r="A9244" t="s">
        <v>34677</v>
      </c>
      <c r="B9244">
        <v>1</v>
      </c>
      <c r="C9244" t="s">
        <v>79</v>
      </c>
      <c r="D9244" t="s">
        <v>120</v>
      </c>
      <c r="E9244" t="s">
        <v>34678</v>
      </c>
      <c r="F9244" t="s">
        <v>140</v>
      </c>
      <c r="G9244" t="s">
        <v>72</v>
      </c>
      <c r="H9244" t="s">
        <v>129</v>
      </c>
      <c r="I9244" t="s">
        <v>22</v>
      </c>
      <c r="J9244" t="s">
        <v>141</v>
      </c>
      <c r="K9244" t="s">
        <v>34679</v>
      </c>
      <c r="L9244" t="s">
        <v>34680</v>
      </c>
      <c r="M9244">
        <v>1.620833333</v>
      </c>
      <c r="N9244">
        <v>0</v>
      </c>
      <c r="O9244">
        <v>654</v>
      </c>
      <c r="P9244">
        <v>339</v>
      </c>
      <c r="Q9244">
        <v>82</v>
      </c>
      <c r="R9244">
        <v>0</v>
      </c>
      <c r="S9244">
        <v>1060.0250000000001</v>
      </c>
      <c r="T9244">
        <v>549.46249999999998</v>
      </c>
      <c r="U9244">
        <v>132.908333</v>
      </c>
    </row>
    <row r="9245" spans="1:21" x14ac:dyDescent="0.25">
      <c r="A9245" t="s">
        <v>34681</v>
      </c>
      <c r="B9245">
        <v>1</v>
      </c>
      <c r="C9245" t="s">
        <v>79</v>
      </c>
      <c r="D9245" t="s">
        <v>120</v>
      </c>
      <c r="E9245" t="s">
        <v>34682</v>
      </c>
      <c r="F9245" t="s">
        <v>140</v>
      </c>
      <c r="G9245" t="s">
        <v>72</v>
      </c>
      <c r="H9245" t="s">
        <v>129</v>
      </c>
      <c r="I9245" t="s">
        <v>22</v>
      </c>
      <c r="J9245" t="s">
        <v>141</v>
      </c>
      <c r="K9245" t="s">
        <v>34683</v>
      </c>
      <c r="L9245" t="s">
        <v>34684</v>
      </c>
      <c r="M9245">
        <v>1.1019444439999999</v>
      </c>
      <c r="N9245">
        <v>0</v>
      </c>
      <c r="O9245">
        <v>110</v>
      </c>
      <c r="P9245">
        <v>0</v>
      </c>
      <c r="Q9245">
        <v>18</v>
      </c>
      <c r="R9245">
        <v>0</v>
      </c>
      <c r="S9245">
        <v>121.21388899999999</v>
      </c>
      <c r="T9245">
        <v>0</v>
      </c>
      <c r="U9245">
        <v>19.835000000000001</v>
      </c>
    </row>
    <row r="9246" spans="1:21" x14ac:dyDescent="0.25">
      <c r="A9246" t="s">
        <v>34685</v>
      </c>
      <c r="B9246">
        <v>1</v>
      </c>
      <c r="C9246" t="s">
        <v>79</v>
      </c>
      <c r="D9246" t="s">
        <v>120</v>
      </c>
      <c r="E9246" t="s">
        <v>33192</v>
      </c>
      <c r="F9246" t="s">
        <v>140</v>
      </c>
      <c r="G9246" t="s">
        <v>72</v>
      </c>
      <c r="H9246" t="s">
        <v>129</v>
      </c>
      <c r="I9246" t="s">
        <v>22</v>
      </c>
      <c r="J9246" t="s">
        <v>141</v>
      </c>
      <c r="K9246" t="s">
        <v>34686</v>
      </c>
      <c r="L9246" t="s">
        <v>34687</v>
      </c>
      <c r="M9246">
        <v>0.33750000000000002</v>
      </c>
      <c r="N9246">
        <v>0</v>
      </c>
      <c r="O9246">
        <v>89</v>
      </c>
      <c r="P9246">
        <v>31</v>
      </c>
      <c r="Q9246">
        <v>8</v>
      </c>
      <c r="R9246">
        <v>0</v>
      </c>
      <c r="S9246">
        <v>30.037500000000001</v>
      </c>
      <c r="T9246">
        <v>10.4625</v>
      </c>
      <c r="U9246">
        <v>2.7</v>
      </c>
    </row>
    <row r="9247" spans="1:21" x14ac:dyDescent="0.25">
      <c r="A9247" t="s">
        <v>34688</v>
      </c>
      <c r="B9247">
        <v>1</v>
      </c>
      <c r="C9247" t="s">
        <v>79</v>
      </c>
      <c r="D9247" t="s">
        <v>120</v>
      </c>
      <c r="E9247" t="s">
        <v>34664</v>
      </c>
      <c r="F9247" t="s">
        <v>140</v>
      </c>
      <c r="G9247" t="s">
        <v>72</v>
      </c>
      <c r="H9247" t="s">
        <v>129</v>
      </c>
      <c r="I9247" t="s">
        <v>22</v>
      </c>
      <c r="J9247" t="s">
        <v>141</v>
      </c>
      <c r="K9247" t="s">
        <v>34689</v>
      </c>
      <c r="L9247" t="s">
        <v>34690</v>
      </c>
      <c r="M9247">
        <v>0.54916666599999997</v>
      </c>
      <c r="N9247">
        <v>0</v>
      </c>
      <c r="O9247">
        <v>408</v>
      </c>
      <c r="P9247">
        <v>157</v>
      </c>
      <c r="Q9247">
        <v>35</v>
      </c>
      <c r="R9247">
        <v>0</v>
      </c>
      <c r="S9247">
        <v>224.06</v>
      </c>
      <c r="T9247">
        <v>86.219166999999999</v>
      </c>
      <c r="U9247">
        <v>19.220832999999999</v>
      </c>
    </row>
    <row r="9248" spans="1:21" x14ac:dyDescent="0.25">
      <c r="A9248" t="s">
        <v>34691</v>
      </c>
      <c r="B9248">
        <v>1</v>
      </c>
      <c r="C9248" t="s">
        <v>79</v>
      </c>
      <c r="D9248" t="s">
        <v>120</v>
      </c>
      <c r="E9248" t="s">
        <v>33192</v>
      </c>
      <c r="F9248" t="s">
        <v>140</v>
      </c>
      <c r="G9248" t="s">
        <v>72</v>
      </c>
      <c r="H9248" t="s">
        <v>129</v>
      </c>
      <c r="I9248" t="s">
        <v>22</v>
      </c>
      <c r="J9248" t="s">
        <v>141</v>
      </c>
      <c r="K9248" t="s">
        <v>34692</v>
      </c>
      <c r="L9248" t="s">
        <v>34693</v>
      </c>
      <c r="M9248">
        <v>0.54333333299999997</v>
      </c>
      <c r="N9248">
        <v>0</v>
      </c>
      <c r="O9248">
        <v>89</v>
      </c>
      <c r="P9248">
        <v>31</v>
      </c>
      <c r="Q9248">
        <v>8</v>
      </c>
      <c r="R9248">
        <v>0</v>
      </c>
      <c r="S9248">
        <v>48.356667000000002</v>
      </c>
      <c r="T9248">
        <v>16.843333000000001</v>
      </c>
      <c r="U9248">
        <v>4.3466670000000001</v>
      </c>
    </row>
    <row r="9249" spans="1:21" x14ac:dyDescent="0.25">
      <c r="A9249" t="s">
        <v>34694</v>
      </c>
      <c r="B9249">
        <v>1</v>
      </c>
      <c r="C9249" t="s">
        <v>79</v>
      </c>
      <c r="D9249" t="s">
        <v>120</v>
      </c>
      <c r="E9249" t="s">
        <v>34695</v>
      </c>
      <c r="F9249" t="s">
        <v>4991</v>
      </c>
      <c r="G9249" t="s">
        <v>71</v>
      </c>
      <c r="H9249" t="s">
        <v>129</v>
      </c>
      <c r="I9249" t="s">
        <v>22</v>
      </c>
      <c r="J9249" t="s">
        <v>141</v>
      </c>
      <c r="K9249" t="s">
        <v>34696</v>
      </c>
      <c r="L9249" t="s">
        <v>34697</v>
      </c>
      <c r="M9249">
        <v>1.206388888</v>
      </c>
      <c r="N9249">
        <v>0</v>
      </c>
      <c r="O9249">
        <v>1</v>
      </c>
      <c r="P9249">
        <v>0</v>
      </c>
      <c r="Q9249">
        <v>0</v>
      </c>
      <c r="R9249">
        <v>0</v>
      </c>
      <c r="S9249">
        <v>1.2063889999999999</v>
      </c>
      <c r="T9249">
        <v>0</v>
      </c>
      <c r="U9249">
        <v>0</v>
      </c>
    </row>
    <row r="9250" spans="1:21" x14ac:dyDescent="0.25">
      <c r="A9250" t="s">
        <v>34698</v>
      </c>
      <c r="B9250">
        <v>1</v>
      </c>
      <c r="C9250" t="s">
        <v>79</v>
      </c>
      <c r="D9250" t="s">
        <v>120</v>
      </c>
      <c r="E9250" t="s">
        <v>2225</v>
      </c>
      <c r="F9250" t="s">
        <v>3531</v>
      </c>
      <c r="G9250" t="s">
        <v>72</v>
      </c>
      <c r="H9250" t="s">
        <v>129</v>
      </c>
      <c r="I9250" t="s">
        <v>22</v>
      </c>
      <c r="J9250" t="s">
        <v>141</v>
      </c>
      <c r="K9250" t="s">
        <v>34699</v>
      </c>
      <c r="L9250" t="s">
        <v>34700</v>
      </c>
      <c r="M9250">
        <v>0.55055555499999997</v>
      </c>
      <c r="N9250">
        <v>0</v>
      </c>
      <c r="O9250">
        <v>408</v>
      </c>
      <c r="P9250">
        <v>157</v>
      </c>
      <c r="Q9250">
        <v>35</v>
      </c>
      <c r="R9250">
        <v>0</v>
      </c>
      <c r="S9250">
        <v>224.626666</v>
      </c>
      <c r="T9250">
        <v>86.437222000000006</v>
      </c>
      <c r="U9250">
        <v>19.269444</v>
      </c>
    </row>
    <row r="9251" spans="1:21" x14ac:dyDescent="0.25">
      <c r="A9251" t="s">
        <v>34701</v>
      </c>
      <c r="B9251">
        <v>1</v>
      </c>
      <c r="C9251" t="s">
        <v>79</v>
      </c>
      <c r="D9251" t="s">
        <v>120</v>
      </c>
      <c r="E9251" t="s">
        <v>34664</v>
      </c>
      <c r="F9251" t="s">
        <v>5012</v>
      </c>
      <c r="G9251" t="s">
        <v>72</v>
      </c>
      <c r="H9251" t="s">
        <v>129</v>
      </c>
      <c r="I9251" t="s">
        <v>22</v>
      </c>
      <c r="J9251" t="s">
        <v>141</v>
      </c>
      <c r="K9251" t="s">
        <v>34702</v>
      </c>
      <c r="L9251" t="s">
        <v>34703</v>
      </c>
      <c r="M9251">
        <v>0.78416666599999996</v>
      </c>
      <c r="N9251">
        <v>0</v>
      </c>
      <c r="O9251">
        <v>408</v>
      </c>
      <c r="P9251">
        <v>157</v>
      </c>
      <c r="Q9251">
        <v>35</v>
      </c>
      <c r="R9251">
        <v>0</v>
      </c>
      <c r="S9251">
        <v>319.94</v>
      </c>
      <c r="T9251">
        <v>123.11416699999999</v>
      </c>
      <c r="U9251">
        <v>27.445833</v>
      </c>
    </row>
    <row r="9252" spans="1:21" x14ac:dyDescent="0.25">
      <c r="A9252" t="s">
        <v>34704</v>
      </c>
      <c r="B9252">
        <v>1</v>
      </c>
      <c r="C9252" t="s">
        <v>79</v>
      </c>
      <c r="D9252" t="s">
        <v>120</v>
      </c>
      <c r="E9252" t="s">
        <v>34705</v>
      </c>
      <c r="F9252" t="s">
        <v>5012</v>
      </c>
      <c r="G9252" t="s">
        <v>72</v>
      </c>
      <c r="H9252" t="s">
        <v>129</v>
      </c>
      <c r="I9252" t="s">
        <v>22</v>
      </c>
      <c r="J9252" t="s">
        <v>141</v>
      </c>
      <c r="K9252" t="s">
        <v>34706</v>
      </c>
      <c r="L9252" t="s">
        <v>34707</v>
      </c>
      <c r="M9252">
        <v>1.3280555549999999</v>
      </c>
      <c r="N9252">
        <v>0</v>
      </c>
      <c r="O9252">
        <v>151</v>
      </c>
      <c r="P9252">
        <v>10</v>
      </c>
      <c r="Q9252">
        <v>3</v>
      </c>
      <c r="R9252">
        <v>0</v>
      </c>
      <c r="S9252">
        <v>200.53638900000001</v>
      </c>
      <c r="T9252">
        <v>13.280556000000001</v>
      </c>
      <c r="U9252">
        <v>3.9841669999999998</v>
      </c>
    </row>
    <row r="9253" spans="1:21" x14ac:dyDescent="0.25">
      <c r="A9253" t="s">
        <v>34708</v>
      </c>
      <c r="B9253">
        <v>1</v>
      </c>
      <c r="C9253" t="s">
        <v>79</v>
      </c>
      <c r="D9253" t="s">
        <v>120</v>
      </c>
      <c r="E9253" t="s">
        <v>34664</v>
      </c>
      <c r="F9253" t="s">
        <v>140</v>
      </c>
      <c r="G9253" t="s">
        <v>72</v>
      </c>
      <c r="H9253" t="s">
        <v>129</v>
      </c>
      <c r="I9253" t="s">
        <v>22</v>
      </c>
      <c r="J9253" t="s">
        <v>141</v>
      </c>
      <c r="K9253" t="s">
        <v>34709</v>
      </c>
      <c r="L9253" t="s">
        <v>34710</v>
      </c>
      <c r="M9253">
        <v>0.86944444399999998</v>
      </c>
      <c r="N9253">
        <v>0</v>
      </c>
      <c r="O9253">
        <v>408</v>
      </c>
      <c r="P9253">
        <v>157</v>
      </c>
      <c r="Q9253">
        <v>35</v>
      </c>
      <c r="R9253">
        <v>0</v>
      </c>
      <c r="S9253">
        <v>354.73333300000002</v>
      </c>
      <c r="T9253">
        <v>136.50277800000001</v>
      </c>
      <c r="U9253">
        <v>30.430555999999999</v>
      </c>
    </row>
    <row r="9254" spans="1:21" x14ac:dyDescent="0.25">
      <c r="A9254" t="s">
        <v>34711</v>
      </c>
      <c r="B9254">
        <v>1</v>
      </c>
      <c r="C9254" t="s">
        <v>79</v>
      </c>
      <c r="D9254" t="s">
        <v>120</v>
      </c>
      <c r="E9254" t="s">
        <v>34705</v>
      </c>
      <c r="F9254" t="s">
        <v>5012</v>
      </c>
      <c r="G9254" t="s">
        <v>72</v>
      </c>
      <c r="H9254" t="s">
        <v>129</v>
      </c>
      <c r="I9254" t="s">
        <v>22</v>
      </c>
      <c r="J9254" t="s">
        <v>141</v>
      </c>
      <c r="K9254" t="s">
        <v>34712</v>
      </c>
      <c r="L9254" t="s">
        <v>34713</v>
      </c>
      <c r="M9254">
        <v>1.1858333329999999</v>
      </c>
      <c r="N9254">
        <v>0</v>
      </c>
      <c r="O9254">
        <v>151</v>
      </c>
      <c r="P9254">
        <v>10</v>
      </c>
      <c r="Q9254">
        <v>3</v>
      </c>
      <c r="R9254">
        <v>0</v>
      </c>
      <c r="S9254">
        <v>179.060833</v>
      </c>
      <c r="T9254">
        <v>11.858333</v>
      </c>
      <c r="U9254">
        <v>3.5575000000000001</v>
      </c>
    </row>
    <row r="9255" spans="1:21" x14ac:dyDescent="0.25">
      <c r="A9255" t="s">
        <v>34714</v>
      </c>
      <c r="B9255">
        <v>1</v>
      </c>
      <c r="C9255" t="s">
        <v>79</v>
      </c>
      <c r="D9255" t="s">
        <v>120</v>
      </c>
      <c r="E9255" t="s">
        <v>34664</v>
      </c>
      <c r="F9255" t="s">
        <v>140</v>
      </c>
      <c r="G9255" t="s">
        <v>72</v>
      </c>
      <c r="H9255" t="s">
        <v>129</v>
      </c>
      <c r="I9255" t="s">
        <v>22</v>
      </c>
      <c r="J9255" t="s">
        <v>141</v>
      </c>
      <c r="K9255" t="s">
        <v>34715</v>
      </c>
      <c r="L9255" t="s">
        <v>34716</v>
      </c>
      <c r="M9255">
        <v>0.36194444399999998</v>
      </c>
      <c r="N9255">
        <v>0</v>
      </c>
      <c r="O9255">
        <v>408</v>
      </c>
      <c r="P9255">
        <v>157</v>
      </c>
      <c r="Q9255">
        <v>35</v>
      </c>
      <c r="R9255">
        <v>0</v>
      </c>
      <c r="S9255">
        <v>147.67333300000001</v>
      </c>
      <c r="T9255">
        <v>56.825277999999997</v>
      </c>
      <c r="U9255">
        <v>12.668056</v>
      </c>
    </row>
    <row r="9256" spans="1:21" x14ac:dyDescent="0.25">
      <c r="A9256" t="s">
        <v>34717</v>
      </c>
      <c r="B9256">
        <v>1</v>
      </c>
      <c r="C9256" t="s">
        <v>79</v>
      </c>
      <c r="D9256" t="s">
        <v>120</v>
      </c>
      <c r="E9256" t="s">
        <v>34664</v>
      </c>
      <c r="F9256" t="s">
        <v>5012</v>
      </c>
      <c r="G9256" t="s">
        <v>72</v>
      </c>
      <c r="H9256" t="s">
        <v>129</v>
      </c>
      <c r="I9256" t="s">
        <v>22</v>
      </c>
      <c r="J9256" t="s">
        <v>141</v>
      </c>
      <c r="K9256" t="s">
        <v>34718</v>
      </c>
      <c r="L9256" t="s">
        <v>34719</v>
      </c>
      <c r="M9256">
        <v>0.37166666599999998</v>
      </c>
      <c r="N9256">
        <v>0</v>
      </c>
      <c r="O9256">
        <v>408</v>
      </c>
      <c r="P9256">
        <v>157</v>
      </c>
      <c r="Q9256">
        <v>35</v>
      </c>
      <c r="R9256">
        <v>0</v>
      </c>
      <c r="S9256">
        <v>151.63999999999999</v>
      </c>
      <c r="T9256">
        <v>58.351666999999999</v>
      </c>
      <c r="U9256">
        <v>13.008333</v>
      </c>
    </row>
    <row r="9257" spans="1:21" x14ac:dyDescent="0.25">
      <c r="A9257" t="s">
        <v>34720</v>
      </c>
      <c r="B9257">
        <v>1</v>
      </c>
      <c r="C9257" t="s">
        <v>79</v>
      </c>
      <c r="D9257" t="s">
        <v>120</v>
      </c>
      <c r="E9257" t="s">
        <v>33192</v>
      </c>
      <c r="F9257" t="s">
        <v>140</v>
      </c>
      <c r="G9257" t="s">
        <v>72</v>
      </c>
      <c r="H9257" t="s">
        <v>129</v>
      </c>
      <c r="I9257" t="s">
        <v>22</v>
      </c>
      <c r="J9257" t="s">
        <v>141</v>
      </c>
      <c r="K9257" t="s">
        <v>34721</v>
      </c>
      <c r="L9257" t="s">
        <v>34722</v>
      </c>
      <c r="M9257">
        <v>0.80722222200000004</v>
      </c>
      <c r="N9257">
        <v>0</v>
      </c>
      <c r="O9257">
        <v>89</v>
      </c>
      <c r="P9257">
        <v>31</v>
      </c>
      <c r="Q9257">
        <v>8</v>
      </c>
      <c r="R9257">
        <v>0</v>
      </c>
      <c r="S9257">
        <v>71.842777999999996</v>
      </c>
      <c r="T9257">
        <v>25.023889</v>
      </c>
      <c r="U9257">
        <v>6.4577780000000002</v>
      </c>
    </row>
    <row r="9258" spans="1:21" x14ac:dyDescent="0.25">
      <c r="A9258" t="s">
        <v>34723</v>
      </c>
      <c r="B9258">
        <v>1</v>
      </c>
      <c r="C9258" t="s">
        <v>79</v>
      </c>
      <c r="D9258" t="s">
        <v>120</v>
      </c>
      <c r="E9258" t="s">
        <v>34664</v>
      </c>
      <c r="F9258" t="s">
        <v>140</v>
      </c>
      <c r="G9258" t="s">
        <v>72</v>
      </c>
      <c r="H9258" t="s">
        <v>129</v>
      </c>
      <c r="I9258" t="s">
        <v>22</v>
      </c>
      <c r="J9258" t="s">
        <v>141</v>
      </c>
      <c r="K9258" t="s">
        <v>34724</v>
      </c>
      <c r="L9258" t="s">
        <v>34725</v>
      </c>
      <c r="M9258">
        <v>1.0825</v>
      </c>
      <c r="N9258">
        <v>0</v>
      </c>
      <c r="O9258">
        <v>57</v>
      </c>
      <c r="P9258">
        <v>1</v>
      </c>
      <c r="Q9258">
        <v>22</v>
      </c>
      <c r="R9258">
        <v>0</v>
      </c>
      <c r="S9258">
        <v>61.702500000000001</v>
      </c>
      <c r="T9258">
        <v>1.0825</v>
      </c>
      <c r="U9258">
        <v>23.815000000000001</v>
      </c>
    </row>
    <row r="9259" spans="1:21" x14ac:dyDescent="0.25">
      <c r="A9259" t="s">
        <v>34726</v>
      </c>
      <c r="B9259">
        <v>1</v>
      </c>
      <c r="C9259" t="s">
        <v>79</v>
      </c>
      <c r="D9259" t="s">
        <v>120</v>
      </c>
      <c r="E9259" t="s">
        <v>34678</v>
      </c>
      <c r="F9259" t="s">
        <v>140</v>
      </c>
      <c r="G9259" t="s">
        <v>72</v>
      </c>
      <c r="H9259" t="s">
        <v>129</v>
      </c>
      <c r="I9259" t="s">
        <v>22</v>
      </c>
      <c r="J9259" t="s">
        <v>141</v>
      </c>
      <c r="K9259" t="s">
        <v>34727</v>
      </c>
      <c r="L9259" t="s">
        <v>34728</v>
      </c>
      <c r="M9259">
        <v>0.36722222199999999</v>
      </c>
      <c r="N9259">
        <v>0</v>
      </c>
      <c r="O9259">
        <v>742</v>
      </c>
      <c r="P9259">
        <v>400</v>
      </c>
      <c r="Q9259">
        <v>98</v>
      </c>
      <c r="R9259">
        <v>0</v>
      </c>
      <c r="S9259">
        <v>272.47888899999998</v>
      </c>
      <c r="T9259">
        <v>146.88888900000001</v>
      </c>
      <c r="U9259">
        <v>35.987777999999999</v>
      </c>
    </row>
    <row r="9260" spans="1:21" x14ac:dyDescent="0.25">
      <c r="A9260" t="s">
        <v>34729</v>
      </c>
      <c r="B9260">
        <v>1</v>
      </c>
      <c r="C9260" t="s">
        <v>79</v>
      </c>
      <c r="D9260" t="s">
        <v>120</v>
      </c>
      <c r="E9260" t="s">
        <v>34678</v>
      </c>
      <c r="F9260" t="s">
        <v>140</v>
      </c>
      <c r="G9260" t="s">
        <v>72</v>
      </c>
      <c r="H9260" t="s">
        <v>129</v>
      </c>
      <c r="I9260" t="s">
        <v>22</v>
      </c>
      <c r="J9260" t="s">
        <v>141</v>
      </c>
      <c r="K9260" t="s">
        <v>34730</v>
      </c>
      <c r="L9260" t="s">
        <v>34731</v>
      </c>
      <c r="M9260">
        <v>0.63111111099999995</v>
      </c>
      <c r="N9260">
        <v>0</v>
      </c>
      <c r="O9260">
        <v>742</v>
      </c>
      <c r="P9260">
        <v>400</v>
      </c>
      <c r="Q9260">
        <v>98</v>
      </c>
      <c r="R9260">
        <v>0</v>
      </c>
      <c r="S9260">
        <v>468.28444400000001</v>
      </c>
      <c r="T9260">
        <v>252.444444</v>
      </c>
      <c r="U9260">
        <v>61.848889</v>
      </c>
    </row>
    <row r="9261" spans="1:21" x14ac:dyDescent="0.25">
      <c r="A9261" t="s">
        <v>34732</v>
      </c>
      <c r="B9261">
        <v>1</v>
      </c>
      <c r="C9261" t="s">
        <v>79</v>
      </c>
      <c r="D9261" t="s">
        <v>120</v>
      </c>
      <c r="E9261" t="s">
        <v>34664</v>
      </c>
      <c r="F9261" t="s">
        <v>140</v>
      </c>
      <c r="G9261" t="s">
        <v>72</v>
      </c>
      <c r="H9261" t="s">
        <v>129</v>
      </c>
      <c r="I9261" t="s">
        <v>22</v>
      </c>
      <c r="J9261" t="s">
        <v>141</v>
      </c>
      <c r="K9261" t="s">
        <v>34733</v>
      </c>
      <c r="L9261" t="s">
        <v>30753</v>
      </c>
      <c r="M9261">
        <v>0.123055555</v>
      </c>
      <c r="N9261">
        <v>0</v>
      </c>
      <c r="O9261">
        <v>408</v>
      </c>
      <c r="P9261">
        <v>157</v>
      </c>
      <c r="Q9261">
        <v>35</v>
      </c>
      <c r="R9261">
        <v>0</v>
      </c>
      <c r="S9261">
        <v>50.206665999999998</v>
      </c>
      <c r="T9261">
        <v>19.319721999999999</v>
      </c>
      <c r="U9261">
        <v>4.3069439999999997</v>
      </c>
    </row>
    <row r="9262" spans="1:21" x14ac:dyDescent="0.25">
      <c r="A9262" t="s">
        <v>34734</v>
      </c>
      <c r="B9262">
        <v>1</v>
      </c>
      <c r="C9262" t="s">
        <v>79</v>
      </c>
      <c r="D9262" t="s">
        <v>120</v>
      </c>
      <c r="E9262" t="s">
        <v>34664</v>
      </c>
      <c r="F9262" t="s">
        <v>140</v>
      </c>
      <c r="G9262" t="s">
        <v>72</v>
      </c>
      <c r="H9262" t="s">
        <v>129</v>
      </c>
      <c r="I9262" t="s">
        <v>22</v>
      </c>
      <c r="J9262" t="s">
        <v>141</v>
      </c>
      <c r="K9262" t="s">
        <v>34735</v>
      </c>
      <c r="L9262" t="s">
        <v>34736</v>
      </c>
      <c r="M9262">
        <v>0.226944444</v>
      </c>
      <c r="N9262">
        <v>0</v>
      </c>
      <c r="O9262">
        <v>57</v>
      </c>
      <c r="P9262">
        <v>1</v>
      </c>
      <c r="Q9262">
        <v>22</v>
      </c>
      <c r="R9262">
        <v>0</v>
      </c>
      <c r="S9262">
        <v>12.935833000000001</v>
      </c>
      <c r="T9262">
        <v>0.22694400000000001</v>
      </c>
      <c r="U9262">
        <v>4.9927780000000004</v>
      </c>
    </row>
    <row r="9263" spans="1:21" x14ac:dyDescent="0.25">
      <c r="A9263" t="s">
        <v>34737</v>
      </c>
      <c r="B9263">
        <v>1</v>
      </c>
      <c r="C9263" t="s">
        <v>79</v>
      </c>
      <c r="D9263" t="s">
        <v>120</v>
      </c>
      <c r="E9263" t="s">
        <v>34664</v>
      </c>
      <c r="F9263" t="s">
        <v>140</v>
      </c>
      <c r="G9263" t="s">
        <v>72</v>
      </c>
      <c r="H9263" t="s">
        <v>129</v>
      </c>
      <c r="I9263" t="s">
        <v>22</v>
      </c>
      <c r="J9263" t="s">
        <v>141</v>
      </c>
      <c r="K9263" t="s">
        <v>34738</v>
      </c>
      <c r="L9263" t="s">
        <v>34739</v>
      </c>
      <c r="M9263">
        <v>1.1625000000000001</v>
      </c>
      <c r="N9263">
        <v>0</v>
      </c>
      <c r="O9263">
        <v>408</v>
      </c>
      <c r="P9263">
        <v>157</v>
      </c>
      <c r="Q9263">
        <v>35</v>
      </c>
      <c r="R9263">
        <v>0</v>
      </c>
      <c r="S9263">
        <v>474.3</v>
      </c>
      <c r="T9263">
        <v>182.51249999999999</v>
      </c>
      <c r="U9263">
        <v>40.6875</v>
      </c>
    </row>
    <row r="9264" spans="1:21" x14ac:dyDescent="0.25">
      <c r="A9264" t="s">
        <v>34740</v>
      </c>
      <c r="B9264">
        <v>1</v>
      </c>
      <c r="C9264" t="s">
        <v>79</v>
      </c>
      <c r="D9264" t="s">
        <v>120</v>
      </c>
      <c r="E9264" t="s">
        <v>34664</v>
      </c>
      <c r="F9264" t="s">
        <v>140</v>
      </c>
      <c r="G9264" t="s">
        <v>72</v>
      </c>
      <c r="H9264" t="s">
        <v>129</v>
      </c>
      <c r="I9264" t="s">
        <v>22</v>
      </c>
      <c r="J9264" t="s">
        <v>141</v>
      </c>
      <c r="K9264" t="s">
        <v>34741</v>
      </c>
      <c r="L9264" t="s">
        <v>34742</v>
      </c>
      <c r="M9264">
        <v>1.6125</v>
      </c>
      <c r="N9264">
        <v>0</v>
      </c>
      <c r="O9264">
        <v>408</v>
      </c>
      <c r="P9264">
        <v>157</v>
      </c>
      <c r="Q9264">
        <v>35</v>
      </c>
      <c r="R9264">
        <v>0</v>
      </c>
      <c r="S9264">
        <v>657.9</v>
      </c>
      <c r="T9264">
        <v>253.16249999999999</v>
      </c>
      <c r="U9264">
        <v>56.4375</v>
      </c>
    </row>
    <row r="9265" spans="1:21" x14ac:dyDescent="0.25">
      <c r="A9265" t="s">
        <v>34743</v>
      </c>
      <c r="B9265">
        <v>1</v>
      </c>
      <c r="C9265" t="s">
        <v>79</v>
      </c>
      <c r="D9265" t="s">
        <v>120</v>
      </c>
      <c r="E9265" t="s">
        <v>34664</v>
      </c>
      <c r="F9265" t="s">
        <v>140</v>
      </c>
      <c r="G9265" t="s">
        <v>72</v>
      </c>
      <c r="H9265" t="s">
        <v>129</v>
      </c>
      <c r="I9265" t="s">
        <v>22</v>
      </c>
      <c r="J9265" t="s">
        <v>141</v>
      </c>
      <c r="K9265" t="s">
        <v>34744</v>
      </c>
      <c r="L9265" t="s">
        <v>34745</v>
      </c>
      <c r="M9265">
        <v>0.880833333</v>
      </c>
      <c r="N9265">
        <v>0</v>
      </c>
      <c r="O9265">
        <v>408</v>
      </c>
      <c r="P9265">
        <v>157</v>
      </c>
      <c r="Q9265">
        <v>35</v>
      </c>
      <c r="R9265">
        <v>0</v>
      </c>
      <c r="S9265">
        <v>359.38</v>
      </c>
      <c r="T9265">
        <v>138.29083299999999</v>
      </c>
      <c r="U9265">
        <v>30.829167000000002</v>
      </c>
    </row>
    <row r="9266" spans="1:21" x14ac:dyDescent="0.25">
      <c r="A9266" t="s">
        <v>34746</v>
      </c>
      <c r="B9266">
        <v>1</v>
      </c>
      <c r="C9266" t="s">
        <v>79</v>
      </c>
      <c r="D9266" t="s">
        <v>120</v>
      </c>
      <c r="E9266" t="s">
        <v>34664</v>
      </c>
      <c r="F9266" t="s">
        <v>140</v>
      </c>
      <c r="G9266" t="s">
        <v>72</v>
      </c>
      <c r="H9266" t="s">
        <v>129</v>
      </c>
      <c r="I9266" t="s">
        <v>22</v>
      </c>
      <c r="J9266" t="s">
        <v>141</v>
      </c>
      <c r="K9266" t="s">
        <v>34747</v>
      </c>
      <c r="L9266" t="s">
        <v>34748</v>
      </c>
      <c r="M9266">
        <v>0.19194444399999999</v>
      </c>
      <c r="N9266">
        <v>0</v>
      </c>
      <c r="O9266">
        <v>408</v>
      </c>
      <c r="P9266">
        <v>157</v>
      </c>
      <c r="Q9266">
        <v>35</v>
      </c>
      <c r="R9266">
        <v>0</v>
      </c>
      <c r="S9266">
        <v>78.313333</v>
      </c>
      <c r="T9266">
        <v>30.135278</v>
      </c>
      <c r="U9266">
        <v>6.7180559999999998</v>
      </c>
    </row>
    <row r="9267" spans="1:21" x14ac:dyDescent="0.25">
      <c r="A9267" t="s">
        <v>34749</v>
      </c>
      <c r="B9267">
        <v>1</v>
      </c>
      <c r="C9267" t="s">
        <v>79</v>
      </c>
      <c r="D9267" t="s">
        <v>120</v>
      </c>
      <c r="E9267" t="s">
        <v>34664</v>
      </c>
      <c r="F9267" t="s">
        <v>140</v>
      </c>
      <c r="G9267" t="s">
        <v>72</v>
      </c>
      <c r="H9267" t="s">
        <v>129</v>
      </c>
      <c r="I9267" t="s">
        <v>22</v>
      </c>
      <c r="J9267" t="s">
        <v>141</v>
      </c>
      <c r="K9267" t="s">
        <v>20283</v>
      </c>
      <c r="L9267" t="s">
        <v>34750</v>
      </c>
      <c r="M9267">
        <v>0.53305555500000001</v>
      </c>
      <c r="N9267">
        <v>0</v>
      </c>
      <c r="O9267">
        <v>408</v>
      </c>
      <c r="P9267">
        <v>157</v>
      </c>
      <c r="Q9267">
        <v>35</v>
      </c>
      <c r="R9267">
        <v>0</v>
      </c>
      <c r="S9267">
        <v>217.48666600000001</v>
      </c>
      <c r="T9267">
        <v>83.689722000000003</v>
      </c>
      <c r="U9267">
        <v>18.656943999999999</v>
      </c>
    </row>
    <row r="9268" spans="1:21" x14ac:dyDescent="0.25">
      <c r="A9268" t="s">
        <v>34751</v>
      </c>
      <c r="B9268">
        <v>1</v>
      </c>
      <c r="C9268" t="s">
        <v>79</v>
      </c>
      <c r="D9268" t="s">
        <v>120</v>
      </c>
      <c r="E9268" t="s">
        <v>34664</v>
      </c>
      <c r="F9268" t="s">
        <v>140</v>
      </c>
      <c r="G9268" t="s">
        <v>72</v>
      </c>
      <c r="H9268" t="s">
        <v>129</v>
      </c>
      <c r="I9268" t="s">
        <v>22</v>
      </c>
      <c r="J9268" t="s">
        <v>141</v>
      </c>
      <c r="K9268" t="s">
        <v>34752</v>
      </c>
      <c r="L9268" t="s">
        <v>34753</v>
      </c>
      <c r="M9268">
        <v>0.33333333300000001</v>
      </c>
      <c r="N9268">
        <v>0</v>
      </c>
      <c r="O9268">
        <v>408</v>
      </c>
      <c r="P9268">
        <v>157</v>
      </c>
      <c r="Q9268">
        <v>35</v>
      </c>
      <c r="R9268">
        <v>0</v>
      </c>
      <c r="S9268">
        <v>136</v>
      </c>
      <c r="T9268">
        <v>52.333333000000003</v>
      </c>
      <c r="U9268">
        <v>11.666667</v>
      </c>
    </row>
    <row r="9269" spans="1:21" x14ac:dyDescent="0.25">
      <c r="A9269" t="s">
        <v>34754</v>
      </c>
      <c r="B9269">
        <v>1</v>
      </c>
      <c r="C9269" t="s">
        <v>79</v>
      </c>
      <c r="D9269" t="s">
        <v>124</v>
      </c>
      <c r="E9269" t="s">
        <v>34755</v>
      </c>
      <c r="F9269" t="s">
        <v>5470</v>
      </c>
      <c r="G9269" t="s">
        <v>71</v>
      </c>
      <c r="H9269" t="s">
        <v>129</v>
      </c>
      <c r="I9269" t="s">
        <v>22</v>
      </c>
      <c r="J9269" t="s">
        <v>141</v>
      </c>
      <c r="K9269" t="s">
        <v>34756</v>
      </c>
      <c r="L9269" t="s">
        <v>34757</v>
      </c>
      <c r="M9269">
        <v>2.9002777769999999</v>
      </c>
      <c r="N9269">
        <v>0</v>
      </c>
      <c r="O9269">
        <v>0</v>
      </c>
      <c r="P9269">
        <v>1</v>
      </c>
      <c r="Q9269">
        <v>118</v>
      </c>
      <c r="R9269">
        <v>0</v>
      </c>
      <c r="S9269">
        <v>0</v>
      </c>
      <c r="T9269">
        <v>2.9002780000000001</v>
      </c>
      <c r="U9269">
        <v>342.232778</v>
      </c>
    </row>
    <row r="9270" spans="1:21" x14ac:dyDescent="0.25">
      <c r="A9270" t="s">
        <v>34758</v>
      </c>
      <c r="B9270">
        <v>1</v>
      </c>
      <c r="C9270" t="s">
        <v>79</v>
      </c>
      <c r="D9270" t="s">
        <v>124</v>
      </c>
      <c r="E9270" t="s">
        <v>34759</v>
      </c>
      <c r="F9270" t="s">
        <v>4991</v>
      </c>
      <c r="G9270" t="s">
        <v>71</v>
      </c>
      <c r="H9270" t="s">
        <v>129</v>
      </c>
      <c r="I9270" t="s">
        <v>22</v>
      </c>
      <c r="J9270" t="s">
        <v>141</v>
      </c>
      <c r="K9270" t="s">
        <v>34760</v>
      </c>
      <c r="L9270" t="s">
        <v>34761</v>
      </c>
      <c r="M9270">
        <v>2.4766666659999999</v>
      </c>
      <c r="N9270">
        <v>0</v>
      </c>
      <c r="O9270">
        <v>0</v>
      </c>
      <c r="P9270">
        <v>0</v>
      </c>
      <c r="Q9270">
        <v>1</v>
      </c>
      <c r="R9270">
        <v>0</v>
      </c>
      <c r="S9270">
        <v>0</v>
      </c>
      <c r="T9270">
        <v>0</v>
      </c>
      <c r="U9270">
        <v>2.476667</v>
      </c>
    </row>
    <row r="9271" spans="1:21" x14ac:dyDescent="0.25">
      <c r="A9271" t="s">
        <v>34762</v>
      </c>
      <c r="B9271">
        <v>1</v>
      </c>
      <c r="C9271" t="s">
        <v>79</v>
      </c>
      <c r="D9271" t="s">
        <v>124</v>
      </c>
      <c r="E9271" t="s">
        <v>34755</v>
      </c>
      <c r="F9271" t="s">
        <v>5012</v>
      </c>
      <c r="G9271" t="s">
        <v>72</v>
      </c>
      <c r="H9271" t="s">
        <v>129</v>
      </c>
      <c r="I9271" t="s">
        <v>22</v>
      </c>
      <c r="J9271" t="s">
        <v>141</v>
      </c>
      <c r="K9271" t="s">
        <v>34763</v>
      </c>
      <c r="L9271" t="s">
        <v>34764</v>
      </c>
      <c r="M9271">
        <v>1.981944444</v>
      </c>
      <c r="N9271">
        <v>0</v>
      </c>
      <c r="O9271">
        <v>0</v>
      </c>
      <c r="P9271">
        <v>1</v>
      </c>
      <c r="Q9271">
        <v>118</v>
      </c>
      <c r="R9271">
        <v>0</v>
      </c>
      <c r="S9271">
        <v>0</v>
      </c>
      <c r="T9271">
        <v>1.9819439999999999</v>
      </c>
      <c r="U9271">
        <v>233.86944399999999</v>
      </c>
    </row>
    <row r="9272" spans="1:21" x14ac:dyDescent="0.25">
      <c r="A9272" t="s">
        <v>34765</v>
      </c>
      <c r="B9272">
        <v>1</v>
      </c>
      <c r="C9272" t="s">
        <v>78</v>
      </c>
      <c r="D9272" t="s">
        <v>96</v>
      </c>
      <c r="E9272" t="s">
        <v>34766</v>
      </c>
      <c r="F9272" t="s">
        <v>5279</v>
      </c>
      <c r="G9272" t="s">
        <v>72</v>
      </c>
      <c r="H9272" t="s">
        <v>129</v>
      </c>
      <c r="I9272" t="s">
        <v>22</v>
      </c>
      <c r="J9272" t="s">
        <v>141</v>
      </c>
      <c r="K9272" t="s">
        <v>34767</v>
      </c>
      <c r="L9272" t="s">
        <v>34768</v>
      </c>
      <c r="M9272">
        <v>0.68388888800000003</v>
      </c>
      <c r="N9272">
        <v>0</v>
      </c>
      <c r="O9272">
        <v>27</v>
      </c>
      <c r="P9272">
        <v>1</v>
      </c>
      <c r="Q9272">
        <v>0</v>
      </c>
      <c r="R9272">
        <v>0</v>
      </c>
      <c r="S9272">
        <v>18.465</v>
      </c>
      <c r="T9272">
        <v>0.68388899999999997</v>
      </c>
      <c r="U9272">
        <v>0</v>
      </c>
    </row>
    <row r="9273" spans="1:21" x14ac:dyDescent="0.25">
      <c r="A9273" t="s">
        <v>34769</v>
      </c>
      <c r="B9273">
        <v>1</v>
      </c>
      <c r="C9273" t="s">
        <v>78</v>
      </c>
      <c r="D9273" t="s">
        <v>96</v>
      </c>
      <c r="E9273" t="s">
        <v>34770</v>
      </c>
      <c r="F9273" t="s">
        <v>10266</v>
      </c>
      <c r="G9273" t="s">
        <v>71</v>
      </c>
      <c r="H9273" t="s">
        <v>129</v>
      </c>
      <c r="I9273" t="s">
        <v>22</v>
      </c>
      <c r="J9273" t="s">
        <v>141</v>
      </c>
      <c r="K9273" t="s">
        <v>34771</v>
      </c>
      <c r="L9273" t="s">
        <v>34772</v>
      </c>
      <c r="M9273">
        <v>7.3630555549999999</v>
      </c>
      <c r="N9273">
        <v>0</v>
      </c>
      <c r="O9273">
        <v>27</v>
      </c>
      <c r="P9273">
        <v>1</v>
      </c>
      <c r="Q9273">
        <v>0</v>
      </c>
      <c r="R9273">
        <v>0</v>
      </c>
      <c r="S9273">
        <v>198.80250000000001</v>
      </c>
      <c r="T9273">
        <v>7.3630560000000003</v>
      </c>
      <c r="U9273">
        <v>0</v>
      </c>
    </row>
    <row r="9274" spans="1:21" x14ac:dyDescent="0.25">
      <c r="A9274" t="s">
        <v>34773</v>
      </c>
      <c r="B9274">
        <v>1</v>
      </c>
      <c r="C9274" t="s">
        <v>78</v>
      </c>
      <c r="D9274" t="s">
        <v>106</v>
      </c>
      <c r="E9274" t="s">
        <v>34774</v>
      </c>
      <c r="F9274" t="s">
        <v>6612</v>
      </c>
      <c r="G9274" t="s">
        <v>72</v>
      </c>
      <c r="H9274" t="s">
        <v>129</v>
      </c>
      <c r="I9274" t="s">
        <v>22</v>
      </c>
      <c r="J9274" t="s">
        <v>141</v>
      </c>
      <c r="K9274" t="s">
        <v>34775</v>
      </c>
      <c r="L9274" t="s">
        <v>34776</v>
      </c>
      <c r="M9274">
        <v>1.936388888</v>
      </c>
      <c r="N9274">
        <v>6</v>
      </c>
      <c r="O9274">
        <v>1107</v>
      </c>
      <c r="P9274">
        <v>0</v>
      </c>
      <c r="Q9274">
        <v>0</v>
      </c>
      <c r="R9274">
        <v>11.618333</v>
      </c>
      <c r="S9274">
        <v>2143.5824990000001</v>
      </c>
      <c r="T9274">
        <v>0</v>
      </c>
      <c r="U9274">
        <v>0</v>
      </c>
    </row>
    <row r="9275" spans="1:21" x14ac:dyDescent="0.25">
      <c r="A9275" t="s">
        <v>34777</v>
      </c>
      <c r="B9275">
        <v>1</v>
      </c>
      <c r="C9275" t="s">
        <v>78</v>
      </c>
      <c r="D9275" t="s">
        <v>106</v>
      </c>
      <c r="E9275" t="s">
        <v>34774</v>
      </c>
      <c r="F9275" t="s">
        <v>6612</v>
      </c>
      <c r="G9275" t="s">
        <v>72</v>
      </c>
      <c r="H9275" t="s">
        <v>129</v>
      </c>
      <c r="I9275" t="s">
        <v>22</v>
      </c>
      <c r="J9275" t="s">
        <v>141</v>
      </c>
      <c r="K9275" t="s">
        <v>34778</v>
      </c>
      <c r="L9275" t="s">
        <v>15537</v>
      </c>
      <c r="M9275">
        <v>1.55</v>
      </c>
      <c r="N9275">
        <v>6</v>
      </c>
      <c r="O9275">
        <v>1107</v>
      </c>
      <c r="P9275">
        <v>0</v>
      </c>
      <c r="Q9275">
        <v>0</v>
      </c>
      <c r="R9275">
        <v>9.3000000000000007</v>
      </c>
      <c r="S9275">
        <v>1715.85</v>
      </c>
      <c r="T9275">
        <v>0</v>
      </c>
      <c r="U9275">
        <v>0</v>
      </c>
    </row>
    <row r="9276" spans="1:21" x14ac:dyDescent="0.25">
      <c r="A9276" t="s">
        <v>34779</v>
      </c>
      <c r="B9276">
        <v>1</v>
      </c>
      <c r="C9276" t="s">
        <v>78</v>
      </c>
      <c r="D9276" t="s">
        <v>106</v>
      </c>
      <c r="E9276" t="s">
        <v>34780</v>
      </c>
      <c r="F9276" t="s">
        <v>140</v>
      </c>
      <c r="G9276" t="s">
        <v>72</v>
      </c>
      <c r="H9276" t="s">
        <v>129</v>
      </c>
      <c r="I9276" t="s">
        <v>22</v>
      </c>
      <c r="J9276" t="s">
        <v>141</v>
      </c>
      <c r="K9276" t="s">
        <v>34781</v>
      </c>
      <c r="L9276" t="s">
        <v>34782</v>
      </c>
      <c r="M9276">
        <v>0.98694444400000003</v>
      </c>
      <c r="N9276">
        <v>9</v>
      </c>
      <c r="O9276">
        <v>608</v>
      </c>
      <c r="P9276">
        <v>3</v>
      </c>
      <c r="Q9276">
        <v>1</v>
      </c>
      <c r="R9276">
        <v>8.8825000000000003</v>
      </c>
      <c r="S9276">
        <v>600.06222200000002</v>
      </c>
      <c r="T9276">
        <v>2.960833</v>
      </c>
      <c r="U9276">
        <v>0.98694400000000004</v>
      </c>
    </row>
    <row r="9277" spans="1:21" x14ac:dyDescent="0.25">
      <c r="A9277" t="s">
        <v>34783</v>
      </c>
      <c r="B9277">
        <v>1</v>
      </c>
      <c r="C9277" t="s">
        <v>78</v>
      </c>
      <c r="D9277" t="s">
        <v>106</v>
      </c>
      <c r="E9277" t="s">
        <v>34784</v>
      </c>
      <c r="F9277" t="s">
        <v>5070</v>
      </c>
      <c r="G9277" t="s">
        <v>71</v>
      </c>
      <c r="H9277" t="s">
        <v>129</v>
      </c>
      <c r="I9277" t="s">
        <v>22</v>
      </c>
      <c r="J9277" t="s">
        <v>141</v>
      </c>
      <c r="K9277" t="s">
        <v>34785</v>
      </c>
      <c r="L9277" t="s">
        <v>34786</v>
      </c>
      <c r="M9277">
        <v>4.670555555</v>
      </c>
      <c r="N9277">
        <v>0</v>
      </c>
      <c r="O9277">
        <v>1</v>
      </c>
      <c r="P9277">
        <v>0</v>
      </c>
      <c r="Q9277">
        <v>0</v>
      </c>
      <c r="R9277">
        <v>0</v>
      </c>
      <c r="S9277">
        <v>4.6705560000000004</v>
      </c>
      <c r="T9277">
        <v>0</v>
      </c>
      <c r="U9277">
        <v>0</v>
      </c>
    </row>
    <row r="9278" spans="1:21" x14ac:dyDescent="0.25">
      <c r="A9278" t="s">
        <v>34787</v>
      </c>
      <c r="B9278">
        <v>1</v>
      </c>
      <c r="C9278" t="s">
        <v>78</v>
      </c>
      <c r="D9278" t="s">
        <v>106</v>
      </c>
      <c r="E9278" t="s">
        <v>34788</v>
      </c>
      <c r="F9278" t="s">
        <v>4991</v>
      </c>
      <c r="G9278" t="s">
        <v>71</v>
      </c>
      <c r="H9278" t="s">
        <v>129</v>
      </c>
      <c r="I9278" t="s">
        <v>22</v>
      </c>
      <c r="J9278" t="s">
        <v>141</v>
      </c>
      <c r="K9278" t="s">
        <v>34789</v>
      </c>
      <c r="L9278" t="s">
        <v>34790</v>
      </c>
      <c r="M9278">
        <v>4.2149999999999999</v>
      </c>
      <c r="N9278">
        <v>0</v>
      </c>
      <c r="O9278">
        <v>1</v>
      </c>
      <c r="P9278">
        <v>0</v>
      </c>
      <c r="Q9278">
        <v>0</v>
      </c>
      <c r="R9278">
        <v>0</v>
      </c>
      <c r="S9278">
        <v>4.2149999999999999</v>
      </c>
      <c r="T9278">
        <v>0</v>
      </c>
      <c r="U9278">
        <v>0</v>
      </c>
    </row>
    <row r="9279" spans="1:21" x14ac:dyDescent="0.25">
      <c r="A9279" t="s">
        <v>34791</v>
      </c>
      <c r="B9279">
        <v>1</v>
      </c>
      <c r="C9279" t="s">
        <v>78</v>
      </c>
      <c r="D9279" t="s">
        <v>106</v>
      </c>
      <c r="E9279" t="s">
        <v>34792</v>
      </c>
      <c r="F9279" t="s">
        <v>140</v>
      </c>
      <c r="G9279" t="s">
        <v>72</v>
      </c>
      <c r="H9279" t="s">
        <v>129</v>
      </c>
      <c r="I9279" t="s">
        <v>22</v>
      </c>
      <c r="J9279" t="s">
        <v>141</v>
      </c>
      <c r="K9279" t="s">
        <v>34793</v>
      </c>
      <c r="L9279" t="s">
        <v>34794</v>
      </c>
      <c r="M9279">
        <v>0.11444444400000001</v>
      </c>
      <c r="N9279">
        <v>9</v>
      </c>
      <c r="O9279">
        <v>2657</v>
      </c>
      <c r="P9279">
        <v>115</v>
      </c>
      <c r="Q9279">
        <v>57</v>
      </c>
      <c r="R9279">
        <v>1.03</v>
      </c>
      <c r="S9279">
        <v>304.07888800000001</v>
      </c>
      <c r="T9279">
        <v>13.161111</v>
      </c>
      <c r="U9279">
        <v>6.523333</v>
      </c>
    </row>
    <row r="9280" spans="1:21" x14ac:dyDescent="0.25">
      <c r="A9280" t="s">
        <v>34795</v>
      </c>
      <c r="B9280">
        <v>1</v>
      </c>
      <c r="C9280" t="s">
        <v>78</v>
      </c>
      <c r="D9280" t="s">
        <v>106</v>
      </c>
      <c r="E9280" t="s">
        <v>34796</v>
      </c>
      <c r="F9280" t="s">
        <v>4991</v>
      </c>
      <c r="G9280" t="s">
        <v>71</v>
      </c>
      <c r="H9280" t="s">
        <v>129</v>
      </c>
      <c r="I9280" t="s">
        <v>22</v>
      </c>
      <c r="J9280" t="s">
        <v>141</v>
      </c>
      <c r="K9280" t="s">
        <v>34797</v>
      </c>
      <c r="L9280" t="s">
        <v>34798</v>
      </c>
      <c r="M9280">
        <v>0.96916666600000001</v>
      </c>
      <c r="N9280">
        <v>0</v>
      </c>
      <c r="O9280">
        <v>1</v>
      </c>
      <c r="P9280">
        <v>0</v>
      </c>
      <c r="Q9280">
        <v>0</v>
      </c>
      <c r="R9280">
        <v>0</v>
      </c>
      <c r="S9280">
        <v>0.969167</v>
      </c>
      <c r="T9280">
        <v>0</v>
      </c>
      <c r="U9280">
        <v>0</v>
      </c>
    </row>
    <row r="9281" spans="1:21" x14ac:dyDescent="0.25">
      <c r="A9281" t="s">
        <v>34799</v>
      </c>
      <c r="B9281">
        <v>1</v>
      </c>
      <c r="C9281" t="s">
        <v>78</v>
      </c>
      <c r="D9281" t="s">
        <v>106</v>
      </c>
      <c r="E9281" t="s">
        <v>34800</v>
      </c>
      <c r="F9281" t="s">
        <v>4986</v>
      </c>
      <c r="G9281" t="s">
        <v>71</v>
      </c>
      <c r="H9281" t="s">
        <v>129</v>
      </c>
      <c r="I9281" t="s">
        <v>22</v>
      </c>
      <c r="J9281" t="s">
        <v>141</v>
      </c>
      <c r="K9281" t="s">
        <v>34801</v>
      </c>
      <c r="L9281" t="s">
        <v>34802</v>
      </c>
      <c r="M9281">
        <v>3.179166666</v>
      </c>
      <c r="N9281">
        <v>0</v>
      </c>
      <c r="O9281">
        <v>38</v>
      </c>
      <c r="P9281">
        <v>0</v>
      </c>
      <c r="Q9281">
        <v>0</v>
      </c>
      <c r="R9281">
        <v>0</v>
      </c>
      <c r="S9281">
        <v>120.808333</v>
      </c>
      <c r="T9281">
        <v>0</v>
      </c>
      <c r="U9281">
        <v>0</v>
      </c>
    </row>
    <row r="9282" spans="1:21" x14ac:dyDescent="0.25">
      <c r="A9282" t="s">
        <v>34803</v>
      </c>
      <c r="B9282">
        <v>1</v>
      </c>
      <c r="C9282" t="s">
        <v>78</v>
      </c>
      <c r="D9282" t="s">
        <v>106</v>
      </c>
      <c r="E9282" t="s">
        <v>34804</v>
      </c>
      <c r="F9282" t="s">
        <v>5070</v>
      </c>
      <c r="G9282" t="s">
        <v>71</v>
      </c>
      <c r="H9282" t="s">
        <v>129</v>
      </c>
      <c r="I9282" t="s">
        <v>22</v>
      </c>
      <c r="J9282" t="s">
        <v>141</v>
      </c>
      <c r="K9282" t="s">
        <v>34805</v>
      </c>
      <c r="L9282" t="s">
        <v>34806</v>
      </c>
      <c r="M9282">
        <v>7.193888888</v>
      </c>
      <c r="N9282">
        <v>0</v>
      </c>
      <c r="O9282">
        <v>1</v>
      </c>
      <c r="P9282">
        <v>0</v>
      </c>
      <c r="Q9282">
        <v>0</v>
      </c>
      <c r="R9282">
        <v>0</v>
      </c>
      <c r="S9282">
        <v>7.1938890000000004</v>
      </c>
      <c r="T9282">
        <v>0</v>
      </c>
      <c r="U9282">
        <v>0</v>
      </c>
    </row>
    <row r="9283" spans="1:21" x14ac:dyDescent="0.25">
      <c r="A9283" t="s">
        <v>34807</v>
      </c>
      <c r="B9283">
        <v>1</v>
      </c>
      <c r="C9283" t="s">
        <v>78</v>
      </c>
      <c r="D9283" t="s">
        <v>106</v>
      </c>
      <c r="E9283" t="s">
        <v>29598</v>
      </c>
      <c r="F9283" t="s">
        <v>140</v>
      </c>
      <c r="G9283" t="s">
        <v>72</v>
      </c>
      <c r="H9283" t="s">
        <v>168</v>
      </c>
      <c r="I9283" t="s">
        <v>22</v>
      </c>
      <c r="J9283" t="s">
        <v>141</v>
      </c>
      <c r="K9283" t="s">
        <v>34808</v>
      </c>
      <c r="L9283" t="s">
        <v>34809</v>
      </c>
      <c r="M9283">
        <v>4.4722221999999999E-2</v>
      </c>
      <c r="N9283">
        <v>0</v>
      </c>
      <c r="O9283">
        <v>1421</v>
      </c>
      <c r="P9283">
        <v>63</v>
      </c>
      <c r="Q9283">
        <v>48</v>
      </c>
      <c r="R9283">
        <v>0</v>
      </c>
      <c r="S9283">
        <v>63.550277000000001</v>
      </c>
      <c r="T9283">
        <v>2.8174999999999999</v>
      </c>
      <c r="U9283">
        <v>2.1466669999999999</v>
      </c>
    </row>
    <row r="9284" spans="1:21" x14ac:dyDescent="0.25">
      <c r="A9284" t="s">
        <v>34810</v>
      </c>
      <c r="B9284">
        <v>1</v>
      </c>
      <c r="C9284" t="s">
        <v>78</v>
      </c>
      <c r="D9284" t="s">
        <v>106</v>
      </c>
      <c r="E9284" t="s">
        <v>34811</v>
      </c>
      <c r="F9284" t="s">
        <v>6612</v>
      </c>
      <c r="G9284" t="s">
        <v>72</v>
      </c>
      <c r="H9284" t="s">
        <v>129</v>
      </c>
      <c r="I9284" t="s">
        <v>22</v>
      </c>
      <c r="J9284" t="s">
        <v>141</v>
      </c>
      <c r="K9284" t="s">
        <v>34812</v>
      </c>
      <c r="L9284" t="s">
        <v>34813</v>
      </c>
      <c r="M9284">
        <v>1.019722222</v>
      </c>
      <c r="N9284">
        <v>2</v>
      </c>
      <c r="O9284">
        <v>456</v>
      </c>
      <c r="P9284">
        <v>0</v>
      </c>
      <c r="Q9284">
        <v>0</v>
      </c>
      <c r="R9284">
        <v>2.039444</v>
      </c>
      <c r="S9284">
        <v>464.99333300000001</v>
      </c>
      <c r="T9284">
        <v>0</v>
      </c>
      <c r="U9284">
        <v>0</v>
      </c>
    </row>
    <row r="9285" spans="1:21" x14ac:dyDescent="0.25">
      <c r="A9285" t="s">
        <v>34814</v>
      </c>
      <c r="B9285">
        <v>1</v>
      </c>
      <c r="C9285" t="s">
        <v>78</v>
      </c>
      <c r="D9285" t="s">
        <v>106</v>
      </c>
      <c r="E9285" t="s">
        <v>34811</v>
      </c>
      <c r="F9285" t="s">
        <v>6612</v>
      </c>
      <c r="G9285" t="s">
        <v>72</v>
      </c>
      <c r="H9285" t="s">
        <v>129</v>
      </c>
      <c r="I9285" t="s">
        <v>22</v>
      </c>
      <c r="J9285" t="s">
        <v>141</v>
      </c>
      <c r="K9285" t="s">
        <v>34815</v>
      </c>
      <c r="L9285" t="s">
        <v>34816</v>
      </c>
      <c r="M9285">
        <v>5.602777777</v>
      </c>
      <c r="N9285">
        <v>2</v>
      </c>
      <c r="O9285">
        <v>456</v>
      </c>
      <c r="P9285">
        <v>0</v>
      </c>
      <c r="Q9285">
        <v>0</v>
      </c>
      <c r="R9285">
        <v>11.205556</v>
      </c>
      <c r="S9285">
        <v>2554.8666659999999</v>
      </c>
      <c r="T9285">
        <v>0</v>
      </c>
      <c r="U9285">
        <v>0</v>
      </c>
    </row>
    <row r="9286" spans="1:21" x14ac:dyDescent="0.25">
      <c r="A9286" t="s">
        <v>34817</v>
      </c>
      <c r="B9286">
        <v>1</v>
      </c>
      <c r="C9286" t="s">
        <v>78</v>
      </c>
      <c r="D9286" t="s">
        <v>106</v>
      </c>
      <c r="E9286" t="s">
        <v>34818</v>
      </c>
      <c r="F9286" t="s">
        <v>4991</v>
      </c>
      <c r="G9286" t="s">
        <v>71</v>
      </c>
      <c r="H9286" t="s">
        <v>129</v>
      </c>
      <c r="I9286" t="s">
        <v>22</v>
      </c>
      <c r="J9286" t="s">
        <v>141</v>
      </c>
      <c r="K9286" t="s">
        <v>34819</v>
      </c>
      <c r="L9286" t="s">
        <v>34820</v>
      </c>
      <c r="M9286">
        <v>1.249166666</v>
      </c>
      <c r="N9286">
        <v>0</v>
      </c>
      <c r="O9286">
        <v>1</v>
      </c>
      <c r="P9286">
        <v>0</v>
      </c>
      <c r="Q9286">
        <v>0</v>
      </c>
      <c r="R9286">
        <v>0</v>
      </c>
      <c r="S9286">
        <v>1.2491669999999999</v>
      </c>
      <c r="T9286">
        <v>0</v>
      </c>
      <c r="U9286">
        <v>0</v>
      </c>
    </row>
    <row r="9287" spans="1:21" x14ac:dyDescent="0.25">
      <c r="A9287" t="s">
        <v>34821</v>
      </c>
      <c r="B9287">
        <v>1</v>
      </c>
      <c r="C9287" t="s">
        <v>78</v>
      </c>
      <c r="D9287" t="s">
        <v>106</v>
      </c>
      <c r="E9287" t="s">
        <v>34822</v>
      </c>
      <c r="F9287" t="s">
        <v>4991</v>
      </c>
      <c r="G9287" t="s">
        <v>71</v>
      </c>
      <c r="H9287" t="s">
        <v>129</v>
      </c>
      <c r="I9287" t="s">
        <v>22</v>
      </c>
      <c r="J9287" t="s">
        <v>141</v>
      </c>
      <c r="K9287" t="s">
        <v>34823</v>
      </c>
      <c r="L9287" t="s">
        <v>34824</v>
      </c>
      <c r="M9287">
        <v>1.3777777769999999</v>
      </c>
      <c r="N9287">
        <v>0</v>
      </c>
      <c r="O9287">
        <v>1</v>
      </c>
      <c r="P9287">
        <v>0</v>
      </c>
      <c r="Q9287">
        <v>0</v>
      </c>
      <c r="R9287">
        <v>0</v>
      </c>
      <c r="S9287">
        <v>1.3777779999999999</v>
      </c>
      <c r="T9287">
        <v>0</v>
      </c>
      <c r="U9287">
        <v>0</v>
      </c>
    </row>
    <row r="9288" spans="1:21" x14ac:dyDescent="0.25">
      <c r="A9288" t="s">
        <v>34825</v>
      </c>
      <c r="B9288">
        <v>1</v>
      </c>
      <c r="C9288" t="s">
        <v>79</v>
      </c>
      <c r="D9288" t="s">
        <v>115</v>
      </c>
      <c r="E9288" t="s">
        <v>33434</v>
      </c>
      <c r="F9288" t="s">
        <v>5012</v>
      </c>
      <c r="G9288" t="s">
        <v>72</v>
      </c>
      <c r="H9288" t="s">
        <v>129</v>
      </c>
      <c r="I9288" t="s">
        <v>22</v>
      </c>
      <c r="J9288" t="s">
        <v>141</v>
      </c>
      <c r="K9288" t="s">
        <v>34826</v>
      </c>
      <c r="L9288" t="s">
        <v>34827</v>
      </c>
      <c r="M9288">
        <v>4.8622222219999998</v>
      </c>
      <c r="N9288">
        <v>6</v>
      </c>
      <c r="O9288">
        <v>458</v>
      </c>
      <c r="P9288">
        <v>0</v>
      </c>
      <c r="Q9288">
        <v>0</v>
      </c>
      <c r="R9288">
        <v>29.173333</v>
      </c>
      <c r="S9288">
        <v>2226.897778</v>
      </c>
      <c r="T9288">
        <v>0</v>
      </c>
      <c r="U9288">
        <v>0</v>
      </c>
    </row>
    <row r="9289" spans="1:21" x14ac:dyDescent="0.25">
      <c r="A9289" t="s">
        <v>34828</v>
      </c>
      <c r="B9289">
        <v>1</v>
      </c>
      <c r="C9289" t="s">
        <v>79</v>
      </c>
      <c r="D9289" t="s">
        <v>115</v>
      </c>
      <c r="E9289" t="s">
        <v>2236</v>
      </c>
      <c r="F9289" t="s">
        <v>140</v>
      </c>
      <c r="G9289" t="s">
        <v>72</v>
      </c>
      <c r="H9289" t="s">
        <v>129</v>
      </c>
      <c r="I9289" t="s">
        <v>22</v>
      </c>
      <c r="J9289" t="s">
        <v>141</v>
      </c>
      <c r="K9289" t="s">
        <v>34829</v>
      </c>
      <c r="L9289" t="s">
        <v>34830</v>
      </c>
      <c r="M9289">
        <v>1.0463888880000001</v>
      </c>
      <c r="N9289">
        <v>9</v>
      </c>
      <c r="O9289">
        <v>550</v>
      </c>
      <c r="P9289">
        <v>21</v>
      </c>
      <c r="Q9289">
        <v>786</v>
      </c>
      <c r="R9289">
        <v>9.4175000000000004</v>
      </c>
      <c r="S9289">
        <v>575.51388799999995</v>
      </c>
      <c r="T9289">
        <v>21.974167000000001</v>
      </c>
      <c r="U9289">
        <v>822.46166600000004</v>
      </c>
    </row>
    <row r="9290" spans="1:21" x14ac:dyDescent="0.25">
      <c r="A9290" t="s">
        <v>34831</v>
      </c>
      <c r="B9290">
        <v>1</v>
      </c>
      <c r="C9290" t="s">
        <v>79</v>
      </c>
      <c r="D9290" t="s">
        <v>115</v>
      </c>
      <c r="E9290" t="s">
        <v>34832</v>
      </c>
      <c r="F9290" t="s">
        <v>150</v>
      </c>
      <c r="G9290" t="s">
        <v>72</v>
      </c>
      <c r="H9290" t="s">
        <v>129</v>
      </c>
      <c r="I9290" t="s">
        <v>22</v>
      </c>
      <c r="J9290" t="s">
        <v>141</v>
      </c>
      <c r="K9290" t="s">
        <v>34833</v>
      </c>
      <c r="L9290" t="s">
        <v>34834</v>
      </c>
      <c r="M9290">
        <v>1.6727777770000001</v>
      </c>
      <c r="N9290">
        <v>0</v>
      </c>
      <c r="O9290">
        <v>0</v>
      </c>
      <c r="P9290">
        <v>1</v>
      </c>
      <c r="Q9290">
        <v>121</v>
      </c>
      <c r="R9290">
        <v>0</v>
      </c>
      <c r="S9290">
        <v>0</v>
      </c>
      <c r="T9290">
        <v>1.6727780000000001</v>
      </c>
      <c r="U9290">
        <v>202.40611100000001</v>
      </c>
    </row>
    <row r="9291" spans="1:21" x14ac:dyDescent="0.25">
      <c r="A9291" t="s">
        <v>34835</v>
      </c>
      <c r="B9291">
        <v>1</v>
      </c>
      <c r="C9291" t="s">
        <v>79</v>
      </c>
      <c r="D9291" t="s">
        <v>115</v>
      </c>
      <c r="E9291" t="s">
        <v>34836</v>
      </c>
      <c r="F9291" t="s">
        <v>4986</v>
      </c>
      <c r="G9291" t="s">
        <v>71</v>
      </c>
      <c r="H9291" t="s">
        <v>129</v>
      </c>
      <c r="I9291" t="s">
        <v>22</v>
      </c>
      <c r="J9291" t="s">
        <v>141</v>
      </c>
      <c r="K9291" t="s">
        <v>34837</v>
      </c>
      <c r="L9291" t="s">
        <v>34838</v>
      </c>
      <c r="M9291">
        <v>2.0461111110000001</v>
      </c>
      <c r="N9291">
        <v>0</v>
      </c>
      <c r="O9291">
        <v>0</v>
      </c>
      <c r="P9291">
        <v>0</v>
      </c>
      <c r="Q9291">
        <v>71</v>
      </c>
      <c r="R9291">
        <v>0</v>
      </c>
      <c r="S9291">
        <v>0</v>
      </c>
      <c r="T9291">
        <v>0</v>
      </c>
      <c r="U9291">
        <v>145.273889</v>
      </c>
    </row>
    <row r="9292" spans="1:21" x14ac:dyDescent="0.25">
      <c r="A9292" t="s">
        <v>34839</v>
      </c>
      <c r="B9292">
        <v>1</v>
      </c>
      <c r="C9292" t="s">
        <v>79</v>
      </c>
      <c r="D9292" t="s">
        <v>115</v>
      </c>
      <c r="E9292" t="s">
        <v>34840</v>
      </c>
      <c r="F9292" t="s">
        <v>5012</v>
      </c>
      <c r="G9292" t="s">
        <v>72</v>
      </c>
      <c r="H9292" t="s">
        <v>129</v>
      </c>
      <c r="I9292" t="s">
        <v>22</v>
      </c>
      <c r="J9292" t="s">
        <v>141</v>
      </c>
      <c r="K9292" t="s">
        <v>34841</v>
      </c>
      <c r="L9292" t="s">
        <v>34842</v>
      </c>
      <c r="M9292">
        <v>1.0263888880000001</v>
      </c>
      <c r="N9292">
        <v>0</v>
      </c>
      <c r="O9292">
        <v>0</v>
      </c>
      <c r="P9292">
        <v>22</v>
      </c>
      <c r="Q9292">
        <v>0</v>
      </c>
      <c r="R9292">
        <v>0</v>
      </c>
      <c r="S9292">
        <v>0</v>
      </c>
      <c r="T9292">
        <v>22.580556000000001</v>
      </c>
      <c r="U9292">
        <v>0</v>
      </c>
    </row>
    <row r="9293" spans="1:21" x14ac:dyDescent="0.25">
      <c r="A9293" t="s">
        <v>34843</v>
      </c>
      <c r="B9293">
        <v>1</v>
      </c>
      <c r="C9293" t="s">
        <v>79</v>
      </c>
      <c r="D9293" t="s">
        <v>115</v>
      </c>
      <c r="E9293" t="s">
        <v>28793</v>
      </c>
      <c r="F9293" t="s">
        <v>4986</v>
      </c>
      <c r="G9293" t="s">
        <v>71</v>
      </c>
      <c r="H9293" t="s">
        <v>129</v>
      </c>
      <c r="I9293" t="s">
        <v>22</v>
      </c>
      <c r="J9293" t="s">
        <v>141</v>
      </c>
      <c r="K9293" t="s">
        <v>34844</v>
      </c>
      <c r="L9293" t="s">
        <v>34845</v>
      </c>
      <c r="M9293">
        <v>0.69416666599999999</v>
      </c>
      <c r="N9293">
        <v>0</v>
      </c>
      <c r="O9293">
        <v>0</v>
      </c>
      <c r="P9293">
        <v>0</v>
      </c>
      <c r="Q9293">
        <v>83</v>
      </c>
      <c r="R9293">
        <v>0</v>
      </c>
      <c r="S9293">
        <v>0</v>
      </c>
      <c r="T9293">
        <v>0</v>
      </c>
      <c r="U9293">
        <v>57.615833000000002</v>
      </c>
    </row>
    <row r="9294" spans="1:21" x14ac:dyDescent="0.25">
      <c r="A9294" t="s">
        <v>34846</v>
      </c>
      <c r="B9294">
        <v>1</v>
      </c>
      <c r="C9294" t="s">
        <v>79</v>
      </c>
      <c r="D9294" t="s">
        <v>109</v>
      </c>
      <c r="E9294" t="s">
        <v>34847</v>
      </c>
      <c r="F9294" t="s">
        <v>5012</v>
      </c>
      <c r="G9294" t="s">
        <v>72</v>
      </c>
      <c r="H9294" t="s">
        <v>129</v>
      </c>
      <c r="I9294" t="s">
        <v>22</v>
      </c>
      <c r="J9294" t="s">
        <v>141</v>
      </c>
      <c r="K9294" t="s">
        <v>34848</v>
      </c>
      <c r="L9294" t="s">
        <v>34849</v>
      </c>
      <c r="M9294">
        <v>0.50888888799999998</v>
      </c>
      <c r="N9294">
        <v>0</v>
      </c>
      <c r="O9294">
        <v>0</v>
      </c>
      <c r="P9294">
        <v>67</v>
      </c>
      <c r="Q9294">
        <v>171</v>
      </c>
      <c r="R9294">
        <v>0</v>
      </c>
      <c r="S9294">
        <v>0</v>
      </c>
      <c r="T9294">
        <v>34.095554999999997</v>
      </c>
      <c r="U9294">
        <v>87.02</v>
      </c>
    </row>
    <row r="9295" spans="1:21" x14ac:dyDescent="0.25">
      <c r="A9295" t="s">
        <v>34850</v>
      </c>
      <c r="B9295">
        <v>1</v>
      </c>
      <c r="C9295" t="s">
        <v>79</v>
      </c>
      <c r="D9295" t="s">
        <v>109</v>
      </c>
      <c r="E9295" t="s">
        <v>34847</v>
      </c>
      <c r="F9295" t="s">
        <v>5012</v>
      </c>
      <c r="G9295" t="s">
        <v>72</v>
      </c>
      <c r="H9295" t="s">
        <v>129</v>
      </c>
      <c r="I9295" t="s">
        <v>22</v>
      </c>
      <c r="J9295" t="s">
        <v>141</v>
      </c>
      <c r="K9295" t="s">
        <v>34851</v>
      </c>
      <c r="L9295" t="s">
        <v>34852</v>
      </c>
      <c r="M9295">
        <v>2.440555555</v>
      </c>
      <c r="N9295">
        <v>0</v>
      </c>
      <c r="O9295">
        <v>0</v>
      </c>
      <c r="P9295">
        <v>67</v>
      </c>
      <c r="Q9295">
        <v>171</v>
      </c>
      <c r="R9295">
        <v>0</v>
      </c>
      <c r="S9295">
        <v>0</v>
      </c>
      <c r="T9295">
        <v>163.517222</v>
      </c>
      <c r="U9295">
        <v>417.33499999999998</v>
      </c>
    </row>
    <row r="9296" spans="1:21" x14ac:dyDescent="0.25">
      <c r="A9296" t="s">
        <v>34853</v>
      </c>
      <c r="B9296">
        <v>1</v>
      </c>
      <c r="C9296" t="s">
        <v>79</v>
      </c>
      <c r="D9296" t="s">
        <v>109</v>
      </c>
      <c r="E9296" t="s">
        <v>34854</v>
      </c>
      <c r="F9296" t="s">
        <v>4991</v>
      </c>
      <c r="G9296" t="s">
        <v>71</v>
      </c>
      <c r="H9296" t="s">
        <v>129</v>
      </c>
      <c r="I9296" t="s">
        <v>22</v>
      </c>
      <c r="J9296" t="s">
        <v>141</v>
      </c>
      <c r="K9296" t="s">
        <v>34855</v>
      </c>
      <c r="L9296" t="s">
        <v>34856</v>
      </c>
      <c r="M9296">
        <v>0.98194444400000003</v>
      </c>
      <c r="N9296">
        <v>0</v>
      </c>
      <c r="O9296">
        <v>0</v>
      </c>
      <c r="P9296">
        <v>0</v>
      </c>
      <c r="Q9296">
        <v>1</v>
      </c>
      <c r="R9296">
        <v>0</v>
      </c>
      <c r="S9296">
        <v>0</v>
      </c>
      <c r="T9296">
        <v>0</v>
      </c>
      <c r="U9296">
        <v>0.98194400000000004</v>
      </c>
    </row>
    <row r="9297" spans="1:21" x14ac:dyDescent="0.25">
      <c r="A9297" t="s">
        <v>34857</v>
      </c>
      <c r="B9297">
        <v>1</v>
      </c>
      <c r="C9297" t="s">
        <v>79</v>
      </c>
      <c r="D9297" t="s">
        <v>109</v>
      </c>
      <c r="E9297" t="s">
        <v>6209</v>
      </c>
      <c r="F9297" t="s">
        <v>6456</v>
      </c>
      <c r="G9297" t="s">
        <v>72</v>
      </c>
      <c r="H9297" t="s">
        <v>129</v>
      </c>
      <c r="I9297" t="s">
        <v>22</v>
      </c>
      <c r="J9297" t="s">
        <v>141</v>
      </c>
      <c r="K9297" t="s">
        <v>34858</v>
      </c>
      <c r="L9297" t="s">
        <v>34859</v>
      </c>
      <c r="M9297">
        <v>20.774166665999999</v>
      </c>
      <c r="N9297">
        <v>0</v>
      </c>
      <c r="O9297">
        <v>0</v>
      </c>
      <c r="P9297">
        <v>0</v>
      </c>
      <c r="Q9297">
        <v>11</v>
      </c>
      <c r="R9297">
        <v>0</v>
      </c>
      <c r="S9297">
        <v>0</v>
      </c>
      <c r="T9297">
        <v>0</v>
      </c>
      <c r="U9297">
        <v>228.51583299999999</v>
      </c>
    </row>
    <row r="9298" spans="1:21" x14ac:dyDescent="0.25">
      <c r="A9298" t="s">
        <v>34860</v>
      </c>
      <c r="B9298">
        <v>1</v>
      </c>
      <c r="C9298" t="s">
        <v>79</v>
      </c>
      <c r="D9298" t="s">
        <v>109</v>
      </c>
      <c r="E9298" t="s">
        <v>34861</v>
      </c>
      <c r="F9298" t="s">
        <v>4991</v>
      </c>
      <c r="G9298" t="s">
        <v>71</v>
      </c>
      <c r="H9298" t="s">
        <v>129</v>
      </c>
      <c r="I9298" t="s">
        <v>22</v>
      </c>
      <c r="J9298" t="s">
        <v>141</v>
      </c>
      <c r="K9298" t="s">
        <v>34862</v>
      </c>
      <c r="L9298" t="s">
        <v>34863</v>
      </c>
      <c r="M9298">
        <v>1.422222222</v>
      </c>
      <c r="N9298">
        <v>0</v>
      </c>
      <c r="O9298">
        <v>0</v>
      </c>
      <c r="P9298">
        <v>0</v>
      </c>
      <c r="Q9298">
        <v>1</v>
      </c>
      <c r="R9298">
        <v>0</v>
      </c>
      <c r="S9298">
        <v>0</v>
      </c>
      <c r="T9298">
        <v>0</v>
      </c>
      <c r="U9298">
        <v>1.4222220000000001</v>
      </c>
    </row>
    <row r="9299" spans="1:21" x14ac:dyDescent="0.25">
      <c r="A9299" t="s">
        <v>34864</v>
      </c>
      <c r="B9299">
        <v>1</v>
      </c>
      <c r="C9299" t="s">
        <v>79</v>
      </c>
      <c r="D9299" t="s">
        <v>109</v>
      </c>
      <c r="E9299" t="s">
        <v>34865</v>
      </c>
      <c r="F9299" t="s">
        <v>5012</v>
      </c>
      <c r="G9299" t="s">
        <v>72</v>
      </c>
      <c r="H9299" t="s">
        <v>129</v>
      </c>
      <c r="I9299" t="s">
        <v>22</v>
      </c>
      <c r="J9299" t="s">
        <v>141</v>
      </c>
      <c r="K9299" t="s">
        <v>34866</v>
      </c>
      <c r="L9299" t="s">
        <v>34867</v>
      </c>
      <c r="M9299">
        <v>1.0463888880000001</v>
      </c>
      <c r="N9299">
        <v>0</v>
      </c>
      <c r="O9299">
        <v>0</v>
      </c>
      <c r="P9299">
        <v>2</v>
      </c>
      <c r="Q9299">
        <v>138</v>
      </c>
      <c r="R9299">
        <v>0</v>
      </c>
      <c r="S9299">
        <v>0</v>
      </c>
      <c r="T9299">
        <v>2.092778</v>
      </c>
      <c r="U9299">
        <v>144.401667</v>
      </c>
    </row>
    <row r="9300" spans="1:21" x14ac:dyDescent="0.25">
      <c r="A9300" t="s">
        <v>34868</v>
      </c>
      <c r="B9300">
        <v>1</v>
      </c>
      <c r="C9300" t="s">
        <v>78</v>
      </c>
      <c r="D9300" t="s">
        <v>92</v>
      </c>
      <c r="E9300" t="s">
        <v>34869</v>
      </c>
      <c r="F9300" t="s">
        <v>4991</v>
      </c>
      <c r="G9300" t="s">
        <v>71</v>
      </c>
      <c r="H9300" t="s">
        <v>129</v>
      </c>
      <c r="I9300" t="s">
        <v>22</v>
      </c>
      <c r="J9300" t="s">
        <v>141</v>
      </c>
      <c r="K9300" t="s">
        <v>34870</v>
      </c>
      <c r="L9300" t="s">
        <v>34871</v>
      </c>
      <c r="M9300">
        <v>2.8708333330000002</v>
      </c>
      <c r="N9300">
        <v>0</v>
      </c>
      <c r="O9300">
        <v>0</v>
      </c>
      <c r="P9300">
        <v>0</v>
      </c>
      <c r="Q9300">
        <v>1</v>
      </c>
      <c r="R9300">
        <v>0</v>
      </c>
      <c r="S9300">
        <v>0</v>
      </c>
      <c r="T9300">
        <v>0</v>
      </c>
      <c r="U9300">
        <v>2.8708330000000002</v>
      </c>
    </row>
    <row r="9301" spans="1:21" x14ac:dyDescent="0.25">
      <c r="A9301" t="s">
        <v>34872</v>
      </c>
      <c r="B9301">
        <v>1</v>
      </c>
      <c r="C9301" t="s">
        <v>78</v>
      </c>
      <c r="D9301" t="s">
        <v>92</v>
      </c>
      <c r="E9301" t="s">
        <v>34873</v>
      </c>
      <c r="F9301" t="s">
        <v>4991</v>
      </c>
      <c r="G9301" t="s">
        <v>71</v>
      </c>
      <c r="H9301" t="s">
        <v>129</v>
      </c>
      <c r="I9301" t="s">
        <v>22</v>
      </c>
      <c r="J9301" t="s">
        <v>141</v>
      </c>
      <c r="K9301" t="s">
        <v>34874</v>
      </c>
      <c r="L9301" t="s">
        <v>34875</v>
      </c>
      <c r="M9301">
        <v>4.7530555550000004</v>
      </c>
      <c r="N9301">
        <v>0</v>
      </c>
      <c r="O9301">
        <v>0</v>
      </c>
      <c r="P9301">
        <v>0</v>
      </c>
      <c r="Q9301">
        <v>1</v>
      </c>
      <c r="R9301">
        <v>0</v>
      </c>
      <c r="S9301">
        <v>0</v>
      </c>
      <c r="T9301">
        <v>0</v>
      </c>
      <c r="U9301">
        <v>4.7530559999999999</v>
      </c>
    </row>
    <row r="9302" spans="1:21" x14ac:dyDescent="0.25">
      <c r="A9302" t="s">
        <v>34876</v>
      </c>
      <c r="B9302">
        <v>1</v>
      </c>
      <c r="C9302" t="s">
        <v>78</v>
      </c>
      <c r="D9302" t="s">
        <v>92</v>
      </c>
      <c r="E9302" t="s">
        <v>34877</v>
      </c>
      <c r="F9302" t="s">
        <v>4991</v>
      </c>
      <c r="G9302" t="s">
        <v>71</v>
      </c>
      <c r="H9302" t="s">
        <v>129</v>
      </c>
      <c r="I9302" t="s">
        <v>22</v>
      </c>
      <c r="J9302" t="s">
        <v>141</v>
      </c>
      <c r="K9302" t="s">
        <v>34878</v>
      </c>
      <c r="L9302" t="s">
        <v>34879</v>
      </c>
      <c r="M9302">
        <v>0.66361111100000003</v>
      </c>
      <c r="N9302">
        <v>0</v>
      </c>
      <c r="O9302">
        <v>0</v>
      </c>
      <c r="P9302">
        <v>0</v>
      </c>
      <c r="Q9302">
        <v>1</v>
      </c>
      <c r="R9302">
        <v>0</v>
      </c>
      <c r="S9302">
        <v>0</v>
      </c>
      <c r="T9302">
        <v>0</v>
      </c>
      <c r="U9302">
        <v>0.66361099999999995</v>
      </c>
    </row>
    <row r="9303" spans="1:21" x14ac:dyDescent="0.25">
      <c r="A9303" t="s">
        <v>34880</v>
      </c>
      <c r="B9303">
        <v>1</v>
      </c>
      <c r="C9303" t="s">
        <v>78</v>
      </c>
      <c r="D9303" t="s">
        <v>103</v>
      </c>
      <c r="E9303" t="s">
        <v>34881</v>
      </c>
      <c r="F9303" t="s">
        <v>150</v>
      </c>
      <c r="G9303" t="s">
        <v>72</v>
      </c>
      <c r="H9303" t="s">
        <v>129</v>
      </c>
      <c r="I9303" t="s">
        <v>22</v>
      </c>
      <c r="J9303" t="s">
        <v>141</v>
      </c>
      <c r="K9303" t="s">
        <v>34882</v>
      </c>
      <c r="L9303" t="s">
        <v>34883</v>
      </c>
      <c r="M9303">
        <v>1.497777777</v>
      </c>
      <c r="N9303">
        <v>0</v>
      </c>
      <c r="O9303">
        <v>0</v>
      </c>
      <c r="P9303">
        <v>1</v>
      </c>
      <c r="Q9303">
        <v>0</v>
      </c>
      <c r="R9303">
        <v>0</v>
      </c>
      <c r="S9303">
        <v>0</v>
      </c>
      <c r="T9303">
        <v>1.4977780000000001</v>
      </c>
      <c r="U9303">
        <v>0</v>
      </c>
    </row>
    <row r="9304" spans="1:21" x14ac:dyDescent="0.25">
      <c r="A9304" t="s">
        <v>34884</v>
      </c>
      <c r="B9304">
        <v>1</v>
      </c>
      <c r="C9304" t="s">
        <v>78</v>
      </c>
      <c r="D9304" t="s">
        <v>104</v>
      </c>
      <c r="E9304" t="s">
        <v>34885</v>
      </c>
      <c r="F9304" t="s">
        <v>140</v>
      </c>
      <c r="G9304" t="s">
        <v>72</v>
      </c>
      <c r="H9304" t="s">
        <v>129</v>
      </c>
      <c r="I9304" t="s">
        <v>22</v>
      </c>
      <c r="J9304" t="s">
        <v>141</v>
      </c>
      <c r="K9304" t="s">
        <v>34886</v>
      </c>
      <c r="L9304" t="s">
        <v>34887</v>
      </c>
      <c r="M9304">
        <v>0.84944444399999997</v>
      </c>
      <c r="N9304">
        <v>0</v>
      </c>
      <c r="O9304">
        <v>0</v>
      </c>
      <c r="P9304">
        <v>3</v>
      </c>
      <c r="Q9304">
        <v>0</v>
      </c>
      <c r="R9304">
        <v>0</v>
      </c>
      <c r="S9304">
        <v>0</v>
      </c>
      <c r="T9304">
        <v>2.548333</v>
      </c>
      <c r="U9304">
        <v>0</v>
      </c>
    </row>
    <row r="9305" spans="1:21" x14ac:dyDescent="0.25">
      <c r="A9305" t="s">
        <v>34888</v>
      </c>
      <c r="B9305">
        <v>1</v>
      </c>
      <c r="C9305" t="s">
        <v>79</v>
      </c>
      <c r="D9305" t="s">
        <v>116</v>
      </c>
      <c r="E9305" t="s">
        <v>34889</v>
      </c>
      <c r="F9305" t="s">
        <v>128</v>
      </c>
      <c r="G9305" t="s">
        <v>71</v>
      </c>
      <c r="H9305" t="s">
        <v>129</v>
      </c>
      <c r="I9305" t="s">
        <v>22</v>
      </c>
      <c r="J9305" t="s">
        <v>130</v>
      </c>
      <c r="K9305" t="s">
        <v>34890</v>
      </c>
      <c r="L9305" t="s">
        <v>34891</v>
      </c>
      <c r="M9305">
        <v>6.4889675000000002</v>
      </c>
      <c r="N9305">
        <v>0</v>
      </c>
      <c r="O9305">
        <v>0</v>
      </c>
      <c r="P9305">
        <v>0</v>
      </c>
      <c r="Q9305">
        <v>5</v>
      </c>
      <c r="R9305">
        <v>0</v>
      </c>
      <c r="S9305">
        <v>0</v>
      </c>
      <c r="T9305">
        <v>0</v>
      </c>
      <c r="U9305">
        <v>32.444837999999997</v>
      </c>
    </row>
    <row r="9306" spans="1:21" x14ac:dyDescent="0.25">
      <c r="A9306" t="s">
        <v>34892</v>
      </c>
      <c r="B9306">
        <v>1</v>
      </c>
      <c r="C9306" t="s">
        <v>79</v>
      </c>
      <c r="D9306" t="s">
        <v>116</v>
      </c>
      <c r="E9306" t="s">
        <v>34893</v>
      </c>
      <c r="F9306" t="s">
        <v>5012</v>
      </c>
      <c r="G9306" t="s">
        <v>72</v>
      </c>
      <c r="H9306" t="s">
        <v>129</v>
      </c>
      <c r="I9306" t="s">
        <v>22</v>
      </c>
      <c r="J9306" t="s">
        <v>141</v>
      </c>
      <c r="K9306" t="s">
        <v>34894</v>
      </c>
      <c r="L9306" t="s">
        <v>34895</v>
      </c>
      <c r="M9306">
        <v>1.507777777</v>
      </c>
      <c r="N9306">
        <v>0</v>
      </c>
      <c r="O9306">
        <v>0</v>
      </c>
      <c r="P9306">
        <v>2</v>
      </c>
      <c r="Q9306">
        <v>15</v>
      </c>
      <c r="R9306">
        <v>0</v>
      </c>
      <c r="S9306">
        <v>0</v>
      </c>
      <c r="T9306">
        <v>3.0155560000000001</v>
      </c>
      <c r="U9306">
        <v>22.616667</v>
      </c>
    </row>
    <row r="9307" spans="1:21" x14ac:dyDescent="0.25">
      <c r="A9307" t="s">
        <v>34896</v>
      </c>
      <c r="B9307">
        <v>1</v>
      </c>
      <c r="C9307" t="s">
        <v>79</v>
      </c>
      <c r="D9307" t="s">
        <v>115</v>
      </c>
      <c r="E9307" t="s">
        <v>34897</v>
      </c>
      <c r="F9307" t="s">
        <v>4991</v>
      </c>
      <c r="G9307" t="s">
        <v>71</v>
      </c>
      <c r="H9307" t="s">
        <v>129</v>
      </c>
      <c r="I9307" t="s">
        <v>22</v>
      </c>
      <c r="J9307" t="s">
        <v>141</v>
      </c>
      <c r="K9307" t="s">
        <v>34898</v>
      </c>
      <c r="L9307" t="s">
        <v>34899</v>
      </c>
      <c r="M9307">
        <v>2.028888888</v>
      </c>
      <c r="N9307">
        <v>0</v>
      </c>
      <c r="O9307">
        <v>0</v>
      </c>
      <c r="P9307">
        <v>0</v>
      </c>
      <c r="Q9307">
        <v>1</v>
      </c>
      <c r="R9307">
        <v>0</v>
      </c>
      <c r="S9307">
        <v>0</v>
      </c>
      <c r="T9307">
        <v>0</v>
      </c>
      <c r="U9307">
        <v>2.0288889999999999</v>
      </c>
    </row>
    <row r="9308" spans="1:21" x14ac:dyDescent="0.25">
      <c r="A9308" t="s">
        <v>34900</v>
      </c>
      <c r="B9308">
        <v>1</v>
      </c>
      <c r="C9308" t="s">
        <v>78</v>
      </c>
      <c r="D9308" t="s">
        <v>81</v>
      </c>
      <c r="E9308" t="s">
        <v>1794</v>
      </c>
      <c r="F9308" t="s">
        <v>2199</v>
      </c>
      <c r="G9308" t="s">
        <v>71</v>
      </c>
      <c r="H9308" t="s">
        <v>129</v>
      </c>
      <c r="I9308" t="s">
        <v>22</v>
      </c>
      <c r="J9308" t="s">
        <v>141</v>
      </c>
      <c r="K9308" t="s">
        <v>34901</v>
      </c>
      <c r="L9308" t="s">
        <v>34902</v>
      </c>
      <c r="M9308">
        <v>6.8111111109999998</v>
      </c>
      <c r="N9308">
        <v>0</v>
      </c>
      <c r="O9308">
        <v>0</v>
      </c>
      <c r="P9308">
        <v>1</v>
      </c>
      <c r="Q9308">
        <v>26</v>
      </c>
      <c r="R9308">
        <v>0</v>
      </c>
      <c r="S9308">
        <v>0</v>
      </c>
      <c r="T9308">
        <v>6.8111110000000004</v>
      </c>
      <c r="U9308">
        <v>177.08888899999999</v>
      </c>
    </row>
    <row r="9309" spans="1:21" x14ac:dyDescent="0.25">
      <c r="A9309" t="s">
        <v>34903</v>
      </c>
      <c r="B9309">
        <v>1</v>
      </c>
      <c r="C9309" t="s">
        <v>78</v>
      </c>
      <c r="D9309" t="s">
        <v>91</v>
      </c>
      <c r="E9309" t="s">
        <v>34904</v>
      </c>
      <c r="F9309" t="s">
        <v>4986</v>
      </c>
      <c r="G9309" t="s">
        <v>71</v>
      </c>
      <c r="H9309" t="s">
        <v>129</v>
      </c>
      <c r="I9309" t="s">
        <v>22</v>
      </c>
      <c r="J9309" t="s">
        <v>141</v>
      </c>
      <c r="K9309" t="s">
        <v>34905</v>
      </c>
      <c r="L9309" t="s">
        <v>34906</v>
      </c>
      <c r="M9309">
        <v>1.2111111109999999</v>
      </c>
      <c r="N9309">
        <v>0</v>
      </c>
      <c r="O9309">
        <v>0</v>
      </c>
      <c r="P9309">
        <v>0</v>
      </c>
      <c r="Q9309">
        <v>1</v>
      </c>
      <c r="R9309">
        <v>0</v>
      </c>
      <c r="S9309">
        <v>0</v>
      </c>
      <c r="T9309">
        <v>0</v>
      </c>
      <c r="U9309">
        <v>1.211111</v>
      </c>
    </row>
    <row r="9310" spans="1:21" x14ac:dyDescent="0.25">
      <c r="A9310" t="s">
        <v>34907</v>
      </c>
      <c r="B9310">
        <v>1</v>
      </c>
      <c r="C9310" t="s">
        <v>79</v>
      </c>
      <c r="D9310" t="s">
        <v>125</v>
      </c>
      <c r="E9310" t="s">
        <v>34908</v>
      </c>
      <c r="F9310" t="s">
        <v>5470</v>
      </c>
      <c r="G9310" t="s">
        <v>71</v>
      </c>
      <c r="H9310" t="s">
        <v>129</v>
      </c>
      <c r="I9310" t="s">
        <v>22</v>
      </c>
      <c r="J9310" t="s">
        <v>141</v>
      </c>
      <c r="K9310" t="s">
        <v>34909</v>
      </c>
      <c r="L9310" t="s">
        <v>34910</v>
      </c>
      <c r="M9310">
        <v>4.8797222219999998</v>
      </c>
      <c r="N9310">
        <v>0</v>
      </c>
      <c r="O9310">
        <v>0</v>
      </c>
      <c r="P9310">
        <v>1</v>
      </c>
      <c r="Q9310">
        <v>69</v>
      </c>
      <c r="R9310">
        <v>0</v>
      </c>
      <c r="S9310">
        <v>0</v>
      </c>
      <c r="T9310">
        <v>4.8797220000000001</v>
      </c>
      <c r="U9310">
        <v>336.70083299999999</v>
      </c>
    </row>
    <row r="9311" spans="1:21" x14ac:dyDescent="0.25">
      <c r="A9311" t="s">
        <v>34911</v>
      </c>
      <c r="B9311">
        <v>1</v>
      </c>
      <c r="C9311" t="s">
        <v>79</v>
      </c>
      <c r="D9311" t="s">
        <v>125</v>
      </c>
      <c r="E9311" t="s">
        <v>34908</v>
      </c>
      <c r="F9311" t="s">
        <v>4986</v>
      </c>
      <c r="G9311" t="s">
        <v>71</v>
      </c>
      <c r="H9311" t="s">
        <v>129</v>
      </c>
      <c r="I9311" t="s">
        <v>22</v>
      </c>
      <c r="J9311" t="s">
        <v>141</v>
      </c>
      <c r="K9311" t="s">
        <v>34912</v>
      </c>
      <c r="L9311" t="s">
        <v>34913</v>
      </c>
      <c r="M9311">
        <v>1.9341666660000001</v>
      </c>
      <c r="N9311">
        <v>0</v>
      </c>
      <c r="O9311">
        <v>0</v>
      </c>
      <c r="P9311">
        <v>1</v>
      </c>
      <c r="Q9311">
        <v>69</v>
      </c>
      <c r="R9311">
        <v>0</v>
      </c>
      <c r="S9311">
        <v>0</v>
      </c>
      <c r="T9311">
        <v>1.934167</v>
      </c>
      <c r="U9311">
        <v>133.45750000000001</v>
      </c>
    </row>
    <row r="9312" spans="1:21" x14ac:dyDescent="0.25">
      <c r="A9312" t="s">
        <v>34914</v>
      </c>
      <c r="B9312">
        <v>1</v>
      </c>
      <c r="C9312" t="s">
        <v>78</v>
      </c>
      <c r="D9312" t="s">
        <v>107</v>
      </c>
      <c r="E9312" t="s">
        <v>34915</v>
      </c>
      <c r="F9312" t="s">
        <v>6310</v>
      </c>
      <c r="G9312" t="s">
        <v>71</v>
      </c>
      <c r="H9312" t="s">
        <v>129</v>
      </c>
      <c r="I9312" t="s">
        <v>22</v>
      </c>
      <c r="J9312" t="s">
        <v>141</v>
      </c>
      <c r="K9312" t="s">
        <v>34916</v>
      </c>
      <c r="L9312" t="s">
        <v>34917</v>
      </c>
      <c r="M9312">
        <v>1.1813888880000001</v>
      </c>
      <c r="N9312">
        <v>0</v>
      </c>
      <c r="O9312">
        <v>0</v>
      </c>
      <c r="P9312">
        <v>1</v>
      </c>
      <c r="Q9312">
        <v>53</v>
      </c>
      <c r="R9312">
        <v>0</v>
      </c>
      <c r="S9312">
        <v>0</v>
      </c>
      <c r="T9312">
        <v>1.181389</v>
      </c>
      <c r="U9312">
        <v>62.613610999999999</v>
      </c>
    </row>
    <row r="9313" spans="1:21" x14ac:dyDescent="0.25">
      <c r="A9313" t="s">
        <v>34918</v>
      </c>
      <c r="B9313">
        <v>1</v>
      </c>
      <c r="C9313" t="s">
        <v>78</v>
      </c>
      <c r="D9313" t="s">
        <v>107</v>
      </c>
      <c r="E9313" t="s">
        <v>34919</v>
      </c>
      <c r="F9313" t="s">
        <v>4991</v>
      </c>
      <c r="G9313" t="s">
        <v>71</v>
      </c>
      <c r="H9313" t="s">
        <v>129</v>
      </c>
      <c r="I9313" t="s">
        <v>22</v>
      </c>
      <c r="J9313" t="s">
        <v>141</v>
      </c>
      <c r="K9313" t="s">
        <v>34920</v>
      </c>
      <c r="L9313" t="s">
        <v>34921</v>
      </c>
      <c r="M9313">
        <v>5.3833333330000004</v>
      </c>
      <c r="N9313">
        <v>0</v>
      </c>
      <c r="O9313">
        <v>0</v>
      </c>
      <c r="P9313">
        <v>0</v>
      </c>
      <c r="Q9313">
        <v>1</v>
      </c>
      <c r="R9313">
        <v>0</v>
      </c>
      <c r="S9313">
        <v>0</v>
      </c>
      <c r="T9313">
        <v>0</v>
      </c>
      <c r="U9313">
        <v>5.3833330000000004</v>
      </c>
    </row>
    <row r="9314" spans="1:21" x14ac:dyDescent="0.25">
      <c r="A9314" t="s">
        <v>34922</v>
      </c>
      <c r="B9314">
        <v>1</v>
      </c>
      <c r="C9314" t="s">
        <v>79</v>
      </c>
      <c r="D9314" t="s">
        <v>124</v>
      </c>
      <c r="E9314" t="s">
        <v>32972</v>
      </c>
      <c r="F9314" t="s">
        <v>4991</v>
      </c>
      <c r="G9314" t="s">
        <v>71</v>
      </c>
      <c r="H9314" t="s">
        <v>129</v>
      </c>
      <c r="I9314" t="s">
        <v>22</v>
      </c>
      <c r="J9314" t="s">
        <v>141</v>
      </c>
      <c r="K9314" t="s">
        <v>34923</v>
      </c>
      <c r="L9314" t="s">
        <v>34924</v>
      </c>
      <c r="M9314">
        <v>5.2758333329999996</v>
      </c>
      <c r="N9314">
        <v>0</v>
      </c>
      <c r="O9314">
        <v>0</v>
      </c>
      <c r="P9314">
        <v>0</v>
      </c>
      <c r="Q9314">
        <v>1</v>
      </c>
      <c r="R9314">
        <v>0</v>
      </c>
      <c r="S9314">
        <v>0</v>
      </c>
      <c r="T9314">
        <v>0</v>
      </c>
      <c r="U9314">
        <v>5.2758330000000004</v>
      </c>
    </row>
    <row r="9315" spans="1:21" x14ac:dyDescent="0.25">
      <c r="A9315" t="s">
        <v>34925</v>
      </c>
      <c r="B9315">
        <v>1</v>
      </c>
      <c r="C9315" t="s">
        <v>79</v>
      </c>
      <c r="D9315" t="s">
        <v>112</v>
      </c>
      <c r="E9315" t="s">
        <v>34926</v>
      </c>
      <c r="F9315" t="s">
        <v>4996</v>
      </c>
      <c r="G9315" t="s">
        <v>71</v>
      </c>
      <c r="H9315" t="s">
        <v>129</v>
      </c>
      <c r="I9315" t="s">
        <v>22</v>
      </c>
      <c r="J9315" t="s">
        <v>141</v>
      </c>
      <c r="K9315" t="s">
        <v>34927</v>
      </c>
      <c r="L9315" t="s">
        <v>34928</v>
      </c>
      <c r="M9315">
        <v>1.8430555550000001</v>
      </c>
      <c r="N9315">
        <v>0</v>
      </c>
      <c r="O9315">
        <v>0</v>
      </c>
      <c r="P9315">
        <v>0</v>
      </c>
      <c r="Q9315">
        <v>31</v>
      </c>
      <c r="R9315">
        <v>0</v>
      </c>
      <c r="S9315">
        <v>0</v>
      </c>
      <c r="T9315">
        <v>0</v>
      </c>
      <c r="U9315">
        <v>57.134721999999996</v>
      </c>
    </row>
    <row r="9316" spans="1:21" x14ac:dyDescent="0.25">
      <c r="A9316" t="s">
        <v>34929</v>
      </c>
      <c r="B9316">
        <v>1</v>
      </c>
      <c r="C9316" t="s">
        <v>79</v>
      </c>
      <c r="D9316" t="s">
        <v>112</v>
      </c>
      <c r="E9316" t="s">
        <v>34926</v>
      </c>
      <c r="F9316" t="s">
        <v>4986</v>
      </c>
      <c r="G9316" t="s">
        <v>71</v>
      </c>
      <c r="H9316" t="s">
        <v>129</v>
      </c>
      <c r="I9316" t="s">
        <v>22</v>
      </c>
      <c r="J9316" t="s">
        <v>141</v>
      </c>
      <c r="K9316" t="s">
        <v>34930</v>
      </c>
      <c r="L9316" t="s">
        <v>34931</v>
      </c>
      <c r="M9316">
        <v>2.6188888879999999</v>
      </c>
      <c r="N9316">
        <v>0</v>
      </c>
      <c r="O9316">
        <v>0</v>
      </c>
      <c r="P9316">
        <v>0</v>
      </c>
      <c r="Q9316">
        <v>31</v>
      </c>
      <c r="R9316">
        <v>0</v>
      </c>
      <c r="S9316">
        <v>0</v>
      </c>
      <c r="T9316">
        <v>0</v>
      </c>
      <c r="U9316">
        <v>81.185556000000005</v>
      </c>
    </row>
    <row r="9317" spans="1:21" x14ac:dyDescent="0.25">
      <c r="A9317" t="s">
        <v>34932</v>
      </c>
      <c r="B9317">
        <v>1</v>
      </c>
      <c r="C9317" t="s">
        <v>79</v>
      </c>
      <c r="D9317" t="s">
        <v>114</v>
      </c>
      <c r="E9317" t="s">
        <v>31508</v>
      </c>
      <c r="F9317" t="s">
        <v>5110</v>
      </c>
      <c r="G9317" t="s">
        <v>72</v>
      </c>
      <c r="H9317" t="s">
        <v>129</v>
      </c>
      <c r="I9317" t="s">
        <v>24</v>
      </c>
      <c r="J9317" t="s">
        <v>141</v>
      </c>
      <c r="K9317" t="s">
        <v>34933</v>
      </c>
      <c r="L9317" t="s">
        <v>34934</v>
      </c>
      <c r="M9317">
        <v>1.9002777769999999</v>
      </c>
      <c r="N9317">
        <v>0</v>
      </c>
      <c r="O9317">
        <v>0</v>
      </c>
      <c r="P9317">
        <v>0</v>
      </c>
      <c r="Q9317">
        <v>17</v>
      </c>
      <c r="R9317">
        <v>0</v>
      </c>
      <c r="S9317">
        <v>0</v>
      </c>
      <c r="T9317">
        <v>0</v>
      </c>
      <c r="U9317">
        <v>32.304721999999998</v>
      </c>
    </row>
    <row r="9318" spans="1:21" x14ac:dyDescent="0.25">
      <c r="A9318" t="s">
        <v>34935</v>
      </c>
      <c r="B9318">
        <v>1</v>
      </c>
      <c r="C9318" t="s">
        <v>79</v>
      </c>
      <c r="D9318" t="s">
        <v>114</v>
      </c>
      <c r="E9318" t="s">
        <v>2278</v>
      </c>
      <c r="F9318" t="s">
        <v>5012</v>
      </c>
      <c r="G9318" t="s">
        <v>72</v>
      </c>
      <c r="H9318" t="s">
        <v>129</v>
      </c>
      <c r="I9318" t="s">
        <v>22</v>
      </c>
      <c r="J9318" t="s">
        <v>141</v>
      </c>
      <c r="K9318" t="s">
        <v>34936</v>
      </c>
      <c r="L9318" t="s">
        <v>34937</v>
      </c>
      <c r="M9318">
        <v>1.3122222219999999</v>
      </c>
      <c r="N9318">
        <v>0</v>
      </c>
      <c r="O9318">
        <v>0</v>
      </c>
      <c r="P9318">
        <v>1</v>
      </c>
      <c r="Q9318">
        <v>127</v>
      </c>
      <c r="R9318">
        <v>0</v>
      </c>
      <c r="S9318">
        <v>0</v>
      </c>
      <c r="T9318">
        <v>1.312222</v>
      </c>
      <c r="U9318">
        <v>166.65222199999999</v>
      </c>
    </row>
    <row r="9319" spans="1:21" x14ac:dyDescent="0.25">
      <c r="A9319" t="s">
        <v>34938</v>
      </c>
      <c r="B9319">
        <v>1</v>
      </c>
      <c r="C9319" t="s">
        <v>79</v>
      </c>
      <c r="D9319" t="s">
        <v>114</v>
      </c>
      <c r="E9319" t="s">
        <v>2278</v>
      </c>
      <c r="F9319" t="s">
        <v>5012</v>
      </c>
      <c r="G9319" t="s">
        <v>72</v>
      </c>
      <c r="H9319" t="s">
        <v>129</v>
      </c>
      <c r="I9319" t="s">
        <v>22</v>
      </c>
      <c r="J9319" t="s">
        <v>141</v>
      </c>
      <c r="K9319" t="s">
        <v>34939</v>
      </c>
      <c r="L9319" t="s">
        <v>34940</v>
      </c>
      <c r="M9319">
        <v>1.274444444</v>
      </c>
      <c r="N9319">
        <v>0</v>
      </c>
      <c r="O9319">
        <v>0</v>
      </c>
      <c r="P9319">
        <v>1</v>
      </c>
      <c r="Q9319">
        <v>127</v>
      </c>
      <c r="R9319">
        <v>0</v>
      </c>
      <c r="S9319">
        <v>0</v>
      </c>
      <c r="T9319">
        <v>1.2744439999999999</v>
      </c>
      <c r="U9319">
        <v>161.854444</v>
      </c>
    </row>
    <row r="9320" spans="1:21" x14ac:dyDescent="0.25">
      <c r="A9320" t="s">
        <v>34941</v>
      </c>
      <c r="B9320">
        <v>1</v>
      </c>
      <c r="C9320" t="s">
        <v>78</v>
      </c>
      <c r="D9320" t="s">
        <v>102</v>
      </c>
      <c r="E9320" t="s">
        <v>34942</v>
      </c>
      <c r="F9320" t="s">
        <v>128</v>
      </c>
      <c r="G9320" t="s">
        <v>71</v>
      </c>
      <c r="H9320" t="s">
        <v>129</v>
      </c>
      <c r="I9320" t="s">
        <v>22</v>
      </c>
      <c r="J9320" t="s">
        <v>130</v>
      </c>
      <c r="K9320" t="s">
        <v>34943</v>
      </c>
      <c r="L9320" t="s">
        <v>34944</v>
      </c>
      <c r="M9320">
        <v>4.2858333330000002</v>
      </c>
      <c r="N9320">
        <v>0</v>
      </c>
      <c r="O9320">
        <v>0</v>
      </c>
      <c r="P9320">
        <v>1</v>
      </c>
      <c r="Q9320">
        <v>83</v>
      </c>
      <c r="R9320">
        <v>0</v>
      </c>
      <c r="S9320">
        <v>0</v>
      </c>
      <c r="T9320">
        <v>4.2858330000000002</v>
      </c>
      <c r="U9320">
        <v>355.72416700000002</v>
      </c>
    </row>
    <row r="9321" spans="1:21" x14ac:dyDescent="0.25">
      <c r="A9321" t="s">
        <v>34945</v>
      </c>
      <c r="B9321">
        <v>1</v>
      </c>
      <c r="C9321" t="s">
        <v>78</v>
      </c>
      <c r="D9321" t="s">
        <v>102</v>
      </c>
      <c r="E9321" t="s">
        <v>34946</v>
      </c>
      <c r="F9321" t="s">
        <v>4991</v>
      </c>
      <c r="G9321" t="s">
        <v>71</v>
      </c>
      <c r="H9321" t="s">
        <v>129</v>
      </c>
      <c r="I9321" t="s">
        <v>22</v>
      </c>
      <c r="J9321" t="s">
        <v>141</v>
      </c>
      <c r="K9321" t="s">
        <v>34947</v>
      </c>
      <c r="L9321" t="s">
        <v>34948</v>
      </c>
      <c r="M9321">
        <v>1.902222222</v>
      </c>
      <c r="N9321">
        <v>0</v>
      </c>
      <c r="O9321">
        <v>0</v>
      </c>
      <c r="P9321">
        <v>0</v>
      </c>
      <c r="Q9321">
        <v>1</v>
      </c>
      <c r="R9321">
        <v>0</v>
      </c>
      <c r="S9321">
        <v>0</v>
      </c>
      <c r="T9321">
        <v>0</v>
      </c>
      <c r="U9321">
        <v>1.9022220000000001</v>
      </c>
    </row>
    <row r="9322" spans="1:21" x14ac:dyDescent="0.25">
      <c r="A9322" t="s">
        <v>34949</v>
      </c>
      <c r="B9322">
        <v>1</v>
      </c>
      <c r="C9322" t="s">
        <v>78</v>
      </c>
      <c r="D9322" t="s">
        <v>81</v>
      </c>
      <c r="E9322" t="s">
        <v>34950</v>
      </c>
      <c r="F9322" t="s">
        <v>4991</v>
      </c>
      <c r="G9322" t="s">
        <v>71</v>
      </c>
      <c r="H9322" t="s">
        <v>129</v>
      </c>
      <c r="I9322" t="s">
        <v>22</v>
      </c>
      <c r="J9322" t="s">
        <v>141</v>
      </c>
      <c r="K9322" t="s">
        <v>34951</v>
      </c>
      <c r="L9322" t="s">
        <v>34952</v>
      </c>
      <c r="M9322">
        <v>2.134166666</v>
      </c>
      <c r="N9322">
        <v>0</v>
      </c>
      <c r="O9322">
        <v>6</v>
      </c>
      <c r="P9322">
        <v>0</v>
      </c>
      <c r="Q9322">
        <v>0</v>
      </c>
      <c r="R9322">
        <v>0</v>
      </c>
      <c r="S9322">
        <v>12.805</v>
      </c>
      <c r="T9322">
        <v>0</v>
      </c>
      <c r="U9322">
        <v>0</v>
      </c>
    </row>
    <row r="9323" spans="1:21" x14ac:dyDescent="0.25">
      <c r="A9323" t="s">
        <v>34953</v>
      </c>
      <c r="B9323">
        <v>1</v>
      </c>
      <c r="C9323" t="s">
        <v>78</v>
      </c>
      <c r="D9323" t="s">
        <v>92</v>
      </c>
      <c r="E9323" t="s">
        <v>6374</v>
      </c>
      <c r="F9323" t="s">
        <v>140</v>
      </c>
      <c r="G9323" t="s">
        <v>72</v>
      </c>
      <c r="H9323" t="s">
        <v>168</v>
      </c>
      <c r="I9323" t="s">
        <v>22</v>
      </c>
      <c r="J9323" t="s">
        <v>141</v>
      </c>
      <c r="K9323" t="s">
        <v>34954</v>
      </c>
      <c r="L9323" t="s">
        <v>28597</v>
      </c>
      <c r="M9323">
        <v>2.6944444000000001E-2</v>
      </c>
      <c r="N9323">
        <v>1</v>
      </c>
      <c r="O9323">
        <v>0</v>
      </c>
      <c r="P9323">
        <v>156</v>
      </c>
      <c r="Q9323">
        <v>4035</v>
      </c>
      <c r="R9323">
        <v>2.6943999999999999E-2</v>
      </c>
      <c r="S9323">
        <v>0</v>
      </c>
      <c r="T9323">
        <v>4.2033329999999998</v>
      </c>
      <c r="U9323">
        <v>108.720832</v>
      </c>
    </row>
    <row r="9324" spans="1:21" x14ac:dyDescent="0.25">
      <c r="A9324" t="s">
        <v>34955</v>
      </c>
      <c r="B9324">
        <v>1</v>
      </c>
      <c r="C9324" t="s">
        <v>78</v>
      </c>
      <c r="D9324" t="s">
        <v>99</v>
      </c>
      <c r="E9324" t="s">
        <v>34956</v>
      </c>
      <c r="F9324" t="s">
        <v>4991</v>
      </c>
      <c r="G9324" t="s">
        <v>71</v>
      </c>
      <c r="H9324" t="s">
        <v>129</v>
      </c>
      <c r="I9324" t="s">
        <v>22</v>
      </c>
      <c r="J9324" t="s">
        <v>141</v>
      </c>
      <c r="K9324" t="s">
        <v>34957</v>
      </c>
      <c r="L9324" t="s">
        <v>34958</v>
      </c>
      <c r="M9324">
        <v>1.6427777770000001</v>
      </c>
      <c r="N9324">
        <v>0</v>
      </c>
      <c r="O9324">
        <v>1</v>
      </c>
      <c r="P9324">
        <v>0</v>
      </c>
      <c r="Q9324">
        <v>0</v>
      </c>
      <c r="R9324">
        <v>0</v>
      </c>
      <c r="S9324">
        <v>1.6427780000000001</v>
      </c>
      <c r="T9324">
        <v>0</v>
      </c>
      <c r="U9324">
        <v>0</v>
      </c>
    </row>
    <row r="9325" spans="1:21" x14ac:dyDescent="0.25">
      <c r="A9325" t="s">
        <v>34959</v>
      </c>
      <c r="B9325">
        <v>1</v>
      </c>
      <c r="C9325" t="s">
        <v>79</v>
      </c>
      <c r="D9325" t="s">
        <v>109</v>
      </c>
      <c r="E9325" t="s">
        <v>34960</v>
      </c>
      <c r="F9325" t="s">
        <v>140</v>
      </c>
      <c r="G9325" t="s">
        <v>72</v>
      </c>
      <c r="H9325" t="s">
        <v>168</v>
      </c>
      <c r="I9325" t="s">
        <v>22</v>
      </c>
      <c r="J9325" t="s">
        <v>141</v>
      </c>
      <c r="K9325" t="s">
        <v>34961</v>
      </c>
      <c r="L9325" t="s">
        <v>34962</v>
      </c>
      <c r="M9325">
        <v>3.7777776999999998E-2</v>
      </c>
      <c r="N9325">
        <v>42</v>
      </c>
      <c r="O9325">
        <v>2218</v>
      </c>
      <c r="P9325">
        <v>376</v>
      </c>
      <c r="Q9325">
        <v>850</v>
      </c>
      <c r="R9325">
        <v>1.586667</v>
      </c>
      <c r="S9325">
        <v>83.791109000000006</v>
      </c>
      <c r="T9325">
        <v>14.204444000000001</v>
      </c>
      <c r="U9325">
        <v>32.111109999999996</v>
      </c>
    </row>
    <row r="9326" spans="1:21" x14ac:dyDescent="0.25">
      <c r="A9326" t="s">
        <v>34963</v>
      </c>
      <c r="B9326">
        <v>1</v>
      </c>
      <c r="C9326" t="s">
        <v>79</v>
      </c>
      <c r="D9326" t="s">
        <v>109</v>
      </c>
      <c r="E9326" t="s">
        <v>34960</v>
      </c>
      <c r="F9326" t="s">
        <v>140</v>
      </c>
      <c r="G9326" t="s">
        <v>72</v>
      </c>
      <c r="H9326" t="s">
        <v>129</v>
      </c>
      <c r="I9326" t="s">
        <v>22</v>
      </c>
      <c r="J9326" t="s">
        <v>141</v>
      </c>
      <c r="K9326" t="s">
        <v>34964</v>
      </c>
      <c r="L9326" t="s">
        <v>18824</v>
      </c>
      <c r="M9326">
        <v>0.62222222199999999</v>
      </c>
      <c r="N9326">
        <v>42</v>
      </c>
      <c r="O9326">
        <v>2218</v>
      </c>
      <c r="P9326">
        <v>376</v>
      </c>
      <c r="Q9326">
        <v>850</v>
      </c>
      <c r="R9326">
        <v>26.133333</v>
      </c>
      <c r="S9326">
        <v>1380.088888</v>
      </c>
      <c r="T9326">
        <v>233.955555</v>
      </c>
      <c r="U9326">
        <v>528.88888899999995</v>
      </c>
    </row>
    <row r="9327" spans="1:21" x14ac:dyDescent="0.25">
      <c r="A9327" t="s">
        <v>34965</v>
      </c>
      <c r="B9327">
        <v>1</v>
      </c>
      <c r="C9327" t="s">
        <v>79</v>
      </c>
      <c r="D9327" t="s">
        <v>109</v>
      </c>
      <c r="E9327" t="s">
        <v>34966</v>
      </c>
      <c r="F9327" t="s">
        <v>140</v>
      </c>
      <c r="G9327" t="s">
        <v>72</v>
      </c>
      <c r="H9327" t="s">
        <v>129</v>
      </c>
      <c r="I9327" t="s">
        <v>22</v>
      </c>
      <c r="J9327" t="s">
        <v>141</v>
      </c>
      <c r="K9327" t="s">
        <v>34967</v>
      </c>
      <c r="L9327" t="s">
        <v>34968</v>
      </c>
      <c r="M9327">
        <v>0.38138888799999998</v>
      </c>
      <c r="N9327">
        <v>0</v>
      </c>
      <c r="O9327">
        <v>0</v>
      </c>
      <c r="P9327">
        <v>22</v>
      </c>
      <c r="Q9327">
        <v>564</v>
      </c>
      <c r="R9327">
        <v>0</v>
      </c>
      <c r="S9327">
        <v>0</v>
      </c>
      <c r="T9327">
        <v>8.3905560000000001</v>
      </c>
      <c r="U9327">
        <v>215.10333299999999</v>
      </c>
    </row>
    <row r="9328" spans="1:21" x14ac:dyDescent="0.25">
      <c r="A9328" t="s">
        <v>34969</v>
      </c>
      <c r="B9328">
        <v>1</v>
      </c>
      <c r="C9328" t="s">
        <v>79</v>
      </c>
      <c r="D9328" t="s">
        <v>109</v>
      </c>
      <c r="E9328" t="s">
        <v>34970</v>
      </c>
      <c r="F9328" t="s">
        <v>140</v>
      </c>
      <c r="G9328" t="s">
        <v>72</v>
      </c>
      <c r="H9328" t="s">
        <v>129</v>
      </c>
      <c r="I9328" t="s">
        <v>22</v>
      </c>
      <c r="J9328" t="s">
        <v>141</v>
      </c>
      <c r="K9328" t="s">
        <v>34971</v>
      </c>
      <c r="L9328" t="s">
        <v>34972</v>
      </c>
      <c r="M9328">
        <v>5.2419444439999996</v>
      </c>
      <c r="N9328">
        <v>0</v>
      </c>
      <c r="O9328">
        <v>0</v>
      </c>
      <c r="P9328">
        <v>28</v>
      </c>
      <c r="Q9328">
        <v>89</v>
      </c>
      <c r="R9328">
        <v>0</v>
      </c>
      <c r="S9328">
        <v>0</v>
      </c>
      <c r="T9328">
        <v>146.77444399999999</v>
      </c>
      <c r="U9328">
        <v>466.53305599999999</v>
      </c>
    </row>
    <row r="9329" spans="1:21" x14ac:dyDescent="0.25">
      <c r="A9329" t="s">
        <v>34973</v>
      </c>
      <c r="B9329">
        <v>1</v>
      </c>
      <c r="C9329" t="s">
        <v>79</v>
      </c>
      <c r="D9329" t="s">
        <v>109</v>
      </c>
      <c r="E9329" t="s">
        <v>2282</v>
      </c>
      <c r="F9329" t="s">
        <v>140</v>
      </c>
      <c r="G9329" t="s">
        <v>72</v>
      </c>
      <c r="H9329" t="s">
        <v>129</v>
      </c>
      <c r="I9329" t="s">
        <v>22</v>
      </c>
      <c r="J9329" t="s">
        <v>141</v>
      </c>
      <c r="K9329" t="s">
        <v>34974</v>
      </c>
      <c r="L9329" t="s">
        <v>34975</v>
      </c>
      <c r="M9329">
        <v>8.3333332999999996E-2</v>
      </c>
      <c r="N9329">
        <v>1</v>
      </c>
      <c r="O9329">
        <v>67</v>
      </c>
      <c r="P9329">
        <v>0</v>
      </c>
      <c r="Q9329">
        <v>8</v>
      </c>
      <c r="R9329">
        <v>8.3333000000000004E-2</v>
      </c>
      <c r="S9329">
        <v>5.5833329999999997</v>
      </c>
      <c r="T9329">
        <v>0</v>
      </c>
      <c r="U9329">
        <v>0.66666700000000001</v>
      </c>
    </row>
    <row r="9330" spans="1:21" x14ac:dyDescent="0.25">
      <c r="A9330" t="s">
        <v>34976</v>
      </c>
      <c r="B9330">
        <v>1</v>
      </c>
      <c r="C9330" t="s">
        <v>79</v>
      </c>
      <c r="D9330" t="s">
        <v>109</v>
      </c>
      <c r="E9330" t="s">
        <v>34977</v>
      </c>
      <c r="F9330" t="s">
        <v>150</v>
      </c>
      <c r="G9330" t="s">
        <v>72</v>
      </c>
      <c r="H9330" t="s">
        <v>129</v>
      </c>
      <c r="I9330" t="s">
        <v>22</v>
      </c>
      <c r="J9330" t="s">
        <v>141</v>
      </c>
      <c r="K9330" t="s">
        <v>34978</v>
      </c>
      <c r="L9330" t="s">
        <v>34979</v>
      </c>
      <c r="M9330">
        <v>1.63</v>
      </c>
      <c r="N9330">
        <v>0</v>
      </c>
      <c r="O9330">
        <v>0</v>
      </c>
      <c r="P9330">
        <v>4</v>
      </c>
      <c r="Q9330">
        <v>69</v>
      </c>
      <c r="R9330">
        <v>0</v>
      </c>
      <c r="S9330">
        <v>0</v>
      </c>
      <c r="T9330">
        <v>6.52</v>
      </c>
      <c r="U9330">
        <v>112.47</v>
      </c>
    </row>
    <row r="9331" spans="1:21" x14ac:dyDescent="0.25">
      <c r="A9331" t="s">
        <v>34980</v>
      </c>
      <c r="B9331">
        <v>1</v>
      </c>
      <c r="C9331" t="s">
        <v>78</v>
      </c>
      <c r="D9331" t="s">
        <v>103</v>
      </c>
      <c r="E9331" t="s">
        <v>34981</v>
      </c>
      <c r="F9331" t="s">
        <v>128</v>
      </c>
      <c r="G9331" t="s">
        <v>71</v>
      </c>
      <c r="H9331" t="s">
        <v>129</v>
      </c>
      <c r="I9331" t="s">
        <v>22</v>
      </c>
      <c r="J9331" t="s">
        <v>130</v>
      </c>
      <c r="K9331" t="s">
        <v>34982</v>
      </c>
      <c r="L9331" t="s">
        <v>34983</v>
      </c>
      <c r="M9331">
        <v>2.8</v>
      </c>
      <c r="N9331">
        <v>0</v>
      </c>
      <c r="O9331">
        <v>0</v>
      </c>
      <c r="P9331">
        <v>1</v>
      </c>
      <c r="Q9331">
        <v>20</v>
      </c>
      <c r="R9331">
        <v>0</v>
      </c>
      <c r="S9331">
        <v>0</v>
      </c>
      <c r="T9331">
        <v>2.8</v>
      </c>
      <c r="U9331">
        <v>56</v>
      </c>
    </row>
    <row r="9332" spans="1:21" x14ac:dyDescent="0.25">
      <c r="A9332" t="s">
        <v>34984</v>
      </c>
      <c r="B9332">
        <v>1</v>
      </c>
      <c r="C9332" t="s">
        <v>79</v>
      </c>
      <c r="D9332" t="s">
        <v>115</v>
      </c>
      <c r="E9332" t="s">
        <v>34985</v>
      </c>
      <c r="F9332" t="s">
        <v>140</v>
      </c>
      <c r="G9332" t="s">
        <v>72</v>
      </c>
      <c r="H9332" t="s">
        <v>129</v>
      </c>
      <c r="I9332" t="s">
        <v>22</v>
      </c>
      <c r="J9332" t="s">
        <v>141</v>
      </c>
      <c r="K9332" t="s">
        <v>34986</v>
      </c>
      <c r="L9332" t="s">
        <v>34987</v>
      </c>
      <c r="M9332">
        <v>0.26888888799999999</v>
      </c>
      <c r="N9332">
        <v>3</v>
      </c>
      <c r="O9332">
        <v>0</v>
      </c>
      <c r="P9332">
        <v>73</v>
      </c>
      <c r="Q9332">
        <v>576</v>
      </c>
      <c r="R9332">
        <v>0.80666700000000002</v>
      </c>
      <c r="S9332">
        <v>0</v>
      </c>
      <c r="T9332">
        <v>19.628889000000001</v>
      </c>
      <c r="U9332">
        <v>154.879999</v>
      </c>
    </row>
    <row r="9333" spans="1:21" x14ac:dyDescent="0.25">
      <c r="A9333" t="s">
        <v>34988</v>
      </c>
      <c r="B9333">
        <v>1</v>
      </c>
      <c r="C9333" t="s">
        <v>79</v>
      </c>
      <c r="D9333" t="s">
        <v>115</v>
      </c>
      <c r="E9333" t="s">
        <v>34989</v>
      </c>
      <c r="F9333" t="s">
        <v>4991</v>
      </c>
      <c r="G9333" t="s">
        <v>71</v>
      </c>
      <c r="H9333" t="s">
        <v>129</v>
      </c>
      <c r="I9333" t="s">
        <v>22</v>
      </c>
      <c r="J9333" t="s">
        <v>141</v>
      </c>
      <c r="K9333" t="s">
        <v>34990</v>
      </c>
      <c r="L9333" t="s">
        <v>34991</v>
      </c>
      <c r="M9333">
        <v>0.87055555500000004</v>
      </c>
      <c r="N9333">
        <v>0</v>
      </c>
      <c r="O9333">
        <v>0</v>
      </c>
      <c r="P9333">
        <v>0</v>
      </c>
      <c r="Q9333">
        <v>1</v>
      </c>
      <c r="R9333">
        <v>0</v>
      </c>
      <c r="S9333">
        <v>0</v>
      </c>
      <c r="T9333">
        <v>0</v>
      </c>
      <c r="U9333">
        <v>0.870556</v>
      </c>
    </row>
    <row r="9334" spans="1:21" x14ac:dyDescent="0.25">
      <c r="A9334" t="s">
        <v>34992</v>
      </c>
      <c r="B9334">
        <v>1</v>
      </c>
      <c r="C9334" t="s">
        <v>79</v>
      </c>
      <c r="D9334" t="s">
        <v>115</v>
      </c>
      <c r="E9334" t="s">
        <v>34993</v>
      </c>
      <c r="F9334" t="s">
        <v>3423</v>
      </c>
      <c r="G9334" t="s">
        <v>72</v>
      </c>
      <c r="H9334" t="s">
        <v>129</v>
      </c>
      <c r="I9334" t="s">
        <v>22</v>
      </c>
      <c r="J9334" t="s">
        <v>141</v>
      </c>
      <c r="K9334" t="s">
        <v>34994</v>
      </c>
      <c r="L9334" t="s">
        <v>34995</v>
      </c>
      <c r="M9334">
        <v>0.63111111099999995</v>
      </c>
      <c r="N9334">
        <v>0</v>
      </c>
      <c r="O9334">
        <v>0</v>
      </c>
      <c r="P9334">
        <v>10</v>
      </c>
      <c r="Q9334">
        <v>15</v>
      </c>
      <c r="R9334">
        <v>0</v>
      </c>
      <c r="S9334">
        <v>0</v>
      </c>
      <c r="T9334">
        <v>6.3111110000000004</v>
      </c>
      <c r="U9334">
        <v>9.4666669999999993</v>
      </c>
    </row>
    <row r="9335" spans="1:21" x14ac:dyDescent="0.25">
      <c r="A9335" t="s">
        <v>34996</v>
      </c>
      <c r="B9335">
        <v>1</v>
      </c>
      <c r="C9335" t="s">
        <v>79</v>
      </c>
      <c r="D9335" t="s">
        <v>115</v>
      </c>
      <c r="E9335" t="s">
        <v>34997</v>
      </c>
      <c r="F9335" t="s">
        <v>5012</v>
      </c>
      <c r="G9335" t="s">
        <v>72</v>
      </c>
      <c r="H9335" t="s">
        <v>129</v>
      </c>
      <c r="I9335" t="s">
        <v>22</v>
      </c>
      <c r="J9335" t="s">
        <v>141</v>
      </c>
      <c r="K9335" t="s">
        <v>34998</v>
      </c>
      <c r="L9335" t="s">
        <v>34999</v>
      </c>
      <c r="M9335">
        <v>0.79277777699999996</v>
      </c>
      <c r="N9335">
        <v>0</v>
      </c>
      <c r="O9335">
        <v>0</v>
      </c>
      <c r="P9335">
        <v>4</v>
      </c>
      <c r="Q9335">
        <v>0</v>
      </c>
      <c r="R9335">
        <v>0</v>
      </c>
      <c r="S9335">
        <v>0</v>
      </c>
      <c r="T9335">
        <v>3.1711109999999998</v>
      </c>
      <c r="U9335">
        <v>0</v>
      </c>
    </row>
    <row r="9336" spans="1:21" x14ac:dyDescent="0.25">
      <c r="A9336" t="s">
        <v>35000</v>
      </c>
      <c r="B9336">
        <v>1</v>
      </c>
      <c r="C9336" t="s">
        <v>79</v>
      </c>
      <c r="D9336" t="s">
        <v>115</v>
      </c>
      <c r="E9336" t="s">
        <v>2286</v>
      </c>
      <c r="F9336" t="s">
        <v>140</v>
      </c>
      <c r="G9336" t="s">
        <v>72</v>
      </c>
      <c r="H9336" t="s">
        <v>168</v>
      </c>
      <c r="I9336" t="s">
        <v>22</v>
      </c>
      <c r="J9336" t="s">
        <v>141</v>
      </c>
      <c r="K9336" t="s">
        <v>35001</v>
      </c>
      <c r="L9336" t="s">
        <v>35002</v>
      </c>
      <c r="M9336">
        <v>2.5555555000000001E-2</v>
      </c>
      <c r="N9336">
        <v>0</v>
      </c>
      <c r="O9336">
        <v>97</v>
      </c>
      <c r="P9336">
        <v>39</v>
      </c>
      <c r="Q9336">
        <v>517</v>
      </c>
      <c r="R9336">
        <v>0</v>
      </c>
      <c r="S9336">
        <v>2.4788890000000001</v>
      </c>
      <c r="T9336">
        <v>0.99666699999999997</v>
      </c>
      <c r="U9336">
        <v>13.212222000000001</v>
      </c>
    </row>
    <row r="9337" spans="1:21" x14ac:dyDescent="0.25">
      <c r="A9337" t="s">
        <v>35003</v>
      </c>
      <c r="B9337">
        <v>1</v>
      </c>
      <c r="C9337" t="s">
        <v>79</v>
      </c>
      <c r="D9337" t="s">
        <v>115</v>
      </c>
      <c r="E9337" t="s">
        <v>34985</v>
      </c>
      <c r="F9337" t="s">
        <v>140</v>
      </c>
      <c r="G9337" t="s">
        <v>72</v>
      </c>
      <c r="H9337" t="s">
        <v>129</v>
      </c>
      <c r="I9337" t="s">
        <v>22</v>
      </c>
      <c r="J9337" t="s">
        <v>141</v>
      </c>
      <c r="K9337" t="s">
        <v>35004</v>
      </c>
      <c r="L9337" t="s">
        <v>35005</v>
      </c>
      <c r="M9337">
        <v>6.7222221999999998E-2</v>
      </c>
      <c r="N9337">
        <v>3</v>
      </c>
      <c r="O9337">
        <v>0</v>
      </c>
      <c r="P9337">
        <v>73</v>
      </c>
      <c r="Q9337">
        <v>576</v>
      </c>
      <c r="R9337">
        <v>0.20166700000000001</v>
      </c>
      <c r="S9337">
        <v>0</v>
      </c>
      <c r="T9337">
        <v>4.907222</v>
      </c>
      <c r="U9337">
        <v>38.72</v>
      </c>
    </row>
    <row r="9338" spans="1:21" x14ac:dyDescent="0.25">
      <c r="A9338" t="s">
        <v>35006</v>
      </c>
      <c r="B9338">
        <v>1</v>
      </c>
      <c r="C9338" t="s">
        <v>78</v>
      </c>
      <c r="D9338" t="s">
        <v>93</v>
      </c>
      <c r="E9338" t="s">
        <v>35007</v>
      </c>
      <c r="F9338" t="s">
        <v>5012</v>
      </c>
      <c r="G9338" t="s">
        <v>72</v>
      </c>
      <c r="H9338" t="s">
        <v>129</v>
      </c>
      <c r="I9338" t="s">
        <v>22</v>
      </c>
      <c r="J9338" t="s">
        <v>141</v>
      </c>
      <c r="K9338" t="s">
        <v>35008</v>
      </c>
      <c r="L9338" t="s">
        <v>35009</v>
      </c>
      <c r="M9338">
        <v>0.48472222199999998</v>
      </c>
      <c r="N9338">
        <v>0</v>
      </c>
      <c r="O9338">
        <v>0</v>
      </c>
      <c r="P9338">
        <v>1</v>
      </c>
      <c r="Q9338">
        <v>88</v>
      </c>
      <c r="R9338">
        <v>0</v>
      </c>
      <c r="S9338">
        <v>0</v>
      </c>
      <c r="T9338">
        <v>0.48472199999999999</v>
      </c>
      <c r="U9338">
        <v>42.655555999999997</v>
      </c>
    </row>
    <row r="9339" spans="1:21" x14ac:dyDescent="0.25">
      <c r="A9339" t="s">
        <v>35010</v>
      </c>
      <c r="B9339">
        <v>1</v>
      </c>
      <c r="C9339" t="s">
        <v>78</v>
      </c>
      <c r="D9339" t="s">
        <v>93</v>
      </c>
      <c r="E9339" t="s">
        <v>35011</v>
      </c>
      <c r="F9339" t="s">
        <v>4991</v>
      </c>
      <c r="G9339" t="s">
        <v>71</v>
      </c>
      <c r="H9339" t="s">
        <v>129</v>
      </c>
      <c r="I9339" t="s">
        <v>22</v>
      </c>
      <c r="J9339" t="s">
        <v>141</v>
      </c>
      <c r="K9339" t="s">
        <v>35012</v>
      </c>
      <c r="L9339" t="s">
        <v>35013</v>
      </c>
      <c r="M9339">
        <v>43.540555554999997</v>
      </c>
      <c r="N9339">
        <v>0</v>
      </c>
      <c r="O9339">
        <v>0</v>
      </c>
      <c r="P9339">
        <v>0</v>
      </c>
      <c r="Q9339">
        <v>1</v>
      </c>
      <c r="R9339">
        <v>0</v>
      </c>
      <c r="S9339">
        <v>0</v>
      </c>
      <c r="T9339">
        <v>0</v>
      </c>
      <c r="U9339">
        <v>43.540556000000002</v>
      </c>
    </row>
    <row r="9340" spans="1:21" x14ac:dyDescent="0.25">
      <c r="A9340" t="s">
        <v>35014</v>
      </c>
      <c r="B9340">
        <v>1</v>
      </c>
      <c r="C9340" t="s">
        <v>78</v>
      </c>
      <c r="D9340" t="s">
        <v>102</v>
      </c>
      <c r="E9340" t="s">
        <v>34649</v>
      </c>
      <c r="F9340" t="s">
        <v>5012</v>
      </c>
      <c r="G9340" t="s">
        <v>72</v>
      </c>
      <c r="H9340" t="s">
        <v>129</v>
      </c>
      <c r="I9340" t="s">
        <v>22</v>
      </c>
      <c r="J9340" t="s">
        <v>141</v>
      </c>
      <c r="K9340" t="s">
        <v>35015</v>
      </c>
      <c r="L9340" t="s">
        <v>35016</v>
      </c>
      <c r="M9340">
        <v>1.7297222219999999</v>
      </c>
      <c r="N9340">
        <v>0</v>
      </c>
      <c r="O9340">
        <v>0</v>
      </c>
      <c r="P9340">
        <v>0</v>
      </c>
      <c r="Q9340">
        <v>8</v>
      </c>
      <c r="R9340">
        <v>0</v>
      </c>
      <c r="S9340">
        <v>0</v>
      </c>
      <c r="T9340">
        <v>0</v>
      </c>
      <c r="U9340">
        <v>13.837778</v>
      </c>
    </row>
    <row r="9341" spans="1:21" x14ac:dyDescent="0.25">
      <c r="A9341" t="s">
        <v>35017</v>
      </c>
      <c r="B9341">
        <v>1</v>
      </c>
      <c r="C9341" t="s">
        <v>78</v>
      </c>
      <c r="D9341" t="s">
        <v>102</v>
      </c>
      <c r="E9341" t="s">
        <v>35018</v>
      </c>
      <c r="F9341" t="s">
        <v>4991</v>
      </c>
      <c r="G9341" t="s">
        <v>71</v>
      </c>
      <c r="H9341" t="s">
        <v>129</v>
      </c>
      <c r="I9341" t="s">
        <v>22</v>
      </c>
      <c r="J9341" t="s">
        <v>141</v>
      </c>
      <c r="K9341" t="s">
        <v>35019</v>
      </c>
      <c r="L9341" t="s">
        <v>35020</v>
      </c>
      <c r="M9341">
        <v>3.4655555549999999</v>
      </c>
      <c r="N9341">
        <v>0</v>
      </c>
      <c r="O9341">
        <v>0</v>
      </c>
      <c r="P9341">
        <v>0</v>
      </c>
      <c r="Q9341">
        <v>1</v>
      </c>
      <c r="R9341">
        <v>0</v>
      </c>
      <c r="S9341">
        <v>0</v>
      </c>
      <c r="T9341">
        <v>0</v>
      </c>
      <c r="U9341">
        <v>3.4655559999999999</v>
      </c>
    </row>
    <row r="9342" spans="1:21" x14ac:dyDescent="0.25">
      <c r="A9342" t="s">
        <v>35021</v>
      </c>
      <c r="B9342">
        <v>1</v>
      </c>
      <c r="C9342" t="s">
        <v>79</v>
      </c>
      <c r="D9342" t="s">
        <v>119</v>
      </c>
      <c r="E9342" t="s">
        <v>35022</v>
      </c>
      <c r="F9342" t="s">
        <v>4991</v>
      </c>
      <c r="G9342" t="s">
        <v>71</v>
      </c>
      <c r="H9342" t="s">
        <v>129</v>
      </c>
      <c r="I9342" t="s">
        <v>22</v>
      </c>
      <c r="J9342" t="s">
        <v>141</v>
      </c>
      <c r="K9342" t="s">
        <v>35023</v>
      </c>
      <c r="L9342" t="s">
        <v>35024</v>
      </c>
      <c r="M9342">
        <v>1.0986111110000001</v>
      </c>
      <c r="N9342">
        <v>0</v>
      </c>
      <c r="O9342">
        <v>3</v>
      </c>
      <c r="P9342">
        <v>0</v>
      </c>
      <c r="Q9342">
        <v>0</v>
      </c>
      <c r="R9342">
        <v>0</v>
      </c>
      <c r="S9342">
        <v>3.295833</v>
      </c>
      <c r="T9342">
        <v>0</v>
      </c>
      <c r="U9342">
        <v>0</v>
      </c>
    </row>
    <row r="9343" spans="1:21" x14ac:dyDescent="0.25">
      <c r="A9343" t="s">
        <v>35025</v>
      </c>
      <c r="B9343">
        <v>1</v>
      </c>
      <c r="C9343" t="s">
        <v>78</v>
      </c>
      <c r="D9343" t="s">
        <v>104</v>
      </c>
      <c r="E9343" t="s">
        <v>5316</v>
      </c>
      <c r="F9343" t="s">
        <v>140</v>
      </c>
      <c r="G9343" t="s">
        <v>72</v>
      </c>
      <c r="H9343" t="s">
        <v>129</v>
      </c>
      <c r="I9343" t="s">
        <v>22</v>
      </c>
      <c r="J9343" t="s">
        <v>141</v>
      </c>
      <c r="K9343" t="s">
        <v>35026</v>
      </c>
      <c r="L9343" t="s">
        <v>35027</v>
      </c>
      <c r="M9343">
        <v>1.121111111</v>
      </c>
      <c r="N9343">
        <v>0</v>
      </c>
      <c r="O9343">
        <v>0</v>
      </c>
      <c r="P9343">
        <v>10</v>
      </c>
      <c r="Q9343">
        <v>10</v>
      </c>
      <c r="R9343">
        <v>0</v>
      </c>
      <c r="S9343">
        <v>0</v>
      </c>
      <c r="T9343">
        <v>11.211111000000001</v>
      </c>
      <c r="U9343">
        <v>11.211111000000001</v>
      </c>
    </row>
    <row r="9344" spans="1:21" x14ac:dyDescent="0.25">
      <c r="A9344" t="s">
        <v>35028</v>
      </c>
      <c r="B9344">
        <v>1</v>
      </c>
      <c r="C9344" t="s">
        <v>79</v>
      </c>
      <c r="D9344" t="s">
        <v>124</v>
      </c>
      <c r="E9344" t="s">
        <v>35029</v>
      </c>
      <c r="F9344" t="s">
        <v>140</v>
      </c>
      <c r="G9344" t="s">
        <v>72</v>
      </c>
      <c r="H9344" t="s">
        <v>129</v>
      </c>
      <c r="I9344" t="s">
        <v>22</v>
      </c>
      <c r="J9344" t="s">
        <v>141</v>
      </c>
      <c r="K9344" t="s">
        <v>35030</v>
      </c>
      <c r="L9344" t="s">
        <v>35031</v>
      </c>
      <c r="M9344">
        <v>0.60694444400000003</v>
      </c>
      <c r="N9344">
        <v>8</v>
      </c>
      <c r="O9344">
        <v>1032</v>
      </c>
      <c r="P9344">
        <v>14</v>
      </c>
      <c r="Q9344">
        <v>12</v>
      </c>
      <c r="R9344">
        <v>4.855556</v>
      </c>
      <c r="S9344">
        <v>626.36666600000001</v>
      </c>
      <c r="T9344">
        <v>8.4972220000000007</v>
      </c>
      <c r="U9344">
        <v>7.2833329999999998</v>
      </c>
    </row>
    <row r="9345" spans="1:21" x14ac:dyDescent="0.25">
      <c r="A9345" t="s">
        <v>35032</v>
      </c>
      <c r="B9345">
        <v>1</v>
      </c>
      <c r="C9345" t="s">
        <v>79</v>
      </c>
      <c r="D9345" t="s">
        <v>124</v>
      </c>
      <c r="E9345" t="s">
        <v>35033</v>
      </c>
      <c r="F9345" t="s">
        <v>5012</v>
      </c>
      <c r="G9345" t="s">
        <v>72</v>
      </c>
      <c r="H9345" t="s">
        <v>129</v>
      </c>
      <c r="I9345" t="s">
        <v>22</v>
      </c>
      <c r="J9345" t="s">
        <v>141</v>
      </c>
      <c r="K9345" t="s">
        <v>35034</v>
      </c>
      <c r="L9345" t="s">
        <v>35035</v>
      </c>
      <c r="M9345">
        <v>2.85</v>
      </c>
      <c r="N9345">
        <v>0</v>
      </c>
      <c r="O9345">
        <v>0</v>
      </c>
      <c r="P9345">
        <v>0</v>
      </c>
      <c r="Q9345">
        <v>5</v>
      </c>
      <c r="R9345">
        <v>0</v>
      </c>
      <c r="S9345">
        <v>0</v>
      </c>
      <c r="T9345">
        <v>0</v>
      </c>
      <c r="U9345">
        <v>14.25</v>
      </c>
    </row>
    <row r="9346" spans="1:21" x14ac:dyDescent="0.25">
      <c r="A9346" t="s">
        <v>35036</v>
      </c>
      <c r="B9346">
        <v>1</v>
      </c>
      <c r="C9346" t="s">
        <v>79</v>
      </c>
      <c r="D9346" t="s">
        <v>124</v>
      </c>
      <c r="E9346" t="s">
        <v>35037</v>
      </c>
      <c r="F9346" t="s">
        <v>5012</v>
      </c>
      <c r="G9346" t="s">
        <v>72</v>
      </c>
      <c r="H9346" t="s">
        <v>129</v>
      </c>
      <c r="I9346" t="s">
        <v>22</v>
      </c>
      <c r="J9346" t="s">
        <v>141</v>
      </c>
      <c r="K9346" t="s">
        <v>35038</v>
      </c>
      <c r="L9346" t="s">
        <v>35039</v>
      </c>
      <c r="M9346">
        <v>7.494722222</v>
      </c>
      <c r="N9346">
        <v>0</v>
      </c>
      <c r="O9346">
        <v>0</v>
      </c>
      <c r="P9346">
        <v>1</v>
      </c>
      <c r="Q9346">
        <v>0</v>
      </c>
      <c r="R9346">
        <v>0</v>
      </c>
      <c r="S9346">
        <v>0</v>
      </c>
      <c r="T9346">
        <v>7.4947220000000003</v>
      </c>
      <c r="U9346">
        <v>0</v>
      </c>
    </row>
    <row r="9347" spans="1:21" x14ac:dyDescent="0.25">
      <c r="A9347" t="s">
        <v>35040</v>
      </c>
      <c r="B9347">
        <v>1</v>
      </c>
      <c r="C9347" t="s">
        <v>79</v>
      </c>
      <c r="D9347" t="s">
        <v>124</v>
      </c>
      <c r="E9347" t="s">
        <v>35041</v>
      </c>
      <c r="F9347" t="s">
        <v>5012</v>
      </c>
      <c r="G9347" t="s">
        <v>72</v>
      </c>
      <c r="H9347" t="s">
        <v>129</v>
      </c>
      <c r="I9347" t="s">
        <v>22</v>
      </c>
      <c r="J9347" t="s">
        <v>141</v>
      </c>
      <c r="K9347" t="s">
        <v>35042</v>
      </c>
      <c r="L9347" t="s">
        <v>35043</v>
      </c>
      <c r="M9347">
        <v>0.88472222199999995</v>
      </c>
      <c r="N9347">
        <v>0</v>
      </c>
      <c r="O9347">
        <v>0</v>
      </c>
      <c r="P9347">
        <v>1</v>
      </c>
      <c r="Q9347">
        <v>0</v>
      </c>
      <c r="R9347">
        <v>0</v>
      </c>
      <c r="S9347">
        <v>0</v>
      </c>
      <c r="T9347">
        <v>0.88472200000000001</v>
      </c>
      <c r="U9347">
        <v>0</v>
      </c>
    </row>
    <row r="9348" spans="1:21" x14ac:dyDescent="0.25">
      <c r="A9348" t="s">
        <v>35044</v>
      </c>
      <c r="B9348">
        <v>1</v>
      </c>
      <c r="C9348" t="s">
        <v>79</v>
      </c>
      <c r="D9348" t="s">
        <v>124</v>
      </c>
      <c r="E9348" t="s">
        <v>35045</v>
      </c>
      <c r="F9348" t="s">
        <v>5012</v>
      </c>
      <c r="G9348" t="s">
        <v>72</v>
      </c>
      <c r="H9348" t="s">
        <v>129</v>
      </c>
      <c r="I9348" t="s">
        <v>22</v>
      </c>
      <c r="J9348" t="s">
        <v>141</v>
      </c>
      <c r="K9348" t="s">
        <v>35046</v>
      </c>
      <c r="L9348" t="s">
        <v>35047</v>
      </c>
      <c r="M9348">
        <v>9.7644444440000004</v>
      </c>
      <c r="N9348">
        <v>1</v>
      </c>
      <c r="O9348">
        <v>118</v>
      </c>
      <c r="P9348">
        <v>0</v>
      </c>
      <c r="Q9348">
        <v>0</v>
      </c>
      <c r="R9348">
        <v>9.7644439999999992</v>
      </c>
      <c r="S9348">
        <v>1152.204444</v>
      </c>
      <c r="T9348">
        <v>0</v>
      </c>
      <c r="U9348">
        <v>0</v>
      </c>
    </row>
    <row r="9349" spans="1:21" x14ac:dyDescent="0.25">
      <c r="A9349" t="s">
        <v>35048</v>
      </c>
      <c r="B9349">
        <v>1</v>
      </c>
      <c r="C9349" t="s">
        <v>79</v>
      </c>
      <c r="D9349" t="s">
        <v>124</v>
      </c>
      <c r="E9349" t="s">
        <v>35049</v>
      </c>
      <c r="F9349" t="s">
        <v>5012</v>
      </c>
      <c r="G9349" t="s">
        <v>72</v>
      </c>
      <c r="H9349" t="s">
        <v>129</v>
      </c>
      <c r="I9349" t="s">
        <v>22</v>
      </c>
      <c r="J9349" t="s">
        <v>141</v>
      </c>
      <c r="K9349" t="s">
        <v>35050</v>
      </c>
      <c r="L9349" t="s">
        <v>35051</v>
      </c>
      <c r="M9349">
        <v>2.4852777769999999</v>
      </c>
      <c r="N9349">
        <v>0</v>
      </c>
      <c r="O9349">
        <v>0</v>
      </c>
      <c r="P9349">
        <v>0</v>
      </c>
      <c r="Q9349">
        <v>6</v>
      </c>
      <c r="R9349">
        <v>0</v>
      </c>
      <c r="S9349">
        <v>0</v>
      </c>
      <c r="T9349">
        <v>0</v>
      </c>
      <c r="U9349">
        <v>14.911667</v>
      </c>
    </row>
    <row r="9350" spans="1:21" x14ac:dyDescent="0.25">
      <c r="A9350" t="s">
        <v>35052</v>
      </c>
      <c r="B9350">
        <v>1</v>
      </c>
      <c r="C9350" t="s">
        <v>79</v>
      </c>
      <c r="D9350" t="s">
        <v>124</v>
      </c>
      <c r="E9350" t="s">
        <v>35053</v>
      </c>
      <c r="F9350" t="s">
        <v>140</v>
      </c>
      <c r="G9350" t="s">
        <v>72</v>
      </c>
      <c r="H9350" t="s">
        <v>129</v>
      </c>
      <c r="I9350" t="s">
        <v>22</v>
      </c>
      <c r="J9350" t="s">
        <v>141</v>
      </c>
      <c r="K9350" t="s">
        <v>35054</v>
      </c>
      <c r="L9350" t="s">
        <v>35055</v>
      </c>
      <c r="M9350">
        <v>1.3033333330000001</v>
      </c>
      <c r="N9350">
        <v>9</v>
      </c>
      <c r="O9350">
        <v>1032</v>
      </c>
      <c r="P9350">
        <v>14</v>
      </c>
      <c r="Q9350">
        <v>12</v>
      </c>
      <c r="R9350">
        <v>11.73</v>
      </c>
      <c r="S9350">
        <v>1345.04</v>
      </c>
      <c r="T9350">
        <v>18.246666999999999</v>
      </c>
      <c r="U9350">
        <v>15.64</v>
      </c>
    </row>
    <row r="9351" spans="1:21" x14ac:dyDescent="0.25">
      <c r="A9351" t="s">
        <v>35056</v>
      </c>
      <c r="B9351">
        <v>1</v>
      </c>
      <c r="C9351" t="s">
        <v>79</v>
      </c>
      <c r="D9351" t="s">
        <v>124</v>
      </c>
      <c r="E9351" t="s">
        <v>35057</v>
      </c>
      <c r="F9351" t="s">
        <v>5012</v>
      </c>
      <c r="G9351" t="s">
        <v>72</v>
      </c>
      <c r="H9351" t="s">
        <v>129</v>
      </c>
      <c r="I9351" t="s">
        <v>22</v>
      </c>
      <c r="J9351" t="s">
        <v>141</v>
      </c>
      <c r="K9351" t="s">
        <v>35058</v>
      </c>
      <c r="L9351" t="s">
        <v>35059</v>
      </c>
      <c r="M9351">
        <v>1.1958333329999999</v>
      </c>
      <c r="N9351">
        <v>1</v>
      </c>
      <c r="O9351">
        <v>145</v>
      </c>
      <c r="P9351">
        <v>0</v>
      </c>
      <c r="Q9351">
        <v>1</v>
      </c>
      <c r="R9351">
        <v>1.1958329999999999</v>
      </c>
      <c r="S9351">
        <v>173.39583300000001</v>
      </c>
      <c r="T9351">
        <v>0</v>
      </c>
      <c r="U9351">
        <v>1.1958329999999999</v>
      </c>
    </row>
    <row r="9352" spans="1:21" x14ac:dyDescent="0.25">
      <c r="A9352" t="s">
        <v>35060</v>
      </c>
      <c r="B9352">
        <v>1</v>
      </c>
      <c r="C9352" t="s">
        <v>79</v>
      </c>
      <c r="D9352" t="s">
        <v>124</v>
      </c>
      <c r="E9352" t="s">
        <v>35061</v>
      </c>
      <c r="F9352" t="s">
        <v>4986</v>
      </c>
      <c r="G9352" t="s">
        <v>71</v>
      </c>
      <c r="H9352" t="s">
        <v>129</v>
      </c>
      <c r="I9352" t="s">
        <v>22</v>
      </c>
      <c r="J9352" t="s">
        <v>141</v>
      </c>
      <c r="K9352" t="s">
        <v>35062</v>
      </c>
      <c r="L9352" t="s">
        <v>35063</v>
      </c>
      <c r="M9352">
        <v>3.596666666</v>
      </c>
      <c r="N9352">
        <v>0</v>
      </c>
      <c r="O9352">
        <v>38</v>
      </c>
      <c r="P9352">
        <v>0</v>
      </c>
      <c r="Q9352">
        <v>0</v>
      </c>
      <c r="R9352">
        <v>0</v>
      </c>
      <c r="S9352">
        <v>136.67333300000001</v>
      </c>
      <c r="T9352">
        <v>0</v>
      </c>
      <c r="U9352">
        <v>0</v>
      </c>
    </row>
    <row r="9353" spans="1:21" x14ac:dyDescent="0.25">
      <c r="A9353" t="s">
        <v>35064</v>
      </c>
      <c r="B9353">
        <v>1</v>
      </c>
      <c r="C9353" t="s">
        <v>79</v>
      </c>
      <c r="D9353" t="s">
        <v>124</v>
      </c>
      <c r="E9353" t="s">
        <v>35065</v>
      </c>
      <c r="F9353" t="s">
        <v>4986</v>
      </c>
      <c r="G9353" t="s">
        <v>71</v>
      </c>
      <c r="H9353" t="s">
        <v>129</v>
      </c>
      <c r="I9353" t="s">
        <v>22</v>
      </c>
      <c r="J9353" t="s">
        <v>141</v>
      </c>
      <c r="K9353" t="s">
        <v>35066</v>
      </c>
      <c r="L9353" t="s">
        <v>35067</v>
      </c>
      <c r="M9353">
        <v>1.0761111109999999</v>
      </c>
      <c r="N9353">
        <v>0</v>
      </c>
      <c r="O9353">
        <v>17</v>
      </c>
      <c r="P9353">
        <v>0</v>
      </c>
      <c r="Q9353">
        <v>0</v>
      </c>
      <c r="R9353">
        <v>0</v>
      </c>
      <c r="S9353">
        <v>18.293889</v>
      </c>
      <c r="T9353">
        <v>0</v>
      </c>
      <c r="U9353">
        <v>0</v>
      </c>
    </row>
    <row r="9354" spans="1:21" x14ac:dyDescent="0.25">
      <c r="A9354" t="s">
        <v>35068</v>
      </c>
      <c r="B9354">
        <v>1</v>
      </c>
      <c r="C9354" t="s">
        <v>79</v>
      </c>
      <c r="D9354" t="s">
        <v>124</v>
      </c>
      <c r="E9354" t="s">
        <v>35069</v>
      </c>
      <c r="F9354" t="s">
        <v>10278</v>
      </c>
      <c r="G9354" t="s">
        <v>71</v>
      </c>
      <c r="H9354" t="s">
        <v>129</v>
      </c>
      <c r="I9354" t="s">
        <v>22</v>
      </c>
      <c r="J9354" t="s">
        <v>141</v>
      </c>
      <c r="K9354" t="s">
        <v>35070</v>
      </c>
      <c r="L9354" t="s">
        <v>35071</v>
      </c>
      <c r="M9354">
        <v>0.32305555499999999</v>
      </c>
      <c r="N9354">
        <v>1</v>
      </c>
      <c r="O9354">
        <v>162</v>
      </c>
      <c r="P9354">
        <v>0</v>
      </c>
      <c r="Q9354">
        <v>0</v>
      </c>
      <c r="R9354">
        <v>0.32305600000000001</v>
      </c>
      <c r="S9354">
        <v>52.335000000000001</v>
      </c>
      <c r="T9354">
        <v>0</v>
      </c>
      <c r="U9354">
        <v>0</v>
      </c>
    </row>
    <row r="9355" spans="1:21" x14ac:dyDescent="0.25">
      <c r="A9355" t="s">
        <v>35072</v>
      </c>
      <c r="B9355">
        <v>1</v>
      </c>
      <c r="C9355" t="s">
        <v>79</v>
      </c>
      <c r="D9355" t="s">
        <v>124</v>
      </c>
      <c r="E9355" t="s">
        <v>35073</v>
      </c>
      <c r="F9355" t="s">
        <v>4991</v>
      </c>
      <c r="G9355" t="s">
        <v>71</v>
      </c>
      <c r="H9355" t="s">
        <v>129</v>
      </c>
      <c r="I9355" t="s">
        <v>22</v>
      </c>
      <c r="J9355" t="s">
        <v>141</v>
      </c>
      <c r="K9355" t="s">
        <v>35074</v>
      </c>
      <c r="L9355" t="s">
        <v>35075</v>
      </c>
      <c r="M9355">
        <v>3.88</v>
      </c>
      <c r="N9355">
        <v>0</v>
      </c>
      <c r="O9355">
        <v>1</v>
      </c>
      <c r="P9355">
        <v>0</v>
      </c>
      <c r="Q9355">
        <v>0</v>
      </c>
      <c r="R9355">
        <v>0</v>
      </c>
      <c r="S9355">
        <v>3.88</v>
      </c>
      <c r="T9355">
        <v>0</v>
      </c>
      <c r="U9355">
        <v>0</v>
      </c>
    </row>
    <row r="9356" spans="1:21" x14ac:dyDescent="0.25">
      <c r="A9356" t="s">
        <v>35076</v>
      </c>
      <c r="B9356">
        <v>1</v>
      </c>
      <c r="C9356" t="s">
        <v>79</v>
      </c>
      <c r="D9356" t="s">
        <v>124</v>
      </c>
      <c r="E9356" t="s">
        <v>35077</v>
      </c>
      <c r="F9356" t="s">
        <v>5470</v>
      </c>
      <c r="G9356" t="s">
        <v>71</v>
      </c>
      <c r="H9356" t="s">
        <v>129</v>
      </c>
      <c r="I9356" t="s">
        <v>22</v>
      </c>
      <c r="J9356" t="s">
        <v>141</v>
      </c>
      <c r="K9356" t="s">
        <v>35078</v>
      </c>
      <c r="L9356" t="s">
        <v>35079</v>
      </c>
      <c r="M9356">
        <v>0.900277777</v>
      </c>
      <c r="N9356">
        <v>1</v>
      </c>
      <c r="O9356">
        <v>106</v>
      </c>
      <c r="P9356">
        <v>0</v>
      </c>
      <c r="Q9356">
        <v>0</v>
      </c>
      <c r="R9356">
        <v>0.90027800000000002</v>
      </c>
      <c r="S9356">
        <v>95.429444000000004</v>
      </c>
      <c r="T9356">
        <v>0</v>
      </c>
      <c r="U9356">
        <v>0</v>
      </c>
    </row>
    <row r="9357" spans="1:21" x14ac:dyDescent="0.25">
      <c r="A9357" t="s">
        <v>35080</v>
      </c>
      <c r="B9357">
        <v>1</v>
      </c>
      <c r="C9357" t="s">
        <v>79</v>
      </c>
      <c r="D9357" t="s">
        <v>124</v>
      </c>
      <c r="E9357" t="s">
        <v>35081</v>
      </c>
      <c r="F9357" t="s">
        <v>4986</v>
      </c>
      <c r="G9357" t="s">
        <v>71</v>
      </c>
      <c r="H9357" t="s">
        <v>129</v>
      </c>
      <c r="I9357" t="s">
        <v>22</v>
      </c>
      <c r="J9357" t="s">
        <v>141</v>
      </c>
      <c r="K9357" t="s">
        <v>35082</v>
      </c>
      <c r="L9357" t="s">
        <v>35083</v>
      </c>
      <c r="M9357">
        <v>7.1169444439999996</v>
      </c>
      <c r="N9357">
        <v>0</v>
      </c>
      <c r="O9357">
        <v>23</v>
      </c>
      <c r="P9357">
        <v>0</v>
      </c>
      <c r="Q9357">
        <v>0</v>
      </c>
      <c r="R9357">
        <v>0</v>
      </c>
      <c r="S9357">
        <v>163.68972199999999</v>
      </c>
      <c r="T9357">
        <v>0</v>
      </c>
      <c r="U9357">
        <v>0</v>
      </c>
    </row>
    <row r="9358" spans="1:21" x14ac:dyDescent="0.25">
      <c r="A9358" t="s">
        <v>35084</v>
      </c>
      <c r="B9358">
        <v>1</v>
      </c>
      <c r="C9358" t="s">
        <v>79</v>
      </c>
      <c r="D9358" t="s">
        <v>124</v>
      </c>
      <c r="E9358" t="s">
        <v>35085</v>
      </c>
      <c r="F9358" t="s">
        <v>4986</v>
      </c>
      <c r="G9358" t="s">
        <v>71</v>
      </c>
      <c r="H9358" t="s">
        <v>129</v>
      </c>
      <c r="I9358" t="s">
        <v>22</v>
      </c>
      <c r="J9358" t="s">
        <v>141</v>
      </c>
      <c r="K9358" t="s">
        <v>35086</v>
      </c>
      <c r="L9358" t="s">
        <v>35087</v>
      </c>
      <c r="M9358">
        <v>8.9891666659999991</v>
      </c>
      <c r="N9358">
        <v>0</v>
      </c>
      <c r="O9358">
        <v>11</v>
      </c>
      <c r="P9358">
        <v>0</v>
      </c>
      <c r="Q9358">
        <v>0</v>
      </c>
      <c r="R9358">
        <v>0</v>
      </c>
      <c r="S9358">
        <v>98.880832999999996</v>
      </c>
      <c r="T9358">
        <v>0</v>
      </c>
      <c r="U9358">
        <v>0</v>
      </c>
    </row>
    <row r="9359" spans="1:21" x14ac:dyDescent="0.25">
      <c r="A9359" t="s">
        <v>35088</v>
      </c>
      <c r="B9359">
        <v>1</v>
      </c>
      <c r="C9359" t="s">
        <v>79</v>
      </c>
      <c r="D9359" t="s">
        <v>124</v>
      </c>
      <c r="E9359" t="s">
        <v>35089</v>
      </c>
      <c r="F9359" t="s">
        <v>4986</v>
      </c>
      <c r="G9359" t="s">
        <v>71</v>
      </c>
      <c r="H9359" t="s">
        <v>129</v>
      </c>
      <c r="I9359" t="s">
        <v>22</v>
      </c>
      <c r="J9359" t="s">
        <v>141</v>
      </c>
      <c r="K9359" t="s">
        <v>35090</v>
      </c>
      <c r="L9359" t="s">
        <v>35091</v>
      </c>
      <c r="M9359">
        <v>0.76972222199999996</v>
      </c>
      <c r="N9359">
        <v>0</v>
      </c>
      <c r="O9359">
        <v>53</v>
      </c>
      <c r="P9359">
        <v>0</v>
      </c>
      <c r="Q9359">
        <v>0</v>
      </c>
      <c r="R9359">
        <v>0</v>
      </c>
      <c r="S9359">
        <v>40.795278000000003</v>
      </c>
      <c r="T9359">
        <v>0</v>
      </c>
      <c r="U9359">
        <v>0</v>
      </c>
    </row>
    <row r="9360" spans="1:21" x14ac:dyDescent="0.25">
      <c r="A9360" t="s">
        <v>35092</v>
      </c>
      <c r="B9360">
        <v>1</v>
      </c>
      <c r="C9360" t="s">
        <v>79</v>
      </c>
      <c r="D9360" t="s">
        <v>124</v>
      </c>
      <c r="E9360" t="s">
        <v>35065</v>
      </c>
      <c r="F9360" t="s">
        <v>4986</v>
      </c>
      <c r="G9360" t="s">
        <v>71</v>
      </c>
      <c r="H9360" t="s">
        <v>129</v>
      </c>
      <c r="I9360" t="s">
        <v>22</v>
      </c>
      <c r="J9360" t="s">
        <v>141</v>
      </c>
      <c r="K9360" t="s">
        <v>35093</v>
      </c>
      <c r="L9360" t="s">
        <v>35094</v>
      </c>
      <c r="M9360">
        <v>3.3588888880000001</v>
      </c>
      <c r="N9360">
        <v>0</v>
      </c>
      <c r="O9360">
        <v>17</v>
      </c>
      <c r="P9360">
        <v>0</v>
      </c>
      <c r="Q9360">
        <v>0</v>
      </c>
      <c r="R9360">
        <v>0</v>
      </c>
      <c r="S9360">
        <v>57.101111000000003</v>
      </c>
      <c r="T9360">
        <v>0</v>
      </c>
      <c r="U9360">
        <v>0</v>
      </c>
    </row>
    <row r="9361" spans="1:21" x14ac:dyDescent="0.25">
      <c r="A9361" t="s">
        <v>35095</v>
      </c>
      <c r="B9361">
        <v>1</v>
      </c>
      <c r="C9361" t="s">
        <v>79</v>
      </c>
      <c r="D9361" t="s">
        <v>125</v>
      </c>
      <c r="E9361" t="s">
        <v>35096</v>
      </c>
      <c r="F9361" t="s">
        <v>4991</v>
      </c>
      <c r="G9361" t="s">
        <v>71</v>
      </c>
      <c r="H9361" t="s">
        <v>129</v>
      </c>
      <c r="I9361" t="s">
        <v>22</v>
      </c>
      <c r="J9361" t="s">
        <v>141</v>
      </c>
      <c r="K9361" t="s">
        <v>35097</v>
      </c>
      <c r="L9361" t="s">
        <v>35098</v>
      </c>
      <c r="M9361">
        <v>1.9927777769999999</v>
      </c>
      <c r="N9361">
        <v>0</v>
      </c>
      <c r="O9361">
        <v>0</v>
      </c>
      <c r="P9361">
        <v>0</v>
      </c>
      <c r="Q9361">
        <v>2</v>
      </c>
      <c r="R9361">
        <v>0</v>
      </c>
      <c r="S9361">
        <v>0</v>
      </c>
      <c r="T9361">
        <v>0</v>
      </c>
      <c r="U9361">
        <v>3.9855559999999999</v>
      </c>
    </row>
    <row r="9362" spans="1:21" x14ac:dyDescent="0.25">
      <c r="A9362" t="s">
        <v>35099</v>
      </c>
      <c r="B9362">
        <v>1</v>
      </c>
      <c r="C9362" t="s">
        <v>79</v>
      </c>
      <c r="D9362" t="s">
        <v>125</v>
      </c>
      <c r="E9362" t="s">
        <v>35100</v>
      </c>
      <c r="F9362" t="s">
        <v>4991</v>
      </c>
      <c r="G9362" t="s">
        <v>71</v>
      </c>
      <c r="H9362" t="s">
        <v>129</v>
      </c>
      <c r="I9362" t="s">
        <v>22</v>
      </c>
      <c r="J9362" t="s">
        <v>141</v>
      </c>
      <c r="K9362" t="s">
        <v>35101</v>
      </c>
      <c r="L9362" t="s">
        <v>35102</v>
      </c>
      <c r="M9362">
        <v>6.0405555550000001</v>
      </c>
      <c r="N9362">
        <v>0</v>
      </c>
      <c r="O9362">
        <v>0</v>
      </c>
      <c r="P9362">
        <v>0</v>
      </c>
      <c r="Q9362">
        <v>1</v>
      </c>
      <c r="R9362">
        <v>0</v>
      </c>
      <c r="S9362">
        <v>0</v>
      </c>
      <c r="T9362">
        <v>0</v>
      </c>
      <c r="U9362">
        <v>6.0405559999999996</v>
      </c>
    </row>
    <row r="9363" spans="1:21" x14ac:dyDescent="0.25">
      <c r="A9363" t="s">
        <v>35103</v>
      </c>
      <c r="B9363">
        <v>1</v>
      </c>
      <c r="C9363" t="s">
        <v>79</v>
      </c>
      <c r="D9363" t="s">
        <v>118</v>
      </c>
      <c r="E9363" t="s">
        <v>35104</v>
      </c>
      <c r="F9363" t="s">
        <v>4991</v>
      </c>
      <c r="G9363" t="s">
        <v>71</v>
      </c>
      <c r="H9363" t="s">
        <v>129</v>
      </c>
      <c r="I9363" t="s">
        <v>22</v>
      </c>
      <c r="J9363" t="s">
        <v>141</v>
      </c>
      <c r="K9363" t="s">
        <v>35105</v>
      </c>
      <c r="L9363" t="s">
        <v>35106</v>
      </c>
      <c r="M9363">
        <v>1.1291666659999999</v>
      </c>
      <c r="N9363">
        <v>0</v>
      </c>
      <c r="O9363">
        <v>0</v>
      </c>
      <c r="P9363">
        <v>0</v>
      </c>
      <c r="Q9363">
        <v>1</v>
      </c>
      <c r="R9363">
        <v>0</v>
      </c>
      <c r="S9363">
        <v>0</v>
      </c>
      <c r="T9363">
        <v>0</v>
      </c>
      <c r="U9363">
        <v>1.129167</v>
      </c>
    </row>
    <row r="9364" spans="1:21" x14ac:dyDescent="0.25">
      <c r="A9364" t="s">
        <v>35107</v>
      </c>
      <c r="B9364">
        <v>1</v>
      </c>
      <c r="C9364" t="s">
        <v>79</v>
      </c>
      <c r="D9364" t="s">
        <v>118</v>
      </c>
      <c r="E9364" t="s">
        <v>35108</v>
      </c>
      <c r="F9364" t="s">
        <v>128</v>
      </c>
      <c r="G9364" t="s">
        <v>71</v>
      </c>
      <c r="H9364" t="s">
        <v>129</v>
      </c>
      <c r="I9364" t="s">
        <v>22</v>
      </c>
      <c r="J9364" t="s">
        <v>130</v>
      </c>
      <c r="K9364" t="s">
        <v>35109</v>
      </c>
      <c r="L9364" t="s">
        <v>35110</v>
      </c>
      <c r="M9364">
        <v>1.258536944</v>
      </c>
      <c r="N9364">
        <v>0</v>
      </c>
      <c r="O9364">
        <v>0</v>
      </c>
      <c r="P9364">
        <v>0</v>
      </c>
      <c r="Q9364">
        <v>21</v>
      </c>
      <c r="R9364">
        <v>0</v>
      </c>
      <c r="S9364">
        <v>0</v>
      </c>
      <c r="T9364">
        <v>0</v>
      </c>
      <c r="U9364">
        <v>26.429276000000002</v>
      </c>
    </row>
    <row r="9365" spans="1:21" x14ac:dyDescent="0.25">
      <c r="A9365" t="s">
        <v>35111</v>
      </c>
      <c r="B9365">
        <v>1</v>
      </c>
      <c r="C9365" t="s">
        <v>79</v>
      </c>
      <c r="D9365" t="s">
        <v>118</v>
      </c>
      <c r="E9365" t="s">
        <v>35112</v>
      </c>
      <c r="F9365" t="s">
        <v>4991</v>
      </c>
      <c r="G9365" t="s">
        <v>71</v>
      </c>
      <c r="H9365" t="s">
        <v>129</v>
      </c>
      <c r="I9365" t="s">
        <v>22</v>
      </c>
      <c r="J9365" t="s">
        <v>141</v>
      </c>
      <c r="K9365" t="s">
        <v>35113</v>
      </c>
      <c r="L9365" t="s">
        <v>35114</v>
      </c>
      <c r="M9365">
        <v>1.0705555550000001</v>
      </c>
      <c r="N9365">
        <v>0</v>
      </c>
      <c r="O9365">
        <v>0</v>
      </c>
      <c r="P9365">
        <v>0</v>
      </c>
      <c r="Q9365">
        <v>1</v>
      </c>
      <c r="R9365">
        <v>0</v>
      </c>
      <c r="S9365">
        <v>0</v>
      </c>
      <c r="T9365">
        <v>0</v>
      </c>
      <c r="U9365">
        <v>1.0705560000000001</v>
      </c>
    </row>
    <row r="9366" spans="1:21" x14ac:dyDescent="0.25">
      <c r="A9366" t="s">
        <v>35115</v>
      </c>
      <c r="B9366">
        <v>1</v>
      </c>
      <c r="C9366" t="s">
        <v>79</v>
      </c>
      <c r="D9366" t="s">
        <v>118</v>
      </c>
      <c r="E9366" t="s">
        <v>35116</v>
      </c>
      <c r="F9366" t="s">
        <v>4991</v>
      </c>
      <c r="G9366" t="s">
        <v>71</v>
      </c>
      <c r="H9366" t="s">
        <v>129</v>
      </c>
      <c r="I9366" t="s">
        <v>22</v>
      </c>
      <c r="J9366" t="s">
        <v>141</v>
      </c>
      <c r="K9366" t="s">
        <v>35117</v>
      </c>
      <c r="L9366" t="s">
        <v>35118</v>
      </c>
      <c r="M9366">
        <v>1.4375</v>
      </c>
      <c r="N9366">
        <v>0</v>
      </c>
      <c r="O9366">
        <v>0</v>
      </c>
      <c r="P9366">
        <v>0</v>
      </c>
      <c r="Q9366">
        <v>1</v>
      </c>
      <c r="R9366">
        <v>0</v>
      </c>
      <c r="S9366">
        <v>0</v>
      </c>
      <c r="T9366">
        <v>0</v>
      </c>
      <c r="U9366">
        <v>1.4375</v>
      </c>
    </row>
    <row r="9367" spans="1:21" x14ac:dyDescent="0.25">
      <c r="A9367" t="s">
        <v>35119</v>
      </c>
      <c r="B9367">
        <v>1</v>
      </c>
      <c r="C9367" t="s">
        <v>79</v>
      </c>
      <c r="D9367" t="s">
        <v>118</v>
      </c>
      <c r="E9367" t="s">
        <v>2329</v>
      </c>
      <c r="F9367" t="s">
        <v>5470</v>
      </c>
      <c r="G9367" t="s">
        <v>71</v>
      </c>
      <c r="H9367" t="s">
        <v>129</v>
      </c>
      <c r="I9367" t="s">
        <v>22</v>
      </c>
      <c r="J9367" t="s">
        <v>141</v>
      </c>
      <c r="K9367" t="s">
        <v>35120</v>
      </c>
      <c r="L9367" t="s">
        <v>35121</v>
      </c>
      <c r="M9367">
        <v>0.60833333300000003</v>
      </c>
      <c r="N9367">
        <v>0</v>
      </c>
      <c r="O9367">
        <v>0</v>
      </c>
      <c r="P9367">
        <v>1</v>
      </c>
      <c r="Q9367">
        <v>122</v>
      </c>
      <c r="R9367">
        <v>0</v>
      </c>
      <c r="S9367">
        <v>0</v>
      </c>
      <c r="T9367">
        <v>0.60833300000000001</v>
      </c>
      <c r="U9367">
        <v>74.216667000000001</v>
      </c>
    </row>
    <row r="9368" spans="1:21" x14ac:dyDescent="0.25">
      <c r="A9368" t="s">
        <v>35122</v>
      </c>
      <c r="B9368">
        <v>1</v>
      </c>
      <c r="C9368" t="s">
        <v>79</v>
      </c>
      <c r="D9368" t="s">
        <v>118</v>
      </c>
      <c r="E9368" t="s">
        <v>35108</v>
      </c>
      <c r="F9368" t="s">
        <v>4986</v>
      </c>
      <c r="G9368" t="s">
        <v>71</v>
      </c>
      <c r="H9368" t="s">
        <v>129</v>
      </c>
      <c r="I9368" t="s">
        <v>22</v>
      </c>
      <c r="J9368" t="s">
        <v>141</v>
      </c>
      <c r="K9368" t="s">
        <v>35123</v>
      </c>
      <c r="L9368" t="s">
        <v>35124</v>
      </c>
      <c r="M9368">
        <v>0.34722222200000002</v>
      </c>
      <c r="N9368">
        <v>0</v>
      </c>
      <c r="O9368">
        <v>0</v>
      </c>
      <c r="P9368">
        <v>0</v>
      </c>
      <c r="Q9368">
        <v>21</v>
      </c>
      <c r="R9368">
        <v>0</v>
      </c>
      <c r="S9368">
        <v>0</v>
      </c>
      <c r="T9368">
        <v>0</v>
      </c>
      <c r="U9368">
        <v>7.2916670000000003</v>
      </c>
    </row>
    <row r="9369" spans="1:21" x14ac:dyDescent="0.25">
      <c r="A9369" t="s">
        <v>35125</v>
      </c>
      <c r="B9369">
        <v>1</v>
      </c>
      <c r="C9369" t="s">
        <v>79</v>
      </c>
      <c r="D9369" t="s">
        <v>118</v>
      </c>
      <c r="E9369" t="s">
        <v>35126</v>
      </c>
      <c r="F9369" t="s">
        <v>4991</v>
      </c>
      <c r="G9369" t="s">
        <v>71</v>
      </c>
      <c r="H9369" t="s">
        <v>129</v>
      </c>
      <c r="I9369" t="s">
        <v>22</v>
      </c>
      <c r="J9369" t="s">
        <v>141</v>
      </c>
      <c r="K9369" t="s">
        <v>35127</v>
      </c>
      <c r="L9369" t="s">
        <v>35128</v>
      </c>
      <c r="M9369">
        <v>1.186111111</v>
      </c>
      <c r="N9369">
        <v>0</v>
      </c>
      <c r="O9369">
        <v>0</v>
      </c>
      <c r="P9369">
        <v>0</v>
      </c>
      <c r="Q9369">
        <v>1</v>
      </c>
      <c r="R9369">
        <v>0</v>
      </c>
      <c r="S9369">
        <v>0</v>
      </c>
      <c r="T9369">
        <v>0</v>
      </c>
      <c r="U9369">
        <v>1.1861109999999999</v>
      </c>
    </row>
    <row r="9370" spans="1:21" x14ac:dyDescent="0.25">
      <c r="A9370" t="s">
        <v>35129</v>
      </c>
      <c r="B9370">
        <v>1</v>
      </c>
      <c r="C9370" t="s">
        <v>78</v>
      </c>
      <c r="D9370" t="s">
        <v>102</v>
      </c>
      <c r="E9370" t="s">
        <v>35130</v>
      </c>
      <c r="F9370" t="s">
        <v>4991</v>
      </c>
      <c r="G9370" t="s">
        <v>71</v>
      </c>
      <c r="H9370" t="s">
        <v>129</v>
      </c>
      <c r="I9370" t="s">
        <v>22</v>
      </c>
      <c r="J9370" t="s">
        <v>141</v>
      </c>
      <c r="K9370" t="s">
        <v>35131</v>
      </c>
      <c r="L9370" t="s">
        <v>35132</v>
      </c>
      <c r="M9370">
        <v>0.32750000000000001</v>
      </c>
      <c r="N9370">
        <v>0</v>
      </c>
      <c r="O9370">
        <v>1</v>
      </c>
      <c r="P9370">
        <v>0</v>
      </c>
      <c r="Q9370">
        <v>0</v>
      </c>
      <c r="R9370">
        <v>0</v>
      </c>
      <c r="S9370">
        <v>0.32750000000000001</v>
      </c>
      <c r="T9370">
        <v>0</v>
      </c>
      <c r="U9370">
        <v>0</v>
      </c>
    </row>
    <row r="9371" spans="1:21" x14ac:dyDescent="0.25">
      <c r="A9371" t="s">
        <v>35133</v>
      </c>
      <c r="B9371">
        <v>1</v>
      </c>
      <c r="C9371" t="s">
        <v>78</v>
      </c>
      <c r="D9371" t="s">
        <v>102</v>
      </c>
      <c r="E9371" t="s">
        <v>28178</v>
      </c>
      <c r="F9371" t="s">
        <v>5012</v>
      </c>
      <c r="G9371" t="s">
        <v>72</v>
      </c>
      <c r="H9371" t="s">
        <v>129</v>
      </c>
      <c r="I9371" t="s">
        <v>22</v>
      </c>
      <c r="J9371" t="s">
        <v>141</v>
      </c>
      <c r="K9371" t="s">
        <v>35134</v>
      </c>
      <c r="L9371" t="s">
        <v>35135</v>
      </c>
      <c r="M9371">
        <v>1.3805555549999999</v>
      </c>
      <c r="N9371">
        <v>0</v>
      </c>
      <c r="O9371">
        <v>0</v>
      </c>
      <c r="P9371">
        <v>1</v>
      </c>
      <c r="Q9371">
        <v>14</v>
      </c>
      <c r="R9371">
        <v>0</v>
      </c>
      <c r="S9371">
        <v>0</v>
      </c>
      <c r="T9371">
        <v>1.3805559999999999</v>
      </c>
      <c r="U9371">
        <v>19.327777999999999</v>
      </c>
    </row>
    <row r="9372" spans="1:21" x14ac:dyDescent="0.25">
      <c r="A9372" t="s">
        <v>35136</v>
      </c>
      <c r="B9372">
        <v>1</v>
      </c>
      <c r="C9372" t="s">
        <v>79</v>
      </c>
      <c r="D9372" t="s">
        <v>109</v>
      </c>
      <c r="E9372" t="s">
        <v>35137</v>
      </c>
      <c r="F9372" t="s">
        <v>18843</v>
      </c>
      <c r="G9372" t="s">
        <v>71</v>
      </c>
      <c r="H9372" t="s">
        <v>129</v>
      </c>
      <c r="I9372" t="s">
        <v>22</v>
      </c>
      <c r="J9372" t="s">
        <v>141</v>
      </c>
      <c r="K9372" t="s">
        <v>35138</v>
      </c>
      <c r="L9372" t="s">
        <v>35139</v>
      </c>
      <c r="M9372">
        <v>2.6233333330000002</v>
      </c>
      <c r="N9372">
        <v>0</v>
      </c>
      <c r="O9372">
        <v>0</v>
      </c>
      <c r="P9372">
        <v>0</v>
      </c>
      <c r="Q9372">
        <v>34</v>
      </c>
      <c r="R9372">
        <v>0</v>
      </c>
      <c r="S9372">
        <v>0</v>
      </c>
      <c r="T9372">
        <v>0</v>
      </c>
      <c r="U9372">
        <v>89.193332999999996</v>
      </c>
    </row>
    <row r="9373" spans="1:21" x14ac:dyDescent="0.25">
      <c r="A9373" t="s">
        <v>35140</v>
      </c>
      <c r="B9373">
        <v>1</v>
      </c>
      <c r="C9373" t="s">
        <v>79</v>
      </c>
      <c r="D9373" t="s">
        <v>109</v>
      </c>
      <c r="E9373" t="s">
        <v>35141</v>
      </c>
      <c r="F9373" t="s">
        <v>4986</v>
      </c>
      <c r="G9373" t="s">
        <v>71</v>
      </c>
      <c r="H9373" t="s">
        <v>129</v>
      </c>
      <c r="I9373" t="s">
        <v>22</v>
      </c>
      <c r="J9373" t="s">
        <v>141</v>
      </c>
      <c r="K9373" t="s">
        <v>35142</v>
      </c>
      <c r="L9373" t="s">
        <v>35143</v>
      </c>
      <c r="M9373">
        <v>1.026944444</v>
      </c>
      <c r="N9373">
        <v>0</v>
      </c>
      <c r="O9373">
        <v>0</v>
      </c>
      <c r="P9373">
        <v>0</v>
      </c>
      <c r="Q9373">
        <v>57</v>
      </c>
      <c r="R9373">
        <v>0</v>
      </c>
      <c r="S9373">
        <v>0</v>
      </c>
      <c r="T9373">
        <v>0</v>
      </c>
      <c r="U9373">
        <v>58.535832999999997</v>
      </c>
    </row>
    <row r="9374" spans="1:21" x14ac:dyDescent="0.25">
      <c r="A9374" t="s">
        <v>35144</v>
      </c>
      <c r="B9374">
        <v>1</v>
      </c>
      <c r="C9374" t="s">
        <v>78</v>
      </c>
      <c r="D9374" t="s">
        <v>107</v>
      </c>
      <c r="E9374" t="s">
        <v>35145</v>
      </c>
      <c r="F9374" t="s">
        <v>4991</v>
      </c>
      <c r="G9374" t="s">
        <v>71</v>
      </c>
      <c r="H9374" t="s">
        <v>129</v>
      </c>
      <c r="I9374" t="s">
        <v>22</v>
      </c>
      <c r="J9374" t="s">
        <v>141</v>
      </c>
      <c r="K9374" t="s">
        <v>35146</v>
      </c>
      <c r="L9374" t="s">
        <v>35147</v>
      </c>
      <c r="M9374">
        <v>2.33</v>
      </c>
      <c r="N9374">
        <v>0</v>
      </c>
      <c r="O9374">
        <v>0</v>
      </c>
      <c r="P9374">
        <v>0</v>
      </c>
      <c r="Q9374">
        <v>1</v>
      </c>
      <c r="R9374">
        <v>0</v>
      </c>
      <c r="S9374">
        <v>0</v>
      </c>
      <c r="T9374">
        <v>0</v>
      </c>
      <c r="U9374">
        <v>2.33</v>
      </c>
    </row>
    <row r="9375" spans="1:21" x14ac:dyDescent="0.25">
      <c r="A9375" t="s">
        <v>35148</v>
      </c>
      <c r="B9375">
        <v>1</v>
      </c>
      <c r="C9375" t="s">
        <v>78</v>
      </c>
      <c r="D9375" t="s">
        <v>107</v>
      </c>
      <c r="E9375" t="s">
        <v>35149</v>
      </c>
      <c r="F9375" t="s">
        <v>4991</v>
      </c>
      <c r="G9375" t="s">
        <v>71</v>
      </c>
      <c r="H9375" t="s">
        <v>129</v>
      </c>
      <c r="I9375" t="s">
        <v>22</v>
      </c>
      <c r="J9375" t="s">
        <v>141</v>
      </c>
      <c r="K9375" t="s">
        <v>35150</v>
      </c>
      <c r="L9375" t="s">
        <v>35151</v>
      </c>
      <c r="M9375">
        <v>3.3108333330000002</v>
      </c>
      <c r="N9375">
        <v>0</v>
      </c>
      <c r="O9375">
        <v>0</v>
      </c>
      <c r="P9375">
        <v>0</v>
      </c>
      <c r="Q9375">
        <v>1</v>
      </c>
      <c r="R9375">
        <v>0</v>
      </c>
      <c r="S9375">
        <v>0</v>
      </c>
      <c r="T9375">
        <v>0</v>
      </c>
      <c r="U9375">
        <v>3.3108330000000001</v>
      </c>
    </row>
    <row r="9376" spans="1:21" x14ac:dyDescent="0.25">
      <c r="A9376" t="s">
        <v>35152</v>
      </c>
      <c r="B9376">
        <v>1</v>
      </c>
      <c r="C9376" t="s">
        <v>78</v>
      </c>
      <c r="D9376" t="s">
        <v>107</v>
      </c>
      <c r="E9376" t="s">
        <v>30413</v>
      </c>
      <c r="F9376" t="s">
        <v>4986</v>
      </c>
      <c r="G9376" t="s">
        <v>71</v>
      </c>
      <c r="H9376" t="s">
        <v>129</v>
      </c>
      <c r="I9376" t="s">
        <v>22</v>
      </c>
      <c r="J9376" t="s">
        <v>141</v>
      </c>
      <c r="K9376" t="s">
        <v>35153</v>
      </c>
      <c r="L9376" t="s">
        <v>35154</v>
      </c>
      <c r="M9376">
        <v>0.83583333299999996</v>
      </c>
      <c r="N9376">
        <v>0</v>
      </c>
      <c r="O9376">
        <v>0</v>
      </c>
      <c r="P9376">
        <v>0</v>
      </c>
      <c r="Q9376">
        <v>7</v>
      </c>
      <c r="R9376">
        <v>0</v>
      </c>
      <c r="S9376">
        <v>0</v>
      </c>
      <c r="T9376">
        <v>0</v>
      </c>
      <c r="U9376">
        <v>5.8508329999999997</v>
      </c>
    </row>
    <row r="9377" spans="1:21" x14ac:dyDescent="0.25">
      <c r="A9377" t="s">
        <v>35155</v>
      </c>
      <c r="B9377">
        <v>1</v>
      </c>
      <c r="C9377" t="s">
        <v>78</v>
      </c>
      <c r="D9377" t="s">
        <v>107</v>
      </c>
      <c r="E9377" t="s">
        <v>35156</v>
      </c>
      <c r="F9377" t="s">
        <v>5829</v>
      </c>
      <c r="G9377" t="s">
        <v>72</v>
      </c>
      <c r="H9377" t="s">
        <v>129</v>
      </c>
      <c r="I9377" t="s">
        <v>22</v>
      </c>
      <c r="J9377" t="s">
        <v>141</v>
      </c>
      <c r="K9377" t="s">
        <v>35157</v>
      </c>
      <c r="L9377" t="s">
        <v>35158</v>
      </c>
      <c r="M9377">
        <v>0.21833333299999999</v>
      </c>
      <c r="N9377">
        <v>0</v>
      </c>
      <c r="O9377">
        <v>0</v>
      </c>
      <c r="P9377">
        <v>1</v>
      </c>
      <c r="Q9377">
        <v>116</v>
      </c>
      <c r="R9377">
        <v>0</v>
      </c>
      <c r="S9377">
        <v>0</v>
      </c>
      <c r="T9377">
        <v>0.218333</v>
      </c>
      <c r="U9377">
        <v>25.326667</v>
      </c>
    </row>
    <row r="9378" spans="1:21" x14ac:dyDescent="0.25">
      <c r="A9378" t="s">
        <v>35159</v>
      </c>
      <c r="B9378">
        <v>1</v>
      </c>
      <c r="C9378" t="s">
        <v>78</v>
      </c>
      <c r="D9378" t="s">
        <v>107</v>
      </c>
      <c r="E9378" t="s">
        <v>30413</v>
      </c>
      <c r="F9378" t="s">
        <v>4986</v>
      </c>
      <c r="G9378" t="s">
        <v>71</v>
      </c>
      <c r="H9378" t="s">
        <v>129</v>
      </c>
      <c r="I9378" t="s">
        <v>22</v>
      </c>
      <c r="J9378" t="s">
        <v>141</v>
      </c>
      <c r="K9378" t="s">
        <v>35160</v>
      </c>
      <c r="L9378" t="s">
        <v>35161</v>
      </c>
      <c r="M9378">
        <v>1.2327777769999999</v>
      </c>
      <c r="N9378">
        <v>0</v>
      </c>
      <c r="O9378">
        <v>0</v>
      </c>
      <c r="P9378">
        <v>0</v>
      </c>
      <c r="Q9378">
        <v>7</v>
      </c>
      <c r="R9378">
        <v>0</v>
      </c>
      <c r="S9378">
        <v>0</v>
      </c>
      <c r="T9378">
        <v>0</v>
      </c>
      <c r="U9378">
        <v>8.6294439999999994</v>
      </c>
    </row>
    <row r="9379" spans="1:21" x14ac:dyDescent="0.25">
      <c r="A9379" t="s">
        <v>35162</v>
      </c>
      <c r="B9379">
        <v>1</v>
      </c>
      <c r="C9379" t="s">
        <v>78</v>
      </c>
      <c r="D9379" t="s">
        <v>107</v>
      </c>
      <c r="E9379" t="s">
        <v>35163</v>
      </c>
      <c r="F9379" t="s">
        <v>4986</v>
      </c>
      <c r="G9379" t="s">
        <v>71</v>
      </c>
      <c r="H9379" t="s">
        <v>129</v>
      </c>
      <c r="I9379" t="s">
        <v>22</v>
      </c>
      <c r="J9379" t="s">
        <v>141</v>
      </c>
      <c r="K9379" t="s">
        <v>35164</v>
      </c>
      <c r="L9379" t="s">
        <v>23190</v>
      </c>
      <c r="M9379">
        <v>1.5366666659999999</v>
      </c>
      <c r="N9379">
        <v>0</v>
      </c>
      <c r="O9379">
        <v>0</v>
      </c>
      <c r="P9379">
        <v>0</v>
      </c>
      <c r="Q9379">
        <v>50</v>
      </c>
      <c r="R9379">
        <v>0</v>
      </c>
      <c r="S9379">
        <v>0</v>
      </c>
      <c r="T9379">
        <v>0</v>
      </c>
      <c r="U9379">
        <v>76.833332999999996</v>
      </c>
    </row>
    <row r="9380" spans="1:21" x14ac:dyDescent="0.25">
      <c r="A9380" t="s">
        <v>35165</v>
      </c>
      <c r="B9380">
        <v>1</v>
      </c>
      <c r="C9380" t="s">
        <v>78</v>
      </c>
      <c r="D9380" t="s">
        <v>107</v>
      </c>
      <c r="E9380" t="s">
        <v>35166</v>
      </c>
      <c r="F9380" t="s">
        <v>4991</v>
      </c>
      <c r="G9380" t="s">
        <v>71</v>
      </c>
      <c r="H9380" t="s">
        <v>129</v>
      </c>
      <c r="I9380" t="s">
        <v>22</v>
      </c>
      <c r="J9380" t="s">
        <v>141</v>
      </c>
      <c r="K9380" t="s">
        <v>35167</v>
      </c>
      <c r="L9380" t="s">
        <v>35168</v>
      </c>
      <c r="M9380">
        <v>1.464444444</v>
      </c>
      <c r="N9380">
        <v>0</v>
      </c>
      <c r="O9380">
        <v>0</v>
      </c>
      <c r="P9380">
        <v>0</v>
      </c>
      <c r="Q9380">
        <v>1</v>
      </c>
      <c r="R9380">
        <v>0</v>
      </c>
      <c r="S9380">
        <v>0</v>
      </c>
      <c r="T9380">
        <v>0</v>
      </c>
      <c r="U9380">
        <v>1.4644440000000001</v>
      </c>
    </row>
    <row r="9381" spans="1:21" x14ac:dyDescent="0.25">
      <c r="A9381" t="s">
        <v>35169</v>
      </c>
      <c r="B9381">
        <v>1</v>
      </c>
      <c r="C9381" t="s">
        <v>78</v>
      </c>
      <c r="D9381" t="s">
        <v>107</v>
      </c>
      <c r="E9381" t="s">
        <v>35156</v>
      </c>
      <c r="F9381" t="s">
        <v>3423</v>
      </c>
      <c r="G9381" t="s">
        <v>72</v>
      </c>
      <c r="H9381" t="s">
        <v>129</v>
      </c>
      <c r="I9381" t="s">
        <v>22</v>
      </c>
      <c r="J9381" t="s">
        <v>141</v>
      </c>
      <c r="K9381" t="s">
        <v>35170</v>
      </c>
      <c r="L9381" t="s">
        <v>35171</v>
      </c>
      <c r="M9381">
        <v>1.008888888</v>
      </c>
      <c r="N9381">
        <v>0</v>
      </c>
      <c r="O9381">
        <v>0</v>
      </c>
      <c r="P9381">
        <v>1</v>
      </c>
      <c r="Q9381">
        <v>116</v>
      </c>
      <c r="R9381">
        <v>0</v>
      </c>
      <c r="S9381">
        <v>0</v>
      </c>
      <c r="T9381">
        <v>1.0088889999999999</v>
      </c>
      <c r="U9381">
        <v>117.031111</v>
      </c>
    </row>
    <row r="9382" spans="1:21" x14ac:dyDescent="0.25">
      <c r="A9382" t="s">
        <v>35172</v>
      </c>
      <c r="B9382">
        <v>1</v>
      </c>
      <c r="C9382" t="s">
        <v>78</v>
      </c>
      <c r="D9382" t="s">
        <v>107</v>
      </c>
      <c r="E9382" t="s">
        <v>35173</v>
      </c>
      <c r="F9382" t="s">
        <v>5279</v>
      </c>
      <c r="G9382" t="s">
        <v>72</v>
      </c>
      <c r="H9382" t="s">
        <v>129</v>
      </c>
      <c r="I9382" t="s">
        <v>22</v>
      </c>
      <c r="J9382" t="s">
        <v>141</v>
      </c>
      <c r="K9382" t="s">
        <v>35174</v>
      </c>
      <c r="L9382" t="s">
        <v>35175</v>
      </c>
      <c r="M9382">
        <v>0.939722222</v>
      </c>
      <c r="N9382">
        <v>0</v>
      </c>
      <c r="O9382">
        <v>0</v>
      </c>
      <c r="P9382">
        <v>1</v>
      </c>
      <c r="Q9382">
        <v>119</v>
      </c>
      <c r="R9382">
        <v>0</v>
      </c>
      <c r="S9382">
        <v>0</v>
      </c>
      <c r="T9382">
        <v>0.93972199999999995</v>
      </c>
      <c r="U9382">
        <v>111.826944</v>
      </c>
    </row>
    <row r="9383" spans="1:21" x14ac:dyDescent="0.25">
      <c r="A9383" t="s">
        <v>35176</v>
      </c>
      <c r="B9383">
        <v>1</v>
      </c>
      <c r="C9383" t="s">
        <v>78</v>
      </c>
      <c r="D9383" t="s">
        <v>107</v>
      </c>
      <c r="E9383" t="s">
        <v>35177</v>
      </c>
      <c r="F9383" t="s">
        <v>4991</v>
      </c>
      <c r="G9383" t="s">
        <v>71</v>
      </c>
      <c r="H9383" t="s">
        <v>129</v>
      </c>
      <c r="I9383" t="s">
        <v>22</v>
      </c>
      <c r="J9383" t="s">
        <v>141</v>
      </c>
      <c r="K9383" t="s">
        <v>35178</v>
      </c>
      <c r="L9383" t="s">
        <v>35179</v>
      </c>
      <c r="M9383">
        <v>4.4755555549999997</v>
      </c>
      <c r="N9383">
        <v>0</v>
      </c>
      <c r="O9383">
        <v>0</v>
      </c>
      <c r="P9383">
        <v>0</v>
      </c>
      <c r="Q9383">
        <v>1</v>
      </c>
      <c r="R9383">
        <v>0</v>
      </c>
      <c r="S9383">
        <v>0</v>
      </c>
      <c r="T9383">
        <v>0</v>
      </c>
      <c r="U9383">
        <v>4.4755560000000001</v>
      </c>
    </row>
    <row r="9384" spans="1:21" x14ac:dyDescent="0.25">
      <c r="A9384" t="s">
        <v>35180</v>
      </c>
      <c r="B9384">
        <v>1</v>
      </c>
      <c r="C9384" t="s">
        <v>78</v>
      </c>
      <c r="D9384" t="s">
        <v>97</v>
      </c>
      <c r="E9384" t="s">
        <v>31975</v>
      </c>
      <c r="F9384" t="s">
        <v>154</v>
      </c>
      <c r="G9384" t="s">
        <v>72</v>
      </c>
      <c r="H9384" t="s">
        <v>129</v>
      </c>
      <c r="I9384" t="s">
        <v>22</v>
      </c>
      <c r="J9384" t="s">
        <v>141</v>
      </c>
      <c r="K9384" t="s">
        <v>35181</v>
      </c>
      <c r="L9384" t="s">
        <v>35182</v>
      </c>
      <c r="M9384">
        <v>0.33250000000000002</v>
      </c>
      <c r="N9384">
        <v>57</v>
      </c>
      <c r="O9384">
        <v>5558</v>
      </c>
      <c r="P9384">
        <v>34</v>
      </c>
      <c r="Q9384">
        <v>911</v>
      </c>
      <c r="R9384">
        <v>18.952500000000001</v>
      </c>
      <c r="S9384">
        <v>1848.0350000000001</v>
      </c>
      <c r="T9384">
        <v>11.305</v>
      </c>
      <c r="U9384">
        <v>302.90750000000003</v>
      </c>
    </row>
    <row r="9385" spans="1:21" x14ac:dyDescent="0.25">
      <c r="A9385" t="s">
        <v>35183</v>
      </c>
      <c r="B9385">
        <v>1</v>
      </c>
      <c r="C9385" t="s">
        <v>78</v>
      </c>
      <c r="D9385" t="s">
        <v>97</v>
      </c>
      <c r="E9385" t="s">
        <v>35184</v>
      </c>
      <c r="F9385" t="s">
        <v>6823</v>
      </c>
      <c r="G9385" t="s">
        <v>71</v>
      </c>
      <c r="H9385" t="s">
        <v>129</v>
      </c>
      <c r="I9385" t="s">
        <v>22</v>
      </c>
      <c r="J9385" t="s">
        <v>141</v>
      </c>
      <c r="K9385" t="s">
        <v>35185</v>
      </c>
      <c r="L9385" t="s">
        <v>35186</v>
      </c>
      <c r="M9385">
        <v>6.9447222220000002</v>
      </c>
      <c r="N9385">
        <v>0</v>
      </c>
      <c r="O9385">
        <v>0</v>
      </c>
      <c r="P9385">
        <v>0</v>
      </c>
      <c r="Q9385">
        <v>42</v>
      </c>
      <c r="R9385">
        <v>0</v>
      </c>
      <c r="S9385">
        <v>0</v>
      </c>
      <c r="T9385">
        <v>0</v>
      </c>
      <c r="U9385">
        <v>291.67833300000001</v>
      </c>
    </row>
    <row r="9386" spans="1:21" x14ac:dyDescent="0.25">
      <c r="A9386" t="s">
        <v>35187</v>
      </c>
      <c r="B9386">
        <v>1</v>
      </c>
      <c r="C9386" t="s">
        <v>78</v>
      </c>
      <c r="D9386" t="s">
        <v>97</v>
      </c>
      <c r="E9386" t="s">
        <v>3527</v>
      </c>
      <c r="F9386" t="s">
        <v>140</v>
      </c>
      <c r="G9386" t="s">
        <v>72</v>
      </c>
      <c r="H9386" t="s">
        <v>129</v>
      </c>
      <c r="I9386" t="s">
        <v>22</v>
      </c>
      <c r="J9386" t="s">
        <v>141</v>
      </c>
      <c r="K9386" t="s">
        <v>35188</v>
      </c>
      <c r="L9386" t="s">
        <v>35189</v>
      </c>
      <c r="M9386">
        <v>0.75055555500000004</v>
      </c>
      <c r="N9386">
        <v>0</v>
      </c>
      <c r="O9386">
        <v>0</v>
      </c>
      <c r="P9386">
        <v>72</v>
      </c>
      <c r="Q9386">
        <v>1479</v>
      </c>
      <c r="R9386">
        <v>0</v>
      </c>
      <c r="S9386">
        <v>0</v>
      </c>
      <c r="T9386">
        <v>54.04</v>
      </c>
      <c r="U9386">
        <v>1110.0716660000001</v>
      </c>
    </row>
    <row r="9387" spans="1:21" x14ac:dyDescent="0.25">
      <c r="A9387" t="s">
        <v>35190</v>
      </c>
      <c r="B9387">
        <v>1</v>
      </c>
      <c r="C9387" t="s">
        <v>78</v>
      </c>
      <c r="D9387" t="s">
        <v>97</v>
      </c>
      <c r="E9387" t="s">
        <v>25909</v>
      </c>
      <c r="F9387" t="s">
        <v>177</v>
      </c>
      <c r="G9387" t="s">
        <v>72</v>
      </c>
      <c r="H9387" t="s">
        <v>129</v>
      </c>
      <c r="I9387" t="s">
        <v>22</v>
      </c>
      <c r="J9387" t="s">
        <v>130</v>
      </c>
      <c r="K9387" t="s">
        <v>35191</v>
      </c>
      <c r="L9387" t="s">
        <v>35192</v>
      </c>
      <c r="M9387">
        <v>7.6855555549999997</v>
      </c>
      <c r="N9387">
        <v>27</v>
      </c>
      <c r="O9387">
        <v>334</v>
      </c>
      <c r="P9387">
        <v>9</v>
      </c>
      <c r="Q9387">
        <v>176</v>
      </c>
      <c r="R9387">
        <v>207.51</v>
      </c>
      <c r="S9387">
        <v>2566.975555</v>
      </c>
      <c r="T9387">
        <v>69.17</v>
      </c>
      <c r="U9387">
        <v>1352.657778</v>
      </c>
    </row>
    <row r="9388" spans="1:21" x14ac:dyDescent="0.25">
      <c r="A9388" t="s">
        <v>35193</v>
      </c>
      <c r="B9388">
        <v>1</v>
      </c>
      <c r="C9388" t="s">
        <v>78</v>
      </c>
      <c r="D9388" t="s">
        <v>97</v>
      </c>
      <c r="E9388" t="s">
        <v>35194</v>
      </c>
      <c r="F9388" t="s">
        <v>177</v>
      </c>
      <c r="G9388" t="s">
        <v>72</v>
      </c>
      <c r="H9388" t="s">
        <v>129</v>
      </c>
      <c r="I9388" t="s">
        <v>22</v>
      </c>
      <c r="J9388" t="s">
        <v>130</v>
      </c>
      <c r="K9388" t="s">
        <v>35195</v>
      </c>
      <c r="L9388" t="s">
        <v>35196</v>
      </c>
      <c r="M9388">
        <v>8.6411111110000007</v>
      </c>
      <c r="N9388">
        <v>17</v>
      </c>
      <c r="O9388">
        <v>32</v>
      </c>
      <c r="P9388">
        <v>0</v>
      </c>
      <c r="Q9388">
        <v>0</v>
      </c>
      <c r="R9388">
        <v>146.898889</v>
      </c>
      <c r="S9388">
        <v>276.515556</v>
      </c>
      <c r="T9388">
        <v>0</v>
      </c>
      <c r="U9388">
        <v>0</v>
      </c>
    </row>
    <row r="9389" spans="1:21" x14ac:dyDescent="0.25">
      <c r="A9389" t="s">
        <v>35197</v>
      </c>
      <c r="B9389">
        <v>1</v>
      </c>
      <c r="C9389" t="s">
        <v>78</v>
      </c>
      <c r="D9389" t="s">
        <v>97</v>
      </c>
      <c r="E9389" t="s">
        <v>3527</v>
      </c>
      <c r="F9389" t="s">
        <v>140</v>
      </c>
      <c r="G9389" t="s">
        <v>72</v>
      </c>
      <c r="H9389" t="s">
        <v>129</v>
      </c>
      <c r="I9389" t="s">
        <v>22</v>
      </c>
      <c r="J9389" t="s">
        <v>141</v>
      </c>
      <c r="K9389" t="s">
        <v>35198</v>
      </c>
      <c r="L9389" t="s">
        <v>35199</v>
      </c>
      <c r="M9389">
        <v>0.13916666599999999</v>
      </c>
      <c r="N9389">
        <v>0</v>
      </c>
      <c r="O9389">
        <v>0</v>
      </c>
      <c r="P9389">
        <v>72</v>
      </c>
      <c r="Q9389">
        <v>1451</v>
      </c>
      <c r="R9389">
        <v>0</v>
      </c>
      <c r="S9389">
        <v>0</v>
      </c>
      <c r="T9389">
        <v>10.02</v>
      </c>
      <c r="U9389">
        <v>201.93083200000001</v>
      </c>
    </row>
    <row r="9390" spans="1:21" x14ac:dyDescent="0.25">
      <c r="A9390" t="s">
        <v>35200</v>
      </c>
      <c r="B9390">
        <v>1</v>
      </c>
      <c r="C9390" t="s">
        <v>78</v>
      </c>
      <c r="D9390" t="s">
        <v>97</v>
      </c>
      <c r="E9390" t="s">
        <v>35201</v>
      </c>
      <c r="F9390" t="s">
        <v>177</v>
      </c>
      <c r="G9390" t="s">
        <v>72</v>
      </c>
      <c r="H9390" t="s">
        <v>129</v>
      </c>
      <c r="I9390" t="s">
        <v>22</v>
      </c>
      <c r="J9390" t="s">
        <v>130</v>
      </c>
      <c r="K9390" t="s">
        <v>35202</v>
      </c>
      <c r="L9390" t="s">
        <v>35203</v>
      </c>
      <c r="M9390">
        <v>1.733333333</v>
      </c>
      <c r="N9390">
        <v>0</v>
      </c>
      <c r="O9390">
        <v>0</v>
      </c>
      <c r="P9390">
        <v>1</v>
      </c>
      <c r="Q9390">
        <v>49</v>
      </c>
      <c r="R9390">
        <v>0</v>
      </c>
      <c r="S9390">
        <v>0</v>
      </c>
      <c r="T9390">
        <v>1.733333</v>
      </c>
      <c r="U9390">
        <v>84.933333000000005</v>
      </c>
    </row>
    <row r="9391" spans="1:21" x14ac:dyDescent="0.25">
      <c r="A9391" t="s">
        <v>35204</v>
      </c>
      <c r="B9391">
        <v>1</v>
      </c>
      <c r="C9391" t="s">
        <v>78</v>
      </c>
      <c r="D9391" t="s">
        <v>97</v>
      </c>
      <c r="E9391" t="s">
        <v>3527</v>
      </c>
      <c r="F9391" t="s">
        <v>140</v>
      </c>
      <c r="G9391" t="s">
        <v>72</v>
      </c>
      <c r="H9391" t="s">
        <v>129</v>
      </c>
      <c r="I9391" t="s">
        <v>22</v>
      </c>
      <c r="J9391" t="s">
        <v>141</v>
      </c>
      <c r="K9391" t="s">
        <v>35205</v>
      </c>
      <c r="L9391" t="s">
        <v>35206</v>
      </c>
      <c r="M9391">
        <v>0.23749999999999999</v>
      </c>
      <c r="N9391">
        <v>0</v>
      </c>
      <c r="O9391">
        <v>0</v>
      </c>
      <c r="P9391">
        <v>1</v>
      </c>
      <c r="Q9391">
        <v>73</v>
      </c>
      <c r="R9391">
        <v>0</v>
      </c>
      <c r="S9391">
        <v>0</v>
      </c>
      <c r="T9391">
        <v>0.23749999999999999</v>
      </c>
      <c r="U9391">
        <v>17.337499999999999</v>
      </c>
    </row>
    <row r="9392" spans="1:21" x14ac:dyDescent="0.25">
      <c r="A9392" t="s">
        <v>35207</v>
      </c>
      <c r="B9392">
        <v>1</v>
      </c>
      <c r="C9392" t="s">
        <v>78</v>
      </c>
      <c r="D9392" t="s">
        <v>97</v>
      </c>
      <c r="E9392" t="s">
        <v>25909</v>
      </c>
      <c r="F9392" t="s">
        <v>177</v>
      </c>
      <c r="G9392" t="s">
        <v>72</v>
      </c>
      <c r="H9392" t="s">
        <v>129</v>
      </c>
      <c r="I9392" t="s">
        <v>22</v>
      </c>
      <c r="J9392" t="s">
        <v>130</v>
      </c>
      <c r="K9392" t="s">
        <v>35208</v>
      </c>
      <c r="L9392" t="s">
        <v>35209</v>
      </c>
      <c r="M9392">
        <v>8.3836111110000004</v>
      </c>
      <c r="N9392">
        <v>27</v>
      </c>
      <c r="O9392">
        <v>334</v>
      </c>
      <c r="P9392">
        <v>9</v>
      </c>
      <c r="Q9392">
        <v>176</v>
      </c>
      <c r="R9392">
        <v>226.35749999999999</v>
      </c>
      <c r="S9392">
        <v>2800.126111</v>
      </c>
      <c r="T9392">
        <v>75.452500000000001</v>
      </c>
      <c r="U9392">
        <v>1475.5155560000001</v>
      </c>
    </row>
    <row r="9393" spans="1:21" x14ac:dyDescent="0.25">
      <c r="A9393" t="s">
        <v>35210</v>
      </c>
      <c r="B9393">
        <v>1</v>
      </c>
      <c r="C9393" t="s">
        <v>78</v>
      </c>
      <c r="D9393" t="s">
        <v>105</v>
      </c>
      <c r="E9393" t="s">
        <v>35211</v>
      </c>
      <c r="F9393" t="s">
        <v>5070</v>
      </c>
      <c r="G9393" t="s">
        <v>71</v>
      </c>
      <c r="H9393" t="s">
        <v>129</v>
      </c>
      <c r="I9393" t="s">
        <v>22</v>
      </c>
      <c r="J9393" t="s">
        <v>141</v>
      </c>
      <c r="K9393" t="s">
        <v>35212</v>
      </c>
      <c r="L9393" t="s">
        <v>35213</v>
      </c>
      <c r="M9393">
        <v>2.6377777770000002</v>
      </c>
      <c r="N9393">
        <v>0</v>
      </c>
      <c r="O9393">
        <v>2</v>
      </c>
      <c r="P9393">
        <v>0</v>
      </c>
      <c r="Q9393">
        <v>0</v>
      </c>
      <c r="R9393">
        <v>0</v>
      </c>
      <c r="S9393">
        <v>5.2755559999999999</v>
      </c>
      <c r="T9393">
        <v>0</v>
      </c>
      <c r="U9393">
        <v>0</v>
      </c>
    </row>
    <row r="9394" spans="1:21" x14ac:dyDescent="0.25">
      <c r="A9394" t="s">
        <v>35214</v>
      </c>
      <c r="B9394">
        <v>1</v>
      </c>
      <c r="C9394" t="s">
        <v>78</v>
      </c>
      <c r="D9394" t="s">
        <v>81</v>
      </c>
      <c r="E9394" t="s">
        <v>35215</v>
      </c>
      <c r="F9394" t="s">
        <v>140</v>
      </c>
      <c r="G9394" t="s">
        <v>72</v>
      </c>
      <c r="H9394" t="s">
        <v>129</v>
      </c>
      <c r="I9394" t="s">
        <v>22</v>
      </c>
      <c r="J9394" t="s">
        <v>141</v>
      </c>
      <c r="K9394" t="s">
        <v>35216</v>
      </c>
      <c r="L9394" t="s">
        <v>35217</v>
      </c>
      <c r="M9394">
        <v>1.0394444439999999</v>
      </c>
      <c r="N9394">
        <v>0</v>
      </c>
      <c r="O9394">
        <v>0</v>
      </c>
      <c r="P9394">
        <v>20</v>
      </c>
      <c r="Q9394">
        <v>228</v>
      </c>
      <c r="R9394">
        <v>0</v>
      </c>
      <c r="S9394">
        <v>0</v>
      </c>
      <c r="T9394">
        <v>20.788889000000001</v>
      </c>
      <c r="U9394">
        <v>236.99333300000001</v>
      </c>
    </row>
    <row r="9395" spans="1:21" x14ac:dyDescent="0.25">
      <c r="A9395" t="s">
        <v>35218</v>
      </c>
      <c r="B9395">
        <v>1</v>
      </c>
      <c r="C9395" t="s">
        <v>79</v>
      </c>
      <c r="D9395" t="s">
        <v>119</v>
      </c>
      <c r="E9395" t="s">
        <v>35219</v>
      </c>
      <c r="F9395" t="s">
        <v>5012</v>
      </c>
      <c r="G9395" t="s">
        <v>72</v>
      </c>
      <c r="H9395" t="s">
        <v>129</v>
      </c>
      <c r="I9395" t="s">
        <v>22</v>
      </c>
      <c r="J9395" t="s">
        <v>141</v>
      </c>
      <c r="K9395" t="s">
        <v>35220</v>
      </c>
      <c r="L9395" t="s">
        <v>35221</v>
      </c>
      <c r="M9395">
        <v>5.7144444439999997</v>
      </c>
      <c r="N9395">
        <v>0</v>
      </c>
      <c r="O9395">
        <v>0</v>
      </c>
      <c r="P9395">
        <v>1</v>
      </c>
      <c r="Q9395">
        <v>65</v>
      </c>
      <c r="R9395">
        <v>0</v>
      </c>
      <c r="S9395">
        <v>0</v>
      </c>
      <c r="T9395">
        <v>5.7144440000000003</v>
      </c>
      <c r="U9395">
        <v>371.43888900000002</v>
      </c>
    </row>
    <row r="9396" spans="1:21" x14ac:dyDescent="0.25">
      <c r="A9396" t="s">
        <v>35222</v>
      </c>
      <c r="B9396">
        <v>1</v>
      </c>
      <c r="C9396" t="s">
        <v>79</v>
      </c>
      <c r="D9396" t="s">
        <v>119</v>
      </c>
      <c r="E9396" t="s">
        <v>35219</v>
      </c>
      <c r="F9396" t="s">
        <v>5012</v>
      </c>
      <c r="G9396" t="s">
        <v>72</v>
      </c>
      <c r="H9396" t="s">
        <v>129</v>
      </c>
      <c r="I9396" t="s">
        <v>22</v>
      </c>
      <c r="J9396" t="s">
        <v>141</v>
      </c>
      <c r="K9396" t="s">
        <v>35223</v>
      </c>
      <c r="L9396" t="s">
        <v>35224</v>
      </c>
      <c r="M9396">
        <v>3.142222222</v>
      </c>
      <c r="N9396">
        <v>0</v>
      </c>
      <c r="O9396">
        <v>0</v>
      </c>
      <c r="P9396">
        <v>1</v>
      </c>
      <c r="Q9396">
        <v>65</v>
      </c>
      <c r="R9396">
        <v>0</v>
      </c>
      <c r="S9396">
        <v>0</v>
      </c>
      <c r="T9396">
        <v>3.1422219999999998</v>
      </c>
      <c r="U9396">
        <v>204.24444399999999</v>
      </c>
    </row>
    <row r="9397" spans="1:21" x14ac:dyDescent="0.25">
      <c r="A9397" t="s">
        <v>35225</v>
      </c>
      <c r="B9397">
        <v>1</v>
      </c>
      <c r="C9397" t="s">
        <v>78</v>
      </c>
      <c r="D9397" t="s">
        <v>100</v>
      </c>
      <c r="E9397" t="s">
        <v>35226</v>
      </c>
      <c r="F9397" t="s">
        <v>4991</v>
      </c>
      <c r="G9397" t="s">
        <v>71</v>
      </c>
      <c r="H9397" t="s">
        <v>129</v>
      </c>
      <c r="I9397" t="s">
        <v>22</v>
      </c>
      <c r="J9397" t="s">
        <v>141</v>
      </c>
      <c r="K9397" t="s">
        <v>35227</v>
      </c>
      <c r="L9397" t="s">
        <v>35228</v>
      </c>
      <c r="M9397">
        <v>1.243055555</v>
      </c>
      <c r="N9397">
        <v>0</v>
      </c>
      <c r="O9397">
        <v>1</v>
      </c>
      <c r="P9397">
        <v>0</v>
      </c>
      <c r="Q9397">
        <v>0</v>
      </c>
      <c r="R9397">
        <v>0</v>
      </c>
      <c r="S9397">
        <v>1.2430559999999999</v>
      </c>
      <c r="T9397">
        <v>0</v>
      </c>
      <c r="U9397">
        <v>0</v>
      </c>
    </row>
    <row r="9398" spans="1:21" x14ac:dyDescent="0.25">
      <c r="A9398" t="s">
        <v>35229</v>
      </c>
      <c r="B9398">
        <v>1</v>
      </c>
      <c r="C9398" t="s">
        <v>78</v>
      </c>
      <c r="D9398" t="s">
        <v>100</v>
      </c>
      <c r="E9398" t="s">
        <v>35230</v>
      </c>
      <c r="F9398" t="s">
        <v>4991</v>
      </c>
      <c r="G9398" t="s">
        <v>71</v>
      </c>
      <c r="H9398" t="s">
        <v>129</v>
      </c>
      <c r="I9398" t="s">
        <v>22</v>
      </c>
      <c r="J9398" t="s">
        <v>141</v>
      </c>
      <c r="K9398" t="s">
        <v>35231</v>
      </c>
      <c r="L9398" t="s">
        <v>35232</v>
      </c>
      <c r="M9398">
        <v>1.321111111</v>
      </c>
      <c r="N9398">
        <v>0</v>
      </c>
      <c r="O9398">
        <v>1</v>
      </c>
      <c r="P9398">
        <v>0</v>
      </c>
      <c r="Q9398">
        <v>0</v>
      </c>
      <c r="R9398">
        <v>0</v>
      </c>
      <c r="S9398">
        <v>1.3211109999999999</v>
      </c>
      <c r="T9398">
        <v>0</v>
      </c>
      <c r="U9398">
        <v>0</v>
      </c>
    </row>
    <row r="9399" spans="1:21" x14ac:dyDescent="0.25">
      <c r="A9399" t="s">
        <v>35233</v>
      </c>
      <c r="B9399">
        <v>1</v>
      </c>
      <c r="C9399" t="s">
        <v>78</v>
      </c>
      <c r="D9399" t="s">
        <v>100</v>
      </c>
      <c r="E9399" t="s">
        <v>35234</v>
      </c>
      <c r="F9399" t="s">
        <v>5012</v>
      </c>
      <c r="G9399" t="s">
        <v>72</v>
      </c>
      <c r="H9399" t="s">
        <v>129</v>
      </c>
      <c r="I9399" t="s">
        <v>22</v>
      </c>
      <c r="J9399" t="s">
        <v>141</v>
      </c>
      <c r="K9399" t="s">
        <v>35235</v>
      </c>
      <c r="L9399" t="s">
        <v>35236</v>
      </c>
      <c r="M9399">
        <v>3.1855555550000001</v>
      </c>
      <c r="N9399">
        <v>0</v>
      </c>
      <c r="O9399">
        <v>138</v>
      </c>
      <c r="P9399">
        <v>2</v>
      </c>
      <c r="Q9399">
        <v>0</v>
      </c>
      <c r="R9399">
        <v>0</v>
      </c>
      <c r="S9399">
        <v>439.60666700000002</v>
      </c>
      <c r="T9399">
        <v>6.371111</v>
      </c>
      <c r="U9399">
        <v>0</v>
      </c>
    </row>
    <row r="9400" spans="1:21" x14ac:dyDescent="0.25">
      <c r="A9400" t="s">
        <v>35237</v>
      </c>
      <c r="B9400">
        <v>1</v>
      </c>
      <c r="C9400" t="s">
        <v>78</v>
      </c>
      <c r="D9400" t="s">
        <v>100</v>
      </c>
      <c r="E9400" t="s">
        <v>35234</v>
      </c>
      <c r="F9400" t="s">
        <v>5012</v>
      </c>
      <c r="G9400" t="s">
        <v>72</v>
      </c>
      <c r="H9400" t="s">
        <v>129</v>
      </c>
      <c r="I9400" t="s">
        <v>22</v>
      </c>
      <c r="J9400" t="s">
        <v>141</v>
      </c>
      <c r="K9400" t="s">
        <v>35238</v>
      </c>
      <c r="L9400" t="s">
        <v>35239</v>
      </c>
      <c r="M9400">
        <v>2.1813888879999999</v>
      </c>
      <c r="N9400">
        <v>0</v>
      </c>
      <c r="O9400">
        <v>137</v>
      </c>
      <c r="P9400">
        <v>2</v>
      </c>
      <c r="Q9400">
        <v>0</v>
      </c>
      <c r="R9400">
        <v>0</v>
      </c>
      <c r="S9400">
        <v>298.850278</v>
      </c>
      <c r="T9400">
        <v>4.3627779999999996</v>
      </c>
      <c r="U9400">
        <v>0</v>
      </c>
    </row>
    <row r="9401" spans="1:21" x14ac:dyDescent="0.25">
      <c r="A9401" t="s">
        <v>35240</v>
      </c>
      <c r="B9401">
        <v>1</v>
      </c>
      <c r="C9401" t="s">
        <v>78</v>
      </c>
      <c r="D9401" t="s">
        <v>91</v>
      </c>
      <c r="E9401" t="s">
        <v>35241</v>
      </c>
      <c r="F9401" t="s">
        <v>177</v>
      </c>
      <c r="G9401" t="s">
        <v>72</v>
      </c>
      <c r="H9401" t="s">
        <v>129</v>
      </c>
      <c r="I9401" t="s">
        <v>22</v>
      </c>
      <c r="J9401" t="s">
        <v>130</v>
      </c>
      <c r="K9401" t="s">
        <v>35242</v>
      </c>
      <c r="L9401" t="s">
        <v>35243</v>
      </c>
      <c r="M9401">
        <v>1.7938888879999999</v>
      </c>
      <c r="N9401">
        <v>0</v>
      </c>
      <c r="O9401">
        <v>0</v>
      </c>
      <c r="P9401">
        <v>58</v>
      </c>
      <c r="Q9401">
        <v>609</v>
      </c>
      <c r="R9401">
        <v>0</v>
      </c>
      <c r="S9401">
        <v>0</v>
      </c>
      <c r="T9401">
        <v>104.045556</v>
      </c>
      <c r="U9401">
        <v>1092.478333</v>
      </c>
    </row>
    <row r="9402" spans="1:21" x14ac:dyDescent="0.25">
      <c r="A9402" t="s">
        <v>35244</v>
      </c>
      <c r="B9402">
        <v>1</v>
      </c>
      <c r="C9402" t="s">
        <v>78</v>
      </c>
      <c r="D9402" t="s">
        <v>91</v>
      </c>
      <c r="E9402" t="s">
        <v>35245</v>
      </c>
      <c r="F9402" t="s">
        <v>140</v>
      </c>
      <c r="G9402" t="s">
        <v>72</v>
      </c>
      <c r="H9402" t="s">
        <v>129</v>
      </c>
      <c r="I9402" t="s">
        <v>22</v>
      </c>
      <c r="J9402" t="s">
        <v>141</v>
      </c>
      <c r="K9402" t="s">
        <v>35246</v>
      </c>
      <c r="L9402" t="s">
        <v>35247</v>
      </c>
      <c r="M9402">
        <v>0.188611111</v>
      </c>
      <c r="N9402">
        <v>0</v>
      </c>
      <c r="O9402">
        <v>0</v>
      </c>
      <c r="P9402">
        <v>49</v>
      </c>
      <c r="Q9402">
        <v>899</v>
      </c>
      <c r="R9402">
        <v>0</v>
      </c>
      <c r="S9402">
        <v>0</v>
      </c>
      <c r="T9402">
        <v>9.2419440000000002</v>
      </c>
      <c r="U9402">
        <v>169.56138899999999</v>
      </c>
    </row>
    <row r="9403" spans="1:21" x14ac:dyDescent="0.25">
      <c r="A9403" t="s">
        <v>35248</v>
      </c>
      <c r="B9403">
        <v>1</v>
      </c>
      <c r="C9403" t="s">
        <v>78</v>
      </c>
      <c r="D9403" t="s">
        <v>91</v>
      </c>
      <c r="E9403" t="s">
        <v>2349</v>
      </c>
      <c r="F9403" t="s">
        <v>140</v>
      </c>
      <c r="G9403" t="s">
        <v>72</v>
      </c>
      <c r="H9403" t="s">
        <v>129</v>
      </c>
      <c r="I9403" t="s">
        <v>22</v>
      </c>
      <c r="J9403" t="s">
        <v>141</v>
      </c>
      <c r="K9403" t="s">
        <v>35249</v>
      </c>
      <c r="L9403" t="s">
        <v>35250</v>
      </c>
      <c r="M9403">
        <v>0.52222222200000001</v>
      </c>
      <c r="N9403">
        <v>0</v>
      </c>
      <c r="O9403">
        <v>0</v>
      </c>
      <c r="P9403">
        <v>58</v>
      </c>
      <c r="Q9403">
        <v>608</v>
      </c>
      <c r="R9403">
        <v>0</v>
      </c>
      <c r="S9403">
        <v>0</v>
      </c>
      <c r="T9403">
        <v>30.288889000000001</v>
      </c>
      <c r="U9403">
        <v>317.51111100000003</v>
      </c>
    </row>
    <row r="9404" spans="1:21" x14ac:dyDescent="0.25">
      <c r="A9404" t="s">
        <v>35251</v>
      </c>
      <c r="B9404">
        <v>1</v>
      </c>
      <c r="C9404" t="s">
        <v>78</v>
      </c>
      <c r="D9404" t="s">
        <v>91</v>
      </c>
      <c r="E9404" t="s">
        <v>2349</v>
      </c>
      <c r="F9404" t="s">
        <v>140</v>
      </c>
      <c r="G9404" t="s">
        <v>72</v>
      </c>
      <c r="H9404" t="s">
        <v>129</v>
      </c>
      <c r="I9404" t="s">
        <v>22</v>
      </c>
      <c r="J9404" t="s">
        <v>141</v>
      </c>
      <c r="K9404" t="s">
        <v>35252</v>
      </c>
      <c r="L9404" t="s">
        <v>35253</v>
      </c>
      <c r="M9404">
        <v>0.375</v>
      </c>
      <c r="N9404">
        <v>0</v>
      </c>
      <c r="O9404">
        <v>0</v>
      </c>
      <c r="P9404">
        <v>58</v>
      </c>
      <c r="Q9404">
        <v>608</v>
      </c>
      <c r="R9404">
        <v>0</v>
      </c>
      <c r="S9404">
        <v>0</v>
      </c>
      <c r="T9404">
        <v>21.75</v>
      </c>
      <c r="U9404">
        <v>228</v>
      </c>
    </row>
    <row r="9405" spans="1:21" x14ac:dyDescent="0.25">
      <c r="A9405" t="s">
        <v>35254</v>
      </c>
      <c r="B9405">
        <v>1</v>
      </c>
      <c r="C9405" t="s">
        <v>78</v>
      </c>
      <c r="D9405" t="s">
        <v>91</v>
      </c>
      <c r="E9405" t="s">
        <v>35255</v>
      </c>
      <c r="F9405" t="s">
        <v>5470</v>
      </c>
      <c r="G9405" t="s">
        <v>71</v>
      </c>
      <c r="H9405" t="s">
        <v>129</v>
      </c>
      <c r="I9405" t="s">
        <v>22</v>
      </c>
      <c r="J9405" t="s">
        <v>141</v>
      </c>
      <c r="K9405" t="s">
        <v>35256</v>
      </c>
      <c r="L9405" t="s">
        <v>35257</v>
      </c>
      <c r="M9405">
        <v>1.101111111</v>
      </c>
      <c r="N9405">
        <v>0</v>
      </c>
      <c r="O9405">
        <v>0</v>
      </c>
      <c r="P9405">
        <v>0</v>
      </c>
      <c r="Q9405">
        <v>12</v>
      </c>
      <c r="R9405">
        <v>0</v>
      </c>
      <c r="S9405">
        <v>0</v>
      </c>
      <c r="T9405">
        <v>0</v>
      </c>
      <c r="U9405">
        <v>13.213333</v>
      </c>
    </row>
    <row r="9406" spans="1:21" x14ac:dyDescent="0.25">
      <c r="A9406" t="s">
        <v>35258</v>
      </c>
      <c r="B9406">
        <v>1</v>
      </c>
      <c r="C9406" t="s">
        <v>78</v>
      </c>
      <c r="D9406" t="s">
        <v>91</v>
      </c>
      <c r="E9406" t="s">
        <v>35259</v>
      </c>
      <c r="F9406" t="s">
        <v>140</v>
      </c>
      <c r="G9406" t="s">
        <v>72</v>
      </c>
      <c r="H9406" t="s">
        <v>129</v>
      </c>
      <c r="I9406" t="s">
        <v>22</v>
      </c>
      <c r="J9406" t="s">
        <v>141</v>
      </c>
      <c r="K9406" t="s">
        <v>35260</v>
      </c>
      <c r="L9406" t="s">
        <v>33681</v>
      </c>
      <c r="M9406">
        <v>0.17499999999999999</v>
      </c>
      <c r="N9406">
        <v>0</v>
      </c>
      <c r="O9406">
        <v>0</v>
      </c>
      <c r="P9406">
        <v>49</v>
      </c>
      <c r="Q9406">
        <v>541</v>
      </c>
      <c r="R9406">
        <v>0</v>
      </c>
      <c r="S9406">
        <v>0</v>
      </c>
      <c r="T9406">
        <v>8.5749999999999993</v>
      </c>
      <c r="U9406">
        <v>94.674999999999997</v>
      </c>
    </row>
    <row r="9407" spans="1:21" x14ac:dyDescent="0.25">
      <c r="A9407" t="s">
        <v>35261</v>
      </c>
      <c r="B9407">
        <v>1</v>
      </c>
      <c r="C9407" t="s">
        <v>78</v>
      </c>
      <c r="D9407" t="s">
        <v>91</v>
      </c>
      <c r="E9407" t="s">
        <v>35241</v>
      </c>
      <c r="F9407" t="s">
        <v>128</v>
      </c>
      <c r="G9407" t="s">
        <v>72</v>
      </c>
      <c r="H9407" t="s">
        <v>129</v>
      </c>
      <c r="I9407" t="s">
        <v>22</v>
      </c>
      <c r="J9407" t="s">
        <v>130</v>
      </c>
      <c r="K9407" t="s">
        <v>35262</v>
      </c>
      <c r="L9407" t="s">
        <v>35263</v>
      </c>
      <c r="M9407">
        <v>2.0766666659999999</v>
      </c>
      <c r="N9407">
        <v>0</v>
      </c>
      <c r="O9407">
        <v>0</v>
      </c>
      <c r="P9407">
        <v>58</v>
      </c>
      <c r="Q9407">
        <v>609</v>
      </c>
      <c r="R9407">
        <v>0</v>
      </c>
      <c r="S9407">
        <v>0</v>
      </c>
      <c r="T9407">
        <v>120.44666700000001</v>
      </c>
      <c r="U9407">
        <v>1264.69</v>
      </c>
    </row>
    <row r="9408" spans="1:21" x14ac:dyDescent="0.25">
      <c r="A9408" t="s">
        <v>35264</v>
      </c>
      <c r="B9408">
        <v>1</v>
      </c>
      <c r="C9408" t="s">
        <v>78</v>
      </c>
      <c r="D9408" t="s">
        <v>91</v>
      </c>
      <c r="E9408" t="s">
        <v>2353</v>
      </c>
      <c r="F9408" t="s">
        <v>140</v>
      </c>
      <c r="G9408" t="s">
        <v>72</v>
      </c>
      <c r="H9408" t="s">
        <v>129</v>
      </c>
      <c r="I9408" t="s">
        <v>22</v>
      </c>
      <c r="J9408" t="s">
        <v>141</v>
      </c>
      <c r="K9408" t="s">
        <v>35265</v>
      </c>
      <c r="L9408" t="s">
        <v>35266</v>
      </c>
      <c r="M9408">
        <v>0.12583333299999999</v>
      </c>
      <c r="N9408">
        <v>0</v>
      </c>
      <c r="O9408">
        <v>0</v>
      </c>
      <c r="P9408">
        <v>48</v>
      </c>
      <c r="Q9408">
        <v>539</v>
      </c>
      <c r="R9408">
        <v>0</v>
      </c>
      <c r="S9408">
        <v>0</v>
      </c>
      <c r="T9408">
        <v>6.04</v>
      </c>
      <c r="U9408">
        <v>67.824166000000005</v>
      </c>
    </row>
    <row r="9409" spans="1:21" x14ac:dyDescent="0.25">
      <c r="A9409" t="s">
        <v>35267</v>
      </c>
      <c r="B9409">
        <v>1</v>
      </c>
      <c r="C9409" t="s">
        <v>78</v>
      </c>
      <c r="D9409" t="s">
        <v>91</v>
      </c>
      <c r="E9409" t="s">
        <v>35268</v>
      </c>
      <c r="F9409" t="s">
        <v>140</v>
      </c>
      <c r="G9409" t="s">
        <v>72</v>
      </c>
      <c r="H9409" t="s">
        <v>129</v>
      </c>
      <c r="I9409" t="s">
        <v>22</v>
      </c>
      <c r="J9409" t="s">
        <v>141</v>
      </c>
      <c r="K9409" t="s">
        <v>35269</v>
      </c>
      <c r="L9409" t="s">
        <v>35270</v>
      </c>
      <c r="M9409">
        <v>0.23277777699999999</v>
      </c>
      <c r="N9409">
        <v>0</v>
      </c>
      <c r="O9409">
        <v>0</v>
      </c>
      <c r="P9409">
        <v>49</v>
      </c>
      <c r="Q9409">
        <v>906</v>
      </c>
      <c r="R9409">
        <v>0</v>
      </c>
      <c r="S9409">
        <v>0</v>
      </c>
      <c r="T9409">
        <v>11.406110999999999</v>
      </c>
      <c r="U9409">
        <v>210.89666600000001</v>
      </c>
    </row>
    <row r="9410" spans="1:21" x14ac:dyDescent="0.25">
      <c r="A9410" t="s">
        <v>35271</v>
      </c>
      <c r="B9410">
        <v>1</v>
      </c>
      <c r="C9410" t="s">
        <v>78</v>
      </c>
      <c r="D9410" t="s">
        <v>96</v>
      </c>
      <c r="E9410" t="s">
        <v>35272</v>
      </c>
      <c r="F9410" t="s">
        <v>140</v>
      </c>
      <c r="G9410" t="s">
        <v>72</v>
      </c>
      <c r="H9410" t="s">
        <v>129</v>
      </c>
      <c r="I9410" t="s">
        <v>22</v>
      </c>
      <c r="J9410" t="s">
        <v>141</v>
      </c>
      <c r="K9410" t="s">
        <v>35273</v>
      </c>
      <c r="L9410" t="s">
        <v>18433</v>
      </c>
      <c r="M9410">
        <v>0.265555555</v>
      </c>
      <c r="N9410">
        <v>0</v>
      </c>
      <c r="O9410">
        <v>511</v>
      </c>
      <c r="P9410">
        <v>53</v>
      </c>
      <c r="Q9410">
        <v>35</v>
      </c>
      <c r="R9410">
        <v>0</v>
      </c>
      <c r="S9410">
        <v>135.69888900000001</v>
      </c>
      <c r="T9410">
        <v>14.074444</v>
      </c>
      <c r="U9410">
        <v>9.2944440000000004</v>
      </c>
    </row>
    <row r="9411" spans="1:21" x14ac:dyDescent="0.25">
      <c r="A9411" t="s">
        <v>35274</v>
      </c>
      <c r="B9411">
        <v>1</v>
      </c>
      <c r="C9411" t="s">
        <v>78</v>
      </c>
      <c r="D9411" t="s">
        <v>96</v>
      </c>
      <c r="E9411" t="s">
        <v>35275</v>
      </c>
      <c r="F9411" t="s">
        <v>4991</v>
      </c>
      <c r="G9411" t="s">
        <v>71</v>
      </c>
      <c r="H9411" t="s">
        <v>129</v>
      </c>
      <c r="I9411" t="s">
        <v>22</v>
      </c>
      <c r="J9411" t="s">
        <v>141</v>
      </c>
      <c r="K9411" t="s">
        <v>35276</v>
      </c>
      <c r="L9411" t="s">
        <v>35277</v>
      </c>
      <c r="M9411">
        <v>1.5149999999999999</v>
      </c>
      <c r="N9411">
        <v>0</v>
      </c>
      <c r="O9411">
        <v>3</v>
      </c>
      <c r="P9411">
        <v>0</v>
      </c>
      <c r="Q9411">
        <v>0</v>
      </c>
      <c r="R9411">
        <v>0</v>
      </c>
      <c r="S9411">
        <v>4.5449999999999999</v>
      </c>
      <c r="T9411">
        <v>0</v>
      </c>
      <c r="U9411">
        <v>0</v>
      </c>
    </row>
    <row r="9412" spans="1:21" x14ac:dyDescent="0.25">
      <c r="A9412" t="s">
        <v>35278</v>
      </c>
      <c r="B9412">
        <v>1</v>
      </c>
      <c r="C9412" t="s">
        <v>78</v>
      </c>
      <c r="D9412" t="s">
        <v>96</v>
      </c>
      <c r="E9412" t="s">
        <v>2365</v>
      </c>
      <c r="F9412" t="s">
        <v>5470</v>
      </c>
      <c r="G9412" t="s">
        <v>71</v>
      </c>
      <c r="H9412" t="s">
        <v>129</v>
      </c>
      <c r="I9412" t="s">
        <v>22</v>
      </c>
      <c r="J9412" t="s">
        <v>141</v>
      </c>
      <c r="K9412" t="s">
        <v>35279</v>
      </c>
      <c r="L9412" t="s">
        <v>35280</v>
      </c>
      <c r="M9412">
        <v>1.0261111110000001</v>
      </c>
      <c r="N9412">
        <v>0</v>
      </c>
      <c r="O9412">
        <v>48</v>
      </c>
      <c r="P9412">
        <v>1</v>
      </c>
      <c r="Q9412">
        <v>0</v>
      </c>
      <c r="R9412">
        <v>0</v>
      </c>
      <c r="S9412">
        <v>49.253332999999998</v>
      </c>
      <c r="T9412">
        <v>1.026111</v>
      </c>
      <c r="U9412">
        <v>0</v>
      </c>
    </row>
    <row r="9413" spans="1:21" x14ac:dyDescent="0.25">
      <c r="A9413" t="s">
        <v>35281</v>
      </c>
      <c r="B9413">
        <v>1</v>
      </c>
      <c r="C9413" t="s">
        <v>78</v>
      </c>
      <c r="D9413" t="s">
        <v>96</v>
      </c>
      <c r="E9413" t="s">
        <v>35282</v>
      </c>
      <c r="F9413" t="s">
        <v>128</v>
      </c>
      <c r="G9413" t="s">
        <v>71</v>
      </c>
      <c r="H9413" t="s">
        <v>129</v>
      </c>
      <c r="I9413" t="s">
        <v>22</v>
      </c>
      <c r="J9413" t="s">
        <v>130</v>
      </c>
      <c r="K9413" t="s">
        <v>35283</v>
      </c>
      <c r="L9413" t="s">
        <v>35284</v>
      </c>
      <c r="M9413">
        <v>1.048611111</v>
      </c>
      <c r="N9413">
        <v>0</v>
      </c>
      <c r="O9413">
        <v>54</v>
      </c>
      <c r="P9413">
        <v>1</v>
      </c>
      <c r="Q9413">
        <v>3</v>
      </c>
      <c r="R9413">
        <v>0</v>
      </c>
      <c r="S9413">
        <v>56.625</v>
      </c>
      <c r="T9413">
        <v>1.048611</v>
      </c>
      <c r="U9413">
        <v>3.1458330000000001</v>
      </c>
    </row>
    <row r="9414" spans="1:21" x14ac:dyDescent="0.25">
      <c r="A9414" t="s">
        <v>35285</v>
      </c>
      <c r="B9414">
        <v>1</v>
      </c>
      <c r="C9414" t="s">
        <v>78</v>
      </c>
      <c r="D9414" t="s">
        <v>96</v>
      </c>
      <c r="E9414" t="s">
        <v>28341</v>
      </c>
      <c r="F9414" t="s">
        <v>140</v>
      </c>
      <c r="G9414" t="s">
        <v>72</v>
      </c>
      <c r="H9414" t="s">
        <v>129</v>
      </c>
      <c r="I9414" t="s">
        <v>22</v>
      </c>
      <c r="J9414" t="s">
        <v>141</v>
      </c>
      <c r="K9414" t="s">
        <v>35286</v>
      </c>
      <c r="L9414" t="s">
        <v>35287</v>
      </c>
      <c r="M9414">
        <v>6.6111111E-2</v>
      </c>
      <c r="N9414">
        <v>0</v>
      </c>
      <c r="O9414">
        <v>1392</v>
      </c>
      <c r="P9414">
        <v>29</v>
      </c>
      <c r="Q9414">
        <v>36</v>
      </c>
      <c r="R9414">
        <v>0</v>
      </c>
      <c r="S9414">
        <v>92.026667000000003</v>
      </c>
      <c r="T9414">
        <v>1.917222</v>
      </c>
      <c r="U9414">
        <v>2.38</v>
      </c>
    </row>
    <row r="9415" spans="1:21" x14ac:dyDescent="0.25">
      <c r="A9415" t="s">
        <v>35288</v>
      </c>
      <c r="B9415">
        <v>1</v>
      </c>
      <c r="C9415" t="s">
        <v>78</v>
      </c>
      <c r="D9415" t="s">
        <v>96</v>
      </c>
      <c r="E9415" t="s">
        <v>35289</v>
      </c>
      <c r="F9415" t="s">
        <v>128</v>
      </c>
      <c r="G9415" t="s">
        <v>72</v>
      </c>
      <c r="H9415" t="s">
        <v>129</v>
      </c>
      <c r="I9415" t="s">
        <v>22</v>
      </c>
      <c r="J9415" t="s">
        <v>130</v>
      </c>
      <c r="K9415" t="s">
        <v>35290</v>
      </c>
      <c r="L9415" t="s">
        <v>35291</v>
      </c>
      <c r="M9415">
        <v>5.2422222219999997</v>
      </c>
      <c r="N9415">
        <v>0</v>
      </c>
      <c r="O9415">
        <v>1392</v>
      </c>
      <c r="P9415">
        <v>29</v>
      </c>
      <c r="Q9415">
        <v>36</v>
      </c>
      <c r="R9415">
        <v>0</v>
      </c>
      <c r="S9415">
        <v>7297.1733329999997</v>
      </c>
      <c r="T9415">
        <v>152.02444399999999</v>
      </c>
      <c r="U9415">
        <v>188.72</v>
      </c>
    </row>
    <row r="9416" spans="1:21" x14ac:dyDescent="0.25">
      <c r="A9416" t="s">
        <v>35292</v>
      </c>
      <c r="B9416">
        <v>1</v>
      </c>
      <c r="C9416" t="s">
        <v>78</v>
      </c>
      <c r="D9416" t="s">
        <v>96</v>
      </c>
      <c r="E9416" t="s">
        <v>35293</v>
      </c>
      <c r="F9416" t="s">
        <v>4986</v>
      </c>
      <c r="G9416" t="s">
        <v>71</v>
      </c>
      <c r="H9416" t="s">
        <v>129</v>
      </c>
      <c r="I9416" t="s">
        <v>22</v>
      </c>
      <c r="J9416" t="s">
        <v>141</v>
      </c>
      <c r="K9416" t="s">
        <v>35294</v>
      </c>
      <c r="L9416" t="s">
        <v>35295</v>
      </c>
      <c r="M9416">
        <v>3.7997222220000002</v>
      </c>
      <c r="N9416">
        <v>0</v>
      </c>
      <c r="O9416">
        <v>3</v>
      </c>
      <c r="P9416">
        <v>0</v>
      </c>
      <c r="Q9416">
        <v>0</v>
      </c>
      <c r="R9416">
        <v>0</v>
      </c>
      <c r="S9416">
        <v>11.399167</v>
      </c>
      <c r="T9416">
        <v>0</v>
      </c>
      <c r="U9416">
        <v>0</v>
      </c>
    </row>
    <row r="9417" spans="1:21" x14ac:dyDescent="0.25">
      <c r="A9417" t="s">
        <v>35296</v>
      </c>
      <c r="B9417">
        <v>1</v>
      </c>
      <c r="C9417" t="s">
        <v>78</v>
      </c>
      <c r="D9417" t="s">
        <v>96</v>
      </c>
      <c r="E9417" t="s">
        <v>35289</v>
      </c>
      <c r="F9417" t="s">
        <v>140</v>
      </c>
      <c r="G9417" t="s">
        <v>72</v>
      </c>
      <c r="H9417" t="s">
        <v>129</v>
      </c>
      <c r="I9417" t="s">
        <v>22</v>
      </c>
      <c r="J9417" t="s">
        <v>141</v>
      </c>
      <c r="K9417" t="s">
        <v>35297</v>
      </c>
      <c r="L9417" t="s">
        <v>35298</v>
      </c>
      <c r="M9417">
        <v>7.6861111109999998</v>
      </c>
      <c r="N9417">
        <v>0</v>
      </c>
      <c r="O9417">
        <v>1392</v>
      </c>
      <c r="P9417">
        <v>29</v>
      </c>
      <c r="Q9417">
        <v>36</v>
      </c>
      <c r="R9417">
        <v>0</v>
      </c>
      <c r="S9417">
        <v>10699.066666999999</v>
      </c>
      <c r="T9417">
        <v>222.897222</v>
      </c>
      <c r="U9417">
        <v>276.7</v>
      </c>
    </row>
    <row r="9418" spans="1:21" x14ac:dyDescent="0.25">
      <c r="A9418" t="s">
        <v>35299</v>
      </c>
      <c r="B9418">
        <v>1</v>
      </c>
      <c r="C9418" t="s">
        <v>78</v>
      </c>
      <c r="D9418" t="s">
        <v>96</v>
      </c>
      <c r="E9418" t="s">
        <v>35272</v>
      </c>
      <c r="F9418" t="s">
        <v>140</v>
      </c>
      <c r="G9418" t="s">
        <v>72</v>
      </c>
      <c r="H9418" t="s">
        <v>129</v>
      </c>
      <c r="I9418" t="s">
        <v>22</v>
      </c>
      <c r="J9418" t="s">
        <v>141</v>
      </c>
      <c r="K9418" t="s">
        <v>35300</v>
      </c>
      <c r="L9418" t="s">
        <v>35301</v>
      </c>
      <c r="M9418">
        <v>1.0133333330000001</v>
      </c>
      <c r="N9418">
        <v>0</v>
      </c>
      <c r="O9418">
        <v>48</v>
      </c>
      <c r="P9418">
        <v>1</v>
      </c>
      <c r="Q9418">
        <v>0</v>
      </c>
      <c r="R9418">
        <v>0</v>
      </c>
      <c r="S9418">
        <v>48.64</v>
      </c>
      <c r="T9418">
        <v>1.013333</v>
      </c>
      <c r="U9418">
        <v>0</v>
      </c>
    </row>
    <row r="9419" spans="1:21" x14ac:dyDescent="0.25">
      <c r="A9419" t="s">
        <v>35302</v>
      </c>
      <c r="B9419">
        <v>1</v>
      </c>
      <c r="C9419" t="s">
        <v>78</v>
      </c>
      <c r="D9419" t="s">
        <v>96</v>
      </c>
      <c r="E9419" t="s">
        <v>35303</v>
      </c>
      <c r="F9419" t="s">
        <v>4986</v>
      </c>
      <c r="G9419" t="s">
        <v>71</v>
      </c>
      <c r="H9419" t="s">
        <v>129</v>
      </c>
      <c r="I9419" t="s">
        <v>22</v>
      </c>
      <c r="J9419" t="s">
        <v>141</v>
      </c>
      <c r="K9419" t="s">
        <v>35304</v>
      </c>
      <c r="L9419" t="s">
        <v>35305</v>
      </c>
      <c r="M9419">
        <v>2.2374999999999998</v>
      </c>
      <c r="N9419">
        <v>0</v>
      </c>
      <c r="O9419">
        <v>10</v>
      </c>
      <c r="P9419">
        <v>0</v>
      </c>
      <c r="Q9419">
        <v>0</v>
      </c>
      <c r="R9419">
        <v>0</v>
      </c>
      <c r="S9419">
        <v>22.375</v>
      </c>
      <c r="T9419">
        <v>0</v>
      </c>
      <c r="U9419">
        <v>0</v>
      </c>
    </row>
    <row r="9420" spans="1:21" x14ac:dyDescent="0.25">
      <c r="A9420" t="s">
        <v>35306</v>
      </c>
      <c r="B9420">
        <v>1</v>
      </c>
      <c r="C9420" t="s">
        <v>78</v>
      </c>
      <c r="D9420" t="s">
        <v>92</v>
      </c>
      <c r="E9420" t="s">
        <v>35307</v>
      </c>
      <c r="F9420" t="s">
        <v>5470</v>
      </c>
      <c r="G9420" t="s">
        <v>71</v>
      </c>
      <c r="H9420" t="s">
        <v>129</v>
      </c>
      <c r="I9420" t="s">
        <v>22</v>
      </c>
      <c r="J9420" t="s">
        <v>141</v>
      </c>
      <c r="K9420" t="s">
        <v>35308</v>
      </c>
      <c r="L9420" t="s">
        <v>35309</v>
      </c>
      <c r="M9420">
        <v>5.5744444440000001</v>
      </c>
      <c r="N9420">
        <v>0</v>
      </c>
      <c r="O9420">
        <v>0</v>
      </c>
      <c r="P9420">
        <v>0</v>
      </c>
      <c r="Q9420">
        <v>19</v>
      </c>
      <c r="R9420">
        <v>0</v>
      </c>
      <c r="S9420">
        <v>0</v>
      </c>
      <c r="T9420">
        <v>0</v>
      </c>
      <c r="U9420">
        <v>105.914444</v>
      </c>
    </row>
    <row r="9421" spans="1:21" x14ac:dyDescent="0.25">
      <c r="A9421" t="s">
        <v>35310</v>
      </c>
      <c r="B9421">
        <v>1</v>
      </c>
      <c r="C9421" t="s">
        <v>78</v>
      </c>
      <c r="D9421" t="s">
        <v>92</v>
      </c>
      <c r="E9421" t="s">
        <v>35307</v>
      </c>
      <c r="F9421" t="s">
        <v>5470</v>
      </c>
      <c r="G9421" t="s">
        <v>71</v>
      </c>
      <c r="H9421" t="s">
        <v>129</v>
      </c>
      <c r="I9421" t="s">
        <v>22</v>
      </c>
      <c r="J9421" t="s">
        <v>141</v>
      </c>
      <c r="K9421" t="s">
        <v>35311</v>
      </c>
      <c r="L9421" t="s">
        <v>35312</v>
      </c>
      <c r="M9421">
        <v>0.88388888799999998</v>
      </c>
      <c r="N9421">
        <v>0</v>
      </c>
      <c r="O9421">
        <v>0</v>
      </c>
      <c r="P9421">
        <v>0</v>
      </c>
      <c r="Q9421">
        <v>19</v>
      </c>
      <c r="R9421">
        <v>0</v>
      </c>
      <c r="S9421">
        <v>0</v>
      </c>
      <c r="T9421">
        <v>0</v>
      </c>
      <c r="U9421">
        <v>16.793889</v>
      </c>
    </row>
    <row r="9422" spans="1:21" x14ac:dyDescent="0.25">
      <c r="A9422" t="s">
        <v>35313</v>
      </c>
      <c r="B9422">
        <v>1</v>
      </c>
      <c r="C9422" t="s">
        <v>78</v>
      </c>
      <c r="D9422" t="s">
        <v>92</v>
      </c>
      <c r="E9422" t="s">
        <v>35307</v>
      </c>
      <c r="F9422" t="s">
        <v>5470</v>
      </c>
      <c r="G9422" t="s">
        <v>71</v>
      </c>
      <c r="H9422" t="s">
        <v>129</v>
      </c>
      <c r="I9422" t="s">
        <v>22</v>
      </c>
      <c r="J9422" t="s">
        <v>141</v>
      </c>
      <c r="K9422" t="s">
        <v>35314</v>
      </c>
      <c r="L9422" t="s">
        <v>35315</v>
      </c>
      <c r="M9422">
        <v>1.2669444439999999</v>
      </c>
      <c r="N9422">
        <v>0</v>
      </c>
      <c r="O9422">
        <v>0</v>
      </c>
      <c r="P9422">
        <v>0</v>
      </c>
      <c r="Q9422">
        <v>19</v>
      </c>
      <c r="R9422">
        <v>0</v>
      </c>
      <c r="S9422">
        <v>0</v>
      </c>
      <c r="T9422">
        <v>0</v>
      </c>
      <c r="U9422">
        <v>24.071943999999998</v>
      </c>
    </row>
    <row r="9423" spans="1:21" x14ac:dyDescent="0.25">
      <c r="A9423" t="s">
        <v>35316</v>
      </c>
      <c r="B9423">
        <v>1</v>
      </c>
      <c r="C9423" t="s">
        <v>78</v>
      </c>
      <c r="D9423" t="s">
        <v>92</v>
      </c>
      <c r="E9423" t="s">
        <v>35317</v>
      </c>
      <c r="F9423" t="s">
        <v>5470</v>
      </c>
      <c r="G9423" t="s">
        <v>71</v>
      </c>
      <c r="H9423" t="s">
        <v>129</v>
      </c>
      <c r="I9423" t="s">
        <v>22</v>
      </c>
      <c r="J9423" t="s">
        <v>141</v>
      </c>
      <c r="K9423" t="s">
        <v>35318</v>
      </c>
      <c r="L9423" t="s">
        <v>35319</v>
      </c>
      <c r="M9423">
        <v>0.91027777700000001</v>
      </c>
      <c r="N9423">
        <v>0</v>
      </c>
      <c r="O9423">
        <v>0</v>
      </c>
      <c r="P9423">
        <v>0</v>
      </c>
      <c r="Q9423">
        <v>24</v>
      </c>
      <c r="R9423">
        <v>0</v>
      </c>
      <c r="S9423">
        <v>0</v>
      </c>
      <c r="T9423">
        <v>0</v>
      </c>
      <c r="U9423">
        <v>21.846667</v>
      </c>
    </row>
    <row r="9424" spans="1:21" x14ac:dyDescent="0.25">
      <c r="A9424" t="s">
        <v>35320</v>
      </c>
      <c r="B9424">
        <v>1</v>
      </c>
      <c r="C9424" t="s">
        <v>78</v>
      </c>
      <c r="D9424" t="s">
        <v>92</v>
      </c>
      <c r="E9424" t="s">
        <v>35321</v>
      </c>
      <c r="F9424" t="s">
        <v>128</v>
      </c>
      <c r="G9424" t="s">
        <v>72</v>
      </c>
      <c r="H9424" t="s">
        <v>129</v>
      </c>
      <c r="I9424" t="s">
        <v>22</v>
      </c>
      <c r="J9424" t="s">
        <v>130</v>
      </c>
      <c r="K9424" t="s">
        <v>35322</v>
      </c>
      <c r="L9424" t="s">
        <v>35323</v>
      </c>
      <c r="M9424">
        <v>0.79056833299999996</v>
      </c>
      <c r="N9424">
        <v>0</v>
      </c>
      <c r="O9424">
        <v>0</v>
      </c>
      <c r="P9424">
        <v>10</v>
      </c>
      <c r="Q9424">
        <v>334</v>
      </c>
      <c r="R9424">
        <v>0</v>
      </c>
      <c r="S9424">
        <v>0</v>
      </c>
      <c r="T9424">
        <v>7.9056829999999998</v>
      </c>
      <c r="U9424">
        <v>264.049823</v>
      </c>
    </row>
    <row r="9425" spans="1:21" x14ac:dyDescent="0.25">
      <c r="A9425" t="s">
        <v>35324</v>
      </c>
      <c r="B9425">
        <v>1</v>
      </c>
      <c r="C9425" t="s">
        <v>78</v>
      </c>
      <c r="D9425" t="s">
        <v>102</v>
      </c>
      <c r="E9425" t="s">
        <v>35325</v>
      </c>
      <c r="F9425" t="s">
        <v>140</v>
      </c>
      <c r="G9425" t="s">
        <v>72</v>
      </c>
      <c r="H9425" t="s">
        <v>129</v>
      </c>
      <c r="I9425" t="s">
        <v>22</v>
      </c>
      <c r="J9425" t="s">
        <v>141</v>
      </c>
      <c r="K9425" t="s">
        <v>35326</v>
      </c>
      <c r="L9425" t="s">
        <v>35327</v>
      </c>
      <c r="M9425">
        <v>0.634444444</v>
      </c>
      <c r="N9425">
        <v>1</v>
      </c>
      <c r="O9425">
        <v>0</v>
      </c>
      <c r="P9425">
        <v>0</v>
      </c>
      <c r="Q9425">
        <v>0</v>
      </c>
      <c r="R9425">
        <v>0.63444400000000001</v>
      </c>
      <c r="S9425">
        <v>0</v>
      </c>
      <c r="T9425">
        <v>0</v>
      </c>
      <c r="U9425">
        <v>0</v>
      </c>
    </row>
    <row r="9426" spans="1:21" x14ac:dyDescent="0.25">
      <c r="A9426" t="s">
        <v>35328</v>
      </c>
      <c r="B9426">
        <v>1</v>
      </c>
      <c r="C9426" t="s">
        <v>79</v>
      </c>
      <c r="D9426" t="s">
        <v>125</v>
      </c>
      <c r="E9426" t="s">
        <v>35329</v>
      </c>
      <c r="F9426" t="s">
        <v>5012</v>
      </c>
      <c r="G9426" t="s">
        <v>72</v>
      </c>
      <c r="H9426" t="s">
        <v>129</v>
      </c>
      <c r="I9426" t="s">
        <v>22</v>
      </c>
      <c r="J9426" t="s">
        <v>141</v>
      </c>
      <c r="K9426" t="s">
        <v>35330</v>
      </c>
      <c r="L9426" t="s">
        <v>35331</v>
      </c>
      <c r="M9426">
        <v>0.91861111100000004</v>
      </c>
      <c r="N9426">
        <v>0</v>
      </c>
      <c r="O9426">
        <v>0</v>
      </c>
      <c r="P9426">
        <v>1</v>
      </c>
      <c r="Q9426">
        <v>55</v>
      </c>
      <c r="R9426">
        <v>0</v>
      </c>
      <c r="S9426">
        <v>0</v>
      </c>
      <c r="T9426">
        <v>0.91861099999999996</v>
      </c>
      <c r="U9426">
        <v>50.523611000000002</v>
      </c>
    </row>
    <row r="9427" spans="1:21" x14ac:dyDescent="0.25">
      <c r="A9427" t="s">
        <v>35332</v>
      </c>
      <c r="B9427">
        <v>1</v>
      </c>
      <c r="C9427" t="s">
        <v>79</v>
      </c>
      <c r="D9427" t="s">
        <v>125</v>
      </c>
      <c r="E9427" t="s">
        <v>35329</v>
      </c>
      <c r="F9427" t="s">
        <v>5012</v>
      </c>
      <c r="G9427" t="s">
        <v>72</v>
      </c>
      <c r="H9427" t="s">
        <v>129</v>
      </c>
      <c r="I9427" t="s">
        <v>22</v>
      </c>
      <c r="J9427" t="s">
        <v>141</v>
      </c>
      <c r="K9427" t="s">
        <v>35333</v>
      </c>
      <c r="L9427" t="s">
        <v>35334</v>
      </c>
      <c r="M9427">
        <v>1.802777777</v>
      </c>
      <c r="N9427">
        <v>0</v>
      </c>
      <c r="O9427">
        <v>0</v>
      </c>
      <c r="P9427">
        <v>1</v>
      </c>
      <c r="Q9427">
        <v>55</v>
      </c>
      <c r="R9427">
        <v>0</v>
      </c>
      <c r="S9427">
        <v>0</v>
      </c>
      <c r="T9427">
        <v>1.802778</v>
      </c>
      <c r="U9427">
        <v>99.152777999999998</v>
      </c>
    </row>
    <row r="9428" spans="1:21" x14ac:dyDescent="0.25">
      <c r="A9428" t="s">
        <v>35335</v>
      </c>
      <c r="B9428">
        <v>1</v>
      </c>
      <c r="C9428" t="s">
        <v>79</v>
      </c>
      <c r="D9428" t="s">
        <v>125</v>
      </c>
      <c r="E9428" t="s">
        <v>35336</v>
      </c>
      <c r="F9428" t="s">
        <v>4991</v>
      </c>
      <c r="G9428" t="s">
        <v>71</v>
      </c>
      <c r="H9428" t="s">
        <v>129</v>
      </c>
      <c r="I9428" t="s">
        <v>22</v>
      </c>
      <c r="J9428" t="s">
        <v>141</v>
      </c>
      <c r="K9428" t="s">
        <v>35337</v>
      </c>
      <c r="L9428" t="s">
        <v>35338</v>
      </c>
      <c r="M9428">
        <v>2.8238888879999999</v>
      </c>
      <c r="N9428">
        <v>0</v>
      </c>
      <c r="O9428">
        <v>0</v>
      </c>
      <c r="P9428">
        <v>0</v>
      </c>
      <c r="Q9428">
        <v>1</v>
      </c>
      <c r="R9428">
        <v>0</v>
      </c>
      <c r="S9428">
        <v>0</v>
      </c>
      <c r="T9428">
        <v>0</v>
      </c>
      <c r="U9428">
        <v>2.8238889999999999</v>
      </c>
    </row>
    <row r="9429" spans="1:21" x14ac:dyDescent="0.25">
      <c r="A9429" t="s">
        <v>35339</v>
      </c>
      <c r="B9429">
        <v>1</v>
      </c>
      <c r="C9429" t="s">
        <v>78</v>
      </c>
      <c r="D9429" t="s">
        <v>102</v>
      </c>
      <c r="E9429" t="s">
        <v>35340</v>
      </c>
      <c r="F9429" t="s">
        <v>150</v>
      </c>
      <c r="G9429" t="s">
        <v>72</v>
      </c>
      <c r="H9429" t="s">
        <v>129</v>
      </c>
      <c r="I9429" t="s">
        <v>22</v>
      </c>
      <c r="J9429" t="s">
        <v>141</v>
      </c>
      <c r="K9429" t="s">
        <v>35341</v>
      </c>
      <c r="L9429" t="s">
        <v>35342</v>
      </c>
      <c r="M9429">
        <v>2.1625000000000001</v>
      </c>
      <c r="N9429">
        <v>0</v>
      </c>
      <c r="O9429">
        <v>0</v>
      </c>
      <c r="P9429">
        <v>1</v>
      </c>
      <c r="Q9429">
        <v>136</v>
      </c>
      <c r="R9429">
        <v>0</v>
      </c>
      <c r="S9429">
        <v>0</v>
      </c>
      <c r="T9429">
        <v>2.1625000000000001</v>
      </c>
      <c r="U9429">
        <v>294.10000000000002</v>
      </c>
    </row>
    <row r="9430" spans="1:21" x14ac:dyDescent="0.25">
      <c r="A9430" t="s">
        <v>35343</v>
      </c>
      <c r="B9430">
        <v>1</v>
      </c>
      <c r="C9430" t="s">
        <v>78</v>
      </c>
      <c r="D9430" t="s">
        <v>102</v>
      </c>
      <c r="E9430" t="s">
        <v>35340</v>
      </c>
      <c r="F9430" t="s">
        <v>3531</v>
      </c>
      <c r="G9430" t="s">
        <v>72</v>
      </c>
      <c r="H9430" t="s">
        <v>129</v>
      </c>
      <c r="I9430" t="s">
        <v>22</v>
      </c>
      <c r="J9430" t="s">
        <v>141</v>
      </c>
      <c r="K9430" t="s">
        <v>35344</v>
      </c>
      <c r="L9430" t="s">
        <v>35345</v>
      </c>
      <c r="M9430">
        <v>3.3186111110000001</v>
      </c>
      <c r="N9430">
        <v>0</v>
      </c>
      <c r="O9430">
        <v>0</v>
      </c>
      <c r="P9430">
        <v>1</v>
      </c>
      <c r="Q9430">
        <v>136</v>
      </c>
      <c r="R9430">
        <v>0</v>
      </c>
      <c r="S9430">
        <v>0</v>
      </c>
      <c r="T9430">
        <v>3.3186110000000002</v>
      </c>
      <c r="U9430">
        <v>451.33111100000002</v>
      </c>
    </row>
    <row r="9431" spans="1:21" x14ac:dyDescent="0.25">
      <c r="A9431" t="s">
        <v>35346</v>
      </c>
      <c r="B9431">
        <v>1</v>
      </c>
      <c r="C9431" t="s">
        <v>79</v>
      </c>
      <c r="D9431" t="s">
        <v>125</v>
      </c>
      <c r="E9431" t="s">
        <v>35347</v>
      </c>
      <c r="F9431" t="s">
        <v>5972</v>
      </c>
      <c r="G9431" t="s">
        <v>72</v>
      </c>
      <c r="H9431" t="s">
        <v>129</v>
      </c>
      <c r="I9431" t="s">
        <v>22</v>
      </c>
      <c r="J9431" t="s">
        <v>141</v>
      </c>
      <c r="K9431" t="s">
        <v>35348</v>
      </c>
      <c r="L9431" t="s">
        <v>35349</v>
      </c>
      <c r="M9431">
        <v>2.3272222220000001</v>
      </c>
      <c r="N9431">
        <v>0</v>
      </c>
      <c r="O9431">
        <v>0</v>
      </c>
      <c r="P9431">
        <v>1</v>
      </c>
      <c r="Q9431">
        <v>8</v>
      </c>
      <c r="R9431">
        <v>0</v>
      </c>
      <c r="S9431">
        <v>0</v>
      </c>
      <c r="T9431">
        <v>2.3272219999999999</v>
      </c>
      <c r="U9431">
        <v>18.617778000000001</v>
      </c>
    </row>
    <row r="9432" spans="1:21" x14ac:dyDescent="0.25">
      <c r="A9432" t="s">
        <v>35350</v>
      </c>
      <c r="B9432">
        <v>1</v>
      </c>
      <c r="C9432" t="s">
        <v>78</v>
      </c>
      <c r="D9432" t="s">
        <v>91</v>
      </c>
      <c r="E9432" t="s">
        <v>35351</v>
      </c>
      <c r="F9432" t="s">
        <v>140</v>
      </c>
      <c r="G9432" t="s">
        <v>72</v>
      </c>
      <c r="H9432" t="s">
        <v>129</v>
      </c>
      <c r="I9432" t="s">
        <v>22</v>
      </c>
      <c r="J9432" t="s">
        <v>141</v>
      </c>
      <c r="K9432" t="s">
        <v>35352</v>
      </c>
      <c r="L9432" t="s">
        <v>35353</v>
      </c>
      <c r="M9432">
        <v>0.82777777699999999</v>
      </c>
      <c r="N9432">
        <v>0</v>
      </c>
      <c r="O9432">
        <v>0</v>
      </c>
      <c r="P9432">
        <v>12</v>
      </c>
      <c r="Q9432">
        <v>0</v>
      </c>
      <c r="R9432">
        <v>0</v>
      </c>
      <c r="S9432">
        <v>0</v>
      </c>
      <c r="T9432">
        <v>9.9333329999999993</v>
      </c>
      <c r="U9432">
        <v>0</v>
      </c>
    </row>
    <row r="9433" spans="1:21" x14ac:dyDescent="0.25">
      <c r="A9433" t="s">
        <v>35354</v>
      </c>
      <c r="B9433">
        <v>1</v>
      </c>
      <c r="C9433" t="s">
        <v>78</v>
      </c>
      <c r="D9433" t="s">
        <v>91</v>
      </c>
      <c r="E9433" t="s">
        <v>35355</v>
      </c>
      <c r="F9433" t="s">
        <v>5012</v>
      </c>
      <c r="G9433" t="s">
        <v>72</v>
      </c>
      <c r="H9433" t="s">
        <v>129</v>
      </c>
      <c r="I9433" t="s">
        <v>22</v>
      </c>
      <c r="J9433" t="s">
        <v>141</v>
      </c>
      <c r="K9433" t="s">
        <v>35356</v>
      </c>
      <c r="L9433" t="s">
        <v>35357</v>
      </c>
      <c r="M9433">
        <v>1.936666666</v>
      </c>
      <c r="N9433">
        <v>0</v>
      </c>
      <c r="O9433">
        <v>0</v>
      </c>
      <c r="P9433">
        <v>0</v>
      </c>
      <c r="Q9433">
        <v>22</v>
      </c>
      <c r="R9433">
        <v>0</v>
      </c>
      <c r="S9433">
        <v>0</v>
      </c>
      <c r="T9433">
        <v>0</v>
      </c>
      <c r="U9433">
        <v>42.606667000000002</v>
      </c>
    </row>
    <row r="9434" spans="1:21" x14ac:dyDescent="0.25">
      <c r="A9434" t="s">
        <v>35358</v>
      </c>
      <c r="B9434">
        <v>1</v>
      </c>
      <c r="C9434" t="s">
        <v>78</v>
      </c>
      <c r="D9434" t="s">
        <v>91</v>
      </c>
      <c r="E9434" t="s">
        <v>35355</v>
      </c>
      <c r="F9434" t="s">
        <v>5012</v>
      </c>
      <c r="G9434" t="s">
        <v>72</v>
      </c>
      <c r="H9434" t="s">
        <v>129</v>
      </c>
      <c r="I9434" t="s">
        <v>22</v>
      </c>
      <c r="J9434" t="s">
        <v>141</v>
      </c>
      <c r="K9434" t="s">
        <v>35359</v>
      </c>
      <c r="L9434" t="s">
        <v>35360</v>
      </c>
      <c r="M9434">
        <v>1.7308333330000001</v>
      </c>
      <c r="N9434">
        <v>0</v>
      </c>
      <c r="O9434">
        <v>0</v>
      </c>
      <c r="P9434">
        <v>0</v>
      </c>
      <c r="Q9434">
        <v>22</v>
      </c>
      <c r="R9434">
        <v>0</v>
      </c>
      <c r="S9434">
        <v>0</v>
      </c>
      <c r="T9434">
        <v>0</v>
      </c>
      <c r="U9434">
        <v>38.078333000000001</v>
      </c>
    </row>
    <row r="9435" spans="1:21" x14ac:dyDescent="0.25">
      <c r="A9435" t="s">
        <v>35361</v>
      </c>
      <c r="B9435">
        <v>1</v>
      </c>
      <c r="C9435" t="s">
        <v>78</v>
      </c>
      <c r="D9435" t="s">
        <v>91</v>
      </c>
      <c r="E9435" t="s">
        <v>35362</v>
      </c>
      <c r="F9435" t="s">
        <v>4986</v>
      </c>
      <c r="G9435" t="s">
        <v>71</v>
      </c>
      <c r="H9435" t="s">
        <v>129</v>
      </c>
      <c r="I9435" t="s">
        <v>22</v>
      </c>
      <c r="J9435" t="s">
        <v>141</v>
      </c>
      <c r="K9435" t="s">
        <v>35363</v>
      </c>
      <c r="L9435" t="s">
        <v>35364</v>
      </c>
      <c r="M9435">
        <v>1.466388888</v>
      </c>
      <c r="N9435">
        <v>0</v>
      </c>
      <c r="O9435">
        <v>0</v>
      </c>
      <c r="P9435">
        <v>0</v>
      </c>
      <c r="Q9435">
        <v>6</v>
      </c>
      <c r="R9435">
        <v>0</v>
      </c>
      <c r="S9435">
        <v>0</v>
      </c>
      <c r="T9435">
        <v>0</v>
      </c>
      <c r="U9435">
        <v>8.7983329999999995</v>
      </c>
    </row>
    <row r="9436" spans="1:21" x14ac:dyDescent="0.25">
      <c r="A9436" t="s">
        <v>35365</v>
      </c>
      <c r="B9436">
        <v>1</v>
      </c>
      <c r="C9436" t="s">
        <v>78</v>
      </c>
      <c r="D9436" t="s">
        <v>91</v>
      </c>
      <c r="E9436" t="s">
        <v>35366</v>
      </c>
      <c r="F9436" t="s">
        <v>4986</v>
      </c>
      <c r="G9436" t="s">
        <v>71</v>
      </c>
      <c r="H9436" t="s">
        <v>129</v>
      </c>
      <c r="I9436" t="s">
        <v>22</v>
      </c>
      <c r="J9436" t="s">
        <v>141</v>
      </c>
      <c r="K9436" t="s">
        <v>35367</v>
      </c>
      <c r="L9436" t="s">
        <v>35368</v>
      </c>
      <c r="M9436">
        <v>2.369722222</v>
      </c>
      <c r="N9436">
        <v>0</v>
      </c>
      <c r="O9436">
        <v>0</v>
      </c>
      <c r="P9436">
        <v>0</v>
      </c>
      <c r="Q9436">
        <v>4</v>
      </c>
      <c r="R9436">
        <v>0</v>
      </c>
      <c r="S9436">
        <v>0</v>
      </c>
      <c r="T9436">
        <v>0</v>
      </c>
      <c r="U9436">
        <v>9.4788890000000006</v>
      </c>
    </row>
    <row r="9437" spans="1:21" x14ac:dyDescent="0.25">
      <c r="A9437" t="s">
        <v>35369</v>
      </c>
      <c r="B9437">
        <v>1</v>
      </c>
      <c r="C9437" t="s">
        <v>78</v>
      </c>
      <c r="D9437" t="s">
        <v>91</v>
      </c>
      <c r="E9437" t="s">
        <v>35370</v>
      </c>
      <c r="F9437" t="s">
        <v>4991</v>
      </c>
      <c r="G9437" t="s">
        <v>71</v>
      </c>
      <c r="H9437" t="s">
        <v>129</v>
      </c>
      <c r="I9437" t="s">
        <v>22</v>
      </c>
      <c r="J9437" t="s">
        <v>141</v>
      </c>
      <c r="K9437" t="s">
        <v>35371</v>
      </c>
      <c r="L9437" t="s">
        <v>35372</v>
      </c>
      <c r="M9437">
        <v>3.324166666</v>
      </c>
      <c r="N9437">
        <v>0</v>
      </c>
      <c r="O9437">
        <v>0</v>
      </c>
      <c r="P9437">
        <v>0</v>
      </c>
      <c r="Q9437">
        <v>1</v>
      </c>
      <c r="R9437">
        <v>0</v>
      </c>
      <c r="S9437">
        <v>0</v>
      </c>
      <c r="T9437">
        <v>0</v>
      </c>
      <c r="U9437">
        <v>3.3241670000000001</v>
      </c>
    </row>
    <row r="9438" spans="1:21" x14ac:dyDescent="0.25">
      <c r="A9438" t="s">
        <v>35373</v>
      </c>
      <c r="B9438">
        <v>1</v>
      </c>
      <c r="C9438" t="s">
        <v>78</v>
      </c>
      <c r="D9438" t="s">
        <v>91</v>
      </c>
      <c r="E9438" t="s">
        <v>35374</v>
      </c>
      <c r="F9438" t="s">
        <v>140</v>
      </c>
      <c r="G9438" t="s">
        <v>72</v>
      </c>
      <c r="H9438" t="s">
        <v>129</v>
      </c>
      <c r="I9438" t="s">
        <v>22</v>
      </c>
      <c r="J9438" t="s">
        <v>141</v>
      </c>
      <c r="K9438" t="s">
        <v>35375</v>
      </c>
      <c r="L9438" t="s">
        <v>35376</v>
      </c>
      <c r="M9438">
        <v>0.46416666600000001</v>
      </c>
      <c r="N9438">
        <v>0</v>
      </c>
      <c r="O9438">
        <v>0</v>
      </c>
      <c r="P9438">
        <v>1</v>
      </c>
      <c r="Q9438">
        <v>0</v>
      </c>
      <c r="R9438">
        <v>0</v>
      </c>
      <c r="S9438">
        <v>0</v>
      </c>
      <c r="T9438">
        <v>0.464167</v>
      </c>
      <c r="U9438">
        <v>0</v>
      </c>
    </row>
    <row r="9439" spans="1:21" x14ac:dyDescent="0.25">
      <c r="A9439" t="s">
        <v>35377</v>
      </c>
      <c r="B9439">
        <v>1</v>
      </c>
      <c r="C9439" t="s">
        <v>78</v>
      </c>
      <c r="D9439" t="s">
        <v>91</v>
      </c>
      <c r="E9439" t="s">
        <v>27892</v>
      </c>
      <c r="F9439" t="s">
        <v>140</v>
      </c>
      <c r="G9439" t="s">
        <v>72</v>
      </c>
      <c r="H9439" t="s">
        <v>129</v>
      </c>
      <c r="I9439" t="s">
        <v>22</v>
      </c>
      <c r="J9439" t="s">
        <v>141</v>
      </c>
      <c r="K9439" t="s">
        <v>35378</v>
      </c>
      <c r="L9439" t="s">
        <v>35379</v>
      </c>
      <c r="M9439">
        <v>2.216388888</v>
      </c>
      <c r="N9439">
        <v>0</v>
      </c>
      <c r="O9439">
        <v>0</v>
      </c>
      <c r="P9439">
        <v>59</v>
      </c>
      <c r="Q9439">
        <v>237</v>
      </c>
      <c r="R9439">
        <v>0</v>
      </c>
      <c r="S9439">
        <v>0</v>
      </c>
      <c r="T9439">
        <v>130.766944</v>
      </c>
      <c r="U9439">
        <v>525.28416600000003</v>
      </c>
    </row>
    <row r="9440" spans="1:21" x14ac:dyDescent="0.25">
      <c r="A9440" t="s">
        <v>35380</v>
      </c>
      <c r="B9440">
        <v>1</v>
      </c>
      <c r="C9440" t="s">
        <v>78</v>
      </c>
      <c r="D9440" t="s">
        <v>91</v>
      </c>
      <c r="E9440" t="s">
        <v>35355</v>
      </c>
      <c r="F9440" t="s">
        <v>5012</v>
      </c>
      <c r="G9440" t="s">
        <v>72</v>
      </c>
      <c r="H9440" t="s">
        <v>129</v>
      </c>
      <c r="I9440" t="s">
        <v>22</v>
      </c>
      <c r="J9440" t="s">
        <v>141</v>
      </c>
      <c r="K9440" t="s">
        <v>35381</v>
      </c>
      <c r="L9440" t="s">
        <v>35382</v>
      </c>
      <c r="M9440">
        <v>5.1363888879999999</v>
      </c>
      <c r="N9440">
        <v>0</v>
      </c>
      <c r="O9440">
        <v>0</v>
      </c>
      <c r="P9440">
        <v>0</v>
      </c>
      <c r="Q9440">
        <v>22</v>
      </c>
      <c r="R9440">
        <v>0</v>
      </c>
      <c r="S9440">
        <v>0</v>
      </c>
      <c r="T9440">
        <v>0</v>
      </c>
      <c r="U9440">
        <v>113.000556</v>
      </c>
    </row>
    <row r="9441" spans="1:21" x14ac:dyDescent="0.25">
      <c r="A9441" t="s">
        <v>35383</v>
      </c>
      <c r="B9441">
        <v>1</v>
      </c>
      <c r="C9441" t="s">
        <v>79</v>
      </c>
      <c r="D9441" t="s">
        <v>118</v>
      </c>
      <c r="E9441" t="s">
        <v>35384</v>
      </c>
      <c r="F9441" t="s">
        <v>4986</v>
      </c>
      <c r="G9441" t="s">
        <v>71</v>
      </c>
      <c r="H9441" t="s">
        <v>129</v>
      </c>
      <c r="I9441" t="s">
        <v>22</v>
      </c>
      <c r="J9441" t="s">
        <v>141</v>
      </c>
      <c r="K9441" t="s">
        <v>35385</v>
      </c>
      <c r="L9441" t="s">
        <v>35386</v>
      </c>
      <c r="M9441">
        <v>1.0549999999999999</v>
      </c>
      <c r="N9441">
        <v>0</v>
      </c>
      <c r="O9441">
        <v>0</v>
      </c>
      <c r="P9441">
        <v>0</v>
      </c>
      <c r="Q9441">
        <v>6</v>
      </c>
      <c r="R9441">
        <v>0</v>
      </c>
      <c r="S9441">
        <v>0</v>
      </c>
      <c r="T9441">
        <v>0</v>
      </c>
      <c r="U9441">
        <v>6.33</v>
      </c>
    </row>
    <row r="9442" spans="1:21" x14ac:dyDescent="0.25">
      <c r="A9442" t="s">
        <v>35387</v>
      </c>
      <c r="B9442">
        <v>1</v>
      </c>
      <c r="C9442" t="s">
        <v>79</v>
      </c>
      <c r="D9442" t="s">
        <v>118</v>
      </c>
      <c r="E9442" t="s">
        <v>35388</v>
      </c>
      <c r="F9442" t="s">
        <v>6456</v>
      </c>
      <c r="G9442" t="s">
        <v>72</v>
      </c>
      <c r="H9442" t="s">
        <v>129</v>
      </c>
      <c r="I9442" t="s">
        <v>22</v>
      </c>
      <c r="J9442" t="s">
        <v>141</v>
      </c>
      <c r="K9442" t="s">
        <v>35389</v>
      </c>
      <c r="L9442" t="s">
        <v>35390</v>
      </c>
      <c r="M9442">
        <v>9.5883333329999996</v>
      </c>
      <c r="N9442">
        <v>0</v>
      </c>
      <c r="O9442">
        <v>0</v>
      </c>
      <c r="P9442">
        <v>2</v>
      </c>
      <c r="Q9442">
        <v>28</v>
      </c>
      <c r="R9442">
        <v>0</v>
      </c>
      <c r="S9442">
        <v>0</v>
      </c>
      <c r="T9442">
        <v>19.176666999999998</v>
      </c>
      <c r="U9442">
        <v>268.47333300000003</v>
      </c>
    </row>
    <row r="9443" spans="1:21" x14ac:dyDescent="0.25">
      <c r="A9443" t="s">
        <v>35391</v>
      </c>
      <c r="B9443">
        <v>1</v>
      </c>
      <c r="C9443" t="s">
        <v>78</v>
      </c>
      <c r="D9443" t="s">
        <v>94</v>
      </c>
      <c r="E9443" t="s">
        <v>35392</v>
      </c>
      <c r="F9443" t="s">
        <v>5012</v>
      </c>
      <c r="G9443" t="s">
        <v>72</v>
      </c>
      <c r="H9443" t="s">
        <v>129</v>
      </c>
      <c r="I9443" t="s">
        <v>22</v>
      </c>
      <c r="J9443" t="s">
        <v>141</v>
      </c>
      <c r="K9443" t="s">
        <v>35393</v>
      </c>
      <c r="L9443" t="s">
        <v>35394</v>
      </c>
      <c r="M9443">
        <v>5.4986111109999998</v>
      </c>
      <c r="N9443">
        <v>0</v>
      </c>
      <c r="O9443">
        <v>0</v>
      </c>
      <c r="P9443">
        <v>1</v>
      </c>
      <c r="Q9443">
        <v>0</v>
      </c>
      <c r="R9443">
        <v>0</v>
      </c>
      <c r="S9443">
        <v>0</v>
      </c>
      <c r="T9443">
        <v>5.4986110000000004</v>
      </c>
      <c r="U9443">
        <v>0</v>
      </c>
    </row>
    <row r="9444" spans="1:21" x14ac:dyDescent="0.25">
      <c r="A9444" t="s">
        <v>35395</v>
      </c>
      <c r="B9444">
        <v>1</v>
      </c>
      <c r="C9444" t="s">
        <v>79</v>
      </c>
      <c r="D9444" t="s">
        <v>121</v>
      </c>
      <c r="E9444" t="s">
        <v>35396</v>
      </c>
      <c r="F9444" t="s">
        <v>4986</v>
      </c>
      <c r="G9444" t="s">
        <v>71</v>
      </c>
      <c r="H9444" t="s">
        <v>129</v>
      </c>
      <c r="I9444" t="s">
        <v>22</v>
      </c>
      <c r="J9444" t="s">
        <v>141</v>
      </c>
      <c r="K9444" t="s">
        <v>35397</v>
      </c>
      <c r="L9444" t="s">
        <v>35398</v>
      </c>
      <c r="M9444">
        <v>0.51527777699999999</v>
      </c>
      <c r="N9444">
        <v>0</v>
      </c>
      <c r="O9444">
        <v>7</v>
      </c>
      <c r="P9444">
        <v>0</v>
      </c>
      <c r="Q9444">
        <v>1</v>
      </c>
      <c r="R9444">
        <v>0</v>
      </c>
      <c r="S9444">
        <v>3.6069439999999999</v>
      </c>
      <c r="T9444">
        <v>0</v>
      </c>
      <c r="U9444">
        <v>0.51527800000000001</v>
      </c>
    </row>
    <row r="9445" spans="1:21" x14ac:dyDescent="0.25">
      <c r="A9445" t="s">
        <v>35399</v>
      </c>
      <c r="B9445">
        <v>1</v>
      </c>
      <c r="C9445" t="s">
        <v>79</v>
      </c>
      <c r="D9445" t="s">
        <v>121</v>
      </c>
      <c r="E9445" t="s">
        <v>35400</v>
      </c>
      <c r="F9445" t="s">
        <v>4986</v>
      </c>
      <c r="G9445" t="s">
        <v>71</v>
      </c>
      <c r="H9445" t="s">
        <v>129</v>
      </c>
      <c r="I9445" t="s">
        <v>22</v>
      </c>
      <c r="J9445" t="s">
        <v>141</v>
      </c>
      <c r="K9445" t="s">
        <v>35401</v>
      </c>
      <c r="L9445" t="s">
        <v>35402</v>
      </c>
      <c r="M9445">
        <v>0.97583333299999997</v>
      </c>
      <c r="N9445">
        <v>0</v>
      </c>
      <c r="O9445">
        <v>58</v>
      </c>
      <c r="P9445">
        <v>0</v>
      </c>
      <c r="Q9445">
        <v>0</v>
      </c>
      <c r="R9445">
        <v>0</v>
      </c>
      <c r="S9445">
        <v>56.598332999999997</v>
      </c>
      <c r="T9445">
        <v>0</v>
      </c>
      <c r="U9445">
        <v>0</v>
      </c>
    </row>
    <row r="9446" spans="1:21" x14ac:dyDescent="0.25">
      <c r="A9446" t="s">
        <v>35403</v>
      </c>
      <c r="B9446">
        <v>1</v>
      </c>
      <c r="C9446" t="s">
        <v>78</v>
      </c>
      <c r="D9446" t="s">
        <v>94</v>
      </c>
      <c r="E9446" t="s">
        <v>35404</v>
      </c>
      <c r="F9446" t="s">
        <v>5012</v>
      </c>
      <c r="G9446" t="s">
        <v>72</v>
      </c>
      <c r="H9446" t="s">
        <v>129</v>
      </c>
      <c r="I9446" t="s">
        <v>22</v>
      </c>
      <c r="J9446" t="s">
        <v>141</v>
      </c>
      <c r="K9446" t="s">
        <v>35405</v>
      </c>
      <c r="L9446" t="s">
        <v>35406</v>
      </c>
      <c r="M9446">
        <v>6.096666666</v>
      </c>
      <c r="N9446">
        <v>0</v>
      </c>
      <c r="O9446">
        <v>0</v>
      </c>
      <c r="P9446">
        <v>1</v>
      </c>
      <c r="Q9446">
        <v>0</v>
      </c>
      <c r="R9446">
        <v>0</v>
      </c>
      <c r="S9446">
        <v>0</v>
      </c>
      <c r="T9446">
        <v>6.0966670000000001</v>
      </c>
      <c r="U9446">
        <v>0</v>
      </c>
    </row>
    <row r="9447" spans="1:21" x14ac:dyDescent="0.25">
      <c r="A9447" t="s">
        <v>35407</v>
      </c>
      <c r="B9447">
        <v>1</v>
      </c>
      <c r="C9447" t="s">
        <v>79</v>
      </c>
      <c r="D9447" t="s">
        <v>121</v>
      </c>
      <c r="E9447" t="s">
        <v>35408</v>
      </c>
      <c r="F9447" t="s">
        <v>4991</v>
      </c>
      <c r="G9447" t="s">
        <v>71</v>
      </c>
      <c r="H9447" t="s">
        <v>129</v>
      </c>
      <c r="I9447" t="s">
        <v>22</v>
      </c>
      <c r="J9447" t="s">
        <v>141</v>
      </c>
      <c r="K9447" t="s">
        <v>35409</v>
      </c>
      <c r="L9447" t="s">
        <v>35410</v>
      </c>
      <c r="M9447">
        <v>2.2555555549999999</v>
      </c>
      <c r="N9447">
        <v>0</v>
      </c>
      <c r="O9447">
        <v>1</v>
      </c>
      <c r="P9447">
        <v>0</v>
      </c>
      <c r="Q9447">
        <v>0</v>
      </c>
      <c r="R9447">
        <v>0</v>
      </c>
      <c r="S9447">
        <v>2.2555559999999999</v>
      </c>
      <c r="T9447">
        <v>0</v>
      </c>
      <c r="U9447">
        <v>0</v>
      </c>
    </row>
    <row r="9448" spans="1:21" x14ac:dyDescent="0.25">
      <c r="A9448" t="s">
        <v>35411</v>
      </c>
      <c r="B9448">
        <v>1</v>
      </c>
      <c r="C9448" t="s">
        <v>79</v>
      </c>
      <c r="D9448" t="s">
        <v>121</v>
      </c>
      <c r="E9448" t="s">
        <v>35412</v>
      </c>
      <c r="F9448" t="s">
        <v>2199</v>
      </c>
      <c r="G9448" t="s">
        <v>71</v>
      </c>
      <c r="H9448" t="s">
        <v>129</v>
      </c>
      <c r="I9448" t="s">
        <v>22</v>
      </c>
      <c r="J9448" t="s">
        <v>141</v>
      </c>
      <c r="K9448" t="s">
        <v>35413</v>
      </c>
      <c r="L9448" t="s">
        <v>35414</v>
      </c>
      <c r="M9448">
        <v>0.38</v>
      </c>
      <c r="N9448">
        <v>0</v>
      </c>
      <c r="O9448">
        <v>3</v>
      </c>
      <c r="P9448">
        <v>0</v>
      </c>
      <c r="Q9448">
        <v>0</v>
      </c>
      <c r="R9448">
        <v>0</v>
      </c>
      <c r="S9448">
        <v>1.1399999999999999</v>
      </c>
      <c r="T9448">
        <v>0</v>
      </c>
      <c r="U9448">
        <v>0</v>
      </c>
    </row>
    <row r="9449" spans="1:21" x14ac:dyDescent="0.25">
      <c r="A9449" t="s">
        <v>35415</v>
      </c>
      <c r="B9449">
        <v>1</v>
      </c>
      <c r="C9449" t="s">
        <v>79</v>
      </c>
      <c r="D9449" t="s">
        <v>113</v>
      </c>
      <c r="E9449" t="s">
        <v>35416</v>
      </c>
      <c r="F9449" t="s">
        <v>6823</v>
      </c>
      <c r="G9449" t="s">
        <v>71</v>
      </c>
      <c r="H9449" t="s">
        <v>129</v>
      </c>
      <c r="I9449" t="s">
        <v>22</v>
      </c>
      <c r="J9449" t="s">
        <v>141</v>
      </c>
      <c r="K9449" t="s">
        <v>35417</v>
      </c>
      <c r="L9449" t="s">
        <v>35418</v>
      </c>
      <c r="M9449">
        <v>2.8433333329999999</v>
      </c>
      <c r="N9449">
        <v>0</v>
      </c>
      <c r="O9449">
        <v>5</v>
      </c>
      <c r="P9449">
        <v>0</v>
      </c>
      <c r="Q9449">
        <v>0</v>
      </c>
      <c r="R9449">
        <v>0</v>
      </c>
      <c r="S9449">
        <v>14.216666999999999</v>
      </c>
      <c r="T9449">
        <v>0</v>
      </c>
      <c r="U9449">
        <v>0</v>
      </c>
    </row>
    <row r="9450" spans="1:21" x14ac:dyDescent="0.25">
      <c r="A9450" t="s">
        <v>35419</v>
      </c>
      <c r="B9450">
        <v>1</v>
      </c>
      <c r="C9450" t="s">
        <v>79</v>
      </c>
      <c r="D9450" t="s">
        <v>113</v>
      </c>
      <c r="E9450" t="s">
        <v>35420</v>
      </c>
      <c r="F9450" t="s">
        <v>4991</v>
      </c>
      <c r="G9450" t="s">
        <v>71</v>
      </c>
      <c r="H9450" t="s">
        <v>129</v>
      </c>
      <c r="I9450" t="s">
        <v>22</v>
      </c>
      <c r="J9450" t="s">
        <v>141</v>
      </c>
      <c r="K9450" t="s">
        <v>35421</v>
      </c>
      <c r="L9450" t="s">
        <v>35422</v>
      </c>
      <c r="M9450">
        <v>5.3061111109999999</v>
      </c>
      <c r="N9450">
        <v>0</v>
      </c>
      <c r="O9450">
        <v>2</v>
      </c>
      <c r="P9450">
        <v>0</v>
      </c>
      <c r="Q9450">
        <v>0</v>
      </c>
      <c r="R9450">
        <v>0</v>
      </c>
      <c r="S9450">
        <v>10.612221999999999</v>
      </c>
      <c r="T9450">
        <v>0</v>
      </c>
      <c r="U9450">
        <v>0</v>
      </c>
    </row>
    <row r="9451" spans="1:21" x14ac:dyDescent="0.25">
      <c r="A9451" t="s">
        <v>35423</v>
      </c>
      <c r="B9451">
        <v>1</v>
      </c>
      <c r="C9451" t="s">
        <v>79</v>
      </c>
      <c r="D9451" t="s">
        <v>113</v>
      </c>
      <c r="E9451" t="s">
        <v>35424</v>
      </c>
      <c r="F9451" t="s">
        <v>4996</v>
      </c>
      <c r="G9451" t="s">
        <v>71</v>
      </c>
      <c r="H9451" t="s">
        <v>129</v>
      </c>
      <c r="I9451" t="s">
        <v>22</v>
      </c>
      <c r="J9451" t="s">
        <v>141</v>
      </c>
      <c r="K9451" t="s">
        <v>35425</v>
      </c>
      <c r="L9451" t="s">
        <v>12326</v>
      </c>
      <c r="M9451">
        <v>0.63611111099999995</v>
      </c>
      <c r="N9451">
        <v>0</v>
      </c>
      <c r="O9451">
        <v>83</v>
      </c>
      <c r="P9451">
        <v>0</v>
      </c>
      <c r="Q9451">
        <v>1</v>
      </c>
      <c r="R9451">
        <v>0</v>
      </c>
      <c r="S9451">
        <v>52.797221999999998</v>
      </c>
      <c r="T9451">
        <v>0</v>
      </c>
      <c r="U9451">
        <v>0.63611099999999998</v>
      </c>
    </row>
    <row r="9452" spans="1:21" x14ac:dyDescent="0.25">
      <c r="A9452" t="s">
        <v>35426</v>
      </c>
      <c r="B9452">
        <v>1</v>
      </c>
      <c r="C9452" t="s">
        <v>79</v>
      </c>
      <c r="D9452" t="s">
        <v>113</v>
      </c>
      <c r="E9452" t="s">
        <v>35427</v>
      </c>
      <c r="F9452" t="s">
        <v>4991</v>
      </c>
      <c r="G9452" t="s">
        <v>71</v>
      </c>
      <c r="H9452" t="s">
        <v>129</v>
      </c>
      <c r="I9452" t="s">
        <v>22</v>
      </c>
      <c r="J9452" t="s">
        <v>141</v>
      </c>
      <c r="K9452" t="s">
        <v>35428</v>
      </c>
      <c r="L9452" t="s">
        <v>35429</v>
      </c>
      <c r="M9452">
        <v>1.260555555</v>
      </c>
      <c r="N9452">
        <v>0</v>
      </c>
      <c r="O9452">
        <v>2</v>
      </c>
      <c r="P9452">
        <v>0</v>
      </c>
      <c r="Q9452">
        <v>0</v>
      </c>
      <c r="R9452">
        <v>0</v>
      </c>
      <c r="S9452">
        <v>2.5211109999999999</v>
      </c>
      <c r="T9452">
        <v>0</v>
      </c>
      <c r="U9452">
        <v>0</v>
      </c>
    </row>
    <row r="9453" spans="1:21" x14ac:dyDescent="0.25">
      <c r="A9453" t="s">
        <v>35430</v>
      </c>
      <c r="B9453">
        <v>1</v>
      </c>
      <c r="C9453" t="s">
        <v>78</v>
      </c>
      <c r="D9453" t="s">
        <v>98</v>
      </c>
      <c r="E9453" t="s">
        <v>35431</v>
      </c>
      <c r="F9453" t="s">
        <v>4991</v>
      </c>
      <c r="G9453" t="s">
        <v>71</v>
      </c>
      <c r="H9453" t="s">
        <v>129</v>
      </c>
      <c r="I9453" t="s">
        <v>22</v>
      </c>
      <c r="J9453" t="s">
        <v>141</v>
      </c>
      <c r="K9453" t="s">
        <v>35432</v>
      </c>
      <c r="L9453" t="s">
        <v>35433</v>
      </c>
      <c r="M9453">
        <v>1.6191666659999999</v>
      </c>
      <c r="N9453">
        <v>0</v>
      </c>
      <c r="O9453">
        <v>1</v>
      </c>
      <c r="P9453">
        <v>0</v>
      </c>
      <c r="Q9453">
        <v>0</v>
      </c>
      <c r="R9453">
        <v>0</v>
      </c>
      <c r="S9453">
        <v>1.619167</v>
      </c>
      <c r="T9453">
        <v>0</v>
      </c>
      <c r="U9453">
        <v>0</v>
      </c>
    </row>
    <row r="9454" spans="1:21" x14ac:dyDescent="0.25">
      <c r="A9454" t="s">
        <v>35434</v>
      </c>
      <c r="B9454">
        <v>1</v>
      </c>
      <c r="C9454" t="s">
        <v>78</v>
      </c>
      <c r="D9454" t="s">
        <v>98</v>
      </c>
      <c r="E9454" t="s">
        <v>16920</v>
      </c>
      <c r="F9454" t="s">
        <v>140</v>
      </c>
      <c r="G9454" t="s">
        <v>72</v>
      </c>
      <c r="H9454" t="s">
        <v>129</v>
      </c>
      <c r="I9454" t="s">
        <v>22</v>
      </c>
      <c r="J9454" t="s">
        <v>141</v>
      </c>
      <c r="K9454" t="s">
        <v>35435</v>
      </c>
      <c r="L9454" t="s">
        <v>35436</v>
      </c>
      <c r="M9454">
        <v>1.5227777769999999</v>
      </c>
      <c r="N9454">
        <v>0</v>
      </c>
      <c r="O9454">
        <v>70</v>
      </c>
      <c r="P9454">
        <v>17</v>
      </c>
      <c r="Q9454">
        <v>7</v>
      </c>
      <c r="R9454">
        <v>0</v>
      </c>
      <c r="S9454">
        <v>106.594444</v>
      </c>
      <c r="T9454">
        <v>25.887222000000001</v>
      </c>
      <c r="U9454">
        <v>10.659444000000001</v>
      </c>
    </row>
    <row r="9455" spans="1:21" x14ac:dyDescent="0.25">
      <c r="A9455" t="s">
        <v>35437</v>
      </c>
      <c r="B9455">
        <v>1</v>
      </c>
      <c r="C9455" t="s">
        <v>78</v>
      </c>
      <c r="D9455" t="s">
        <v>98</v>
      </c>
      <c r="E9455" t="s">
        <v>35438</v>
      </c>
      <c r="F9455" t="s">
        <v>3531</v>
      </c>
      <c r="G9455" t="s">
        <v>72</v>
      </c>
      <c r="H9455" t="s">
        <v>129</v>
      </c>
      <c r="I9455" t="s">
        <v>22</v>
      </c>
      <c r="J9455" t="s">
        <v>141</v>
      </c>
      <c r="K9455" t="s">
        <v>35439</v>
      </c>
      <c r="L9455" t="s">
        <v>35440</v>
      </c>
      <c r="M9455">
        <v>2.9308333329999998</v>
      </c>
      <c r="N9455">
        <v>0</v>
      </c>
      <c r="O9455">
        <v>70</v>
      </c>
      <c r="P9455">
        <v>17</v>
      </c>
      <c r="Q9455">
        <v>7</v>
      </c>
      <c r="R9455">
        <v>0</v>
      </c>
      <c r="S9455">
        <v>205.158333</v>
      </c>
      <c r="T9455">
        <v>49.824167000000003</v>
      </c>
      <c r="U9455">
        <v>20.515833000000001</v>
      </c>
    </row>
    <row r="9456" spans="1:21" x14ac:dyDescent="0.25">
      <c r="A9456" t="s">
        <v>35441</v>
      </c>
      <c r="B9456">
        <v>1</v>
      </c>
      <c r="C9456" t="s">
        <v>78</v>
      </c>
      <c r="D9456" t="s">
        <v>98</v>
      </c>
      <c r="E9456" t="s">
        <v>35442</v>
      </c>
      <c r="F9456" t="s">
        <v>5012</v>
      </c>
      <c r="G9456" t="s">
        <v>72</v>
      </c>
      <c r="H9456" t="s">
        <v>129</v>
      </c>
      <c r="I9456" t="s">
        <v>22</v>
      </c>
      <c r="J9456" t="s">
        <v>141</v>
      </c>
      <c r="K9456" t="s">
        <v>35443</v>
      </c>
      <c r="L9456" t="s">
        <v>35444</v>
      </c>
      <c r="M9456">
        <v>1.573055555</v>
      </c>
      <c r="N9456">
        <v>0</v>
      </c>
      <c r="O9456">
        <v>48</v>
      </c>
      <c r="P9456">
        <v>1</v>
      </c>
      <c r="Q9456">
        <v>4</v>
      </c>
      <c r="R9456">
        <v>0</v>
      </c>
      <c r="S9456">
        <v>75.506666999999993</v>
      </c>
      <c r="T9456">
        <v>1.573056</v>
      </c>
      <c r="U9456">
        <v>6.2922219999999998</v>
      </c>
    </row>
    <row r="9457" spans="1:21" x14ac:dyDescent="0.25">
      <c r="A9457" t="s">
        <v>35445</v>
      </c>
      <c r="B9457">
        <v>1</v>
      </c>
      <c r="C9457" t="s">
        <v>78</v>
      </c>
      <c r="D9457" t="s">
        <v>98</v>
      </c>
      <c r="E9457" t="s">
        <v>35446</v>
      </c>
      <c r="F9457" t="s">
        <v>140</v>
      </c>
      <c r="G9457" t="s">
        <v>72</v>
      </c>
      <c r="H9457" t="s">
        <v>129</v>
      </c>
      <c r="I9457" t="s">
        <v>22</v>
      </c>
      <c r="J9457" t="s">
        <v>141</v>
      </c>
      <c r="K9457" t="s">
        <v>35447</v>
      </c>
      <c r="L9457" t="s">
        <v>35448</v>
      </c>
      <c r="M9457">
        <v>0.48666666600000003</v>
      </c>
      <c r="N9457">
        <v>0</v>
      </c>
      <c r="O9457">
        <v>366</v>
      </c>
      <c r="P9457">
        <v>20</v>
      </c>
      <c r="Q9457">
        <v>37</v>
      </c>
      <c r="R9457">
        <v>0</v>
      </c>
      <c r="S9457">
        <v>178.12</v>
      </c>
      <c r="T9457">
        <v>9.733333</v>
      </c>
      <c r="U9457">
        <v>18.006667</v>
      </c>
    </row>
    <row r="9458" spans="1:21" x14ac:dyDescent="0.25">
      <c r="A9458" t="s">
        <v>35449</v>
      </c>
      <c r="B9458">
        <v>1</v>
      </c>
      <c r="C9458" t="s">
        <v>78</v>
      </c>
      <c r="D9458" t="s">
        <v>98</v>
      </c>
      <c r="E9458" t="s">
        <v>35450</v>
      </c>
      <c r="F9458" t="s">
        <v>5470</v>
      </c>
      <c r="G9458" t="s">
        <v>71</v>
      </c>
      <c r="H9458" t="s">
        <v>129</v>
      </c>
      <c r="I9458" t="s">
        <v>22</v>
      </c>
      <c r="J9458" t="s">
        <v>141</v>
      </c>
      <c r="K9458" t="s">
        <v>35451</v>
      </c>
      <c r="L9458" t="s">
        <v>35452</v>
      </c>
      <c r="M9458">
        <v>0.56861111099999995</v>
      </c>
      <c r="N9458">
        <v>0</v>
      </c>
      <c r="O9458">
        <v>214</v>
      </c>
      <c r="P9458">
        <v>1</v>
      </c>
      <c r="Q9458">
        <v>7</v>
      </c>
      <c r="R9458">
        <v>0</v>
      </c>
      <c r="S9458">
        <v>121.682778</v>
      </c>
      <c r="T9458">
        <v>0.56861099999999998</v>
      </c>
      <c r="U9458">
        <v>3.9802780000000002</v>
      </c>
    </row>
    <row r="9459" spans="1:21" x14ac:dyDescent="0.25">
      <c r="A9459" t="s">
        <v>35453</v>
      </c>
      <c r="B9459">
        <v>1</v>
      </c>
      <c r="C9459" t="s">
        <v>78</v>
      </c>
      <c r="D9459" t="s">
        <v>98</v>
      </c>
      <c r="E9459" t="s">
        <v>35446</v>
      </c>
      <c r="F9459" t="s">
        <v>140</v>
      </c>
      <c r="G9459" t="s">
        <v>72</v>
      </c>
      <c r="H9459" t="s">
        <v>129</v>
      </c>
      <c r="I9459" t="s">
        <v>22</v>
      </c>
      <c r="J9459" t="s">
        <v>141</v>
      </c>
      <c r="K9459" t="s">
        <v>35454</v>
      </c>
      <c r="L9459" t="s">
        <v>35455</v>
      </c>
      <c r="M9459">
        <v>0.72666666599999996</v>
      </c>
      <c r="N9459">
        <v>0</v>
      </c>
      <c r="O9459">
        <v>366</v>
      </c>
      <c r="P9459">
        <v>20</v>
      </c>
      <c r="Q9459">
        <v>37</v>
      </c>
      <c r="R9459">
        <v>0</v>
      </c>
      <c r="S9459">
        <v>265.95999999999998</v>
      </c>
      <c r="T9459">
        <v>14.533333000000001</v>
      </c>
      <c r="U9459">
        <v>26.886666999999999</v>
      </c>
    </row>
    <row r="9460" spans="1:21" x14ac:dyDescent="0.25">
      <c r="A9460" t="s">
        <v>35456</v>
      </c>
      <c r="B9460">
        <v>1</v>
      </c>
      <c r="C9460" t="s">
        <v>78</v>
      </c>
      <c r="D9460" t="s">
        <v>98</v>
      </c>
      <c r="E9460" t="s">
        <v>35457</v>
      </c>
      <c r="F9460" t="s">
        <v>5829</v>
      </c>
      <c r="G9460" t="s">
        <v>72</v>
      </c>
      <c r="H9460" t="s">
        <v>129</v>
      </c>
      <c r="I9460" t="s">
        <v>22</v>
      </c>
      <c r="J9460" t="s">
        <v>141</v>
      </c>
      <c r="K9460" t="s">
        <v>35458</v>
      </c>
      <c r="L9460" t="s">
        <v>35459</v>
      </c>
      <c r="M9460">
        <v>1.235833333</v>
      </c>
      <c r="N9460">
        <v>0</v>
      </c>
      <c r="O9460">
        <v>214</v>
      </c>
      <c r="P9460">
        <v>2</v>
      </c>
      <c r="Q9460">
        <v>7</v>
      </c>
      <c r="R9460">
        <v>0</v>
      </c>
      <c r="S9460">
        <v>264.46833299999997</v>
      </c>
      <c r="T9460">
        <v>2.4716670000000001</v>
      </c>
      <c r="U9460">
        <v>8.6508330000000004</v>
      </c>
    </row>
    <row r="9461" spans="1:21" x14ac:dyDescent="0.25">
      <c r="A9461" t="s">
        <v>35460</v>
      </c>
      <c r="B9461">
        <v>1</v>
      </c>
      <c r="C9461" t="s">
        <v>78</v>
      </c>
      <c r="D9461" t="s">
        <v>98</v>
      </c>
      <c r="E9461" t="s">
        <v>35461</v>
      </c>
      <c r="F9461" t="s">
        <v>5470</v>
      </c>
      <c r="G9461" t="s">
        <v>71</v>
      </c>
      <c r="H9461" t="s">
        <v>129</v>
      </c>
      <c r="I9461" t="s">
        <v>22</v>
      </c>
      <c r="J9461" t="s">
        <v>141</v>
      </c>
      <c r="K9461" t="s">
        <v>35462</v>
      </c>
      <c r="L9461" t="s">
        <v>35463</v>
      </c>
      <c r="M9461">
        <v>0.41194444400000002</v>
      </c>
      <c r="N9461">
        <v>0</v>
      </c>
      <c r="O9461">
        <v>10</v>
      </c>
      <c r="P9461">
        <v>1</v>
      </c>
      <c r="Q9461">
        <v>2</v>
      </c>
      <c r="R9461">
        <v>0</v>
      </c>
      <c r="S9461">
        <v>4.1194439999999997</v>
      </c>
      <c r="T9461">
        <v>0.41194399999999998</v>
      </c>
      <c r="U9461">
        <v>0.82388899999999998</v>
      </c>
    </row>
    <row r="9462" spans="1:21" x14ac:dyDescent="0.25">
      <c r="A9462" t="s">
        <v>35464</v>
      </c>
      <c r="B9462">
        <v>1</v>
      </c>
      <c r="C9462" t="s">
        <v>78</v>
      </c>
      <c r="D9462" t="s">
        <v>98</v>
      </c>
      <c r="E9462" t="s">
        <v>35465</v>
      </c>
      <c r="F9462" t="s">
        <v>7706</v>
      </c>
      <c r="G9462" t="s">
        <v>71</v>
      </c>
      <c r="H9462" t="s">
        <v>129</v>
      </c>
      <c r="I9462" t="s">
        <v>22</v>
      </c>
      <c r="J9462" t="s">
        <v>141</v>
      </c>
      <c r="K9462" t="s">
        <v>35466</v>
      </c>
      <c r="L9462" t="s">
        <v>35467</v>
      </c>
      <c r="M9462">
        <v>2.372777777</v>
      </c>
      <c r="N9462">
        <v>0</v>
      </c>
      <c r="O9462">
        <v>11</v>
      </c>
      <c r="P9462">
        <v>0</v>
      </c>
      <c r="Q9462">
        <v>0</v>
      </c>
      <c r="R9462">
        <v>0</v>
      </c>
      <c r="S9462">
        <v>26.100556000000001</v>
      </c>
      <c r="T9462">
        <v>0</v>
      </c>
      <c r="U9462">
        <v>0</v>
      </c>
    </row>
    <row r="9463" spans="1:21" x14ac:dyDescent="0.25">
      <c r="A9463" t="s">
        <v>35468</v>
      </c>
      <c r="B9463">
        <v>1</v>
      </c>
      <c r="C9463" t="s">
        <v>78</v>
      </c>
      <c r="D9463" t="s">
        <v>98</v>
      </c>
      <c r="E9463" t="s">
        <v>35469</v>
      </c>
      <c r="F9463" t="s">
        <v>4986</v>
      </c>
      <c r="G9463" t="s">
        <v>71</v>
      </c>
      <c r="H9463" t="s">
        <v>129</v>
      </c>
      <c r="I9463" t="s">
        <v>22</v>
      </c>
      <c r="J9463" t="s">
        <v>141</v>
      </c>
      <c r="K9463" t="s">
        <v>35470</v>
      </c>
      <c r="L9463" t="s">
        <v>35471</v>
      </c>
      <c r="M9463">
        <v>2.2172222220000002</v>
      </c>
      <c r="N9463">
        <v>0</v>
      </c>
      <c r="O9463">
        <v>2</v>
      </c>
      <c r="P9463">
        <v>0</v>
      </c>
      <c r="Q9463">
        <v>0</v>
      </c>
      <c r="R9463">
        <v>0</v>
      </c>
      <c r="S9463">
        <v>4.4344440000000001</v>
      </c>
      <c r="T9463">
        <v>0</v>
      </c>
      <c r="U9463">
        <v>0</v>
      </c>
    </row>
    <row r="9464" spans="1:21" x14ac:dyDescent="0.25">
      <c r="A9464" t="s">
        <v>35472</v>
      </c>
      <c r="B9464">
        <v>1</v>
      </c>
      <c r="C9464" t="s">
        <v>78</v>
      </c>
      <c r="D9464" t="s">
        <v>98</v>
      </c>
      <c r="E9464" t="s">
        <v>35473</v>
      </c>
      <c r="F9464" t="s">
        <v>5470</v>
      </c>
      <c r="G9464" t="s">
        <v>71</v>
      </c>
      <c r="H9464" t="s">
        <v>129</v>
      </c>
      <c r="I9464" t="s">
        <v>22</v>
      </c>
      <c r="J9464" t="s">
        <v>141</v>
      </c>
      <c r="K9464" t="s">
        <v>35474</v>
      </c>
      <c r="L9464" t="s">
        <v>35475</v>
      </c>
      <c r="M9464">
        <v>0.94777777699999999</v>
      </c>
      <c r="N9464">
        <v>0</v>
      </c>
      <c r="O9464">
        <v>85</v>
      </c>
      <c r="P9464">
        <v>1</v>
      </c>
      <c r="Q9464">
        <v>13</v>
      </c>
      <c r="R9464">
        <v>0</v>
      </c>
      <c r="S9464">
        <v>80.561110999999997</v>
      </c>
      <c r="T9464">
        <v>0.94777800000000001</v>
      </c>
      <c r="U9464">
        <v>12.321111</v>
      </c>
    </row>
    <row r="9465" spans="1:21" x14ac:dyDescent="0.25">
      <c r="A9465" t="s">
        <v>35476</v>
      </c>
      <c r="B9465">
        <v>1</v>
      </c>
      <c r="C9465" t="s">
        <v>78</v>
      </c>
      <c r="D9465" t="s">
        <v>98</v>
      </c>
      <c r="E9465" t="s">
        <v>35446</v>
      </c>
      <c r="F9465" t="s">
        <v>140</v>
      </c>
      <c r="G9465" t="s">
        <v>72</v>
      </c>
      <c r="H9465" t="s">
        <v>129</v>
      </c>
      <c r="I9465" t="s">
        <v>22</v>
      </c>
      <c r="J9465" t="s">
        <v>141</v>
      </c>
      <c r="K9465" t="s">
        <v>35477</v>
      </c>
      <c r="L9465" t="s">
        <v>35478</v>
      </c>
      <c r="M9465">
        <v>0.59611111100000003</v>
      </c>
      <c r="N9465">
        <v>0</v>
      </c>
      <c r="O9465">
        <v>366</v>
      </c>
      <c r="P9465">
        <v>20</v>
      </c>
      <c r="Q9465">
        <v>37</v>
      </c>
      <c r="R9465">
        <v>0</v>
      </c>
      <c r="S9465">
        <v>218.17666700000001</v>
      </c>
      <c r="T9465">
        <v>11.922222</v>
      </c>
      <c r="U9465">
        <v>22.056111000000001</v>
      </c>
    </row>
    <row r="9466" spans="1:21" x14ac:dyDescent="0.25">
      <c r="A9466" t="s">
        <v>35479</v>
      </c>
      <c r="B9466">
        <v>1</v>
      </c>
      <c r="C9466" t="s">
        <v>78</v>
      </c>
      <c r="D9466" t="s">
        <v>98</v>
      </c>
      <c r="E9466" t="s">
        <v>35480</v>
      </c>
      <c r="F9466" t="s">
        <v>140</v>
      </c>
      <c r="G9466" t="s">
        <v>72</v>
      </c>
      <c r="H9466" t="s">
        <v>129</v>
      </c>
      <c r="I9466" t="s">
        <v>22</v>
      </c>
      <c r="J9466" t="s">
        <v>141</v>
      </c>
      <c r="K9466" t="s">
        <v>35481</v>
      </c>
      <c r="L9466" t="s">
        <v>35482</v>
      </c>
      <c r="M9466">
        <v>0.60444444399999997</v>
      </c>
      <c r="N9466">
        <v>0</v>
      </c>
      <c r="O9466">
        <v>366</v>
      </c>
      <c r="P9466">
        <v>20</v>
      </c>
      <c r="Q9466">
        <v>37</v>
      </c>
      <c r="R9466">
        <v>0</v>
      </c>
      <c r="S9466">
        <v>221.22666699999999</v>
      </c>
      <c r="T9466">
        <v>12.088889</v>
      </c>
      <c r="U9466">
        <v>22.364443999999999</v>
      </c>
    </row>
    <row r="9467" spans="1:21" x14ac:dyDescent="0.25">
      <c r="A9467" t="s">
        <v>35483</v>
      </c>
      <c r="B9467">
        <v>1</v>
      </c>
      <c r="C9467" t="s">
        <v>78</v>
      </c>
      <c r="D9467" t="s">
        <v>98</v>
      </c>
      <c r="E9467" t="s">
        <v>16920</v>
      </c>
      <c r="F9467" t="s">
        <v>140</v>
      </c>
      <c r="G9467" t="s">
        <v>72</v>
      </c>
      <c r="H9467" t="s">
        <v>129</v>
      </c>
      <c r="I9467" t="s">
        <v>22</v>
      </c>
      <c r="J9467" t="s">
        <v>141</v>
      </c>
      <c r="K9467" t="s">
        <v>33944</v>
      </c>
      <c r="L9467" t="s">
        <v>35484</v>
      </c>
      <c r="M9467">
        <v>0.95527777700000005</v>
      </c>
      <c r="N9467">
        <v>0</v>
      </c>
      <c r="O9467">
        <v>70</v>
      </c>
      <c r="P9467">
        <v>17</v>
      </c>
      <c r="Q9467">
        <v>7</v>
      </c>
      <c r="R9467">
        <v>0</v>
      </c>
      <c r="S9467">
        <v>66.869444000000001</v>
      </c>
      <c r="T9467">
        <v>16.239722</v>
      </c>
      <c r="U9467">
        <v>6.6869440000000004</v>
      </c>
    </row>
    <row r="9468" spans="1:21" x14ac:dyDescent="0.25">
      <c r="A9468" t="s">
        <v>35485</v>
      </c>
      <c r="B9468">
        <v>1</v>
      </c>
      <c r="C9468" t="s">
        <v>78</v>
      </c>
      <c r="D9468" t="s">
        <v>107</v>
      </c>
      <c r="E9468" t="s">
        <v>35486</v>
      </c>
      <c r="F9468" t="s">
        <v>4991</v>
      </c>
      <c r="G9468" t="s">
        <v>71</v>
      </c>
      <c r="H9468" t="s">
        <v>129</v>
      </c>
      <c r="I9468" t="s">
        <v>22</v>
      </c>
      <c r="J9468" t="s">
        <v>141</v>
      </c>
      <c r="K9468" t="s">
        <v>35487</v>
      </c>
      <c r="L9468" t="s">
        <v>35488</v>
      </c>
      <c r="M9468">
        <v>4.2280555550000001</v>
      </c>
      <c r="N9468">
        <v>0</v>
      </c>
      <c r="O9468">
        <v>0</v>
      </c>
      <c r="P9468">
        <v>0</v>
      </c>
      <c r="Q9468">
        <v>1</v>
      </c>
      <c r="R9468">
        <v>0</v>
      </c>
      <c r="S9468">
        <v>0</v>
      </c>
      <c r="T9468">
        <v>0</v>
      </c>
      <c r="U9468">
        <v>4.2280559999999996</v>
      </c>
    </row>
    <row r="9469" spans="1:21" x14ac:dyDescent="0.25">
      <c r="A9469" t="s">
        <v>35489</v>
      </c>
      <c r="B9469">
        <v>1</v>
      </c>
      <c r="C9469" t="s">
        <v>78</v>
      </c>
      <c r="D9469" t="s">
        <v>107</v>
      </c>
      <c r="E9469" t="s">
        <v>35490</v>
      </c>
      <c r="F9469" t="s">
        <v>4991</v>
      </c>
      <c r="G9469" t="s">
        <v>71</v>
      </c>
      <c r="H9469" t="s">
        <v>129</v>
      </c>
      <c r="I9469" t="s">
        <v>22</v>
      </c>
      <c r="J9469" t="s">
        <v>141</v>
      </c>
      <c r="K9469" t="s">
        <v>35491</v>
      </c>
      <c r="L9469" t="s">
        <v>35492</v>
      </c>
      <c r="M9469">
        <v>5.3952777770000004</v>
      </c>
      <c r="N9469">
        <v>0</v>
      </c>
      <c r="O9469">
        <v>0</v>
      </c>
      <c r="P9469">
        <v>0</v>
      </c>
      <c r="Q9469">
        <v>1</v>
      </c>
      <c r="R9469">
        <v>0</v>
      </c>
      <c r="S9469">
        <v>0</v>
      </c>
      <c r="T9469">
        <v>0</v>
      </c>
      <c r="U9469">
        <v>5.3952780000000002</v>
      </c>
    </row>
    <row r="9470" spans="1:21" x14ac:dyDescent="0.25">
      <c r="A9470" t="s">
        <v>35493</v>
      </c>
      <c r="B9470">
        <v>1</v>
      </c>
      <c r="C9470" t="s">
        <v>78</v>
      </c>
      <c r="D9470" t="s">
        <v>107</v>
      </c>
      <c r="E9470" t="s">
        <v>35494</v>
      </c>
      <c r="F9470" t="s">
        <v>4991</v>
      </c>
      <c r="G9470" t="s">
        <v>71</v>
      </c>
      <c r="H9470" t="s">
        <v>129</v>
      </c>
      <c r="I9470" t="s">
        <v>22</v>
      </c>
      <c r="J9470" t="s">
        <v>141</v>
      </c>
      <c r="K9470" t="s">
        <v>35495</v>
      </c>
      <c r="L9470" t="s">
        <v>35496</v>
      </c>
      <c r="M9470">
        <v>1.348055555</v>
      </c>
      <c r="N9470">
        <v>0</v>
      </c>
      <c r="O9470">
        <v>0</v>
      </c>
      <c r="P9470">
        <v>0</v>
      </c>
      <c r="Q9470">
        <v>1</v>
      </c>
      <c r="R9470">
        <v>0</v>
      </c>
      <c r="S9470">
        <v>0</v>
      </c>
      <c r="T9470">
        <v>0</v>
      </c>
      <c r="U9470">
        <v>1.3480559999999999</v>
      </c>
    </row>
    <row r="9471" spans="1:21" x14ac:dyDescent="0.25">
      <c r="A9471" t="s">
        <v>35497</v>
      </c>
      <c r="B9471">
        <v>1</v>
      </c>
      <c r="C9471" t="s">
        <v>78</v>
      </c>
      <c r="D9471" t="s">
        <v>107</v>
      </c>
      <c r="E9471" t="s">
        <v>35498</v>
      </c>
      <c r="F9471" t="s">
        <v>5470</v>
      </c>
      <c r="G9471" t="s">
        <v>71</v>
      </c>
      <c r="H9471" t="s">
        <v>129</v>
      </c>
      <c r="I9471" t="s">
        <v>22</v>
      </c>
      <c r="J9471" t="s">
        <v>141</v>
      </c>
      <c r="K9471" t="s">
        <v>35499</v>
      </c>
      <c r="L9471" t="s">
        <v>35500</v>
      </c>
      <c r="M9471">
        <v>0.89777777700000005</v>
      </c>
      <c r="N9471">
        <v>0</v>
      </c>
      <c r="O9471">
        <v>0</v>
      </c>
      <c r="P9471">
        <v>1</v>
      </c>
      <c r="Q9471">
        <v>64</v>
      </c>
      <c r="R9471">
        <v>0</v>
      </c>
      <c r="S9471">
        <v>0</v>
      </c>
      <c r="T9471">
        <v>0.89777799999999996</v>
      </c>
      <c r="U9471">
        <v>57.457777999999998</v>
      </c>
    </row>
    <row r="9472" spans="1:21" x14ac:dyDescent="0.25">
      <c r="A9472" t="s">
        <v>35501</v>
      </c>
      <c r="B9472">
        <v>1</v>
      </c>
      <c r="C9472" t="s">
        <v>78</v>
      </c>
      <c r="D9472" t="s">
        <v>107</v>
      </c>
      <c r="E9472" t="s">
        <v>35498</v>
      </c>
      <c r="F9472" t="s">
        <v>5470</v>
      </c>
      <c r="G9472" t="s">
        <v>71</v>
      </c>
      <c r="H9472" t="s">
        <v>129</v>
      </c>
      <c r="I9472" t="s">
        <v>22</v>
      </c>
      <c r="J9472" t="s">
        <v>141</v>
      </c>
      <c r="K9472" t="s">
        <v>35502</v>
      </c>
      <c r="L9472" t="s">
        <v>35503</v>
      </c>
      <c r="M9472">
        <v>2.0297222220000002</v>
      </c>
      <c r="N9472">
        <v>0</v>
      </c>
      <c r="O9472">
        <v>0</v>
      </c>
      <c r="P9472">
        <v>1</v>
      </c>
      <c r="Q9472">
        <v>52</v>
      </c>
      <c r="R9472">
        <v>0</v>
      </c>
      <c r="S9472">
        <v>0</v>
      </c>
      <c r="T9472">
        <v>2.029722</v>
      </c>
      <c r="U9472">
        <v>105.545556</v>
      </c>
    </row>
    <row r="9473" spans="1:21" x14ac:dyDescent="0.25">
      <c r="A9473" t="s">
        <v>35504</v>
      </c>
      <c r="B9473">
        <v>1</v>
      </c>
      <c r="C9473" t="s">
        <v>78</v>
      </c>
      <c r="D9473" t="s">
        <v>737</v>
      </c>
      <c r="E9473" t="s">
        <v>35505</v>
      </c>
      <c r="F9473" t="s">
        <v>5417</v>
      </c>
      <c r="G9473" t="s">
        <v>71</v>
      </c>
      <c r="H9473" t="s">
        <v>129</v>
      </c>
      <c r="I9473" t="s">
        <v>22</v>
      </c>
      <c r="J9473" t="s">
        <v>141</v>
      </c>
      <c r="K9473" t="s">
        <v>35506</v>
      </c>
      <c r="L9473" t="s">
        <v>35507</v>
      </c>
      <c r="M9473">
        <v>1.838333333</v>
      </c>
      <c r="N9473">
        <v>0</v>
      </c>
      <c r="O9473">
        <v>6</v>
      </c>
      <c r="P9473">
        <v>0</v>
      </c>
      <c r="Q9473">
        <v>0</v>
      </c>
      <c r="R9473">
        <v>0</v>
      </c>
      <c r="S9473">
        <v>11.03</v>
      </c>
      <c r="T9473">
        <v>0</v>
      </c>
      <c r="U9473">
        <v>0</v>
      </c>
    </row>
    <row r="9474" spans="1:21" x14ac:dyDescent="0.25">
      <c r="A9474" t="s">
        <v>35508</v>
      </c>
      <c r="B9474">
        <v>1</v>
      </c>
      <c r="C9474" t="s">
        <v>78</v>
      </c>
      <c r="D9474" t="s">
        <v>91</v>
      </c>
      <c r="E9474" t="s">
        <v>35509</v>
      </c>
      <c r="F9474" t="s">
        <v>4986</v>
      </c>
      <c r="G9474" t="s">
        <v>71</v>
      </c>
      <c r="H9474" t="s">
        <v>129</v>
      </c>
      <c r="I9474" t="s">
        <v>22</v>
      </c>
      <c r="J9474" t="s">
        <v>141</v>
      </c>
      <c r="K9474" t="s">
        <v>35510</v>
      </c>
      <c r="L9474" t="s">
        <v>35511</v>
      </c>
      <c r="M9474">
        <v>9.5913888879999991</v>
      </c>
      <c r="N9474">
        <v>0</v>
      </c>
      <c r="O9474">
        <v>0</v>
      </c>
      <c r="P9474">
        <v>0</v>
      </c>
      <c r="Q9474">
        <v>14</v>
      </c>
      <c r="R9474">
        <v>0</v>
      </c>
      <c r="S9474">
        <v>0</v>
      </c>
      <c r="T9474">
        <v>0</v>
      </c>
      <c r="U9474">
        <v>134.27944400000001</v>
      </c>
    </row>
    <row r="9475" spans="1:21" x14ac:dyDescent="0.25">
      <c r="A9475" t="s">
        <v>35512</v>
      </c>
      <c r="B9475">
        <v>1</v>
      </c>
      <c r="C9475" t="s">
        <v>78</v>
      </c>
      <c r="D9475" t="s">
        <v>737</v>
      </c>
      <c r="E9475" t="s">
        <v>35513</v>
      </c>
      <c r="F9475" t="s">
        <v>5417</v>
      </c>
      <c r="G9475" t="s">
        <v>71</v>
      </c>
      <c r="H9475" t="s">
        <v>129</v>
      </c>
      <c r="I9475" t="s">
        <v>22</v>
      </c>
      <c r="J9475" t="s">
        <v>141</v>
      </c>
      <c r="K9475" t="s">
        <v>35514</v>
      </c>
      <c r="L9475" t="s">
        <v>35515</v>
      </c>
      <c r="M9475">
        <v>1.4172222219999999</v>
      </c>
      <c r="N9475">
        <v>0</v>
      </c>
      <c r="O9475">
        <v>13</v>
      </c>
      <c r="P9475">
        <v>0</v>
      </c>
      <c r="Q9475">
        <v>0</v>
      </c>
      <c r="R9475">
        <v>0</v>
      </c>
      <c r="S9475">
        <v>18.423888999999999</v>
      </c>
      <c r="T9475">
        <v>0</v>
      </c>
      <c r="U9475">
        <v>0</v>
      </c>
    </row>
    <row r="9476" spans="1:21" x14ac:dyDescent="0.25">
      <c r="A9476" t="s">
        <v>35516</v>
      </c>
      <c r="B9476">
        <v>1</v>
      </c>
      <c r="C9476" t="s">
        <v>78</v>
      </c>
      <c r="D9476" t="s">
        <v>737</v>
      </c>
      <c r="E9476" t="s">
        <v>35513</v>
      </c>
      <c r="F9476" t="s">
        <v>5070</v>
      </c>
      <c r="G9476" t="s">
        <v>71</v>
      </c>
      <c r="H9476" t="s">
        <v>129</v>
      </c>
      <c r="I9476" t="s">
        <v>22</v>
      </c>
      <c r="J9476" t="s">
        <v>141</v>
      </c>
      <c r="K9476" t="s">
        <v>35517</v>
      </c>
      <c r="L9476" t="s">
        <v>35518</v>
      </c>
      <c r="M9476">
        <v>1.7111111109999999</v>
      </c>
      <c r="N9476">
        <v>0</v>
      </c>
      <c r="O9476">
        <v>13</v>
      </c>
      <c r="P9476">
        <v>0</v>
      </c>
      <c r="Q9476">
        <v>0</v>
      </c>
      <c r="R9476">
        <v>0</v>
      </c>
      <c r="S9476">
        <v>22.244444000000001</v>
      </c>
      <c r="T9476">
        <v>0</v>
      </c>
      <c r="U9476">
        <v>0</v>
      </c>
    </row>
    <row r="9477" spans="1:21" x14ac:dyDescent="0.25">
      <c r="A9477" t="s">
        <v>35519</v>
      </c>
      <c r="B9477">
        <v>1</v>
      </c>
      <c r="C9477" t="s">
        <v>78</v>
      </c>
      <c r="D9477" t="s">
        <v>108</v>
      </c>
      <c r="E9477" t="s">
        <v>35520</v>
      </c>
      <c r="F9477" t="s">
        <v>177</v>
      </c>
      <c r="G9477" t="s">
        <v>72</v>
      </c>
      <c r="H9477" t="s">
        <v>129</v>
      </c>
      <c r="I9477" t="s">
        <v>22</v>
      </c>
      <c r="J9477" t="s">
        <v>130</v>
      </c>
      <c r="K9477" t="s">
        <v>35521</v>
      </c>
      <c r="L9477" t="s">
        <v>35522</v>
      </c>
      <c r="M9477">
        <v>7.1574999999999998</v>
      </c>
      <c r="N9477">
        <v>0</v>
      </c>
      <c r="O9477">
        <v>0</v>
      </c>
      <c r="P9477">
        <v>1</v>
      </c>
      <c r="Q9477">
        <v>67</v>
      </c>
      <c r="R9477">
        <v>0</v>
      </c>
      <c r="S9477">
        <v>0</v>
      </c>
      <c r="T9477">
        <v>7.1574999999999998</v>
      </c>
      <c r="U9477">
        <v>479.55250000000001</v>
      </c>
    </row>
    <row r="9478" spans="1:21" x14ac:dyDescent="0.25">
      <c r="A9478" t="s">
        <v>35523</v>
      </c>
      <c r="B9478">
        <v>1</v>
      </c>
      <c r="C9478" t="s">
        <v>78</v>
      </c>
      <c r="D9478" t="s">
        <v>108</v>
      </c>
      <c r="E9478" t="s">
        <v>35524</v>
      </c>
      <c r="F9478" t="s">
        <v>177</v>
      </c>
      <c r="G9478" t="s">
        <v>71</v>
      </c>
      <c r="H9478" t="s">
        <v>129</v>
      </c>
      <c r="I9478" t="s">
        <v>22</v>
      </c>
      <c r="J9478" t="s">
        <v>130</v>
      </c>
      <c r="K9478" t="s">
        <v>35525</v>
      </c>
      <c r="L9478" t="s">
        <v>35526</v>
      </c>
      <c r="M9478">
        <v>7.091111111</v>
      </c>
      <c r="N9478">
        <v>0</v>
      </c>
      <c r="O9478">
        <v>0</v>
      </c>
      <c r="P9478">
        <v>1</v>
      </c>
      <c r="Q9478">
        <v>67</v>
      </c>
      <c r="R9478">
        <v>0</v>
      </c>
      <c r="S9478">
        <v>0</v>
      </c>
      <c r="T9478">
        <v>7.0911109999999997</v>
      </c>
      <c r="U9478">
        <v>475.104444</v>
      </c>
    </row>
    <row r="9479" spans="1:21" x14ac:dyDescent="0.25">
      <c r="A9479" t="s">
        <v>35527</v>
      </c>
      <c r="B9479">
        <v>1</v>
      </c>
      <c r="C9479" t="s">
        <v>79</v>
      </c>
      <c r="D9479" t="s">
        <v>120</v>
      </c>
      <c r="E9479" t="s">
        <v>35528</v>
      </c>
      <c r="F9479" t="s">
        <v>5470</v>
      </c>
      <c r="G9479" t="s">
        <v>71</v>
      </c>
      <c r="H9479" t="s">
        <v>129</v>
      </c>
      <c r="I9479" t="s">
        <v>22</v>
      </c>
      <c r="J9479" t="s">
        <v>141</v>
      </c>
      <c r="K9479" t="s">
        <v>35529</v>
      </c>
      <c r="L9479" t="s">
        <v>35530</v>
      </c>
      <c r="M9479">
        <v>0.45694444400000001</v>
      </c>
      <c r="N9479">
        <v>0</v>
      </c>
      <c r="O9479">
        <v>73</v>
      </c>
      <c r="P9479">
        <v>1</v>
      </c>
      <c r="Q9479">
        <v>4</v>
      </c>
      <c r="R9479">
        <v>0</v>
      </c>
      <c r="S9479">
        <v>33.356943999999999</v>
      </c>
      <c r="T9479">
        <v>0.45694400000000002</v>
      </c>
      <c r="U9479">
        <v>1.8277779999999999</v>
      </c>
    </row>
    <row r="9480" spans="1:21" x14ac:dyDescent="0.25">
      <c r="A9480" t="s">
        <v>35531</v>
      </c>
      <c r="B9480">
        <v>1</v>
      </c>
      <c r="C9480" t="s">
        <v>79</v>
      </c>
      <c r="D9480" t="s">
        <v>109</v>
      </c>
      <c r="E9480" t="s">
        <v>35532</v>
      </c>
      <c r="F9480" t="s">
        <v>3423</v>
      </c>
      <c r="G9480" t="s">
        <v>72</v>
      </c>
      <c r="H9480" t="s">
        <v>129</v>
      </c>
      <c r="I9480" t="s">
        <v>22</v>
      </c>
      <c r="J9480" t="s">
        <v>141</v>
      </c>
      <c r="K9480" t="s">
        <v>35533</v>
      </c>
      <c r="L9480" t="s">
        <v>35534</v>
      </c>
      <c r="M9480">
        <v>0.88749999999999996</v>
      </c>
      <c r="N9480">
        <v>0</v>
      </c>
      <c r="O9480">
        <v>0</v>
      </c>
      <c r="P9480">
        <v>1</v>
      </c>
      <c r="Q9480">
        <v>92</v>
      </c>
      <c r="R9480">
        <v>0</v>
      </c>
      <c r="S9480">
        <v>0</v>
      </c>
      <c r="T9480">
        <v>0.88749999999999996</v>
      </c>
      <c r="U9480">
        <v>81.650000000000006</v>
      </c>
    </row>
    <row r="9481" spans="1:21" x14ac:dyDescent="0.25">
      <c r="A9481" t="s">
        <v>35535</v>
      </c>
      <c r="B9481">
        <v>1</v>
      </c>
      <c r="C9481" t="s">
        <v>78</v>
      </c>
      <c r="D9481" t="s">
        <v>102</v>
      </c>
      <c r="E9481" t="s">
        <v>35536</v>
      </c>
      <c r="F9481" t="s">
        <v>5012</v>
      </c>
      <c r="G9481" t="s">
        <v>72</v>
      </c>
      <c r="H9481" t="s">
        <v>129</v>
      </c>
      <c r="I9481" t="s">
        <v>22</v>
      </c>
      <c r="J9481" t="s">
        <v>141</v>
      </c>
      <c r="K9481" t="s">
        <v>35537</v>
      </c>
      <c r="L9481" t="s">
        <v>35538</v>
      </c>
      <c r="M9481">
        <v>0.99277777700000003</v>
      </c>
      <c r="N9481">
        <v>0</v>
      </c>
      <c r="O9481">
        <v>0</v>
      </c>
      <c r="P9481">
        <v>1</v>
      </c>
      <c r="Q9481">
        <v>122</v>
      </c>
      <c r="R9481">
        <v>0</v>
      </c>
      <c r="S9481">
        <v>0</v>
      </c>
      <c r="T9481">
        <v>0.99277800000000005</v>
      </c>
      <c r="U9481">
        <v>121.118889</v>
      </c>
    </row>
    <row r="9482" spans="1:21" x14ac:dyDescent="0.25">
      <c r="A9482" t="s">
        <v>35539</v>
      </c>
      <c r="B9482">
        <v>1</v>
      </c>
      <c r="C9482" t="s">
        <v>78</v>
      </c>
      <c r="D9482" t="s">
        <v>102</v>
      </c>
      <c r="E9482" t="s">
        <v>35540</v>
      </c>
      <c r="F9482" t="s">
        <v>5470</v>
      </c>
      <c r="G9482" t="s">
        <v>71</v>
      </c>
      <c r="H9482" t="s">
        <v>129</v>
      </c>
      <c r="I9482" t="s">
        <v>22</v>
      </c>
      <c r="J9482" t="s">
        <v>141</v>
      </c>
      <c r="K9482" t="s">
        <v>35541</v>
      </c>
      <c r="L9482" t="s">
        <v>35542</v>
      </c>
      <c r="M9482">
        <v>1.3416666660000001</v>
      </c>
      <c r="N9482">
        <v>0</v>
      </c>
      <c r="O9482">
        <v>0</v>
      </c>
      <c r="P9482">
        <v>1</v>
      </c>
      <c r="Q9482">
        <v>122</v>
      </c>
      <c r="R9482">
        <v>0</v>
      </c>
      <c r="S9482">
        <v>0</v>
      </c>
      <c r="T9482">
        <v>1.3416669999999999</v>
      </c>
      <c r="U9482">
        <v>163.683333</v>
      </c>
    </row>
    <row r="9483" spans="1:21" x14ac:dyDescent="0.25">
      <c r="A9483" t="s">
        <v>35543</v>
      </c>
      <c r="B9483">
        <v>1</v>
      </c>
      <c r="C9483" t="s">
        <v>78</v>
      </c>
      <c r="D9483" t="s">
        <v>102</v>
      </c>
      <c r="E9483" t="s">
        <v>35544</v>
      </c>
      <c r="F9483" t="s">
        <v>5012</v>
      </c>
      <c r="G9483" t="s">
        <v>72</v>
      </c>
      <c r="H9483" t="s">
        <v>129</v>
      </c>
      <c r="I9483" t="s">
        <v>22</v>
      </c>
      <c r="J9483" t="s">
        <v>141</v>
      </c>
      <c r="K9483" t="s">
        <v>35545</v>
      </c>
      <c r="L9483" t="s">
        <v>35546</v>
      </c>
      <c r="M9483">
        <v>0.95750000000000002</v>
      </c>
      <c r="N9483">
        <v>0</v>
      </c>
      <c r="O9483">
        <v>0</v>
      </c>
      <c r="P9483">
        <v>1</v>
      </c>
      <c r="Q9483">
        <v>54</v>
      </c>
      <c r="R9483">
        <v>0</v>
      </c>
      <c r="S9483">
        <v>0</v>
      </c>
      <c r="T9483">
        <v>0.95750000000000002</v>
      </c>
      <c r="U9483">
        <v>51.704999999999998</v>
      </c>
    </row>
    <row r="9484" spans="1:21" x14ac:dyDescent="0.25">
      <c r="A9484" t="s">
        <v>35547</v>
      </c>
      <c r="B9484">
        <v>1</v>
      </c>
      <c r="C9484" t="s">
        <v>78</v>
      </c>
      <c r="D9484" t="s">
        <v>102</v>
      </c>
      <c r="E9484" t="s">
        <v>35540</v>
      </c>
      <c r="F9484" t="s">
        <v>177</v>
      </c>
      <c r="G9484" t="s">
        <v>71</v>
      </c>
      <c r="H9484" t="s">
        <v>129</v>
      </c>
      <c r="I9484" t="s">
        <v>22</v>
      </c>
      <c r="J9484" t="s">
        <v>130</v>
      </c>
      <c r="K9484" t="s">
        <v>35548</v>
      </c>
      <c r="L9484" t="s">
        <v>35549</v>
      </c>
      <c r="M9484">
        <v>6.2038888879999998</v>
      </c>
      <c r="N9484">
        <v>0</v>
      </c>
      <c r="O9484">
        <v>0</v>
      </c>
      <c r="P9484">
        <v>1</v>
      </c>
      <c r="Q9484">
        <v>123</v>
      </c>
      <c r="R9484">
        <v>0</v>
      </c>
      <c r="S9484">
        <v>0</v>
      </c>
      <c r="T9484">
        <v>6.2038890000000002</v>
      </c>
      <c r="U9484">
        <v>763.07833300000004</v>
      </c>
    </row>
    <row r="9485" spans="1:21" x14ac:dyDescent="0.25">
      <c r="A9485" t="s">
        <v>35550</v>
      </c>
      <c r="B9485">
        <v>1</v>
      </c>
      <c r="C9485" t="s">
        <v>78</v>
      </c>
      <c r="D9485" t="s">
        <v>102</v>
      </c>
      <c r="E9485" t="s">
        <v>35536</v>
      </c>
      <c r="F9485" t="s">
        <v>128</v>
      </c>
      <c r="G9485" t="s">
        <v>72</v>
      </c>
      <c r="H9485" t="s">
        <v>129</v>
      </c>
      <c r="I9485" t="s">
        <v>22</v>
      </c>
      <c r="J9485" t="s">
        <v>130</v>
      </c>
      <c r="K9485" t="s">
        <v>35551</v>
      </c>
      <c r="L9485" t="s">
        <v>35552</v>
      </c>
      <c r="M9485">
        <v>2.8366666660000002</v>
      </c>
      <c r="N9485">
        <v>0</v>
      </c>
      <c r="O9485">
        <v>0</v>
      </c>
      <c r="P9485">
        <v>1</v>
      </c>
      <c r="Q9485">
        <v>123</v>
      </c>
      <c r="R9485">
        <v>0</v>
      </c>
      <c r="S9485">
        <v>0</v>
      </c>
      <c r="T9485">
        <v>2.8366669999999998</v>
      </c>
      <c r="U9485">
        <v>348.91</v>
      </c>
    </row>
    <row r="9486" spans="1:21" x14ac:dyDescent="0.25">
      <c r="A9486" t="s">
        <v>35553</v>
      </c>
      <c r="B9486">
        <v>1</v>
      </c>
      <c r="C9486" t="s">
        <v>78</v>
      </c>
      <c r="D9486" t="s">
        <v>102</v>
      </c>
      <c r="E9486" t="s">
        <v>35536</v>
      </c>
      <c r="F9486" t="s">
        <v>5012</v>
      </c>
      <c r="G9486" t="s">
        <v>72</v>
      </c>
      <c r="H9486" t="s">
        <v>129</v>
      </c>
      <c r="I9486" t="s">
        <v>22</v>
      </c>
      <c r="J9486" t="s">
        <v>141</v>
      </c>
      <c r="K9486" t="s">
        <v>35554</v>
      </c>
      <c r="L9486" t="s">
        <v>35555</v>
      </c>
      <c r="M9486">
        <v>1.671944444</v>
      </c>
      <c r="N9486">
        <v>0</v>
      </c>
      <c r="O9486">
        <v>0</v>
      </c>
      <c r="P9486">
        <v>1</v>
      </c>
      <c r="Q9486">
        <v>122</v>
      </c>
      <c r="R9486">
        <v>0</v>
      </c>
      <c r="S9486">
        <v>0</v>
      </c>
      <c r="T9486">
        <v>1.6719440000000001</v>
      </c>
      <c r="U9486">
        <v>203.97722200000001</v>
      </c>
    </row>
    <row r="9487" spans="1:21" x14ac:dyDescent="0.25">
      <c r="A9487" t="s">
        <v>35556</v>
      </c>
      <c r="B9487">
        <v>1</v>
      </c>
      <c r="C9487" t="s">
        <v>78</v>
      </c>
      <c r="D9487" t="s">
        <v>95</v>
      </c>
      <c r="E9487" t="s">
        <v>35557</v>
      </c>
      <c r="F9487" t="s">
        <v>2199</v>
      </c>
      <c r="G9487" t="s">
        <v>71</v>
      </c>
      <c r="H9487" t="s">
        <v>129</v>
      </c>
      <c r="I9487" t="s">
        <v>24</v>
      </c>
      <c r="J9487" t="s">
        <v>141</v>
      </c>
      <c r="K9487" t="s">
        <v>35558</v>
      </c>
      <c r="L9487" t="s">
        <v>35559</v>
      </c>
      <c r="M9487">
        <v>5.7205555549999998</v>
      </c>
      <c r="N9487">
        <v>0</v>
      </c>
      <c r="O9487">
        <v>0</v>
      </c>
      <c r="P9487">
        <v>0</v>
      </c>
      <c r="Q9487">
        <v>83</v>
      </c>
      <c r="R9487">
        <v>0</v>
      </c>
      <c r="S9487">
        <v>0</v>
      </c>
      <c r="T9487">
        <v>0</v>
      </c>
      <c r="U9487">
        <v>474.80611099999999</v>
      </c>
    </row>
    <row r="9488" spans="1:21" x14ac:dyDescent="0.25">
      <c r="A9488" t="s">
        <v>35560</v>
      </c>
      <c r="B9488">
        <v>1</v>
      </c>
      <c r="C9488" t="s">
        <v>79</v>
      </c>
      <c r="D9488" t="s">
        <v>115</v>
      </c>
      <c r="E9488" t="s">
        <v>35561</v>
      </c>
      <c r="F9488" t="s">
        <v>5012</v>
      </c>
      <c r="G9488" t="s">
        <v>72</v>
      </c>
      <c r="H9488" t="s">
        <v>129</v>
      </c>
      <c r="I9488" t="s">
        <v>22</v>
      </c>
      <c r="J9488" t="s">
        <v>141</v>
      </c>
      <c r="K9488" t="s">
        <v>35562</v>
      </c>
      <c r="L9488" t="s">
        <v>35563</v>
      </c>
      <c r="M9488">
        <v>1.733333333</v>
      </c>
      <c r="N9488">
        <v>0</v>
      </c>
      <c r="O9488">
        <v>0</v>
      </c>
      <c r="P9488">
        <v>6</v>
      </c>
      <c r="Q9488">
        <v>0</v>
      </c>
      <c r="R9488">
        <v>0</v>
      </c>
      <c r="S9488">
        <v>0</v>
      </c>
      <c r="T9488">
        <v>10.4</v>
      </c>
      <c r="U9488">
        <v>0</v>
      </c>
    </row>
    <row r="9489" spans="1:21" x14ac:dyDescent="0.25">
      <c r="A9489" t="s">
        <v>35564</v>
      </c>
      <c r="B9489">
        <v>1</v>
      </c>
      <c r="C9489" t="s">
        <v>79</v>
      </c>
      <c r="D9489" t="s">
        <v>115</v>
      </c>
      <c r="E9489" t="s">
        <v>30381</v>
      </c>
      <c r="F9489" t="s">
        <v>5012</v>
      </c>
      <c r="G9489" t="s">
        <v>72</v>
      </c>
      <c r="H9489" t="s">
        <v>129</v>
      </c>
      <c r="I9489" t="s">
        <v>22</v>
      </c>
      <c r="J9489" t="s">
        <v>141</v>
      </c>
      <c r="K9489" t="s">
        <v>35565</v>
      </c>
      <c r="L9489" t="s">
        <v>35566</v>
      </c>
      <c r="M9489">
        <v>1.241666666</v>
      </c>
      <c r="N9489">
        <v>0</v>
      </c>
      <c r="O9489">
        <v>0</v>
      </c>
      <c r="P9489">
        <v>19</v>
      </c>
      <c r="Q9489">
        <v>0</v>
      </c>
      <c r="R9489">
        <v>0</v>
      </c>
      <c r="S9489">
        <v>0</v>
      </c>
      <c r="T9489">
        <v>23.591667000000001</v>
      </c>
      <c r="U9489">
        <v>0</v>
      </c>
    </row>
    <row r="9490" spans="1:21" x14ac:dyDescent="0.25">
      <c r="A9490" t="s">
        <v>35567</v>
      </c>
      <c r="B9490">
        <v>1</v>
      </c>
      <c r="C9490" t="s">
        <v>79</v>
      </c>
      <c r="D9490" t="s">
        <v>115</v>
      </c>
      <c r="E9490" t="s">
        <v>35568</v>
      </c>
      <c r="F9490" t="s">
        <v>140</v>
      </c>
      <c r="G9490" t="s">
        <v>72</v>
      </c>
      <c r="H9490" t="s">
        <v>168</v>
      </c>
      <c r="I9490" t="s">
        <v>22</v>
      </c>
      <c r="J9490" t="s">
        <v>141</v>
      </c>
      <c r="K9490" t="s">
        <v>35569</v>
      </c>
      <c r="L9490" t="s">
        <v>35570</v>
      </c>
      <c r="M9490">
        <v>4.7222222000000001E-2</v>
      </c>
      <c r="N9490">
        <v>0</v>
      </c>
      <c r="O9490">
        <v>0</v>
      </c>
      <c r="P9490">
        <v>32</v>
      </c>
      <c r="Q9490">
        <v>466</v>
      </c>
      <c r="R9490">
        <v>0</v>
      </c>
      <c r="S9490">
        <v>0</v>
      </c>
      <c r="T9490">
        <v>1.5111110000000001</v>
      </c>
      <c r="U9490">
        <v>22.005555000000001</v>
      </c>
    </row>
    <row r="9491" spans="1:21" x14ac:dyDescent="0.25">
      <c r="A9491" t="s">
        <v>35571</v>
      </c>
      <c r="B9491">
        <v>1</v>
      </c>
      <c r="C9491" t="s">
        <v>79</v>
      </c>
      <c r="D9491" t="s">
        <v>115</v>
      </c>
      <c r="E9491" t="s">
        <v>35572</v>
      </c>
      <c r="F9491" t="s">
        <v>140</v>
      </c>
      <c r="G9491" t="s">
        <v>72</v>
      </c>
      <c r="H9491" t="s">
        <v>129</v>
      </c>
      <c r="I9491" t="s">
        <v>22</v>
      </c>
      <c r="J9491" t="s">
        <v>141</v>
      </c>
      <c r="K9491" t="s">
        <v>35573</v>
      </c>
      <c r="L9491" t="s">
        <v>35574</v>
      </c>
      <c r="M9491">
        <v>0.72305555499999996</v>
      </c>
      <c r="N9491">
        <v>0</v>
      </c>
      <c r="O9491">
        <v>0</v>
      </c>
      <c r="P9491">
        <v>1</v>
      </c>
      <c r="Q9491">
        <v>111</v>
      </c>
      <c r="R9491">
        <v>0</v>
      </c>
      <c r="S9491">
        <v>0</v>
      </c>
      <c r="T9491">
        <v>0.72305600000000003</v>
      </c>
      <c r="U9491">
        <v>80.259167000000005</v>
      </c>
    </row>
    <row r="9492" spans="1:21" x14ac:dyDescent="0.25">
      <c r="A9492" t="s">
        <v>35575</v>
      </c>
      <c r="B9492">
        <v>1</v>
      </c>
      <c r="C9492" t="s">
        <v>79</v>
      </c>
      <c r="D9492" t="s">
        <v>115</v>
      </c>
      <c r="E9492" t="s">
        <v>35576</v>
      </c>
      <c r="F9492" t="s">
        <v>5012</v>
      </c>
      <c r="G9492" t="s">
        <v>72</v>
      </c>
      <c r="H9492" t="s">
        <v>129</v>
      </c>
      <c r="I9492" t="s">
        <v>22</v>
      </c>
      <c r="J9492" t="s">
        <v>141</v>
      </c>
      <c r="K9492" t="s">
        <v>35577</v>
      </c>
      <c r="L9492" t="s">
        <v>35578</v>
      </c>
      <c r="M9492">
        <v>2.9169444439999999</v>
      </c>
      <c r="N9492">
        <v>0</v>
      </c>
      <c r="O9492">
        <v>0</v>
      </c>
      <c r="P9492">
        <v>8</v>
      </c>
      <c r="Q9492">
        <v>0</v>
      </c>
      <c r="R9492">
        <v>0</v>
      </c>
      <c r="S9492">
        <v>0</v>
      </c>
      <c r="T9492">
        <v>23.335556</v>
      </c>
      <c r="U9492">
        <v>0</v>
      </c>
    </row>
    <row r="9493" spans="1:21" x14ac:dyDescent="0.25">
      <c r="A9493" t="s">
        <v>35579</v>
      </c>
      <c r="B9493">
        <v>1</v>
      </c>
      <c r="C9493" t="s">
        <v>79</v>
      </c>
      <c r="D9493" t="s">
        <v>118</v>
      </c>
      <c r="E9493" t="s">
        <v>35580</v>
      </c>
      <c r="F9493" t="s">
        <v>4991</v>
      </c>
      <c r="G9493" t="s">
        <v>71</v>
      </c>
      <c r="H9493" t="s">
        <v>129</v>
      </c>
      <c r="I9493" t="s">
        <v>22</v>
      </c>
      <c r="J9493" t="s">
        <v>141</v>
      </c>
      <c r="K9493" t="s">
        <v>35581</v>
      </c>
      <c r="L9493" t="s">
        <v>35582</v>
      </c>
      <c r="M9493">
        <v>0.88472222199999995</v>
      </c>
      <c r="N9493">
        <v>0</v>
      </c>
      <c r="O9493">
        <v>0</v>
      </c>
      <c r="P9493">
        <v>0</v>
      </c>
      <c r="Q9493">
        <v>1</v>
      </c>
      <c r="R9493">
        <v>0</v>
      </c>
      <c r="S9493">
        <v>0</v>
      </c>
      <c r="T9493">
        <v>0</v>
      </c>
      <c r="U9493">
        <v>0.88472200000000001</v>
      </c>
    </row>
    <row r="9494" spans="1:21" x14ac:dyDescent="0.25">
      <c r="A9494" t="s">
        <v>35583</v>
      </c>
      <c r="B9494">
        <v>1</v>
      </c>
      <c r="C9494" t="s">
        <v>79</v>
      </c>
      <c r="D9494" t="s">
        <v>118</v>
      </c>
      <c r="E9494" t="s">
        <v>35584</v>
      </c>
      <c r="F9494" t="s">
        <v>4991</v>
      </c>
      <c r="G9494" t="s">
        <v>71</v>
      </c>
      <c r="H9494" t="s">
        <v>129</v>
      </c>
      <c r="I9494" t="s">
        <v>22</v>
      </c>
      <c r="J9494" t="s">
        <v>141</v>
      </c>
      <c r="K9494" t="s">
        <v>35585</v>
      </c>
      <c r="L9494" t="s">
        <v>35586</v>
      </c>
      <c r="M9494">
        <v>1.0605555550000001</v>
      </c>
      <c r="N9494">
        <v>0</v>
      </c>
      <c r="O9494">
        <v>0</v>
      </c>
      <c r="P9494">
        <v>0</v>
      </c>
      <c r="Q9494">
        <v>2</v>
      </c>
      <c r="R9494">
        <v>0</v>
      </c>
      <c r="S9494">
        <v>0</v>
      </c>
      <c r="T9494">
        <v>0</v>
      </c>
      <c r="U9494">
        <v>2.121111</v>
      </c>
    </row>
    <row r="9495" spans="1:21" x14ac:dyDescent="0.25">
      <c r="A9495" t="s">
        <v>35587</v>
      </c>
      <c r="B9495">
        <v>1</v>
      </c>
      <c r="C9495" t="s">
        <v>78</v>
      </c>
      <c r="D9495" t="s">
        <v>105</v>
      </c>
      <c r="E9495" t="s">
        <v>35588</v>
      </c>
      <c r="F9495" t="s">
        <v>4991</v>
      </c>
      <c r="G9495" t="s">
        <v>71</v>
      </c>
      <c r="H9495" t="s">
        <v>129</v>
      </c>
      <c r="I9495" t="s">
        <v>22</v>
      </c>
      <c r="J9495" t="s">
        <v>141</v>
      </c>
      <c r="K9495" t="s">
        <v>35589</v>
      </c>
      <c r="L9495" t="s">
        <v>35590</v>
      </c>
      <c r="M9495">
        <v>1.3477777769999999</v>
      </c>
      <c r="N9495">
        <v>0</v>
      </c>
      <c r="O9495">
        <v>0</v>
      </c>
      <c r="P9495">
        <v>0</v>
      </c>
      <c r="Q9495">
        <v>1</v>
      </c>
      <c r="R9495">
        <v>0</v>
      </c>
      <c r="S9495">
        <v>0</v>
      </c>
      <c r="T9495">
        <v>0</v>
      </c>
      <c r="U9495">
        <v>1.3477779999999999</v>
      </c>
    </row>
    <row r="9496" spans="1:21" x14ac:dyDescent="0.25">
      <c r="A9496" t="s">
        <v>35591</v>
      </c>
      <c r="B9496">
        <v>1</v>
      </c>
      <c r="C9496" t="s">
        <v>78</v>
      </c>
      <c r="D9496" t="s">
        <v>105</v>
      </c>
      <c r="E9496" t="s">
        <v>35592</v>
      </c>
      <c r="F9496" t="s">
        <v>4991</v>
      </c>
      <c r="G9496" t="s">
        <v>71</v>
      </c>
      <c r="H9496" t="s">
        <v>129</v>
      </c>
      <c r="I9496" t="s">
        <v>22</v>
      </c>
      <c r="J9496" t="s">
        <v>141</v>
      </c>
      <c r="K9496" t="s">
        <v>35593</v>
      </c>
      <c r="L9496" t="s">
        <v>35594</v>
      </c>
      <c r="M9496">
        <v>1.6541666660000001</v>
      </c>
      <c r="N9496">
        <v>0</v>
      </c>
      <c r="O9496">
        <v>0</v>
      </c>
      <c r="P9496">
        <v>0</v>
      </c>
      <c r="Q9496">
        <v>1</v>
      </c>
      <c r="R9496">
        <v>0</v>
      </c>
      <c r="S9496">
        <v>0</v>
      </c>
      <c r="T9496">
        <v>0</v>
      </c>
      <c r="U9496">
        <v>1.6541669999999999</v>
      </c>
    </row>
    <row r="9497" spans="1:21" x14ac:dyDescent="0.25">
      <c r="A9497" t="s">
        <v>35595</v>
      </c>
      <c r="B9497">
        <v>1</v>
      </c>
      <c r="C9497" t="s">
        <v>78</v>
      </c>
      <c r="D9497" t="s">
        <v>105</v>
      </c>
      <c r="E9497" t="s">
        <v>35596</v>
      </c>
      <c r="F9497" t="s">
        <v>6823</v>
      </c>
      <c r="G9497" t="s">
        <v>71</v>
      </c>
      <c r="H9497" t="s">
        <v>129</v>
      </c>
      <c r="I9497" t="s">
        <v>22</v>
      </c>
      <c r="J9497" t="s">
        <v>141</v>
      </c>
      <c r="K9497" t="s">
        <v>35597</v>
      </c>
      <c r="L9497" t="s">
        <v>35598</v>
      </c>
      <c r="M9497">
        <v>4.3255555550000002</v>
      </c>
      <c r="N9497">
        <v>0</v>
      </c>
      <c r="O9497">
        <v>0</v>
      </c>
      <c r="P9497">
        <v>1</v>
      </c>
      <c r="Q9497">
        <v>0</v>
      </c>
      <c r="R9497">
        <v>0</v>
      </c>
      <c r="S9497">
        <v>0</v>
      </c>
      <c r="T9497">
        <v>4.3255559999999997</v>
      </c>
      <c r="U9497">
        <v>0</v>
      </c>
    </row>
    <row r="9498" spans="1:21" x14ac:dyDescent="0.25">
      <c r="A9498" t="s">
        <v>35599</v>
      </c>
      <c r="B9498">
        <v>1</v>
      </c>
      <c r="C9498" t="s">
        <v>78</v>
      </c>
      <c r="D9498" t="s">
        <v>105</v>
      </c>
      <c r="E9498" t="s">
        <v>34224</v>
      </c>
      <c r="F9498" t="s">
        <v>3423</v>
      </c>
      <c r="G9498" t="s">
        <v>72</v>
      </c>
      <c r="H9498" t="s">
        <v>129</v>
      </c>
      <c r="I9498" t="s">
        <v>22</v>
      </c>
      <c r="J9498" t="s">
        <v>141</v>
      </c>
      <c r="K9498" t="s">
        <v>35600</v>
      </c>
      <c r="L9498" t="s">
        <v>35601</v>
      </c>
      <c r="M9498">
        <v>5.4727777770000001</v>
      </c>
      <c r="N9498">
        <v>0</v>
      </c>
      <c r="O9498">
        <v>0</v>
      </c>
      <c r="P9498">
        <v>0</v>
      </c>
      <c r="Q9498">
        <v>16</v>
      </c>
      <c r="R9498">
        <v>0</v>
      </c>
      <c r="S9498">
        <v>0</v>
      </c>
      <c r="T9498">
        <v>0</v>
      </c>
      <c r="U9498">
        <v>87.564443999999995</v>
      </c>
    </row>
    <row r="9499" spans="1:21" x14ac:dyDescent="0.25">
      <c r="A9499" t="s">
        <v>35602</v>
      </c>
      <c r="B9499">
        <v>1</v>
      </c>
      <c r="C9499" t="s">
        <v>78</v>
      </c>
      <c r="D9499" t="s">
        <v>105</v>
      </c>
      <c r="E9499" t="s">
        <v>35603</v>
      </c>
      <c r="F9499" t="s">
        <v>5012</v>
      </c>
      <c r="G9499" t="s">
        <v>72</v>
      </c>
      <c r="H9499" t="s">
        <v>129</v>
      </c>
      <c r="I9499" t="s">
        <v>22</v>
      </c>
      <c r="J9499" t="s">
        <v>141</v>
      </c>
      <c r="K9499" t="s">
        <v>35604</v>
      </c>
      <c r="L9499" t="s">
        <v>35605</v>
      </c>
      <c r="M9499">
        <v>1.4072222219999999</v>
      </c>
      <c r="N9499">
        <v>0</v>
      </c>
      <c r="O9499">
        <v>0</v>
      </c>
      <c r="P9499">
        <v>0</v>
      </c>
      <c r="Q9499">
        <v>13</v>
      </c>
      <c r="R9499">
        <v>0</v>
      </c>
      <c r="S9499">
        <v>0</v>
      </c>
      <c r="T9499">
        <v>0</v>
      </c>
      <c r="U9499">
        <v>18.293889</v>
      </c>
    </row>
    <row r="9500" spans="1:21" x14ac:dyDescent="0.25">
      <c r="A9500" t="s">
        <v>35606</v>
      </c>
      <c r="B9500">
        <v>1</v>
      </c>
      <c r="C9500" t="s">
        <v>78</v>
      </c>
      <c r="D9500" t="s">
        <v>105</v>
      </c>
      <c r="E9500" t="s">
        <v>34227</v>
      </c>
      <c r="F9500" t="s">
        <v>4986</v>
      </c>
      <c r="G9500" t="s">
        <v>71</v>
      </c>
      <c r="H9500" t="s">
        <v>129</v>
      </c>
      <c r="I9500" t="s">
        <v>22</v>
      </c>
      <c r="J9500" t="s">
        <v>141</v>
      </c>
      <c r="K9500" t="s">
        <v>35607</v>
      </c>
      <c r="L9500" t="s">
        <v>35608</v>
      </c>
      <c r="M9500">
        <v>4.3930555550000001</v>
      </c>
      <c r="N9500">
        <v>0</v>
      </c>
      <c r="O9500">
        <v>0</v>
      </c>
      <c r="P9500">
        <v>0</v>
      </c>
      <c r="Q9500">
        <v>5</v>
      </c>
      <c r="R9500">
        <v>0</v>
      </c>
      <c r="S9500">
        <v>0</v>
      </c>
      <c r="T9500">
        <v>0</v>
      </c>
      <c r="U9500">
        <v>21.965278000000001</v>
      </c>
    </row>
    <row r="9501" spans="1:21" x14ac:dyDescent="0.25">
      <c r="A9501" t="s">
        <v>35609</v>
      </c>
      <c r="B9501">
        <v>1</v>
      </c>
      <c r="C9501" t="s">
        <v>78</v>
      </c>
      <c r="D9501" t="s">
        <v>96</v>
      </c>
      <c r="E9501" t="s">
        <v>35610</v>
      </c>
      <c r="F9501" t="s">
        <v>4991</v>
      </c>
      <c r="G9501" t="s">
        <v>71</v>
      </c>
      <c r="H9501" t="s">
        <v>129</v>
      </c>
      <c r="I9501" t="s">
        <v>22</v>
      </c>
      <c r="J9501" t="s">
        <v>141</v>
      </c>
      <c r="K9501" t="s">
        <v>35611</v>
      </c>
      <c r="L9501" t="s">
        <v>35612</v>
      </c>
      <c r="M9501">
        <v>1.6044444440000001</v>
      </c>
      <c r="N9501">
        <v>0</v>
      </c>
      <c r="O9501">
        <v>1</v>
      </c>
      <c r="P9501">
        <v>0</v>
      </c>
      <c r="Q9501">
        <v>0</v>
      </c>
      <c r="R9501">
        <v>0</v>
      </c>
      <c r="S9501">
        <v>1.604444</v>
      </c>
      <c r="T9501">
        <v>0</v>
      </c>
      <c r="U9501">
        <v>0</v>
      </c>
    </row>
    <row r="9502" spans="1:21" x14ac:dyDescent="0.25">
      <c r="A9502" t="s">
        <v>35613</v>
      </c>
      <c r="B9502">
        <v>1</v>
      </c>
      <c r="C9502" t="s">
        <v>79</v>
      </c>
      <c r="D9502" t="s">
        <v>115</v>
      </c>
      <c r="E9502" t="s">
        <v>35614</v>
      </c>
      <c r="F9502" t="s">
        <v>5012</v>
      </c>
      <c r="G9502" t="s">
        <v>72</v>
      </c>
      <c r="H9502" t="s">
        <v>129</v>
      </c>
      <c r="I9502" t="s">
        <v>22</v>
      </c>
      <c r="J9502" t="s">
        <v>141</v>
      </c>
      <c r="K9502" t="s">
        <v>35615</v>
      </c>
      <c r="L9502" t="s">
        <v>35616</v>
      </c>
      <c r="M9502">
        <v>0.55805555500000004</v>
      </c>
      <c r="N9502">
        <v>0</v>
      </c>
      <c r="O9502">
        <v>0</v>
      </c>
      <c r="P9502">
        <v>15</v>
      </c>
      <c r="Q9502">
        <v>0</v>
      </c>
      <c r="R9502">
        <v>0</v>
      </c>
      <c r="S9502">
        <v>0</v>
      </c>
      <c r="T9502">
        <v>8.3708329999999993</v>
      </c>
      <c r="U9502">
        <v>0</v>
      </c>
    </row>
    <row r="9503" spans="1:21" x14ac:dyDescent="0.25">
      <c r="A9503" t="s">
        <v>35617</v>
      </c>
      <c r="B9503">
        <v>1</v>
      </c>
      <c r="C9503" t="s">
        <v>79</v>
      </c>
      <c r="D9503" t="s">
        <v>115</v>
      </c>
      <c r="E9503" t="s">
        <v>34997</v>
      </c>
      <c r="F9503" t="s">
        <v>5012</v>
      </c>
      <c r="G9503" t="s">
        <v>72</v>
      </c>
      <c r="H9503" t="s">
        <v>129</v>
      </c>
      <c r="I9503" t="s">
        <v>22</v>
      </c>
      <c r="J9503" t="s">
        <v>141</v>
      </c>
      <c r="K9503" t="s">
        <v>35618</v>
      </c>
      <c r="L9503" t="s">
        <v>35619</v>
      </c>
      <c r="M9503">
        <v>5.6405555549999997</v>
      </c>
      <c r="N9503">
        <v>0</v>
      </c>
      <c r="O9503">
        <v>0</v>
      </c>
      <c r="P9503">
        <v>4</v>
      </c>
      <c r="Q9503">
        <v>0</v>
      </c>
      <c r="R9503">
        <v>0</v>
      </c>
      <c r="S9503">
        <v>0</v>
      </c>
      <c r="T9503">
        <v>22.562221999999998</v>
      </c>
      <c r="U9503">
        <v>0</v>
      </c>
    </row>
    <row r="9504" spans="1:21" x14ac:dyDescent="0.25">
      <c r="A9504" t="s">
        <v>35620</v>
      </c>
      <c r="B9504">
        <v>1</v>
      </c>
      <c r="C9504" t="s">
        <v>79</v>
      </c>
      <c r="D9504" t="s">
        <v>112</v>
      </c>
      <c r="E9504" t="s">
        <v>35621</v>
      </c>
      <c r="F9504" t="s">
        <v>5012</v>
      </c>
      <c r="G9504" t="s">
        <v>72</v>
      </c>
      <c r="H9504" t="s">
        <v>129</v>
      </c>
      <c r="I9504" t="s">
        <v>22</v>
      </c>
      <c r="J9504" t="s">
        <v>141</v>
      </c>
      <c r="K9504" t="s">
        <v>35622</v>
      </c>
      <c r="L9504" t="s">
        <v>35623</v>
      </c>
      <c r="M9504">
        <v>7.3611111000000007E-2</v>
      </c>
      <c r="N9504">
        <v>0</v>
      </c>
      <c r="O9504">
        <v>0</v>
      </c>
      <c r="P9504">
        <v>1</v>
      </c>
      <c r="Q9504">
        <v>85</v>
      </c>
      <c r="R9504">
        <v>0</v>
      </c>
      <c r="S9504">
        <v>0</v>
      </c>
      <c r="T9504">
        <v>7.3610999999999996E-2</v>
      </c>
      <c r="U9504">
        <v>6.2569439999999998</v>
      </c>
    </row>
    <row r="9505" spans="1:21" x14ac:dyDescent="0.25">
      <c r="A9505" t="s">
        <v>35624</v>
      </c>
      <c r="B9505">
        <v>1</v>
      </c>
      <c r="C9505" t="s">
        <v>79</v>
      </c>
      <c r="D9505" t="s">
        <v>112</v>
      </c>
      <c r="E9505" t="s">
        <v>35621</v>
      </c>
      <c r="F9505" t="s">
        <v>5012</v>
      </c>
      <c r="G9505" t="s">
        <v>72</v>
      </c>
      <c r="H9505" t="s">
        <v>129</v>
      </c>
      <c r="I9505" t="s">
        <v>22</v>
      </c>
      <c r="J9505" t="s">
        <v>141</v>
      </c>
      <c r="K9505" t="s">
        <v>35625</v>
      </c>
      <c r="L9505" t="s">
        <v>35626</v>
      </c>
      <c r="M9505">
        <v>2.465833333</v>
      </c>
      <c r="N9505">
        <v>0</v>
      </c>
      <c r="O9505">
        <v>0</v>
      </c>
      <c r="P9505">
        <v>1</v>
      </c>
      <c r="Q9505">
        <v>85</v>
      </c>
      <c r="R9505">
        <v>0</v>
      </c>
      <c r="S9505">
        <v>0</v>
      </c>
      <c r="T9505">
        <v>2.4658329999999999</v>
      </c>
      <c r="U9505">
        <v>209.595833</v>
      </c>
    </row>
    <row r="9506" spans="1:21" x14ac:dyDescent="0.25">
      <c r="A9506" t="s">
        <v>35627</v>
      </c>
      <c r="B9506">
        <v>1</v>
      </c>
      <c r="C9506" t="s">
        <v>79</v>
      </c>
      <c r="D9506" t="s">
        <v>112</v>
      </c>
      <c r="E9506" t="s">
        <v>35621</v>
      </c>
      <c r="F9506" t="s">
        <v>5012</v>
      </c>
      <c r="G9506" t="s">
        <v>72</v>
      </c>
      <c r="H9506" t="s">
        <v>129</v>
      </c>
      <c r="I9506" t="s">
        <v>22</v>
      </c>
      <c r="J9506" t="s">
        <v>141</v>
      </c>
      <c r="K9506" t="s">
        <v>35628</v>
      </c>
      <c r="L9506" t="s">
        <v>35629</v>
      </c>
      <c r="M9506">
        <v>1.856666666</v>
      </c>
      <c r="N9506">
        <v>0</v>
      </c>
      <c r="O9506">
        <v>0</v>
      </c>
      <c r="P9506">
        <v>1</v>
      </c>
      <c r="Q9506">
        <v>85</v>
      </c>
      <c r="R9506">
        <v>0</v>
      </c>
      <c r="S9506">
        <v>0</v>
      </c>
      <c r="T9506">
        <v>1.8566670000000001</v>
      </c>
      <c r="U9506">
        <v>157.816667</v>
      </c>
    </row>
    <row r="9507" spans="1:21" x14ac:dyDescent="0.25">
      <c r="A9507" t="s">
        <v>35630</v>
      </c>
      <c r="B9507">
        <v>1</v>
      </c>
      <c r="C9507" t="s">
        <v>79</v>
      </c>
      <c r="D9507" t="s">
        <v>112</v>
      </c>
      <c r="E9507" t="s">
        <v>35621</v>
      </c>
      <c r="F9507" t="s">
        <v>5012</v>
      </c>
      <c r="G9507" t="s">
        <v>72</v>
      </c>
      <c r="H9507" t="s">
        <v>129</v>
      </c>
      <c r="I9507" t="s">
        <v>22</v>
      </c>
      <c r="J9507" t="s">
        <v>141</v>
      </c>
      <c r="K9507" t="s">
        <v>35631</v>
      </c>
      <c r="L9507" t="s">
        <v>35632</v>
      </c>
      <c r="M9507">
        <v>1.3266666659999999</v>
      </c>
      <c r="N9507">
        <v>0</v>
      </c>
      <c r="O9507">
        <v>0</v>
      </c>
      <c r="P9507">
        <v>1</v>
      </c>
      <c r="Q9507">
        <v>85</v>
      </c>
      <c r="R9507">
        <v>0</v>
      </c>
      <c r="S9507">
        <v>0</v>
      </c>
      <c r="T9507">
        <v>1.326667</v>
      </c>
      <c r="U9507">
        <v>112.766667</v>
      </c>
    </row>
    <row r="9508" spans="1:21" x14ac:dyDescent="0.25">
      <c r="A9508" t="s">
        <v>35633</v>
      </c>
      <c r="B9508">
        <v>1</v>
      </c>
      <c r="C9508" t="s">
        <v>79</v>
      </c>
      <c r="D9508" t="s">
        <v>124</v>
      </c>
      <c r="E9508" t="s">
        <v>35634</v>
      </c>
      <c r="F9508" t="s">
        <v>5012</v>
      </c>
      <c r="G9508" t="s">
        <v>72</v>
      </c>
      <c r="H9508" t="s">
        <v>129</v>
      </c>
      <c r="I9508" t="s">
        <v>22</v>
      </c>
      <c r="J9508" t="s">
        <v>141</v>
      </c>
      <c r="K9508" t="s">
        <v>35635</v>
      </c>
      <c r="L9508" t="s">
        <v>35636</v>
      </c>
      <c r="M9508">
        <v>1.4652777770000001</v>
      </c>
      <c r="N9508">
        <v>0</v>
      </c>
      <c r="O9508">
        <v>0</v>
      </c>
      <c r="P9508">
        <v>1</v>
      </c>
      <c r="Q9508">
        <v>113</v>
      </c>
      <c r="R9508">
        <v>0</v>
      </c>
      <c r="S9508">
        <v>0</v>
      </c>
      <c r="T9508">
        <v>1.4652780000000001</v>
      </c>
      <c r="U9508">
        <v>165.57638900000001</v>
      </c>
    </row>
    <row r="9509" spans="1:21" x14ac:dyDescent="0.25">
      <c r="A9509" t="s">
        <v>35637</v>
      </c>
      <c r="B9509">
        <v>1</v>
      </c>
      <c r="C9509" t="s">
        <v>79</v>
      </c>
      <c r="D9509" t="s">
        <v>124</v>
      </c>
      <c r="E9509" t="s">
        <v>35634</v>
      </c>
      <c r="F9509" t="s">
        <v>5012</v>
      </c>
      <c r="G9509" t="s">
        <v>72</v>
      </c>
      <c r="H9509" t="s">
        <v>129</v>
      </c>
      <c r="I9509" t="s">
        <v>22</v>
      </c>
      <c r="J9509" t="s">
        <v>141</v>
      </c>
      <c r="K9509" t="s">
        <v>35638</v>
      </c>
      <c r="L9509" t="s">
        <v>35639</v>
      </c>
      <c r="M9509">
        <v>1.5169444439999999</v>
      </c>
      <c r="N9509">
        <v>0</v>
      </c>
      <c r="O9509">
        <v>0</v>
      </c>
      <c r="P9509">
        <v>1</v>
      </c>
      <c r="Q9509">
        <v>113</v>
      </c>
      <c r="R9509">
        <v>0</v>
      </c>
      <c r="S9509">
        <v>0</v>
      </c>
      <c r="T9509">
        <v>1.5169440000000001</v>
      </c>
      <c r="U9509">
        <v>171.41472200000001</v>
      </c>
    </row>
    <row r="9510" spans="1:21" x14ac:dyDescent="0.25">
      <c r="A9510" t="s">
        <v>35640</v>
      </c>
      <c r="B9510">
        <v>1</v>
      </c>
      <c r="C9510" t="s">
        <v>79</v>
      </c>
      <c r="D9510" t="s">
        <v>124</v>
      </c>
      <c r="E9510" t="s">
        <v>35634</v>
      </c>
      <c r="F9510" t="s">
        <v>5012</v>
      </c>
      <c r="G9510" t="s">
        <v>72</v>
      </c>
      <c r="H9510" t="s">
        <v>129</v>
      </c>
      <c r="I9510" t="s">
        <v>22</v>
      </c>
      <c r="J9510" t="s">
        <v>141</v>
      </c>
      <c r="K9510" t="s">
        <v>35641</v>
      </c>
      <c r="L9510" t="s">
        <v>35642</v>
      </c>
      <c r="M9510">
        <v>3.6461111110000002</v>
      </c>
      <c r="N9510">
        <v>0</v>
      </c>
      <c r="O9510">
        <v>0</v>
      </c>
      <c r="P9510">
        <v>1</v>
      </c>
      <c r="Q9510">
        <v>113</v>
      </c>
      <c r="R9510">
        <v>0</v>
      </c>
      <c r="S9510">
        <v>0</v>
      </c>
      <c r="T9510">
        <v>3.6461109999999999</v>
      </c>
      <c r="U9510">
        <v>412.01055600000001</v>
      </c>
    </row>
    <row r="9511" spans="1:21" x14ac:dyDescent="0.25">
      <c r="A9511" t="s">
        <v>35643</v>
      </c>
      <c r="B9511">
        <v>1</v>
      </c>
      <c r="C9511" t="s">
        <v>79</v>
      </c>
      <c r="D9511" t="s">
        <v>124</v>
      </c>
      <c r="E9511" t="s">
        <v>35644</v>
      </c>
      <c r="F9511" t="s">
        <v>4991</v>
      </c>
      <c r="G9511" t="s">
        <v>71</v>
      </c>
      <c r="H9511" t="s">
        <v>129</v>
      </c>
      <c r="I9511" t="s">
        <v>22</v>
      </c>
      <c r="J9511" t="s">
        <v>141</v>
      </c>
      <c r="K9511" t="s">
        <v>35645</v>
      </c>
      <c r="L9511" t="s">
        <v>35646</v>
      </c>
      <c r="M9511">
        <v>4.2752777770000003</v>
      </c>
      <c r="N9511">
        <v>0</v>
      </c>
      <c r="O9511">
        <v>0</v>
      </c>
      <c r="P9511">
        <v>0</v>
      </c>
      <c r="Q9511">
        <v>1</v>
      </c>
      <c r="R9511">
        <v>0</v>
      </c>
      <c r="S9511">
        <v>0</v>
      </c>
      <c r="T9511">
        <v>0</v>
      </c>
      <c r="U9511">
        <v>4.2752780000000001</v>
      </c>
    </row>
    <row r="9512" spans="1:21" x14ac:dyDescent="0.25">
      <c r="A9512" t="s">
        <v>35647</v>
      </c>
      <c r="B9512">
        <v>1</v>
      </c>
      <c r="C9512" t="s">
        <v>78</v>
      </c>
      <c r="D9512" t="s">
        <v>106</v>
      </c>
      <c r="E9512" t="s">
        <v>35648</v>
      </c>
      <c r="F9512" t="s">
        <v>5070</v>
      </c>
      <c r="G9512" t="s">
        <v>71</v>
      </c>
      <c r="H9512" t="s">
        <v>129</v>
      </c>
      <c r="I9512" t="s">
        <v>22</v>
      </c>
      <c r="J9512" t="s">
        <v>141</v>
      </c>
      <c r="K9512" t="s">
        <v>35649</v>
      </c>
      <c r="L9512" t="s">
        <v>35650</v>
      </c>
      <c r="M9512">
        <v>80.340555554999995</v>
      </c>
      <c r="N9512">
        <v>0</v>
      </c>
      <c r="O9512">
        <v>1</v>
      </c>
      <c r="P9512">
        <v>0</v>
      </c>
      <c r="Q9512">
        <v>0</v>
      </c>
      <c r="R9512">
        <v>0</v>
      </c>
      <c r="S9512">
        <v>80.340556000000007</v>
      </c>
      <c r="T9512">
        <v>0</v>
      </c>
      <c r="U9512">
        <v>0</v>
      </c>
    </row>
    <row r="9513" spans="1:21" x14ac:dyDescent="0.25">
      <c r="A9513" t="s">
        <v>35651</v>
      </c>
      <c r="B9513">
        <v>1</v>
      </c>
      <c r="C9513" t="s">
        <v>78</v>
      </c>
      <c r="D9513" t="s">
        <v>106</v>
      </c>
      <c r="E9513" t="s">
        <v>35652</v>
      </c>
      <c r="F9513" t="s">
        <v>4991</v>
      </c>
      <c r="G9513" t="s">
        <v>71</v>
      </c>
      <c r="H9513" t="s">
        <v>129</v>
      </c>
      <c r="I9513" t="s">
        <v>22</v>
      </c>
      <c r="J9513" t="s">
        <v>141</v>
      </c>
      <c r="K9513" t="s">
        <v>35653</v>
      </c>
      <c r="L9513" t="s">
        <v>35654</v>
      </c>
      <c r="M9513">
        <v>0.84777777700000001</v>
      </c>
      <c r="N9513">
        <v>0</v>
      </c>
      <c r="O9513">
        <v>1</v>
      </c>
      <c r="P9513">
        <v>0</v>
      </c>
      <c r="Q9513">
        <v>0</v>
      </c>
      <c r="R9513">
        <v>0</v>
      </c>
      <c r="S9513">
        <v>0.84777800000000003</v>
      </c>
      <c r="T9513">
        <v>0</v>
      </c>
      <c r="U9513">
        <v>0</v>
      </c>
    </row>
    <row r="9514" spans="1:21" x14ac:dyDescent="0.25">
      <c r="A9514" t="s">
        <v>35655</v>
      </c>
      <c r="B9514">
        <v>1</v>
      </c>
      <c r="C9514" t="s">
        <v>79</v>
      </c>
      <c r="D9514" t="s">
        <v>111</v>
      </c>
      <c r="E9514" t="s">
        <v>35656</v>
      </c>
      <c r="F9514" t="s">
        <v>4991</v>
      </c>
      <c r="G9514" t="s">
        <v>71</v>
      </c>
      <c r="H9514" t="s">
        <v>129</v>
      </c>
      <c r="I9514" t="s">
        <v>22</v>
      </c>
      <c r="J9514" t="s">
        <v>141</v>
      </c>
      <c r="K9514" t="s">
        <v>35657</v>
      </c>
      <c r="L9514" t="s">
        <v>35658</v>
      </c>
      <c r="M9514">
        <v>2.551666666</v>
      </c>
      <c r="N9514">
        <v>0</v>
      </c>
      <c r="O9514">
        <v>0</v>
      </c>
      <c r="P9514">
        <v>0</v>
      </c>
      <c r="Q9514">
        <v>1</v>
      </c>
      <c r="R9514">
        <v>0</v>
      </c>
      <c r="S9514">
        <v>0</v>
      </c>
      <c r="T9514">
        <v>0</v>
      </c>
      <c r="U9514">
        <v>2.5516670000000001</v>
      </c>
    </row>
    <row r="9515" spans="1:21" x14ac:dyDescent="0.25">
      <c r="A9515" t="s">
        <v>35659</v>
      </c>
      <c r="B9515">
        <v>1</v>
      </c>
      <c r="C9515" t="s">
        <v>79</v>
      </c>
      <c r="D9515" t="s">
        <v>121</v>
      </c>
      <c r="E9515" t="s">
        <v>35660</v>
      </c>
      <c r="F9515" t="s">
        <v>163</v>
      </c>
      <c r="G9515" t="s">
        <v>72</v>
      </c>
      <c r="H9515" t="s">
        <v>129</v>
      </c>
      <c r="I9515" t="s">
        <v>22</v>
      </c>
      <c r="J9515" t="s">
        <v>141</v>
      </c>
      <c r="K9515" t="s">
        <v>35661</v>
      </c>
      <c r="L9515" t="s">
        <v>35662</v>
      </c>
      <c r="M9515">
        <v>1.4041666660000001</v>
      </c>
      <c r="N9515">
        <v>0</v>
      </c>
      <c r="O9515">
        <v>0</v>
      </c>
      <c r="P9515">
        <v>68</v>
      </c>
      <c r="Q9515">
        <v>0</v>
      </c>
      <c r="R9515">
        <v>0</v>
      </c>
      <c r="S9515">
        <v>0</v>
      </c>
      <c r="T9515">
        <v>95.483333000000002</v>
      </c>
      <c r="U9515">
        <v>0</v>
      </c>
    </row>
    <row r="9516" spans="1:21" x14ac:dyDescent="0.25">
      <c r="A9516" t="s">
        <v>35663</v>
      </c>
      <c r="B9516">
        <v>1</v>
      </c>
      <c r="C9516" t="s">
        <v>79</v>
      </c>
      <c r="D9516" t="s">
        <v>121</v>
      </c>
      <c r="E9516" t="s">
        <v>35664</v>
      </c>
      <c r="F9516" t="s">
        <v>163</v>
      </c>
      <c r="G9516" t="s">
        <v>72</v>
      </c>
      <c r="H9516" t="s">
        <v>129</v>
      </c>
      <c r="I9516" t="s">
        <v>22</v>
      </c>
      <c r="J9516" t="s">
        <v>141</v>
      </c>
      <c r="K9516" t="s">
        <v>35665</v>
      </c>
      <c r="L9516" t="s">
        <v>35666</v>
      </c>
      <c r="M9516">
        <v>1.2938888879999999</v>
      </c>
      <c r="N9516">
        <v>0</v>
      </c>
      <c r="O9516">
        <v>0</v>
      </c>
      <c r="P9516">
        <v>11</v>
      </c>
      <c r="Q9516">
        <v>0</v>
      </c>
      <c r="R9516">
        <v>0</v>
      </c>
      <c r="S9516">
        <v>0</v>
      </c>
      <c r="T9516">
        <v>14.232778</v>
      </c>
      <c r="U9516">
        <v>0</v>
      </c>
    </row>
    <row r="9517" spans="1:21" x14ac:dyDescent="0.25">
      <c r="A9517" t="s">
        <v>35667</v>
      </c>
      <c r="B9517">
        <v>1</v>
      </c>
      <c r="C9517" t="s">
        <v>78</v>
      </c>
      <c r="D9517" t="s">
        <v>103</v>
      </c>
      <c r="E9517" t="s">
        <v>35668</v>
      </c>
      <c r="F9517" t="s">
        <v>4991</v>
      </c>
      <c r="G9517" t="s">
        <v>71</v>
      </c>
      <c r="H9517" t="s">
        <v>129</v>
      </c>
      <c r="I9517" t="s">
        <v>22</v>
      </c>
      <c r="J9517" t="s">
        <v>141</v>
      </c>
      <c r="K9517" t="s">
        <v>35669</v>
      </c>
      <c r="L9517" t="s">
        <v>35670</v>
      </c>
      <c r="M9517">
        <v>2.5313888879999999</v>
      </c>
      <c r="N9517">
        <v>0</v>
      </c>
      <c r="O9517">
        <v>1</v>
      </c>
      <c r="P9517">
        <v>0</v>
      </c>
      <c r="Q9517">
        <v>0</v>
      </c>
      <c r="R9517">
        <v>0</v>
      </c>
      <c r="S9517">
        <v>2.5313889999999999</v>
      </c>
      <c r="T9517">
        <v>0</v>
      </c>
      <c r="U9517">
        <v>0</v>
      </c>
    </row>
    <row r="9518" spans="1:21" x14ac:dyDescent="0.25">
      <c r="A9518" t="s">
        <v>35671</v>
      </c>
      <c r="B9518">
        <v>1</v>
      </c>
      <c r="C9518" t="s">
        <v>79</v>
      </c>
      <c r="D9518" t="s">
        <v>110</v>
      </c>
      <c r="E9518" t="s">
        <v>35672</v>
      </c>
      <c r="F9518" t="s">
        <v>3423</v>
      </c>
      <c r="G9518" t="s">
        <v>72</v>
      </c>
      <c r="H9518" t="s">
        <v>129</v>
      </c>
      <c r="I9518" t="s">
        <v>22</v>
      </c>
      <c r="J9518" t="s">
        <v>141</v>
      </c>
      <c r="K9518" t="s">
        <v>35673</v>
      </c>
      <c r="L9518" t="s">
        <v>35674</v>
      </c>
      <c r="M9518">
        <v>1.407777777</v>
      </c>
      <c r="N9518">
        <v>0</v>
      </c>
      <c r="O9518">
        <v>0</v>
      </c>
      <c r="P9518">
        <v>0</v>
      </c>
      <c r="Q9518">
        <v>11</v>
      </c>
      <c r="R9518">
        <v>0</v>
      </c>
      <c r="S9518">
        <v>0</v>
      </c>
      <c r="T9518">
        <v>0</v>
      </c>
      <c r="U9518">
        <v>15.485556000000001</v>
      </c>
    </row>
    <row r="9519" spans="1:21" x14ac:dyDescent="0.25">
      <c r="A9519" t="s">
        <v>35675</v>
      </c>
      <c r="B9519">
        <v>1</v>
      </c>
      <c r="C9519" t="s">
        <v>78</v>
      </c>
      <c r="D9519" t="s">
        <v>92</v>
      </c>
      <c r="E9519" t="s">
        <v>35676</v>
      </c>
      <c r="F9519" t="s">
        <v>4991</v>
      </c>
      <c r="G9519" t="s">
        <v>71</v>
      </c>
      <c r="H9519" t="s">
        <v>129</v>
      </c>
      <c r="I9519" t="s">
        <v>22</v>
      </c>
      <c r="J9519" t="s">
        <v>141</v>
      </c>
      <c r="K9519" t="s">
        <v>35677</v>
      </c>
      <c r="L9519" t="s">
        <v>35678</v>
      </c>
      <c r="M9519">
        <v>1.319722222</v>
      </c>
      <c r="N9519">
        <v>0</v>
      </c>
      <c r="O9519">
        <v>0</v>
      </c>
      <c r="P9519">
        <v>0</v>
      </c>
      <c r="Q9519">
        <v>1</v>
      </c>
      <c r="R9519">
        <v>0</v>
      </c>
      <c r="S9519">
        <v>0</v>
      </c>
      <c r="T9519">
        <v>0</v>
      </c>
      <c r="U9519">
        <v>1.3197220000000001</v>
      </c>
    </row>
    <row r="9520" spans="1:21" x14ac:dyDescent="0.25">
      <c r="A9520" t="s">
        <v>35679</v>
      </c>
      <c r="B9520">
        <v>1</v>
      </c>
      <c r="C9520" t="s">
        <v>79</v>
      </c>
      <c r="D9520" t="s">
        <v>112</v>
      </c>
      <c r="E9520" t="s">
        <v>25063</v>
      </c>
      <c r="F9520" t="s">
        <v>5012</v>
      </c>
      <c r="G9520" t="s">
        <v>72</v>
      </c>
      <c r="H9520" t="s">
        <v>129</v>
      </c>
      <c r="I9520" t="s">
        <v>22</v>
      </c>
      <c r="J9520" t="s">
        <v>141</v>
      </c>
      <c r="K9520" t="s">
        <v>35680</v>
      </c>
      <c r="L9520" t="s">
        <v>35681</v>
      </c>
      <c r="M9520">
        <v>1.844166666</v>
      </c>
      <c r="N9520">
        <v>0</v>
      </c>
      <c r="O9520">
        <v>0</v>
      </c>
      <c r="P9520">
        <v>0</v>
      </c>
      <c r="Q9520">
        <v>25</v>
      </c>
      <c r="R9520">
        <v>0</v>
      </c>
      <c r="S9520">
        <v>0</v>
      </c>
      <c r="T9520">
        <v>0</v>
      </c>
      <c r="U9520">
        <v>46.104166999999997</v>
      </c>
    </row>
    <row r="9521" spans="1:21" x14ac:dyDescent="0.25">
      <c r="A9521" t="s">
        <v>35682</v>
      </c>
      <c r="B9521">
        <v>1</v>
      </c>
      <c r="C9521" t="s">
        <v>79</v>
      </c>
      <c r="D9521" t="s">
        <v>112</v>
      </c>
      <c r="E9521" t="s">
        <v>35683</v>
      </c>
      <c r="F9521" t="s">
        <v>5218</v>
      </c>
      <c r="G9521" t="s">
        <v>71</v>
      </c>
      <c r="H9521" t="s">
        <v>129</v>
      </c>
      <c r="I9521" t="s">
        <v>22</v>
      </c>
      <c r="J9521" t="s">
        <v>141</v>
      </c>
      <c r="K9521" t="s">
        <v>35684</v>
      </c>
      <c r="L9521" t="s">
        <v>35685</v>
      </c>
      <c r="M9521">
        <v>3.5525000000000002</v>
      </c>
      <c r="N9521">
        <v>0</v>
      </c>
      <c r="O9521">
        <v>0</v>
      </c>
      <c r="P9521">
        <v>0</v>
      </c>
      <c r="Q9521">
        <v>6</v>
      </c>
      <c r="R9521">
        <v>0</v>
      </c>
      <c r="S9521">
        <v>0</v>
      </c>
      <c r="T9521">
        <v>0</v>
      </c>
      <c r="U9521">
        <v>21.315000000000001</v>
      </c>
    </row>
    <row r="9522" spans="1:21" x14ac:dyDescent="0.25">
      <c r="A9522" t="s">
        <v>35686</v>
      </c>
      <c r="B9522">
        <v>1</v>
      </c>
      <c r="C9522" t="s">
        <v>79</v>
      </c>
      <c r="D9522" t="s">
        <v>112</v>
      </c>
      <c r="E9522" t="s">
        <v>35683</v>
      </c>
      <c r="F9522" t="s">
        <v>5029</v>
      </c>
      <c r="G9522" t="s">
        <v>71</v>
      </c>
      <c r="H9522" t="s">
        <v>129</v>
      </c>
      <c r="I9522" t="s">
        <v>22</v>
      </c>
      <c r="J9522" t="s">
        <v>141</v>
      </c>
      <c r="K9522" t="s">
        <v>35687</v>
      </c>
      <c r="L9522" t="s">
        <v>35688</v>
      </c>
      <c r="M9522">
        <v>2.3738888880000002</v>
      </c>
      <c r="N9522">
        <v>0</v>
      </c>
      <c r="O9522">
        <v>0</v>
      </c>
      <c r="P9522">
        <v>0</v>
      </c>
      <c r="Q9522">
        <v>6</v>
      </c>
      <c r="R9522">
        <v>0</v>
      </c>
      <c r="S9522">
        <v>0</v>
      </c>
      <c r="T9522">
        <v>0</v>
      </c>
      <c r="U9522">
        <v>14.243333</v>
      </c>
    </row>
    <row r="9523" spans="1:21" x14ac:dyDescent="0.25">
      <c r="A9523" t="s">
        <v>35689</v>
      </c>
      <c r="B9523">
        <v>1</v>
      </c>
      <c r="C9523" t="s">
        <v>79</v>
      </c>
      <c r="D9523" t="s">
        <v>112</v>
      </c>
      <c r="E9523" t="s">
        <v>35690</v>
      </c>
      <c r="F9523" t="s">
        <v>5012</v>
      </c>
      <c r="G9523" t="s">
        <v>72</v>
      </c>
      <c r="H9523" t="s">
        <v>129</v>
      </c>
      <c r="I9523" t="s">
        <v>22</v>
      </c>
      <c r="J9523" t="s">
        <v>141</v>
      </c>
      <c r="K9523" t="s">
        <v>35691</v>
      </c>
      <c r="L9523" t="s">
        <v>35692</v>
      </c>
      <c r="M9523">
        <v>1.2030555549999999</v>
      </c>
      <c r="N9523">
        <v>0</v>
      </c>
      <c r="O9523">
        <v>0</v>
      </c>
      <c r="P9523">
        <v>0</v>
      </c>
      <c r="Q9523">
        <v>25</v>
      </c>
      <c r="R9523">
        <v>0</v>
      </c>
      <c r="S9523">
        <v>0</v>
      </c>
      <c r="T9523">
        <v>0</v>
      </c>
      <c r="U9523">
        <v>30.076388999999999</v>
      </c>
    </row>
    <row r="9524" spans="1:21" x14ac:dyDescent="0.25">
      <c r="A9524" t="s">
        <v>35693</v>
      </c>
      <c r="B9524">
        <v>1</v>
      </c>
      <c r="C9524" t="s">
        <v>79</v>
      </c>
      <c r="D9524" t="s">
        <v>114</v>
      </c>
      <c r="E9524" t="s">
        <v>3613</v>
      </c>
      <c r="F9524" t="s">
        <v>140</v>
      </c>
      <c r="G9524" t="s">
        <v>72</v>
      </c>
      <c r="H9524" t="s">
        <v>129</v>
      </c>
      <c r="I9524" t="s">
        <v>22</v>
      </c>
      <c r="J9524" t="s">
        <v>141</v>
      </c>
      <c r="K9524" t="s">
        <v>35694</v>
      </c>
      <c r="L9524" t="s">
        <v>35695</v>
      </c>
      <c r="M9524">
        <v>0.93277777699999997</v>
      </c>
      <c r="N9524">
        <v>0</v>
      </c>
      <c r="O9524">
        <v>0</v>
      </c>
      <c r="P9524">
        <v>35</v>
      </c>
      <c r="Q9524">
        <v>762</v>
      </c>
      <c r="R9524">
        <v>0</v>
      </c>
      <c r="S9524">
        <v>0</v>
      </c>
      <c r="T9524">
        <v>32.647221999999999</v>
      </c>
      <c r="U9524">
        <v>710.77666599999998</v>
      </c>
    </row>
    <row r="9525" spans="1:21" x14ac:dyDescent="0.25">
      <c r="A9525" t="s">
        <v>35696</v>
      </c>
      <c r="B9525">
        <v>1</v>
      </c>
      <c r="C9525" t="s">
        <v>79</v>
      </c>
      <c r="D9525" t="s">
        <v>114</v>
      </c>
      <c r="E9525" t="s">
        <v>3613</v>
      </c>
      <c r="F9525" t="s">
        <v>140</v>
      </c>
      <c r="G9525" t="s">
        <v>72</v>
      </c>
      <c r="H9525" t="s">
        <v>129</v>
      </c>
      <c r="I9525" t="s">
        <v>22</v>
      </c>
      <c r="J9525" t="s">
        <v>141</v>
      </c>
      <c r="K9525" t="s">
        <v>35697</v>
      </c>
      <c r="L9525" t="s">
        <v>35698</v>
      </c>
      <c r="M9525">
        <v>0.65888888800000001</v>
      </c>
      <c r="N9525">
        <v>0</v>
      </c>
      <c r="O9525">
        <v>0</v>
      </c>
      <c r="P9525">
        <v>35</v>
      </c>
      <c r="Q9525">
        <v>762</v>
      </c>
      <c r="R9525">
        <v>0</v>
      </c>
      <c r="S9525">
        <v>0</v>
      </c>
      <c r="T9525">
        <v>23.061111</v>
      </c>
      <c r="U9525">
        <v>502.07333299999999</v>
      </c>
    </row>
    <row r="9526" spans="1:21" x14ac:dyDescent="0.25">
      <c r="A9526" t="s">
        <v>35699</v>
      </c>
      <c r="B9526">
        <v>1</v>
      </c>
      <c r="C9526" t="s">
        <v>78</v>
      </c>
      <c r="D9526" t="s">
        <v>90</v>
      </c>
      <c r="E9526" t="s">
        <v>35700</v>
      </c>
      <c r="F9526" t="s">
        <v>4991</v>
      </c>
      <c r="G9526" t="s">
        <v>71</v>
      </c>
      <c r="H9526" t="s">
        <v>129</v>
      </c>
      <c r="I9526" t="s">
        <v>22</v>
      </c>
      <c r="J9526" t="s">
        <v>141</v>
      </c>
      <c r="K9526" t="s">
        <v>35701</v>
      </c>
      <c r="L9526" t="s">
        <v>35702</v>
      </c>
      <c r="M9526">
        <v>0.78749999999999998</v>
      </c>
      <c r="N9526">
        <v>0</v>
      </c>
      <c r="O9526">
        <v>0</v>
      </c>
      <c r="P9526">
        <v>0</v>
      </c>
      <c r="Q9526">
        <v>2</v>
      </c>
      <c r="R9526">
        <v>0</v>
      </c>
      <c r="S9526">
        <v>0</v>
      </c>
      <c r="T9526">
        <v>0</v>
      </c>
      <c r="U9526">
        <v>1.575</v>
      </c>
    </row>
    <row r="9527" spans="1:21" x14ac:dyDescent="0.25">
      <c r="A9527" t="s">
        <v>35703</v>
      </c>
      <c r="B9527">
        <v>1</v>
      </c>
      <c r="C9527" t="s">
        <v>78</v>
      </c>
      <c r="D9527" t="s">
        <v>104</v>
      </c>
      <c r="E9527" t="s">
        <v>17378</v>
      </c>
      <c r="F9527" t="s">
        <v>140</v>
      </c>
      <c r="G9527" t="s">
        <v>72</v>
      </c>
      <c r="H9527" t="s">
        <v>129</v>
      </c>
      <c r="I9527" t="s">
        <v>22</v>
      </c>
      <c r="J9527" t="s">
        <v>141</v>
      </c>
      <c r="K9527" t="s">
        <v>35704</v>
      </c>
      <c r="L9527" t="s">
        <v>35705</v>
      </c>
      <c r="M9527">
        <v>0.74527777699999997</v>
      </c>
      <c r="N9527">
        <v>2</v>
      </c>
      <c r="O9527">
        <v>0</v>
      </c>
      <c r="P9527">
        <v>11</v>
      </c>
      <c r="Q9527">
        <v>173</v>
      </c>
      <c r="R9527">
        <v>1.490556</v>
      </c>
      <c r="S9527">
        <v>0</v>
      </c>
      <c r="T9527">
        <v>8.1980559999999993</v>
      </c>
      <c r="U9527">
        <v>128.933055</v>
      </c>
    </row>
    <row r="9528" spans="1:21" x14ac:dyDescent="0.25">
      <c r="A9528" t="s">
        <v>35706</v>
      </c>
      <c r="B9528">
        <v>1</v>
      </c>
      <c r="C9528" t="s">
        <v>79</v>
      </c>
      <c r="D9528" t="s">
        <v>110</v>
      </c>
      <c r="E9528" t="s">
        <v>2446</v>
      </c>
      <c r="F9528" t="s">
        <v>3423</v>
      </c>
      <c r="G9528" t="s">
        <v>72</v>
      </c>
      <c r="H9528" t="s">
        <v>129</v>
      </c>
      <c r="I9528" t="s">
        <v>22</v>
      </c>
      <c r="J9528" t="s">
        <v>141</v>
      </c>
      <c r="K9528" t="s">
        <v>35707</v>
      </c>
      <c r="L9528" t="s">
        <v>35708</v>
      </c>
      <c r="M9528">
        <v>0.79749999999999999</v>
      </c>
      <c r="N9528">
        <v>0</v>
      </c>
      <c r="O9528">
        <v>0</v>
      </c>
      <c r="P9528">
        <v>1</v>
      </c>
      <c r="Q9528">
        <v>13</v>
      </c>
      <c r="R9528">
        <v>0</v>
      </c>
      <c r="S9528">
        <v>0</v>
      </c>
      <c r="T9528">
        <v>0.79749999999999999</v>
      </c>
      <c r="U9528">
        <v>10.3675</v>
      </c>
    </row>
    <row r="9529" spans="1:21" x14ac:dyDescent="0.25">
      <c r="A9529" t="s">
        <v>35709</v>
      </c>
      <c r="B9529">
        <v>1</v>
      </c>
      <c r="C9529" t="s">
        <v>79</v>
      </c>
      <c r="D9529" t="s">
        <v>110</v>
      </c>
      <c r="E9529" t="s">
        <v>35710</v>
      </c>
      <c r="F9529" t="s">
        <v>4991</v>
      </c>
      <c r="G9529" t="s">
        <v>71</v>
      </c>
      <c r="H9529" t="s">
        <v>129</v>
      </c>
      <c r="I9529" t="s">
        <v>22</v>
      </c>
      <c r="J9529" t="s">
        <v>141</v>
      </c>
      <c r="K9529" t="s">
        <v>35711</v>
      </c>
      <c r="L9529" t="s">
        <v>35712</v>
      </c>
      <c r="M9529">
        <v>0.94222222200000005</v>
      </c>
      <c r="N9529">
        <v>0</v>
      </c>
      <c r="O9529">
        <v>2</v>
      </c>
      <c r="P9529">
        <v>0</v>
      </c>
      <c r="Q9529">
        <v>0</v>
      </c>
      <c r="R9529">
        <v>0</v>
      </c>
      <c r="S9529">
        <v>1.884444</v>
      </c>
      <c r="T9529">
        <v>0</v>
      </c>
      <c r="U9529">
        <v>0</v>
      </c>
    </row>
    <row r="9530" spans="1:21" x14ac:dyDescent="0.25">
      <c r="A9530" t="s">
        <v>35713</v>
      </c>
      <c r="B9530">
        <v>1</v>
      </c>
      <c r="C9530" t="s">
        <v>79</v>
      </c>
      <c r="D9530" t="s">
        <v>110</v>
      </c>
      <c r="E9530" t="s">
        <v>35714</v>
      </c>
      <c r="F9530" t="s">
        <v>140</v>
      </c>
      <c r="G9530" t="s">
        <v>72</v>
      </c>
      <c r="H9530" t="s">
        <v>129</v>
      </c>
      <c r="I9530" t="s">
        <v>22</v>
      </c>
      <c r="J9530" t="s">
        <v>141</v>
      </c>
      <c r="K9530" t="s">
        <v>3368</v>
      </c>
      <c r="L9530" t="s">
        <v>35715</v>
      </c>
      <c r="M9530">
        <v>0.186388888</v>
      </c>
      <c r="N9530">
        <v>12</v>
      </c>
      <c r="O9530">
        <v>1419</v>
      </c>
      <c r="P9530">
        <v>57</v>
      </c>
      <c r="Q9530">
        <v>592</v>
      </c>
      <c r="R9530">
        <v>2.2366670000000002</v>
      </c>
      <c r="S9530">
        <v>264.48583200000002</v>
      </c>
      <c r="T9530">
        <v>10.624167</v>
      </c>
      <c r="U9530">
        <v>110.34222200000001</v>
      </c>
    </row>
    <row r="9531" spans="1:21" x14ac:dyDescent="0.25">
      <c r="A9531" t="s">
        <v>35716</v>
      </c>
      <c r="B9531">
        <v>1</v>
      </c>
      <c r="C9531" t="s">
        <v>79</v>
      </c>
      <c r="D9531" t="s">
        <v>110</v>
      </c>
      <c r="E9531" t="s">
        <v>35717</v>
      </c>
      <c r="F9531" t="s">
        <v>128</v>
      </c>
      <c r="G9531" t="s">
        <v>72</v>
      </c>
      <c r="H9531" t="s">
        <v>129</v>
      </c>
      <c r="I9531" t="s">
        <v>22</v>
      </c>
      <c r="J9531" t="s">
        <v>130</v>
      </c>
      <c r="K9531" t="s">
        <v>35718</v>
      </c>
      <c r="L9531" t="s">
        <v>35719</v>
      </c>
      <c r="M9531">
        <v>0.16666666599999999</v>
      </c>
      <c r="N9531">
        <v>2</v>
      </c>
      <c r="O9531">
        <v>47</v>
      </c>
      <c r="P9531">
        <v>29</v>
      </c>
      <c r="Q9531">
        <v>161</v>
      </c>
      <c r="R9531">
        <v>0.33333299999999999</v>
      </c>
      <c r="S9531">
        <v>7.8333329999999997</v>
      </c>
      <c r="T9531">
        <v>4.8333329999999997</v>
      </c>
      <c r="U9531">
        <v>26.833333</v>
      </c>
    </row>
    <row r="9532" spans="1:21" x14ac:dyDescent="0.25">
      <c r="A9532" t="s">
        <v>35720</v>
      </c>
      <c r="B9532">
        <v>1</v>
      </c>
      <c r="C9532" t="s">
        <v>79</v>
      </c>
      <c r="D9532" t="s">
        <v>110</v>
      </c>
      <c r="E9532" t="s">
        <v>35721</v>
      </c>
      <c r="F9532" t="s">
        <v>6310</v>
      </c>
      <c r="G9532" t="s">
        <v>71</v>
      </c>
      <c r="H9532" t="s">
        <v>129</v>
      </c>
      <c r="I9532" t="s">
        <v>22</v>
      </c>
      <c r="J9532" t="s">
        <v>141</v>
      </c>
      <c r="K9532" t="s">
        <v>35722</v>
      </c>
      <c r="L9532" t="s">
        <v>35723</v>
      </c>
      <c r="M9532">
        <v>0.63194444400000005</v>
      </c>
      <c r="N9532">
        <v>1</v>
      </c>
      <c r="O9532">
        <v>80</v>
      </c>
      <c r="P9532">
        <v>0</v>
      </c>
      <c r="Q9532">
        <v>0</v>
      </c>
      <c r="R9532">
        <v>0.63194399999999995</v>
      </c>
      <c r="S9532">
        <v>50.555556000000003</v>
      </c>
      <c r="T9532">
        <v>0</v>
      </c>
      <c r="U9532">
        <v>0</v>
      </c>
    </row>
    <row r="9533" spans="1:21" x14ac:dyDescent="0.25">
      <c r="A9533" t="s">
        <v>35724</v>
      </c>
      <c r="B9533">
        <v>1</v>
      </c>
      <c r="C9533" t="s">
        <v>79</v>
      </c>
      <c r="D9533" t="s">
        <v>110</v>
      </c>
      <c r="E9533" t="s">
        <v>35725</v>
      </c>
      <c r="F9533" t="s">
        <v>2199</v>
      </c>
      <c r="G9533" t="s">
        <v>71</v>
      </c>
      <c r="H9533" t="s">
        <v>129</v>
      </c>
      <c r="I9533" t="s">
        <v>22</v>
      </c>
      <c r="J9533" t="s">
        <v>141</v>
      </c>
      <c r="K9533" t="s">
        <v>35726</v>
      </c>
      <c r="L9533" t="s">
        <v>35727</v>
      </c>
      <c r="M9533">
        <v>0.69777777699999999</v>
      </c>
      <c r="N9533">
        <v>0</v>
      </c>
      <c r="O9533">
        <v>1</v>
      </c>
      <c r="P9533">
        <v>0</v>
      </c>
      <c r="Q9533">
        <v>0</v>
      </c>
      <c r="R9533">
        <v>0</v>
      </c>
      <c r="S9533">
        <v>0.69777800000000001</v>
      </c>
      <c r="T9533">
        <v>0</v>
      </c>
      <c r="U9533">
        <v>0</v>
      </c>
    </row>
    <row r="9534" spans="1:21" x14ac:dyDescent="0.25">
      <c r="A9534" t="s">
        <v>35728</v>
      </c>
      <c r="B9534">
        <v>1</v>
      </c>
      <c r="C9534" t="s">
        <v>79</v>
      </c>
      <c r="D9534" t="s">
        <v>110</v>
      </c>
      <c r="E9534" t="s">
        <v>35729</v>
      </c>
      <c r="F9534" t="s">
        <v>4991</v>
      </c>
      <c r="G9534" t="s">
        <v>71</v>
      </c>
      <c r="H9534" t="s">
        <v>129</v>
      </c>
      <c r="I9534" t="s">
        <v>22</v>
      </c>
      <c r="J9534" t="s">
        <v>141</v>
      </c>
      <c r="K9534" t="s">
        <v>35730</v>
      </c>
      <c r="L9534" t="s">
        <v>35731</v>
      </c>
      <c r="M9534">
        <v>3.4527777770000001</v>
      </c>
      <c r="N9534">
        <v>0</v>
      </c>
      <c r="O9534">
        <v>2</v>
      </c>
      <c r="P9534">
        <v>0</v>
      </c>
      <c r="Q9534">
        <v>0</v>
      </c>
      <c r="R9534">
        <v>0</v>
      </c>
      <c r="S9534">
        <v>6.9055559999999998</v>
      </c>
      <c r="T9534">
        <v>0</v>
      </c>
      <c r="U9534">
        <v>0</v>
      </c>
    </row>
    <row r="9535" spans="1:21" x14ac:dyDescent="0.25">
      <c r="A9535" t="s">
        <v>35732</v>
      </c>
      <c r="B9535">
        <v>1</v>
      </c>
      <c r="C9535" t="s">
        <v>79</v>
      </c>
      <c r="D9535" t="s">
        <v>110</v>
      </c>
      <c r="E9535" t="s">
        <v>35733</v>
      </c>
      <c r="F9535" t="s">
        <v>4991</v>
      </c>
      <c r="G9535" t="s">
        <v>71</v>
      </c>
      <c r="H9535" t="s">
        <v>129</v>
      </c>
      <c r="I9535" t="s">
        <v>22</v>
      </c>
      <c r="J9535" t="s">
        <v>141</v>
      </c>
      <c r="K9535" t="s">
        <v>35734</v>
      </c>
      <c r="L9535" t="s">
        <v>35735</v>
      </c>
      <c r="M9535">
        <v>1.478611111</v>
      </c>
      <c r="N9535">
        <v>0</v>
      </c>
      <c r="O9535">
        <v>1</v>
      </c>
      <c r="P9535">
        <v>0</v>
      </c>
      <c r="Q9535">
        <v>0</v>
      </c>
      <c r="R9535">
        <v>0</v>
      </c>
      <c r="S9535">
        <v>1.4786109999999999</v>
      </c>
      <c r="T9535">
        <v>0</v>
      </c>
      <c r="U9535">
        <v>0</v>
      </c>
    </row>
    <row r="9536" spans="1:21" x14ac:dyDescent="0.25">
      <c r="A9536" t="s">
        <v>35736</v>
      </c>
      <c r="B9536">
        <v>1</v>
      </c>
      <c r="C9536" t="s">
        <v>79</v>
      </c>
      <c r="D9536" t="s">
        <v>110</v>
      </c>
      <c r="E9536" t="s">
        <v>35737</v>
      </c>
      <c r="F9536" t="s">
        <v>5110</v>
      </c>
      <c r="G9536" t="s">
        <v>72</v>
      </c>
      <c r="H9536" t="s">
        <v>129</v>
      </c>
      <c r="I9536" t="s">
        <v>22</v>
      </c>
      <c r="J9536" t="s">
        <v>141</v>
      </c>
      <c r="K9536" t="s">
        <v>35738</v>
      </c>
      <c r="L9536" t="s">
        <v>35739</v>
      </c>
      <c r="M9536">
        <v>1.642222222</v>
      </c>
      <c r="N9536">
        <v>3</v>
      </c>
      <c r="O9536">
        <v>337</v>
      </c>
      <c r="P9536">
        <v>4</v>
      </c>
      <c r="Q9536">
        <v>40</v>
      </c>
      <c r="R9536">
        <v>4.9266670000000001</v>
      </c>
      <c r="S9536">
        <v>553.42888900000003</v>
      </c>
      <c r="T9536">
        <v>6.5688890000000004</v>
      </c>
      <c r="U9536">
        <v>65.688889000000003</v>
      </c>
    </row>
    <row r="9537" spans="1:21" x14ac:dyDescent="0.25">
      <c r="A9537" t="s">
        <v>35740</v>
      </c>
      <c r="B9537">
        <v>1</v>
      </c>
      <c r="C9537" t="s">
        <v>79</v>
      </c>
      <c r="D9537" t="s">
        <v>110</v>
      </c>
      <c r="E9537" t="s">
        <v>35714</v>
      </c>
      <c r="F9537" t="s">
        <v>140</v>
      </c>
      <c r="G9537" t="s">
        <v>72</v>
      </c>
      <c r="H9537" t="s">
        <v>129</v>
      </c>
      <c r="I9537" t="s">
        <v>22</v>
      </c>
      <c r="J9537" t="s">
        <v>141</v>
      </c>
      <c r="K9537" t="s">
        <v>35741</v>
      </c>
      <c r="L9537" t="s">
        <v>35742</v>
      </c>
      <c r="M9537">
        <v>1.622222222</v>
      </c>
      <c r="N9537">
        <v>12</v>
      </c>
      <c r="O9537">
        <v>1419</v>
      </c>
      <c r="P9537">
        <v>57</v>
      </c>
      <c r="Q9537">
        <v>592</v>
      </c>
      <c r="R9537">
        <v>19.466667000000001</v>
      </c>
      <c r="S9537">
        <v>2301.9333329999999</v>
      </c>
      <c r="T9537">
        <v>92.466667000000001</v>
      </c>
      <c r="U9537">
        <v>960.35555499999998</v>
      </c>
    </row>
    <row r="9538" spans="1:21" x14ac:dyDescent="0.25">
      <c r="A9538" t="s">
        <v>35743</v>
      </c>
      <c r="B9538">
        <v>1</v>
      </c>
      <c r="C9538" t="s">
        <v>79</v>
      </c>
      <c r="D9538" t="s">
        <v>110</v>
      </c>
      <c r="E9538" t="s">
        <v>35744</v>
      </c>
      <c r="F9538" t="s">
        <v>5012</v>
      </c>
      <c r="G9538" t="s">
        <v>72</v>
      </c>
      <c r="H9538" t="s">
        <v>129</v>
      </c>
      <c r="I9538" t="s">
        <v>22</v>
      </c>
      <c r="J9538" t="s">
        <v>141</v>
      </c>
      <c r="K9538" t="s">
        <v>35745</v>
      </c>
      <c r="L9538" t="s">
        <v>35746</v>
      </c>
      <c r="M9538">
        <v>1.7594444440000001</v>
      </c>
      <c r="N9538">
        <v>0</v>
      </c>
      <c r="O9538">
        <v>0</v>
      </c>
      <c r="P9538">
        <v>2</v>
      </c>
      <c r="Q9538">
        <v>27</v>
      </c>
      <c r="R9538">
        <v>0</v>
      </c>
      <c r="S9538">
        <v>0</v>
      </c>
      <c r="T9538">
        <v>3.5188890000000002</v>
      </c>
      <c r="U9538">
        <v>47.505000000000003</v>
      </c>
    </row>
    <row r="9539" spans="1:21" x14ac:dyDescent="0.25">
      <c r="A9539" t="s">
        <v>35747</v>
      </c>
      <c r="B9539">
        <v>1</v>
      </c>
      <c r="C9539" t="s">
        <v>79</v>
      </c>
      <c r="D9539" t="s">
        <v>110</v>
      </c>
      <c r="E9539" t="s">
        <v>35714</v>
      </c>
      <c r="F9539" t="s">
        <v>140</v>
      </c>
      <c r="G9539" t="s">
        <v>72</v>
      </c>
      <c r="H9539" t="s">
        <v>129</v>
      </c>
      <c r="I9539" t="s">
        <v>22</v>
      </c>
      <c r="J9539" t="s">
        <v>141</v>
      </c>
      <c r="K9539" t="s">
        <v>35748</v>
      </c>
      <c r="L9539" t="s">
        <v>35749</v>
      </c>
      <c r="M9539">
        <v>1.417777777</v>
      </c>
      <c r="N9539">
        <v>0</v>
      </c>
      <c r="O9539">
        <v>0</v>
      </c>
      <c r="P9539">
        <v>1</v>
      </c>
      <c r="Q9539">
        <v>75</v>
      </c>
      <c r="R9539">
        <v>0</v>
      </c>
      <c r="S9539">
        <v>0</v>
      </c>
      <c r="T9539">
        <v>1.417778</v>
      </c>
      <c r="U9539">
        <v>106.333333</v>
      </c>
    </row>
    <row r="9540" spans="1:21" x14ac:dyDescent="0.25">
      <c r="A9540" t="s">
        <v>35750</v>
      </c>
      <c r="B9540">
        <v>1</v>
      </c>
      <c r="C9540" t="s">
        <v>79</v>
      </c>
      <c r="D9540" t="s">
        <v>110</v>
      </c>
      <c r="E9540" t="s">
        <v>35714</v>
      </c>
      <c r="F9540" t="s">
        <v>6570</v>
      </c>
      <c r="G9540" t="s">
        <v>72</v>
      </c>
      <c r="H9540" t="s">
        <v>129</v>
      </c>
      <c r="I9540" t="s">
        <v>22</v>
      </c>
      <c r="J9540" t="s">
        <v>141</v>
      </c>
      <c r="K9540" t="s">
        <v>5611</v>
      </c>
      <c r="L9540" t="s">
        <v>35751</v>
      </c>
      <c r="M9540">
        <v>0.52055555499999995</v>
      </c>
      <c r="N9540">
        <v>12</v>
      </c>
      <c r="O9540">
        <v>1419</v>
      </c>
      <c r="P9540">
        <v>57</v>
      </c>
      <c r="Q9540">
        <v>592</v>
      </c>
      <c r="R9540">
        <v>6.2466670000000004</v>
      </c>
      <c r="S9540">
        <v>738.66833299999996</v>
      </c>
      <c r="T9540">
        <v>29.671666999999999</v>
      </c>
      <c r="U9540">
        <v>308.16888899999998</v>
      </c>
    </row>
    <row r="9541" spans="1:21" x14ac:dyDescent="0.25">
      <c r="A9541" t="s">
        <v>35752</v>
      </c>
      <c r="B9541">
        <v>1</v>
      </c>
      <c r="C9541" t="s">
        <v>79</v>
      </c>
      <c r="D9541" t="s">
        <v>110</v>
      </c>
      <c r="E9541" t="s">
        <v>35753</v>
      </c>
      <c r="F9541" t="s">
        <v>5513</v>
      </c>
      <c r="G9541" t="s">
        <v>71</v>
      </c>
      <c r="H9541" t="s">
        <v>129</v>
      </c>
      <c r="I9541" t="s">
        <v>22</v>
      </c>
      <c r="J9541" t="s">
        <v>141</v>
      </c>
      <c r="K9541" t="s">
        <v>35754</v>
      </c>
      <c r="L9541" t="s">
        <v>35755</v>
      </c>
      <c r="M9541">
        <v>3.3205555549999999</v>
      </c>
      <c r="N9541">
        <v>1</v>
      </c>
      <c r="O9541">
        <v>46</v>
      </c>
      <c r="P9541">
        <v>0</v>
      </c>
      <c r="Q9541">
        <v>2</v>
      </c>
      <c r="R9541">
        <v>3.3205559999999998</v>
      </c>
      <c r="S9541">
        <v>152.74555599999999</v>
      </c>
      <c r="T9541">
        <v>0</v>
      </c>
      <c r="U9541">
        <v>6.6411110000000004</v>
      </c>
    </row>
    <row r="9542" spans="1:21" x14ac:dyDescent="0.25">
      <c r="A9542" t="s">
        <v>35756</v>
      </c>
      <c r="B9542">
        <v>1</v>
      </c>
      <c r="C9542" t="s">
        <v>79</v>
      </c>
      <c r="D9542" t="s">
        <v>110</v>
      </c>
      <c r="E9542" t="s">
        <v>35757</v>
      </c>
      <c r="F9542" t="s">
        <v>140</v>
      </c>
      <c r="G9542" t="s">
        <v>72</v>
      </c>
      <c r="H9542" t="s">
        <v>129</v>
      </c>
      <c r="I9542" t="s">
        <v>22</v>
      </c>
      <c r="J9542" t="s">
        <v>141</v>
      </c>
      <c r="K9542" t="s">
        <v>35758</v>
      </c>
      <c r="L9542" t="s">
        <v>35759</v>
      </c>
      <c r="M9542">
        <v>0.60861111099999998</v>
      </c>
      <c r="N9542">
        <v>12</v>
      </c>
      <c r="O9542">
        <v>1419</v>
      </c>
      <c r="P9542">
        <v>57</v>
      </c>
      <c r="Q9542">
        <v>592</v>
      </c>
      <c r="R9542">
        <v>7.3033330000000003</v>
      </c>
      <c r="S9542">
        <v>863.61916699999995</v>
      </c>
      <c r="T9542">
        <v>34.690832999999998</v>
      </c>
      <c r="U9542">
        <v>360.29777799999999</v>
      </c>
    </row>
    <row r="9543" spans="1:21" x14ac:dyDescent="0.25">
      <c r="A9543" t="s">
        <v>35760</v>
      </c>
      <c r="B9543">
        <v>1</v>
      </c>
      <c r="C9543" t="s">
        <v>79</v>
      </c>
      <c r="D9543" t="s">
        <v>110</v>
      </c>
      <c r="E9543" t="s">
        <v>35761</v>
      </c>
      <c r="F9543" t="s">
        <v>3423</v>
      </c>
      <c r="G9543" t="s">
        <v>72</v>
      </c>
      <c r="H9543" t="s">
        <v>129</v>
      </c>
      <c r="I9543" t="s">
        <v>22</v>
      </c>
      <c r="J9543" t="s">
        <v>141</v>
      </c>
      <c r="K9543" t="s">
        <v>35762</v>
      </c>
      <c r="L9543" t="s">
        <v>35763</v>
      </c>
      <c r="M9543">
        <v>0.68277777699999997</v>
      </c>
      <c r="N9543">
        <v>0</v>
      </c>
      <c r="O9543">
        <v>0</v>
      </c>
      <c r="P9543">
        <v>1</v>
      </c>
      <c r="Q9543">
        <v>0</v>
      </c>
      <c r="R9543">
        <v>0</v>
      </c>
      <c r="S9543">
        <v>0</v>
      </c>
      <c r="T9543">
        <v>0.682778</v>
      </c>
      <c r="U9543">
        <v>0</v>
      </c>
    </row>
    <row r="9544" spans="1:21" x14ac:dyDescent="0.25">
      <c r="A9544" t="s">
        <v>35764</v>
      </c>
      <c r="B9544">
        <v>1</v>
      </c>
      <c r="C9544" t="s">
        <v>79</v>
      </c>
      <c r="D9544" t="s">
        <v>110</v>
      </c>
      <c r="E9544" t="s">
        <v>35765</v>
      </c>
      <c r="F9544" t="s">
        <v>4991</v>
      </c>
      <c r="G9544" t="s">
        <v>71</v>
      </c>
      <c r="H9544" t="s">
        <v>129</v>
      </c>
      <c r="I9544" t="s">
        <v>22</v>
      </c>
      <c r="J9544" t="s">
        <v>141</v>
      </c>
      <c r="K9544" t="s">
        <v>35766</v>
      </c>
      <c r="L9544" t="s">
        <v>35767</v>
      </c>
      <c r="M9544">
        <v>1.6616666659999999</v>
      </c>
      <c r="N9544">
        <v>0</v>
      </c>
      <c r="O9544">
        <v>1</v>
      </c>
      <c r="P9544">
        <v>0</v>
      </c>
      <c r="Q9544">
        <v>0</v>
      </c>
      <c r="R9544">
        <v>0</v>
      </c>
      <c r="S9544">
        <v>1.661667</v>
      </c>
      <c r="T9544">
        <v>0</v>
      </c>
      <c r="U9544">
        <v>0</v>
      </c>
    </row>
    <row r="9545" spans="1:21" x14ac:dyDescent="0.25">
      <c r="A9545" t="s">
        <v>35768</v>
      </c>
      <c r="B9545">
        <v>1</v>
      </c>
      <c r="C9545" t="s">
        <v>79</v>
      </c>
      <c r="D9545" t="s">
        <v>112</v>
      </c>
      <c r="E9545" t="s">
        <v>35769</v>
      </c>
      <c r="F9545" t="s">
        <v>4986</v>
      </c>
      <c r="G9545" t="s">
        <v>71</v>
      </c>
      <c r="H9545" t="s">
        <v>129</v>
      </c>
      <c r="I9545" t="s">
        <v>22</v>
      </c>
      <c r="J9545" t="s">
        <v>141</v>
      </c>
      <c r="K9545" t="s">
        <v>35770</v>
      </c>
      <c r="L9545" t="s">
        <v>35771</v>
      </c>
      <c r="M9545">
        <v>1.728611111</v>
      </c>
      <c r="N9545">
        <v>0</v>
      </c>
      <c r="O9545">
        <v>30</v>
      </c>
      <c r="P9545">
        <v>0</v>
      </c>
      <c r="Q9545">
        <v>0</v>
      </c>
      <c r="R9545">
        <v>0</v>
      </c>
      <c r="S9545">
        <v>51.858333000000002</v>
      </c>
      <c r="T9545">
        <v>0</v>
      </c>
      <c r="U9545">
        <v>0</v>
      </c>
    </row>
    <row r="9546" spans="1:21" x14ac:dyDescent="0.25">
      <c r="A9546" t="s">
        <v>35772</v>
      </c>
      <c r="B9546">
        <v>1</v>
      </c>
      <c r="C9546" t="s">
        <v>79</v>
      </c>
      <c r="D9546" t="s">
        <v>112</v>
      </c>
      <c r="E9546" t="s">
        <v>35773</v>
      </c>
      <c r="F9546" t="s">
        <v>140</v>
      </c>
      <c r="G9546" t="s">
        <v>72</v>
      </c>
      <c r="H9546" t="s">
        <v>129</v>
      </c>
      <c r="I9546" t="s">
        <v>22</v>
      </c>
      <c r="J9546" t="s">
        <v>141</v>
      </c>
      <c r="K9546" t="s">
        <v>35774</v>
      </c>
      <c r="L9546" t="s">
        <v>35775</v>
      </c>
      <c r="M9546">
        <v>0.898888888</v>
      </c>
      <c r="N9546">
        <v>0</v>
      </c>
      <c r="O9546">
        <v>0</v>
      </c>
      <c r="P9546">
        <v>75</v>
      </c>
      <c r="Q9546">
        <v>2732</v>
      </c>
      <c r="R9546">
        <v>0</v>
      </c>
      <c r="S9546">
        <v>0</v>
      </c>
      <c r="T9546">
        <v>67.416667000000004</v>
      </c>
      <c r="U9546">
        <v>2455.7644420000001</v>
      </c>
    </row>
    <row r="9547" spans="1:21" x14ac:dyDescent="0.25">
      <c r="A9547" t="s">
        <v>35776</v>
      </c>
      <c r="B9547">
        <v>1</v>
      </c>
      <c r="C9547" t="s">
        <v>79</v>
      </c>
      <c r="D9547" t="s">
        <v>112</v>
      </c>
      <c r="E9547" t="s">
        <v>35777</v>
      </c>
      <c r="F9547" t="s">
        <v>4986</v>
      </c>
      <c r="G9547" t="s">
        <v>71</v>
      </c>
      <c r="H9547" t="s">
        <v>129</v>
      </c>
      <c r="I9547" t="s">
        <v>22</v>
      </c>
      <c r="J9547" t="s">
        <v>141</v>
      </c>
      <c r="K9547" t="s">
        <v>35778</v>
      </c>
      <c r="L9547" t="s">
        <v>35779</v>
      </c>
      <c r="M9547">
        <v>1.8186111110000001</v>
      </c>
      <c r="N9547">
        <v>0</v>
      </c>
      <c r="O9547">
        <v>0</v>
      </c>
      <c r="P9547">
        <v>0</v>
      </c>
      <c r="Q9547">
        <v>5</v>
      </c>
      <c r="R9547">
        <v>0</v>
      </c>
      <c r="S9547">
        <v>0</v>
      </c>
      <c r="T9547">
        <v>0</v>
      </c>
      <c r="U9547">
        <v>9.0930560000000007</v>
      </c>
    </row>
    <row r="9548" spans="1:21" x14ac:dyDescent="0.25">
      <c r="A9548" t="s">
        <v>35780</v>
      </c>
      <c r="B9548">
        <v>1</v>
      </c>
      <c r="C9548" t="s">
        <v>79</v>
      </c>
      <c r="D9548" t="s">
        <v>112</v>
      </c>
      <c r="E9548" t="s">
        <v>35781</v>
      </c>
      <c r="F9548" t="s">
        <v>4986</v>
      </c>
      <c r="G9548" t="s">
        <v>71</v>
      </c>
      <c r="H9548" t="s">
        <v>129</v>
      </c>
      <c r="I9548" t="s">
        <v>22</v>
      </c>
      <c r="J9548" t="s">
        <v>141</v>
      </c>
      <c r="K9548" t="s">
        <v>35782</v>
      </c>
      <c r="L9548" t="s">
        <v>35783</v>
      </c>
      <c r="M9548">
        <v>1.3844444440000001</v>
      </c>
      <c r="N9548">
        <v>0</v>
      </c>
      <c r="O9548">
        <v>0</v>
      </c>
      <c r="P9548">
        <v>0</v>
      </c>
      <c r="Q9548">
        <v>12</v>
      </c>
      <c r="R9548">
        <v>0</v>
      </c>
      <c r="S9548">
        <v>0</v>
      </c>
      <c r="T9548">
        <v>0</v>
      </c>
      <c r="U9548">
        <v>16.613333000000001</v>
      </c>
    </row>
    <row r="9549" spans="1:21" x14ac:dyDescent="0.25">
      <c r="A9549" t="s">
        <v>35784</v>
      </c>
      <c r="B9549">
        <v>1</v>
      </c>
      <c r="C9549" t="s">
        <v>79</v>
      </c>
      <c r="D9549" t="s">
        <v>112</v>
      </c>
      <c r="E9549" t="s">
        <v>35785</v>
      </c>
      <c r="F9549" t="s">
        <v>140</v>
      </c>
      <c r="G9549" t="s">
        <v>72</v>
      </c>
      <c r="H9549" t="s">
        <v>129</v>
      </c>
      <c r="I9549" t="s">
        <v>22</v>
      </c>
      <c r="J9549" t="s">
        <v>141</v>
      </c>
      <c r="K9549" t="s">
        <v>35786</v>
      </c>
      <c r="L9549" t="s">
        <v>35787</v>
      </c>
      <c r="M9549">
        <v>2.094166666</v>
      </c>
      <c r="N9549">
        <v>0</v>
      </c>
      <c r="O9549">
        <v>0</v>
      </c>
      <c r="P9549">
        <v>2</v>
      </c>
      <c r="Q9549">
        <v>146</v>
      </c>
      <c r="R9549">
        <v>0</v>
      </c>
      <c r="S9549">
        <v>0</v>
      </c>
      <c r="T9549">
        <v>4.1883330000000001</v>
      </c>
      <c r="U9549">
        <v>305.748333</v>
      </c>
    </row>
    <row r="9550" spans="1:21" x14ac:dyDescent="0.25">
      <c r="A9550" t="s">
        <v>35788</v>
      </c>
      <c r="B9550">
        <v>1</v>
      </c>
      <c r="C9550" t="s">
        <v>79</v>
      </c>
      <c r="D9550" t="s">
        <v>112</v>
      </c>
      <c r="E9550" t="s">
        <v>35789</v>
      </c>
      <c r="F9550" t="s">
        <v>4986</v>
      </c>
      <c r="G9550" t="s">
        <v>71</v>
      </c>
      <c r="H9550" t="s">
        <v>129</v>
      </c>
      <c r="I9550" t="s">
        <v>22</v>
      </c>
      <c r="J9550" t="s">
        <v>141</v>
      </c>
      <c r="K9550" t="s">
        <v>35790</v>
      </c>
      <c r="L9550" t="s">
        <v>35791</v>
      </c>
      <c r="M9550">
        <v>5.8447222219999997</v>
      </c>
      <c r="N9550">
        <v>0</v>
      </c>
      <c r="O9550">
        <v>0</v>
      </c>
      <c r="P9550">
        <v>0</v>
      </c>
      <c r="Q9550">
        <v>4</v>
      </c>
      <c r="R9550">
        <v>0</v>
      </c>
      <c r="S9550">
        <v>0</v>
      </c>
      <c r="T9550">
        <v>0</v>
      </c>
      <c r="U9550">
        <v>23.378889000000001</v>
      </c>
    </row>
    <row r="9551" spans="1:21" x14ac:dyDescent="0.25">
      <c r="A9551" t="s">
        <v>35792</v>
      </c>
      <c r="B9551">
        <v>1</v>
      </c>
      <c r="C9551" t="s">
        <v>79</v>
      </c>
      <c r="D9551" t="s">
        <v>112</v>
      </c>
      <c r="E9551" t="s">
        <v>35793</v>
      </c>
      <c r="F9551" t="s">
        <v>4996</v>
      </c>
      <c r="G9551" t="s">
        <v>71</v>
      </c>
      <c r="H9551" t="s">
        <v>129</v>
      </c>
      <c r="I9551" t="s">
        <v>22</v>
      </c>
      <c r="J9551" t="s">
        <v>141</v>
      </c>
      <c r="K9551" t="s">
        <v>35794</v>
      </c>
      <c r="L9551" t="s">
        <v>35795</v>
      </c>
      <c r="M9551">
        <v>3.739166666</v>
      </c>
      <c r="N9551">
        <v>0</v>
      </c>
      <c r="O9551">
        <v>0</v>
      </c>
      <c r="P9551">
        <v>0</v>
      </c>
      <c r="Q9551">
        <v>25</v>
      </c>
      <c r="R9551">
        <v>0</v>
      </c>
      <c r="S9551">
        <v>0</v>
      </c>
      <c r="T9551">
        <v>0</v>
      </c>
      <c r="U9551">
        <v>93.479167000000004</v>
      </c>
    </row>
    <row r="9552" spans="1:21" x14ac:dyDescent="0.25">
      <c r="A9552" t="s">
        <v>35796</v>
      </c>
      <c r="B9552">
        <v>1</v>
      </c>
      <c r="C9552" t="s">
        <v>79</v>
      </c>
      <c r="D9552" t="s">
        <v>112</v>
      </c>
      <c r="E9552" t="s">
        <v>35785</v>
      </c>
      <c r="F9552" t="s">
        <v>140</v>
      </c>
      <c r="G9552" t="s">
        <v>72</v>
      </c>
      <c r="H9552" t="s">
        <v>129</v>
      </c>
      <c r="I9552" t="s">
        <v>22</v>
      </c>
      <c r="J9552" t="s">
        <v>141</v>
      </c>
      <c r="K9552" t="s">
        <v>35797</v>
      </c>
      <c r="L9552" t="s">
        <v>35798</v>
      </c>
      <c r="M9552">
        <v>1.8133333330000001</v>
      </c>
      <c r="N9552">
        <v>0</v>
      </c>
      <c r="O9552">
        <v>0</v>
      </c>
      <c r="P9552">
        <v>2</v>
      </c>
      <c r="Q9552">
        <v>146</v>
      </c>
      <c r="R9552">
        <v>0</v>
      </c>
      <c r="S9552">
        <v>0</v>
      </c>
      <c r="T9552">
        <v>3.6266669999999999</v>
      </c>
      <c r="U9552">
        <v>264.746667</v>
      </c>
    </row>
    <row r="9553" spans="1:21" x14ac:dyDescent="0.25">
      <c r="A9553" t="s">
        <v>35799</v>
      </c>
      <c r="B9553">
        <v>1</v>
      </c>
      <c r="C9553" t="s">
        <v>79</v>
      </c>
      <c r="D9553" t="s">
        <v>112</v>
      </c>
      <c r="E9553" t="s">
        <v>35800</v>
      </c>
      <c r="F9553" t="s">
        <v>128</v>
      </c>
      <c r="G9553" t="s">
        <v>72</v>
      </c>
      <c r="H9553" t="s">
        <v>129</v>
      </c>
      <c r="I9553" t="s">
        <v>22</v>
      </c>
      <c r="J9553" t="s">
        <v>130</v>
      </c>
      <c r="K9553" t="s">
        <v>35801</v>
      </c>
      <c r="L9553" t="s">
        <v>35802</v>
      </c>
      <c r="M9553">
        <v>7.8372222220000003</v>
      </c>
      <c r="N9553">
        <v>0</v>
      </c>
      <c r="O9553">
        <v>0</v>
      </c>
      <c r="P9553">
        <v>1</v>
      </c>
      <c r="Q9553">
        <v>27</v>
      </c>
      <c r="R9553">
        <v>0</v>
      </c>
      <c r="S9553">
        <v>0</v>
      </c>
      <c r="T9553">
        <v>7.8372219999999997</v>
      </c>
      <c r="U9553">
        <v>211.60499999999999</v>
      </c>
    </row>
    <row r="9554" spans="1:21" x14ac:dyDescent="0.25">
      <c r="A9554" t="s">
        <v>35803</v>
      </c>
      <c r="B9554">
        <v>1</v>
      </c>
      <c r="C9554" t="s">
        <v>78</v>
      </c>
      <c r="D9554" t="s">
        <v>81</v>
      </c>
      <c r="E9554" t="s">
        <v>35804</v>
      </c>
      <c r="F9554" t="s">
        <v>4991</v>
      </c>
      <c r="G9554" t="s">
        <v>71</v>
      </c>
      <c r="H9554" t="s">
        <v>129</v>
      </c>
      <c r="I9554" t="s">
        <v>22</v>
      </c>
      <c r="J9554" t="s">
        <v>141</v>
      </c>
      <c r="K9554" t="s">
        <v>35805</v>
      </c>
      <c r="L9554" t="s">
        <v>35806</v>
      </c>
      <c r="M9554">
        <v>4.9741666660000003</v>
      </c>
      <c r="N9554">
        <v>0</v>
      </c>
      <c r="O9554">
        <v>0</v>
      </c>
      <c r="P9554">
        <v>0</v>
      </c>
      <c r="Q9554">
        <v>1</v>
      </c>
      <c r="R9554">
        <v>0</v>
      </c>
      <c r="S9554">
        <v>0</v>
      </c>
      <c r="T9554">
        <v>0</v>
      </c>
      <c r="U9554">
        <v>4.9741669999999996</v>
      </c>
    </row>
    <row r="9555" spans="1:21" x14ac:dyDescent="0.25">
      <c r="A9555" t="s">
        <v>35807</v>
      </c>
      <c r="B9555">
        <v>1</v>
      </c>
      <c r="C9555" t="s">
        <v>78</v>
      </c>
      <c r="D9555" t="s">
        <v>91</v>
      </c>
      <c r="E9555" t="s">
        <v>35808</v>
      </c>
      <c r="F9555" t="s">
        <v>4986</v>
      </c>
      <c r="G9555" t="s">
        <v>71</v>
      </c>
      <c r="H9555" t="s">
        <v>129</v>
      </c>
      <c r="I9555" t="s">
        <v>22</v>
      </c>
      <c r="J9555" t="s">
        <v>141</v>
      </c>
      <c r="K9555" t="s">
        <v>35809</v>
      </c>
      <c r="L9555" t="s">
        <v>35810</v>
      </c>
      <c r="M9555">
        <v>2.611111111</v>
      </c>
      <c r="N9555">
        <v>0</v>
      </c>
      <c r="O9555">
        <v>0</v>
      </c>
      <c r="P9555">
        <v>0</v>
      </c>
      <c r="Q9555">
        <v>11</v>
      </c>
      <c r="R9555">
        <v>0</v>
      </c>
      <c r="S9555">
        <v>0</v>
      </c>
      <c r="T9555">
        <v>0</v>
      </c>
      <c r="U9555">
        <v>28.722221999999999</v>
      </c>
    </row>
    <row r="9556" spans="1:21" x14ac:dyDescent="0.25">
      <c r="A9556" t="s">
        <v>35811</v>
      </c>
      <c r="B9556">
        <v>1</v>
      </c>
      <c r="C9556" t="s">
        <v>79</v>
      </c>
      <c r="D9556" t="s">
        <v>117</v>
      </c>
      <c r="E9556" t="s">
        <v>35812</v>
      </c>
      <c r="F9556" t="s">
        <v>140</v>
      </c>
      <c r="G9556" t="s">
        <v>72</v>
      </c>
      <c r="H9556" t="s">
        <v>129</v>
      </c>
      <c r="I9556" t="s">
        <v>22</v>
      </c>
      <c r="J9556" t="s">
        <v>141</v>
      </c>
      <c r="K9556" t="s">
        <v>35813</v>
      </c>
      <c r="L9556" t="s">
        <v>35814</v>
      </c>
      <c r="M9556">
        <v>0.83611111100000002</v>
      </c>
      <c r="N9556">
        <v>14</v>
      </c>
      <c r="O9556">
        <v>598</v>
      </c>
      <c r="P9556">
        <v>298</v>
      </c>
      <c r="Q9556">
        <v>514</v>
      </c>
      <c r="R9556">
        <v>11.705556</v>
      </c>
      <c r="S9556">
        <v>499.99444399999999</v>
      </c>
      <c r="T9556">
        <v>249.16111100000001</v>
      </c>
      <c r="U9556">
        <v>429.76111100000003</v>
      </c>
    </row>
    <row r="9557" spans="1:21" x14ac:dyDescent="0.25">
      <c r="A9557" t="s">
        <v>35815</v>
      </c>
      <c r="B9557">
        <v>1</v>
      </c>
      <c r="C9557" t="s">
        <v>79</v>
      </c>
      <c r="D9557" t="s">
        <v>117</v>
      </c>
      <c r="E9557" t="s">
        <v>35816</v>
      </c>
      <c r="F9557" t="s">
        <v>5012</v>
      </c>
      <c r="G9557" t="s">
        <v>72</v>
      </c>
      <c r="H9557" t="s">
        <v>129</v>
      </c>
      <c r="I9557" t="s">
        <v>22</v>
      </c>
      <c r="J9557" t="s">
        <v>141</v>
      </c>
      <c r="K9557" t="s">
        <v>35817</v>
      </c>
      <c r="L9557" t="s">
        <v>35818</v>
      </c>
      <c r="M9557">
        <v>1.2741666659999999</v>
      </c>
      <c r="N9557">
        <v>0</v>
      </c>
      <c r="O9557">
        <v>0</v>
      </c>
      <c r="P9557">
        <v>0</v>
      </c>
      <c r="Q9557">
        <v>6</v>
      </c>
      <c r="R9557">
        <v>0</v>
      </c>
      <c r="S9557">
        <v>0</v>
      </c>
      <c r="T9557">
        <v>0</v>
      </c>
      <c r="U9557">
        <v>7.6449999999999996</v>
      </c>
    </row>
    <row r="9558" spans="1:21" x14ac:dyDescent="0.25">
      <c r="A9558" t="s">
        <v>35819</v>
      </c>
      <c r="B9558">
        <v>1</v>
      </c>
      <c r="C9558" t="s">
        <v>79</v>
      </c>
      <c r="D9558" t="s">
        <v>117</v>
      </c>
      <c r="E9558" t="s">
        <v>35820</v>
      </c>
      <c r="F9558" t="s">
        <v>4991</v>
      </c>
      <c r="G9558" t="s">
        <v>71</v>
      </c>
      <c r="H9558" t="s">
        <v>129</v>
      </c>
      <c r="I9558" t="s">
        <v>22</v>
      </c>
      <c r="J9558" t="s">
        <v>141</v>
      </c>
      <c r="K9558" t="s">
        <v>35821</v>
      </c>
      <c r="L9558" t="s">
        <v>35822</v>
      </c>
      <c r="M9558">
        <v>1.661944444</v>
      </c>
      <c r="N9558">
        <v>0</v>
      </c>
      <c r="O9558">
        <v>0</v>
      </c>
      <c r="P9558">
        <v>0</v>
      </c>
      <c r="Q9558">
        <v>1</v>
      </c>
      <c r="R9558">
        <v>0</v>
      </c>
      <c r="S9558">
        <v>0</v>
      </c>
      <c r="T9558">
        <v>0</v>
      </c>
      <c r="U9558">
        <v>1.6619440000000001</v>
      </c>
    </row>
    <row r="9559" spans="1:21" x14ac:dyDescent="0.25">
      <c r="A9559" t="s">
        <v>35823</v>
      </c>
      <c r="B9559">
        <v>1</v>
      </c>
      <c r="C9559" t="s">
        <v>79</v>
      </c>
      <c r="D9559" t="s">
        <v>117</v>
      </c>
      <c r="E9559" t="s">
        <v>35816</v>
      </c>
      <c r="F9559" t="s">
        <v>3423</v>
      </c>
      <c r="G9559" t="s">
        <v>72</v>
      </c>
      <c r="H9559" t="s">
        <v>129</v>
      </c>
      <c r="I9559" t="s">
        <v>22</v>
      </c>
      <c r="J9559" t="s">
        <v>141</v>
      </c>
      <c r="K9559" t="s">
        <v>35824</v>
      </c>
      <c r="L9559" t="s">
        <v>35825</v>
      </c>
      <c r="M9559">
        <v>0.85277777700000001</v>
      </c>
      <c r="N9559">
        <v>0</v>
      </c>
      <c r="O9559">
        <v>0</v>
      </c>
      <c r="P9559">
        <v>0</v>
      </c>
      <c r="Q9559">
        <v>6</v>
      </c>
      <c r="R9559">
        <v>0</v>
      </c>
      <c r="S9559">
        <v>0</v>
      </c>
      <c r="T9559">
        <v>0</v>
      </c>
      <c r="U9559">
        <v>5.1166669999999996</v>
      </c>
    </row>
    <row r="9560" spans="1:21" x14ac:dyDescent="0.25">
      <c r="A9560" t="s">
        <v>35826</v>
      </c>
      <c r="B9560">
        <v>1</v>
      </c>
      <c r="C9560" t="s">
        <v>79</v>
      </c>
      <c r="D9560" t="s">
        <v>117</v>
      </c>
      <c r="E9560" t="s">
        <v>35827</v>
      </c>
      <c r="F9560" t="s">
        <v>5012</v>
      </c>
      <c r="G9560" t="s">
        <v>72</v>
      </c>
      <c r="H9560" t="s">
        <v>129</v>
      </c>
      <c r="I9560" t="s">
        <v>22</v>
      </c>
      <c r="J9560" t="s">
        <v>141</v>
      </c>
      <c r="K9560" t="s">
        <v>35828</v>
      </c>
      <c r="L9560" t="s">
        <v>35829</v>
      </c>
      <c r="M9560">
        <v>1.288611111</v>
      </c>
      <c r="N9560">
        <v>0</v>
      </c>
      <c r="O9560">
        <v>0</v>
      </c>
      <c r="P9560">
        <v>0</v>
      </c>
      <c r="Q9560">
        <v>2</v>
      </c>
      <c r="R9560">
        <v>0</v>
      </c>
      <c r="S9560">
        <v>0</v>
      </c>
      <c r="T9560">
        <v>0</v>
      </c>
      <c r="U9560">
        <v>2.5772219999999999</v>
      </c>
    </row>
    <row r="9561" spans="1:21" x14ac:dyDescent="0.25">
      <c r="A9561" t="s">
        <v>35830</v>
      </c>
      <c r="B9561">
        <v>1</v>
      </c>
      <c r="C9561" t="s">
        <v>79</v>
      </c>
      <c r="D9561" t="s">
        <v>117</v>
      </c>
      <c r="E9561" t="s">
        <v>35831</v>
      </c>
      <c r="F9561" t="s">
        <v>3423</v>
      </c>
      <c r="G9561" t="s">
        <v>72</v>
      </c>
      <c r="H9561" t="s">
        <v>129</v>
      </c>
      <c r="I9561" t="s">
        <v>22</v>
      </c>
      <c r="J9561" t="s">
        <v>141</v>
      </c>
      <c r="K9561" t="s">
        <v>35832</v>
      </c>
      <c r="L9561" t="s">
        <v>35833</v>
      </c>
      <c r="M9561">
        <v>3.426388888</v>
      </c>
      <c r="N9561">
        <v>0</v>
      </c>
      <c r="O9561">
        <v>0</v>
      </c>
      <c r="P9561">
        <v>0</v>
      </c>
      <c r="Q9561">
        <v>7</v>
      </c>
      <c r="R9561">
        <v>0</v>
      </c>
      <c r="S9561">
        <v>0</v>
      </c>
      <c r="T9561">
        <v>0</v>
      </c>
      <c r="U9561">
        <v>23.984722000000001</v>
      </c>
    </row>
    <row r="9562" spans="1:21" x14ac:dyDescent="0.25">
      <c r="A9562" t="s">
        <v>35834</v>
      </c>
      <c r="B9562">
        <v>1</v>
      </c>
      <c r="C9562" t="s">
        <v>79</v>
      </c>
      <c r="D9562" t="s">
        <v>117</v>
      </c>
      <c r="E9562" t="s">
        <v>35835</v>
      </c>
      <c r="F9562" t="s">
        <v>4991</v>
      </c>
      <c r="G9562" t="s">
        <v>71</v>
      </c>
      <c r="H9562" t="s">
        <v>129</v>
      </c>
      <c r="I9562" t="s">
        <v>22</v>
      </c>
      <c r="J9562" t="s">
        <v>141</v>
      </c>
      <c r="K9562" t="s">
        <v>35836</v>
      </c>
      <c r="L9562" t="s">
        <v>35837</v>
      </c>
      <c r="M9562">
        <v>1.191944444</v>
      </c>
      <c r="N9562">
        <v>0</v>
      </c>
      <c r="O9562">
        <v>0</v>
      </c>
      <c r="P9562">
        <v>0</v>
      </c>
      <c r="Q9562">
        <v>1</v>
      </c>
      <c r="R9562">
        <v>0</v>
      </c>
      <c r="S9562">
        <v>0</v>
      </c>
      <c r="T9562">
        <v>0</v>
      </c>
      <c r="U9562">
        <v>1.1919439999999999</v>
      </c>
    </row>
    <row r="9563" spans="1:21" x14ac:dyDescent="0.25">
      <c r="A9563" t="s">
        <v>35838</v>
      </c>
      <c r="B9563">
        <v>1</v>
      </c>
      <c r="C9563" t="s">
        <v>79</v>
      </c>
      <c r="D9563" t="s">
        <v>111</v>
      </c>
      <c r="E9563" t="s">
        <v>3096</v>
      </c>
      <c r="F9563" t="s">
        <v>140</v>
      </c>
      <c r="G9563" t="s">
        <v>72</v>
      </c>
      <c r="H9563" t="s">
        <v>129</v>
      </c>
      <c r="I9563" t="s">
        <v>22</v>
      </c>
      <c r="J9563" t="s">
        <v>141</v>
      </c>
      <c r="K9563" t="s">
        <v>35839</v>
      </c>
      <c r="L9563" t="s">
        <v>35840</v>
      </c>
      <c r="M9563">
        <v>8.3055555000000003E-2</v>
      </c>
      <c r="N9563">
        <v>0</v>
      </c>
      <c r="O9563">
        <v>0</v>
      </c>
      <c r="P9563">
        <v>1</v>
      </c>
      <c r="Q9563">
        <v>45</v>
      </c>
      <c r="R9563">
        <v>0</v>
      </c>
      <c r="S9563">
        <v>0</v>
      </c>
      <c r="T9563">
        <v>8.3056000000000005E-2</v>
      </c>
      <c r="U9563">
        <v>3.7374999999999998</v>
      </c>
    </row>
    <row r="9564" spans="1:21" x14ac:dyDescent="0.25">
      <c r="A9564" t="s">
        <v>35841</v>
      </c>
      <c r="B9564">
        <v>1</v>
      </c>
      <c r="C9564" t="s">
        <v>78</v>
      </c>
      <c r="D9564" t="s">
        <v>92</v>
      </c>
      <c r="E9564" t="s">
        <v>35842</v>
      </c>
      <c r="F9564" t="s">
        <v>4991</v>
      </c>
      <c r="G9564" t="s">
        <v>71</v>
      </c>
      <c r="H9564" t="s">
        <v>129</v>
      </c>
      <c r="I9564" t="s">
        <v>22</v>
      </c>
      <c r="J9564" t="s">
        <v>141</v>
      </c>
      <c r="K9564" t="s">
        <v>35843</v>
      </c>
      <c r="L9564" t="s">
        <v>35844</v>
      </c>
      <c r="M9564">
        <v>3.2827777770000002</v>
      </c>
      <c r="N9564">
        <v>0</v>
      </c>
      <c r="O9564">
        <v>11</v>
      </c>
      <c r="P9564">
        <v>0</v>
      </c>
      <c r="Q9564">
        <v>0</v>
      </c>
      <c r="R9564">
        <v>0</v>
      </c>
      <c r="S9564">
        <v>36.110556000000003</v>
      </c>
      <c r="T9564">
        <v>0</v>
      </c>
      <c r="U9564">
        <v>0</v>
      </c>
    </row>
    <row r="9565" spans="1:21" x14ac:dyDescent="0.25">
      <c r="A9565" t="s">
        <v>35845</v>
      </c>
      <c r="B9565">
        <v>1</v>
      </c>
      <c r="C9565" t="s">
        <v>78</v>
      </c>
      <c r="D9565" t="s">
        <v>92</v>
      </c>
      <c r="E9565" t="s">
        <v>35846</v>
      </c>
      <c r="F9565" t="s">
        <v>2199</v>
      </c>
      <c r="G9565" t="s">
        <v>71</v>
      </c>
      <c r="H9565" t="s">
        <v>129</v>
      </c>
      <c r="I9565" t="s">
        <v>22</v>
      </c>
      <c r="J9565" t="s">
        <v>141</v>
      </c>
      <c r="K9565" t="s">
        <v>35847</v>
      </c>
      <c r="L9565" t="s">
        <v>35848</v>
      </c>
      <c r="M9565">
        <v>3.6977777770000002</v>
      </c>
      <c r="N9565">
        <v>0</v>
      </c>
      <c r="O9565">
        <v>21</v>
      </c>
      <c r="P9565">
        <v>0</v>
      </c>
      <c r="Q9565">
        <v>0</v>
      </c>
      <c r="R9565">
        <v>0</v>
      </c>
      <c r="S9565">
        <v>77.653333000000003</v>
      </c>
      <c r="T9565">
        <v>0</v>
      </c>
      <c r="U9565">
        <v>0</v>
      </c>
    </row>
    <row r="9566" spans="1:21" x14ac:dyDescent="0.25">
      <c r="A9566" t="s">
        <v>35849</v>
      </c>
      <c r="B9566">
        <v>1</v>
      </c>
      <c r="C9566" t="s">
        <v>79</v>
      </c>
      <c r="D9566" t="s">
        <v>119</v>
      </c>
      <c r="E9566" t="s">
        <v>35850</v>
      </c>
      <c r="F9566" t="s">
        <v>5012</v>
      </c>
      <c r="G9566" t="s">
        <v>72</v>
      </c>
      <c r="H9566" t="s">
        <v>129</v>
      </c>
      <c r="I9566" t="s">
        <v>22</v>
      </c>
      <c r="J9566" t="s">
        <v>141</v>
      </c>
      <c r="K9566" t="s">
        <v>35851</v>
      </c>
      <c r="L9566" t="s">
        <v>18874</v>
      </c>
      <c r="M9566">
        <v>2.0861111110000001</v>
      </c>
      <c r="N9566">
        <v>0</v>
      </c>
      <c r="O9566">
        <v>0</v>
      </c>
      <c r="P9566">
        <v>2</v>
      </c>
      <c r="Q9566">
        <v>86</v>
      </c>
      <c r="R9566">
        <v>0</v>
      </c>
      <c r="S9566">
        <v>0</v>
      </c>
      <c r="T9566">
        <v>4.1722219999999997</v>
      </c>
      <c r="U9566">
        <v>179.40555599999999</v>
      </c>
    </row>
    <row r="9567" spans="1:21" x14ac:dyDescent="0.25">
      <c r="A9567" t="s">
        <v>35852</v>
      </c>
      <c r="B9567">
        <v>1</v>
      </c>
      <c r="C9567" t="s">
        <v>79</v>
      </c>
      <c r="D9567" t="s">
        <v>119</v>
      </c>
      <c r="E9567" t="s">
        <v>35850</v>
      </c>
      <c r="F9567" t="s">
        <v>5012</v>
      </c>
      <c r="G9567" t="s">
        <v>72</v>
      </c>
      <c r="H9567" t="s">
        <v>129</v>
      </c>
      <c r="I9567" t="s">
        <v>22</v>
      </c>
      <c r="J9567" t="s">
        <v>141</v>
      </c>
      <c r="K9567" t="s">
        <v>35853</v>
      </c>
      <c r="L9567" t="s">
        <v>35854</v>
      </c>
      <c r="M9567">
        <v>0.41277777700000001</v>
      </c>
      <c r="N9567">
        <v>0</v>
      </c>
      <c r="O9567">
        <v>0</v>
      </c>
      <c r="P9567">
        <v>2</v>
      </c>
      <c r="Q9567">
        <v>86</v>
      </c>
      <c r="R9567">
        <v>0</v>
      </c>
      <c r="S9567">
        <v>0</v>
      </c>
      <c r="T9567">
        <v>0.82555599999999996</v>
      </c>
      <c r="U9567">
        <v>35.498888999999998</v>
      </c>
    </row>
    <row r="9568" spans="1:21" x14ac:dyDescent="0.25">
      <c r="A9568" t="s">
        <v>35855</v>
      </c>
      <c r="B9568">
        <v>1</v>
      </c>
      <c r="C9568" t="s">
        <v>79</v>
      </c>
      <c r="D9568" t="s">
        <v>111</v>
      </c>
      <c r="E9568" t="s">
        <v>35856</v>
      </c>
      <c r="F9568" t="s">
        <v>4986</v>
      </c>
      <c r="G9568" t="s">
        <v>71</v>
      </c>
      <c r="H9568" t="s">
        <v>129</v>
      </c>
      <c r="I9568" t="s">
        <v>22</v>
      </c>
      <c r="J9568" t="s">
        <v>141</v>
      </c>
      <c r="K9568" t="s">
        <v>35857</v>
      </c>
      <c r="L9568" t="s">
        <v>35858</v>
      </c>
      <c r="M9568">
        <v>0.49916666599999998</v>
      </c>
      <c r="N9568">
        <v>0</v>
      </c>
      <c r="O9568">
        <v>0</v>
      </c>
      <c r="P9568">
        <v>0</v>
      </c>
      <c r="Q9568">
        <v>39</v>
      </c>
      <c r="R9568">
        <v>0</v>
      </c>
      <c r="S9568">
        <v>0</v>
      </c>
      <c r="T9568">
        <v>0</v>
      </c>
      <c r="U9568">
        <v>19.467500000000001</v>
      </c>
    </row>
    <row r="9569" spans="1:21" x14ac:dyDescent="0.25">
      <c r="A9569" t="s">
        <v>35859</v>
      </c>
      <c r="B9569">
        <v>1</v>
      </c>
      <c r="C9569" t="s">
        <v>79</v>
      </c>
      <c r="D9569" t="s">
        <v>111</v>
      </c>
      <c r="E9569" t="s">
        <v>35856</v>
      </c>
      <c r="F9569" t="s">
        <v>4986</v>
      </c>
      <c r="G9569" t="s">
        <v>71</v>
      </c>
      <c r="H9569" t="s">
        <v>129</v>
      </c>
      <c r="I9569" t="s">
        <v>22</v>
      </c>
      <c r="J9569" t="s">
        <v>141</v>
      </c>
      <c r="K9569" t="s">
        <v>35860</v>
      </c>
      <c r="L9569" t="s">
        <v>35861</v>
      </c>
      <c r="M9569">
        <v>2.295555555</v>
      </c>
      <c r="N9569">
        <v>0</v>
      </c>
      <c r="O9569">
        <v>0</v>
      </c>
      <c r="P9569">
        <v>0</v>
      </c>
      <c r="Q9569">
        <v>39</v>
      </c>
      <c r="R9569">
        <v>0</v>
      </c>
      <c r="S9569">
        <v>0</v>
      </c>
      <c r="T9569">
        <v>0</v>
      </c>
      <c r="U9569">
        <v>89.526667000000003</v>
      </c>
    </row>
    <row r="9570" spans="1:21" x14ac:dyDescent="0.25">
      <c r="A9570" t="s">
        <v>35862</v>
      </c>
      <c r="B9570">
        <v>1</v>
      </c>
      <c r="C9570" t="s">
        <v>79</v>
      </c>
      <c r="D9570" t="s">
        <v>111</v>
      </c>
      <c r="E9570" t="s">
        <v>35863</v>
      </c>
      <c r="F9570" t="s">
        <v>4986</v>
      </c>
      <c r="G9570" t="s">
        <v>71</v>
      </c>
      <c r="H9570" t="s">
        <v>129</v>
      </c>
      <c r="I9570" t="s">
        <v>22</v>
      </c>
      <c r="J9570" t="s">
        <v>141</v>
      </c>
      <c r="K9570" t="s">
        <v>35864</v>
      </c>
      <c r="L9570" t="s">
        <v>35865</v>
      </c>
      <c r="M9570">
        <v>0.73527777699999997</v>
      </c>
      <c r="N9570">
        <v>0</v>
      </c>
      <c r="O9570">
        <v>0</v>
      </c>
      <c r="P9570">
        <v>0</v>
      </c>
      <c r="Q9570">
        <v>30</v>
      </c>
      <c r="R9570">
        <v>0</v>
      </c>
      <c r="S9570">
        <v>0</v>
      </c>
      <c r="T9570">
        <v>0</v>
      </c>
      <c r="U9570">
        <v>22.058333000000001</v>
      </c>
    </row>
    <row r="9571" spans="1:21" x14ac:dyDescent="0.25">
      <c r="A9571" t="s">
        <v>35866</v>
      </c>
      <c r="B9571">
        <v>1</v>
      </c>
      <c r="C9571" t="s">
        <v>78</v>
      </c>
      <c r="D9571" t="s">
        <v>91</v>
      </c>
      <c r="E9571" t="s">
        <v>35867</v>
      </c>
      <c r="F9571" t="s">
        <v>4996</v>
      </c>
      <c r="G9571" t="s">
        <v>71</v>
      </c>
      <c r="H9571" t="s">
        <v>129</v>
      </c>
      <c r="I9571" t="s">
        <v>22</v>
      </c>
      <c r="J9571" t="s">
        <v>141</v>
      </c>
      <c r="K9571" t="s">
        <v>35868</v>
      </c>
      <c r="L9571" t="s">
        <v>35869</v>
      </c>
      <c r="M9571">
        <v>1.371111111</v>
      </c>
      <c r="N9571">
        <v>0</v>
      </c>
      <c r="O9571">
        <v>0</v>
      </c>
      <c r="P9571">
        <v>0</v>
      </c>
      <c r="Q9571">
        <v>91</v>
      </c>
      <c r="R9571">
        <v>0</v>
      </c>
      <c r="S9571">
        <v>0</v>
      </c>
      <c r="T9571">
        <v>0</v>
      </c>
      <c r="U9571">
        <v>124.771111</v>
      </c>
    </row>
    <row r="9572" spans="1:21" x14ac:dyDescent="0.25">
      <c r="A9572" t="s">
        <v>35870</v>
      </c>
      <c r="B9572">
        <v>1</v>
      </c>
      <c r="C9572" t="s">
        <v>78</v>
      </c>
      <c r="D9572" t="s">
        <v>91</v>
      </c>
      <c r="E9572" t="s">
        <v>35867</v>
      </c>
      <c r="F9572" t="s">
        <v>4986</v>
      </c>
      <c r="G9572" t="s">
        <v>71</v>
      </c>
      <c r="H9572" t="s">
        <v>129</v>
      </c>
      <c r="I9572" t="s">
        <v>22</v>
      </c>
      <c r="J9572" t="s">
        <v>141</v>
      </c>
      <c r="K9572" t="s">
        <v>35871</v>
      </c>
      <c r="L9572" t="s">
        <v>35872</v>
      </c>
      <c r="M9572">
        <v>1.1219444439999999</v>
      </c>
      <c r="N9572">
        <v>0</v>
      </c>
      <c r="O9572">
        <v>0</v>
      </c>
      <c r="P9572">
        <v>0</v>
      </c>
      <c r="Q9572">
        <v>91</v>
      </c>
      <c r="R9572">
        <v>0</v>
      </c>
      <c r="S9572">
        <v>0</v>
      </c>
      <c r="T9572">
        <v>0</v>
      </c>
      <c r="U9572">
        <v>102.09694399999999</v>
      </c>
    </row>
    <row r="9573" spans="1:21" x14ac:dyDescent="0.25">
      <c r="A9573" t="s">
        <v>35873</v>
      </c>
      <c r="B9573">
        <v>1</v>
      </c>
      <c r="C9573" t="s">
        <v>78</v>
      </c>
      <c r="D9573" t="s">
        <v>91</v>
      </c>
      <c r="E9573" t="s">
        <v>35874</v>
      </c>
      <c r="F9573" t="s">
        <v>4986</v>
      </c>
      <c r="G9573" t="s">
        <v>71</v>
      </c>
      <c r="H9573" t="s">
        <v>129</v>
      </c>
      <c r="I9573" t="s">
        <v>22</v>
      </c>
      <c r="J9573" t="s">
        <v>141</v>
      </c>
      <c r="K9573" t="s">
        <v>35875</v>
      </c>
      <c r="L9573" t="s">
        <v>35876</v>
      </c>
      <c r="M9573">
        <v>0.65249999999999997</v>
      </c>
      <c r="N9573">
        <v>0</v>
      </c>
      <c r="O9573">
        <v>0</v>
      </c>
      <c r="P9573">
        <v>0</v>
      </c>
      <c r="Q9573">
        <v>18</v>
      </c>
      <c r="R9573">
        <v>0</v>
      </c>
      <c r="S9573">
        <v>0</v>
      </c>
      <c r="T9573">
        <v>0</v>
      </c>
      <c r="U9573">
        <v>11.744999999999999</v>
      </c>
    </row>
    <row r="9574" spans="1:21" x14ac:dyDescent="0.25">
      <c r="A9574" t="s">
        <v>35877</v>
      </c>
      <c r="B9574">
        <v>1</v>
      </c>
      <c r="C9574" t="s">
        <v>78</v>
      </c>
      <c r="D9574" t="s">
        <v>91</v>
      </c>
      <c r="E9574" t="s">
        <v>35874</v>
      </c>
      <c r="F9574" t="s">
        <v>4986</v>
      </c>
      <c r="G9574" t="s">
        <v>71</v>
      </c>
      <c r="H9574" t="s">
        <v>129</v>
      </c>
      <c r="I9574" t="s">
        <v>22</v>
      </c>
      <c r="J9574" t="s">
        <v>141</v>
      </c>
      <c r="K9574" t="s">
        <v>35878</v>
      </c>
      <c r="L9574" t="s">
        <v>35879</v>
      </c>
      <c r="M9574">
        <v>1.1102777770000001</v>
      </c>
      <c r="N9574">
        <v>0</v>
      </c>
      <c r="O9574">
        <v>0</v>
      </c>
      <c r="P9574">
        <v>1</v>
      </c>
      <c r="Q9574">
        <v>188</v>
      </c>
      <c r="R9574">
        <v>0</v>
      </c>
      <c r="S9574">
        <v>0</v>
      </c>
      <c r="T9574">
        <v>1.1102780000000001</v>
      </c>
      <c r="U9574">
        <v>208.73222200000001</v>
      </c>
    </row>
    <row r="9575" spans="1:21" x14ac:dyDescent="0.25">
      <c r="A9575" t="s">
        <v>35880</v>
      </c>
      <c r="B9575">
        <v>1</v>
      </c>
      <c r="C9575" t="s">
        <v>79</v>
      </c>
      <c r="D9575" t="s">
        <v>118</v>
      </c>
      <c r="E9575" t="s">
        <v>2491</v>
      </c>
      <c r="F9575" t="s">
        <v>140</v>
      </c>
      <c r="G9575" t="s">
        <v>72</v>
      </c>
      <c r="H9575" t="s">
        <v>129</v>
      </c>
      <c r="I9575" t="s">
        <v>22</v>
      </c>
      <c r="J9575" t="s">
        <v>141</v>
      </c>
      <c r="K9575" t="s">
        <v>35881</v>
      </c>
      <c r="L9575" t="s">
        <v>35882</v>
      </c>
      <c r="M9575">
        <v>0.41222222200000003</v>
      </c>
      <c r="N9575">
        <v>0</v>
      </c>
      <c r="O9575">
        <v>0</v>
      </c>
      <c r="P9575">
        <v>29</v>
      </c>
      <c r="Q9575">
        <v>338</v>
      </c>
      <c r="R9575">
        <v>0</v>
      </c>
      <c r="S9575">
        <v>0</v>
      </c>
      <c r="T9575">
        <v>11.954444000000001</v>
      </c>
      <c r="U9575">
        <v>139.33111099999999</v>
      </c>
    </row>
    <row r="9576" spans="1:21" x14ac:dyDescent="0.25">
      <c r="A9576" t="s">
        <v>35883</v>
      </c>
      <c r="B9576">
        <v>1</v>
      </c>
      <c r="C9576" t="s">
        <v>79</v>
      </c>
      <c r="D9576" t="s">
        <v>118</v>
      </c>
      <c r="E9576" t="s">
        <v>35884</v>
      </c>
      <c r="F9576" t="s">
        <v>140</v>
      </c>
      <c r="G9576" t="s">
        <v>72</v>
      </c>
      <c r="H9576" t="s">
        <v>168</v>
      </c>
      <c r="I9576" t="s">
        <v>22</v>
      </c>
      <c r="J9576" t="s">
        <v>141</v>
      </c>
      <c r="K9576" t="s">
        <v>35885</v>
      </c>
      <c r="L9576" t="s">
        <v>35886</v>
      </c>
      <c r="M9576">
        <v>8.3333330000000001E-3</v>
      </c>
      <c r="N9576">
        <v>0</v>
      </c>
      <c r="O9576">
        <v>0</v>
      </c>
      <c r="P9576">
        <v>18</v>
      </c>
      <c r="Q9576">
        <v>551</v>
      </c>
      <c r="R9576">
        <v>0</v>
      </c>
      <c r="S9576">
        <v>0</v>
      </c>
      <c r="T9576">
        <v>0.15</v>
      </c>
      <c r="U9576">
        <v>4.591666</v>
      </c>
    </row>
    <row r="9577" spans="1:21" x14ac:dyDescent="0.25">
      <c r="A9577" t="s">
        <v>35887</v>
      </c>
      <c r="B9577">
        <v>1</v>
      </c>
      <c r="C9577" t="s">
        <v>79</v>
      </c>
      <c r="D9577" t="s">
        <v>118</v>
      </c>
      <c r="E9577" t="s">
        <v>2525</v>
      </c>
      <c r="F9577" t="s">
        <v>140</v>
      </c>
      <c r="G9577" t="s">
        <v>72</v>
      </c>
      <c r="H9577" t="s">
        <v>129</v>
      </c>
      <c r="I9577" t="s">
        <v>22</v>
      </c>
      <c r="J9577" t="s">
        <v>141</v>
      </c>
      <c r="K9577" t="s">
        <v>35888</v>
      </c>
      <c r="L9577" t="s">
        <v>35889</v>
      </c>
      <c r="M9577">
        <v>0.145555555</v>
      </c>
      <c r="N9577">
        <v>0</v>
      </c>
      <c r="O9577">
        <v>0</v>
      </c>
      <c r="P9577">
        <v>2</v>
      </c>
      <c r="Q9577">
        <v>36</v>
      </c>
      <c r="R9577">
        <v>0</v>
      </c>
      <c r="S9577">
        <v>0</v>
      </c>
      <c r="T9577">
        <v>0.29111100000000001</v>
      </c>
      <c r="U9577">
        <v>5.24</v>
      </c>
    </row>
    <row r="9578" spans="1:21" x14ac:dyDescent="0.25">
      <c r="A9578" t="s">
        <v>35890</v>
      </c>
      <c r="B9578">
        <v>1</v>
      </c>
      <c r="C9578" t="s">
        <v>79</v>
      </c>
      <c r="D9578" t="s">
        <v>118</v>
      </c>
      <c r="E9578" t="s">
        <v>35891</v>
      </c>
      <c r="F9578" t="s">
        <v>5012</v>
      </c>
      <c r="G9578" t="s">
        <v>72</v>
      </c>
      <c r="H9578" t="s">
        <v>129</v>
      </c>
      <c r="I9578" t="s">
        <v>22</v>
      </c>
      <c r="J9578" t="s">
        <v>141</v>
      </c>
      <c r="K9578" t="s">
        <v>35892</v>
      </c>
      <c r="L9578" t="s">
        <v>35893</v>
      </c>
      <c r="M9578">
        <v>1.08</v>
      </c>
      <c r="N9578">
        <v>0</v>
      </c>
      <c r="O9578">
        <v>0</v>
      </c>
      <c r="P9578">
        <v>2</v>
      </c>
      <c r="Q9578">
        <v>56</v>
      </c>
      <c r="R9578">
        <v>0</v>
      </c>
      <c r="S9578">
        <v>0</v>
      </c>
      <c r="T9578">
        <v>2.16</v>
      </c>
      <c r="U9578">
        <v>60.48</v>
      </c>
    </row>
    <row r="9579" spans="1:21" x14ac:dyDescent="0.25">
      <c r="A9579" t="s">
        <v>35894</v>
      </c>
      <c r="B9579">
        <v>1</v>
      </c>
      <c r="C9579" t="s">
        <v>79</v>
      </c>
      <c r="D9579" t="s">
        <v>118</v>
      </c>
      <c r="E9579" t="s">
        <v>35895</v>
      </c>
      <c r="F9579" t="s">
        <v>140</v>
      </c>
      <c r="G9579" t="s">
        <v>72</v>
      </c>
      <c r="H9579" t="s">
        <v>129</v>
      </c>
      <c r="I9579" t="s">
        <v>22</v>
      </c>
      <c r="J9579" t="s">
        <v>141</v>
      </c>
      <c r="K9579" t="s">
        <v>35896</v>
      </c>
      <c r="L9579" t="s">
        <v>35897</v>
      </c>
      <c r="M9579">
        <v>0.55805555500000004</v>
      </c>
      <c r="N9579">
        <v>0</v>
      </c>
      <c r="O9579">
        <v>0</v>
      </c>
      <c r="P9579">
        <v>1</v>
      </c>
      <c r="Q9579">
        <v>21</v>
      </c>
      <c r="R9579">
        <v>0</v>
      </c>
      <c r="S9579">
        <v>0</v>
      </c>
      <c r="T9579">
        <v>0.558056</v>
      </c>
      <c r="U9579">
        <v>11.719167000000001</v>
      </c>
    </row>
    <row r="9580" spans="1:21" x14ac:dyDescent="0.25">
      <c r="A9580" t="s">
        <v>35898</v>
      </c>
      <c r="B9580">
        <v>1</v>
      </c>
      <c r="C9580" t="s">
        <v>79</v>
      </c>
      <c r="D9580" t="s">
        <v>118</v>
      </c>
      <c r="E9580" t="s">
        <v>2525</v>
      </c>
      <c r="F9580" t="s">
        <v>140</v>
      </c>
      <c r="G9580" t="s">
        <v>72</v>
      </c>
      <c r="H9580" t="s">
        <v>129</v>
      </c>
      <c r="I9580" t="s">
        <v>22</v>
      </c>
      <c r="J9580" t="s">
        <v>141</v>
      </c>
      <c r="K9580" t="s">
        <v>35899</v>
      </c>
      <c r="L9580" t="s">
        <v>35900</v>
      </c>
      <c r="M9580">
        <v>0.61777777700000003</v>
      </c>
      <c r="N9580">
        <v>0</v>
      </c>
      <c r="O9580">
        <v>0</v>
      </c>
      <c r="P9580">
        <v>1</v>
      </c>
      <c r="Q9580">
        <v>103</v>
      </c>
      <c r="R9580">
        <v>0</v>
      </c>
      <c r="S9580">
        <v>0</v>
      </c>
      <c r="T9580">
        <v>0.61777800000000005</v>
      </c>
      <c r="U9580">
        <v>63.631110999999997</v>
      </c>
    </row>
    <row r="9581" spans="1:21" x14ac:dyDescent="0.25">
      <c r="A9581" t="s">
        <v>35901</v>
      </c>
      <c r="B9581">
        <v>1</v>
      </c>
      <c r="C9581" t="s">
        <v>79</v>
      </c>
      <c r="D9581" t="s">
        <v>118</v>
      </c>
      <c r="E9581" t="s">
        <v>2525</v>
      </c>
      <c r="F9581" t="s">
        <v>140</v>
      </c>
      <c r="G9581" t="s">
        <v>72</v>
      </c>
      <c r="H9581" t="s">
        <v>129</v>
      </c>
      <c r="I9581" t="s">
        <v>22</v>
      </c>
      <c r="J9581" t="s">
        <v>141</v>
      </c>
      <c r="K9581" t="s">
        <v>35902</v>
      </c>
      <c r="L9581" t="s">
        <v>35903</v>
      </c>
      <c r="M9581">
        <v>0.67249999999999999</v>
      </c>
      <c r="N9581">
        <v>0</v>
      </c>
      <c r="O9581">
        <v>0</v>
      </c>
      <c r="P9581">
        <v>1</v>
      </c>
      <c r="Q9581">
        <v>31</v>
      </c>
      <c r="R9581">
        <v>0</v>
      </c>
      <c r="S9581">
        <v>0</v>
      </c>
      <c r="T9581">
        <v>0.67249999999999999</v>
      </c>
      <c r="U9581">
        <v>20.8475</v>
      </c>
    </row>
    <row r="9582" spans="1:21" x14ac:dyDescent="0.25">
      <c r="A9582" t="s">
        <v>35904</v>
      </c>
      <c r="B9582">
        <v>1</v>
      </c>
      <c r="C9582" t="s">
        <v>79</v>
      </c>
      <c r="D9582" t="s">
        <v>118</v>
      </c>
      <c r="E9582" t="s">
        <v>35905</v>
      </c>
      <c r="F9582" t="s">
        <v>5012</v>
      </c>
      <c r="G9582" t="s">
        <v>72</v>
      </c>
      <c r="H9582" t="s">
        <v>129</v>
      </c>
      <c r="I9582" t="s">
        <v>22</v>
      </c>
      <c r="J9582" t="s">
        <v>141</v>
      </c>
      <c r="K9582" t="s">
        <v>35906</v>
      </c>
      <c r="L9582" t="s">
        <v>35907</v>
      </c>
      <c r="M9582">
        <v>1.983055555</v>
      </c>
      <c r="N9582">
        <v>0</v>
      </c>
      <c r="O9582">
        <v>0</v>
      </c>
      <c r="P9582">
        <v>1</v>
      </c>
      <c r="Q9582">
        <v>98</v>
      </c>
      <c r="R9582">
        <v>0</v>
      </c>
      <c r="S9582">
        <v>0</v>
      </c>
      <c r="T9582">
        <v>1.9830559999999999</v>
      </c>
      <c r="U9582">
        <v>194.33944399999999</v>
      </c>
    </row>
    <row r="9583" spans="1:21" x14ac:dyDescent="0.25">
      <c r="A9583" t="s">
        <v>35908</v>
      </c>
      <c r="B9583">
        <v>1</v>
      </c>
      <c r="C9583" t="s">
        <v>79</v>
      </c>
      <c r="D9583" t="s">
        <v>118</v>
      </c>
      <c r="E9583" t="s">
        <v>35909</v>
      </c>
      <c r="F9583" t="s">
        <v>6823</v>
      </c>
      <c r="G9583" t="s">
        <v>71</v>
      </c>
      <c r="H9583" t="s">
        <v>129</v>
      </c>
      <c r="I9583" t="s">
        <v>22</v>
      </c>
      <c r="J9583" t="s">
        <v>141</v>
      </c>
      <c r="K9583" t="s">
        <v>35910</v>
      </c>
      <c r="L9583" t="s">
        <v>35911</v>
      </c>
      <c r="M9583">
        <v>1.27</v>
      </c>
      <c r="N9583">
        <v>0</v>
      </c>
      <c r="O9583">
        <v>0</v>
      </c>
      <c r="P9583">
        <v>0</v>
      </c>
      <c r="Q9583">
        <v>9</v>
      </c>
      <c r="R9583">
        <v>0</v>
      </c>
      <c r="S9583">
        <v>0</v>
      </c>
      <c r="T9583">
        <v>0</v>
      </c>
      <c r="U9583">
        <v>11.43</v>
      </c>
    </row>
    <row r="9584" spans="1:21" x14ac:dyDescent="0.25">
      <c r="A9584" t="s">
        <v>35912</v>
      </c>
      <c r="B9584">
        <v>1</v>
      </c>
      <c r="C9584" t="s">
        <v>78</v>
      </c>
      <c r="D9584" t="s">
        <v>96</v>
      </c>
      <c r="E9584" t="s">
        <v>35913</v>
      </c>
      <c r="F9584" t="s">
        <v>4991</v>
      </c>
      <c r="G9584" t="s">
        <v>71</v>
      </c>
      <c r="H9584" t="s">
        <v>129</v>
      </c>
      <c r="I9584" t="s">
        <v>22</v>
      </c>
      <c r="J9584" t="s">
        <v>141</v>
      </c>
      <c r="K9584" t="s">
        <v>35914</v>
      </c>
      <c r="L9584" t="s">
        <v>35915</v>
      </c>
      <c r="M9584">
        <v>2.2738888880000001</v>
      </c>
      <c r="N9584">
        <v>0</v>
      </c>
      <c r="O9584">
        <v>2</v>
      </c>
      <c r="P9584">
        <v>0</v>
      </c>
      <c r="Q9584">
        <v>0</v>
      </c>
      <c r="R9584">
        <v>0</v>
      </c>
      <c r="S9584">
        <v>4.5477780000000001</v>
      </c>
      <c r="T9584">
        <v>0</v>
      </c>
      <c r="U9584">
        <v>0</v>
      </c>
    </row>
    <row r="9585" spans="1:21" x14ac:dyDescent="0.25">
      <c r="A9585" t="s">
        <v>35916</v>
      </c>
      <c r="B9585">
        <v>1</v>
      </c>
      <c r="C9585" t="s">
        <v>78</v>
      </c>
      <c r="D9585" t="s">
        <v>98</v>
      </c>
      <c r="E9585" t="s">
        <v>35917</v>
      </c>
      <c r="F9585" t="s">
        <v>5012</v>
      </c>
      <c r="G9585" t="s">
        <v>72</v>
      </c>
      <c r="H9585" t="s">
        <v>129</v>
      </c>
      <c r="I9585" t="s">
        <v>22</v>
      </c>
      <c r="J9585" t="s">
        <v>141</v>
      </c>
      <c r="K9585" t="s">
        <v>35918</v>
      </c>
      <c r="L9585" t="s">
        <v>35919</v>
      </c>
      <c r="M9585">
        <v>1.2236111110000001</v>
      </c>
      <c r="N9585">
        <v>0</v>
      </c>
      <c r="O9585">
        <v>0</v>
      </c>
      <c r="P9585">
        <v>4</v>
      </c>
      <c r="Q9585">
        <v>0</v>
      </c>
      <c r="R9585">
        <v>0</v>
      </c>
      <c r="S9585">
        <v>0</v>
      </c>
      <c r="T9585">
        <v>4.894444</v>
      </c>
      <c r="U9585">
        <v>0</v>
      </c>
    </row>
    <row r="9586" spans="1:21" x14ac:dyDescent="0.25">
      <c r="A9586" t="s">
        <v>35920</v>
      </c>
      <c r="B9586">
        <v>1</v>
      </c>
      <c r="C9586" t="s">
        <v>78</v>
      </c>
      <c r="D9586" t="s">
        <v>102</v>
      </c>
      <c r="E9586" t="s">
        <v>35921</v>
      </c>
      <c r="F9586" t="s">
        <v>140</v>
      </c>
      <c r="G9586" t="s">
        <v>72</v>
      </c>
      <c r="H9586" t="s">
        <v>129</v>
      </c>
      <c r="I9586" t="s">
        <v>22</v>
      </c>
      <c r="J9586" t="s">
        <v>141</v>
      </c>
      <c r="K9586" t="s">
        <v>35922</v>
      </c>
      <c r="L9586" t="s">
        <v>35923</v>
      </c>
      <c r="M9586">
        <v>2.4619444439999998</v>
      </c>
      <c r="N9586">
        <v>0</v>
      </c>
      <c r="O9586">
        <v>0</v>
      </c>
      <c r="P9586">
        <v>19</v>
      </c>
      <c r="Q9586">
        <v>27</v>
      </c>
      <c r="R9586">
        <v>0</v>
      </c>
      <c r="S9586">
        <v>0</v>
      </c>
      <c r="T9586">
        <v>46.776944</v>
      </c>
      <c r="U9586">
        <v>66.472499999999997</v>
      </c>
    </row>
    <row r="9587" spans="1:21" x14ac:dyDescent="0.25">
      <c r="A9587" t="s">
        <v>35924</v>
      </c>
      <c r="B9587">
        <v>1</v>
      </c>
      <c r="C9587" t="s">
        <v>79</v>
      </c>
      <c r="D9587" t="s">
        <v>110</v>
      </c>
      <c r="E9587" t="s">
        <v>34459</v>
      </c>
      <c r="F9587" t="s">
        <v>5012</v>
      </c>
      <c r="G9587" t="s">
        <v>72</v>
      </c>
      <c r="H9587" t="s">
        <v>129</v>
      </c>
      <c r="I9587" t="s">
        <v>22</v>
      </c>
      <c r="J9587" t="s">
        <v>141</v>
      </c>
      <c r="K9587" t="s">
        <v>35925</v>
      </c>
      <c r="L9587" t="s">
        <v>35926</v>
      </c>
      <c r="M9587">
        <v>0.26833333300000001</v>
      </c>
      <c r="N9587">
        <v>0</v>
      </c>
      <c r="O9587">
        <v>0</v>
      </c>
      <c r="P9587">
        <v>25</v>
      </c>
      <c r="Q9587">
        <v>110</v>
      </c>
      <c r="R9587">
        <v>0</v>
      </c>
      <c r="S9587">
        <v>0</v>
      </c>
      <c r="T9587">
        <v>6.7083329999999997</v>
      </c>
      <c r="U9587">
        <v>29.516667000000002</v>
      </c>
    </row>
    <row r="9588" spans="1:21" x14ac:dyDescent="0.25">
      <c r="A9588" t="s">
        <v>35927</v>
      </c>
      <c r="B9588">
        <v>1</v>
      </c>
      <c r="C9588" t="s">
        <v>79</v>
      </c>
      <c r="D9588" t="s">
        <v>110</v>
      </c>
      <c r="E9588" t="s">
        <v>25484</v>
      </c>
      <c r="F9588" t="s">
        <v>140</v>
      </c>
      <c r="G9588" t="s">
        <v>72</v>
      </c>
      <c r="H9588" t="s">
        <v>129</v>
      </c>
      <c r="I9588" t="s">
        <v>22</v>
      </c>
      <c r="J9588" t="s">
        <v>141</v>
      </c>
      <c r="K9588" t="s">
        <v>35928</v>
      </c>
      <c r="L9588" t="s">
        <v>35929</v>
      </c>
      <c r="M9588">
        <v>1.244444444</v>
      </c>
      <c r="N9588">
        <v>0</v>
      </c>
      <c r="O9588">
        <v>0</v>
      </c>
      <c r="P9588">
        <v>8</v>
      </c>
      <c r="Q9588">
        <v>0</v>
      </c>
      <c r="R9588">
        <v>0</v>
      </c>
      <c r="S9588">
        <v>0</v>
      </c>
      <c r="T9588">
        <v>9.9555559999999996</v>
      </c>
      <c r="U9588">
        <v>0</v>
      </c>
    </row>
    <row r="9589" spans="1:21" x14ac:dyDescent="0.25">
      <c r="A9589" t="s">
        <v>35930</v>
      </c>
      <c r="B9589">
        <v>1</v>
      </c>
      <c r="C9589" t="s">
        <v>79</v>
      </c>
      <c r="D9589" t="s">
        <v>110</v>
      </c>
      <c r="E9589" t="s">
        <v>35931</v>
      </c>
      <c r="F9589" t="s">
        <v>140</v>
      </c>
      <c r="G9589" t="s">
        <v>72</v>
      </c>
      <c r="H9589" t="s">
        <v>129</v>
      </c>
      <c r="I9589" t="s">
        <v>22</v>
      </c>
      <c r="J9589" t="s">
        <v>141</v>
      </c>
      <c r="K9589" t="s">
        <v>35932</v>
      </c>
      <c r="L9589" t="s">
        <v>35933</v>
      </c>
      <c r="M9589">
        <v>0.32416666599999999</v>
      </c>
      <c r="N9589">
        <v>0</v>
      </c>
      <c r="O9589">
        <v>0</v>
      </c>
      <c r="P9589">
        <v>54</v>
      </c>
      <c r="Q9589">
        <v>247</v>
      </c>
      <c r="R9589">
        <v>0</v>
      </c>
      <c r="S9589">
        <v>0</v>
      </c>
      <c r="T9589">
        <v>17.504999999999999</v>
      </c>
      <c r="U9589">
        <v>80.069166999999993</v>
      </c>
    </row>
    <row r="9590" spans="1:21" x14ac:dyDescent="0.25">
      <c r="A9590" t="s">
        <v>35934</v>
      </c>
      <c r="B9590">
        <v>1</v>
      </c>
      <c r="C9590" t="s">
        <v>79</v>
      </c>
      <c r="D9590" t="s">
        <v>110</v>
      </c>
      <c r="E9590" t="s">
        <v>35935</v>
      </c>
      <c r="F9590" t="s">
        <v>5012</v>
      </c>
      <c r="G9590" t="s">
        <v>72</v>
      </c>
      <c r="H9590" t="s">
        <v>129</v>
      </c>
      <c r="I9590" t="s">
        <v>22</v>
      </c>
      <c r="J9590" t="s">
        <v>141</v>
      </c>
      <c r="K9590" t="s">
        <v>35936</v>
      </c>
      <c r="L9590" t="s">
        <v>35937</v>
      </c>
      <c r="M9590">
        <v>0.36527777700000003</v>
      </c>
      <c r="N9590">
        <v>0</v>
      </c>
      <c r="O9590">
        <v>0</v>
      </c>
      <c r="P9590">
        <v>0</v>
      </c>
      <c r="Q9590">
        <v>7</v>
      </c>
      <c r="R9590">
        <v>0</v>
      </c>
      <c r="S9590">
        <v>0</v>
      </c>
      <c r="T9590">
        <v>0</v>
      </c>
      <c r="U9590">
        <v>2.5569440000000001</v>
      </c>
    </row>
    <row r="9591" spans="1:21" x14ac:dyDescent="0.25">
      <c r="A9591" t="s">
        <v>35938</v>
      </c>
      <c r="B9591">
        <v>1</v>
      </c>
      <c r="C9591" t="s">
        <v>79</v>
      </c>
      <c r="D9591" t="s">
        <v>110</v>
      </c>
      <c r="E9591" t="s">
        <v>35939</v>
      </c>
      <c r="F9591" t="s">
        <v>140</v>
      </c>
      <c r="G9591" t="s">
        <v>72</v>
      </c>
      <c r="H9591" t="s">
        <v>129</v>
      </c>
      <c r="I9591" t="s">
        <v>22</v>
      </c>
      <c r="J9591" t="s">
        <v>141</v>
      </c>
      <c r="K9591" t="s">
        <v>35940</v>
      </c>
      <c r="L9591" t="s">
        <v>35941</v>
      </c>
      <c r="M9591">
        <v>0.78694444399999997</v>
      </c>
      <c r="N9591">
        <v>0</v>
      </c>
      <c r="O9591">
        <v>0</v>
      </c>
      <c r="P9591">
        <v>0</v>
      </c>
      <c r="Q9591">
        <v>88</v>
      </c>
      <c r="R9591">
        <v>0</v>
      </c>
      <c r="S9591">
        <v>0</v>
      </c>
      <c r="T9591">
        <v>0</v>
      </c>
      <c r="U9591">
        <v>69.251110999999995</v>
      </c>
    </row>
    <row r="9592" spans="1:21" x14ac:dyDescent="0.25">
      <c r="A9592" t="s">
        <v>35942</v>
      </c>
      <c r="B9592">
        <v>1</v>
      </c>
      <c r="C9592" t="s">
        <v>79</v>
      </c>
      <c r="D9592" t="s">
        <v>110</v>
      </c>
      <c r="E9592" t="s">
        <v>35943</v>
      </c>
      <c r="F9592" t="s">
        <v>140</v>
      </c>
      <c r="G9592" t="s">
        <v>72</v>
      </c>
      <c r="H9592" t="s">
        <v>129</v>
      </c>
      <c r="I9592" t="s">
        <v>22</v>
      </c>
      <c r="J9592" t="s">
        <v>141</v>
      </c>
      <c r="K9592" t="s">
        <v>35944</v>
      </c>
      <c r="L9592" t="s">
        <v>35945</v>
      </c>
      <c r="M9592">
        <v>1.318333333</v>
      </c>
      <c r="N9592">
        <v>0</v>
      </c>
      <c r="O9592">
        <v>0</v>
      </c>
      <c r="P9592">
        <v>1</v>
      </c>
      <c r="Q9592">
        <v>37</v>
      </c>
      <c r="R9592">
        <v>0</v>
      </c>
      <c r="S9592">
        <v>0</v>
      </c>
      <c r="T9592">
        <v>1.318333</v>
      </c>
      <c r="U9592">
        <v>48.778333000000003</v>
      </c>
    </row>
    <row r="9593" spans="1:21" x14ac:dyDescent="0.25">
      <c r="A9593" t="s">
        <v>35946</v>
      </c>
      <c r="B9593">
        <v>1</v>
      </c>
      <c r="C9593" t="s">
        <v>79</v>
      </c>
      <c r="D9593" t="s">
        <v>110</v>
      </c>
      <c r="E9593" t="s">
        <v>35943</v>
      </c>
      <c r="F9593" t="s">
        <v>140</v>
      </c>
      <c r="G9593" t="s">
        <v>72</v>
      </c>
      <c r="H9593" t="s">
        <v>129</v>
      </c>
      <c r="I9593" t="s">
        <v>22</v>
      </c>
      <c r="J9593" t="s">
        <v>141</v>
      </c>
      <c r="K9593" t="s">
        <v>35947</v>
      </c>
      <c r="L9593" t="s">
        <v>35948</v>
      </c>
      <c r="M9593">
        <v>0.83972222200000002</v>
      </c>
      <c r="N9593">
        <v>0</v>
      </c>
      <c r="O9593">
        <v>0</v>
      </c>
      <c r="P9593">
        <v>81</v>
      </c>
      <c r="Q9593">
        <v>997</v>
      </c>
      <c r="R9593">
        <v>0</v>
      </c>
      <c r="S9593">
        <v>0</v>
      </c>
      <c r="T9593">
        <v>68.017499999999998</v>
      </c>
      <c r="U9593">
        <v>837.20305499999995</v>
      </c>
    </row>
    <row r="9594" spans="1:21" x14ac:dyDescent="0.25">
      <c r="A9594" t="s">
        <v>35949</v>
      </c>
      <c r="B9594">
        <v>1</v>
      </c>
      <c r="C9594" t="s">
        <v>79</v>
      </c>
      <c r="D9594" t="s">
        <v>110</v>
      </c>
      <c r="E9594" t="s">
        <v>2575</v>
      </c>
      <c r="F9594" t="s">
        <v>140</v>
      </c>
      <c r="G9594" t="s">
        <v>72</v>
      </c>
      <c r="H9594" t="s">
        <v>129</v>
      </c>
      <c r="I9594" t="s">
        <v>22</v>
      </c>
      <c r="J9594" t="s">
        <v>141</v>
      </c>
      <c r="K9594" t="s">
        <v>35950</v>
      </c>
      <c r="L9594" t="s">
        <v>35951</v>
      </c>
      <c r="M9594">
        <v>2.9969444439999999</v>
      </c>
      <c r="N9594">
        <v>0</v>
      </c>
      <c r="O9594">
        <v>0</v>
      </c>
      <c r="P9594">
        <v>43</v>
      </c>
      <c r="Q9594">
        <v>435</v>
      </c>
      <c r="R9594">
        <v>0</v>
      </c>
      <c r="S9594">
        <v>0</v>
      </c>
      <c r="T9594">
        <v>128.86861099999999</v>
      </c>
      <c r="U9594">
        <v>1303.6708329999999</v>
      </c>
    </row>
    <row r="9595" spans="1:21" x14ac:dyDescent="0.25">
      <c r="A9595" t="s">
        <v>35952</v>
      </c>
      <c r="B9595">
        <v>1</v>
      </c>
      <c r="C9595" t="s">
        <v>79</v>
      </c>
      <c r="D9595" t="s">
        <v>110</v>
      </c>
      <c r="E9595" t="s">
        <v>35953</v>
      </c>
      <c r="F9595" t="s">
        <v>140</v>
      </c>
      <c r="G9595" t="s">
        <v>72</v>
      </c>
      <c r="H9595" t="s">
        <v>129</v>
      </c>
      <c r="I9595" t="s">
        <v>22</v>
      </c>
      <c r="J9595" t="s">
        <v>141</v>
      </c>
      <c r="K9595" t="s">
        <v>35954</v>
      </c>
      <c r="L9595" t="s">
        <v>35955</v>
      </c>
      <c r="M9595">
        <v>0.84444444399999996</v>
      </c>
      <c r="N9595">
        <v>0</v>
      </c>
      <c r="O9595">
        <v>0</v>
      </c>
      <c r="P9595">
        <v>1</v>
      </c>
      <c r="Q9595">
        <v>10</v>
      </c>
      <c r="R9595">
        <v>0</v>
      </c>
      <c r="S9595">
        <v>0</v>
      </c>
      <c r="T9595">
        <v>0.84444399999999997</v>
      </c>
      <c r="U9595">
        <v>8.4444440000000007</v>
      </c>
    </row>
    <row r="9596" spans="1:21" x14ac:dyDescent="0.25">
      <c r="A9596" t="s">
        <v>35956</v>
      </c>
      <c r="B9596">
        <v>1</v>
      </c>
      <c r="C9596" t="s">
        <v>79</v>
      </c>
      <c r="D9596" t="s">
        <v>110</v>
      </c>
      <c r="E9596" t="s">
        <v>35957</v>
      </c>
      <c r="F9596" t="s">
        <v>140</v>
      </c>
      <c r="G9596" t="s">
        <v>72</v>
      </c>
      <c r="H9596" t="s">
        <v>129</v>
      </c>
      <c r="I9596" t="s">
        <v>22</v>
      </c>
      <c r="J9596" t="s">
        <v>141</v>
      </c>
      <c r="K9596" t="s">
        <v>35958</v>
      </c>
      <c r="L9596" t="s">
        <v>35959</v>
      </c>
      <c r="M9596">
        <v>0.69722222199999995</v>
      </c>
      <c r="N9596">
        <v>5</v>
      </c>
      <c r="O9596">
        <v>585</v>
      </c>
      <c r="P9596">
        <v>1</v>
      </c>
      <c r="Q9596">
        <v>5</v>
      </c>
      <c r="R9596">
        <v>3.4861110000000002</v>
      </c>
      <c r="S9596">
        <v>407.875</v>
      </c>
      <c r="T9596">
        <v>0.69722200000000001</v>
      </c>
      <c r="U9596">
        <v>3.4861110000000002</v>
      </c>
    </row>
    <row r="9597" spans="1:21" x14ac:dyDescent="0.25">
      <c r="A9597" t="s">
        <v>35960</v>
      </c>
      <c r="B9597">
        <v>1</v>
      </c>
      <c r="C9597" t="s">
        <v>79</v>
      </c>
      <c r="D9597" t="s">
        <v>110</v>
      </c>
      <c r="E9597" t="s">
        <v>35961</v>
      </c>
      <c r="F9597" t="s">
        <v>5110</v>
      </c>
      <c r="G9597" t="s">
        <v>72</v>
      </c>
      <c r="H9597" t="s">
        <v>129</v>
      </c>
      <c r="I9597" t="s">
        <v>22</v>
      </c>
      <c r="J9597" t="s">
        <v>141</v>
      </c>
      <c r="K9597" t="s">
        <v>35962</v>
      </c>
      <c r="L9597" t="s">
        <v>35963</v>
      </c>
      <c r="M9597">
        <v>0.443333333</v>
      </c>
      <c r="N9597">
        <v>0</v>
      </c>
      <c r="O9597">
        <v>0</v>
      </c>
      <c r="P9597">
        <v>54</v>
      </c>
      <c r="Q9597">
        <v>247</v>
      </c>
      <c r="R9597">
        <v>0</v>
      </c>
      <c r="S9597">
        <v>0</v>
      </c>
      <c r="T9597">
        <v>23.94</v>
      </c>
      <c r="U9597">
        <v>109.503333</v>
      </c>
    </row>
    <row r="9598" spans="1:21" x14ac:dyDescent="0.25">
      <c r="A9598" t="s">
        <v>35964</v>
      </c>
      <c r="B9598">
        <v>1</v>
      </c>
      <c r="C9598" t="s">
        <v>79</v>
      </c>
      <c r="D9598" t="s">
        <v>110</v>
      </c>
      <c r="E9598" t="s">
        <v>35965</v>
      </c>
      <c r="F9598" t="s">
        <v>128</v>
      </c>
      <c r="G9598" t="s">
        <v>71</v>
      </c>
      <c r="H9598" t="s">
        <v>129</v>
      </c>
      <c r="I9598" t="s">
        <v>22</v>
      </c>
      <c r="J9598" t="s">
        <v>130</v>
      </c>
      <c r="K9598" t="s">
        <v>35966</v>
      </c>
      <c r="L9598" t="s">
        <v>35967</v>
      </c>
      <c r="M9598">
        <v>7.908021111</v>
      </c>
      <c r="N9598">
        <v>0</v>
      </c>
      <c r="O9598">
        <v>31</v>
      </c>
      <c r="P9598">
        <v>0</v>
      </c>
      <c r="Q9598">
        <v>0</v>
      </c>
      <c r="R9598">
        <v>0</v>
      </c>
      <c r="S9598">
        <v>245.14865399999999</v>
      </c>
      <c r="T9598">
        <v>0</v>
      </c>
      <c r="U9598">
        <v>0</v>
      </c>
    </row>
    <row r="9599" spans="1:21" x14ac:dyDescent="0.25">
      <c r="A9599" t="s">
        <v>35968</v>
      </c>
      <c r="B9599">
        <v>1</v>
      </c>
      <c r="C9599" t="s">
        <v>79</v>
      </c>
      <c r="D9599" t="s">
        <v>110</v>
      </c>
      <c r="E9599" t="s">
        <v>35943</v>
      </c>
      <c r="F9599" t="s">
        <v>140</v>
      </c>
      <c r="G9599" t="s">
        <v>72</v>
      </c>
      <c r="H9599" t="s">
        <v>129</v>
      </c>
      <c r="I9599" t="s">
        <v>22</v>
      </c>
      <c r="J9599" t="s">
        <v>141</v>
      </c>
      <c r="K9599" t="s">
        <v>35969</v>
      </c>
      <c r="L9599" t="s">
        <v>35970</v>
      </c>
      <c r="M9599">
        <v>9.7777776999999996E-2</v>
      </c>
      <c r="N9599">
        <v>0</v>
      </c>
      <c r="O9599">
        <v>0</v>
      </c>
      <c r="P9599">
        <v>81</v>
      </c>
      <c r="Q9599">
        <v>997</v>
      </c>
      <c r="R9599">
        <v>0</v>
      </c>
      <c r="S9599">
        <v>0</v>
      </c>
      <c r="T9599">
        <v>7.92</v>
      </c>
      <c r="U9599">
        <v>97.484443999999996</v>
      </c>
    </row>
    <row r="9600" spans="1:21" x14ac:dyDescent="0.25">
      <c r="A9600" t="s">
        <v>35971</v>
      </c>
      <c r="B9600">
        <v>1</v>
      </c>
      <c r="C9600" t="s">
        <v>79</v>
      </c>
      <c r="D9600" t="s">
        <v>110</v>
      </c>
      <c r="E9600" t="s">
        <v>35965</v>
      </c>
      <c r="F9600" t="s">
        <v>177</v>
      </c>
      <c r="G9600" t="s">
        <v>71</v>
      </c>
      <c r="H9600" t="s">
        <v>129</v>
      </c>
      <c r="I9600" t="s">
        <v>22</v>
      </c>
      <c r="J9600" t="s">
        <v>130</v>
      </c>
      <c r="K9600" t="s">
        <v>35972</v>
      </c>
      <c r="L9600" t="s">
        <v>35973</v>
      </c>
      <c r="M9600">
        <v>7.967712777</v>
      </c>
      <c r="N9600">
        <v>0</v>
      </c>
      <c r="O9600">
        <v>31</v>
      </c>
      <c r="P9600">
        <v>0</v>
      </c>
      <c r="Q9600">
        <v>0</v>
      </c>
      <c r="R9600">
        <v>0</v>
      </c>
      <c r="S9600">
        <v>246.99909600000001</v>
      </c>
      <c r="T9600">
        <v>0</v>
      </c>
      <c r="U9600">
        <v>0</v>
      </c>
    </row>
    <row r="9601" spans="1:21" x14ac:dyDescent="0.25">
      <c r="A9601" t="s">
        <v>35974</v>
      </c>
      <c r="B9601">
        <v>1</v>
      </c>
      <c r="C9601" t="s">
        <v>79</v>
      </c>
      <c r="D9601" t="s">
        <v>110</v>
      </c>
      <c r="E9601" t="s">
        <v>25480</v>
      </c>
      <c r="F9601" t="s">
        <v>140</v>
      </c>
      <c r="G9601" t="s">
        <v>72</v>
      </c>
      <c r="H9601" t="s">
        <v>129</v>
      </c>
      <c r="I9601" t="s">
        <v>22</v>
      </c>
      <c r="J9601" t="s">
        <v>141</v>
      </c>
      <c r="K9601" t="s">
        <v>35975</v>
      </c>
      <c r="L9601" t="s">
        <v>35976</v>
      </c>
      <c r="M9601">
        <v>1.1716666659999999</v>
      </c>
      <c r="N9601">
        <v>4</v>
      </c>
      <c r="O9601">
        <v>280</v>
      </c>
      <c r="P9601">
        <v>13</v>
      </c>
      <c r="Q9601">
        <v>48</v>
      </c>
      <c r="R9601">
        <v>4.6866669999999999</v>
      </c>
      <c r="S9601">
        <v>328.066666</v>
      </c>
      <c r="T9601">
        <v>15.231667</v>
      </c>
      <c r="U9601">
        <v>56.24</v>
      </c>
    </row>
    <row r="9602" spans="1:21" x14ac:dyDescent="0.25">
      <c r="A9602" t="s">
        <v>35977</v>
      </c>
      <c r="B9602">
        <v>1</v>
      </c>
      <c r="C9602" t="s">
        <v>79</v>
      </c>
      <c r="D9602" t="s">
        <v>110</v>
      </c>
      <c r="E9602" t="s">
        <v>35978</v>
      </c>
      <c r="F9602" t="s">
        <v>5470</v>
      </c>
      <c r="G9602" t="s">
        <v>71</v>
      </c>
      <c r="H9602" t="s">
        <v>129</v>
      </c>
      <c r="I9602" t="s">
        <v>22</v>
      </c>
      <c r="J9602" t="s">
        <v>141</v>
      </c>
      <c r="K9602" t="s">
        <v>35979</v>
      </c>
      <c r="L9602" t="s">
        <v>35980</v>
      </c>
      <c r="M9602">
        <v>1.7677777770000001</v>
      </c>
      <c r="N9602">
        <v>0</v>
      </c>
      <c r="O9602">
        <v>0</v>
      </c>
      <c r="P9602">
        <v>0</v>
      </c>
      <c r="Q9602">
        <v>7</v>
      </c>
      <c r="R9602">
        <v>0</v>
      </c>
      <c r="S9602">
        <v>0</v>
      </c>
      <c r="T9602">
        <v>0</v>
      </c>
      <c r="U9602">
        <v>12.374444</v>
      </c>
    </row>
    <row r="9603" spans="1:21" x14ac:dyDescent="0.25">
      <c r="A9603" t="s">
        <v>35981</v>
      </c>
      <c r="B9603">
        <v>1</v>
      </c>
      <c r="C9603" t="s">
        <v>78</v>
      </c>
      <c r="D9603" t="s">
        <v>94</v>
      </c>
      <c r="E9603" t="s">
        <v>35982</v>
      </c>
      <c r="F9603" t="s">
        <v>2199</v>
      </c>
      <c r="G9603" t="s">
        <v>71</v>
      </c>
      <c r="H9603" t="s">
        <v>129</v>
      </c>
      <c r="I9603" t="s">
        <v>24</v>
      </c>
      <c r="J9603" t="s">
        <v>141</v>
      </c>
      <c r="K9603" t="s">
        <v>35983</v>
      </c>
      <c r="L9603" t="s">
        <v>35984</v>
      </c>
      <c r="M9603">
        <v>3.159444444</v>
      </c>
      <c r="N9603">
        <v>0</v>
      </c>
      <c r="O9603">
        <v>1</v>
      </c>
      <c r="P9603">
        <v>0</v>
      </c>
      <c r="Q9603">
        <v>0</v>
      </c>
      <c r="R9603">
        <v>0</v>
      </c>
      <c r="S9603">
        <v>3.1594440000000001</v>
      </c>
      <c r="T9603">
        <v>0</v>
      </c>
      <c r="U9603">
        <v>0</v>
      </c>
    </row>
    <row r="9604" spans="1:21" x14ac:dyDescent="0.25">
      <c r="A9604" t="s">
        <v>35985</v>
      </c>
      <c r="B9604">
        <v>1</v>
      </c>
      <c r="C9604" t="s">
        <v>78</v>
      </c>
      <c r="D9604" t="s">
        <v>94</v>
      </c>
      <c r="E9604" t="s">
        <v>35986</v>
      </c>
      <c r="F9604" t="s">
        <v>5417</v>
      </c>
      <c r="G9604" t="s">
        <v>71</v>
      </c>
      <c r="H9604" t="s">
        <v>129</v>
      </c>
      <c r="I9604" t="s">
        <v>22</v>
      </c>
      <c r="J9604" t="s">
        <v>141</v>
      </c>
      <c r="K9604" t="s">
        <v>35987</v>
      </c>
      <c r="L9604" t="s">
        <v>35988</v>
      </c>
      <c r="M9604">
        <v>1.9041666660000001</v>
      </c>
      <c r="N9604">
        <v>0</v>
      </c>
      <c r="O9604">
        <v>2</v>
      </c>
      <c r="P9604">
        <v>0</v>
      </c>
      <c r="Q9604">
        <v>0</v>
      </c>
      <c r="R9604">
        <v>0</v>
      </c>
      <c r="S9604">
        <v>3.8083330000000002</v>
      </c>
      <c r="T9604">
        <v>0</v>
      </c>
      <c r="U9604">
        <v>0</v>
      </c>
    </row>
    <row r="9605" spans="1:21" x14ac:dyDescent="0.25">
      <c r="A9605" t="s">
        <v>35989</v>
      </c>
      <c r="B9605">
        <v>1</v>
      </c>
      <c r="C9605" t="s">
        <v>78</v>
      </c>
      <c r="D9605" t="s">
        <v>81</v>
      </c>
      <c r="E9605" t="s">
        <v>35990</v>
      </c>
      <c r="F9605" t="s">
        <v>5842</v>
      </c>
      <c r="G9605" t="s">
        <v>71</v>
      </c>
      <c r="H9605" t="s">
        <v>129</v>
      </c>
      <c r="I9605" t="s">
        <v>22</v>
      </c>
      <c r="J9605" t="s">
        <v>141</v>
      </c>
      <c r="K9605" t="s">
        <v>35991</v>
      </c>
      <c r="L9605" t="s">
        <v>35992</v>
      </c>
      <c r="M9605">
        <v>0.99666666599999998</v>
      </c>
      <c r="N9605">
        <v>0</v>
      </c>
      <c r="O9605">
        <v>91</v>
      </c>
      <c r="P9605">
        <v>0</v>
      </c>
      <c r="Q9605">
        <v>0</v>
      </c>
      <c r="R9605">
        <v>0</v>
      </c>
      <c r="S9605">
        <v>90.696667000000005</v>
      </c>
      <c r="T9605">
        <v>0</v>
      </c>
      <c r="U9605">
        <v>0</v>
      </c>
    </row>
    <row r="9606" spans="1:21" x14ac:dyDescent="0.25">
      <c r="A9606" t="s">
        <v>35993</v>
      </c>
      <c r="B9606">
        <v>1</v>
      </c>
      <c r="C9606" t="s">
        <v>78</v>
      </c>
      <c r="D9606" t="s">
        <v>103</v>
      </c>
      <c r="E9606" t="s">
        <v>35994</v>
      </c>
      <c r="F9606" t="s">
        <v>6570</v>
      </c>
      <c r="G9606" t="s">
        <v>72</v>
      </c>
      <c r="H9606" t="s">
        <v>129</v>
      </c>
      <c r="I9606" t="s">
        <v>22</v>
      </c>
      <c r="J9606" t="s">
        <v>141</v>
      </c>
      <c r="K9606" t="s">
        <v>35995</v>
      </c>
      <c r="L9606" t="s">
        <v>16414</v>
      </c>
      <c r="M9606">
        <v>1.7922222219999999</v>
      </c>
      <c r="N9606">
        <v>0</v>
      </c>
      <c r="O9606">
        <v>0</v>
      </c>
      <c r="P9606">
        <v>3</v>
      </c>
      <c r="Q9606">
        <v>0</v>
      </c>
      <c r="R9606">
        <v>0</v>
      </c>
      <c r="S9606">
        <v>0</v>
      </c>
      <c r="T9606">
        <v>5.3766670000000003</v>
      </c>
      <c r="U9606">
        <v>0</v>
      </c>
    </row>
    <row r="9607" spans="1:21" x14ac:dyDescent="0.25">
      <c r="A9607" t="s">
        <v>35996</v>
      </c>
      <c r="B9607">
        <v>1</v>
      </c>
      <c r="C9607" t="s">
        <v>78</v>
      </c>
      <c r="D9607" t="s">
        <v>91</v>
      </c>
      <c r="E9607" t="s">
        <v>35997</v>
      </c>
      <c r="F9607" t="s">
        <v>5012</v>
      </c>
      <c r="G9607" t="s">
        <v>72</v>
      </c>
      <c r="H9607" t="s">
        <v>129</v>
      </c>
      <c r="I9607" t="s">
        <v>22</v>
      </c>
      <c r="J9607" t="s">
        <v>141</v>
      </c>
      <c r="K9607" t="s">
        <v>35998</v>
      </c>
      <c r="L9607" t="s">
        <v>35999</v>
      </c>
      <c r="M9607">
        <v>1.571111111</v>
      </c>
      <c r="N9607">
        <v>0</v>
      </c>
      <c r="O9607">
        <v>0</v>
      </c>
      <c r="P9607">
        <v>2</v>
      </c>
      <c r="Q9607">
        <v>118</v>
      </c>
      <c r="R9607">
        <v>0</v>
      </c>
      <c r="S9607">
        <v>0</v>
      </c>
      <c r="T9607">
        <v>3.1422219999999998</v>
      </c>
      <c r="U9607">
        <v>185.391111</v>
      </c>
    </row>
    <row r="9608" spans="1:21" x14ac:dyDescent="0.25">
      <c r="A9608" t="s">
        <v>36000</v>
      </c>
      <c r="B9608">
        <v>1</v>
      </c>
      <c r="C9608" t="s">
        <v>79</v>
      </c>
      <c r="D9608" t="s">
        <v>115</v>
      </c>
      <c r="E9608" t="s">
        <v>36001</v>
      </c>
      <c r="F9608" t="s">
        <v>5012</v>
      </c>
      <c r="G9608" t="s">
        <v>72</v>
      </c>
      <c r="H9608" t="s">
        <v>129</v>
      </c>
      <c r="I9608" t="s">
        <v>22</v>
      </c>
      <c r="J9608" t="s">
        <v>141</v>
      </c>
      <c r="K9608" t="s">
        <v>36002</v>
      </c>
      <c r="L9608" t="s">
        <v>36003</v>
      </c>
      <c r="M9608">
        <v>0.324444444</v>
      </c>
      <c r="N9608">
        <v>0</v>
      </c>
      <c r="O9608">
        <v>0</v>
      </c>
      <c r="P9608">
        <v>10</v>
      </c>
      <c r="Q9608">
        <v>20</v>
      </c>
      <c r="R9608">
        <v>0</v>
      </c>
      <c r="S9608">
        <v>0</v>
      </c>
      <c r="T9608">
        <v>3.2444440000000001</v>
      </c>
      <c r="U9608">
        <v>6.4888890000000004</v>
      </c>
    </row>
    <row r="9609" spans="1:21" x14ac:dyDescent="0.25">
      <c r="A9609" t="s">
        <v>36004</v>
      </c>
      <c r="B9609">
        <v>1</v>
      </c>
      <c r="C9609" t="s">
        <v>79</v>
      </c>
      <c r="D9609" t="s">
        <v>115</v>
      </c>
      <c r="E9609" t="s">
        <v>36005</v>
      </c>
      <c r="F9609" t="s">
        <v>5012</v>
      </c>
      <c r="G9609" t="s">
        <v>72</v>
      </c>
      <c r="H9609" t="s">
        <v>129</v>
      </c>
      <c r="I9609" t="s">
        <v>22</v>
      </c>
      <c r="J9609" t="s">
        <v>141</v>
      </c>
      <c r="K9609" t="s">
        <v>36006</v>
      </c>
      <c r="L9609" t="s">
        <v>36007</v>
      </c>
      <c r="M9609">
        <v>2.0074999999999998</v>
      </c>
      <c r="N9609">
        <v>0</v>
      </c>
      <c r="O9609">
        <v>0</v>
      </c>
      <c r="P9609">
        <v>0</v>
      </c>
      <c r="Q9609">
        <v>10</v>
      </c>
      <c r="R9609">
        <v>0</v>
      </c>
      <c r="S9609">
        <v>0</v>
      </c>
      <c r="T9609">
        <v>0</v>
      </c>
      <c r="U9609">
        <v>20.074999999999999</v>
      </c>
    </row>
    <row r="9610" spans="1:21" x14ac:dyDescent="0.25">
      <c r="A9610" t="s">
        <v>36008</v>
      </c>
      <c r="B9610">
        <v>1</v>
      </c>
      <c r="C9610" t="s">
        <v>79</v>
      </c>
      <c r="D9610" t="s">
        <v>115</v>
      </c>
      <c r="E9610" t="s">
        <v>36009</v>
      </c>
      <c r="F9610" t="s">
        <v>4991</v>
      </c>
      <c r="G9610" t="s">
        <v>71</v>
      </c>
      <c r="H9610" t="s">
        <v>129</v>
      </c>
      <c r="I9610" t="s">
        <v>22</v>
      </c>
      <c r="J9610" t="s">
        <v>141</v>
      </c>
      <c r="K9610" t="s">
        <v>36010</v>
      </c>
      <c r="L9610" t="s">
        <v>36011</v>
      </c>
      <c r="M9610">
        <v>1.929444444</v>
      </c>
      <c r="N9610">
        <v>0</v>
      </c>
      <c r="O9610">
        <v>0</v>
      </c>
      <c r="P9610">
        <v>0</v>
      </c>
      <c r="Q9610">
        <v>1</v>
      </c>
      <c r="R9610">
        <v>0</v>
      </c>
      <c r="S9610">
        <v>0</v>
      </c>
      <c r="T9610">
        <v>0</v>
      </c>
      <c r="U9610">
        <v>1.9294439999999999</v>
      </c>
    </row>
    <row r="9611" spans="1:21" x14ac:dyDescent="0.25">
      <c r="A9611" t="s">
        <v>36012</v>
      </c>
      <c r="B9611">
        <v>1</v>
      </c>
      <c r="C9611" t="s">
        <v>79</v>
      </c>
      <c r="D9611" t="s">
        <v>115</v>
      </c>
      <c r="E9611" t="s">
        <v>36013</v>
      </c>
      <c r="F9611" t="s">
        <v>5748</v>
      </c>
      <c r="G9611" t="s">
        <v>71</v>
      </c>
      <c r="H9611" t="s">
        <v>168</v>
      </c>
      <c r="I9611" t="s">
        <v>22</v>
      </c>
      <c r="J9611" t="s">
        <v>141</v>
      </c>
      <c r="K9611" t="s">
        <v>36014</v>
      </c>
      <c r="L9611" t="s">
        <v>36015</v>
      </c>
      <c r="M9611">
        <v>4.4999999999999998E-2</v>
      </c>
      <c r="N9611">
        <v>0</v>
      </c>
      <c r="O9611">
        <v>0</v>
      </c>
      <c r="P9611">
        <v>1</v>
      </c>
      <c r="Q9611">
        <v>204</v>
      </c>
      <c r="R9611">
        <v>0</v>
      </c>
      <c r="S9611">
        <v>0</v>
      </c>
      <c r="T9611">
        <v>4.4999999999999998E-2</v>
      </c>
      <c r="U9611">
        <v>9.18</v>
      </c>
    </row>
    <row r="9612" spans="1:21" x14ac:dyDescent="0.25">
      <c r="A9612" t="s">
        <v>36016</v>
      </c>
      <c r="B9612">
        <v>1</v>
      </c>
      <c r="C9612" t="s">
        <v>79</v>
      </c>
      <c r="D9612" t="s">
        <v>123</v>
      </c>
      <c r="E9612" t="s">
        <v>36017</v>
      </c>
      <c r="F9612" t="s">
        <v>4986</v>
      </c>
      <c r="G9612" t="s">
        <v>71</v>
      </c>
      <c r="H9612" t="s">
        <v>129</v>
      </c>
      <c r="I9612" t="s">
        <v>22</v>
      </c>
      <c r="J9612" t="s">
        <v>141</v>
      </c>
      <c r="K9612" t="s">
        <v>36018</v>
      </c>
      <c r="L9612" t="s">
        <v>36019</v>
      </c>
      <c r="M9612">
        <v>2.2488888880000002</v>
      </c>
      <c r="N9612">
        <v>0</v>
      </c>
      <c r="O9612">
        <v>0</v>
      </c>
      <c r="P9612">
        <v>0</v>
      </c>
      <c r="Q9612">
        <v>13</v>
      </c>
      <c r="R9612">
        <v>0</v>
      </c>
      <c r="S9612">
        <v>0</v>
      </c>
      <c r="T9612">
        <v>0</v>
      </c>
      <c r="U9612">
        <v>29.235555999999999</v>
      </c>
    </row>
    <row r="9613" spans="1:21" x14ac:dyDescent="0.25">
      <c r="A9613" t="s">
        <v>36020</v>
      </c>
      <c r="B9613">
        <v>1</v>
      </c>
      <c r="C9613" t="s">
        <v>79</v>
      </c>
      <c r="D9613" t="s">
        <v>123</v>
      </c>
      <c r="E9613" t="s">
        <v>36021</v>
      </c>
      <c r="F9613" t="s">
        <v>5012</v>
      </c>
      <c r="G9613" t="s">
        <v>72</v>
      </c>
      <c r="H9613" t="s">
        <v>129</v>
      </c>
      <c r="I9613" t="s">
        <v>22</v>
      </c>
      <c r="J9613" t="s">
        <v>141</v>
      </c>
      <c r="K9613" t="s">
        <v>36022</v>
      </c>
      <c r="L9613" t="s">
        <v>36023</v>
      </c>
      <c r="M9613">
        <v>1.595555555</v>
      </c>
      <c r="N9613">
        <v>0</v>
      </c>
      <c r="O9613">
        <v>0</v>
      </c>
      <c r="P9613">
        <v>1</v>
      </c>
      <c r="Q9613">
        <v>46</v>
      </c>
      <c r="R9613">
        <v>0</v>
      </c>
      <c r="S9613">
        <v>0</v>
      </c>
      <c r="T9613">
        <v>1.595556</v>
      </c>
      <c r="U9613">
        <v>73.395555999999999</v>
      </c>
    </row>
    <row r="9614" spans="1:21" x14ac:dyDescent="0.25">
      <c r="A9614" t="s">
        <v>36024</v>
      </c>
      <c r="B9614">
        <v>1</v>
      </c>
      <c r="C9614" t="s">
        <v>79</v>
      </c>
      <c r="D9614" t="s">
        <v>117</v>
      </c>
      <c r="E9614" t="s">
        <v>36025</v>
      </c>
      <c r="F9614" t="s">
        <v>5513</v>
      </c>
      <c r="G9614" t="s">
        <v>71</v>
      </c>
      <c r="H9614" t="s">
        <v>129</v>
      </c>
      <c r="I9614" t="s">
        <v>22</v>
      </c>
      <c r="J9614" t="s">
        <v>141</v>
      </c>
      <c r="K9614" t="s">
        <v>36026</v>
      </c>
      <c r="L9614" t="s">
        <v>36027</v>
      </c>
      <c r="M9614">
        <v>1.6058333330000001</v>
      </c>
      <c r="N9614">
        <v>0</v>
      </c>
      <c r="O9614">
        <v>0</v>
      </c>
      <c r="P9614">
        <v>0</v>
      </c>
      <c r="Q9614">
        <v>51</v>
      </c>
      <c r="R9614">
        <v>0</v>
      </c>
      <c r="S9614">
        <v>0</v>
      </c>
      <c r="T9614">
        <v>0</v>
      </c>
      <c r="U9614">
        <v>81.897499999999994</v>
      </c>
    </row>
    <row r="9615" spans="1:21" x14ac:dyDescent="0.25">
      <c r="A9615" t="s">
        <v>36028</v>
      </c>
      <c r="B9615">
        <v>1</v>
      </c>
      <c r="C9615" t="s">
        <v>79</v>
      </c>
      <c r="D9615" t="s">
        <v>117</v>
      </c>
      <c r="E9615" t="s">
        <v>36029</v>
      </c>
      <c r="F9615" t="s">
        <v>140</v>
      </c>
      <c r="G9615" t="s">
        <v>72</v>
      </c>
      <c r="H9615" t="s">
        <v>129</v>
      </c>
      <c r="I9615" t="s">
        <v>22</v>
      </c>
      <c r="J9615" t="s">
        <v>141</v>
      </c>
      <c r="K9615" t="s">
        <v>36030</v>
      </c>
      <c r="L9615" t="s">
        <v>36031</v>
      </c>
      <c r="M9615">
        <v>1.044166666</v>
      </c>
      <c r="N9615">
        <v>0</v>
      </c>
      <c r="O9615">
        <v>0</v>
      </c>
      <c r="P9615">
        <v>80</v>
      </c>
      <c r="Q9615">
        <v>0</v>
      </c>
      <c r="R9615">
        <v>0</v>
      </c>
      <c r="S9615">
        <v>0</v>
      </c>
      <c r="T9615">
        <v>83.533332999999999</v>
      </c>
      <c r="U9615">
        <v>0</v>
      </c>
    </row>
    <row r="9616" spans="1:21" x14ac:dyDescent="0.25">
      <c r="A9616" t="s">
        <v>36032</v>
      </c>
      <c r="B9616">
        <v>1</v>
      </c>
      <c r="C9616" t="s">
        <v>79</v>
      </c>
      <c r="D9616" t="s">
        <v>117</v>
      </c>
      <c r="E9616" t="s">
        <v>36033</v>
      </c>
      <c r="F9616" t="s">
        <v>140</v>
      </c>
      <c r="G9616" t="s">
        <v>72</v>
      </c>
      <c r="H9616" t="s">
        <v>129</v>
      </c>
      <c r="I9616" t="s">
        <v>22</v>
      </c>
      <c r="J9616" t="s">
        <v>141</v>
      </c>
      <c r="K9616" t="s">
        <v>36034</v>
      </c>
      <c r="L9616" t="s">
        <v>36035</v>
      </c>
      <c r="M9616">
        <v>0.328055555</v>
      </c>
      <c r="N9616">
        <v>0</v>
      </c>
      <c r="O9616">
        <v>0</v>
      </c>
      <c r="P9616">
        <v>80</v>
      </c>
      <c r="Q9616">
        <v>0</v>
      </c>
      <c r="R9616">
        <v>0</v>
      </c>
      <c r="S9616">
        <v>0</v>
      </c>
      <c r="T9616">
        <v>26.244444000000001</v>
      </c>
      <c r="U9616">
        <v>0</v>
      </c>
    </row>
    <row r="9617" spans="1:21" x14ac:dyDescent="0.25">
      <c r="A9617" t="s">
        <v>36036</v>
      </c>
      <c r="B9617">
        <v>1</v>
      </c>
      <c r="C9617" t="s">
        <v>79</v>
      </c>
      <c r="D9617" t="s">
        <v>117</v>
      </c>
      <c r="E9617" t="s">
        <v>36033</v>
      </c>
      <c r="F9617" t="s">
        <v>140</v>
      </c>
      <c r="G9617" t="s">
        <v>72</v>
      </c>
      <c r="H9617" t="s">
        <v>129</v>
      </c>
      <c r="I9617" t="s">
        <v>22</v>
      </c>
      <c r="J9617" t="s">
        <v>141</v>
      </c>
      <c r="K9617" t="s">
        <v>36037</v>
      </c>
      <c r="L9617" t="s">
        <v>36038</v>
      </c>
      <c r="M9617">
        <v>0.6825</v>
      </c>
      <c r="N9617">
        <v>0</v>
      </c>
      <c r="O9617">
        <v>0</v>
      </c>
      <c r="P9617">
        <v>80</v>
      </c>
      <c r="Q9617">
        <v>0</v>
      </c>
      <c r="R9617">
        <v>0</v>
      </c>
      <c r="S9617">
        <v>0</v>
      </c>
      <c r="T9617">
        <v>54.6</v>
      </c>
      <c r="U9617">
        <v>0</v>
      </c>
    </row>
    <row r="9618" spans="1:21" x14ac:dyDescent="0.25">
      <c r="A9618" t="s">
        <v>36039</v>
      </c>
      <c r="B9618">
        <v>1</v>
      </c>
      <c r="C9618" t="s">
        <v>79</v>
      </c>
      <c r="D9618" t="s">
        <v>117</v>
      </c>
      <c r="E9618" t="s">
        <v>36029</v>
      </c>
      <c r="F9618" t="s">
        <v>140</v>
      </c>
      <c r="G9618" t="s">
        <v>72</v>
      </c>
      <c r="H9618" t="s">
        <v>129</v>
      </c>
      <c r="I9618" t="s">
        <v>22</v>
      </c>
      <c r="J9618" t="s">
        <v>141</v>
      </c>
      <c r="K9618" t="s">
        <v>36040</v>
      </c>
      <c r="L9618" t="s">
        <v>36041</v>
      </c>
      <c r="M9618">
        <v>1.268611111</v>
      </c>
      <c r="N9618">
        <v>0</v>
      </c>
      <c r="O9618">
        <v>0</v>
      </c>
      <c r="P9618">
        <v>80</v>
      </c>
      <c r="Q9618">
        <v>0</v>
      </c>
      <c r="R9618">
        <v>0</v>
      </c>
      <c r="S9618">
        <v>0</v>
      </c>
      <c r="T9618">
        <v>101.488889</v>
      </c>
      <c r="U9618">
        <v>0</v>
      </c>
    </row>
    <row r="9619" spans="1:21" x14ac:dyDescent="0.25">
      <c r="A9619" t="s">
        <v>36042</v>
      </c>
      <c r="B9619">
        <v>1</v>
      </c>
      <c r="C9619" t="s">
        <v>79</v>
      </c>
      <c r="D9619" t="s">
        <v>117</v>
      </c>
      <c r="E9619" t="s">
        <v>36043</v>
      </c>
      <c r="F9619" t="s">
        <v>154</v>
      </c>
      <c r="G9619" t="s">
        <v>72</v>
      </c>
      <c r="H9619" t="s">
        <v>168</v>
      </c>
      <c r="I9619" t="s">
        <v>22</v>
      </c>
      <c r="J9619" t="s">
        <v>141</v>
      </c>
      <c r="K9619" t="s">
        <v>36044</v>
      </c>
      <c r="L9619" t="s">
        <v>36045</v>
      </c>
      <c r="M9619">
        <v>3.2777777000000001E-2</v>
      </c>
      <c r="N9619">
        <v>16</v>
      </c>
      <c r="O9619">
        <v>889</v>
      </c>
      <c r="P9619">
        <v>79</v>
      </c>
      <c r="Q9619">
        <v>488</v>
      </c>
      <c r="R9619">
        <v>0.52444400000000002</v>
      </c>
      <c r="S9619">
        <v>29.139444000000001</v>
      </c>
      <c r="T9619">
        <v>2.5894439999999999</v>
      </c>
      <c r="U9619">
        <v>15.995555</v>
      </c>
    </row>
    <row r="9620" spans="1:21" x14ac:dyDescent="0.25">
      <c r="A9620" t="s">
        <v>36046</v>
      </c>
      <c r="B9620">
        <v>1</v>
      </c>
      <c r="C9620" t="s">
        <v>79</v>
      </c>
      <c r="D9620" t="s">
        <v>117</v>
      </c>
      <c r="E9620" t="s">
        <v>36029</v>
      </c>
      <c r="F9620" t="s">
        <v>140</v>
      </c>
      <c r="G9620" t="s">
        <v>72</v>
      </c>
      <c r="H9620" t="s">
        <v>129</v>
      </c>
      <c r="I9620" t="s">
        <v>22</v>
      </c>
      <c r="J9620" t="s">
        <v>141</v>
      </c>
      <c r="K9620" t="s">
        <v>36047</v>
      </c>
      <c r="L9620" t="s">
        <v>36048</v>
      </c>
      <c r="M9620">
        <v>1.403611111</v>
      </c>
      <c r="N9620">
        <v>0</v>
      </c>
      <c r="O9620">
        <v>0</v>
      </c>
      <c r="P9620">
        <v>80</v>
      </c>
      <c r="Q9620">
        <v>0</v>
      </c>
      <c r="R9620">
        <v>0</v>
      </c>
      <c r="S9620">
        <v>0</v>
      </c>
      <c r="T9620">
        <v>112.288889</v>
      </c>
      <c r="U9620">
        <v>0</v>
      </c>
    </row>
    <row r="9621" spans="1:21" x14ac:dyDescent="0.25">
      <c r="A9621" t="s">
        <v>36049</v>
      </c>
      <c r="B9621">
        <v>1</v>
      </c>
      <c r="C9621" t="s">
        <v>79</v>
      </c>
      <c r="D9621" t="s">
        <v>117</v>
      </c>
      <c r="E9621" t="s">
        <v>36050</v>
      </c>
      <c r="F9621" t="s">
        <v>4986</v>
      </c>
      <c r="G9621" t="s">
        <v>71</v>
      </c>
      <c r="H9621" t="s">
        <v>129</v>
      </c>
      <c r="I9621" t="s">
        <v>22</v>
      </c>
      <c r="J9621" t="s">
        <v>141</v>
      </c>
      <c r="K9621" t="s">
        <v>36051</v>
      </c>
      <c r="L9621" t="s">
        <v>36052</v>
      </c>
      <c r="M9621">
        <v>2.2813888879999999</v>
      </c>
      <c r="N9621">
        <v>0</v>
      </c>
      <c r="O9621">
        <v>0</v>
      </c>
      <c r="P9621">
        <v>0</v>
      </c>
      <c r="Q9621">
        <v>41</v>
      </c>
      <c r="R9621">
        <v>0</v>
      </c>
      <c r="S9621">
        <v>0</v>
      </c>
      <c r="T9621">
        <v>0</v>
      </c>
      <c r="U9621">
        <v>93.536944000000005</v>
      </c>
    </row>
    <row r="9622" spans="1:21" x14ac:dyDescent="0.25">
      <c r="A9622" t="s">
        <v>36053</v>
      </c>
      <c r="B9622">
        <v>1</v>
      </c>
      <c r="C9622" t="s">
        <v>78</v>
      </c>
      <c r="D9622" t="s">
        <v>91</v>
      </c>
      <c r="E9622" t="s">
        <v>36054</v>
      </c>
      <c r="F9622" t="s">
        <v>5842</v>
      </c>
      <c r="G9622" t="s">
        <v>71</v>
      </c>
      <c r="H9622" t="s">
        <v>129</v>
      </c>
      <c r="I9622" t="s">
        <v>22</v>
      </c>
      <c r="J9622" t="s">
        <v>141</v>
      </c>
      <c r="K9622" t="s">
        <v>36055</v>
      </c>
      <c r="L9622" t="s">
        <v>36056</v>
      </c>
      <c r="M9622">
        <v>0.70388888800000005</v>
      </c>
      <c r="N9622">
        <v>0</v>
      </c>
      <c r="O9622">
        <v>140</v>
      </c>
      <c r="P9622">
        <v>0</v>
      </c>
      <c r="Q9622">
        <v>1</v>
      </c>
      <c r="R9622">
        <v>0</v>
      </c>
      <c r="S9622">
        <v>98.544443999999999</v>
      </c>
      <c r="T9622">
        <v>0</v>
      </c>
      <c r="U9622">
        <v>0.70388899999999999</v>
      </c>
    </row>
    <row r="9623" spans="1:21" x14ac:dyDescent="0.25">
      <c r="A9623" t="s">
        <v>36057</v>
      </c>
      <c r="B9623">
        <v>1</v>
      </c>
      <c r="C9623" t="s">
        <v>79</v>
      </c>
      <c r="D9623" t="s">
        <v>117</v>
      </c>
      <c r="E9623" t="s">
        <v>36058</v>
      </c>
      <c r="F9623" t="s">
        <v>4991</v>
      </c>
      <c r="G9623" t="s">
        <v>71</v>
      </c>
      <c r="H9623" t="s">
        <v>129</v>
      </c>
      <c r="I9623" t="s">
        <v>22</v>
      </c>
      <c r="J9623" t="s">
        <v>141</v>
      </c>
      <c r="K9623" t="s">
        <v>36059</v>
      </c>
      <c r="L9623" t="s">
        <v>36060</v>
      </c>
      <c r="M9623">
        <v>0.54333333299999997</v>
      </c>
      <c r="N9623">
        <v>0</v>
      </c>
      <c r="O9623">
        <v>0</v>
      </c>
      <c r="P9623">
        <v>0</v>
      </c>
      <c r="Q9623">
        <v>4</v>
      </c>
      <c r="R9623">
        <v>0</v>
      </c>
      <c r="S9623">
        <v>0</v>
      </c>
      <c r="T9623">
        <v>0</v>
      </c>
      <c r="U9623">
        <v>2.173333</v>
      </c>
    </row>
    <row r="9624" spans="1:21" x14ac:dyDescent="0.25">
      <c r="A9624" t="s">
        <v>36061</v>
      </c>
      <c r="B9624">
        <v>1</v>
      </c>
      <c r="C9624" t="s">
        <v>79</v>
      </c>
      <c r="D9624" t="s">
        <v>117</v>
      </c>
      <c r="E9624" t="s">
        <v>36062</v>
      </c>
      <c r="F9624" t="s">
        <v>5012</v>
      </c>
      <c r="G9624" t="s">
        <v>72</v>
      </c>
      <c r="H9624" t="s">
        <v>129</v>
      </c>
      <c r="I9624" t="s">
        <v>22</v>
      </c>
      <c r="J9624" t="s">
        <v>141</v>
      </c>
      <c r="K9624" t="s">
        <v>36063</v>
      </c>
      <c r="L9624" t="s">
        <v>36064</v>
      </c>
      <c r="M9624">
        <v>0.89833333299999996</v>
      </c>
      <c r="N9624">
        <v>0</v>
      </c>
      <c r="O9624">
        <v>0</v>
      </c>
      <c r="P9624">
        <v>8</v>
      </c>
      <c r="Q9624">
        <v>13</v>
      </c>
      <c r="R9624">
        <v>0</v>
      </c>
      <c r="S9624">
        <v>0</v>
      </c>
      <c r="T9624">
        <v>7.1866669999999999</v>
      </c>
      <c r="U9624">
        <v>11.678333</v>
      </c>
    </row>
    <row r="9625" spans="1:21" x14ac:dyDescent="0.25">
      <c r="A9625" t="s">
        <v>36065</v>
      </c>
      <c r="B9625">
        <v>1</v>
      </c>
      <c r="C9625" t="s">
        <v>79</v>
      </c>
      <c r="D9625" t="s">
        <v>117</v>
      </c>
      <c r="E9625" t="s">
        <v>36066</v>
      </c>
      <c r="F9625" t="s">
        <v>5012</v>
      </c>
      <c r="G9625" t="s">
        <v>72</v>
      </c>
      <c r="H9625" t="s">
        <v>129</v>
      </c>
      <c r="I9625" t="s">
        <v>22</v>
      </c>
      <c r="J9625" t="s">
        <v>141</v>
      </c>
      <c r="K9625" t="s">
        <v>4143</v>
      </c>
      <c r="L9625" t="s">
        <v>36067</v>
      </c>
      <c r="M9625">
        <v>1.8061111110000001</v>
      </c>
      <c r="N9625">
        <v>0</v>
      </c>
      <c r="O9625">
        <v>0</v>
      </c>
      <c r="P9625">
        <v>0</v>
      </c>
      <c r="Q9625">
        <v>13</v>
      </c>
      <c r="R9625">
        <v>0</v>
      </c>
      <c r="S9625">
        <v>0</v>
      </c>
      <c r="T9625">
        <v>0</v>
      </c>
      <c r="U9625">
        <v>23.479444000000001</v>
      </c>
    </row>
    <row r="9626" spans="1:21" x14ac:dyDescent="0.25">
      <c r="A9626" t="s">
        <v>36068</v>
      </c>
      <c r="B9626">
        <v>1</v>
      </c>
      <c r="C9626" t="s">
        <v>79</v>
      </c>
      <c r="D9626" t="s">
        <v>120</v>
      </c>
      <c r="E9626" t="s">
        <v>2225</v>
      </c>
      <c r="F9626" t="s">
        <v>140</v>
      </c>
      <c r="G9626" t="s">
        <v>72</v>
      </c>
      <c r="H9626" t="s">
        <v>129</v>
      </c>
      <c r="I9626" t="s">
        <v>22</v>
      </c>
      <c r="J9626" t="s">
        <v>141</v>
      </c>
      <c r="K9626" t="s">
        <v>36069</v>
      </c>
      <c r="L9626" t="s">
        <v>36070</v>
      </c>
      <c r="M9626">
        <v>0.83888888800000005</v>
      </c>
      <c r="N9626">
        <v>0</v>
      </c>
      <c r="O9626">
        <v>408</v>
      </c>
      <c r="P9626">
        <v>157</v>
      </c>
      <c r="Q9626">
        <v>35</v>
      </c>
      <c r="R9626">
        <v>0</v>
      </c>
      <c r="S9626">
        <v>342.26666599999999</v>
      </c>
      <c r="T9626">
        <v>131.705555</v>
      </c>
      <c r="U9626">
        <v>29.361111000000001</v>
      </c>
    </row>
    <row r="9627" spans="1:21" x14ac:dyDescent="0.25">
      <c r="A9627" t="s">
        <v>36071</v>
      </c>
      <c r="B9627">
        <v>1</v>
      </c>
      <c r="C9627" t="s">
        <v>79</v>
      </c>
      <c r="D9627" t="s">
        <v>120</v>
      </c>
      <c r="E9627" t="s">
        <v>2225</v>
      </c>
      <c r="F9627" t="s">
        <v>140</v>
      </c>
      <c r="G9627" t="s">
        <v>72</v>
      </c>
      <c r="H9627" t="s">
        <v>129</v>
      </c>
      <c r="I9627" t="s">
        <v>22</v>
      </c>
      <c r="J9627" t="s">
        <v>141</v>
      </c>
      <c r="K9627" t="s">
        <v>36072</v>
      </c>
      <c r="L9627" t="s">
        <v>36073</v>
      </c>
      <c r="M9627">
        <v>0.60611111100000004</v>
      </c>
      <c r="N9627">
        <v>0</v>
      </c>
      <c r="O9627">
        <v>404</v>
      </c>
      <c r="P9627">
        <v>157</v>
      </c>
      <c r="Q9627">
        <v>35</v>
      </c>
      <c r="R9627">
        <v>0</v>
      </c>
      <c r="S9627">
        <v>244.868889</v>
      </c>
      <c r="T9627">
        <v>95.159443999999993</v>
      </c>
      <c r="U9627">
        <v>21.213889000000002</v>
      </c>
    </row>
    <row r="9628" spans="1:21" x14ac:dyDescent="0.25">
      <c r="A9628" t="s">
        <v>36074</v>
      </c>
      <c r="B9628">
        <v>1</v>
      </c>
      <c r="C9628" t="s">
        <v>79</v>
      </c>
      <c r="D9628" t="s">
        <v>120</v>
      </c>
      <c r="E9628" t="s">
        <v>33192</v>
      </c>
      <c r="F9628" t="s">
        <v>140</v>
      </c>
      <c r="G9628" t="s">
        <v>72</v>
      </c>
      <c r="H9628" t="s">
        <v>129</v>
      </c>
      <c r="I9628" t="s">
        <v>22</v>
      </c>
      <c r="J9628" t="s">
        <v>141</v>
      </c>
      <c r="K9628" t="s">
        <v>36075</v>
      </c>
      <c r="L9628" t="s">
        <v>36076</v>
      </c>
      <c r="M9628">
        <v>0.95111111100000001</v>
      </c>
      <c r="N9628">
        <v>0</v>
      </c>
      <c r="O9628">
        <v>89</v>
      </c>
      <c r="P9628">
        <v>31</v>
      </c>
      <c r="Q9628">
        <v>8</v>
      </c>
      <c r="R9628">
        <v>0</v>
      </c>
      <c r="S9628">
        <v>84.648888999999997</v>
      </c>
      <c r="T9628">
        <v>29.484444</v>
      </c>
      <c r="U9628">
        <v>7.6088889999999996</v>
      </c>
    </row>
    <row r="9629" spans="1:21" x14ac:dyDescent="0.25">
      <c r="A9629" t="s">
        <v>36077</v>
      </c>
      <c r="B9629">
        <v>1</v>
      </c>
      <c r="C9629" t="s">
        <v>79</v>
      </c>
      <c r="D9629" t="s">
        <v>120</v>
      </c>
      <c r="E9629" t="s">
        <v>33192</v>
      </c>
      <c r="F9629" t="s">
        <v>140</v>
      </c>
      <c r="G9629" t="s">
        <v>72</v>
      </c>
      <c r="H9629" t="s">
        <v>129</v>
      </c>
      <c r="I9629" t="s">
        <v>22</v>
      </c>
      <c r="J9629" t="s">
        <v>141</v>
      </c>
      <c r="K9629" t="s">
        <v>36078</v>
      </c>
      <c r="L9629" t="s">
        <v>36079</v>
      </c>
      <c r="M9629">
        <v>8.5277776999999999E-2</v>
      </c>
      <c r="N9629">
        <v>0</v>
      </c>
      <c r="O9629">
        <v>89</v>
      </c>
      <c r="P9629">
        <v>31</v>
      </c>
      <c r="Q9629">
        <v>8</v>
      </c>
      <c r="R9629">
        <v>0</v>
      </c>
      <c r="S9629">
        <v>7.5897220000000001</v>
      </c>
      <c r="T9629">
        <v>2.6436109999999999</v>
      </c>
      <c r="U9629">
        <v>0.682222</v>
      </c>
    </row>
    <row r="9630" spans="1:21" x14ac:dyDescent="0.25">
      <c r="A9630" t="s">
        <v>36080</v>
      </c>
      <c r="B9630">
        <v>1</v>
      </c>
      <c r="C9630" t="s">
        <v>79</v>
      </c>
      <c r="D9630" t="s">
        <v>120</v>
      </c>
      <c r="E9630" t="s">
        <v>33188</v>
      </c>
      <c r="F9630" t="s">
        <v>140</v>
      </c>
      <c r="G9630" t="s">
        <v>72</v>
      </c>
      <c r="H9630" t="s">
        <v>129</v>
      </c>
      <c r="I9630" t="s">
        <v>22</v>
      </c>
      <c r="J9630" t="s">
        <v>141</v>
      </c>
      <c r="K9630" t="s">
        <v>36081</v>
      </c>
      <c r="L9630" t="s">
        <v>36082</v>
      </c>
      <c r="M9630">
        <v>3.6177777770000001</v>
      </c>
      <c r="N9630">
        <v>0</v>
      </c>
      <c r="O9630">
        <v>0</v>
      </c>
      <c r="P9630">
        <v>137</v>
      </c>
      <c r="Q9630">
        <v>17</v>
      </c>
      <c r="R9630">
        <v>0</v>
      </c>
      <c r="S9630">
        <v>0</v>
      </c>
      <c r="T9630">
        <v>495.63555500000001</v>
      </c>
      <c r="U9630">
        <v>61.502222000000003</v>
      </c>
    </row>
    <row r="9631" spans="1:21" x14ac:dyDescent="0.25">
      <c r="A9631" t="s">
        <v>36083</v>
      </c>
      <c r="B9631">
        <v>1</v>
      </c>
      <c r="C9631" t="s">
        <v>79</v>
      </c>
      <c r="D9631" t="s">
        <v>120</v>
      </c>
      <c r="E9631" t="s">
        <v>33192</v>
      </c>
      <c r="F9631" t="s">
        <v>140</v>
      </c>
      <c r="G9631" t="s">
        <v>72</v>
      </c>
      <c r="H9631" t="s">
        <v>129</v>
      </c>
      <c r="I9631" t="s">
        <v>22</v>
      </c>
      <c r="J9631" t="s">
        <v>141</v>
      </c>
      <c r="K9631" t="s">
        <v>36084</v>
      </c>
      <c r="L9631" t="s">
        <v>36085</v>
      </c>
      <c r="M9631">
        <v>0.52361111100000002</v>
      </c>
      <c r="N9631">
        <v>0</v>
      </c>
      <c r="O9631">
        <v>89</v>
      </c>
      <c r="P9631">
        <v>31</v>
      </c>
      <c r="Q9631">
        <v>8</v>
      </c>
      <c r="R9631">
        <v>0</v>
      </c>
      <c r="S9631">
        <v>46.601388999999998</v>
      </c>
      <c r="T9631">
        <v>16.231943999999999</v>
      </c>
      <c r="U9631">
        <v>4.1888889999999996</v>
      </c>
    </row>
    <row r="9632" spans="1:21" x14ac:dyDescent="0.25">
      <c r="A9632" t="s">
        <v>36086</v>
      </c>
      <c r="B9632">
        <v>1</v>
      </c>
      <c r="C9632" t="s">
        <v>79</v>
      </c>
      <c r="D9632" t="s">
        <v>120</v>
      </c>
      <c r="E9632" t="s">
        <v>33192</v>
      </c>
      <c r="F9632" t="s">
        <v>140</v>
      </c>
      <c r="G9632" t="s">
        <v>72</v>
      </c>
      <c r="H9632" t="s">
        <v>129</v>
      </c>
      <c r="I9632" t="s">
        <v>22</v>
      </c>
      <c r="J9632" t="s">
        <v>141</v>
      </c>
      <c r="K9632" t="s">
        <v>36087</v>
      </c>
      <c r="L9632" t="s">
        <v>36088</v>
      </c>
      <c r="M9632">
        <v>0.52861111100000002</v>
      </c>
      <c r="N9632">
        <v>0</v>
      </c>
      <c r="O9632">
        <v>89</v>
      </c>
      <c r="P9632">
        <v>31</v>
      </c>
      <c r="Q9632">
        <v>8</v>
      </c>
      <c r="R9632">
        <v>0</v>
      </c>
      <c r="S9632">
        <v>47.046388999999998</v>
      </c>
      <c r="T9632">
        <v>16.386944</v>
      </c>
      <c r="U9632">
        <v>4.2288889999999997</v>
      </c>
    </row>
    <row r="9633" spans="1:21" x14ac:dyDescent="0.25">
      <c r="A9633" t="s">
        <v>36089</v>
      </c>
      <c r="B9633">
        <v>1</v>
      </c>
      <c r="C9633" t="s">
        <v>79</v>
      </c>
      <c r="D9633" t="s">
        <v>120</v>
      </c>
      <c r="E9633" t="s">
        <v>34664</v>
      </c>
      <c r="F9633" t="s">
        <v>140</v>
      </c>
      <c r="G9633" t="s">
        <v>72</v>
      </c>
      <c r="H9633" t="s">
        <v>129</v>
      </c>
      <c r="I9633" t="s">
        <v>22</v>
      </c>
      <c r="J9633" t="s">
        <v>141</v>
      </c>
      <c r="K9633" t="s">
        <v>36090</v>
      </c>
      <c r="L9633" t="s">
        <v>36091</v>
      </c>
      <c r="M9633">
        <v>0.41833333299999997</v>
      </c>
      <c r="N9633">
        <v>0</v>
      </c>
      <c r="O9633">
        <v>408</v>
      </c>
      <c r="P9633">
        <v>157</v>
      </c>
      <c r="Q9633">
        <v>35</v>
      </c>
      <c r="R9633">
        <v>0</v>
      </c>
      <c r="S9633">
        <v>170.68</v>
      </c>
      <c r="T9633">
        <v>65.678332999999995</v>
      </c>
      <c r="U9633">
        <v>14.641667</v>
      </c>
    </row>
    <row r="9634" spans="1:21" x14ac:dyDescent="0.25">
      <c r="A9634" t="s">
        <v>36092</v>
      </c>
      <c r="B9634">
        <v>1</v>
      </c>
      <c r="C9634" t="s">
        <v>79</v>
      </c>
      <c r="D9634" t="s">
        <v>120</v>
      </c>
      <c r="E9634" t="s">
        <v>34664</v>
      </c>
      <c r="F9634" t="s">
        <v>140</v>
      </c>
      <c r="G9634" t="s">
        <v>72</v>
      </c>
      <c r="H9634" t="s">
        <v>129</v>
      </c>
      <c r="I9634" t="s">
        <v>22</v>
      </c>
      <c r="J9634" t="s">
        <v>141</v>
      </c>
      <c r="K9634" t="s">
        <v>36093</v>
      </c>
      <c r="L9634" t="s">
        <v>36094</v>
      </c>
      <c r="M9634">
        <v>0.2475</v>
      </c>
      <c r="N9634">
        <v>0</v>
      </c>
      <c r="O9634">
        <v>408</v>
      </c>
      <c r="P9634">
        <v>157</v>
      </c>
      <c r="Q9634">
        <v>35</v>
      </c>
      <c r="R9634">
        <v>0</v>
      </c>
      <c r="S9634">
        <v>100.98</v>
      </c>
      <c r="T9634">
        <v>38.857500000000002</v>
      </c>
      <c r="U9634">
        <v>8.6624999999999996</v>
      </c>
    </row>
    <row r="9635" spans="1:21" x14ac:dyDescent="0.25">
      <c r="A9635" t="s">
        <v>36095</v>
      </c>
      <c r="B9635">
        <v>1</v>
      </c>
      <c r="C9635" t="s">
        <v>79</v>
      </c>
      <c r="D9635" t="s">
        <v>120</v>
      </c>
      <c r="E9635" t="s">
        <v>34678</v>
      </c>
      <c r="F9635" t="s">
        <v>128</v>
      </c>
      <c r="G9635" t="s">
        <v>72</v>
      </c>
      <c r="H9635" t="s">
        <v>129</v>
      </c>
      <c r="I9635" t="s">
        <v>22</v>
      </c>
      <c r="J9635" t="s">
        <v>130</v>
      </c>
      <c r="K9635" t="s">
        <v>36096</v>
      </c>
      <c r="L9635" t="s">
        <v>36097</v>
      </c>
      <c r="M9635">
        <v>0.79583777700000002</v>
      </c>
      <c r="N9635">
        <v>0</v>
      </c>
      <c r="O9635">
        <v>742</v>
      </c>
      <c r="P9635">
        <v>400</v>
      </c>
      <c r="Q9635">
        <v>98</v>
      </c>
      <c r="R9635">
        <v>0</v>
      </c>
      <c r="S9635">
        <v>590.51163099999997</v>
      </c>
      <c r="T9635">
        <v>318.33511099999998</v>
      </c>
      <c r="U9635">
        <v>77.992102000000003</v>
      </c>
    </row>
    <row r="9636" spans="1:21" x14ac:dyDescent="0.25">
      <c r="A9636" t="s">
        <v>36098</v>
      </c>
      <c r="B9636">
        <v>1</v>
      </c>
      <c r="C9636" t="s">
        <v>79</v>
      </c>
      <c r="D9636" t="s">
        <v>120</v>
      </c>
      <c r="E9636" t="s">
        <v>27627</v>
      </c>
      <c r="F9636" t="s">
        <v>5070</v>
      </c>
      <c r="G9636" t="s">
        <v>71</v>
      </c>
      <c r="H9636" t="s">
        <v>129</v>
      </c>
      <c r="I9636" t="s">
        <v>22</v>
      </c>
      <c r="J9636" t="s">
        <v>141</v>
      </c>
      <c r="K9636" t="s">
        <v>36099</v>
      </c>
      <c r="L9636" t="s">
        <v>36100</v>
      </c>
      <c r="M9636">
        <v>1.393333333</v>
      </c>
      <c r="N9636">
        <v>0</v>
      </c>
      <c r="O9636">
        <v>2</v>
      </c>
      <c r="P9636">
        <v>0</v>
      </c>
      <c r="Q9636">
        <v>0</v>
      </c>
      <c r="R9636">
        <v>0</v>
      </c>
      <c r="S9636">
        <v>2.786667</v>
      </c>
      <c r="T9636">
        <v>0</v>
      </c>
      <c r="U9636">
        <v>0</v>
      </c>
    </row>
    <row r="9637" spans="1:21" x14ac:dyDescent="0.25">
      <c r="A9637" t="s">
        <v>36101</v>
      </c>
      <c r="B9637">
        <v>1</v>
      </c>
      <c r="C9637" t="s">
        <v>78</v>
      </c>
      <c r="D9637" t="s">
        <v>737</v>
      </c>
      <c r="E9637" t="s">
        <v>36102</v>
      </c>
      <c r="F9637" t="s">
        <v>4996</v>
      </c>
      <c r="G9637" t="s">
        <v>71</v>
      </c>
      <c r="H9637" t="s">
        <v>129</v>
      </c>
      <c r="I9637" t="s">
        <v>22</v>
      </c>
      <c r="J9637" t="s">
        <v>141</v>
      </c>
      <c r="K9637" t="s">
        <v>36103</v>
      </c>
      <c r="L9637" t="s">
        <v>36104</v>
      </c>
      <c r="M9637">
        <v>0.83333333300000001</v>
      </c>
      <c r="N9637">
        <v>1</v>
      </c>
      <c r="O9637">
        <v>810</v>
      </c>
      <c r="P9637">
        <v>0</v>
      </c>
      <c r="Q9637">
        <v>0</v>
      </c>
      <c r="R9637">
        <v>0.83333299999999999</v>
      </c>
      <c r="S9637">
        <v>675</v>
      </c>
      <c r="T9637">
        <v>0</v>
      </c>
      <c r="U9637">
        <v>0</v>
      </c>
    </row>
    <row r="9638" spans="1:21" x14ac:dyDescent="0.25">
      <c r="A9638" t="s">
        <v>36105</v>
      </c>
      <c r="B9638">
        <v>1</v>
      </c>
      <c r="C9638" t="s">
        <v>79</v>
      </c>
      <c r="D9638" t="s">
        <v>121</v>
      </c>
      <c r="E9638" t="s">
        <v>36106</v>
      </c>
      <c r="F9638" t="s">
        <v>5012</v>
      </c>
      <c r="G9638" t="s">
        <v>72</v>
      </c>
      <c r="H9638" t="s">
        <v>129</v>
      </c>
      <c r="I9638" t="s">
        <v>22</v>
      </c>
      <c r="J9638" t="s">
        <v>141</v>
      </c>
      <c r="K9638" t="s">
        <v>36107</v>
      </c>
      <c r="L9638" t="s">
        <v>36108</v>
      </c>
      <c r="M9638">
        <v>1.2594444440000001</v>
      </c>
      <c r="N9638">
        <v>0</v>
      </c>
      <c r="O9638">
        <v>0</v>
      </c>
      <c r="P9638">
        <v>27</v>
      </c>
      <c r="Q9638">
        <v>0</v>
      </c>
      <c r="R9638">
        <v>0</v>
      </c>
      <c r="S9638">
        <v>0</v>
      </c>
      <c r="T9638">
        <v>34.005000000000003</v>
      </c>
      <c r="U9638">
        <v>0</v>
      </c>
    </row>
    <row r="9639" spans="1:21" x14ac:dyDescent="0.25">
      <c r="A9639" t="s">
        <v>36109</v>
      </c>
      <c r="B9639">
        <v>1</v>
      </c>
      <c r="C9639" t="s">
        <v>79</v>
      </c>
      <c r="D9639" t="s">
        <v>111</v>
      </c>
      <c r="E9639" t="s">
        <v>36110</v>
      </c>
      <c r="F9639" t="s">
        <v>5012</v>
      </c>
      <c r="G9639" t="s">
        <v>72</v>
      </c>
      <c r="H9639" t="s">
        <v>129</v>
      </c>
      <c r="I9639" t="s">
        <v>22</v>
      </c>
      <c r="J9639" t="s">
        <v>141</v>
      </c>
      <c r="K9639" t="s">
        <v>36111</v>
      </c>
      <c r="L9639" t="s">
        <v>36112</v>
      </c>
      <c r="M9639">
        <v>2.1530555549999999</v>
      </c>
      <c r="N9639">
        <v>0</v>
      </c>
      <c r="O9639">
        <v>0</v>
      </c>
      <c r="P9639">
        <v>5</v>
      </c>
      <c r="Q9639">
        <v>133</v>
      </c>
      <c r="R9639">
        <v>0</v>
      </c>
      <c r="S9639">
        <v>0</v>
      </c>
      <c r="T9639">
        <v>10.765278</v>
      </c>
      <c r="U9639">
        <v>286.35638899999998</v>
      </c>
    </row>
    <row r="9640" spans="1:21" x14ac:dyDescent="0.25">
      <c r="A9640" t="s">
        <v>36113</v>
      </c>
      <c r="B9640">
        <v>1</v>
      </c>
      <c r="C9640" t="s">
        <v>79</v>
      </c>
      <c r="D9640" t="s">
        <v>112</v>
      </c>
      <c r="E9640" t="s">
        <v>36114</v>
      </c>
      <c r="F9640" t="s">
        <v>5012</v>
      </c>
      <c r="G9640" t="s">
        <v>72</v>
      </c>
      <c r="H9640" t="s">
        <v>129</v>
      </c>
      <c r="I9640" t="s">
        <v>22</v>
      </c>
      <c r="J9640" t="s">
        <v>141</v>
      </c>
      <c r="K9640" t="s">
        <v>36115</v>
      </c>
      <c r="L9640" t="s">
        <v>36116</v>
      </c>
      <c r="M9640">
        <v>1.1655555550000001</v>
      </c>
      <c r="N9640">
        <v>0</v>
      </c>
      <c r="O9640">
        <v>0</v>
      </c>
      <c r="P9640">
        <v>4</v>
      </c>
      <c r="Q9640">
        <v>23</v>
      </c>
      <c r="R9640">
        <v>0</v>
      </c>
      <c r="S9640">
        <v>0</v>
      </c>
      <c r="T9640">
        <v>4.6622219999999999</v>
      </c>
      <c r="U9640">
        <v>26.807777999999999</v>
      </c>
    </row>
    <row r="9641" spans="1:21" x14ac:dyDescent="0.25">
      <c r="A9641" t="s">
        <v>36117</v>
      </c>
      <c r="B9641">
        <v>1</v>
      </c>
      <c r="C9641" t="s">
        <v>79</v>
      </c>
      <c r="D9641" t="s">
        <v>112</v>
      </c>
      <c r="E9641" t="s">
        <v>36118</v>
      </c>
      <c r="F9641" t="s">
        <v>5029</v>
      </c>
      <c r="G9641" t="s">
        <v>71</v>
      </c>
      <c r="H9641" t="s">
        <v>129</v>
      </c>
      <c r="I9641" t="s">
        <v>22</v>
      </c>
      <c r="J9641" t="s">
        <v>141</v>
      </c>
      <c r="K9641" t="s">
        <v>36119</v>
      </c>
      <c r="L9641" t="s">
        <v>36120</v>
      </c>
      <c r="M9641">
        <v>3.4925000000000002</v>
      </c>
      <c r="N9641">
        <v>0</v>
      </c>
      <c r="O9641">
        <v>0</v>
      </c>
      <c r="P9641">
        <v>0</v>
      </c>
      <c r="Q9641">
        <v>12</v>
      </c>
      <c r="R9641">
        <v>0</v>
      </c>
      <c r="S9641">
        <v>0</v>
      </c>
      <c r="T9641">
        <v>0</v>
      </c>
      <c r="U9641">
        <v>41.91</v>
      </c>
    </row>
    <row r="9642" spans="1:21" x14ac:dyDescent="0.25">
      <c r="A9642" t="s">
        <v>36121</v>
      </c>
      <c r="B9642">
        <v>1</v>
      </c>
      <c r="C9642" t="s">
        <v>79</v>
      </c>
      <c r="D9642" t="s">
        <v>112</v>
      </c>
      <c r="E9642" t="s">
        <v>36122</v>
      </c>
      <c r="F9642" t="s">
        <v>5012</v>
      </c>
      <c r="G9642" t="s">
        <v>72</v>
      </c>
      <c r="H9642" t="s">
        <v>129</v>
      </c>
      <c r="I9642" t="s">
        <v>22</v>
      </c>
      <c r="J9642" t="s">
        <v>141</v>
      </c>
      <c r="K9642" t="s">
        <v>36123</v>
      </c>
      <c r="L9642" t="s">
        <v>36124</v>
      </c>
      <c r="M9642">
        <v>1.0752777769999999</v>
      </c>
      <c r="N9642">
        <v>0</v>
      </c>
      <c r="O9642">
        <v>0</v>
      </c>
      <c r="P9642">
        <v>4</v>
      </c>
      <c r="Q9642">
        <v>104</v>
      </c>
      <c r="R9642">
        <v>0</v>
      </c>
      <c r="S9642">
        <v>0</v>
      </c>
      <c r="T9642">
        <v>4.3011109999999997</v>
      </c>
      <c r="U9642">
        <v>111.828889</v>
      </c>
    </row>
    <row r="9643" spans="1:21" x14ac:dyDescent="0.25">
      <c r="A9643" t="s">
        <v>36125</v>
      </c>
      <c r="B9643">
        <v>1</v>
      </c>
      <c r="C9643" t="s">
        <v>79</v>
      </c>
      <c r="D9643" t="s">
        <v>112</v>
      </c>
      <c r="E9643" t="s">
        <v>36126</v>
      </c>
      <c r="F9643" t="s">
        <v>4991</v>
      </c>
      <c r="G9643" t="s">
        <v>71</v>
      </c>
      <c r="H9643" t="s">
        <v>129</v>
      </c>
      <c r="I9643" t="s">
        <v>22</v>
      </c>
      <c r="J9643" t="s">
        <v>141</v>
      </c>
      <c r="K9643" t="s">
        <v>36127</v>
      </c>
      <c r="L9643" t="s">
        <v>36128</v>
      </c>
      <c r="M9643">
        <v>1.694722222</v>
      </c>
      <c r="N9643">
        <v>0</v>
      </c>
      <c r="O9643">
        <v>0</v>
      </c>
      <c r="P9643">
        <v>0</v>
      </c>
      <c r="Q9643">
        <v>1</v>
      </c>
      <c r="R9643">
        <v>0</v>
      </c>
      <c r="S9643">
        <v>0</v>
      </c>
      <c r="T9643">
        <v>0</v>
      </c>
      <c r="U9643">
        <v>1.6947220000000001</v>
      </c>
    </row>
    <row r="9644" spans="1:21" x14ac:dyDescent="0.25">
      <c r="A9644" t="s">
        <v>36129</v>
      </c>
      <c r="B9644">
        <v>1</v>
      </c>
      <c r="C9644" t="s">
        <v>79</v>
      </c>
      <c r="D9644" t="s">
        <v>122</v>
      </c>
      <c r="E9644" t="s">
        <v>36130</v>
      </c>
      <c r="F9644" t="s">
        <v>5012</v>
      </c>
      <c r="G9644" t="s">
        <v>72</v>
      </c>
      <c r="H9644" t="s">
        <v>129</v>
      </c>
      <c r="I9644" t="s">
        <v>22</v>
      </c>
      <c r="J9644" t="s">
        <v>141</v>
      </c>
      <c r="K9644" t="s">
        <v>36131</v>
      </c>
      <c r="L9644" t="s">
        <v>36132</v>
      </c>
      <c r="M9644">
        <v>0.97027777699999995</v>
      </c>
      <c r="N9644">
        <v>0</v>
      </c>
      <c r="O9644">
        <v>0</v>
      </c>
      <c r="P9644">
        <v>0</v>
      </c>
      <c r="Q9644">
        <v>17</v>
      </c>
      <c r="R9644">
        <v>0</v>
      </c>
      <c r="S9644">
        <v>0</v>
      </c>
      <c r="T9644">
        <v>0</v>
      </c>
      <c r="U9644">
        <v>16.494721999999999</v>
      </c>
    </row>
    <row r="9645" spans="1:21" x14ac:dyDescent="0.25">
      <c r="A9645" t="s">
        <v>36133</v>
      </c>
      <c r="B9645">
        <v>1</v>
      </c>
      <c r="C9645" t="s">
        <v>79</v>
      </c>
      <c r="D9645" t="s">
        <v>118</v>
      </c>
      <c r="E9645" t="s">
        <v>36134</v>
      </c>
      <c r="F9645" t="s">
        <v>4991</v>
      </c>
      <c r="G9645" t="s">
        <v>71</v>
      </c>
      <c r="H9645" t="s">
        <v>129</v>
      </c>
      <c r="I9645" t="s">
        <v>22</v>
      </c>
      <c r="J9645" t="s">
        <v>141</v>
      </c>
      <c r="K9645" t="s">
        <v>36135</v>
      </c>
      <c r="L9645" t="s">
        <v>36136</v>
      </c>
      <c r="M9645">
        <v>1.6172222220000001</v>
      </c>
      <c r="N9645">
        <v>0</v>
      </c>
      <c r="O9645">
        <v>0</v>
      </c>
      <c r="P9645">
        <v>0</v>
      </c>
      <c r="Q9645">
        <v>1</v>
      </c>
      <c r="R9645">
        <v>0</v>
      </c>
      <c r="S9645">
        <v>0</v>
      </c>
      <c r="T9645">
        <v>0</v>
      </c>
      <c r="U9645">
        <v>1.6172219999999999</v>
      </c>
    </row>
    <row r="9646" spans="1:21" x14ac:dyDescent="0.25">
      <c r="A9646" t="s">
        <v>36137</v>
      </c>
      <c r="B9646">
        <v>1</v>
      </c>
      <c r="C9646" t="s">
        <v>79</v>
      </c>
      <c r="D9646" t="s">
        <v>112</v>
      </c>
      <c r="E9646" t="s">
        <v>36138</v>
      </c>
      <c r="F9646" t="s">
        <v>5012</v>
      </c>
      <c r="G9646" t="s">
        <v>72</v>
      </c>
      <c r="H9646" t="s">
        <v>129</v>
      </c>
      <c r="I9646" t="s">
        <v>22</v>
      </c>
      <c r="J9646" t="s">
        <v>141</v>
      </c>
      <c r="K9646" t="s">
        <v>36139</v>
      </c>
      <c r="L9646" t="s">
        <v>36140</v>
      </c>
      <c r="M9646">
        <v>2.3844444440000001</v>
      </c>
      <c r="N9646">
        <v>0</v>
      </c>
      <c r="O9646">
        <v>0</v>
      </c>
      <c r="P9646">
        <v>5</v>
      </c>
      <c r="Q9646">
        <v>171</v>
      </c>
      <c r="R9646">
        <v>0</v>
      </c>
      <c r="S9646">
        <v>0</v>
      </c>
      <c r="T9646">
        <v>11.922222</v>
      </c>
      <c r="U9646">
        <v>407.74</v>
      </c>
    </row>
    <row r="9647" spans="1:21" x14ac:dyDescent="0.25">
      <c r="A9647" t="s">
        <v>36141</v>
      </c>
      <c r="B9647">
        <v>1</v>
      </c>
      <c r="C9647" t="s">
        <v>79</v>
      </c>
      <c r="D9647" t="s">
        <v>112</v>
      </c>
      <c r="E9647" t="s">
        <v>36142</v>
      </c>
      <c r="F9647" t="s">
        <v>5470</v>
      </c>
      <c r="G9647" t="s">
        <v>71</v>
      </c>
      <c r="H9647" t="s">
        <v>129</v>
      </c>
      <c r="I9647" t="s">
        <v>22</v>
      </c>
      <c r="J9647" t="s">
        <v>141</v>
      </c>
      <c r="K9647" t="s">
        <v>36143</v>
      </c>
      <c r="L9647" t="s">
        <v>36144</v>
      </c>
      <c r="M9647">
        <v>0.31555555499999999</v>
      </c>
      <c r="N9647">
        <v>0</v>
      </c>
      <c r="O9647">
        <v>0</v>
      </c>
      <c r="P9647">
        <v>1</v>
      </c>
      <c r="Q9647">
        <v>168</v>
      </c>
      <c r="R9647">
        <v>0</v>
      </c>
      <c r="S9647">
        <v>0</v>
      </c>
      <c r="T9647">
        <v>0.315556</v>
      </c>
      <c r="U9647">
        <v>53.013333000000003</v>
      </c>
    </row>
    <row r="9648" spans="1:21" x14ac:dyDescent="0.25">
      <c r="A9648" t="s">
        <v>36145</v>
      </c>
      <c r="B9648">
        <v>1</v>
      </c>
      <c r="C9648" t="s">
        <v>79</v>
      </c>
      <c r="D9648" t="s">
        <v>112</v>
      </c>
      <c r="E9648" t="s">
        <v>24644</v>
      </c>
      <c r="F9648" t="s">
        <v>5012</v>
      </c>
      <c r="G9648" t="s">
        <v>72</v>
      </c>
      <c r="H9648" t="s">
        <v>129</v>
      </c>
      <c r="I9648" t="s">
        <v>22</v>
      </c>
      <c r="J9648" t="s">
        <v>141</v>
      </c>
      <c r="K9648" t="s">
        <v>36146</v>
      </c>
      <c r="L9648" t="s">
        <v>36147</v>
      </c>
      <c r="M9648">
        <v>0.90277777699999995</v>
      </c>
      <c r="N9648">
        <v>0</v>
      </c>
      <c r="O9648">
        <v>0</v>
      </c>
      <c r="P9648">
        <v>8</v>
      </c>
      <c r="Q9648">
        <v>339</v>
      </c>
      <c r="R9648">
        <v>0</v>
      </c>
      <c r="S9648">
        <v>0</v>
      </c>
      <c r="T9648">
        <v>7.2222220000000004</v>
      </c>
      <c r="U9648">
        <v>306.04166600000002</v>
      </c>
    </row>
    <row r="9649" spans="1:21" x14ac:dyDescent="0.25">
      <c r="A9649" t="s">
        <v>36148</v>
      </c>
      <c r="B9649">
        <v>1</v>
      </c>
      <c r="C9649" t="s">
        <v>79</v>
      </c>
      <c r="D9649" t="s">
        <v>124</v>
      </c>
      <c r="E9649" t="s">
        <v>36149</v>
      </c>
      <c r="F9649" t="s">
        <v>4991</v>
      </c>
      <c r="G9649" t="s">
        <v>71</v>
      </c>
      <c r="H9649" t="s">
        <v>129</v>
      </c>
      <c r="I9649" t="s">
        <v>22</v>
      </c>
      <c r="J9649" t="s">
        <v>141</v>
      </c>
      <c r="K9649" t="s">
        <v>36150</v>
      </c>
      <c r="L9649" t="s">
        <v>36151</v>
      </c>
      <c r="M9649">
        <v>1.034444444</v>
      </c>
      <c r="N9649">
        <v>0</v>
      </c>
      <c r="O9649">
        <v>0</v>
      </c>
      <c r="P9649">
        <v>0</v>
      </c>
      <c r="Q9649">
        <v>1</v>
      </c>
      <c r="R9649">
        <v>0</v>
      </c>
      <c r="S9649">
        <v>0</v>
      </c>
      <c r="T9649">
        <v>0</v>
      </c>
      <c r="U9649">
        <v>1.0344439999999999</v>
      </c>
    </row>
    <row r="9650" spans="1:21" x14ac:dyDescent="0.25">
      <c r="A9650" t="s">
        <v>36152</v>
      </c>
      <c r="B9650">
        <v>1</v>
      </c>
      <c r="C9650" t="s">
        <v>79</v>
      </c>
      <c r="D9650" t="s">
        <v>124</v>
      </c>
      <c r="E9650" t="s">
        <v>29900</v>
      </c>
      <c r="F9650" t="s">
        <v>5012</v>
      </c>
      <c r="G9650" t="s">
        <v>72</v>
      </c>
      <c r="H9650" t="s">
        <v>129</v>
      </c>
      <c r="I9650" t="s">
        <v>22</v>
      </c>
      <c r="J9650" t="s">
        <v>141</v>
      </c>
      <c r="K9650" t="s">
        <v>36153</v>
      </c>
      <c r="L9650" t="s">
        <v>36154</v>
      </c>
      <c r="M9650">
        <v>6.3125</v>
      </c>
      <c r="N9650">
        <v>0</v>
      </c>
      <c r="O9650">
        <v>0</v>
      </c>
      <c r="P9650">
        <v>2</v>
      </c>
      <c r="Q9650">
        <v>88</v>
      </c>
      <c r="R9650">
        <v>0</v>
      </c>
      <c r="S9650">
        <v>0</v>
      </c>
      <c r="T9650">
        <v>12.625</v>
      </c>
      <c r="U9650">
        <v>555.5</v>
      </c>
    </row>
    <row r="9651" spans="1:21" x14ac:dyDescent="0.25">
      <c r="A9651" t="s">
        <v>36155</v>
      </c>
      <c r="B9651">
        <v>1</v>
      </c>
      <c r="C9651" t="s">
        <v>79</v>
      </c>
      <c r="D9651" t="s">
        <v>124</v>
      </c>
      <c r="E9651" t="s">
        <v>36156</v>
      </c>
      <c r="F9651" t="s">
        <v>5177</v>
      </c>
      <c r="G9651" t="s">
        <v>72</v>
      </c>
      <c r="H9651" t="s">
        <v>129</v>
      </c>
      <c r="I9651" t="s">
        <v>22</v>
      </c>
      <c r="J9651" t="s">
        <v>141</v>
      </c>
      <c r="K9651" t="s">
        <v>36157</v>
      </c>
      <c r="L9651" t="s">
        <v>36158</v>
      </c>
      <c r="M9651">
        <v>1.585555555</v>
      </c>
      <c r="N9651">
        <v>0</v>
      </c>
      <c r="O9651">
        <v>0</v>
      </c>
      <c r="P9651">
        <v>60</v>
      </c>
      <c r="Q9651">
        <v>37</v>
      </c>
      <c r="R9651">
        <v>0</v>
      </c>
      <c r="S9651">
        <v>0</v>
      </c>
      <c r="T9651">
        <v>95.133332999999993</v>
      </c>
      <c r="U9651">
        <v>58.665556000000002</v>
      </c>
    </row>
    <row r="9652" spans="1:21" x14ac:dyDescent="0.25">
      <c r="A9652" t="s">
        <v>36159</v>
      </c>
      <c r="B9652">
        <v>1</v>
      </c>
      <c r="C9652" t="s">
        <v>79</v>
      </c>
      <c r="D9652" t="s">
        <v>124</v>
      </c>
      <c r="E9652" t="s">
        <v>36160</v>
      </c>
      <c r="F9652" t="s">
        <v>5012</v>
      </c>
      <c r="G9652" t="s">
        <v>72</v>
      </c>
      <c r="H9652" t="s">
        <v>129</v>
      </c>
      <c r="I9652" t="s">
        <v>22</v>
      </c>
      <c r="J9652" t="s">
        <v>141</v>
      </c>
      <c r="K9652" t="s">
        <v>36161</v>
      </c>
      <c r="L9652" t="s">
        <v>36162</v>
      </c>
      <c r="M9652">
        <v>1.4655555549999999</v>
      </c>
      <c r="N9652">
        <v>0</v>
      </c>
      <c r="O9652">
        <v>0</v>
      </c>
      <c r="P9652">
        <v>2</v>
      </c>
      <c r="Q9652">
        <v>64</v>
      </c>
      <c r="R9652">
        <v>0</v>
      </c>
      <c r="S9652">
        <v>0</v>
      </c>
      <c r="T9652">
        <v>2.931111</v>
      </c>
      <c r="U9652">
        <v>93.795556000000005</v>
      </c>
    </row>
    <row r="9653" spans="1:21" x14ac:dyDescent="0.25">
      <c r="A9653" t="s">
        <v>36163</v>
      </c>
      <c r="B9653">
        <v>1</v>
      </c>
      <c r="C9653" t="s">
        <v>78</v>
      </c>
      <c r="D9653" t="s">
        <v>92</v>
      </c>
      <c r="E9653" t="s">
        <v>36164</v>
      </c>
      <c r="F9653" t="s">
        <v>5012</v>
      </c>
      <c r="G9653" t="s">
        <v>72</v>
      </c>
      <c r="H9653" t="s">
        <v>129</v>
      </c>
      <c r="I9653" t="s">
        <v>22</v>
      </c>
      <c r="J9653" t="s">
        <v>141</v>
      </c>
      <c r="K9653" t="s">
        <v>36165</v>
      </c>
      <c r="L9653" t="s">
        <v>36166</v>
      </c>
      <c r="M9653">
        <v>1.6244444440000001</v>
      </c>
      <c r="N9653">
        <v>0</v>
      </c>
      <c r="O9653">
        <v>0</v>
      </c>
      <c r="P9653">
        <v>2</v>
      </c>
      <c r="Q9653">
        <v>184</v>
      </c>
      <c r="R9653">
        <v>0</v>
      </c>
      <c r="S9653">
        <v>0</v>
      </c>
      <c r="T9653">
        <v>3.2488890000000001</v>
      </c>
      <c r="U9653">
        <v>298.89777800000002</v>
      </c>
    </row>
    <row r="9654" spans="1:21" x14ac:dyDescent="0.25">
      <c r="A9654" t="s">
        <v>36167</v>
      </c>
      <c r="B9654">
        <v>1</v>
      </c>
      <c r="C9654" t="s">
        <v>78</v>
      </c>
      <c r="D9654" t="s">
        <v>103</v>
      </c>
      <c r="E9654" t="s">
        <v>3378</v>
      </c>
      <c r="F9654" t="s">
        <v>3423</v>
      </c>
      <c r="G9654" t="s">
        <v>72</v>
      </c>
      <c r="H9654" t="s">
        <v>129</v>
      </c>
      <c r="I9654" t="s">
        <v>22</v>
      </c>
      <c r="J9654" t="s">
        <v>141</v>
      </c>
      <c r="K9654" t="s">
        <v>36168</v>
      </c>
      <c r="L9654" t="s">
        <v>36169</v>
      </c>
      <c r="M9654">
        <v>4.426666666</v>
      </c>
      <c r="N9654">
        <v>0</v>
      </c>
      <c r="O9654">
        <v>0</v>
      </c>
      <c r="P9654">
        <v>0</v>
      </c>
      <c r="Q9654">
        <v>3</v>
      </c>
      <c r="R9654">
        <v>0</v>
      </c>
      <c r="S9654">
        <v>0</v>
      </c>
      <c r="T9654">
        <v>0</v>
      </c>
      <c r="U9654">
        <v>13.28</v>
      </c>
    </row>
    <row r="9655" spans="1:21" x14ac:dyDescent="0.25">
      <c r="A9655" t="s">
        <v>36170</v>
      </c>
      <c r="B9655">
        <v>1</v>
      </c>
      <c r="C9655" t="s">
        <v>79</v>
      </c>
      <c r="D9655" t="s">
        <v>115</v>
      </c>
      <c r="E9655" t="s">
        <v>36171</v>
      </c>
      <c r="F9655" t="s">
        <v>5279</v>
      </c>
      <c r="G9655" t="s">
        <v>72</v>
      </c>
      <c r="H9655" t="s">
        <v>129</v>
      </c>
      <c r="I9655" t="s">
        <v>22</v>
      </c>
      <c r="J9655" t="s">
        <v>141</v>
      </c>
      <c r="K9655" t="s">
        <v>36172</v>
      </c>
      <c r="L9655" t="s">
        <v>36173</v>
      </c>
      <c r="M9655">
        <v>2.1672222219999999</v>
      </c>
      <c r="N9655">
        <v>0</v>
      </c>
      <c r="O9655">
        <v>0</v>
      </c>
      <c r="P9655">
        <v>1</v>
      </c>
      <c r="Q9655">
        <v>50</v>
      </c>
      <c r="R9655">
        <v>0</v>
      </c>
      <c r="S9655">
        <v>0</v>
      </c>
      <c r="T9655">
        <v>2.1672220000000002</v>
      </c>
      <c r="U9655">
        <v>108.36111099999999</v>
      </c>
    </row>
    <row r="9656" spans="1:21" x14ac:dyDescent="0.25">
      <c r="A9656" t="s">
        <v>36174</v>
      </c>
      <c r="B9656">
        <v>1</v>
      </c>
      <c r="C9656" t="s">
        <v>79</v>
      </c>
      <c r="D9656" t="s">
        <v>115</v>
      </c>
      <c r="E9656" t="s">
        <v>36175</v>
      </c>
      <c r="F9656" t="s">
        <v>4986</v>
      </c>
      <c r="G9656" t="s">
        <v>71</v>
      </c>
      <c r="H9656" t="s">
        <v>129</v>
      </c>
      <c r="I9656" t="s">
        <v>22</v>
      </c>
      <c r="J9656" t="s">
        <v>141</v>
      </c>
      <c r="K9656" t="s">
        <v>36176</v>
      </c>
      <c r="L9656" t="s">
        <v>36177</v>
      </c>
      <c r="M9656">
        <v>1.7030555549999999</v>
      </c>
      <c r="N9656">
        <v>0</v>
      </c>
      <c r="O9656">
        <v>0</v>
      </c>
      <c r="P9656">
        <v>0</v>
      </c>
      <c r="Q9656">
        <v>15</v>
      </c>
      <c r="R9656">
        <v>0</v>
      </c>
      <c r="S9656">
        <v>0</v>
      </c>
      <c r="T9656">
        <v>0</v>
      </c>
      <c r="U9656">
        <v>25.545832999999998</v>
      </c>
    </row>
    <row r="9657" spans="1:21" x14ac:dyDescent="0.25">
      <c r="A9657" t="s">
        <v>36178</v>
      </c>
      <c r="B9657">
        <v>1</v>
      </c>
      <c r="C9657" t="s">
        <v>79</v>
      </c>
      <c r="D9657" t="s">
        <v>115</v>
      </c>
      <c r="E9657" t="s">
        <v>18399</v>
      </c>
      <c r="F9657" t="s">
        <v>140</v>
      </c>
      <c r="G9657" t="s">
        <v>72</v>
      </c>
      <c r="H9657" t="s">
        <v>129</v>
      </c>
      <c r="I9657" t="s">
        <v>22</v>
      </c>
      <c r="J9657" t="s">
        <v>141</v>
      </c>
      <c r="K9657" t="s">
        <v>36179</v>
      </c>
      <c r="L9657" t="s">
        <v>36180</v>
      </c>
      <c r="M9657">
        <v>2.7222222220000001</v>
      </c>
      <c r="N9657">
        <v>0</v>
      </c>
      <c r="O9657">
        <v>0</v>
      </c>
      <c r="P9657">
        <v>5</v>
      </c>
      <c r="Q9657">
        <v>0</v>
      </c>
      <c r="R9657">
        <v>0</v>
      </c>
      <c r="S9657">
        <v>0</v>
      </c>
      <c r="T9657">
        <v>13.611110999999999</v>
      </c>
      <c r="U9657">
        <v>0</v>
      </c>
    </row>
    <row r="9658" spans="1:21" x14ac:dyDescent="0.25">
      <c r="A9658" t="s">
        <v>36181</v>
      </c>
      <c r="B9658">
        <v>1</v>
      </c>
      <c r="C9658" t="s">
        <v>79</v>
      </c>
      <c r="D9658" t="s">
        <v>115</v>
      </c>
      <c r="E9658" t="s">
        <v>36182</v>
      </c>
      <c r="F9658" t="s">
        <v>5012</v>
      </c>
      <c r="G9658" t="s">
        <v>72</v>
      </c>
      <c r="H9658" t="s">
        <v>129</v>
      </c>
      <c r="I9658" t="s">
        <v>22</v>
      </c>
      <c r="J9658" t="s">
        <v>141</v>
      </c>
      <c r="K9658" t="s">
        <v>36183</v>
      </c>
      <c r="L9658" t="s">
        <v>36184</v>
      </c>
      <c r="M9658">
        <v>0.199722222</v>
      </c>
      <c r="N9658">
        <v>0</v>
      </c>
      <c r="O9658">
        <v>0</v>
      </c>
      <c r="P9658">
        <v>3</v>
      </c>
      <c r="Q9658">
        <v>32</v>
      </c>
      <c r="R9658">
        <v>0</v>
      </c>
      <c r="S9658">
        <v>0</v>
      </c>
      <c r="T9658">
        <v>0.59916700000000001</v>
      </c>
      <c r="U9658">
        <v>6.3911110000000004</v>
      </c>
    </row>
    <row r="9659" spans="1:21" x14ac:dyDescent="0.25">
      <c r="A9659" t="s">
        <v>36185</v>
      </c>
      <c r="B9659">
        <v>1</v>
      </c>
      <c r="C9659" t="s">
        <v>79</v>
      </c>
      <c r="D9659" t="s">
        <v>113</v>
      </c>
      <c r="E9659" t="s">
        <v>28005</v>
      </c>
      <c r="F9659" t="s">
        <v>140</v>
      </c>
      <c r="G9659" t="s">
        <v>72</v>
      </c>
      <c r="H9659" t="s">
        <v>129</v>
      </c>
      <c r="I9659" t="s">
        <v>22</v>
      </c>
      <c r="J9659" t="s">
        <v>141</v>
      </c>
      <c r="K9659" t="s">
        <v>36186</v>
      </c>
      <c r="L9659" t="s">
        <v>36187</v>
      </c>
      <c r="M9659">
        <v>0.42749999999999999</v>
      </c>
      <c r="N9659">
        <v>0</v>
      </c>
      <c r="O9659">
        <v>804</v>
      </c>
      <c r="P9659">
        <v>65</v>
      </c>
      <c r="Q9659">
        <v>9</v>
      </c>
      <c r="R9659">
        <v>0</v>
      </c>
      <c r="S9659">
        <v>343.71</v>
      </c>
      <c r="T9659">
        <v>27.787500000000001</v>
      </c>
      <c r="U9659">
        <v>3.8475000000000001</v>
      </c>
    </row>
    <row r="9660" spans="1:21" x14ac:dyDescent="0.25">
      <c r="A9660" t="s">
        <v>36188</v>
      </c>
      <c r="B9660">
        <v>1</v>
      </c>
      <c r="C9660" t="s">
        <v>79</v>
      </c>
      <c r="D9660" t="s">
        <v>113</v>
      </c>
      <c r="E9660" t="s">
        <v>28005</v>
      </c>
      <c r="F9660" t="s">
        <v>140</v>
      </c>
      <c r="G9660" t="s">
        <v>72</v>
      </c>
      <c r="H9660" t="s">
        <v>129</v>
      </c>
      <c r="I9660" t="s">
        <v>22</v>
      </c>
      <c r="J9660" t="s">
        <v>141</v>
      </c>
      <c r="K9660" t="s">
        <v>36189</v>
      </c>
      <c r="L9660" t="s">
        <v>36190</v>
      </c>
      <c r="M9660">
        <v>0.14972222199999999</v>
      </c>
      <c r="N9660">
        <v>0</v>
      </c>
      <c r="O9660">
        <v>47</v>
      </c>
      <c r="P9660">
        <v>1</v>
      </c>
      <c r="Q9660">
        <v>0</v>
      </c>
      <c r="R9660">
        <v>0</v>
      </c>
      <c r="S9660">
        <v>7.0369440000000001</v>
      </c>
      <c r="T9660">
        <v>0.14972199999999999</v>
      </c>
      <c r="U9660">
        <v>0</v>
      </c>
    </row>
    <row r="9661" spans="1:21" x14ac:dyDescent="0.25">
      <c r="A9661" t="s">
        <v>36191</v>
      </c>
      <c r="B9661">
        <v>1</v>
      </c>
      <c r="C9661" t="s">
        <v>79</v>
      </c>
      <c r="D9661" t="s">
        <v>113</v>
      </c>
      <c r="E9661" t="s">
        <v>36192</v>
      </c>
      <c r="F9661" t="s">
        <v>5012</v>
      </c>
      <c r="G9661" t="s">
        <v>72</v>
      </c>
      <c r="H9661" t="s">
        <v>129</v>
      </c>
      <c r="I9661" t="s">
        <v>22</v>
      </c>
      <c r="J9661" t="s">
        <v>141</v>
      </c>
      <c r="K9661" t="s">
        <v>36193</v>
      </c>
      <c r="L9661" t="s">
        <v>36194</v>
      </c>
      <c r="M9661">
        <v>1.0066666660000001</v>
      </c>
      <c r="N9661">
        <v>0</v>
      </c>
      <c r="O9661">
        <v>116</v>
      </c>
      <c r="P9661">
        <v>2</v>
      </c>
      <c r="Q9661">
        <v>1</v>
      </c>
      <c r="R9661">
        <v>0</v>
      </c>
      <c r="S9661">
        <v>116.77333299999999</v>
      </c>
      <c r="T9661">
        <v>2.0133329999999998</v>
      </c>
      <c r="U9661">
        <v>1.006667</v>
      </c>
    </row>
    <row r="9662" spans="1:21" x14ac:dyDescent="0.25">
      <c r="A9662" t="s">
        <v>36195</v>
      </c>
      <c r="B9662">
        <v>1</v>
      </c>
      <c r="C9662" t="s">
        <v>79</v>
      </c>
      <c r="D9662" t="s">
        <v>113</v>
      </c>
      <c r="E9662" t="s">
        <v>36196</v>
      </c>
      <c r="F9662" t="s">
        <v>5029</v>
      </c>
      <c r="G9662" t="s">
        <v>71</v>
      </c>
      <c r="H9662" t="s">
        <v>129</v>
      </c>
      <c r="I9662" t="s">
        <v>22</v>
      </c>
      <c r="J9662" t="s">
        <v>141</v>
      </c>
      <c r="K9662" t="s">
        <v>36197</v>
      </c>
      <c r="L9662" t="s">
        <v>36198</v>
      </c>
      <c r="M9662">
        <v>4.0352777770000001</v>
      </c>
      <c r="N9662">
        <v>0</v>
      </c>
      <c r="O9662">
        <v>14</v>
      </c>
      <c r="P9662">
        <v>0</v>
      </c>
      <c r="Q9662">
        <v>3</v>
      </c>
      <c r="R9662">
        <v>0</v>
      </c>
      <c r="S9662">
        <v>56.493889000000003</v>
      </c>
      <c r="T9662">
        <v>0</v>
      </c>
      <c r="U9662">
        <v>12.105833000000001</v>
      </c>
    </row>
    <row r="9663" spans="1:21" x14ac:dyDescent="0.25">
      <c r="A9663" t="s">
        <v>36199</v>
      </c>
      <c r="B9663">
        <v>1</v>
      </c>
      <c r="C9663" t="s">
        <v>79</v>
      </c>
      <c r="D9663" t="s">
        <v>113</v>
      </c>
      <c r="E9663" t="s">
        <v>36200</v>
      </c>
      <c r="F9663" t="s">
        <v>5012</v>
      </c>
      <c r="G9663" t="s">
        <v>72</v>
      </c>
      <c r="H9663" t="s">
        <v>129</v>
      </c>
      <c r="I9663" t="s">
        <v>22</v>
      </c>
      <c r="J9663" t="s">
        <v>141</v>
      </c>
      <c r="K9663" t="s">
        <v>36201</v>
      </c>
      <c r="L9663" t="s">
        <v>36202</v>
      </c>
      <c r="M9663">
        <v>1.610833333</v>
      </c>
      <c r="N9663">
        <v>5</v>
      </c>
      <c r="O9663">
        <v>219</v>
      </c>
      <c r="P9663">
        <v>0</v>
      </c>
      <c r="Q9663">
        <v>1</v>
      </c>
      <c r="R9663">
        <v>8.0541669999999996</v>
      </c>
      <c r="S9663">
        <v>352.77249999999998</v>
      </c>
      <c r="T9663">
        <v>0</v>
      </c>
      <c r="U9663">
        <v>1.610833</v>
      </c>
    </row>
    <row r="9664" spans="1:21" x14ac:dyDescent="0.25">
      <c r="A9664" t="s">
        <v>36203</v>
      </c>
      <c r="B9664">
        <v>1</v>
      </c>
      <c r="C9664" t="s">
        <v>79</v>
      </c>
      <c r="D9664" t="s">
        <v>113</v>
      </c>
      <c r="E9664" t="s">
        <v>1740</v>
      </c>
      <c r="F9664" t="s">
        <v>140</v>
      </c>
      <c r="G9664" t="s">
        <v>72</v>
      </c>
      <c r="H9664" t="s">
        <v>129</v>
      </c>
      <c r="I9664" t="s">
        <v>22</v>
      </c>
      <c r="J9664" t="s">
        <v>141</v>
      </c>
      <c r="K9664" t="s">
        <v>36204</v>
      </c>
      <c r="L9664" t="s">
        <v>36205</v>
      </c>
      <c r="M9664">
        <v>0.235555555</v>
      </c>
      <c r="N9664">
        <v>0</v>
      </c>
      <c r="O9664">
        <v>762</v>
      </c>
      <c r="P9664">
        <v>65</v>
      </c>
      <c r="Q9664">
        <v>8</v>
      </c>
      <c r="R9664">
        <v>0</v>
      </c>
      <c r="S9664">
        <v>179.49333300000001</v>
      </c>
      <c r="T9664">
        <v>15.311111</v>
      </c>
      <c r="U9664">
        <v>1.884444</v>
      </c>
    </row>
    <row r="9665" spans="1:21" x14ac:dyDescent="0.25">
      <c r="A9665" t="s">
        <v>36206</v>
      </c>
      <c r="B9665">
        <v>1</v>
      </c>
      <c r="C9665" t="s">
        <v>79</v>
      </c>
      <c r="D9665" t="s">
        <v>113</v>
      </c>
      <c r="E9665" t="s">
        <v>36207</v>
      </c>
      <c r="F9665" t="s">
        <v>5012</v>
      </c>
      <c r="G9665" t="s">
        <v>72</v>
      </c>
      <c r="H9665" t="s">
        <v>129</v>
      </c>
      <c r="I9665" t="s">
        <v>22</v>
      </c>
      <c r="J9665" t="s">
        <v>141</v>
      </c>
      <c r="K9665" t="s">
        <v>36208</v>
      </c>
      <c r="L9665" t="s">
        <v>36209</v>
      </c>
      <c r="M9665">
        <v>4.4927777769999997</v>
      </c>
      <c r="N9665">
        <v>0</v>
      </c>
      <c r="O9665">
        <v>37</v>
      </c>
      <c r="P9665">
        <v>39</v>
      </c>
      <c r="Q9665">
        <v>0</v>
      </c>
      <c r="R9665">
        <v>0</v>
      </c>
      <c r="S9665">
        <v>166.232778</v>
      </c>
      <c r="T9665">
        <v>175.218333</v>
      </c>
      <c r="U9665">
        <v>0</v>
      </c>
    </row>
    <row r="9666" spans="1:21" x14ac:dyDescent="0.25">
      <c r="A9666" t="s">
        <v>36210</v>
      </c>
      <c r="B9666">
        <v>1</v>
      </c>
      <c r="C9666" t="s">
        <v>79</v>
      </c>
      <c r="D9666" t="s">
        <v>113</v>
      </c>
      <c r="E9666" t="s">
        <v>36211</v>
      </c>
      <c r="F9666" t="s">
        <v>5012</v>
      </c>
      <c r="G9666" t="s">
        <v>72</v>
      </c>
      <c r="H9666" t="s">
        <v>129</v>
      </c>
      <c r="I9666" t="s">
        <v>22</v>
      </c>
      <c r="J9666" t="s">
        <v>141</v>
      </c>
      <c r="K9666" t="s">
        <v>36212</v>
      </c>
      <c r="L9666" t="s">
        <v>36213</v>
      </c>
      <c r="M9666">
        <v>1.8977777769999999</v>
      </c>
      <c r="N9666">
        <v>0</v>
      </c>
      <c r="O9666">
        <v>2</v>
      </c>
      <c r="P9666">
        <v>0</v>
      </c>
      <c r="Q9666">
        <v>0</v>
      </c>
      <c r="R9666">
        <v>0</v>
      </c>
      <c r="S9666">
        <v>3.7955559999999999</v>
      </c>
      <c r="T9666">
        <v>0</v>
      </c>
      <c r="U9666">
        <v>0</v>
      </c>
    </row>
    <row r="9667" spans="1:21" x14ac:dyDescent="0.25">
      <c r="A9667" t="s">
        <v>36214</v>
      </c>
      <c r="B9667">
        <v>1</v>
      </c>
      <c r="C9667" t="s">
        <v>79</v>
      </c>
      <c r="D9667" t="s">
        <v>113</v>
      </c>
      <c r="E9667" t="s">
        <v>36215</v>
      </c>
      <c r="F9667" t="s">
        <v>140</v>
      </c>
      <c r="G9667" t="s">
        <v>72</v>
      </c>
      <c r="H9667" t="s">
        <v>129</v>
      </c>
      <c r="I9667" t="s">
        <v>22</v>
      </c>
      <c r="J9667" t="s">
        <v>141</v>
      </c>
      <c r="K9667" t="s">
        <v>36216</v>
      </c>
      <c r="L9667" t="s">
        <v>36217</v>
      </c>
      <c r="M9667">
        <v>1.3416666660000001</v>
      </c>
      <c r="N9667">
        <v>1</v>
      </c>
      <c r="O9667">
        <v>1736</v>
      </c>
      <c r="P9667">
        <v>193</v>
      </c>
      <c r="Q9667">
        <v>44</v>
      </c>
      <c r="R9667">
        <v>1.3416669999999999</v>
      </c>
      <c r="S9667">
        <v>2329.1333319999999</v>
      </c>
      <c r="T9667">
        <v>258.941667</v>
      </c>
      <c r="U9667">
        <v>59.033332999999999</v>
      </c>
    </row>
    <row r="9668" spans="1:21" x14ac:dyDescent="0.25">
      <c r="A9668" t="s">
        <v>36218</v>
      </c>
      <c r="B9668">
        <v>1</v>
      </c>
      <c r="C9668" t="s">
        <v>79</v>
      </c>
      <c r="D9668" t="s">
        <v>113</v>
      </c>
      <c r="E9668" t="s">
        <v>36207</v>
      </c>
      <c r="F9668" t="s">
        <v>5012</v>
      </c>
      <c r="G9668" t="s">
        <v>72</v>
      </c>
      <c r="H9668" t="s">
        <v>129</v>
      </c>
      <c r="I9668" t="s">
        <v>22</v>
      </c>
      <c r="J9668" t="s">
        <v>141</v>
      </c>
      <c r="K9668" t="s">
        <v>36219</v>
      </c>
      <c r="L9668" t="s">
        <v>36220</v>
      </c>
      <c r="M9668">
        <v>1.531111111</v>
      </c>
      <c r="N9668">
        <v>0</v>
      </c>
      <c r="O9668">
        <v>37</v>
      </c>
      <c r="P9668">
        <v>39</v>
      </c>
      <c r="Q9668">
        <v>0</v>
      </c>
      <c r="R9668">
        <v>0</v>
      </c>
      <c r="S9668">
        <v>56.651111</v>
      </c>
      <c r="T9668">
        <v>59.713332999999999</v>
      </c>
      <c r="U9668">
        <v>0</v>
      </c>
    </row>
    <row r="9669" spans="1:21" x14ac:dyDescent="0.25">
      <c r="A9669" t="s">
        <v>36221</v>
      </c>
      <c r="B9669">
        <v>1</v>
      </c>
      <c r="C9669" t="s">
        <v>79</v>
      </c>
      <c r="D9669" t="s">
        <v>113</v>
      </c>
      <c r="E9669" t="s">
        <v>1740</v>
      </c>
      <c r="F9669" t="s">
        <v>140</v>
      </c>
      <c r="G9669" t="s">
        <v>72</v>
      </c>
      <c r="H9669" t="s">
        <v>129</v>
      </c>
      <c r="I9669" t="s">
        <v>22</v>
      </c>
      <c r="J9669" t="s">
        <v>141</v>
      </c>
      <c r="K9669" t="s">
        <v>36222</v>
      </c>
      <c r="L9669" t="s">
        <v>36223</v>
      </c>
      <c r="M9669">
        <v>0.11</v>
      </c>
      <c r="N9669">
        <v>0</v>
      </c>
      <c r="O9669">
        <v>804</v>
      </c>
      <c r="P9669">
        <v>65</v>
      </c>
      <c r="Q9669">
        <v>9</v>
      </c>
      <c r="R9669">
        <v>0</v>
      </c>
      <c r="S9669">
        <v>88.44</v>
      </c>
      <c r="T9669">
        <v>7.15</v>
      </c>
      <c r="U9669">
        <v>0.99</v>
      </c>
    </row>
    <row r="9670" spans="1:21" x14ac:dyDescent="0.25">
      <c r="A9670" t="s">
        <v>36224</v>
      </c>
      <c r="B9670">
        <v>1</v>
      </c>
      <c r="C9670" t="s">
        <v>79</v>
      </c>
      <c r="D9670" t="s">
        <v>113</v>
      </c>
      <c r="E9670" t="s">
        <v>36225</v>
      </c>
      <c r="F9670" t="s">
        <v>4991</v>
      </c>
      <c r="G9670" t="s">
        <v>71</v>
      </c>
      <c r="H9670" t="s">
        <v>129</v>
      </c>
      <c r="I9670" t="s">
        <v>22</v>
      </c>
      <c r="J9670" t="s">
        <v>141</v>
      </c>
      <c r="K9670" t="s">
        <v>36226</v>
      </c>
      <c r="L9670" t="s">
        <v>36227</v>
      </c>
      <c r="M9670">
        <v>2.9869444440000001</v>
      </c>
      <c r="N9670">
        <v>0</v>
      </c>
      <c r="O9670">
        <v>1</v>
      </c>
      <c r="P9670">
        <v>0</v>
      </c>
      <c r="Q9670">
        <v>0</v>
      </c>
      <c r="R9670">
        <v>0</v>
      </c>
      <c r="S9670">
        <v>2.9869439999999998</v>
      </c>
      <c r="T9670">
        <v>0</v>
      </c>
      <c r="U9670">
        <v>0</v>
      </c>
    </row>
    <row r="9671" spans="1:21" x14ac:dyDescent="0.25">
      <c r="A9671" t="s">
        <v>36228</v>
      </c>
      <c r="B9671">
        <v>1</v>
      </c>
      <c r="C9671" t="s">
        <v>78</v>
      </c>
      <c r="D9671" t="s">
        <v>96</v>
      </c>
      <c r="E9671" t="s">
        <v>36229</v>
      </c>
      <c r="F9671" t="s">
        <v>4991</v>
      </c>
      <c r="G9671" t="s">
        <v>71</v>
      </c>
      <c r="H9671" t="s">
        <v>129</v>
      </c>
      <c r="I9671" t="s">
        <v>22</v>
      </c>
      <c r="J9671" t="s">
        <v>141</v>
      </c>
      <c r="K9671" t="s">
        <v>36230</v>
      </c>
      <c r="L9671" t="s">
        <v>36231</v>
      </c>
      <c r="M9671">
        <v>0.54611111099999998</v>
      </c>
      <c r="N9671">
        <v>0</v>
      </c>
      <c r="O9671">
        <v>1</v>
      </c>
      <c r="P9671">
        <v>0</v>
      </c>
      <c r="Q9671">
        <v>0</v>
      </c>
      <c r="R9671">
        <v>0</v>
      </c>
      <c r="S9671">
        <v>0.54611100000000001</v>
      </c>
      <c r="T9671">
        <v>0</v>
      </c>
      <c r="U9671">
        <v>0</v>
      </c>
    </row>
    <row r="9672" spans="1:21" x14ac:dyDescent="0.25">
      <c r="A9672" t="s">
        <v>36232</v>
      </c>
      <c r="B9672">
        <v>1</v>
      </c>
      <c r="C9672" t="s">
        <v>78</v>
      </c>
      <c r="D9672" t="s">
        <v>104</v>
      </c>
      <c r="E9672" t="s">
        <v>36233</v>
      </c>
      <c r="F9672" t="s">
        <v>5012</v>
      </c>
      <c r="G9672" t="s">
        <v>72</v>
      </c>
      <c r="H9672" t="s">
        <v>129</v>
      </c>
      <c r="I9672" t="s">
        <v>22</v>
      </c>
      <c r="J9672" t="s">
        <v>141</v>
      </c>
      <c r="K9672" t="s">
        <v>36234</v>
      </c>
      <c r="L9672" t="s">
        <v>36235</v>
      </c>
      <c r="M9672">
        <v>0.51277777700000005</v>
      </c>
      <c r="N9672">
        <v>0</v>
      </c>
      <c r="O9672">
        <v>0</v>
      </c>
      <c r="P9672">
        <v>4</v>
      </c>
      <c r="Q9672">
        <v>306</v>
      </c>
      <c r="R9672">
        <v>0</v>
      </c>
      <c r="S9672">
        <v>0</v>
      </c>
      <c r="T9672">
        <v>2.0511110000000001</v>
      </c>
      <c r="U9672">
        <v>156.91</v>
      </c>
    </row>
    <row r="9673" spans="1:21" x14ac:dyDescent="0.25">
      <c r="A9673" t="s">
        <v>36236</v>
      </c>
      <c r="B9673">
        <v>1</v>
      </c>
      <c r="C9673" t="s">
        <v>78</v>
      </c>
      <c r="D9673" t="s">
        <v>104</v>
      </c>
      <c r="E9673" t="s">
        <v>36237</v>
      </c>
      <c r="F9673" t="s">
        <v>140</v>
      </c>
      <c r="G9673" t="s">
        <v>72</v>
      </c>
      <c r="H9673" t="s">
        <v>129</v>
      </c>
      <c r="I9673" t="s">
        <v>22</v>
      </c>
      <c r="J9673" t="s">
        <v>141</v>
      </c>
      <c r="K9673" t="s">
        <v>36238</v>
      </c>
      <c r="L9673" t="s">
        <v>36239</v>
      </c>
      <c r="M9673">
        <v>0.27083333300000001</v>
      </c>
      <c r="N9673">
        <v>0</v>
      </c>
      <c r="O9673">
        <v>0</v>
      </c>
      <c r="P9673">
        <v>42</v>
      </c>
      <c r="Q9673">
        <v>938</v>
      </c>
      <c r="R9673">
        <v>0</v>
      </c>
      <c r="S9673">
        <v>0</v>
      </c>
      <c r="T9673">
        <v>11.375</v>
      </c>
      <c r="U9673">
        <v>254.04166599999999</v>
      </c>
    </row>
    <row r="9674" spans="1:21" x14ac:dyDescent="0.25">
      <c r="A9674" t="s">
        <v>36240</v>
      </c>
      <c r="B9674">
        <v>1</v>
      </c>
      <c r="C9674" t="s">
        <v>78</v>
      </c>
      <c r="D9674" t="s">
        <v>104</v>
      </c>
      <c r="E9674" t="s">
        <v>36241</v>
      </c>
      <c r="F9674" t="s">
        <v>5012</v>
      </c>
      <c r="G9674" t="s">
        <v>72</v>
      </c>
      <c r="H9674" t="s">
        <v>129</v>
      </c>
      <c r="I9674" t="s">
        <v>22</v>
      </c>
      <c r="J9674" t="s">
        <v>141</v>
      </c>
      <c r="K9674" t="s">
        <v>36242</v>
      </c>
      <c r="L9674" t="s">
        <v>36243</v>
      </c>
      <c r="M9674">
        <v>13.254166666</v>
      </c>
      <c r="N9674">
        <v>0</v>
      </c>
      <c r="O9674">
        <v>0</v>
      </c>
      <c r="P9674">
        <v>0</v>
      </c>
      <c r="Q9674">
        <v>1</v>
      </c>
      <c r="R9674">
        <v>0</v>
      </c>
      <c r="S9674">
        <v>0</v>
      </c>
      <c r="T9674">
        <v>0</v>
      </c>
      <c r="U9674">
        <v>13.254167000000001</v>
      </c>
    </row>
    <row r="9675" spans="1:21" x14ac:dyDescent="0.25">
      <c r="A9675" t="s">
        <v>36244</v>
      </c>
      <c r="B9675">
        <v>1</v>
      </c>
      <c r="C9675" t="s">
        <v>78</v>
      </c>
      <c r="D9675" t="s">
        <v>104</v>
      </c>
      <c r="E9675" t="s">
        <v>29794</v>
      </c>
      <c r="F9675" t="s">
        <v>140</v>
      </c>
      <c r="G9675" t="s">
        <v>72</v>
      </c>
      <c r="H9675" t="s">
        <v>129</v>
      </c>
      <c r="I9675" t="s">
        <v>22</v>
      </c>
      <c r="J9675" t="s">
        <v>141</v>
      </c>
      <c r="K9675" t="s">
        <v>36245</v>
      </c>
      <c r="L9675" t="s">
        <v>36246</v>
      </c>
      <c r="M9675">
        <v>1.7822222219999999</v>
      </c>
      <c r="N9675">
        <v>0</v>
      </c>
      <c r="O9675">
        <v>0</v>
      </c>
      <c r="P9675">
        <v>48</v>
      </c>
      <c r="Q9675">
        <v>970</v>
      </c>
      <c r="R9675">
        <v>0</v>
      </c>
      <c r="S9675">
        <v>0</v>
      </c>
      <c r="T9675">
        <v>85.546666999999999</v>
      </c>
      <c r="U9675">
        <v>1728.755555</v>
      </c>
    </row>
    <row r="9676" spans="1:21" x14ac:dyDescent="0.25">
      <c r="A9676" t="s">
        <v>36247</v>
      </c>
      <c r="B9676">
        <v>1</v>
      </c>
      <c r="C9676" t="s">
        <v>78</v>
      </c>
      <c r="D9676" t="s">
        <v>104</v>
      </c>
      <c r="E9676" t="s">
        <v>36248</v>
      </c>
      <c r="F9676" t="s">
        <v>4996</v>
      </c>
      <c r="G9676" t="s">
        <v>71</v>
      </c>
      <c r="H9676" t="s">
        <v>129</v>
      </c>
      <c r="I9676" t="s">
        <v>22</v>
      </c>
      <c r="J9676" t="s">
        <v>141</v>
      </c>
      <c r="K9676" t="s">
        <v>36249</v>
      </c>
      <c r="L9676" t="s">
        <v>36250</v>
      </c>
      <c r="M9676">
        <v>2.4308333329999998</v>
      </c>
      <c r="N9676">
        <v>0</v>
      </c>
      <c r="O9676">
        <v>0</v>
      </c>
      <c r="P9676">
        <v>0</v>
      </c>
      <c r="Q9676">
        <v>17</v>
      </c>
      <c r="R9676">
        <v>0</v>
      </c>
      <c r="S9676">
        <v>0</v>
      </c>
      <c r="T9676">
        <v>0</v>
      </c>
      <c r="U9676">
        <v>41.324167000000003</v>
      </c>
    </row>
    <row r="9677" spans="1:21" x14ac:dyDescent="0.25">
      <c r="A9677" t="s">
        <v>36251</v>
      </c>
      <c r="B9677">
        <v>1</v>
      </c>
      <c r="C9677" t="s">
        <v>78</v>
      </c>
      <c r="D9677" t="s">
        <v>98</v>
      </c>
      <c r="E9677" t="s">
        <v>36252</v>
      </c>
      <c r="F9677" t="s">
        <v>5012</v>
      </c>
      <c r="G9677" t="s">
        <v>72</v>
      </c>
      <c r="H9677" t="s">
        <v>129</v>
      </c>
      <c r="I9677" t="s">
        <v>22</v>
      </c>
      <c r="J9677" t="s">
        <v>141</v>
      </c>
      <c r="K9677" t="s">
        <v>36253</v>
      </c>
      <c r="L9677" t="s">
        <v>36254</v>
      </c>
      <c r="M9677">
        <v>1.6916666659999999</v>
      </c>
      <c r="N9677">
        <v>0</v>
      </c>
      <c r="O9677">
        <v>12</v>
      </c>
      <c r="P9677">
        <v>1</v>
      </c>
      <c r="Q9677">
        <v>5</v>
      </c>
      <c r="R9677">
        <v>0</v>
      </c>
      <c r="S9677">
        <v>20.3</v>
      </c>
      <c r="T9677">
        <v>1.691667</v>
      </c>
      <c r="U9677">
        <v>8.4583329999999997</v>
      </c>
    </row>
    <row r="9678" spans="1:21" x14ac:dyDescent="0.25">
      <c r="A9678" t="s">
        <v>36255</v>
      </c>
      <c r="B9678">
        <v>1</v>
      </c>
      <c r="C9678" t="s">
        <v>78</v>
      </c>
      <c r="D9678" t="s">
        <v>98</v>
      </c>
      <c r="E9678" t="s">
        <v>36256</v>
      </c>
      <c r="F9678" t="s">
        <v>5748</v>
      </c>
      <c r="G9678" t="s">
        <v>71</v>
      </c>
      <c r="H9678" t="s">
        <v>129</v>
      </c>
      <c r="I9678" t="s">
        <v>22</v>
      </c>
      <c r="J9678" t="s">
        <v>141</v>
      </c>
      <c r="K9678" t="s">
        <v>36257</v>
      </c>
      <c r="L9678" t="s">
        <v>36258</v>
      </c>
      <c r="M9678">
        <v>0.953333333</v>
      </c>
      <c r="N9678">
        <v>0</v>
      </c>
      <c r="O9678">
        <v>23</v>
      </c>
      <c r="P9678">
        <v>0</v>
      </c>
      <c r="Q9678">
        <v>5</v>
      </c>
      <c r="R9678">
        <v>0</v>
      </c>
      <c r="S9678">
        <v>21.926666999999998</v>
      </c>
      <c r="T9678">
        <v>0</v>
      </c>
      <c r="U9678">
        <v>4.766667</v>
      </c>
    </row>
    <row r="9679" spans="1:21" x14ac:dyDescent="0.25">
      <c r="A9679" t="s">
        <v>36259</v>
      </c>
      <c r="B9679">
        <v>1</v>
      </c>
      <c r="C9679" t="s">
        <v>79</v>
      </c>
      <c r="D9679" t="s">
        <v>112</v>
      </c>
      <c r="E9679" t="s">
        <v>36260</v>
      </c>
      <c r="F9679" t="s">
        <v>3423</v>
      </c>
      <c r="G9679" t="s">
        <v>72</v>
      </c>
      <c r="H9679" t="s">
        <v>129</v>
      </c>
      <c r="I9679" t="s">
        <v>22</v>
      </c>
      <c r="J9679" t="s">
        <v>141</v>
      </c>
      <c r="K9679" t="s">
        <v>36261</v>
      </c>
      <c r="L9679" t="s">
        <v>36262</v>
      </c>
      <c r="M9679">
        <v>1.426111111</v>
      </c>
      <c r="N9679">
        <v>0</v>
      </c>
      <c r="O9679">
        <v>0</v>
      </c>
      <c r="P9679">
        <v>1</v>
      </c>
      <c r="Q9679">
        <v>160</v>
      </c>
      <c r="R9679">
        <v>0</v>
      </c>
      <c r="S9679">
        <v>0</v>
      </c>
      <c r="T9679">
        <v>1.4261109999999999</v>
      </c>
      <c r="U9679">
        <v>228.17777799999999</v>
      </c>
    </row>
    <row r="9680" spans="1:21" x14ac:dyDescent="0.25">
      <c r="A9680" t="s">
        <v>36263</v>
      </c>
      <c r="B9680">
        <v>1</v>
      </c>
      <c r="C9680" t="s">
        <v>78</v>
      </c>
      <c r="D9680" t="s">
        <v>92</v>
      </c>
      <c r="E9680" t="s">
        <v>36264</v>
      </c>
      <c r="F9680" t="s">
        <v>5417</v>
      </c>
      <c r="G9680" t="s">
        <v>71</v>
      </c>
      <c r="H9680" t="s">
        <v>129</v>
      </c>
      <c r="I9680" t="s">
        <v>22</v>
      </c>
      <c r="J9680" t="s">
        <v>141</v>
      </c>
      <c r="K9680" t="s">
        <v>36265</v>
      </c>
      <c r="L9680" t="s">
        <v>36266</v>
      </c>
      <c r="M9680">
        <v>1.9369444440000001</v>
      </c>
      <c r="N9680">
        <v>0</v>
      </c>
      <c r="O9680">
        <v>12</v>
      </c>
      <c r="P9680">
        <v>0</v>
      </c>
      <c r="Q9680">
        <v>0</v>
      </c>
      <c r="R9680">
        <v>0</v>
      </c>
      <c r="S9680">
        <v>23.243333</v>
      </c>
      <c r="T9680">
        <v>0</v>
      </c>
      <c r="U9680">
        <v>0</v>
      </c>
    </row>
    <row r="9681" spans="1:21" x14ac:dyDescent="0.25">
      <c r="A9681" t="s">
        <v>36267</v>
      </c>
      <c r="B9681">
        <v>1</v>
      </c>
      <c r="C9681" t="s">
        <v>78</v>
      </c>
      <c r="D9681" t="s">
        <v>92</v>
      </c>
      <c r="E9681" t="s">
        <v>36268</v>
      </c>
      <c r="F9681" t="s">
        <v>6379</v>
      </c>
      <c r="G9681" t="s">
        <v>71</v>
      </c>
      <c r="H9681" t="s">
        <v>129</v>
      </c>
      <c r="I9681" t="s">
        <v>22</v>
      </c>
      <c r="J9681" t="s">
        <v>141</v>
      </c>
      <c r="K9681" t="s">
        <v>36269</v>
      </c>
      <c r="L9681" t="s">
        <v>36270</v>
      </c>
      <c r="M9681">
        <v>0.468888888</v>
      </c>
      <c r="N9681">
        <v>0</v>
      </c>
      <c r="O9681">
        <v>1</v>
      </c>
      <c r="P9681">
        <v>0</v>
      </c>
      <c r="Q9681">
        <v>0</v>
      </c>
      <c r="R9681">
        <v>0</v>
      </c>
      <c r="S9681">
        <v>0.468889</v>
      </c>
      <c r="T9681">
        <v>0</v>
      </c>
      <c r="U9681">
        <v>0</v>
      </c>
    </row>
    <row r="9682" spans="1:21" x14ac:dyDescent="0.25">
      <c r="A9682" t="s">
        <v>36271</v>
      </c>
      <c r="B9682">
        <v>1</v>
      </c>
      <c r="C9682" t="s">
        <v>78</v>
      </c>
      <c r="D9682" t="s">
        <v>92</v>
      </c>
      <c r="E9682" t="s">
        <v>36272</v>
      </c>
      <c r="F9682" t="s">
        <v>7706</v>
      </c>
      <c r="G9682" t="s">
        <v>71</v>
      </c>
      <c r="H9682" t="s">
        <v>129</v>
      </c>
      <c r="I9682" t="s">
        <v>22</v>
      </c>
      <c r="J9682" t="s">
        <v>141</v>
      </c>
      <c r="K9682" t="s">
        <v>36273</v>
      </c>
      <c r="L9682" t="s">
        <v>36274</v>
      </c>
      <c r="M9682">
        <v>1.106944444</v>
      </c>
      <c r="N9682">
        <v>0</v>
      </c>
      <c r="O9682">
        <v>15</v>
      </c>
      <c r="P9682">
        <v>0</v>
      </c>
      <c r="Q9682">
        <v>0</v>
      </c>
      <c r="R9682">
        <v>0</v>
      </c>
      <c r="S9682">
        <v>16.604167</v>
      </c>
      <c r="T9682">
        <v>0</v>
      </c>
      <c r="U9682">
        <v>0</v>
      </c>
    </row>
    <row r="9683" spans="1:21" x14ac:dyDescent="0.25">
      <c r="A9683" t="s">
        <v>36275</v>
      </c>
      <c r="B9683">
        <v>1</v>
      </c>
      <c r="C9683" t="s">
        <v>78</v>
      </c>
      <c r="D9683" t="s">
        <v>96</v>
      </c>
      <c r="E9683" t="s">
        <v>36276</v>
      </c>
      <c r="F9683" t="s">
        <v>4991</v>
      </c>
      <c r="G9683" t="s">
        <v>71</v>
      </c>
      <c r="H9683" t="s">
        <v>129</v>
      </c>
      <c r="I9683" t="s">
        <v>22</v>
      </c>
      <c r="J9683" t="s">
        <v>141</v>
      </c>
      <c r="K9683" t="s">
        <v>36277</v>
      </c>
      <c r="L9683" t="s">
        <v>36278</v>
      </c>
      <c r="M9683">
        <v>2.307222222</v>
      </c>
      <c r="N9683">
        <v>0</v>
      </c>
      <c r="O9683">
        <v>0</v>
      </c>
      <c r="P9683">
        <v>2</v>
      </c>
      <c r="Q9683">
        <v>0</v>
      </c>
      <c r="R9683">
        <v>0</v>
      </c>
      <c r="S9683">
        <v>0</v>
      </c>
      <c r="T9683">
        <v>4.6144439999999998</v>
      </c>
      <c r="U9683">
        <v>0</v>
      </c>
    </row>
    <row r="9684" spans="1:21" x14ac:dyDescent="0.25">
      <c r="A9684" t="s">
        <v>36279</v>
      </c>
      <c r="B9684">
        <v>1</v>
      </c>
      <c r="C9684" t="s">
        <v>78</v>
      </c>
      <c r="D9684" t="s">
        <v>96</v>
      </c>
      <c r="E9684" t="s">
        <v>36280</v>
      </c>
      <c r="F9684" t="s">
        <v>4991</v>
      </c>
      <c r="G9684" t="s">
        <v>71</v>
      </c>
      <c r="H9684" t="s">
        <v>129</v>
      </c>
      <c r="I9684" t="s">
        <v>22</v>
      </c>
      <c r="J9684" t="s">
        <v>141</v>
      </c>
      <c r="K9684" t="s">
        <v>36281</v>
      </c>
      <c r="L9684" t="s">
        <v>36282</v>
      </c>
      <c r="M9684">
        <v>6.4455555550000003</v>
      </c>
      <c r="N9684">
        <v>0</v>
      </c>
      <c r="O9684">
        <v>0</v>
      </c>
      <c r="P9684">
        <v>1</v>
      </c>
      <c r="Q9684">
        <v>0</v>
      </c>
      <c r="R9684">
        <v>0</v>
      </c>
      <c r="S9684">
        <v>0</v>
      </c>
      <c r="T9684">
        <v>6.4455559999999998</v>
      </c>
      <c r="U9684">
        <v>0</v>
      </c>
    </row>
    <row r="9685" spans="1:21" x14ac:dyDescent="0.25">
      <c r="A9685" t="s">
        <v>36283</v>
      </c>
      <c r="B9685">
        <v>1</v>
      </c>
      <c r="C9685" t="s">
        <v>78</v>
      </c>
      <c r="D9685" t="s">
        <v>91</v>
      </c>
      <c r="E9685" t="s">
        <v>36284</v>
      </c>
      <c r="F9685" t="s">
        <v>5012</v>
      </c>
      <c r="G9685" t="s">
        <v>72</v>
      </c>
      <c r="H9685" t="s">
        <v>129</v>
      </c>
      <c r="I9685" t="s">
        <v>22</v>
      </c>
      <c r="J9685" t="s">
        <v>141</v>
      </c>
      <c r="K9685" t="s">
        <v>36285</v>
      </c>
      <c r="L9685" t="s">
        <v>36286</v>
      </c>
      <c r="M9685">
        <v>0.99972222200000005</v>
      </c>
      <c r="N9685">
        <v>0</v>
      </c>
      <c r="O9685">
        <v>0</v>
      </c>
      <c r="P9685">
        <v>0</v>
      </c>
      <c r="Q9685">
        <v>17</v>
      </c>
      <c r="R9685">
        <v>0</v>
      </c>
      <c r="S9685">
        <v>0</v>
      </c>
      <c r="T9685">
        <v>0</v>
      </c>
      <c r="U9685">
        <v>16.995277999999999</v>
      </c>
    </row>
    <row r="9686" spans="1:21" x14ac:dyDescent="0.25">
      <c r="A9686" t="s">
        <v>36287</v>
      </c>
      <c r="B9686">
        <v>1</v>
      </c>
      <c r="C9686" t="s">
        <v>78</v>
      </c>
      <c r="D9686" t="s">
        <v>105</v>
      </c>
      <c r="E9686" t="s">
        <v>36288</v>
      </c>
      <c r="F9686" t="s">
        <v>5012</v>
      </c>
      <c r="G9686" t="s">
        <v>72</v>
      </c>
      <c r="H9686" t="s">
        <v>129</v>
      </c>
      <c r="I9686" t="s">
        <v>22</v>
      </c>
      <c r="J9686" t="s">
        <v>141</v>
      </c>
      <c r="K9686" t="s">
        <v>36289</v>
      </c>
      <c r="L9686" t="s">
        <v>36290</v>
      </c>
      <c r="M9686">
        <v>3.5463888880000001</v>
      </c>
      <c r="N9686">
        <v>0</v>
      </c>
      <c r="O9686">
        <v>0</v>
      </c>
      <c r="P9686">
        <v>0</v>
      </c>
      <c r="Q9686">
        <v>4</v>
      </c>
      <c r="R9686">
        <v>0</v>
      </c>
      <c r="S9686">
        <v>0</v>
      </c>
      <c r="T9686">
        <v>0</v>
      </c>
      <c r="U9686">
        <v>14.185556</v>
      </c>
    </row>
    <row r="9687" spans="1:21" x14ac:dyDescent="0.25">
      <c r="A9687" t="s">
        <v>36291</v>
      </c>
      <c r="B9687">
        <v>1</v>
      </c>
      <c r="C9687" t="s">
        <v>78</v>
      </c>
      <c r="D9687" t="s">
        <v>105</v>
      </c>
      <c r="E9687" t="s">
        <v>36292</v>
      </c>
      <c r="F9687" t="s">
        <v>4996</v>
      </c>
      <c r="G9687" t="s">
        <v>71</v>
      </c>
      <c r="H9687" t="s">
        <v>129</v>
      </c>
      <c r="I9687" t="s">
        <v>22</v>
      </c>
      <c r="J9687" t="s">
        <v>141</v>
      </c>
      <c r="K9687" t="s">
        <v>36293</v>
      </c>
      <c r="L9687" t="s">
        <v>36294</v>
      </c>
      <c r="M9687">
        <v>6.3250000000000002</v>
      </c>
      <c r="N9687">
        <v>0</v>
      </c>
      <c r="O9687">
        <v>0</v>
      </c>
      <c r="P9687">
        <v>0</v>
      </c>
      <c r="Q9687">
        <v>1</v>
      </c>
      <c r="R9687">
        <v>0</v>
      </c>
      <c r="S9687">
        <v>0</v>
      </c>
      <c r="T9687">
        <v>0</v>
      </c>
      <c r="U9687">
        <v>6.3250000000000002</v>
      </c>
    </row>
    <row r="9688" spans="1:21" x14ac:dyDescent="0.25">
      <c r="A9688" t="s">
        <v>36295</v>
      </c>
      <c r="B9688">
        <v>1</v>
      </c>
      <c r="C9688" t="s">
        <v>79</v>
      </c>
      <c r="D9688" t="s">
        <v>116</v>
      </c>
      <c r="E9688" t="s">
        <v>36296</v>
      </c>
      <c r="F9688" t="s">
        <v>4986</v>
      </c>
      <c r="G9688" t="s">
        <v>71</v>
      </c>
      <c r="H9688" t="s">
        <v>129</v>
      </c>
      <c r="I9688" t="s">
        <v>22</v>
      </c>
      <c r="J9688" t="s">
        <v>141</v>
      </c>
      <c r="K9688" t="s">
        <v>36297</v>
      </c>
      <c r="L9688" t="s">
        <v>36298</v>
      </c>
      <c r="M9688">
        <v>1.2052777770000001</v>
      </c>
      <c r="N9688">
        <v>0</v>
      </c>
      <c r="O9688">
        <v>0</v>
      </c>
      <c r="P9688">
        <v>0</v>
      </c>
      <c r="Q9688">
        <v>14</v>
      </c>
      <c r="R9688">
        <v>0</v>
      </c>
      <c r="S9688">
        <v>0</v>
      </c>
      <c r="T9688">
        <v>0</v>
      </c>
      <c r="U9688">
        <v>16.873888999999998</v>
      </c>
    </row>
    <row r="9689" spans="1:21" x14ac:dyDescent="0.25">
      <c r="A9689" t="s">
        <v>36299</v>
      </c>
      <c r="B9689">
        <v>1</v>
      </c>
      <c r="C9689" t="s">
        <v>79</v>
      </c>
      <c r="D9689" t="s">
        <v>115</v>
      </c>
      <c r="E9689" t="s">
        <v>2692</v>
      </c>
      <c r="F9689" t="s">
        <v>140</v>
      </c>
      <c r="G9689" t="s">
        <v>72</v>
      </c>
      <c r="H9689" t="s">
        <v>129</v>
      </c>
      <c r="I9689" t="s">
        <v>22</v>
      </c>
      <c r="J9689" t="s">
        <v>141</v>
      </c>
      <c r="K9689" t="s">
        <v>36300</v>
      </c>
      <c r="L9689" t="s">
        <v>36301</v>
      </c>
      <c r="M9689">
        <v>0.97138888800000001</v>
      </c>
      <c r="N9689">
        <v>0</v>
      </c>
      <c r="O9689">
        <v>0</v>
      </c>
      <c r="P9689">
        <v>88</v>
      </c>
      <c r="Q9689">
        <v>497</v>
      </c>
      <c r="R9689">
        <v>0</v>
      </c>
      <c r="S9689">
        <v>0</v>
      </c>
      <c r="T9689">
        <v>85.482221999999993</v>
      </c>
      <c r="U9689">
        <v>482.78027700000001</v>
      </c>
    </row>
    <row r="9690" spans="1:21" x14ac:dyDescent="0.25">
      <c r="A9690" t="s">
        <v>36302</v>
      </c>
      <c r="B9690">
        <v>1</v>
      </c>
      <c r="C9690" t="s">
        <v>79</v>
      </c>
      <c r="D9690" t="s">
        <v>115</v>
      </c>
      <c r="E9690" t="s">
        <v>2692</v>
      </c>
      <c r="F9690" t="s">
        <v>140</v>
      </c>
      <c r="G9690" t="s">
        <v>72</v>
      </c>
      <c r="H9690" t="s">
        <v>129</v>
      </c>
      <c r="I9690" t="s">
        <v>22</v>
      </c>
      <c r="J9690" t="s">
        <v>141</v>
      </c>
      <c r="K9690" t="s">
        <v>36303</v>
      </c>
      <c r="L9690" t="s">
        <v>36304</v>
      </c>
      <c r="M9690">
        <v>0.829166666</v>
      </c>
      <c r="N9690">
        <v>0</v>
      </c>
      <c r="O9690">
        <v>0</v>
      </c>
      <c r="P9690">
        <v>88</v>
      </c>
      <c r="Q9690">
        <v>497</v>
      </c>
      <c r="R9690">
        <v>0</v>
      </c>
      <c r="S9690">
        <v>0</v>
      </c>
      <c r="T9690">
        <v>72.966667000000001</v>
      </c>
      <c r="U9690">
        <v>412.09583300000003</v>
      </c>
    </row>
    <row r="9691" spans="1:21" x14ac:dyDescent="0.25">
      <c r="A9691" t="s">
        <v>36305</v>
      </c>
      <c r="B9691">
        <v>1</v>
      </c>
      <c r="C9691" t="s">
        <v>79</v>
      </c>
      <c r="D9691" t="s">
        <v>115</v>
      </c>
      <c r="E9691" t="s">
        <v>36306</v>
      </c>
      <c r="F9691" t="s">
        <v>4986</v>
      </c>
      <c r="G9691" t="s">
        <v>71</v>
      </c>
      <c r="H9691" t="s">
        <v>129</v>
      </c>
      <c r="I9691" t="s">
        <v>22</v>
      </c>
      <c r="J9691" t="s">
        <v>141</v>
      </c>
      <c r="K9691" t="s">
        <v>36307</v>
      </c>
      <c r="L9691" t="s">
        <v>36308</v>
      </c>
      <c r="M9691">
        <v>3.0847222219999999</v>
      </c>
      <c r="N9691">
        <v>0</v>
      </c>
      <c r="O9691">
        <v>0</v>
      </c>
      <c r="P9691">
        <v>0</v>
      </c>
      <c r="Q9691">
        <v>6</v>
      </c>
      <c r="R9691">
        <v>0</v>
      </c>
      <c r="S9691">
        <v>0</v>
      </c>
      <c r="T9691">
        <v>0</v>
      </c>
      <c r="U9691">
        <v>18.508333</v>
      </c>
    </row>
    <row r="9692" spans="1:21" x14ac:dyDescent="0.25">
      <c r="A9692" t="s">
        <v>36309</v>
      </c>
      <c r="B9692">
        <v>1</v>
      </c>
      <c r="C9692" t="s">
        <v>79</v>
      </c>
      <c r="D9692" t="s">
        <v>115</v>
      </c>
      <c r="E9692" t="s">
        <v>36310</v>
      </c>
      <c r="F9692" t="s">
        <v>4986</v>
      </c>
      <c r="G9692" t="s">
        <v>71</v>
      </c>
      <c r="H9692" t="s">
        <v>129</v>
      </c>
      <c r="I9692" t="s">
        <v>22</v>
      </c>
      <c r="J9692" t="s">
        <v>141</v>
      </c>
      <c r="K9692" t="s">
        <v>36311</v>
      </c>
      <c r="L9692" t="s">
        <v>36312</v>
      </c>
      <c r="M9692">
        <v>1.1086111110000001</v>
      </c>
      <c r="N9692">
        <v>0</v>
      </c>
      <c r="O9692">
        <v>0</v>
      </c>
      <c r="P9692">
        <v>0</v>
      </c>
      <c r="Q9692">
        <v>45</v>
      </c>
      <c r="R9692">
        <v>0</v>
      </c>
      <c r="S9692">
        <v>0</v>
      </c>
      <c r="T9692">
        <v>0</v>
      </c>
      <c r="U9692">
        <v>49.887500000000003</v>
      </c>
    </row>
    <row r="9693" spans="1:21" x14ac:dyDescent="0.25">
      <c r="A9693" t="s">
        <v>36313</v>
      </c>
      <c r="B9693">
        <v>1</v>
      </c>
      <c r="C9693" t="s">
        <v>79</v>
      </c>
      <c r="D9693" t="s">
        <v>115</v>
      </c>
      <c r="E9693" t="s">
        <v>36310</v>
      </c>
      <c r="F9693" t="s">
        <v>4996</v>
      </c>
      <c r="G9693" t="s">
        <v>71</v>
      </c>
      <c r="H9693" t="s">
        <v>129</v>
      </c>
      <c r="I9693" t="s">
        <v>22</v>
      </c>
      <c r="J9693" t="s">
        <v>141</v>
      </c>
      <c r="K9693" t="s">
        <v>36314</v>
      </c>
      <c r="L9693" t="s">
        <v>36315</v>
      </c>
      <c r="M9693">
        <v>3.4011111110000001</v>
      </c>
      <c r="N9693">
        <v>0</v>
      </c>
      <c r="O9693">
        <v>0</v>
      </c>
      <c r="P9693">
        <v>0</v>
      </c>
      <c r="Q9693">
        <v>45</v>
      </c>
      <c r="R9693">
        <v>0</v>
      </c>
      <c r="S9693">
        <v>0</v>
      </c>
      <c r="T9693">
        <v>0</v>
      </c>
      <c r="U9693">
        <v>153.05000000000001</v>
      </c>
    </row>
    <row r="9694" spans="1:21" x14ac:dyDescent="0.25">
      <c r="A9694" t="s">
        <v>36316</v>
      </c>
      <c r="B9694">
        <v>1</v>
      </c>
      <c r="C9694" t="s">
        <v>78</v>
      </c>
      <c r="D9694" t="s">
        <v>96</v>
      </c>
      <c r="E9694" t="s">
        <v>36317</v>
      </c>
      <c r="F9694" t="s">
        <v>4991</v>
      </c>
      <c r="G9694" t="s">
        <v>71</v>
      </c>
      <c r="H9694" t="s">
        <v>129</v>
      </c>
      <c r="I9694" t="s">
        <v>22</v>
      </c>
      <c r="J9694" t="s">
        <v>141</v>
      </c>
      <c r="K9694" t="s">
        <v>36318</v>
      </c>
      <c r="L9694" t="s">
        <v>36319</v>
      </c>
      <c r="M9694">
        <v>8.3475000000000001</v>
      </c>
      <c r="N9694">
        <v>0</v>
      </c>
      <c r="O9694">
        <v>1</v>
      </c>
      <c r="P9694">
        <v>0</v>
      </c>
      <c r="Q9694">
        <v>0</v>
      </c>
      <c r="R9694">
        <v>0</v>
      </c>
      <c r="S9694">
        <v>8.3475000000000001</v>
      </c>
      <c r="T9694">
        <v>0</v>
      </c>
      <c r="U9694">
        <v>0</v>
      </c>
    </row>
    <row r="9695" spans="1:21" x14ac:dyDescent="0.25">
      <c r="A9695" t="s">
        <v>36320</v>
      </c>
      <c r="B9695">
        <v>1</v>
      </c>
      <c r="C9695" t="s">
        <v>78</v>
      </c>
      <c r="D9695" t="s">
        <v>96</v>
      </c>
      <c r="E9695" t="s">
        <v>36321</v>
      </c>
      <c r="F9695" t="s">
        <v>5012</v>
      </c>
      <c r="G9695" t="s">
        <v>72</v>
      </c>
      <c r="H9695" t="s">
        <v>129</v>
      </c>
      <c r="I9695" t="s">
        <v>22</v>
      </c>
      <c r="J9695" t="s">
        <v>141</v>
      </c>
      <c r="K9695" t="s">
        <v>36322</v>
      </c>
      <c r="L9695" t="s">
        <v>36323</v>
      </c>
      <c r="M9695">
        <v>0.3</v>
      </c>
      <c r="N9695">
        <v>0</v>
      </c>
      <c r="O9695">
        <v>1</v>
      </c>
      <c r="P9695">
        <v>1</v>
      </c>
      <c r="Q9695">
        <v>24</v>
      </c>
      <c r="R9695">
        <v>0</v>
      </c>
      <c r="S9695">
        <v>0.3</v>
      </c>
      <c r="T9695">
        <v>0.3</v>
      </c>
      <c r="U9695">
        <v>7.2</v>
      </c>
    </row>
    <row r="9696" spans="1:21" x14ac:dyDescent="0.25">
      <c r="A9696" t="s">
        <v>36324</v>
      </c>
      <c r="B9696">
        <v>1</v>
      </c>
      <c r="C9696" t="s">
        <v>78</v>
      </c>
      <c r="D9696" t="s">
        <v>96</v>
      </c>
      <c r="E9696" t="s">
        <v>36325</v>
      </c>
      <c r="F9696" t="s">
        <v>4986</v>
      </c>
      <c r="G9696" t="s">
        <v>71</v>
      </c>
      <c r="H9696" t="s">
        <v>129</v>
      </c>
      <c r="I9696" t="s">
        <v>22</v>
      </c>
      <c r="J9696" t="s">
        <v>141</v>
      </c>
      <c r="K9696" t="s">
        <v>36326</v>
      </c>
      <c r="L9696" t="s">
        <v>36327</v>
      </c>
      <c r="M9696">
        <v>4.1186111109999999</v>
      </c>
      <c r="N9696">
        <v>0</v>
      </c>
      <c r="O9696">
        <v>0</v>
      </c>
      <c r="P9696">
        <v>0</v>
      </c>
      <c r="Q9696">
        <v>16</v>
      </c>
      <c r="R9696">
        <v>0</v>
      </c>
      <c r="S9696">
        <v>0</v>
      </c>
      <c r="T9696">
        <v>0</v>
      </c>
      <c r="U9696">
        <v>65.897778000000002</v>
      </c>
    </row>
    <row r="9697" spans="1:21" x14ac:dyDescent="0.25">
      <c r="A9697" t="s">
        <v>36328</v>
      </c>
      <c r="B9697">
        <v>1</v>
      </c>
      <c r="C9697" t="s">
        <v>78</v>
      </c>
      <c r="D9697" t="s">
        <v>96</v>
      </c>
      <c r="E9697" t="s">
        <v>36329</v>
      </c>
      <c r="F9697" t="s">
        <v>5012</v>
      </c>
      <c r="G9697" t="s">
        <v>72</v>
      </c>
      <c r="H9697" t="s">
        <v>129</v>
      </c>
      <c r="I9697" t="s">
        <v>22</v>
      </c>
      <c r="J9697" t="s">
        <v>141</v>
      </c>
      <c r="K9697" t="s">
        <v>36330</v>
      </c>
      <c r="L9697" t="s">
        <v>36331</v>
      </c>
      <c r="M9697">
        <v>0.35</v>
      </c>
      <c r="N9697">
        <v>0</v>
      </c>
      <c r="O9697">
        <v>318</v>
      </c>
      <c r="P9697">
        <v>1</v>
      </c>
      <c r="Q9697">
        <v>2</v>
      </c>
      <c r="R9697">
        <v>0</v>
      </c>
      <c r="S9697">
        <v>111.3</v>
      </c>
      <c r="T9697">
        <v>0.35</v>
      </c>
      <c r="U9697">
        <v>0.7</v>
      </c>
    </row>
    <row r="9698" spans="1:21" x14ac:dyDescent="0.25">
      <c r="A9698" t="s">
        <v>36332</v>
      </c>
      <c r="B9698">
        <v>1</v>
      </c>
      <c r="C9698" t="s">
        <v>78</v>
      </c>
      <c r="D9698" t="s">
        <v>96</v>
      </c>
      <c r="E9698" t="s">
        <v>36333</v>
      </c>
      <c r="F9698" t="s">
        <v>4991</v>
      </c>
      <c r="G9698" t="s">
        <v>71</v>
      </c>
      <c r="H9698" t="s">
        <v>129</v>
      </c>
      <c r="I9698" t="s">
        <v>22</v>
      </c>
      <c r="J9698" t="s">
        <v>141</v>
      </c>
      <c r="K9698" t="s">
        <v>36334</v>
      </c>
      <c r="L9698" t="s">
        <v>36335</v>
      </c>
      <c r="M9698">
        <v>5.0680555549999999</v>
      </c>
      <c r="N9698">
        <v>0</v>
      </c>
      <c r="O9698">
        <v>1</v>
      </c>
      <c r="P9698">
        <v>0</v>
      </c>
      <c r="Q9698">
        <v>0</v>
      </c>
      <c r="R9698">
        <v>0</v>
      </c>
      <c r="S9698">
        <v>5.0680560000000003</v>
      </c>
      <c r="T9698">
        <v>0</v>
      </c>
      <c r="U9698">
        <v>0</v>
      </c>
    </row>
    <row r="9699" spans="1:21" x14ac:dyDescent="0.25">
      <c r="A9699" t="s">
        <v>36336</v>
      </c>
      <c r="B9699">
        <v>1</v>
      </c>
      <c r="C9699" t="s">
        <v>78</v>
      </c>
      <c r="D9699" t="s">
        <v>92</v>
      </c>
      <c r="E9699" t="s">
        <v>36337</v>
      </c>
      <c r="F9699" t="s">
        <v>135</v>
      </c>
      <c r="G9699" t="s">
        <v>72</v>
      </c>
      <c r="H9699" t="s">
        <v>129</v>
      </c>
      <c r="I9699" t="s">
        <v>22</v>
      </c>
      <c r="J9699" t="s">
        <v>130</v>
      </c>
      <c r="K9699" t="s">
        <v>36338</v>
      </c>
      <c r="L9699" t="s">
        <v>36339</v>
      </c>
      <c r="M9699">
        <v>0.48277777700000002</v>
      </c>
      <c r="N9699">
        <v>0</v>
      </c>
      <c r="O9699">
        <v>0</v>
      </c>
      <c r="P9699">
        <v>1</v>
      </c>
      <c r="Q9699">
        <v>59</v>
      </c>
      <c r="R9699">
        <v>0</v>
      </c>
      <c r="S9699">
        <v>0</v>
      </c>
      <c r="T9699">
        <v>0.48277799999999998</v>
      </c>
      <c r="U9699">
        <v>28.483889000000001</v>
      </c>
    </row>
    <row r="9700" spans="1:21" x14ac:dyDescent="0.25">
      <c r="A9700" t="s">
        <v>36340</v>
      </c>
      <c r="B9700">
        <v>1</v>
      </c>
      <c r="C9700" t="s">
        <v>78</v>
      </c>
      <c r="D9700" t="s">
        <v>103</v>
      </c>
      <c r="E9700" t="s">
        <v>36341</v>
      </c>
      <c r="F9700" t="s">
        <v>4991</v>
      </c>
      <c r="G9700" t="s">
        <v>71</v>
      </c>
      <c r="H9700" t="s">
        <v>129</v>
      </c>
      <c r="I9700" t="s">
        <v>22</v>
      </c>
      <c r="J9700" t="s">
        <v>141</v>
      </c>
      <c r="K9700" t="s">
        <v>36342</v>
      </c>
      <c r="L9700" t="s">
        <v>36343</v>
      </c>
      <c r="M9700">
        <v>1.4624999999999999</v>
      </c>
      <c r="N9700">
        <v>0</v>
      </c>
      <c r="O9700">
        <v>0</v>
      </c>
      <c r="P9700">
        <v>0</v>
      </c>
      <c r="Q9700">
        <v>1</v>
      </c>
      <c r="R9700">
        <v>0</v>
      </c>
      <c r="S9700">
        <v>0</v>
      </c>
      <c r="T9700">
        <v>0</v>
      </c>
      <c r="U9700">
        <v>1.4624999999999999</v>
      </c>
    </row>
    <row r="9701" spans="1:21" x14ac:dyDescent="0.25">
      <c r="A9701" t="s">
        <v>36344</v>
      </c>
      <c r="B9701">
        <v>1</v>
      </c>
      <c r="C9701" t="s">
        <v>78</v>
      </c>
      <c r="D9701" t="s">
        <v>103</v>
      </c>
      <c r="E9701" t="s">
        <v>36345</v>
      </c>
      <c r="F9701" t="s">
        <v>163</v>
      </c>
      <c r="G9701" t="s">
        <v>72</v>
      </c>
      <c r="H9701" t="s">
        <v>129</v>
      </c>
      <c r="I9701" t="s">
        <v>22</v>
      </c>
      <c r="J9701" t="s">
        <v>141</v>
      </c>
      <c r="K9701" t="s">
        <v>36346</v>
      </c>
      <c r="L9701" t="s">
        <v>36347</v>
      </c>
      <c r="M9701">
        <v>0.60277777700000001</v>
      </c>
      <c r="N9701">
        <v>36</v>
      </c>
      <c r="O9701">
        <v>11</v>
      </c>
      <c r="P9701">
        <v>51</v>
      </c>
      <c r="Q9701">
        <v>120</v>
      </c>
      <c r="R9701">
        <v>21.7</v>
      </c>
      <c r="S9701">
        <v>6.6305560000000003</v>
      </c>
      <c r="T9701">
        <v>30.741667</v>
      </c>
      <c r="U9701">
        <v>72.333332999999996</v>
      </c>
    </row>
    <row r="9702" spans="1:21" x14ac:dyDescent="0.25">
      <c r="A9702" t="s">
        <v>36348</v>
      </c>
      <c r="B9702">
        <v>1</v>
      </c>
      <c r="C9702" t="s">
        <v>78</v>
      </c>
      <c r="D9702" t="s">
        <v>103</v>
      </c>
      <c r="E9702" t="s">
        <v>36349</v>
      </c>
      <c r="F9702" t="s">
        <v>140</v>
      </c>
      <c r="G9702" t="s">
        <v>72</v>
      </c>
      <c r="H9702" t="s">
        <v>129</v>
      </c>
      <c r="I9702" t="s">
        <v>22</v>
      </c>
      <c r="J9702" t="s">
        <v>141</v>
      </c>
      <c r="K9702" t="s">
        <v>36350</v>
      </c>
      <c r="L9702" t="s">
        <v>36351</v>
      </c>
      <c r="M9702">
        <v>1.4202777769999999</v>
      </c>
      <c r="N9702">
        <v>36</v>
      </c>
      <c r="O9702">
        <v>11</v>
      </c>
      <c r="P9702">
        <v>51</v>
      </c>
      <c r="Q9702">
        <v>120</v>
      </c>
      <c r="R9702">
        <v>51.13</v>
      </c>
      <c r="S9702">
        <v>15.623056</v>
      </c>
      <c r="T9702">
        <v>72.434167000000002</v>
      </c>
      <c r="U9702">
        <v>170.433333</v>
      </c>
    </row>
    <row r="9703" spans="1:21" x14ac:dyDescent="0.25">
      <c r="A9703" t="s">
        <v>36352</v>
      </c>
      <c r="B9703">
        <v>1</v>
      </c>
      <c r="C9703" t="s">
        <v>79</v>
      </c>
      <c r="D9703" t="s">
        <v>110</v>
      </c>
      <c r="E9703" t="s">
        <v>34096</v>
      </c>
      <c r="F9703" t="s">
        <v>5470</v>
      </c>
      <c r="G9703" t="s">
        <v>71</v>
      </c>
      <c r="H9703" t="s">
        <v>129</v>
      </c>
      <c r="I9703" t="s">
        <v>22</v>
      </c>
      <c r="J9703" t="s">
        <v>141</v>
      </c>
      <c r="K9703" t="s">
        <v>36353</v>
      </c>
      <c r="L9703" t="s">
        <v>36354</v>
      </c>
      <c r="M9703">
        <v>0.709166666</v>
      </c>
      <c r="N9703">
        <v>0</v>
      </c>
      <c r="O9703">
        <v>0</v>
      </c>
      <c r="P9703">
        <v>0</v>
      </c>
      <c r="Q9703">
        <v>38</v>
      </c>
      <c r="R9703">
        <v>0</v>
      </c>
      <c r="S9703">
        <v>0</v>
      </c>
      <c r="T9703">
        <v>0</v>
      </c>
      <c r="U9703">
        <v>26.948333000000002</v>
      </c>
    </row>
    <row r="9704" spans="1:21" x14ac:dyDescent="0.25">
      <c r="A9704" t="s">
        <v>36355</v>
      </c>
      <c r="B9704">
        <v>1</v>
      </c>
      <c r="C9704" t="s">
        <v>79</v>
      </c>
      <c r="D9704" t="s">
        <v>110</v>
      </c>
      <c r="E9704" t="s">
        <v>36356</v>
      </c>
      <c r="F9704" t="s">
        <v>140</v>
      </c>
      <c r="G9704" t="s">
        <v>72</v>
      </c>
      <c r="H9704" t="s">
        <v>129</v>
      </c>
      <c r="I9704" t="s">
        <v>22</v>
      </c>
      <c r="J9704" t="s">
        <v>141</v>
      </c>
      <c r="K9704" t="s">
        <v>36357</v>
      </c>
      <c r="L9704" t="s">
        <v>36358</v>
      </c>
      <c r="M9704">
        <v>0.444722222</v>
      </c>
      <c r="N9704">
        <v>20</v>
      </c>
      <c r="O9704">
        <v>1052</v>
      </c>
      <c r="P9704">
        <v>35</v>
      </c>
      <c r="Q9704">
        <v>218</v>
      </c>
      <c r="R9704">
        <v>8.894444</v>
      </c>
      <c r="S9704">
        <v>467.84777800000001</v>
      </c>
      <c r="T9704">
        <v>15.565277999999999</v>
      </c>
      <c r="U9704">
        <v>96.949444</v>
      </c>
    </row>
    <row r="9705" spans="1:21" x14ac:dyDescent="0.25">
      <c r="A9705" t="s">
        <v>36359</v>
      </c>
      <c r="B9705">
        <v>1</v>
      </c>
      <c r="C9705" t="s">
        <v>79</v>
      </c>
      <c r="D9705" t="s">
        <v>110</v>
      </c>
      <c r="E9705" t="s">
        <v>36356</v>
      </c>
      <c r="F9705" t="s">
        <v>140</v>
      </c>
      <c r="G9705" t="s">
        <v>72</v>
      </c>
      <c r="H9705" t="s">
        <v>129</v>
      </c>
      <c r="I9705" t="s">
        <v>22</v>
      </c>
      <c r="J9705" t="s">
        <v>141</v>
      </c>
      <c r="K9705" t="s">
        <v>36360</v>
      </c>
      <c r="L9705" t="s">
        <v>36361</v>
      </c>
      <c r="M9705">
        <v>0.57499999999999996</v>
      </c>
      <c r="N9705">
        <v>20</v>
      </c>
      <c r="O9705">
        <v>1052</v>
      </c>
      <c r="P9705">
        <v>35</v>
      </c>
      <c r="Q9705">
        <v>218</v>
      </c>
      <c r="R9705">
        <v>11.5</v>
      </c>
      <c r="S9705">
        <v>604.9</v>
      </c>
      <c r="T9705">
        <v>20.125</v>
      </c>
      <c r="U9705">
        <v>125.35</v>
      </c>
    </row>
    <row r="9706" spans="1:21" x14ac:dyDescent="0.25">
      <c r="A9706" t="s">
        <v>36362</v>
      </c>
      <c r="B9706">
        <v>1</v>
      </c>
      <c r="C9706" t="s">
        <v>79</v>
      </c>
      <c r="D9706" t="s">
        <v>110</v>
      </c>
      <c r="E9706" t="s">
        <v>36356</v>
      </c>
      <c r="F9706" t="s">
        <v>140</v>
      </c>
      <c r="G9706" t="s">
        <v>72</v>
      </c>
      <c r="H9706" t="s">
        <v>129</v>
      </c>
      <c r="I9706" t="s">
        <v>22</v>
      </c>
      <c r="J9706" t="s">
        <v>141</v>
      </c>
      <c r="K9706" t="s">
        <v>36363</v>
      </c>
      <c r="L9706" t="s">
        <v>36364</v>
      </c>
      <c r="M9706">
        <v>0.48749999999999999</v>
      </c>
      <c r="N9706">
        <v>20</v>
      </c>
      <c r="O9706">
        <v>1052</v>
      </c>
      <c r="P9706">
        <v>35</v>
      </c>
      <c r="Q9706">
        <v>218</v>
      </c>
      <c r="R9706">
        <v>9.75</v>
      </c>
      <c r="S9706">
        <v>512.85</v>
      </c>
      <c r="T9706">
        <v>17.0625</v>
      </c>
      <c r="U9706">
        <v>106.27500000000001</v>
      </c>
    </row>
    <row r="9707" spans="1:21" x14ac:dyDescent="0.25">
      <c r="A9707" t="s">
        <v>36365</v>
      </c>
      <c r="B9707">
        <v>1</v>
      </c>
      <c r="C9707" t="s">
        <v>79</v>
      </c>
      <c r="D9707" t="s">
        <v>110</v>
      </c>
      <c r="E9707" t="s">
        <v>36366</v>
      </c>
      <c r="F9707" t="s">
        <v>140</v>
      </c>
      <c r="G9707" t="s">
        <v>72</v>
      </c>
      <c r="H9707" t="s">
        <v>129</v>
      </c>
      <c r="I9707" t="s">
        <v>22</v>
      </c>
      <c r="J9707" t="s">
        <v>141</v>
      </c>
      <c r="K9707" t="s">
        <v>36367</v>
      </c>
      <c r="L9707" t="s">
        <v>36368</v>
      </c>
      <c r="M9707">
        <v>1.935277777</v>
      </c>
      <c r="N9707">
        <v>0</v>
      </c>
      <c r="O9707">
        <v>0</v>
      </c>
      <c r="P9707">
        <v>7</v>
      </c>
      <c r="Q9707">
        <v>127</v>
      </c>
      <c r="R9707">
        <v>0</v>
      </c>
      <c r="S9707">
        <v>0</v>
      </c>
      <c r="T9707">
        <v>13.546944</v>
      </c>
      <c r="U9707">
        <v>245.78027800000001</v>
      </c>
    </row>
    <row r="9708" spans="1:21" x14ac:dyDescent="0.25">
      <c r="A9708" t="s">
        <v>36369</v>
      </c>
      <c r="B9708">
        <v>1</v>
      </c>
      <c r="C9708" t="s">
        <v>79</v>
      </c>
      <c r="D9708" t="s">
        <v>110</v>
      </c>
      <c r="E9708" t="s">
        <v>36370</v>
      </c>
      <c r="F9708" t="s">
        <v>4986</v>
      </c>
      <c r="G9708" t="s">
        <v>71</v>
      </c>
      <c r="H9708" t="s">
        <v>129</v>
      </c>
      <c r="I9708" t="s">
        <v>22</v>
      </c>
      <c r="J9708" t="s">
        <v>141</v>
      </c>
      <c r="K9708" t="s">
        <v>36371</v>
      </c>
      <c r="L9708" t="s">
        <v>36372</v>
      </c>
      <c r="M9708">
        <v>0.88305555499999999</v>
      </c>
      <c r="N9708">
        <v>0</v>
      </c>
      <c r="O9708">
        <v>0</v>
      </c>
      <c r="P9708">
        <v>0</v>
      </c>
      <c r="Q9708">
        <v>7</v>
      </c>
      <c r="R9708">
        <v>0</v>
      </c>
      <c r="S9708">
        <v>0</v>
      </c>
      <c r="T9708">
        <v>0</v>
      </c>
      <c r="U9708">
        <v>6.1813890000000002</v>
      </c>
    </row>
    <row r="9709" spans="1:21" x14ac:dyDescent="0.25">
      <c r="A9709" t="s">
        <v>36373</v>
      </c>
      <c r="B9709">
        <v>1</v>
      </c>
      <c r="C9709" t="s">
        <v>79</v>
      </c>
      <c r="D9709" t="s">
        <v>110</v>
      </c>
      <c r="E9709" t="s">
        <v>36356</v>
      </c>
      <c r="F9709" t="s">
        <v>140</v>
      </c>
      <c r="G9709" t="s">
        <v>72</v>
      </c>
      <c r="H9709" t="s">
        <v>129</v>
      </c>
      <c r="I9709" t="s">
        <v>22</v>
      </c>
      <c r="J9709" t="s">
        <v>141</v>
      </c>
      <c r="K9709" t="s">
        <v>36374</v>
      </c>
      <c r="L9709" t="s">
        <v>36375</v>
      </c>
      <c r="M9709">
        <v>1.173333333</v>
      </c>
      <c r="N9709">
        <v>1</v>
      </c>
      <c r="O9709">
        <v>162</v>
      </c>
      <c r="P9709">
        <v>0</v>
      </c>
      <c r="Q9709">
        <v>0</v>
      </c>
      <c r="R9709">
        <v>1.173333</v>
      </c>
      <c r="S9709">
        <v>190.08</v>
      </c>
      <c r="T9709">
        <v>0</v>
      </c>
      <c r="U9709">
        <v>0</v>
      </c>
    </row>
    <row r="9710" spans="1:21" x14ac:dyDescent="0.25">
      <c r="A9710" t="s">
        <v>36376</v>
      </c>
      <c r="B9710">
        <v>1</v>
      </c>
      <c r="C9710" t="s">
        <v>79</v>
      </c>
      <c r="D9710" t="s">
        <v>110</v>
      </c>
      <c r="E9710" t="s">
        <v>36377</v>
      </c>
      <c r="F9710" t="s">
        <v>5029</v>
      </c>
      <c r="G9710" t="s">
        <v>71</v>
      </c>
      <c r="H9710" t="s">
        <v>129</v>
      </c>
      <c r="I9710" t="s">
        <v>22</v>
      </c>
      <c r="J9710" t="s">
        <v>141</v>
      </c>
      <c r="K9710" t="s">
        <v>36378</v>
      </c>
      <c r="L9710" t="s">
        <v>36379</v>
      </c>
      <c r="M9710">
        <v>2.9308333329999998</v>
      </c>
      <c r="N9710">
        <v>0</v>
      </c>
      <c r="O9710">
        <v>46</v>
      </c>
      <c r="P9710">
        <v>0</v>
      </c>
      <c r="Q9710">
        <v>0</v>
      </c>
      <c r="R9710">
        <v>0</v>
      </c>
      <c r="S9710">
        <v>134.818333</v>
      </c>
      <c r="T9710">
        <v>0</v>
      </c>
      <c r="U9710">
        <v>0</v>
      </c>
    </row>
    <row r="9711" spans="1:21" x14ac:dyDescent="0.25">
      <c r="A9711" t="s">
        <v>36380</v>
      </c>
      <c r="B9711">
        <v>1</v>
      </c>
      <c r="C9711" t="s">
        <v>79</v>
      </c>
      <c r="D9711" t="s">
        <v>110</v>
      </c>
      <c r="E9711" t="s">
        <v>36356</v>
      </c>
      <c r="F9711" t="s">
        <v>140</v>
      </c>
      <c r="G9711" t="s">
        <v>72</v>
      </c>
      <c r="H9711" t="s">
        <v>129</v>
      </c>
      <c r="I9711" t="s">
        <v>22</v>
      </c>
      <c r="J9711" t="s">
        <v>141</v>
      </c>
      <c r="K9711" t="s">
        <v>36381</v>
      </c>
      <c r="L9711" t="s">
        <v>36382</v>
      </c>
      <c r="M9711">
        <v>0.73250000000000004</v>
      </c>
      <c r="N9711">
        <v>2</v>
      </c>
      <c r="O9711">
        <v>111</v>
      </c>
      <c r="P9711">
        <v>0</v>
      </c>
      <c r="Q9711">
        <v>0</v>
      </c>
      <c r="R9711">
        <v>1.4650000000000001</v>
      </c>
      <c r="S9711">
        <v>81.307500000000005</v>
      </c>
      <c r="T9711">
        <v>0</v>
      </c>
      <c r="U9711">
        <v>0</v>
      </c>
    </row>
    <row r="9712" spans="1:21" x14ac:dyDescent="0.25">
      <c r="A9712" t="s">
        <v>36383</v>
      </c>
      <c r="B9712">
        <v>1</v>
      </c>
      <c r="C9712" t="s">
        <v>79</v>
      </c>
      <c r="D9712" t="s">
        <v>110</v>
      </c>
      <c r="E9712" t="s">
        <v>2702</v>
      </c>
      <c r="F9712" t="s">
        <v>140</v>
      </c>
      <c r="G9712" t="s">
        <v>72</v>
      </c>
      <c r="H9712" t="s">
        <v>129</v>
      </c>
      <c r="I9712" t="s">
        <v>22</v>
      </c>
      <c r="J9712" t="s">
        <v>141</v>
      </c>
      <c r="K9712" t="s">
        <v>36384</v>
      </c>
      <c r="L9712" t="s">
        <v>36385</v>
      </c>
      <c r="M9712">
        <v>1.2991666660000001</v>
      </c>
      <c r="N9712">
        <v>20</v>
      </c>
      <c r="O9712">
        <v>1052</v>
      </c>
      <c r="P9712">
        <v>39</v>
      </c>
      <c r="Q9712">
        <v>246</v>
      </c>
      <c r="R9712">
        <v>25.983332999999998</v>
      </c>
      <c r="S9712">
        <v>1366.7233329999999</v>
      </c>
      <c r="T9712">
        <v>50.667499999999997</v>
      </c>
      <c r="U9712">
        <v>319.59500000000003</v>
      </c>
    </row>
    <row r="9713" spans="1:21" x14ac:dyDescent="0.25">
      <c r="A9713" t="s">
        <v>36386</v>
      </c>
      <c r="B9713">
        <v>1</v>
      </c>
      <c r="C9713" t="s">
        <v>79</v>
      </c>
      <c r="D9713" t="s">
        <v>110</v>
      </c>
      <c r="E9713" t="s">
        <v>36387</v>
      </c>
      <c r="F9713" t="s">
        <v>5012</v>
      </c>
      <c r="G9713" t="s">
        <v>72</v>
      </c>
      <c r="H9713" t="s">
        <v>129</v>
      </c>
      <c r="I9713" t="s">
        <v>22</v>
      </c>
      <c r="J9713" t="s">
        <v>141</v>
      </c>
      <c r="K9713" t="s">
        <v>36388</v>
      </c>
      <c r="L9713" t="s">
        <v>36389</v>
      </c>
      <c r="M9713">
        <v>1.3561111109999999</v>
      </c>
      <c r="N9713">
        <v>0</v>
      </c>
      <c r="O9713">
        <v>0</v>
      </c>
      <c r="P9713">
        <v>2</v>
      </c>
      <c r="Q9713">
        <v>25</v>
      </c>
      <c r="R9713">
        <v>0</v>
      </c>
      <c r="S9713">
        <v>0</v>
      </c>
      <c r="T9713">
        <v>2.7122220000000001</v>
      </c>
      <c r="U9713">
        <v>33.902777999999998</v>
      </c>
    </row>
    <row r="9714" spans="1:21" x14ac:dyDescent="0.25">
      <c r="A9714" t="s">
        <v>36390</v>
      </c>
      <c r="B9714">
        <v>1</v>
      </c>
      <c r="C9714" t="s">
        <v>79</v>
      </c>
      <c r="D9714" t="s">
        <v>110</v>
      </c>
      <c r="E9714" t="s">
        <v>36356</v>
      </c>
      <c r="F9714" t="s">
        <v>140</v>
      </c>
      <c r="G9714" t="s">
        <v>72</v>
      </c>
      <c r="H9714" t="s">
        <v>129</v>
      </c>
      <c r="I9714" t="s">
        <v>22</v>
      </c>
      <c r="J9714" t="s">
        <v>141</v>
      </c>
      <c r="K9714" t="s">
        <v>36391</v>
      </c>
      <c r="L9714" t="s">
        <v>36392</v>
      </c>
      <c r="M9714">
        <v>0.28555555500000002</v>
      </c>
      <c r="N9714">
        <v>20</v>
      </c>
      <c r="O9714">
        <v>1052</v>
      </c>
      <c r="P9714">
        <v>35</v>
      </c>
      <c r="Q9714">
        <v>218</v>
      </c>
      <c r="R9714">
        <v>5.7111109999999998</v>
      </c>
      <c r="S9714">
        <v>300.40444400000001</v>
      </c>
      <c r="T9714">
        <v>9.9944439999999997</v>
      </c>
      <c r="U9714">
        <v>62.251111000000002</v>
      </c>
    </row>
    <row r="9715" spans="1:21" x14ac:dyDescent="0.25">
      <c r="A9715" t="s">
        <v>36393</v>
      </c>
      <c r="B9715">
        <v>1</v>
      </c>
      <c r="C9715" t="s">
        <v>79</v>
      </c>
      <c r="D9715" t="s">
        <v>110</v>
      </c>
      <c r="E9715" t="s">
        <v>36356</v>
      </c>
      <c r="F9715" t="s">
        <v>140</v>
      </c>
      <c r="G9715" t="s">
        <v>72</v>
      </c>
      <c r="H9715" t="s">
        <v>129</v>
      </c>
      <c r="I9715" t="s">
        <v>22</v>
      </c>
      <c r="J9715" t="s">
        <v>141</v>
      </c>
      <c r="K9715" t="s">
        <v>36394</v>
      </c>
      <c r="L9715" t="s">
        <v>36395</v>
      </c>
      <c r="M9715">
        <v>0.70638888799999999</v>
      </c>
      <c r="N9715">
        <v>20</v>
      </c>
      <c r="O9715">
        <v>1052</v>
      </c>
      <c r="P9715">
        <v>35</v>
      </c>
      <c r="Q9715">
        <v>218</v>
      </c>
      <c r="R9715">
        <v>14.127777999999999</v>
      </c>
      <c r="S9715">
        <v>743.12111000000004</v>
      </c>
      <c r="T9715">
        <v>24.723610999999998</v>
      </c>
      <c r="U9715">
        <v>153.99277799999999</v>
      </c>
    </row>
    <row r="9716" spans="1:21" x14ac:dyDescent="0.25">
      <c r="A9716" t="s">
        <v>36396</v>
      </c>
      <c r="B9716">
        <v>1</v>
      </c>
      <c r="C9716" t="s">
        <v>79</v>
      </c>
      <c r="D9716" t="s">
        <v>110</v>
      </c>
      <c r="E9716" t="s">
        <v>2702</v>
      </c>
      <c r="F9716" t="s">
        <v>140</v>
      </c>
      <c r="G9716" t="s">
        <v>72</v>
      </c>
      <c r="H9716" t="s">
        <v>129</v>
      </c>
      <c r="I9716" t="s">
        <v>22</v>
      </c>
      <c r="J9716" t="s">
        <v>141</v>
      </c>
      <c r="K9716" t="s">
        <v>36397</v>
      </c>
      <c r="L9716" t="s">
        <v>36398</v>
      </c>
      <c r="M9716">
        <v>0.89611111099999996</v>
      </c>
      <c r="N9716">
        <v>20</v>
      </c>
      <c r="O9716">
        <v>1052</v>
      </c>
      <c r="P9716">
        <v>39</v>
      </c>
      <c r="Q9716">
        <v>246</v>
      </c>
      <c r="R9716">
        <v>17.922222000000001</v>
      </c>
      <c r="S9716">
        <v>942.708889</v>
      </c>
      <c r="T9716">
        <v>34.948332999999998</v>
      </c>
      <c r="U9716">
        <v>220.443333</v>
      </c>
    </row>
    <row r="9717" spans="1:21" x14ac:dyDescent="0.25">
      <c r="A9717" t="s">
        <v>36399</v>
      </c>
      <c r="B9717">
        <v>1</v>
      </c>
      <c r="C9717" t="s">
        <v>79</v>
      </c>
      <c r="D9717" t="s">
        <v>110</v>
      </c>
      <c r="E9717" t="s">
        <v>36400</v>
      </c>
      <c r="F9717" t="s">
        <v>140</v>
      </c>
      <c r="G9717" t="s">
        <v>72</v>
      </c>
      <c r="H9717" t="s">
        <v>129</v>
      </c>
      <c r="I9717" t="s">
        <v>22</v>
      </c>
      <c r="J9717" t="s">
        <v>141</v>
      </c>
      <c r="K9717" t="s">
        <v>36401</v>
      </c>
      <c r="L9717" t="s">
        <v>16015</v>
      </c>
      <c r="M9717">
        <v>1.108333333</v>
      </c>
      <c r="N9717">
        <v>4</v>
      </c>
      <c r="O9717">
        <v>178</v>
      </c>
      <c r="P9717">
        <v>7</v>
      </c>
      <c r="Q9717">
        <v>127</v>
      </c>
      <c r="R9717">
        <v>4.4333330000000002</v>
      </c>
      <c r="S9717">
        <v>197.283333</v>
      </c>
      <c r="T9717">
        <v>7.7583330000000004</v>
      </c>
      <c r="U9717">
        <v>140.75833299999999</v>
      </c>
    </row>
    <row r="9718" spans="1:21" x14ac:dyDescent="0.25">
      <c r="A9718" t="s">
        <v>36402</v>
      </c>
      <c r="B9718">
        <v>1</v>
      </c>
      <c r="C9718" t="s">
        <v>79</v>
      </c>
      <c r="D9718" t="s">
        <v>110</v>
      </c>
      <c r="E9718" t="s">
        <v>36366</v>
      </c>
      <c r="F9718" t="s">
        <v>140</v>
      </c>
      <c r="G9718" t="s">
        <v>72</v>
      </c>
      <c r="H9718" t="s">
        <v>129</v>
      </c>
      <c r="I9718" t="s">
        <v>22</v>
      </c>
      <c r="J9718" t="s">
        <v>141</v>
      </c>
      <c r="K9718" t="s">
        <v>36403</v>
      </c>
      <c r="L9718" t="s">
        <v>36404</v>
      </c>
      <c r="M9718">
        <v>0.80638888799999997</v>
      </c>
      <c r="N9718">
        <v>0</v>
      </c>
      <c r="O9718">
        <v>0</v>
      </c>
      <c r="P9718">
        <v>7</v>
      </c>
      <c r="Q9718">
        <v>127</v>
      </c>
      <c r="R9718">
        <v>0</v>
      </c>
      <c r="S9718">
        <v>0</v>
      </c>
      <c r="T9718">
        <v>5.6447219999999998</v>
      </c>
      <c r="U9718">
        <v>102.411389</v>
      </c>
    </row>
    <row r="9719" spans="1:21" x14ac:dyDescent="0.25">
      <c r="A9719" t="s">
        <v>36405</v>
      </c>
      <c r="B9719">
        <v>1</v>
      </c>
      <c r="C9719" t="s">
        <v>79</v>
      </c>
      <c r="D9719" t="s">
        <v>110</v>
      </c>
      <c r="E9719" t="s">
        <v>36406</v>
      </c>
      <c r="F9719" t="s">
        <v>140</v>
      </c>
      <c r="G9719" t="s">
        <v>72</v>
      </c>
      <c r="H9719" t="s">
        <v>129</v>
      </c>
      <c r="I9719" t="s">
        <v>22</v>
      </c>
      <c r="J9719" t="s">
        <v>141</v>
      </c>
      <c r="K9719" t="s">
        <v>36407</v>
      </c>
      <c r="L9719" t="s">
        <v>36408</v>
      </c>
      <c r="M9719">
        <v>1.015833333</v>
      </c>
      <c r="N9719">
        <v>2</v>
      </c>
      <c r="O9719">
        <v>59</v>
      </c>
      <c r="P9719">
        <v>0</v>
      </c>
      <c r="Q9719">
        <v>0</v>
      </c>
      <c r="R9719">
        <v>2.0316670000000001</v>
      </c>
      <c r="S9719">
        <v>59.934167000000002</v>
      </c>
      <c r="T9719">
        <v>0</v>
      </c>
      <c r="U9719">
        <v>0</v>
      </c>
    </row>
    <row r="9720" spans="1:21" x14ac:dyDescent="0.25">
      <c r="A9720" t="s">
        <v>36409</v>
      </c>
      <c r="B9720">
        <v>1</v>
      </c>
      <c r="C9720" t="s">
        <v>79</v>
      </c>
      <c r="D9720" t="s">
        <v>110</v>
      </c>
      <c r="E9720" t="s">
        <v>36410</v>
      </c>
      <c r="F9720" t="s">
        <v>4986</v>
      </c>
      <c r="G9720" t="s">
        <v>71</v>
      </c>
      <c r="H9720" t="s">
        <v>129</v>
      </c>
      <c r="I9720" t="s">
        <v>22</v>
      </c>
      <c r="J9720" t="s">
        <v>141</v>
      </c>
      <c r="K9720" t="s">
        <v>36411</v>
      </c>
      <c r="L9720" t="s">
        <v>36412</v>
      </c>
      <c r="M9720">
        <v>0.78805555500000002</v>
      </c>
      <c r="N9720">
        <v>0</v>
      </c>
      <c r="O9720">
        <v>37</v>
      </c>
      <c r="P9720">
        <v>0</v>
      </c>
      <c r="Q9720">
        <v>0</v>
      </c>
      <c r="R9720">
        <v>0</v>
      </c>
      <c r="S9720">
        <v>29.158055999999998</v>
      </c>
      <c r="T9720">
        <v>0</v>
      </c>
      <c r="U9720">
        <v>0</v>
      </c>
    </row>
    <row r="9721" spans="1:21" x14ac:dyDescent="0.25">
      <c r="A9721" t="s">
        <v>36413</v>
      </c>
      <c r="B9721">
        <v>1</v>
      </c>
      <c r="C9721" t="s">
        <v>79</v>
      </c>
      <c r="D9721" t="s">
        <v>110</v>
      </c>
      <c r="E9721" t="s">
        <v>34096</v>
      </c>
      <c r="F9721" t="s">
        <v>5470</v>
      </c>
      <c r="G9721" t="s">
        <v>71</v>
      </c>
      <c r="H9721" t="s">
        <v>129</v>
      </c>
      <c r="I9721" t="s">
        <v>22</v>
      </c>
      <c r="J9721" t="s">
        <v>141</v>
      </c>
      <c r="K9721" t="s">
        <v>36414</v>
      </c>
      <c r="L9721" t="s">
        <v>10331</v>
      </c>
      <c r="M9721">
        <v>5.028888888</v>
      </c>
      <c r="N9721">
        <v>0</v>
      </c>
      <c r="O9721">
        <v>0</v>
      </c>
      <c r="P9721">
        <v>0</v>
      </c>
      <c r="Q9721">
        <v>38</v>
      </c>
      <c r="R9721">
        <v>0</v>
      </c>
      <c r="S9721">
        <v>0</v>
      </c>
      <c r="T9721">
        <v>0</v>
      </c>
      <c r="U9721">
        <v>191.09777800000001</v>
      </c>
    </row>
    <row r="9722" spans="1:21" x14ac:dyDescent="0.25">
      <c r="A9722" t="s">
        <v>36415</v>
      </c>
      <c r="B9722">
        <v>1</v>
      </c>
      <c r="C9722" t="s">
        <v>78</v>
      </c>
      <c r="D9722" t="s">
        <v>105</v>
      </c>
      <c r="E9722" t="s">
        <v>36416</v>
      </c>
      <c r="F9722" t="s">
        <v>5748</v>
      </c>
      <c r="G9722" t="s">
        <v>71</v>
      </c>
      <c r="H9722" t="s">
        <v>129</v>
      </c>
      <c r="I9722" t="s">
        <v>22</v>
      </c>
      <c r="J9722" t="s">
        <v>141</v>
      </c>
      <c r="K9722" t="s">
        <v>36417</v>
      </c>
      <c r="L9722" t="s">
        <v>36418</v>
      </c>
      <c r="M9722">
        <v>0.90500000000000003</v>
      </c>
      <c r="N9722">
        <v>0</v>
      </c>
      <c r="O9722">
        <v>0</v>
      </c>
      <c r="P9722">
        <v>1</v>
      </c>
      <c r="Q9722">
        <v>41</v>
      </c>
      <c r="R9722">
        <v>0</v>
      </c>
      <c r="S9722">
        <v>0</v>
      </c>
      <c r="T9722">
        <v>0.90500000000000003</v>
      </c>
      <c r="U9722">
        <v>37.104999999999997</v>
      </c>
    </row>
    <row r="9723" spans="1:21" x14ac:dyDescent="0.25">
      <c r="A9723" t="s">
        <v>36419</v>
      </c>
      <c r="B9723">
        <v>1</v>
      </c>
      <c r="C9723" t="s">
        <v>78</v>
      </c>
      <c r="D9723" t="s">
        <v>105</v>
      </c>
      <c r="E9723" t="s">
        <v>36420</v>
      </c>
      <c r="F9723" t="s">
        <v>140</v>
      </c>
      <c r="G9723" t="s">
        <v>72</v>
      </c>
      <c r="H9723" t="s">
        <v>129</v>
      </c>
      <c r="I9723" t="s">
        <v>22</v>
      </c>
      <c r="J9723" t="s">
        <v>141</v>
      </c>
      <c r="K9723" t="s">
        <v>36421</v>
      </c>
      <c r="L9723" t="s">
        <v>19459</v>
      </c>
      <c r="M9723">
        <v>0.35305555500000002</v>
      </c>
      <c r="N9723">
        <v>0</v>
      </c>
      <c r="O9723">
        <v>0</v>
      </c>
      <c r="P9723">
        <v>64</v>
      </c>
      <c r="Q9723">
        <v>79</v>
      </c>
      <c r="R9723">
        <v>0</v>
      </c>
      <c r="S9723">
        <v>0</v>
      </c>
      <c r="T9723">
        <v>22.595555999999998</v>
      </c>
      <c r="U9723">
        <v>27.891389</v>
      </c>
    </row>
    <row r="9724" spans="1:21" x14ac:dyDescent="0.25">
      <c r="A9724" t="s">
        <v>36422</v>
      </c>
      <c r="B9724">
        <v>1</v>
      </c>
      <c r="C9724" t="s">
        <v>78</v>
      </c>
      <c r="D9724" t="s">
        <v>105</v>
      </c>
      <c r="E9724" t="s">
        <v>36420</v>
      </c>
      <c r="F9724" t="s">
        <v>140</v>
      </c>
      <c r="G9724" t="s">
        <v>72</v>
      </c>
      <c r="H9724" t="s">
        <v>129</v>
      </c>
      <c r="I9724" t="s">
        <v>22</v>
      </c>
      <c r="J9724" t="s">
        <v>141</v>
      </c>
      <c r="K9724" t="s">
        <v>36423</v>
      </c>
      <c r="L9724" t="s">
        <v>36424</v>
      </c>
      <c r="M9724">
        <v>1.569722222</v>
      </c>
      <c r="N9724">
        <v>0</v>
      </c>
      <c r="O9724">
        <v>0</v>
      </c>
      <c r="P9724">
        <v>64</v>
      </c>
      <c r="Q9724">
        <v>79</v>
      </c>
      <c r="R9724">
        <v>0</v>
      </c>
      <c r="S9724">
        <v>0</v>
      </c>
      <c r="T9724">
        <v>100.462222</v>
      </c>
      <c r="U9724">
        <v>124.008056</v>
      </c>
    </row>
    <row r="9725" spans="1:21" x14ac:dyDescent="0.25">
      <c r="A9725" t="s">
        <v>36425</v>
      </c>
      <c r="B9725">
        <v>1</v>
      </c>
      <c r="C9725" t="s">
        <v>78</v>
      </c>
      <c r="D9725" t="s">
        <v>105</v>
      </c>
      <c r="E9725" t="s">
        <v>36426</v>
      </c>
      <c r="F9725" t="s">
        <v>5879</v>
      </c>
      <c r="G9725" t="s">
        <v>71</v>
      </c>
      <c r="H9725" t="s">
        <v>129</v>
      </c>
      <c r="I9725" t="s">
        <v>22</v>
      </c>
      <c r="J9725" t="s">
        <v>141</v>
      </c>
      <c r="K9725" t="s">
        <v>36427</v>
      </c>
      <c r="L9725" t="s">
        <v>36428</v>
      </c>
      <c r="M9725">
        <v>5.8294444439999999</v>
      </c>
      <c r="N9725">
        <v>0</v>
      </c>
      <c r="O9725">
        <v>0</v>
      </c>
      <c r="P9725">
        <v>0</v>
      </c>
      <c r="Q9725">
        <v>19</v>
      </c>
      <c r="R9725">
        <v>0</v>
      </c>
      <c r="S9725">
        <v>0</v>
      </c>
      <c r="T9725">
        <v>0</v>
      </c>
      <c r="U9725">
        <v>110.759444</v>
      </c>
    </row>
    <row r="9726" spans="1:21" x14ac:dyDescent="0.25">
      <c r="A9726" t="s">
        <v>36429</v>
      </c>
      <c r="B9726">
        <v>1</v>
      </c>
      <c r="C9726" t="s">
        <v>78</v>
      </c>
      <c r="D9726" t="s">
        <v>105</v>
      </c>
      <c r="E9726" t="s">
        <v>36430</v>
      </c>
      <c r="F9726" t="s">
        <v>4991</v>
      </c>
      <c r="G9726" t="s">
        <v>71</v>
      </c>
      <c r="H9726" t="s">
        <v>129</v>
      </c>
      <c r="I9726" t="s">
        <v>22</v>
      </c>
      <c r="J9726" t="s">
        <v>141</v>
      </c>
      <c r="K9726" t="s">
        <v>36431</v>
      </c>
      <c r="L9726" t="s">
        <v>36432</v>
      </c>
      <c r="M9726">
        <v>0.57027777700000004</v>
      </c>
      <c r="N9726">
        <v>0</v>
      </c>
      <c r="O9726">
        <v>0</v>
      </c>
      <c r="P9726">
        <v>0</v>
      </c>
      <c r="Q9726">
        <v>1</v>
      </c>
      <c r="R9726">
        <v>0</v>
      </c>
      <c r="S9726">
        <v>0</v>
      </c>
      <c r="T9726">
        <v>0</v>
      </c>
      <c r="U9726">
        <v>0.57027799999999995</v>
      </c>
    </row>
    <row r="9727" spans="1:21" x14ac:dyDescent="0.25">
      <c r="A9727" t="s">
        <v>36433</v>
      </c>
      <c r="B9727">
        <v>1</v>
      </c>
      <c r="C9727" t="s">
        <v>79</v>
      </c>
      <c r="D9727" t="s">
        <v>119</v>
      </c>
      <c r="E9727" t="s">
        <v>36434</v>
      </c>
      <c r="F9727" t="s">
        <v>5012</v>
      </c>
      <c r="G9727" t="s">
        <v>72</v>
      </c>
      <c r="H9727" t="s">
        <v>129</v>
      </c>
      <c r="I9727" t="s">
        <v>22</v>
      </c>
      <c r="J9727" t="s">
        <v>141</v>
      </c>
      <c r="K9727" t="s">
        <v>36435</v>
      </c>
      <c r="L9727" t="s">
        <v>36436</v>
      </c>
      <c r="M9727">
        <v>3.5622222219999999</v>
      </c>
      <c r="N9727">
        <v>0</v>
      </c>
      <c r="O9727">
        <v>0</v>
      </c>
      <c r="P9727">
        <v>1</v>
      </c>
      <c r="Q9727">
        <v>7</v>
      </c>
      <c r="R9727">
        <v>0</v>
      </c>
      <c r="S9727">
        <v>0</v>
      </c>
      <c r="T9727">
        <v>3.5622220000000002</v>
      </c>
      <c r="U9727">
        <v>24.935555999999998</v>
      </c>
    </row>
    <row r="9728" spans="1:21" x14ac:dyDescent="0.25">
      <c r="A9728" t="s">
        <v>36437</v>
      </c>
      <c r="B9728">
        <v>1</v>
      </c>
      <c r="C9728" t="s">
        <v>78</v>
      </c>
      <c r="D9728" t="s">
        <v>89</v>
      </c>
      <c r="E9728" t="s">
        <v>36438</v>
      </c>
      <c r="F9728" t="s">
        <v>2199</v>
      </c>
      <c r="G9728" t="s">
        <v>71</v>
      </c>
      <c r="H9728" t="s">
        <v>129</v>
      </c>
      <c r="I9728" t="s">
        <v>22</v>
      </c>
      <c r="J9728" t="s">
        <v>141</v>
      </c>
      <c r="K9728" t="s">
        <v>36439</v>
      </c>
      <c r="L9728" t="s">
        <v>36440</v>
      </c>
      <c r="M9728">
        <v>3.0422222219999999</v>
      </c>
      <c r="N9728">
        <v>0</v>
      </c>
      <c r="O9728">
        <v>5</v>
      </c>
      <c r="P9728">
        <v>0</v>
      </c>
      <c r="Q9728">
        <v>0</v>
      </c>
      <c r="R9728">
        <v>0</v>
      </c>
      <c r="S9728">
        <v>15.211111000000001</v>
      </c>
      <c r="T9728">
        <v>0</v>
      </c>
      <c r="U9728">
        <v>0</v>
      </c>
    </row>
    <row r="9729" spans="1:21" x14ac:dyDescent="0.25">
      <c r="A9729" t="s">
        <v>36441</v>
      </c>
      <c r="B9729">
        <v>1</v>
      </c>
      <c r="C9729" t="s">
        <v>78</v>
      </c>
      <c r="D9729" t="s">
        <v>105</v>
      </c>
      <c r="E9729" t="s">
        <v>36442</v>
      </c>
      <c r="F9729" t="s">
        <v>6823</v>
      </c>
      <c r="G9729" t="s">
        <v>71</v>
      </c>
      <c r="H9729" t="s">
        <v>129</v>
      </c>
      <c r="I9729" t="s">
        <v>22</v>
      </c>
      <c r="J9729" t="s">
        <v>141</v>
      </c>
      <c r="K9729" t="s">
        <v>36443</v>
      </c>
      <c r="L9729" t="s">
        <v>36444</v>
      </c>
      <c r="M9729">
        <v>1.734722222</v>
      </c>
      <c r="N9729">
        <v>0</v>
      </c>
      <c r="O9729">
        <v>0</v>
      </c>
      <c r="P9729">
        <v>0</v>
      </c>
      <c r="Q9729">
        <v>3</v>
      </c>
      <c r="R9729">
        <v>0</v>
      </c>
      <c r="S9729">
        <v>0</v>
      </c>
      <c r="T9729">
        <v>0</v>
      </c>
      <c r="U9729">
        <v>5.204167</v>
      </c>
    </row>
    <row r="9730" spans="1:21" x14ac:dyDescent="0.25">
      <c r="A9730" t="s">
        <v>36445</v>
      </c>
      <c r="B9730">
        <v>1</v>
      </c>
      <c r="C9730" t="s">
        <v>79</v>
      </c>
      <c r="D9730" t="s">
        <v>113</v>
      </c>
      <c r="E9730" t="s">
        <v>36446</v>
      </c>
      <c r="F9730" t="s">
        <v>5012</v>
      </c>
      <c r="G9730" t="s">
        <v>72</v>
      </c>
      <c r="H9730" t="s">
        <v>129</v>
      </c>
      <c r="I9730" t="s">
        <v>22</v>
      </c>
      <c r="J9730" t="s">
        <v>141</v>
      </c>
      <c r="K9730" t="s">
        <v>36447</v>
      </c>
      <c r="L9730" t="s">
        <v>36448</v>
      </c>
      <c r="M9730">
        <v>4.3066666659999999</v>
      </c>
      <c r="N9730">
        <v>0</v>
      </c>
      <c r="O9730">
        <v>26</v>
      </c>
      <c r="P9730">
        <v>1</v>
      </c>
      <c r="Q9730">
        <v>1</v>
      </c>
      <c r="R9730">
        <v>0</v>
      </c>
      <c r="S9730">
        <v>111.973333</v>
      </c>
      <c r="T9730">
        <v>4.306667</v>
      </c>
      <c r="U9730">
        <v>4.306667</v>
      </c>
    </row>
    <row r="9731" spans="1:21" x14ac:dyDescent="0.25">
      <c r="A9731" t="s">
        <v>36449</v>
      </c>
      <c r="B9731">
        <v>1</v>
      </c>
      <c r="C9731" t="s">
        <v>79</v>
      </c>
      <c r="D9731" t="s">
        <v>113</v>
      </c>
      <c r="E9731" t="s">
        <v>36450</v>
      </c>
      <c r="F9731" t="s">
        <v>5470</v>
      </c>
      <c r="G9731" t="s">
        <v>71</v>
      </c>
      <c r="H9731" t="s">
        <v>129</v>
      </c>
      <c r="I9731" t="s">
        <v>22</v>
      </c>
      <c r="J9731" t="s">
        <v>141</v>
      </c>
      <c r="K9731" t="s">
        <v>36451</v>
      </c>
      <c r="L9731" t="s">
        <v>36452</v>
      </c>
      <c r="M9731">
        <v>1.0391666660000001</v>
      </c>
      <c r="N9731">
        <v>0</v>
      </c>
      <c r="O9731">
        <v>21</v>
      </c>
      <c r="P9731">
        <v>1</v>
      </c>
      <c r="Q9731">
        <v>0</v>
      </c>
      <c r="R9731">
        <v>0</v>
      </c>
      <c r="S9731">
        <v>21.822500000000002</v>
      </c>
      <c r="T9731">
        <v>1.039167</v>
      </c>
      <c r="U9731">
        <v>0</v>
      </c>
    </row>
    <row r="9732" spans="1:21" x14ac:dyDescent="0.25">
      <c r="A9732" t="s">
        <v>36453</v>
      </c>
      <c r="B9732">
        <v>1</v>
      </c>
      <c r="C9732" t="s">
        <v>79</v>
      </c>
      <c r="D9732" t="s">
        <v>113</v>
      </c>
      <c r="E9732" t="s">
        <v>36450</v>
      </c>
      <c r="F9732" t="s">
        <v>5470</v>
      </c>
      <c r="G9732" t="s">
        <v>71</v>
      </c>
      <c r="H9732" t="s">
        <v>129</v>
      </c>
      <c r="I9732" t="s">
        <v>22</v>
      </c>
      <c r="J9732" t="s">
        <v>141</v>
      </c>
      <c r="K9732" t="s">
        <v>36454</v>
      </c>
      <c r="L9732" t="s">
        <v>36455</v>
      </c>
      <c r="M9732">
        <v>2.2494444439999999</v>
      </c>
      <c r="N9732">
        <v>0</v>
      </c>
      <c r="O9732">
        <v>21</v>
      </c>
      <c r="P9732">
        <v>1</v>
      </c>
      <c r="Q9732">
        <v>0</v>
      </c>
      <c r="R9732">
        <v>0</v>
      </c>
      <c r="S9732">
        <v>47.238332999999997</v>
      </c>
      <c r="T9732">
        <v>2.249444</v>
      </c>
      <c r="U9732">
        <v>0</v>
      </c>
    </row>
    <row r="9733" spans="1:21" x14ac:dyDescent="0.25">
      <c r="A9733" t="s">
        <v>36456</v>
      </c>
      <c r="B9733">
        <v>1</v>
      </c>
      <c r="C9733" t="s">
        <v>79</v>
      </c>
      <c r="D9733" t="s">
        <v>113</v>
      </c>
      <c r="E9733" t="s">
        <v>36450</v>
      </c>
      <c r="F9733" t="s">
        <v>5470</v>
      </c>
      <c r="G9733" t="s">
        <v>71</v>
      </c>
      <c r="H9733" t="s">
        <v>129</v>
      </c>
      <c r="I9733" t="s">
        <v>22</v>
      </c>
      <c r="J9733" t="s">
        <v>141</v>
      </c>
      <c r="K9733" t="s">
        <v>36457</v>
      </c>
      <c r="L9733" t="s">
        <v>36458</v>
      </c>
      <c r="M9733">
        <v>2.1116666660000001</v>
      </c>
      <c r="N9733">
        <v>0</v>
      </c>
      <c r="O9733">
        <v>21</v>
      </c>
      <c r="P9733">
        <v>1</v>
      </c>
      <c r="Q9733">
        <v>0</v>
      </c>
      <c r="R9733">
        <v>0</v>
      </c>
      <c r="S9733">
        <v>44.344999999999999</v>
      </c>
      <c r="T9733">
        <v>2.1116670000000002</v>
      </c>
      <c r="U9733">
        <v>0</v>
      </c>
    </row>
    <row r="9734" spans="1:21" x14ac:dyDescent="0.25">
      <c r="A9734" t="s">
        <v>36459</v>
      </c>
      <c r="B9734">
        <v>1</v>
      </c>
      <c r="C9734" t="s">
        <v>79</v>
      </c>
      <c r="D9734" t="s">
        <v>113</v>
      </c>
      <c r="E9734" t="s">
        <v>36450</v>
      </c>
      <c r="F9734" t="s">
        <v>5470</v>
      </c>
      <c r="G9734" t="s">
        <v>71</v>
      </c>
      <c r="H9734" t="s">
        <v>129</v>
      </c>
      <c r="I9734" t="s">
        <v>22</v>
      </c>
      <c r="J9734" t="s">
        <v>141</v>
      </c>
      <c r="K9734" t="s">
        <v>36460</v>
      </c>
      <c r="L9734" t="s">
        <v>36461</v>
      </c>
      <c r="M9734">
        <v>1.4927777769999999</v>
      </c>
      <c r="N9734">
        <v>0</v>
      </c>
      <c r="O9734">
        <v>21</v>
      </c>
      <c r="P9734">
        <v>1</v>
      </c>
      <c r="Q9734">
        <v>0</v>
      </c>
      <c r="R9734">
        <v>0</v>
      </c>
      <c r="S9734">
        <v>31.348333</v>
      </c>
      <c r="T9734">
        <v>1.4927779999999999</v>
      </c>
      <c r="U9734">
        <v>0</v>
      </c>
    </row>
    <row r="9735" spans="1:21" x14ac:dyDescent="0.25">
      <c r="A9735" t="s">
        <v>36462</v>
      </c>
      <c r="B9735">
        <v>1</v>
      </c>
      <c r="C9735" t="s">
        <v>79</v>
      </c>
      <c r="D9735" t="s">
        <v>109</v>
      </c>
      <c r="E9735" t="s">
        <v>36463</v>
      </c>
      <c r="F9735" t="s">
        <v>5012</v>
      </c>
      <c r="G9735" t="s">
        <v>72</v>
      </c>
      <c r="H9735" t="s">
        <v>129</v>
      </c>
      <c r="I9735" t="s">
        <v>22</v>
      </c>
      <c r="J9735" t="s">
        <v>141</v>
      </c>
      <c r="K9735" t="s">
        <v>36464</v>
      </c>
      <c r="L9735" t="s">
        <v>36465</v>
      </c>
      <c r="M9735">
        <v>7.88</v>
      </c>
      <c r="N9735">
        <v>0</v>
      </c>
      <c r="O9735">
        <v>0</v>
      </c>
      <c r="P9735">
        <v>0</v>
      </c>
      <c r="Q9735">
        <v>38</v>
      </c>
      <c r="R9735">
        <v>0</v>
      </c>
      <c r="S9735">
        <v>0</v>
      </c>
      <c r="T9735">
        <v>0</v>
      </c>
      <c r="U9735">
        <v>299.44</v>
      </c>
    </row>
    <row r="9736" spans="1:21" x14ac:dyDescent="0.25">
      <c r="A9736" t="s">
        <v>36466</v>
      </c>
      <c r="B9736">
        <v>1</v>
      </c>
      <c r="C9736" t="s">
        <v>79</v>
      </c>
      <c r="D9736" t="s">
        <v>109</v>
      </c>
      <c r="E9736" t="s">
        <v>36467</v>
      </c>
      <c r="F9736" t="s">
        <v>4996</v>
      </c>
      <c r="G9736" t="s">
        <v>71</v>
      </c>
      <c r="H9736" t="s">
        <v>129</v>
      </c>
      <c r="I9736" t="s">
        <v>22</v>
      </c>
      <c r="J9736" t="s">
        <v>141</v>
      </c>
      <c r="K9736" t="s">
        <v>36468</v>
      </c>
      <c r="L9736" t="s">
        <v>36469</v>
      </c>
      <c r="M9736">
        <v>1.47</v>
      </c>
      <c r="N9736">
        <v>0</v>
      </c>
      <c r="O9736">
        <v>0</v>
      </c>
      <c r="P9736">
        <v>0</v>
      </c>
      <c r="Q9736">
        <v>7</v>
      </c>
      <c r="R9736">
        <v>0</v>
      </c>
      <c r="S9736">
        <v>0</v>
      </c>
      <c r="T9736">
        <v>0</v>
      </c>
      <c r="U9736">
        <v>10.29</v>
      </c>
    </row>
    <row r="9737" spans="1:21" x14ac:dyDescent="0.25">
      <c r="A9737" t="s">
        <v>36470</v>
      </c>
      <c r="B9737">
        <v>1</v>
      </c>
      <c r="C9737" t="s">
        <v>79</v>
      </c>
      <c r="D9737" t="s">
        <v>109</v>
      </c>
      <c r="E9737" t="s">
        <v>36471</v>
      </c>
      <c r="F9737" t="s">
        <v>5012</v>
      </c>
      <c r="G9737" t="s">
        <v>72</v>
      </c>
      <c r="H9737" t="s">
        <v>129</v>
      </c>
      <c r="I9737" t="s">
        <v>22</v>
      </c>
      <c r="J9737" t="s">
        <v>141</v>
      </c>
      <c r="K9737" t="s">
        <v>36472</v>
      </c>
      <c r="L9737" t="s">
        <v>36473</v>
      </c>
      <c r="M9737">
        <v>4.2313888879999997</v>
      </c>
      <c r="N9737">
        <v>0</v>
      </c>
      <c r="O9737">
        <v>0</v>
      </c>
      <c r="P9737">
        <v>0</v>
      </c>
      <c r="Q9737">
        <v>38</v>
      </c>
      <c r="R9737">
        <v>0</v>
      </c>
      <c r="S9737">
        <v>0</v>
      </c>
      <c r="T9737">
        <v>0</v>
      </c>
      <c r="U9737">
        <v>160.792778</v>
      </c>
    </row>
    <row r="9738" spans="1:21" x14ac:dyDescent="0.25">
      <c r="A9738" t="s">
        <v>36474</v>
      </c>
      <c r="B9738">
        <v>1</v>
      </c>
      <c r="C9738" t="s">
        <v>79</v>
      </c>
      <c r="D9738" t="s">
        <v>125</v>
      </c>
      <c r="E9738" t="s">
        <v>36475</v>
      </c>
      <c r="F9738" t="s">
        <v>5012</v>
      </c>
      <c r="G9738" t="s">
        <v>72</v>
      </c>
      <c r="H9738" t="s">
        <v>129</v>
      </c>
      <c r="I9738" t="s">
        <v>22</v>
      </c>
      <c r="J9738" t="s">
        <v>141</v>
      </c>
      <c r="K9738" t="s">
        <v>36476</v>
      </c>
      <c r="L9738" t="s">
        <v>36477</v>
      </c>
      <c r="M9738">
        <v>0.25</v>
      </c>
      <c r="N9738">
        <v>0</v>
      </c>
      <c r="O9738">
        <v>0</v>
      </c>
      <c r="P9738">
        <v>1</v>
      </c>
      <c r="Q9738">
        <v>37</v>
      </c>
      <c r="R9738">
        <v>0</v>
      </c>
      <c r="S9738">
        <v>0</v>
      </c>
      <c r="T9738">
        <v>0.25</v>
      </c>
      <c r="U9738">
        <v>9.25</v>
      </c>
    </row>
    <row r="9739" spans="1:21" x14ac:dyDescent="0.25">
      <c r="A9739" t="s">
        <v>36478</v>
      </c>
      <c r="B9739">
        <v>1</v>
      </c>
      <c r="C9739" t="s">
        <v>78</v>
      </c>
      <c r="D9739" t="s">
        <v>106</v>
      </c>
      <c r="E9739" t="s">
        <v>36479</v>
      </c>
      <c r="F9739" t="s">
        <v>4991</v>
      </c>
      <c r="G9739" t="s">
        <v>71</v>
      </c>
      <c r="H9739" t="s">
        <v>129</v>
      </c>
      <c r="I9739" t="s">
        <v>22</v>
      </c>
      <c r="J9739" t="s">
        <v>141</v>
      </c>
      <c r="K9739" t="s">
        <v>36480</v>
      </c>
      <c r="L9739" t="s">
        <v>36481</v>
      </c>
      <c r="M9739">
        <v>1.573055555</v>
      </c>
      <c r="N9739">
        <v>0</v>
      </c>
      <c r="O9739">
        <v>1</v>
      </c>
      <c r="P9739">
        <v>0</v>
      </c>
      <c r="Q9739">
        <v>0</v>
      </c>
      <c r="R9739">
        <v>0</v>
      </c>
      <c r="S9739">
        <v>1.573056</v>
      </c>
      <c r="T9739">
        <v>0</v>
      </c>
      <c r="U9739">
        <v>0</v>
      </c>
    </row>
    <row r="9740" spans="1:21" x14ac:dyDescent="0.25">
      <c r="A9740" t="s">
        <v>36482</v>
      </c>
      <c r="B9740">
        <v>1</v>
      </c>
      <c r="C9740" t="s">
        <v>79</v>
      </c>
      <c r="D9740" t="s">
        <v>117</v>
      </c>
      <c r="E9740" t="s">
        <v>36483</v>
      </c>
      <c r="F9740" t="s">
        <v>140</v>
      </c>
      <c r="G9740" t="s">
        <v>72</v>
      </c>
      <c r="H9740" t="s">
        <v>129</v>
      </c>
      <c r="I9740" t="s">
        <v>22</v>
      </c>
      <c r="J9740" t="s">
        <v>141</v>
      </c>
      <c r="K9740" t="s">
        <v>36484</v>
      </c>
      <c r="L9740" t="s">
        <v>36485</v>
      </c>
      <c r="M9740">
        <v>0.67583333300000004</v>
      </c>
      <c r="N9740">
        <v>0</v>
      </c>
      <c r="O9740">
        <v>0</v>
      </c>
      <c r="P9740">
        <v>1</v>
      </c>
      <c r="Q9740">
        <v>81</v>
      </c>
      <c r="R9740">
        <v>0</v>
      </c>
      <c r="S9740">
        <v>0</v>
      </c>
      <c r="T9740">
        <v>0.67583300000000002</v>
      </c>
      <c r="U9740">
        <v>54.7425</v>
      </c>
    </row>
    <row r="9741" spans="1:21" x14ac:dyDescent="0.25">
      <c r="A9741" t="s">
        <v>36486</v>
      </c>
      <c r="B9741">
        <v>1</v>
      </c>
      <c r="C9741" t="s">
        <v>79</v>
      </c>
      <c r="D9741" t="s">
        <v>117</v>
      </c>
      <c r="E9741" t="s">
        <v>36487</v>
      </c>
      <c r="F9741" t="s">
        <v>4991</v>
      </c>
      <c r="G9741" t="s">
        <v>71</v>
      </c>
      <c r="H9741" t="s">
        <v>129</v>
      </c>
      <c r="I9741" t="s">
        <v>22</v>
      </c>
      <c r="J9741" t="s">
        <v>141</v>
      </c>
      <c r="K9741" t="s">
        <v>36488</v>
      </c>
      <c r="L9741" t="s">
        <v>36489</v>
      </c>
      <c r="M9741">
        <v>0.58138888799999999</v>
      </c>
      <c r="N9741">
        <v>0</v>
      </c>
      <c r="O9741">
        <v>1</v>
      </c>
      <c r="P9741">
        <v>0</v>
      </c>
      <c r="Q9741">
        <v>0</v>
      </c>
      <c r="R9741">
        <v>0</v>
      </c>
      <c r="S9741">
        <v>0.58138900000000004</v>
      </c>
      <c r="T9741">
        <v>0</v>
      </c>
      <c r="U9741">
        <v>0</v>
      </c>
    </row>
    <row r="9742" spans="1:21" x14ac:dyDescent="0.25">
      <c r="A9742" t="s">
        <v>36490</v>
      </c>
      <c r="B9742">
        <v>1</v>
      </c>
      <c r="C9742" t="s">
        <v>79</v>
      </c>
      <c r="D9742" t="s">
        <v>117</v>
      </c>
      <c r="E9742" t="s">
        <v>36491</v>
      </c>
      <c r="F9742" t="s">
        <v>140</v>
      </c>
      <c r="G9742" t="s">
        <v>72</v>
      </c>
      <c r="H9742" t="s">
        <v>129</v>
      </c>
      <c r="I9742" t="s">
        <v>22</v>
      </c>
      <c r="J9742" t="s">
        <v>141</v>
      </c>
      <c r="K9742" t="s">
        <v>36492</v>
      </c>
      <c r="L9742" t="s">
        <v>36493</v>
      </c>
      <c r="M9742">
        <v>0.60138888800000001</v>
      </c>
      <c r="N9742">
        <v>3</v>
      </c>
      <c r="O9742">
        <v>472</v>
      </c>
      <c r="P9742">
        <v>0</v>
      </c>
      <c r="Q9742">
        <v>31</v>
      </c>
      <c r="R9742">
        <v>1.8041670000000001</v>
      </c>
      <c r="S9742">
        <v>283.85555499999998</v>
      </c>
      <c r="T9742">
        <v>0</v>
      </c>
      <c r="U9742">
        <v>18.643056000000001</v>
      </c>
    </row>
    <row r="9743" spans="1:21" x14ac:dyDescent="0.25">
      <c r="A9743" t="s">
        <v>36494</v>
      </c>
      <c r="B9743">
        <v>1</v>
      </c>
      <c r="C9743" t="s">
        <v>79</v>
      </c>
      <c r="D9743" t="s">
        <v>117</v>
      </c>
      <c r="E9743" t="s">
        <v>36495</v>
      </c>
      <c r="F9743" t="s">
        <v>140</v>
      </c>
      <c r="G9743" t="s">
        <v>72</v>
      </c>
      <c r="H9743" t="s">
        <v>129</v>
      </c>
      <c r="I9743" t="s">
        <v>22</v>
      </c>
      <c r="J9743" t="s">
        <v>141</v>
      </c>
      <c r="K9743" t="s">
        <v>36496</v>
      </c>
      <c r="L9743" t="s">
        <v>36497</v>
      </c>
      <c r="M9743">
        <v>0.334166666</v>
      </c>
      <c r="N9743">
        <v>0</v>
      </c>
      <c r="O9743">
        <v>0</v>
      </c>
      <c r="P9743">
        <v>79</v>
      </c>
      <c r="Q9743">
        <v>91</v>
      </c>
      <c r="R9743">
        <v>0</v>
      </c>
      <c r="S9743">
        <v>0</v>
      </c>
      <c r="T9743">
        <v>26.399166999999998</v>
      </c>
      <c r="U9743">
        <v>30.409167</v>
      </c>
    </row>
    <row r="9744" spans="1:21" x14ac:dyDescent="0.25">
      <c r="A9744" t="s">
        <v>36498</v>
      </c>
      <c r="B9744">
        <v>1</v>
      </c>
      <c r="C9744" t="s">
        <v>79</v>
      </c>
      <c r="D9744" t="s">
        <v>117</v>
      </c>
      <c r="E9744" t="s">
        <v>36495</v>
      </c>
      <c r="F9744" t="s">
        <v>140</v>
      </c>
      <c r="G9744" t="s">
        <v>72</v>
      </c>
      <c r="H9744" t="s">
        <v>129</v>
      </c>
      <c r="I9744" t="s">
        <v>22</v>
      </c>
      <c r="J9744" t="s">
        <v>141</v>
      </c>
      <c r="K9744" t="s">
        <v>36499</v>
      </c>
      <c r="L9744" t="s">
        <v>36500</v>
      </c>
      <c r="M9744">
        <v>0.58805555499999995</v>
      </c>
      <c r="N9744">
        <v>0</v>
      </c>
      <c r="O9744">
        <v>0</v>
      </c>
      <c r="P9744">
        <v>79</v>
      </c>
      <c r="Q9744">
        <v>91</v>
      </c>
      <c r="R9744">
        <v>0</v>
      </c>
      <c r="S9744">
        <v>0</v>
      </c>
      <c r="T9744">
        <v>46.456389000000001</v>
      </c>
      <c r="U9744">
        <v>53.513055999999999</v>
      </c>
    </row>
    <row r="9745" spans="1:21" x14ac:dyDescent="0.25">
      <c r="A9745" t="s">
        <v>36501</v>
      </c>
      <c r="B9745">
        <v>1</v>
      </c>
      <c r="C9745" t="s">
        <v>79</v>
      </c>
      <c r="D9745" t="s">
        <v>117</v>
      </c>
      <c r="E9745" t="s">
        <v>36483</v>
      </c>
      <c r="F9745" t="s">
        <v>140</v>
      </c>
      <c r="G9745" t="s">
        <v>72</v>
      </c>
      <c r="H9745" t="s">
        <v>129</v>
      </c>
      <c r="I9745" t="s">
        <v>22</v>
      </c>
      <c r="J9745" t="s">
        <v>141</v>
      </c>
      <c r="K9745" t="s">
        <v>36502</v>
      </c>
      <c r="L9745" t="s">
        <v>36503</v>
      </c>
      <c r="M9745">
        <v>0.61916666600000003</v>
      </c>
      <c r="N9745">
        <v>0</v>
      </c>
      <c r="O9745">
        <v>0</v>
      </c>
      <c r="P9745">
        <v>79</v>
      </c>
      <c r="Q9745">
        <v>91</v>
      </c>
      <c r="R9745">
        <v>0</v>
      </c>
      <c r="S9745">
        <v>0</v>
      </c>
      <c r="T9745">
        <v>48.914166999999999</v>
      </c>
      <c r="U9745">
        <v>56.344166999999999</v>
      </c>
    </row>
    <row r="9746" spans="1:21" x14ac:dyDescent="0.25">
      <c r="A9746" t="s">
        <v>36504</v>
      </c>
      <c r="B9746">
        <v>1</v>
      </c>
      <c r="C9746" t="s">
        <v>79</v>
      </c>
      <c r="D9746" t="s">
        <v>117</v>
      </c>
      <c r="E9746" t="s">
        <v>36495</v>
      </c>
      <c r="F9746" t="s">
        <v>140</v>
      </c>
      <c r="G9746" t="s">
        <v>72</v>
      </c>
      <c r="H9746" t="s">
        <v>129</v>
      </c>
      <c r="I9746" t="s">
        <v>22</v>
      </c>
      <c r="J9746" t="s">
        <v>141</v>
      </c>
      <c r="K9746" t="s">
        <v>36505</v>
      </c>
      <c r="L9746" t="s">
        <v>36506</v>
      </c>
      <c r="M9746">
        <v>0.91777777699999996</v>
      </c>
      <c r="N9746">
        <v>0</v>
      </c>
      <c r="O9746">
        <v>0</v>
      </c>
      <c r="P9746">
        <v>79</v>
      </c>
      <c r="Q9746">
        <v>91</v>
      </c>
      <c r="R9746">
        <v>0</v>
      </c>
      <c r="S9746">
        <v>0</v>
      </c>
      <c r="T9746">
        <v>72.504444000000007</v>
      </c>
      <c r="U9746">
        <v>83.517778000000007</v>
      </c>
    </row>
    <row r="9747" spans="1:21" x14ac:dyDescent="0.25">
      <c r="A9747" t="s">
        <v>36507</v>
      </c>
      <c r="B9747">
        <v>1</v>
      </c>
      <c r="C9747" t="s">
        <v>79</v>
      </c>
      <c r="D9747" t="s">
        <v>117</v>
      </c>
      <c r="E9747" t="s">
        <v>36483</v>
      </c>
      <c r="F9747" t="s">
        <v>140</v>
      </c>
      <c r="G9747" t="s">
        <v>72</v>
      </c>
      <c r="H9747" t="s">
        <v>129</v>
      </c>
      <c r="I9747" t="s">
        <v>22</v>
      </c>
      <c r="J9747" t="s">
        <v>141</v>
      </c>
      <c r="K9747" t="s">
        <v>36508</v>
      </c>
      <c r="L9747" t="s">
        <v>36509</v>
      </c>
      <c r="M9747">
        <v>0.60250000000000004</v>
      </c>
      <c r="N9747">
        <v>0</v>
      </c>
      <c r="O9747">
        <v>0</v>
      </c>
      <c r="P9747">
        <v>79</v>
      </c>
      <c r="Q9747">
        <v>91</v>
      </c>
      <c r="R9747">
        <v>0</v>
      </c>
      <c r="S9747">
        <v>0</v>
      </c>
      <c r="T9747">
        <v>47.597499999999997</v>
      </c>
      <c r="U9747">
        <v>54.827500000000001</v>
      </c>
    </row>
    <row r="9748" spans="1:21" x14ac:dyDescent="0.25">
      <c r="A9748" t="s">
        <v>36510</v>
      </c>
      <c r="B9748">
        <v>1</v>
      </c>
      <c r="C9748" t="s">
        <v>79</v>
      </c>
      <c r="D9748" t="s">
        <v>117</v>
      </c>
      <c r="E9748" t="s">
        <v>36511</v>
      </c>
      <c r="F9748" t="s">
        <v>4986</v>
      </c>
      <c r="G9748" t="s">
        <v>71</v>
      </c>
      <c r="H9748" t="s">
        <v>129</v>
      </c>
      <c r="I9748" t="s">
        <v>22</v>
      </c>
      <c r="J9748" t="s">
        <v>141</v>
      </c>
      <c r="K9748" t="s">
        <v>36512</v>
      </c>
      <c r="L9748" t="s">
        <v>36513</v>
      </c>
      <c r="M9748">
        <v>0.711388888</v>
      </c>
      <c r="N9748">
        <v>0</v>
      </c>
      <c r="O9748">
        <v>27</v>
      </c>
      <c r="P9748">
        <v>0</v>
      </c>
      <c r="Q9748">
        <v>1</v>
      </c>
      <c r="R9748">
        <v>0</v>
      </c>
      <c r="S9748">
        <v>19.2075</v>
      </c>
      <c r="T9748">
        <v>0</v>
      </c>
      <c r="U9748">
        <v>0.71138900000000005</v>
      </c>
    </row>
    <row r="9749" spans="1:21" x14ac:dyDescent="0.25">
      <c r="A9749" t="s">
        <v>36514</v>
      </c>
      <c r="B9749">
        <v>1</v>
      </c>
      <c r="C9749" t="s">
        <v>79</v>
      </c>
      <c r="D9749" t="s">
        <v>117</v>
      </c>
      <c r="E9749" t="s">
        <v>36483</v>
      </c>
      <c r="F9749" t="s">
        <v>140</v>
      </c>
      <c r="G9749" t="s">
        <v>72</v>
      </c>
      <c r="H9749" t="s">
        <v>129</v>
      </c>
      <c r="I9749" t="s">
        <v>22</v>
      </c>
      <c r="J9749" t="s">
        <v>141</v>
      </c>
      <c r="K9749" t="s">
        <v>36515</v>
      </c>
      <c r="L9749" t="s">
        <v>36516</v>
      </c>
      <c r="M9749">
        <v>0.60333333300000003</v>
      </c>
      <c r="N9749">
        <v>0</v>
      </c>
      <c r="O9749">
        <v>0</v>
      </c>
      <c r="P9749">
        <v>79</v>
      </c>
      <c r="Q9749">
        <v>91</v>
      </c>
      <c r="R9749">
        <v>0</v>
      </c>
      <c r="S9749">
        <v>0</v>
      </c>
      <c r="T9749">
        <v>47.663333000000002</v>
      </c>
      <c r="U9749">
        <v>54.903333000000003</v>
      </c>
    </row>
    <row r="9750" spans="1:21" x14ac:dyDescent="0.25">
      <c r="A9750" t="s">
        <v>36517</v>
      </c>
      <c r="B9750">
        <v>1</v>
      </c>
      <c r="C9750" t="s">
        <v>79</v>
      </c>
      <c r="D9750" t="s">
        <v>117</v>
      </c>
      <c r="E9750" t="s">
        <v>36483</v>
      </c>
      <c r="F9750" t="s">
        <v>3423</v>
      </c>
      <c r="G9750" t="s">
        <v>72</v>
      </c>
      <c r="H9750" t="s">
        <v>129</v>
      </c>
      <c r="I9750" t="s">
        <v>22</v>
      </c>
      <c r="J9750" t="s">
        <v>141</v>
      </c>
      <c r="K9750" t="s">
        <v>36518</v>
      </c>
      <c r="L9750" t="s">
        <v>36519</v>
      </c>
      <c r="M9750">
        <v>0.78888888800000001</v>
      </c>
      <c r="N9750">
        <v>0</v>
      </c>
      <c r="O9750">
        <v>0</v>
      </c>
      <c r="P9750">
        <v>79</v>
      </c>
      <c r="Q9750">
        <v>91</v>
      </c>
      <c r="R9750">
        <v>0</v>
      </c>
      <c r="S9750">
        <v>0</v>
      </c>
      <c r="T9750">
        <v>62.322221999999996</v>
      </c>
      <c r="U9750">
        <v>71.788888999999998</v>
      </c>
    </row>
    <row r="9751" spans="1:21" x14ac:dyDescent="0.25">
      <c r="A9751" t="s">
        <v>36520</v>
      </c>
      <c r="B9751">
        <v>1</v>
      </c>
      <c r="C9751" t="s">
        <v>79</v>
      </c>
      <c r="D9751" t="s">
        <v>117</v>
      </c>
      <c r="E9751" t="s">
        <v>36483</v>
      </c>
      <c r="F9751" t="s">
        <v>140</v>
      </c>
      <c r="G9751" t="s">
        <v>72</v>
      </c>
      <c r="H9751" t="s">
        <v>129</v>
      </c>
      <c r="I9751" t="s">
        <v>22</v>
      </c>
      <c r="J9751" t="s">
        <v>141</v>
      </c>
      <c r="K9751" t="s">
        <v>36521</v>
      </c>
      <c r="L9751" t="s">
        <v>36522</v>
      </c>
      <c r="M9751">
        <v>0.78805555500000002</v>
      </c>
      <c r="N9751">
        <v>0</v>
      </c>
      <c r="O9751">
        <v>0</v>
      </c>
      <c r="P9751">
        <v>79</v>
      </c>
      <c r="Q9751">
        <v>91</v>
      </c>
      <c r="R9751">
        <v>0</v>
      </c>
      <c r="S9751">
        <v>0</v>
      </c>
      <c r="T9751">
        <v>62.256388999999999</v>
      </c>
      <c r="U9751">
        <v>71.713055999999995</v>
      </c>
    </row>
    <row r="9752" spans="1:21" x14ac:dyDescent="0.25">
      <c r="A9752" t="s">
        <v>36523</v>
      </c>
      <c r="B9752">
        <v>1</v>
      </c>
      <c r="C9752" t="s">
        <v>79</v>
      </c>
      <c r="D9752" t="s">
        <v>117</v>
      </c>
      <c r="E9752" t="s">
        <v>36483</v>
      </c>
      <c r="F9752" t="s">
        <v>140</v>
      </c>
      <c r="G9752" t="s">
        <v>72</v>
      </c>
      <c r="H9752" t="s">
        <v>129</v>
      </c>
      <c r="I9752" t="s">
        <v>22</v>
      </c>
      <c r="J9752" t="s">
        <v>141</v>
      </c>
      <c r="K9752" t="s">
        <v>36524</v>
      </c>
      <c r="L9752" t="s">
        <v>36525</v>
      </c>
      <c r="M9752">
        <v>0.86555555500000003</v>
      </c>
      <c r="N9752">
        <v>0</v>
      </c>
      <c r="O9752">
        <v>0</v>
      </c>
      <c r="P9752">
        <v>79</v>
      </c>
      <c r="Q9752">
        <v>91</v>
      </c>
      <c r="R9752">
        <v>0</v>
      </c>
      <c r="S9752">
        <v>0</v>
      </c>
      <c r="T9752">
        <v>68.378889000000001</v>
      </c>
      <c r="U9752">
        <v>78.765556000000004</v>
      </c>
    </row>
    <row r="9753" spans="1:21" x14ac:dyDescent="0.25">
      <c r="A9753" t="s">
        <v>36526</v>
      </c>
      <c r="B9753">
        <v>1</v>
      </c>
      <c r="C9753" t="s">
        <v>79</v>
      </c>
      <c r="D9753" t="s">
        <v>117</v>
      </c>
      <c r="E9753" t="s">
        <v>2718</v>
      </c>
      <c r="F9753" t="s">
        <v>140</v>
      </c>
      <c r="G9753" t="s">
        <v>72</v>
      </c>
      <c r="H9753" t="s">
        <v>129</v>
      </c>
      <c r="I9753" t="s">
        <v>22</v>
      </c>
      <c r="J9753" t="s">
        <v>141</v>
      </c>
      <c r="K9753" t="s">
        <v>36527</v>
      </c>
      <c r="L9753" t="s">
        <v>36528</v>
      </c>
      <c r="M9753">
        <v>0.53166666600000001</v>
      </c>
      <c r="N9753">
        <v>1</v>
      </c>
      <c r="O9753">
        <v>154</v>
      </c>
      <c r="P9753">
        <v>0</v>
      </c>
      <c r="Q9753">
        <v>0</v>
      </c>
      <c r="R9753">
        <v>0.531667</v>
      </c>
      <c r="S9753">
        <v>81.876666999999998</v>
      </c>
      <c r="T9753">
        <v>0</v>
      </c>
      <c r="U9753">
        <v>0</v>
      </c>
    </row>
    <row r="9754" spans="1:21" x14ac:dyDescent="0.25">
      <c r="A9754" t="s">
        <v>36529</v>
      </c>
      <c r="B9754">
        <v>1</v>
      </c>
      <c r="C9754" t="s">
        <v>79</v>
      </c>
      <c r="D9754" t="s">
        <v>117</v>
      </c>
      <c r="E9754" t="s">
        <v>36530</v>
      </c>
      <c r="F9754" t="s">
        <v>140</v>
      </c>
      <c r="G9754" t="s">
        <v>72</v>
      </c>
      <c r="H9754" t="s">
        <v>129</v>
      </c>
      <c r="I9754" t="s">
        <v>22</v>
      </c>
      <c r="J9754" t="s">
        <v>141</v>
      </c>
      <c r="K9754" t="s">
        <v>36531</v>
      </c>
      <c r="L9754" t="s">
        <v>36532</v>
      </c>
      <c r="M9754">
        <v>0.56388888800000003</v>
      </c>
      <c r="N9754">
        <v>1</v>
      </c>
      <c r="O9754">
        <v>209</v>
      </c>
      <c r="P9754">
        <v>0</v>
      </c>
      <c r="Q9754">
        <v>2</v>
      </c>
      <c r="R9754">
        <v>0.56388899999999997</v>
      </c>
      <c r="S9754">
        <v>117.852778</v>
      </c>
      <c r="T9754">
        <v>0</v>
      </c>
      <c r="U9754">
        <v>1.1277779999999999</v>
      </c>
    </row>
    <row r="9755" spans="1:21" x14ac:dyDescent="0.25">
      <c r="A9755" t="s">
        <v>36533</v>
      </c>
      <c r="B9755">
        <v>1</v>
      </c>
      <c r="C9755" t="s">
        <v>79</v>
      </c>
      <c r="D9755" t="s">
        <v>117</v>
      </c>
      <c r="E9755" t="s">
        <v>36483</v>
      </c>
      <c r="F9755" t="s">
        <v>140</v>
      </c>
      <c r="G9755" t="s">
        <v>72</v>
      </c>
      <c r="H9755" t="s">
        <v>129</v>
      </c>
      <c r="I9755" t="s">
        <v>22</v>
      </c>
      <c r="J9755" t="s">
        <v>141</v>
      </c>
      <c r="K9755" t="s">
        <v>36534</v>
      </c>
      <c r="L9755" t="s">
        <v>36535</v>
      </c>
      <c r="M9755">
        <v>1.126666666</v>
      </c>
      <c r="N9755">
        <v>0</v>
      </c>
      <c r="O9755">
        <v>0</v>
      </c>
      <c r="P9755">
        <v>79</v>
      </c>
      <c r="Q9755">
        <v>91</v>
      </c>
      <c r="R9755">
        <v>0</v>
      </c>
      <c r="S9755">
        <v>0</v>
      </c>
      <c r="T9755">
        <v>89.006666999999993</v>
      </c>
      <c r="U9755">
        <v>102.526667</v>
      </c>
    </row>
    <row r="9756" spans="1:21" x14ac:dyDescent="0.25">
      <c r="A9756" t="s">
        <v>36536</v>
      </c>
      <c r="B9756">
        <v>1</v>
      </c>
      <c r="C9756" t="s">
        <v>79</v>
      </c>
      <c r="D9756" t="s">
        <v>117</v>
      </c>
      <c r="E9756" t="s">
        <v>36495</v>
      </c>
      <c r="F9756" t="s">
        <v>140</v>
      </c>
      <c r="G9756" t="s">
        <v>72</v>
      </c>
      <c r="H9756" t="s">
        <v>129</v>
      </c>
      <c r="I9756" t="s">
        <v>22</v>
      </c>
      <c r="J9756" t="s">
        <v>141</v>
      </c>
      <c r="K9756" t="s">
        <v>36537</v>
      </c>
      <c r="L9756" t="s">
        <v>36538</v>
      </c>
      <c r="M9756">
        <v>0.47888888800000001</v>
      </c>
      <c r="N9756">
        <v>0</v>
      </c>
      <c r="O9756">
        <v>0</v>
      </c>
      <c r="P9756">
        <v>79</v>
      </c>
      <c r="Q9756">
        <v>91</v>
      </c>
      <c r="R9756">
        <v>0</v>
      </c>
      <c r="S9756">
        <v>0</v>
      </c>
      <c r="T9756">
        <v>37.832222000000002</v>
      </c>
      <c r="U9756">
        <v>43.578888999999997</v>
      </c>
    </row>
    <row r="9757" spans="1:21" x14ac:dyDescent="0.25">
      <c r="A9757" t="s">
        <v>36539</v>
      </c>
      <c r="B9757">
        <v>1</v>
      </c>
      <c r="C9757" t="s">
        <v>79</v>
      </c>
      <c r="D9757" t="s">
        <v>117</v>
      </c>
      <c r="E9757" t="s">
        <v>36495</v>
      </c>
      <c r="F9757" t="s">
        <v>140</v>
      </c>
      <c r="G9757" t="s">
        <v>72</v>
      </c>
      <c r="H9757" t="s">
        <v>129</v>
      </c>
      <c r="I9757" t="s">
        <v>22</v>
      </c>
      <c r="J9757" t="s">
        <v>141</v>
      </c>
      <c r="K9757" t="s">
        <v>36540</v>
      </c>
      <c r="L9757" t="s">
        <v>36541</v>
      </c>
      <c r="M9757">
        <v>0.49777777699999998</v>
      </c>
      <c r="N9757">
        <v>0</v>
      </c>
      <c r="O9757">
        <v>0</v>
      </c>
      <c r="P9757">
        <v>79</v>
      </c>
      <c r="Q9757">
        <v>91</v>
      </c>
      <c r="R9757">
        <v>0</v>
      </c>
      <c r="S9757">
        <v>0</v>
      </c>
      <c r="T9757">
        <v>39.324444</v>
      </c>
      <c r="U9757">
        <v>45.297778000000001</v>
      </c>
    </row>
    <row r="9758" spans="1:21" x14ac:dyDescent="0.25">
      <c r="A9758" t="s">
        <v>36542</v>
      </c>
      <c r="B9758">
        <v>1</v>
      </c>
      <c r="C9758" t="s">
        <v>79</v>
      </c>
      <c r="D9758" t="s">
        <v>117</v>
      </c>
      <c r="E9758" t="s">
        <v>36495</v>
      </c>
      <c r="F9758" t="s">
        <v>140</v>
      </c>
      <c r="G9758" t="s">
        <v>72</v>
      </c>
      <c r="H9758" t="s">
        <v>129</v>
      </c>
      <c r="I9758" t="s">
        <v>22</v>
      </c>
      <c r="J9758" t="s">
        <v>141</v>
      </c>
      <c r="K9758" t="s">
        <v>36543</v>
      </c>
      <c r="L9758" t="s">
        <v>36544</v>
      </c>
      <c r="M9758">
        <v>0.53333333299999997</v>
      </c>
      <c r="N9758">
        <v>0</v>
      </c>
      <c r="O9758">
        <v>0</v>
      </c>
      <c r="P9758">
        <v>79</v>
      </c>
      <c r="Q9758">
        <v>91</v>
      </c>
      <c r="R9758">
        <v>0</v>
      </c>
      <c r="S9758">
        <v>0</v>
      </c>
      <c r="T9758">
        <v>42.133333</v>
      </c>
      <c r="U9758">
        <v>48.533332999999999</v>
      </c>
    </row>
    <row r="9759" spans="1:21" x14ac:dyDescent="0.25">
      <c r="A9759" t="s">
        <v>36545</v>
      </c>
      <c r="B9759">
        <v>1</v>
      </c>
      <c r="C9759" t="s">
        <v>79</v>
      </c>
      <c r="D9759" t="s">
        <v>117</v>
      </c>
      <c r="E9759" t="s">
        <v>36495</v>
      </c>
      <c r="F9759" t="s">
        <v>140</v>
      </c>
      <c r="G9759" t="s">
        <v>72</v>
      </c>
      <c r="H9759" t="s">
        <v>129</v>
      </c>
      <c r="I9759" t="s">
        <v>22</v>
      </c>
      <c r="J9759" t="s">
        <v>141</v>
      </c>
      <c r="K9759" t="s">
        <v>36546</v>
      </c>
      <c r="L9759" t="s">
        <v>36547</v>
      </c>
      <c r="M9759">
        <v>1.0686111110000001</v>
      </c>
      <c r="N9759">
        <v>0</v>
      </c>
      <c r="O9759">
        <v>0</v>
      </c>
      <c r="P9759">
        <v>79</v>
      </c>
      <c r="Q9759">
        <v>91</v>
      </c>
      <c r="R9759">
        <v>0</v>
      </c>
      <c r="S9759">
        <v>0</v>
      </c>
      <c r="T9759">
        <v>84.420277999999996</v>
      </c>
      <c r="U9759">
        <v>97.243611000000001</v>
      </c>
    </row>
    <row r="9760" spans="1:21" x14ac:dyDescent="0.25">
      <c r="A9760" t="s">
        <v>36548</v>
      </c>
      <c r="B9760">
        <v>1</v>
      </c>
      <c r="C9760" t="s">
        <v>79</v>
      </c>
      <c r="D9760" t="s">
        <v>117</v>
      </c>
      <c r="E9760" t="s">
        <v>36495</v>
      </c>
      <c r="F9760" t="s">
        <v>140</v>
      </c>
      <c r="G9760" t="s">
        <v>72</v>
      </c>
      <c r="H9760" t="s">
        <v>129</v>
      </c>
      <c r="I9760" t="s">
        <v>22</v>
      </c>
      <c r="J9760" t="s">
        <v>141</v>
      </c>
      <c r="K9760" t="s">
        <v>36549</v>
      </c>
      <c r="L9760" t="s">
        <v>36550</v>
      </c>
      <c r="M9760">
        <v>0.55333333299999998</v>
      </c>
      <c r="N9760">
        <v>0</v>
      </c>
      <c r="O9760">
        <v>0</v>
      </c>
      <c r="P9760">
        <v>1</v>
      </c>
      <c r="Q9760">
        <v>81</v>
      </c>
      <c r="R9760">
        <v>0</v>
      </c>
      <c r="S9760">
        <v>0</v>
      </c>
      <c r="T9760">
        <v>0.55333299999999996</v>
      </c>
      <c r="U9760">
        <v>44.82</v>
      </c>
    </row>
    <row r="9761" spans="1:21" x14ac:dyDescent="0.25">
      <c r="A9761" t="s">
        <v>36551</v>
      </c>
      <c r="B9761">
        <v>1</v>
      </c>
      <c r="C9761" t="s">
        <v>79</v>
      </c>
      <c r="D9761" t="s">
        <v>117</v>
      </c>
      <c r="E9761" t="s">
        <v>36495</v>
      </c>
      <c r="F9761" t="s">
        <v>140</v>
      </c>
      <c r="G9761" t="s">
        <v>72</v>
      </c>
      <c r="H9761" t="s">
        <v>129</v>
      </c>
      <c r="I9761" t="s">
        <v>22</v>
      </c>
      <c r="J9761" t="s">
        <v>141</v>
      </c>
      <c r="K9761" t="s">
        <v>36552</v>
      </c>
      <c r="L9761" t="s">
        <v>36553</v>
      </c>
      <c r="M9761">
        <v>1.517222222</v>
      </c>
      <c r="N9761">
        <v>0</v>
      </c>
      <c r="O9761">
        <v>0</v>
      </c>
      <c r="P9761">
        <v>79</v>
      </c>
      <c r="Q9761">
        <v>91</v>
      </c>
      <c r="R9761">
        <v>0</v>
      </c>
      <c r="S9761">
        <v>0</v>
      </c>
      <c r="T9761">
        <v>119.860556</v>
      </c>
      <c r="U9761">
        <v>138.06722199999999</v>
      </c>
    </row>
    <row r="9762" spans="1:21" x14ac:dyDescent="0.25">
      <c r="A9762" t="s">
        <v>36554</v>
      </c>
      <c r="B9762">
        <v>1</v>
      </c>
      <c r="C9762" t="s">
        <v>79</v>
      </c>
      <c r="D9762" t="s">
        <v>117</v>
      </c>
      <c r="E9762" t="s">
        <v>36483</v>
      </c>
      <c r="F9762" t="s">
        <v>140</v>
      </c>
      <c r="G9762" t="s">
        <v>72</v>
      </c>
      <c r="H9762" t="s">
        <v>129</v>
      </c>
      <c r="I9762" t="s">
        <v>22</v>
      </c>
      <c r="J9762" t="s">
        <v>141</v>
      </c>
      <c r="K9762" t="s">
        <v>36555</v>
      </c>
      <c r="L9762" t="s">
        <v>36556</v>
      </c>
      <c r="M9762">
        <v>0.83916666600000001</v>
      </c>
      <c r="N9762">
        <v>0</v>
      </c>
      <c r="O9762">
        <v>0</v>
      </c>
      <c r="P9762">
        <v>79</v>
      </c>
      <c r="Q9762">
        <v>91</v>
      </c>
      <c r="R9762">
        <v>0</v>
      </c>
      <c r="S9762">
        <v>0</v>
      </c>
      <c r="T9762">
        <v>66.294167000000002</v>
      </c>
      <c r="U9762">
        <v>76.364166999999995</v>
      </c>
    </row>
    <row r="9763" spans="1:21" x14ac:dyDescent="0.25">
      <c r="A9763" t="s">
        <v>36557</v>
      </c>
      <c r="B9763">
        <v>1</v>
      </c>
      <c r="C9763" t="s">
        <v>79</v>
      </c>
      <c r="D9763" t="s">
        <v>117</v>
      </c>
      <c r="E9763" t="s">
        <v>36483</v>
      </c>
      <c r="F9763" t="s">
        <v>140</v>
      </c>
      <c r="G9763" t="s">
        <v>72</v>
      </c>
      <c r="H9763" t="s">
        <v>129</v>
      </c>
      <c r="I9763" t="s">
        <v>22</v>
      </c>
      <c r="J9763" t="s">
        <v>141</v>
      </c>
      <c r="K9763" t="s">
        <v>36558</v>
      </c>
      <c r="L9763" t="s">
        <v>36559</v>
      </c>
      <c r="M9763">
        <v>0.3775</v>
      </c>
      <c r="N9763">
        <v>0</v>
      </c>
      <c r="O9763">
        <v>0</v>
      </c>
      <c r="P9763">
        <v>79</v>
      </c>
      <c r="Q9763">
        <v>91</v>
      </c>
      <c r="R9763">
        <v>0</v>
      </c>
      <c r="S9763">
        <v>0</v>
      </c>
      <c r="T9763">
        <v>29.822500000000002</v>
      </c>
      <c r="U9763">
        <v>34.352499999999999</v>
      </c>
    </row>
    <row r="9764" spans="1:21" x14ac:dyDescent="0.25">
      <c r="A9764" t="s">
        <v>36560</v>
      </c>
      <c r="B9764">
        <v>1</v>
      </c>
      <c r="C9764" t="s">
        <v>79</v>
      </c>
      <c r="D9764" t="s">
        <v>117</v>
      </c>
      <c r="E9764" t="s">
        <v>36561</v>
      </c>
      <c r="F9764" t="s">
        <v>163</v>
      </c>
      <c r="G9764" t="s">
        <v>71</v>
      </c>
      <c r="H9764" t="s">
        <v>129</v>
      </c>
      <c r="I9764" t="s">
        <v>22</v>
      </c>
      <c r="J9764" t="s">
        <v>141</v>
      </c>
      <c r="K9764" t="s">
        <v>36562</v>
      </c>
      <c r="L9764" t="s">
        <v>36563</v>
      </c>
      <c r="M9764">
        <v>1.294444444</v>
      </c>
      <c r="N9764">
        <v>0</v>
      </c>
      <c r="O9764">
        <v>0</v>
      </c>
      <c r="P9764">
        <v>0</v>
      </c>
      <c r="Q9764">
        <v>10</v>
      </c>
      <c r="R9764">
        <v>0</v>
      </c>
      <c r="S9764">
        <v>0</v>
      </c>
      <c r="T9764">
        <v>0</v>
      </c>
      <c r="U9764">
        <v>12.944444000000001</v>
      </c>
    </row>
    <row r="9765" spans="1:21" x14ac:dyDescent="0.25">
      <c r="A9765" t="s">
        <v>36564</v>
      </c>
      <c r="B9765">
        <v>1</v>
      </c>
      <c r="C9765" t="s">
        <v>78</v>
      </c>
      <c r="D9765" t="s">
        <v>104</v>
      </c>
      <c r="E9765" t="s">
        <v>36565</v>
      </c>
      <c r="F9765" t="s">
        <v>128</v>
      </c>
      <c r="G9765" t="s">
        <v>71</v>
      </c>
      <c r="H9765" t="s">
        <v>129</v>
      </c>
      <c r="I9765" t="s">
        <v>22</v>
      </c>
      <c r="J9765" t="s">
        <v>130</v>
      </c>
      <c r="K9765" t="s">
        <v>36566</v>
      </c>
      <c r="L9765" t="s">
        <v>36567</v>
      </c>
      <c r="M9765">
        <v>2.6802777770000001</v>
      </c>
      <c r="N9765">
        <v>0</v>
      </c>
      <c r="O9765">
        <v>12</v>
      </c>
      <c r="P9765">
        <v>0</v>
      </c>
      <c r="Q9765">
        <v>14</v>
      </c>
      <c r="R9765">
        <v>0</v>
      </c>
      <c r="S9765">
        <v>32.163333000000002</v>
      </c>
      <c r="T9765">
        <v>0</v>
      </c>
      <c r="U9765">
        <v>37.523888999999997</v>
      </c>
    </row>
    <row r="9766" spans="1:21" x14ac:dyDescent="0.25">
      <c r="A9766" t="s">
        <v>36568</v>
      </c>
      <c r="B9766">
        <v>1</v>
      </c>
      <c r="C9766" t="s">
        <v>78</v>
      </c>
      <c r="D9766" t="s">
        <v>96</v>
      </c>
      <c r="E9766" t="s">
        <v>36569</v>
      </c>
      <c r="F9766" t="s">
        <v>140</v>
      </c>
      <c r="G9766" t="s">
        <v>72</v>
      </c>
      <c r="H9766" t="s">
        <v>129</v>
      </c>
      <c r="I9766" t="s">
        <v>22</v>
      </c>
      <c r="J9766" t="s">
        <v>141</v>
      </c>
      <c r="K9766" t="s">
        <v>36570</v>
      </c>
      <c r="L9766" t="s">
        <v>36571</v>
      </c>
      <c r="M9766">
        <v>1.727222222</v>
      </c>
      <c r="N9766">
        <v>0</v>
      </c>
      <c r="O9766">
        <v>87</v>
      </c>
      <c r="P9766">
        <v>20</v>
      </c>
      <c r="Q9766">
        <v>83</v>
      </c>
      <c r="R9766">
        <v>0</v>
      </c>
      <c r="S9766">
        <v>150.26833300000001</v>
      </c>
      <c r="T9766">
        <v>34.544443999999999</v>
      </c>
      <c r="U9766">
        <v>143.359444</v>
      </c>
    </row>
    <row r="9767" spans="1:21" x14ac:dyDescent="0.25">
      <c r="A9767" t="s">
        <v>36572</v>
      </c>
      <c r="B9767">
        <v>1</v>
      </c>
      <c r="C9767" t="s">
        <v>79</v>
      </c>
      <c r="D9767" t="s">
        <v>114</v>
      </c>
      <c r="E9767" t="s">
        <v>15298</v>
      </c>
      <c r="F9767" t="s">
        <v>6570</v>
      </c>
      <c r="G9767" t="s">
        <v>72</v>
      </c>
      <c r="H9767" t="s">
        <v>129</v>
      </c>
      <c r="I9767" t="s">
        <v>22</v>
      </c>
      <c r="J9767" t="s">
        <v>141</v>
      </c>
      <c r="K9767" t="s">
        <v>36573</v>
      </c>
      <c r="L9767" t="s">
        <v>36574</v>
      </c>
      <c r="M9767">
        <v>0.45277777699999999</v>
      </c>
      <c r="N9767">
        <v>0</v>
      </c>
      <c r="O9767">
        <v>0</v>
      </c>
      <c r="P9767">
        <v>1</v>
      </c>
      <c r="Q9767">
        <v>24</v>
      </c>
      <c r="R9767">
        <v>0</v>
      </c>
      <c r="S9767">
        <v>0</v>
      </c>
      <c r="T9767">
        <v>0.45277800000000001</v>
      </c>
      <c r="U9767">
        <v>10.866667</v>
      </c>
    </row>
    <row r="9768" spans="1:21" x14ac:dyDescent="0.25">
      <c r="A9768" t="s">
        <v>36575</v>
      </c>
      <c r="B9768">
        <v>1</v>
      </c>
      <c r="C9768" t="s">
        <v>79</v>
      </c>
      <c r="D9768" t="s">
        <v>114</v>
      </c>
      <c r="E9768" t="s">
        <v>36576</v>
      </c>
      <c r="F9768" t="s">
        <v>5012</v>
      </c>
      <c r="G9768" t="s">
        <v>72</v>
      </c>
      <c r="H9768" t="s">
        <v>129</v>
      </c>
      <c r="I9768" t="s">
        <v>22</v>
      </c>
      <c r="J9768" t="s">
        <v>141</v>
      </c>
      <c r="K9768" t="s">
        <v>36577</v>
      </c>
      <c r="L9768" t="s">
        <v>36578</v>
      </c>
      <c r="M9768">
        <v>0.44861111100000001</v>
      </c>
      <c r="N9768">
        <v>0</v>
      </c>
      <c r="O9768">
        <v>0</v>
      </c>
      <c r="P9768">
        <v>1</v>
      </c>
      <c r="Q9768">
        <v>25</v>
      </c>
      <c r="R9768">
        <v>0</v>
      </c>
      <c r="S9768">
        <v>0</v>
      </c>
      <c r="T9768">
        <v>0.44861099999999998</v>
      </c>
      <c r="U9768">
        <v>11.215278</v>
      </c>
    </row>
    <row r="9769" spans="1:21" x14ac:dyDescent="0.25">
      <c r="A9769" t="s">
        <v>36579</v>
      </c>
      <c r="B9769">
        <v>1</v>
      </c>
      <c r="C9769" t="s">
        <v>79</v>
      </c>
      <c r="D9769" t="s">
        <v>115</v>
      </c>
      <c r="E9769" t="s">
        <v>36580</v>
      </c>
      <c r="F9769" t="s">
        <v>128</v>
      </c>
      <c r="G9769" t="s">
        <v>72</v>
      </c>
      <c r="H9769" t="s">
        <v>129</v>
      </c>
      <c r="I9769" t="s">
        <v>22</v>
      </c>
      <c r="J9769" t="s">
        <v>130</v>
      </c>
      <c r="K9769" t="s">
        <v>36581</v>
      </c>
      <c r="L9769" t="s">
        <v>36582</v>
      </c>
      <c r="M9769">
        <v>6.4111111110000003</v>
      </c>
      <c r="N9769">
        <v>0</v>
      </c>
      <c r="O9769">
        <v>0</v>
      </c>
      <c r="P9769">
        <v>1</v>
      </c>
      <c r="Q9769">
        <v>112</v>
      </c>
      <c r="R9769">
        <v>0</v>
      </c>
      <c r="S9769">
        <v>0</v>
      </c>
      <c r="T9769">
        <v>6.411111</v>
      </c>
      <c r="U9769">
        <v>718.044444</v>
      </c>
    </row>
    <row r="9770" spans="1:21" x14ac:dyDescent="0.25">
      <c r="A9770" t="s">
        <v>36583</v>
      </c>
      <c r="B9770">
        <v>1</v>
      </c>
      <c r="C9770" t="s">
        <v>79</v>
      </c>
      <c r="D9770" t="s">
        <v>112</v>
      </c>
      <c r="E9770" t="s">
        <v>36584</v>
      </c>
      <c r="F9770" t="s">
        <v>5012</v>
      </c>
      <c r="G9770" t="s">
        <v>72</v>
      </c>
      <c r="H9770" t="s">
        <v>129</v>
      </c>
      <c r="I9770" t="s">
        <v>22</v>
      </c>
      <c r="J9770" t="s">
        <v>141</v>
      </c>
      <c r="K9770" t="s">
        <v>36585</v>
      </c>
      <c r="L9770" t="s">
        <v>36586</v>
      </c>
      <c r="M9770">
        <v>4.9855555550000004</v>
      </c>
      <c r="N9770">
        <v>0</v>
      </c>
      <c r="O9770">
        <v>0</v>
      </c>
      <c r="P9770">
        <v>1</v>
      </c>
      <c r="Q9770">
        <v>20</v>
      </c>
      <c r="R9770">
        <v>0</v>
      </c>
      <c r="S9770">
        <v>0</v>
      </c>
      <c r="T9770">
        <v>4.9855559999999999</v>
      </c>
      <c r="U9770">
        <v>99.711111000000002</v>
      </c>
    </row>
    <row r="9771" spans="1:21" x14ac:dyDescent="0.25">
      <c r="A9771" t="s">
        <v>36587</v>
      </c>
      <c r="B9771">
        <v>1</v>
      </c>
      <c r="C9771" t="s">
        <v>78</v>
      </c>
      <c r="D9771" t="s">
        <v>92</v>
      </c>
      <c r="E9771" t="s">
        <v>34451</v>
      </c>
      <c r="F9771" t="s">
        <v>140</v>
      </c>
      <c r="G9771" t="s">
        <v>72</v>
      </c>
      <c r="H9771" t="s">
        <v>129</v>
      </c>
      <c r="I9771" t="s">
        <v>22</v>
      </c>
      <c r="J9771" t="s">
        <v>141</v>
      </c>
      <c r="K9771" t="s">
        <v>36588</v>
      </c>
      <c r="L9771" t="s">
        <v>36589</v>
      </c>
      <c r="M9771">
        <v>0.84944444399999997</v>
      </c>
      <c r="N9771">
        <v>0</v>
      </c>
      <c r="O9771">
        <v>0</v>
      </c>
      <c r="P9771">
        <v>4</v>
      </c>
      <c r="Q9771">
        <v>179</v>
      </c>
      <c r="R9771">
        <v>0</v>
      </c>
      <c r="S9771">
        <v>0</v>
      </c>
      <c r="T9771">
        <v>3.3977780000000002</v>
      </c>
      <c r="U9771">
        <v>152.050555</v>
      </c>
    </row>
    <row r="9772" spans="1:21" x14ac:dyDescent="0.25">
      <c r="A9772" t="s">
        <v>36590</v>
      </c>
      <c r="B9772">
        <v>1</v>
      </c>
      <c r="C9772" t="s">
        <v>78</v>
      </c>
      <c r="D9772" t="s">
        <v>92</v>
      </c>
      <c r="E9772" t="s">
        <v>36591</v>
      </c>
      <c r="F9772" t="s">
        <v>4991</v>
      </c>
      <c r="G9772" t="s">
        <v>71</v>
      </c>
      <c r="H9772" t="s">
        <v>129</v>
      </c>
      <c r="I9772" t="s">
        <v>22</v>
      </c>
      <c r="J9772" t="s">
        <v>141</v>
      </c>
      <c r="K9772" t="s">
        <v>36592</v>
      </c>
      <c r="L9772" t="s">
        <v>36593</v>
      </c>
      <c r="M9772">
        <v>7.3333333000000001E-2</v>
      </c>
      <c r="N9772">
        <v>0</v>
      </c>
      <c r="O9772">
        <v>0</v>
      </c>
      <c r="P9772">
        <v>0</v>
      </c>
      <c r="Q9772">
        <v>2</v>
      </c>
      <c r="R9772">
        <v>0</v>
      </c>
      <c r="S9772">
        <v>0</v>
      </c>
      <c r="T9772">
        <v>0</v>
      </c>
      <c r="U9772">
        <v>0.14666699999999999</v>
      </c>
    </row>
    <row r="9773" spans="1:21" x14ac:dyDescent="0.25">
      <c r="A9773" t="s">
        <v>36594</v>
      </c>
      <c r="B9773">
        <v>1</v>
      </c>
      <c r="C9773" t="s">
        <v>78</v>
      </c>
      <c r="D9773" t="s">
        <v>92</v>
      </c>
      <c r="E9773" t="s">
        <v>36595</v>
      </c>
      <c r="F9773" t="s">
        <v>4996</v>
      </c>
      <c r="G9773" t="s">
        <v>71</v>
      </c>
      <c r="H9773" t="s">
        <v>129</v>
      </c>
      <c r="I9773" t="s">
        <v>22</v>
      </c>
      <c r="J9773" t="s">
        <v>141</v>
      </c>
      <c r="K9773" t="s">
        <v>36596</v>
      </c>
      <c r="L9773" t="s">
        <v>36597</v>
      </c>
      <c r="M9773">
        <v>4.4336111110000003</v>
      </c>
      <c r="N9773">
        <v>0</v>
      </c>
      <c r="O9773">
        <v>0</v>
      </c>
      <c r="P9773">
        <v>0</v>
      </c>
      <c r="Q9773">
        <v>172</v>
      </c>
      <c r="R9773">
        <v>0</v>
      </c>
      <c r="S9773">
        <v>0</v>
      </c>
      <c r="T9773">
        <v>0</v>
      </c>
      <c r="U9773">
        <v>762.58111099999996</v>
      </c>
    </row>
    <row r="9774" spans="1:21" x14ac:dyDescent="0.25">
      <c r="A9774" t="s">
        <v>36598</v>
      </c>
      <c r="B9774">
        <v>1</v>
      </c>
      <c r="C9774" t="s">
        <v>79</v>
      </c>
      <c r="D9774" t="s">
        <v>123</v>
      </c>
      <c r="E9774" t="s">
        <v>36599</v>
      </c>
      <c r="F9774" t="s">
        <v>5470</v>
      </c>
      <c r="G9774" t="s">
        <v>71</v>
      </c>
      <c r="H9774" t="s">
        <v>129</v>
      </c>
      <c r="I9774" t="s">
        <v>22</v>
      </c>
      <c r="J9774" t="s">
        <v>141</v>
      </c>
      <c r="K9774" t="s">
        <v>36600</v>
      </c>
      <c r="L9774" t="s">
        <v>36601</v>
      </c>
      <c r="M9774">
        <v>2.75</v>
      </c>
      <c r="N9774">
        <v>0</v>
      </c>
      <c r="O9774">
        <v>0</v>
      </c>
      <c r="P9774">
        <v>1</v>
      </c>
      <c r="Q9774">
        <v>31</v>
      </c>
      <c r="R9774">
        <v>0</v>
      </c>
      <c r="S9774">
        <v>0</v>
      </c>
      <c r="T9774">
        <v>2.75</v>
      </c>
      <c r="U9774">
        <v>85.25</v>
      </c>
    </row>
    <row r="9775" spans="1:21" x14ac:dyDescent="0.25">
      <c r="A9775" t="s">
        <v>36602</v>
      </c>
      <c r="B9775">
        <v>1</v>
      </c>
      <c r="C9775" t="s">
        <v>79</v>
      </c>
      <c r="D9775" t="s">
        <v>123</v>
      </c>
      <c r="E9775" t="s">
        <v>36603</v>
      </c>
      <c r="F9775" t="s">
        <v>5012</v>
      </c>
      <c r="G9775" t="s">
        <v>72</v>
      </c>
      <c r="H9775" t="s">
        <v>129</v>
      </c>
      <c r="I9775" t="s">
        <v>22</v>
      </c>
      <c r="J9775" t="s">
        <v>141</v>
      </c>
      <c r="K9775" t="s">
        <v>36604</v>
      </c>
      <c r="L9775" t="s">
        <v>36605</v>
      </c>
      <c r="M9775">
        <v>0.59833333300000002</v>
      </c>
      <c r="N9775">
        <v>0</v>
      </c>
      <c r="O9775">
        <v>0</v>
      </c>
      <c r="P9775">
        <v>1</v>
      </c>
      <c r="Q9775">
        <v>20</v>
      </c>
      <c r="R9775">
        <v>0</v>
      </c>
      <c r="S9775">
        <v>0</v>
      </c>
      <c r="T9775">
        <v>0.598333</v>
      </c>
      <c r="U9775">
        <v>11.966666999999999</v>
      </c>
    </row>
    <row r="9776" spans="1:21" x14ac:dyDescent="0.25">
      <c r="A9776" t="s">
        <v>36606</v>
      </c>
      <c r="B9776">
        <v>1</v>
      </c>
      <c r="C9776" t="s">
        <v>79</v>
      </c>
      <c r="D9776" t="s">
        <v>119</v>
      </c>
      <c r="E9776" t="s">
        <v>36607</v>
      </c>
      <c r="F9776" t="s">
        <v>128</v>
      </c>
      <c r="G9776" t="s">
        <v>72</v>
      </c>
      <c r="H9776" t="s">
        <v>129</v>
      </c>
      <c r="I9776" t="s">
        <v>22</v>
      </c>
      <c r="J9776" t="s">
        <v>130</v>
      </c>
      <c r="K9776" t="s">
        <v>36608</v>
      </c>
      <c r="L9776" t="s">
        <v>36609</v>
      </c>
      <c r="M9776">
        <v>3.6391591659999998</v>
      </c>
      <c r="N9776">
        <v>0</v>
      </c>
      <c r="O9776">
        <v>0</v>
      </c>
      <c r="P9776">
        <v>2</v>
      </c>
      <c r="Q9776">
        <v>47</v>
      </c>
      <c r="R9776">
        <v>0</v>
      </c>
      <c r="S9776">
        <v>0</v>
      </c>
      <c r="T9776">
        <v>7.2783179999999996</v>
      </c>
      <c r="U9776">
        <v>171.040481</v>
      </c>
    </row>
    <row r="9777" spans="1:21" x14ac:dyDescent="0.25">
      <c r="A9777" t="s">
        <v>36610</v>
      </c>
      <c r="B9777">
        <v>1</v>
      </c>
      <c r="C9777" t="s">
        <v>79</v>
      </c>
      <c r="D9777" t="s">
        <v>119</v>
      </c>
      <c r="E9777" t="s">
        <v>36607</v>
      </c>
      <c r="F9777" t="s">
        <v>5012</v>
      </c>
      <c r="G9777" t="s">
        <v>72</v>
      </c>
      <c r="H9777" t="s">
        <v>129</v>
      </c>
      <c r="I9777" t="s">
        <v>22</v>
      </c>
      <c r="J9777" t="s">
        <v>141</v>
      </c>
      <c r="K9777" t="s">
        <v>36611</v>
      </c>
      <c r="L9777" t="s">
        <v>36612</v>
      </c>
      <c r="M9777">
        <v>1.3791666659999999</v>
      </c>
      <c r="N9777">
        <v>0</v>
      </c>
      <c r="O9777">
        <v>0</v>
      </c>
      <c r="P9777">
        <v>2</v>
      </c>
      <c r="Q9777">
        <v>47</v>
      </c>
      <c r="R9777">
        <v>0</v>
      </c>
      <c r="S9777">
        <v>0</v>
      </c>
      <c r="T9777">
        <v>2.7583329999999999</v>
      </c>
      <c r="U9777">
        <v>64.820832999999993</v>
      </c>
    </row>
    <row r="9778" spans="1:21" x14ac:dyDescent="0.25">
      <c r="A9778" t="s">
        <v>36613</v>
      </c>
      <c r="B9778">
        <v>1</v>
      </c>
      <c r="C9778" t="s">
        <v>78</v>
      </c>
      <c r="D9778" t="s">
        <v>99</v>
      </c>
      <c r="E9778" t="s">
        <v>36614</v>
      </c>
      <c r="F9778" t="s">
        <v>5012</v>
      </c>
      <c r="G9778" t="s">
        <v>72</v>
      </c>
      <c r="H9778" t="s">
        <v>129</v>
      </c>
      <c r="I9778" t="s">
        <v>22</v>
      </c>
      <c r="J9778" t="s">
        <v>141</v>
      </c>
      <c r="K9778" t="s">
        <v>36615</v>
      </c>
      <c r="L9778" t="s">
        <v>36616</v>
      </c>
      <c r="M9778">
        <v>2.0436111110000001</v>
      </c>
      <c r="N9778">
        <v>0</v>
      </c>
      <c r="O9778">
        <v>0</v>
      </c>
      <c r="P9778">
        <v>1</v>
      </c>
      <c r="Q9778">
        <v>254</v>
      </c>
      <c r="R9778">
        <v>0</v>
      </c>
      <c r="S9778">
        <v>0</v>
      </c>
      <c r="T9778">
        <v>2.0436109999999998</v>
      </c>
      <c r="U9778">
        <v>519.07722200000001</v>
      </c>
    </row>
    <row r="9779" spans="1:21" x14ac:dyDescent="0.25">
      <c r="A9779" t="s">
        <v>36617</v>
      </c>
      <c r="B9779">
        <v>1</v>
      </c>
      <c r="C9779" t="s">
        <v>78</v>
      </c>
      <c r="D9779" t="s">
        <v>99</v>
      </c>
      <c r="E9779" t="s">
        <v>36618</v>
      </c>
      <c r="F9779" t="s">
        <v>5012</v>
      </c>
      <c r="G9779" t="s">
        <v>72</v>
      </c>
      <c r="H9779" t="s">
        <v>129</v>
      </c>
      <c r="I9779" t="s">
        <v>22</v>
      </c>
      <c r="J9779" t="s">
        <v>141</v>
      </c>
      <c r="K9779" t="s">
        <v>36619</v>
      </c>
      <c r="L9779" t="s">
        <v>36620</v>
      </c>
      <c r="M9779">
        <v>1.856944444</v>
      </c>
      <c r="N9779">
        <v>0</v>
      </c>
      <c r="O9779">
        <v>0</v>
      </c>
      <c r="P9779">
        <v>2</v>
      </c>
      <c r="Q9779">
        <v>33</v>
      </c>
      <c r="R9779">
        <v>0</v>
      </c>
      <c r="S9779">
        <v>0</v>
      </c>
      <c r="T9779">
        <v>3.713889</v>
      </c>
      <c r="U9779">
        <v>61.279167000000001</v>
      </c>
    </row>
    <row r="9780" spans="1:21" x14ac:dyDescent="0.25">
      <c r="A9780" t="s">
        <v>36621</v>
      </c>
      <c r="B9780">
        <v>1</v>
      </c>
      <c r="C9780" t="s">
        <v>78</v>
      </c>
      <c r="D9780" t="s">
        <v>99</v>
      </c>
      <c r="E9780" t="s">
        <v>36622</v>
      </c>
      <c r="F9780" t="s">
        <v>5012</v>
      </c>
      <c r="G9780" t="s">
        <v>72</v>
      </c>
      <c r="H9780" t="s">
        <v>129</v>
      </c>
      <c r="I9780" t="s">
        <v>22</v>
      </c>
      <c r="J9780" t="s">
        <v>141</v>
      </c>
      <c r="K9780" t="s">
        <v>36623</v>
      </c>
      <c r="L9780" t="s">
        <v>36624</v>
      </c>
      <c r="M9780">
        <v>1.900833333</v>
      </c>
      <c r="N9780">
        <v>0</v>
      </c>
      <c r="O9780">
        <v>0</v>
      </c>
      <c r="P9780">
        <v>2</v>
      </c>
      <c r="Q9780">
        <v>33</v>
      </c>
      <c r="R9780">
        <v>0</v>
      </c>
      <c r="S9780">
        <v>0</v>
      </c>
      <c r="T9780">
        <v>3.8016670000000001</v>
      </c>
      <c r="U9780">
        <v>62.727499999999999</v>
      </c>
    </row>
    <row r="9781" spans="1:21" x14ac:dyDescent="0.25">
      <c r="A9781" t="s">
        <v>36625</v>
      </c>
      <c r="B9781">
        <v>1</v>
      </c>
      <c r="C9781" t="s">
        <v>79</v>
      </c>
      <c r="D9781" t="s">
        <v>110</v>
      </c>
      <c r="E9781" t="s">
        <v>36626</v>
      </c>
      <c r="F9781" t="s">
        <v>4986</v>
      </c>
      <c r="G9781" t="s">
        <v>71</v>
      </c>
      <c r="H9781" t="s">
        <v>129</v>
      </c>
      <c r="I9781" t="s">
        <v>22</v>
      </c>
      <c r="J9781" t="s">
        <v>141</v>
      </c>
      <c r="K9781" t="s">
        <v>36627</v>
      </c>
      <c r="L9781" t="s">
        <v>36628</v>
      </c>
      <c r="M9781">
        <v>0.87250000000000005</v>
      </c>
      <c r="N9781">
        <v>0</v>
      </c>
      <c r="O9781">
        <v>0</v>
      </c>
      <c r="P9781">
        <v>0</v>
      </c>
      <c r="Q9781">
        <v>9</v>
      </c>
      <c r="R9781">
        <v>0</v>
      </c>
      <c r="S9781">
        <v>0</v>
      </c>
      <c r="T9781">
        <v>0</v>
      </c>
      <c r="U9781">
        <v>7.8525</v>
      </c>
    </row>
    <row r="9782" spans="1:21" x14ac:dyDescent="0.25">
      <c r="A9782" t="s">
        <v>36629</v>
      </c>
      <c r="B9782">
        <v>1</v>
      </c>
      <c r="C9782" t="s">
        <v>78</v>
      </c>
      <c r="D9782" t="s">
        <v>91</v>
      </c>
      <c r="E9782" t="s">
        <v>36630</v>
      </c>
      <c r="F9782" t="s">
        <v>4991</v>
      </c>
      <c r="G9782" t="s">
        <v>71</v>
      </c>
      <c r="H9782" t="s">
        <v>129</v>
      </c>
      <c r="I9782" t="s">
        <v>22</v>
      </c>
      <c r="J9782" t="s">
        <v>141</v>
      </c>
      <c r="K9782" t="s">
        <v>36631</v>
      </c>
      <c r="L9782" t="s">
        <v>36632</v>
      </c>
      <c r="M9782">
        <v>8.3705555549999993</v>
      </c>
      <c r="N9782">
        <v>0</v>
      </c>
      <c r="O9782">
        <v>0</v>
      </c>
      <c r="P9782">
        <v>0</v>
      </c>
      <c r="Q9782">
        <v>2</v>
      </c>
      <c r="R9782">
        <v>0</v>
      </c>
      <c r="S9782">
        <v>0</v>
      </c>
      <c r="T9782">
        <v>0</v>
      </c>
      <c r="U9782">
        <v>16.741111</v>
      </c>
    </row>
    <row r="9783" spans="1:21" x14ac:dyDescent="0.25">
      <c r="A9783" t="s">
        <v>36633</v>
      </c>
      <c r="B9783">
        <v>1</v>
      </c>
      <c r="C9783" t="s">
        <v>78</v>
      </c>
      <c r="D9783" t="s">
        <v>108</v>
      </c>
      <c r="E9783" t="s">
        <v>36634</v>
      </c>
      <c r="F9783" t="s">
        <v>4991</v>
      </c>
      <c r="G9783" t="s">
        <v>71</v>
      </c>
      <c r="H9783" t="s">
        <v>129</v>
      </c>
      <c r="I9783" t="s">
        <v>22</v>
      </c>
      <c r="J9783" t="s">
        <v>141</v>
      </c>
      <c r="K9783" t="s">
        <v>36635</v>
      </c>
      <c r="L9783" t="s">
        <v>13183</v>
      </c>
      <c r="M9783">
        <v>5.2750000000000004</v>
      </c>
      <c r="N9783">
        <v>0</v>
      </c>
      <c r="O9783">
        <v>0</v>
      </c>
      <c r="P9783">
        <v>1</v>
      </c>
      <c r="Q9783">
        <v>0</v>
      </c>
      <c r="R9783">
        <v>0</v>
      </c>
      <c r="S9783">
        <v>0</v>
      </c>
      <c r="T9783">
        <v>5.2750000000000004</v>
      </c>
      <c r="U9783">
        <v>0</v>
      </c>
    </row>
    <row r="9784" spans="1:21" x14ac:dyDescent="0.25">
      <c r="A9784" t="s">
        <v>36636</v>
      </c>
      <c r="B9784">
        <v>1</v>
      </c>
      <c r="C9784" t="s">
        <v>78</v>
      </c>
      <c r="D9784" t="s">
        <v>108</v>
      </c>
      <c r="E9784" t="s">
        <v>36637</v>
      </c>
      <c r="F9784" t="s">
        <v>128</v>
      </c>
      <c r="G9784" t="s">
        <v>72</v>
      </c>
      <c r="H9784" t="s">
        <v>129</v>
      </c>
      <c r="I9784" t="s">
        <v>22</v>
      </c>
      <c r="J9784" t="s">
        <v>130</v>
      </c>
      <c r="K9784" t="s">
        <v>36638</v>
      </c>
      <c r="L9784" t="s">
        <v>36639</v>
      </c>
      <c r="M9784">
        <v>5.5188888880000002</v>
      </c>
      <c r="N9784">
        <v>0</v>
      </c>
      <c r="O9784">
        <v>0</v>
      </c>
      <c r="P9784">
        <v>9</v>
      </c>
      <c r="Q9784">
        <v>515</v>
      </c>
      <c r="R9784">
        <v>0</v>
      </c>
      <c r="S9784">
        <v>0</v>
      </c>
      <c r="T9784">
        <v>49.67</v>
      </c>
      <c r="U9784">
        <v>2842.2277770000001</v>
      </c>
    </row>
    <row r="9785" spans="1:21" x14ac:dyDescent="0.25">
      <c r="A9785" t="s">
        <v>36640</v>
      </c>
      <c r="B9785">
        <v>1</v>
      </c>
      <c r="C9785" t="s">
        <v>78</v>
      </c>
      <c r="D9785" t="s">
        <v>108</v>
      </c>
      <c r="E9785" t="s">
        <v>36641</v>
      </c>
      <c r="F9785" t="s">
        <v>4986</v>
      </c>
      <c r="G9785" t="s">
        <v>71</v>
      </c>
      <c r="H9785" t="s">
        <v>129</v>
      </c>
      <c r="I9785" t="s">
        <v>22</v>
      </c>
      <c r="J9785" t="s">
        <v>141</v>
      </c>
      <c r="K9785" t="s">
        <v>36642</v>
      </c>
      <c r="L9785" t="s">
        <v>36643</v>
      </c>
      <c r="M9785">
        <v>0.81138888799999997</v>
      </c>
      <c r="N9785">
        <v>0</v>
      </c>
      <c r="O9785">
        <v>0</v>
      </c>
      <c r="P9785">
        <v>0</v>
      </c>
      <c r="Q9785">
        <v>2</v>
      </c>
      <c r="R9785">
        <v>0</v>
      </c>
      <c r="S9785">
        <v>0</v>
      </c>
      <c r="T9785">
        <v>0</v>
      </c>
      <c r="U9785">
        <v>1.6227780000000001</v>
      </c>
    </row>
    <row r="9786" spans="1:21" x14ac:dyDescent="0.25">
      <c r="A9786" t="s">
        <v>36644</v>
      </c>
      <c r="B9786">
        <v>1</v>
      </c>
      <c r="C9786" t="s">
        <v>79</v>
      </c>
      <c r="D9786" t="s">
        <v>114</v>
      </c>
      <c r="E9786" t="s">
        <v>36645</v>
      </c>
      <c r="F9786" t="s">
        <v>5829</v>
      </c>
      <c r="G9786" t="s">
        <v>72</v>
      </c>
      <c r="H9786" t="s">
        <v>129</v>
      </c>
      <c r="I9786" t="s">
        <v>22</v>
      </c>
      <c r="J9786" t="s">
        <v>141</v>
      </c>
      <c r="K9786" t="s">
        <v>36646</v>
      </c>
      <c r="L9786" t="s">
        <v>36647</v>
      </c>
      <c r="M9786">
        <v>0.90944444400000002</v>
      </c>
      <c r="N9786">
        <v>0</v>
      </c>
      <c r="O9786">
        <v>0</v>
      </c>
      <c r="P9786">
        <v>2</v>
      </c>
      <c r="Q9786">
        <v>128</v>
      </c>
      <c r="R9786">
        <v>0</v>
      </c>
      <c r="S9786">
        <v>0</v>
      </c>
      <c r="T9786">
        <v>1.818889</v>
      </c>
      <c r="U9786">
        <v>116.408889</v>
      </c>
    </row>
    <row r="9787" spans="1:21" x14ac:dyDescent="0.25">
      <c r="A9787" t="s">
        <v>36648</v>
      </c>
      <c r="B9787">
        <v>1</v>
      </c>
      <c r="C9787" t="s">
        <v>79</v>
      </c>
      <c r="D9787" t="s">
        <v>114</v>
      </c>
      <c r="E9787" t="s">
        <v>36649</v>
      </c>
      <c r="F9787" t="s">
        <v>4986</v>
      </c>
      <c r="G9787" t="s">
        <v>71</v>
      </c>
      <c r="H9787" t="s">
        <v>129</v>
      </c>
      <c r="I9787" t="s">
        <v>22</v>
      </c>
      <c r="J9787" t="s">
        <v>141</v>
      </c>
      <c r="K9787" t="s">
        <v>36650</v>
      </c>
      <c r="L9787" t="s">
        <v>36651</v>
      </c>
      <c r="M9787">
        <v>0.66638888799999996</v>
      </c>
      <c r="N9787">
        <v>0</v>
      </c>
      <c r="O9787">
        <v>0</v>
      </c>
      <c r="P9787">
        <v>0</v>
      </c>
      <c r="Q9787">
        <v>1</v>
      </c>
      <c r="R9787">
        <v>0</v>
      </c>
      <c r="S9787">
        <v>0</v>
      </c>
      <c r="T9787">
        <v>0</v>
      </c>
      <c r="U9787">
        <v>0.66638900000000001</v>
      </c>
    </row>
    <row r="9788" spans="1:21" x14ac:dyDescent="0.25">
      <c r="A9788" t="s">
        <v>36652</v>
      </c>
      <c r="B9788">
        <v>1</v>
      </c>
      <c r="C9788" t="s">
        <v>79</v>
      </c>
      <c r="D9788" t="s">
        <v>115</v>
      </c>
      <c r="E9788" t="s">
        <v>36653</v>
      </c>
      <c r="F9788" t="s">
        <v>5012</v>
      </c>
      <c r="G9788" t="s">
        <v>72</v>
      </c>
      <c r="H9788" t="s">
        <v>129</v>
      </c>
      <c r="I9788" t="s">
        <v>22</v>
      </c>
      <c r="J9788" t="s">
        <v>141</v>
      </c>
      <c r="K9788" t="s">
        <v>36654</v>
      </c>
      <c r="L9788" t="s">
        <v>36655</v>
      </c>
      <c r="M9788">
        <v>2.1383333329999998</v>
      </c>
      <c r="N9788">
        <v>0</v>
      </c>
      <c r="O9788">
        <v>0</v>
      </c>
      <c r="P9788">
        <v>1</v>
      </c>
      <c r="Q9788">
        <v>10</v>
      </c>
      <c r="R9788">
        <v>0</v>
      </c>
      <c r="S9788">
        <v>0</v>
      </c>
      <c r="T9788">
        <v>2.1383329999999998</v>
      </c>
      <c r="U9788">
        <v>21.383333</v>
      </c>
    </row>
    <row r="9789" spans="1:21" x14ac:dyDescent="0.25">
      <c r="A9789" t="s">
        <v>36656</v>
      </c>
      <c r="B9789">
        <v>1</v>
      </c>
      <c r="C9789" t="s">
        <v>79</v>
      </c>
      <c r="D9789" t="s">
        <v>115</v>
      </c>
      <c r="E9789" t="s">
        <v>36657</v>
      </c>
      <c r="F9789" t="s">
        <v>5218</v>
      </c>
      <c r="G9789" t="s">
        <v>71</v>
      </c>
      <c r="H9789" t="s">
        <v>129</v>
      </c>
      <c r="I9789" t="s">
        <v>22</v>
      </c>
      <c r="J9789" t="s">
        <v>141</v>
      </c>
      <c r="K9789" t="s">
        <v>36658</v>
      </c>
      <c r="L9789" t="s">
        <v>36659</v>
      </c>
      <c r="M9789">
        <v>0.78527777700000001</v>
      </c>
      <c r="N9789">
        <v>0</v>
      </c>
      <c r="O9789">
        <v>0</v>
      </c>
      <c r="P9789">
        <v>0</v>
      </c>
      <c r="Q9789">
        <v>23</v>
      </c>
      <c r="R9789">
        <v>0</v>
      </c>
      <c r="S9789">
        <v>0</v>
      </c>
      <c r="T9789">
        <v>0</v>
      </c>
      <c r="U9789">
        <v>18.061388999999998</v>
      </c>
    </row>
    <row r="9790" spans="1:21" x14ac:dyDescent="0.25">
      <c r="A9790" t="s">
        <v>36660</v>
      </c>
      <c r="B9790">
        <v>1</v>
      </c>
      <c r="C9790" t="s">
        <v>78</v>
      </c>
      <c r="D9790" t="s">
        <v>97</v>
      </c>
      <c r="E9790" t="s">
        <v>36661</v>
      </c>
      <c r="F9790" t="s">
        <v>5748</v>
      </c>
      <c r="G9790" t="s">
        <v>71</v>
      </c>
      <c r="H9790" t="s">
        <v>129</v>
      </c>
      <c r="I9790" t="s">
        <v>22</v>
      </c>
      <c r="J9790" t="s">
        <v>141</v>
      </c>
      <c r="K9790" t="s">
        <v>36662</v>
      </c>
      <c r="L9790" t="s">
        <v>36663</v>
      </c>
      <c r="M9790">
        <v>0.36361111099999999</v>
      </c>
      <c r="N9790">
        <v>0</v>
      </c>
      <c r="O9790">
        <v>0</v>
      </c>
      <c r="P9790">
        <v>0</v>
      </c>
      <c r="Q9790">
        <v>73</v>
      </c>
      <c r="R9790">
        <v>0</v>
      </c>
      <c r="S9790">
        <v>0</v>
      </c>
      <c r="T9790">
        <v>0</v>
      </c>
      <c r="U9790">
        <v>26.543610999999999</v>
      </c>
    </row>
    <row r="9791" spans="1:21" x14ac:dyDescent="0.25">
      <c r="A9791" t="s">
        <v>36664</v>
      </c>
      <c r="B9791">
        <v>1</v>
      </c>
      <c r="C9791" t="s">
        <v>78</v>
      </c>
      <c r="D9791" t="s">
        <v>91</v>
      </c>
      <c r="E9791" t="s">
        <v>36665</v>
      </c>
      <c r="F9791" t="s">
        <v>4991</v>
      </c>
      <c r="G9791" t="s">
        <v>71</v>
      </c>
      <c r="H9791" t="s">
        <v>129</v>
      </c>
      <c r="I9791" t="s">
        <v>22</v>
      </c>
      <c r="J9791" t="s">
        <v>141</v>
      </c>
      <c r="K9791" t="s">
        <v>36666</v>
      </c>
      <c r="L9791" t="s">
        <v>36667</v>
      </c>
      <c r="M9791">
        <v>4.1072222219999999</v>
      </c>
      <c r="N9791">
        <v>0</v>
      </c>
      <c r="O9791">
        <v>0</v>
      </c>
      <c r="P9791">
        <v>0</v>
      </c>
      <c r="Q9791">
        <v>1</v>
      </c>
      <c r="R9791">
        <v>0</v>
      </c>
      <c r="S9791">
        <v>0</v>
      </c>
      <c r="T9791">
        <v>0</v>
      </c>
      <c r="U9791">
        <v>4.1072220000000002</v>
      </c>
    </row>
    <row r="9792" spans="1:21" x14ac:dyDescent="0.25">
      <c r="A9792" t="s">
        <v>36668</v>
      </c>
      <c r="B9792">
        <v>1</v>
      </c>
      <c r="C9792" t="s">
        <v>79</v>
      </c>
      <c r="D9792" t="s">
        <v>112</v>
      </c>
      <c r="E9792" t="s">
        <v>36669</v>
      </c>
      <c r="F9792" t="s">
        <v>5470</v>
      </c>
      <c r="G9792" t="s">
        <v>71</v>
      </c>
      <c r="H9792" t="s">
        <v>129</v>
      </c>
      <c r="I9792" t="s">
        <v>22</v>
      </c>
      <c r="J9792" t="s">
        <v>141</v>
      </c>
      <c r="K9792" t="s">
        <v>36670</v>
      </c>
      <c r="L9792" t="s">
        <v>36671</v>
      </c>
      <c r="M9792">
        <v>1.206111111</v>
      </c>
      <c r="N9792">
        <v>0</v>
      </c>
      <c r="O9792">
        <v>0</v>
      </c>
      <c r="P9792">
        <v>0</v>
      </c>
      <c r="Q9792">
        <v>17</v>
      </c>
      <c r="R9792">
        <v>0</v>
      </c>
      <c r="S9792">
        <v>0</v>
      </c>
      <c r="T9792">
        <v>0</v>
      </c>
      <c r="U9792">
        <v>20.503889000000001</v>
      </c>
    </row>
    <row r="9793" spans="1:21" x14ac:dyDescent="0.25">
      <c r="A9793" t="s">
        <v>36672</v>
      </c>
      <c r="B9793">
        <v>1</v>
      </c>
      <c r="C9793" t="s">
        <v>79</v>
      </c>
      <c r="D9793" t="s">
        <v>112</v>
      </c>
      <c r="E9793" t="s">
        <v>36673</v>
      </c>
      <c r="F9793" t="s">
        <v>4986</v>
      </c>
      <c r="G9793" t="s">
        <v>71</v>
      </c>
      <c r="H9793" t="s">
        <v>129</v>
      </c>
      <c r="I9793" t="s">
        <v>22</v>
      </c>
      <c r="J9793" t="s">
        <v>141</v>
      </c>
      <c r="K9793" t="s">
        <v>36674</v>
      </c>
      <c r="L9793" t="s">
        <v>36675</v>
      </c>
      <c r="M9793">
        <v>3.0477777769999999</v>
      </c>
      <c r="N9793">
        <v>0</v>
      </c>
      <c r="O9793">
        <v>0</v>
      </c>
      <c r="P9793">
        <v>0</v>
      </c>
      <c r="Q9793">
        <v>5</v>
      </c>
      <c r="R9793">
        <v>0</v>
      </c>
      <c r="S9793">
        <v>0</v>
      </c>
      <c r="T9793">
        <v>0</v>
      </c>
      <c r="U9793">
        <v>15.238889</v>
      </c>
    </row>
    <row r="9794" spans="1:21" x14ac:dyDescent="0.25">
      <c r="A9794" t="s">
        <v>36676</v>
      </c>
      <c r="B9794">
        <v>1</v>
      </c>
      <c r="C9794" t="s">
        <v>79</v>
      </c>
      <c r="D9794" t="s">
        <v>109</v>
      </c>
      <c r="E9794" t="s">
        <v>36677</v>
      </c>
      <c r="F9794" t="s">
        <v>4991</v>
      </c>
      <c r="G9794" t="s">
        <v>71</v>
      </c>
      <c r="H9794" t="s">
        <v>129</v>
      </c>
      <c r="I9794" t="s">
        <v>22</v>
      </c>
      <c r="J9794" t="s">
        <v>141</v>
      </c>
      <c r="K9794" t="s">
        <v>36678</v>
      </c>
      <c r="L9794" t="s">
        <v>36679</v>
      </c>
      <c r="M9794">
        <v>2.4063888879999999</v>
      </c>
      <c r="N9794">
        <v>0</v>
      </c>
      <c r="O9794">
        <v>0</v>
      </c>
      <c r="P9794">
        <v>0</v>
      </c>
      <c r="Q9794">
        <v>1</v>
      </c>
      <c r="R9794">
        <v>0</v>
      </c>
      <c r="S9794">
        <v>0</v>
      </c>
      <c r="T9794">
        <v>0</v>
      </c>
      <c r="U9794">
        <v>2.4063889999999999</v>
      </c>
    </row>
    <row r="9795" spans="1:21" x14ac:dyDescent="0.25">
      <c r="A9795" t="s">
        <v>36680</v>
      </c>
      <c r="B9795">
        <v>1</v>
      </c>
      <c r="C9795" t="s">
        <v>79</v>
      </c>
      <c r="D9795" t="s">
        <v>115</v>
      </c>
      <c r="E9795" t="s">
        <v>36681</v>
      </c>
      <c r="F9795" t="s">
        <v>6823</v>
      </c>
      <c r="G9795" t="s">
        <v>71</v>
      </c>
      <c r="H9795" t="s">
        <v>129</v>
      </c>
      <c r="I9795" t="s">
        <v>22</v>
      </c>
      <c r="J9795" t="s">
        <v>141</v>
      </c>
      <c r="K9795" t="s">
        <v>36682</v>
      </c>
      <c r="L9795" t="s">
        <v>36683</v>
      </c>
      <c r="M9795">
        <v>3.4930555550000002</v>
      </c>
      <c r="N9795">
        <v>0</v>
      </c>
      <c r="O9795">
        <v>0</v>
      </c>
      <c r="P9795">
        <v>0</v>
      </c>
      <c r="Q9795">
        <v>1</v>
      </c>
      <c r="R9795">
        <v>0</v>
      </c>
      <c r="S9795">
        <v>0</v>
      </c>
      <c r="T9795">
        <v>0</v>
      </c>
      <c r="U9795">
        <v>3.4930560000000002</v>
      </c>
    </row>
    <row r="9796" spans="1:21" x14ac:dyDescent="0.25">
      <c r="A9796" t="s">
        <v>36684</v>
      </c>
      <c r="B9796">
        <v>1</v>
      </c>
      <c r="C9796" t="s">
        <v>79</v>
      </c>
      <c r="D9796" t="s">
        <v>115</v>
      </c>
      <c r="E9796" t="s">
        <v>36685</v>
      </c>
      <c r="F9796" t="s">
        <v>5012</v>
      </c>
      <c r="G9796" t="s">
        <v>72</v>
      </c>
      <c r="H9796" t="s">
        <v>129</v>
      </c>
      <c r="I9796" t="s">
        <v>22</v>
      </c>
      <c r="J9796" t="s">
        <v>141</v>
      </c>
      <c r="K9796" t="s">
        <v>36686</v>
      </c>
      <c r="L9796" t="s">
        <v>36687</v>
      </c>
      <c r="M9796">
        <v>0.59250000000000003</v>
      </c>
      <c r="N9796">
        <v>0</v>
      </c>
      <c r="O9796">
        <v>0</v>
      </c>
      <c r="P9796">
        <v>5</v>
      </c>
      <c r="Q9796">
        <v>14</v>
      </c>
      <c r="R9796">
        <v>0</v>
      </c>
      <c r="S9796">
        <v>0</v>
      </c>
      <c r="T9796">
        <v>2.9624999999999999</v>
      </c>
      <c r="U9796">
        <v>8.2949999999999999</v>
      </c>
    </row>
    <row r="9797" spans="1:21" x14ac:dyDescent="0.25">
      <c r="A9797" t="s">
        <v>36688</v>
      </c>
      <c r="B9797">
        <v>1</v>
      </c>
      <c r="C9797" t="s">
        <v>79</v>
      </c>
      <c r="D9797" t="s">
        <v>119</v>
      </c>
      <c r="E9797" t="s">
        <v>36689</v>
      </c>
      <c r="F9797" t="s">
        <v>140</v>
      </c>
      <c r="G9797" t="s">
        <v>72</v>
      </c>
      <c r="H9797" t="s">
        <v>168</v>
      </c>
      <c r="I9797" t="s">
        <v>22</v>
      </c>
      <c r="J9797" t="s">
        <v>141</v>
      </c>
      <c r="K9797" t="s">
        <v>36690</v>
      </c>
      <c r="L9797" t="s">
        <v>36691</v>
      </c>
      <c r="M9797">
        <v>1.1111111E-2</v>
      </c>
      <c r="N9797">
        <v>0</v>
      </c>
      <c r="O9797">
        <v>0</v>
      </c>
      <c r="P9797">
        <v>1</v>
      </c>
      <c r="Q9797">
        <v>193</v>
      </c>
      <c r="R9797">
        <v>0</v>
      </c>
      <c r="S9797">
        <v>0</v>
      </c>
      <c r="T9797">
        <v>1.1110999999999999E-2</v>
      </c>
      <c r="U9797">
        <v>2.144444</v>
      </c>
    </row>
    <row r="9798" spans="1:21" x14ac:dyDescent="0.25">
      <c r="A9798" t="s">
        <v>36692</v>
      </c>
      <c r="B9798">
        <v>1</v>
      </c>
      <c r="C9798" t="s">
        <v>79</v>
      </c>
      <c r="D9798" t="s">
        <v>119</v>
      </c>
      <c r="E9798" t="s">
        <v>36693</v>
      </c>
      <c r="F9798" t="s">
        <v>140</v>
      </c>
      <c r="G9798" t="s">
        <v>72</v>
      </c>
      <c r="H9798" t="s">
        <v>168</v>
      </c>
      <c r="I9798" t="s">
        <v>22</v>
      </c>
      <c r="J9798" t="s">
        <v>141</v>
      </c>
      <c r="K9798" t="s">
        <v>36694</v>
      </c>
      <c r="L9798" t="s">
        <v>36695</v>
      </c>
      <c r="M9798">
        <v>1.1388888E-2</v>
      </c>
      <c r="N9798">
        <v>0</v>
      </c>
      <c r="O9798">
        <v>0</v>
      </c>
      <c r="P9798">
        <v>7</v>
      </c>
      <c r="Q9798">
        <v>240</v>
      </c>
      <c r="R9798">
        <v>0</v>
      </c>
      <c r="S9798">
        <v>0</v>
      </c>
      <c r="T9798">
        <v>7.9722000000000001E-2</v>
      </c>
      <c r="U9798">
        <v>2.733333</v>
      </c>
    </row>
    <row r="9799" spans="1:21" x14ac:dyDescent="0.25">
      <c r="A9799" t="s">
        <v>36696</v>
      </c>
      <c r="B9799">
        <v>1</v>
      </c>
      <c r="C9799" t="s">
        <v>79</v>
      </c>
      <c r="D9799" t="s">
        <v>119</v>
      </c>
      <c r="E9799" t="s">
        <v>36697</v>
      </c>
      <c r="F9799" t="s">
        <v>3423</v>
      </c>
      <c r="G9799" t="s">
        <v>72</v>
      </c>
      <c r="H9799" t="s">
        <v>129</v>
      </c>
      <c r="I9799" t="s">
        <v>22</v>
      </c>
      <c r="J9799" t="s">
        <v>141</v>
      </c>
      <c r="K9799" t="s">
        <v>36698</v>
      </c>
      <c r="L9799" t="s">
        <v>36699</v>
      </c>
      <c r="M9799">
        <v>1.0177777770000001</v>
      </c>
      <c r="N9799">
        <v>0</v>
      </c>
      <c r="O9799">
        <v>0</v>
      </c>
      <c r="P9799">
        <v>25</v>
      </c>
      <c r="Q9799">
        <v>285</v>
      </c>
      <c r="R9799">
        <v>0</v>
      </c>
      <c r="S9799">
        <v>0</v>
      </c>
      <c r="T9799">
        <v>25.444444000000001</v>
      </c>
      <c r="U9799">
        <v>290.066666</v>
      </c>
    </row>
    <row r="9800" spans="1:21" x14ac:dyDescent="0.25">
      <c r="A9800" t="s">
        <v>36700</v>
      </c>
      <c r="B9800">
        <v>1</v>
      </c>
      <c r="C9800" t="s">
        <v>79</v>
      </c>
      <c r="D9800" t="s">
        <v>119</v>
      </c>
      <c r="E9800" t="s">
        <v>36701</v>
      </c>
      <c r="F9800" t="s">
        <v>150</v>
      </c>
      <c r="G9800" t="s">
        <v>72</v>
      </c>
      <c r="H9800" t="s">
        <v>129</v>
      </c>
      <c r="I9800" t="s">
        <v>22</v>
      </c>
      <c r="J9800" t="s">
        <v>141</v>
      </c>
      <c r="K9800" t="s">
        <v>36702</v>
      </c>
      <c r="L9800" t="s">
        <v>36703</v>
      </c>
      <c r="M9800">
        <v>0.402777777</v>
      </c>
      <c r="N9800">
        <v>0</v>
      </c>
      <c r="O9800">
        <v>0</v>
      </c>
      <c r="P9800">
        <v>15</v>
      </c>
      <c r="Q9800">
        <v>212</v>
      </c>
      <c r="R9800">
        <v>0</v>
      </c>
      <c r="S9800">
        <v>0</v>
      </c>
      <c r="T9800">
        <v>6.0416670000000003</v>
      </c>
      <c r="U9800">
        <v>85.388889000000006</v>
      </c>
    </row>
    <row r="9801" spans="1:21" x14ac:dyDescent="0.25">
      <c r="A9801" t="s">
        <v>36704</v>
      </c>
      <c r="B9801">
        <v>1</v>
      </c>
      <c r="C9801" t="s">
        <v>78</v>
      </c>
      <c r="D9801" t="s">
        <v>92</v>
      </c>
      <c r="E9801" t="s">
        <v>36705</v>
      </c>
      <c r="F9801" t="s">
        <v>5879</v>
      </c>
      <c r="G9801" t="s">
        <v>71</v>
      </c>
      <c r="H9801" t="s">
        <v>129</v>
      </c>
      <c r="I9801" t="s">
        <v>22</v>
      </c>
      <c r="J9801" t="s">
        <v>141</v>
      </c>
      <c r="K9801" t="s">
        <v>36706</v>
      </c>
      <c r="L9801" t="s">
        <v>36707</v>
      </c>
      <c r="M9801">
        <v>1.8425</v>
      </c>
      <c r="N9801">
        <v>0</v>
      </c>
      <c r="O9801">
        <v>36</v>
      </c>
      <c r="P9801">
        <v>1</v>
      </c>
      <c r="Q9801">
        <v>60</v>
      </c>
      <c r="R9801">
        <v>0</v>
      </c>
      <c r="S9801">
        <v>66.33</v>
      </c>
      <c r="T9801">
        <v>1.8425</v>
      </c>
      <c r="U9801">
        <v>110.55</v>
      </c>
    </row>
    <row r="9802" spans="1:21" x14ac:dyDescent="0.25">
      <c r="A9802" t="s">
        <v>36708</v>
      </c>
      <c r="B9802">
        <v>1</v>
      </c>
      <c r="C9802" t="s">
        <v>79</v>
      </c>
      <c r="D9802" t="s">
        <v>118</v>
      </c>
      <c r="E9802" t="s">
        <v>16495</v>
      </c>
      <c r="F9802" t="s">
        <v>140</v>
      </c>
      <c r="G9802" t="s">
        <v>72</v>
      </c>
      <c r="H9802" t="s">
        <v>129</v>
      </c>
      <c r="I9802" t="s">
        <v>22</v>
      </c>
      <c r="J9802" t="s">
        <v>141</v>
      </c>
      <c r="K9802" t="s">
        <v>36709</v>
      </c>
      <c r="L9802" t="s">
        <v>36710</v>
      </c>
      <c r="M9802">
        <v>1.095277777</v>
      </c>
      <c r="N9802">
        <v>0</v>
      </c>
      <c r="O9802">
        <v>0</v>
      </c>
      <c r="P9802">
        <v>27</v>
      </c>
      <c r="Q9802">
        <v>343</v>
      </c>
      <c r="R9802">
        <v>0</v>
      </c>
      <c r="S9802">
        <v>0</v>
      </c>
      <c r="T9802">
        <v>29.572500000000002</v>
      </c>
      <c r="U9802">
        <v>375.68027799999999</v>
      </c>
    </row>
    <row r="9803" spans="1:21" x14ac:dyDescent="0.25">
      <c r="A9803" t="s">
        <v>36711</v>
      </c>
      <c r="B9803">
        <v>1</v>
      </c>
      <c r="C9803" t="s">
        <v>79</v>
      </c>
      <c r="D9803" t="s">
        <v>118</v>
      </c>
      <c r="E9803" t="s">
        <v>36712</v>
      </c>
      <c r="F9803" t="s">
        <v>5012</v>
      </c>
      <c r="G9803" t="s">
        <v>72</v>
      </c>
      <c r="H9803" t="s">
        <v>129</v>
      </c>
      <c r="I9803" t="s">
        <v>22</v>
      </c>
      <c r="J9803" t="s">
        <v>141</v>
      </c>
      <c r="K9803" t="s">
        <v>36713</v>
      </c>
      <c r="L9803" t="s">
        <v>36714</v>
      </c>
      <c r="M9803">
        <v>0.395555555</v>
      </c>
      <c r="N9803">
        <v>0</v>
      </c>
      <c r="O9803">
        <v>0</v>
      </c>
      <c r="P9803">
        <v>1</v>
      </c>
      <c r="Q9803">
        <v>31</v>
      </c>
      <c r="R9803">
        <v>0</v>
      </c>
      <c r="S9803">
        <v>0</v>
      </c>
      <c r="T9803">
        <v>0.39555600000000002</v>
      </c>
      <c r="U9803">
        <v>12.262222</v>
      </c>
    </row>
    <row r="9804" spans="1:21" x14ac:dyDescent="0.25">
      <c r="A9804" t="s">
        <v>36715</v>
      </c>
      <c r="B9804">
        <v>1</v>
      </c>
      <c r="C9804" t="s">
        <v>79</v>
      </c>
      <c r="D9804" t="s">
        <v>118</v>
      </c>
      <c r="E9804" t="s">
        <v>4786</v>
      </c>
      <c r="F9804" t="s">
        <v>5470</v>
      </c>
      <c r="G9804" t="s">
        <v>71</v>
      </c>
      <c r="H9804" t="s">
        <v>129</v>
      </c>
      <c r="I9804" t="s">
        <v>22</v>
      </c>
      <c r="J9804" t="s">
        <v>141</v>
      </c>
      <c r="K9804" t="s">
        <v>36716</v>
      </c>
      <c r="L9804" t="s">
        <v>36717</v>
      </c>
      <c r="M9804">
        <v>1.9430555549999999</v>
      </c>
      <c r="N9804">
        <v>0</v>
      </c>
      <c r="O9804">
        <v>0</v>
      </c>
      <c r="P9804">
        <v>1</v>
      </c>
      <c r="Q9804">
        <v>28</v>
      </c>
      <c r="R9804">
        <v>0</v>
      </c>
      <c r="S9804">
        <v>0</v>
      </c>
      <c r="T9804">
        <v>1.9430559999999999</v>
      </c>
      <c r="U9804">
        <v>54.405555999999997</v>
      </c>
    </row>
    <row r="9805" spans="1:21" x14ac:dyDescent="0.25">
      <c r="A9805" t="s">
        <v>36718</v>
      </c>
      <c r="B9805">
        <v>1</v>
      </c>
      <c r="C9805" t="s">
        <v>79</v>
      </c>
      <c r="D9805" t="s">
        <v>109</v>
      </c>
      <c r="E9805" t="s">
        <v>36719</v>
      </c>
      <c r="F9805" t="s">
        <v>5012</v>
      </c>
      <c r="G9805" t="s">
        <v>72</v>
      </c>
      <c r="H9805" t="s">
        <v>129</v>
      </c>
      <c r="I9805" t="s">
        <v>22</v>
      </c>
      <c r="J9805" t="s">
        <v>141</v>
      </c>
      <c r="K9805" t="s">
        <v>36720</v>
      </c>
      <c r="L9805" t="s">
        <v>36721</v>
      </c>
      <c r="M9805">
        <v>1.0161111110000001</v>
      </c>
      <c r="N9805">
        <v>0</v>
      </c>
      <c r="O9805">
        <v>0</v>
      </c>
      <c r="P9805">
        <v>0</v>
      </c>
      <c r="Q9805">
        <v>73</v>
      </c>
      <c r="R9805">
        <v>0</v>
      </c>
      <c r="S9805">
        <v>0</v>
      </c>
      <c r="T9805">
        <v>0</v>
      </c>
      <c r="U9805">
        <v>74.176111000000006</v>
      </c>
    </row>
    <row r="9806" spans="1:21" x14ac:dyDescent="0.25">
      <c r="A9806" t="s">
        <v>36722</v>
      </c>
      <c r="B9806">
        <v>1</v>
      </c>
      <c r="C9806" t="s">
        <v>79</v>
      </c>
      <c r="D9806" t="s">
        <v>111</v>
      </c>
      <c r="E9806" t="s">
        <v>36723</v>
      </c>
      <c r="F9806" t="s">
        <v>5012</v>
      </c>
      <c r="G9806" t="s">
        <v>72</v>
      </c>
      <c r="H9806" t="s">
        <v>129</v>
      </c>
      <c r="I9806" t="s">
        <v>22</v>
      </c>
      <c r="J9806" t="s">
        <v>141</v>
      </c>
      <c r="K9806" t="s">
        <v>36724</v>
      </c>
      <c r="L9806" t="s">
        <v>36725</v>
      </c>
      <c r="M9806">
        <v>0.83111111100000001</v>
      </c>
      <c r="N9806">
        <v>0</v>
      </c>
      <c r="O9806">
        <v>0</v>
      </c>
      <c r="P9806">
        <v>1</v>
      </c>
      <c r="Q9806">
        <v>281</v>
      </c>
      <c r="R9806">
        <v>0</v>
      </c>
      <c r="S9806">
        <v>0</v>
      </c>
      <c r="T9806">
        <v>0.83111100000000004</v>
      </c>
      <c r="U9806">
        <v>233.54222200000001</v>
      </c>
    </row>
    <row r="9807" spans="1:21" x14ac:dyDescent="0.25">
      <c r="A9807" t="s">
        <v>36726</v>
      </c>
      <c r="B9807">
        <v>1</v>
      </c>
      <c r="C9807" t="s">
        <v>79</v>
      </c>
      <c r="D9807" t="s">
        <v>111</v>
      </c>
      <c r="E9807" t="s">
        <v>36723</v>
      </c>
      <c r="F9807" t="s">
        <v>128</v>
      </c>
      <c r="G9807" t="s">
        <v>72</v>
      </c>
      <c r="H9807" t="s">
        <v>129</v>
      </c>
      <c r="I9807" t="s">
        <v>22</v>
      </c>
      <c r="J9807" t="s">
        <v>130</v>
      </c>
      <c r="K9807" t="s">
        <v>36727</v>
      </c>
      <c r="L9807" t="s">
        <v>36728</v>
      </c>
      <c r="M9807">
        <v>1.9694444440000001</v>
      </c>
      <c r="N9807">
        <v>0</v>
      </c>
      <c r="O9807">
        <v>0</v>
      </c>
      <c r="P9807">
        <v>1</v>
      </c>
      <c r="Q9807">
        <v>281</v>
      </c>
      <c r="R9807">
        <v>0</v>
      </c>
      <c r="S9807">
        <v>0</v>
      </c>
      <c r="T9807">
        <v>1.969444</v>
      </c>
      <c r="U9807">
        <v>553.41388900000004</v>
      </c>
    </row>
    <row r="9808" spans="1:21" x14ac:dyDescent="0.25">
      <c r="A9808" t="s">
        <v>36729</v>
      </c>
      <c r="B9808">
        <v>1</v>
      </c>
      <c r="C9808" t="s">
        <v>79</v>
      </c>
      <c r="D9808" t="s">
        <v>117</v>
      </c>
      <c r="E9808" t="s">
        <v>36730</v>
      </c>
      <c r="F9808" t="s">
        <v>140</v>
      </c>
      <c r="G9808" t="s">
        <v>72</v>
      </c>
      <c r="H9808" t="s">
        <v>129</v>
      </c>
      <c r="I9808" t="s">
        <v>22</v>
      </c>
      <c r="J9808" t="s">
        <v>141</v>
      </c>
      <c r="K9808" t="s">
        <v>36731</v>
      </c>
      <c r="L9808" t="s">
        <v>36732</v>
      </c>
      <c r="M9808">
        <v>0.699722222</v>
      </c>
      <c r="N9808">
        <v>8</v>
      </c>
      <c r="O9808">
        <v>664</v>
      </c>
      <c r="P9808">
        <v>33</v>
      </c>
      <c r="Q9808">
        <v>1</v>
      </c>
      <c r="R9808">
        <v>5.5977779999999999</v>
      </c>
      <c r="S9808">
        <v>464.61555499999997</v>
      </c>
      <c r="T9808">
        <v>23.090833</v>
      </c>
      <c r="U9808">
        <v>0.69972199999999996</v>
      </c>
    </row>
    <row r="9809" spans="1:21" x14ac:dyDescent="0.25">
      <c r="A9809" t="s">
        <v>36733</v>
      </c>
      <c r="B9809">
        <v>1</v>
      </c>
      <c r="C9809" t="s">
        <v>79</v>
      </c>
      <c r="D9809" t="s">
        <v>117</v>
      </c>
      <c r="E9809" t="s">
        <v>3221</v>
      </c>
      <c r="F9809" t="s">
        <v>140</v>
      </c>
      <c r="G9809" t="s">
        <v>72</v>
      </c>
      <c r="H9809" t="s">
        <v>129</v>
      </c>
      <c r="I9809" t="s">
        <v>22</v>
      </c>
      <c r="J9809" t="s">
        <v>141</v>
      </c>
      <c r="K9809" t="s">
        <v>36734</v>
      </c>
      <c r="L9809" t="s">
        <v>36735</v>
      </c>
      <c r="M9809">
        <v>0.52111111099999996</v>
      </c>
      <c r="N9809">
        <v>5</v>
      </c>
      <c r="O9809">
        <v>492</v>
      </c>
      <c r="P9809">
        <v>0</v>
      </c>
      <c r="Q9809">
        <v>5</v>
      </c>
      <c r="R9809">
        <v>2.605556</v>
      </c>
      <c r="S9809">
        <v>256.38666699999999</v>
      </c>
      <c r="T9809">
        <v>0</v>
      </c>
      <c r="U9809">
        <v>2.605556</v>
      </c>
    </row>
    <row r="9810" spans="1:21" x14ac:dyDescent="0.25">
      <c r="A9810" t="s">
        <v>36736</v>
      </c>
      <c r="B9810">
        <v>1</v>
      </c>
      <c r="C9810" t="s">
        <v>79</v>
      </c>
      <c r="D9810" t="s">
        <v>117</v>
      </c>
      <c r="E9810" t="s">
        <v>36737</v>
      </c>
      <c r="F9810" t="s">
        <v>140</v>
      </c>
      <c r="G9810" t="s">
        <v>72</v>
      </c>
      <c r="H9810" t="s">
        <v>129</v>
      </c>
      <c r="I9810" t="s">
        <v>22</v>
      </c>
      <c r="J9810" t="s">
        <v>141</v>
      </c>
      <c r="K9810" t="s">
        <v>36738</v>
      </c>
      <c r="L9810" t="s">
        <v>36739</v>
      </c>
      <c r="M9810">
        <v>0.67722222200000004</v>
      </c>
      <c r="N9810">
        <v>5</v>
      </c>
      <c r="O9810">
        <v>492</v>
      </c>
      <c r="P9810">
        <v>0</v>
      </c>
      <c r="Q9810">
        <v>5</v>
      </c>
      <c r="R9810">
        <v>3.3861110000000001</v>
      </c>
      <c r="S9810">
        <v>333.193333</v>
      </c>
      <c r="T9810">
        <v>0</v>
      </c>
      <c r="U9810">
        <v>3.3861110000000001</v>
      </c>
    </row>
    <row r="9811" spans="1:21" x14ac:dyDescent="0.25">
      <c r="A9811" t="s">
        <v>36740</v>
      </c>
      <c r="B9811">
        <v>1</v>
      </c>
      <c r="C9811" t="s">
        <v>79</v>
      </c>
      <c r="D9811" t="s">
        <v>117</v>
      </c>
      <c r="E9811" t="s">
        <v>36730</v>
      </c>
      <c r="F9811" t="s">
        <v>140</v>
      </c>
      <c r="G9811" t="s">
        <v>72</v>
      </c>
      <c r="H9811" t="s">
        <v>129</v>
      </c>
      <c r="I9811" t="s">
        <v>22</v>
      </c>
      <c r="J9811" t="s">
        <v>141</v>
      </c>
      <c r="K9811" t="s">
        <v>36741</v>
      </c>
      <c r="L9811" t="s">
        <v>23495</v>
      </c>
      <c r="M9811">
        <v>0.69055555499999999</v>
      </c>
      <c r="N9811">
        <v>8</v>
      </c>
      <c r="O9811">
        <v>664</v>
      </c>
      <c r="P9811">
        <v>33</v>
      </c>
      <c r="Q9811">
        <v>1</v>
      </c>
      <c r="R9811">
        <v>5.5244439999999999</v>
      </c>
      <c r="S9811">
        <v>458.52888899999999</v>
      </c>
      <c r="T9811">
        <v>22.788333000000002</v>
      </c>
      <c r="U9811">
        <v>0.69055599999999995</v>
      </c>
    </row>
    <row r="9812" spans="1:21" x14ac:dyDescent="0.25">
      <c r="A9812" t="s">
        <v>36742</v>
      </c>
      <c r="B9812">
        <v>1</v>
      </c>
      <c r="C9812" t="s">
        <v>79</v>
      </c>
      <c r="D9812" t="s">
        <v>117</v>
      </c>
      <c r="E9812" t="s">
        <v>36743</v>
      </c>
      <c r="F9812" t="s">
        <v>140</v>
      </c>
      <c r="G9812" t="s">
        <v>72</v>
      </c>
      <c r="H9812" t="s">
        <v>129</v>
      </c>
      <c r="I9812" t="s">
        <v>22</v>
      </c>
      <c r="J9812" t="s">
        <v>141</v>
      </c>
      <c r="K9812" t="s">
        <v>36744</v>
      </c>
      <c r="L9812" t="s">
        <v>36745</v>
      </c>
      <c r="M9812">
        <v>0.91666666600000002</v>
      </c>
      <c r="N9812">
        <v>2</v>
      </c>
      <c r="O9812">
        <v>0</v>
      </c>
      <c r="P9812">
        <v>71</v>
      </c>
      <c r="Q9812">
        <v>11</v>
      </c>
      <c r="R9812">
        <v>1.8333330000000001</v>
      </c>
      <c r="S9812">
        <v>0</v>
      </c>
      <c r="T9812">
        <v>65.083332999999996</v>
      </c>
      <c r="U9812">
        <v>10.083333</v>
      </c>
    </row>
    <row r="9813" spans="1:21" x14ac:dyDescent="0.25">
      <c r="A9813" t="s">
        <v>36746</v>
      </c>
      <c r="B9813">
        <v>1</v>
      </c>
      <c r="C9813" t="s">
        <v>79</v>
      </c>
      <c r="D9813" t="s">
        <v>117</v>
      </c>
      <c r="E9813" t="s">
        <v>36747</v>
      </c>
      <c r="F9813" t="s">
        <v>140</v>
      </c>
      <c r="G9813" t="s">
        <v>72</v>
      </c>
      <c r="H9813" t="s">
        <v>129</v>
      </c>
      <c r="I9813" t="s">
        <v>22</v>
      </c>
      <c r="J9813" t="s">
        <v>141</v>
      </c>
      <c r="K9813" t="s">
        <v>36748</v>
      </c>
      <c r="L9813" t="s">
        <v>36749</v>
      </c>
      <c r="M9813">
        <v>0.20277777699999999</v>
      </c>
      <c r="N9813">
        <v>8</v>
      </c>
      <c r="O9813">
        <v>664</v>
      </c>
      <c r="P9813">
        <v>33</v>
      </c>
      <c r="Q9813">
        <v>1</v>
      </c>
      <c r="R9813">
        <v>1.6222220000000001</v>
      </c>
      <c r="S9813">
        <v>134.64444399999999</v>
      </c>
      <c r="T9813">
        <v>6.6916669999999998</v>
      </c>
      <c r="U9813">
        <v>0.20277800000000001</v>
      </c>
    </row>
    <row r="9814" spans="1:21" x14ac:dyDescent="0.25">
      <c r="A9814" t="s">
        <v>36750</v>
      </c>
      <c r="B9814">
        <v>1</v>
      </c>
      <c r="C9814" t="s">
        <v>79</v>
      </c>
      <c r="D9814" t="s">
        <v>117</v>
      </c>
      <c r="E9814" t="s">
        <v>3221</v>
      </c>
      <c r="F9814" t="s">
        <v>140</v>
      </c>
      <c r="G9814" t="s">
        <v>72</v>
      </c>
      <c r="H9814" t="s">
        <v>129</v>
      </c>
      <c r="I9814" t="s">
        <v>22</v>
      </c>
      <c r="J9814" t="s">
        <v>141</v>
      </c>
      <c r="K9814" t="s">
        <v>36751</v>
      </c>
      <c r="L9814" t="s">
        <v>36752</v>
      </c>
      <c r="M9814">
        <v>0.505</v>
      </c>
      <c r="N9814">
        <v>5</v>
      </c>
      <c r="O9814">
        <v>492</v>
      </c>
      <c r="P9814">
        <v>0</v>
      </c>
      <c r="Q9814">
        <v>5</v>
      </c>
      <c r="R9814">
        <v>2.5249999999999999</v>
      </c>
      <c r="S9814">
        <v>248.46</v>
      </c>
      <c r="T9814">
        <v>0</v>
      </c>
      <c r="U9814">
        <v>2.5249999999999999</v>
      </c>
    </row>
    <row r="9815" spans="1:21" x14ac:dyDescent="0.25">
      <c r="A9815" t="s">
        <v>36753</v>
      </c>
      <c r="B9815">
        <v>1</v>
      </c>
      <c r="C9815" t="s">
        <v>79</v>
      </c>
      <c r="D9815" t="s">
        <v>117</v>
      </c>
      <c r="E9815" t="s">
        <v>36495</v>
      </c>
      <c r="F9815" t="s">
        <v>140</v>
      </c>
      <c r="G9815" t="s">
        <v>72</v>
      </c>
      <c r="H9815" t="s">
        <v>129</v>
      </c>
      <c r="I9815" t="s">
        <v>22</v>
      </c>
      <c r="J9815" t="s">
        <v>141</v>
      </c>
      <c r="K9815" t="s">
        <v>36754</v>
      </c>
      <c r="L9815" t="s">
        <v>36755</v>
      </c>
      <c r="M9815">
        <v>0.25416666599999999</v>
      </c>
      <c r="N9815">
        <v>0</v>
      </c>
      <c r="O9815">
        <v>0</v>
      </c>
      <c r="P9815">
        <v>79</v>
      </c>
      <c r="Q9815">
        <v>91</v>
      </c>
      <c r="R9815">
        <v>0</v>
      </c>
      <c r="S9815">
        <v>0</v>
      </c>
      <c r="T9815">
        <v>20.079167000000002</v>
      </c>
      <c r="U9815">
        <v>23.129166999999999</v>
      </c>
    </row>
    <row r="9816" spans="1:21" x14ac:dyDescent="0.25">
      <c r="A9816" t="s">
        <v>36756</v>
      </c>
      <c r="B9816">
        <v>1</v>
      </c>
      <c r="C9816" t="s">
        <v>79</v>
      </c>
      <c r="D9816" t="s">
        <v>117</v>
      </c>
      <c r="E9816" t="s">
        <v>36730</v>
      </c>
      <c r="F9816" t="s">
        <v>140</v>
      </c>
      <c r="G9816" t="s">
        <v>72</v>
      </c>
      <c r="H9816" t="s">
        <v>129</v>
      </c>
      <c r="I9816" t="s">
        <v>22</v>
      </c>
      <c r="J9816" t="s">
        <v>141</v>
      </c>
      <c r="K9816" t="s">
        <v>36757</v>
      </c>
      <c r="L9816" t="s">
        <v>36758</v>
      </c>
      <c r="M9816">
        <v>0.6875</v>
      </c>
      <c r="N9816">
        <v>8</v>
      </c>
      <c r="O9816">
        <v>664</v>
      </c>
      <c r="P9816">
        <v>33</v>
      </c>
      <c r="Q9816">
        <v>1</v>
      </c>
      <c r="R9816">
        <v>5.5</v>
      </c>
      <c r="S9816">
        <v>456.5</v>
      </c>
      <c r="T9816">
        <v>22.6875</v>
      </c>
      <c r="U9816">
        <v>0.6875</v>
      </c>
    </row>
    <row r="9817" spans="1:21" x14ac:dyDescent="0.25">
      <c r="A9817" t="s">
        <v>36759</v>
      </c>
      <c r="B9817">
        <v>1</v>
      </c>
      <c r="C9817" t="s">
        <v>79</v>
      </c>
      <c r="D9817" t="s">
        <v>117</v>
      </c>
      <c r="E9817" t="s">
        <v>3221</v>
      </c>
      <c r="F9817" t="s">
        <v>140</v>
      </c>
      <c r="G9817" t="s">
        <v>72</v>
      </c>
      <c r="H9817" t="s">
        <v>129</v>
      </c>
      <c r="I9817" t="s">
        <v>22</v>
      </c>
      <c r="J9817" t="s">
        <v>141</v>
      </c>
      <c r="K9817" t="s">
        <v>36760</v>
      </c>
      <c r="L9817" t="s">
        <v>36761</v>
      </c>
      <c r="M9817">
        <v>0.32305555499999999</v>
      </c>
      <c r="N9817">
        <v>5</v>
      </c>
      <c r="O9817">
        <v>492</v>
      </c>
      <c r="P9817">
        <v>0</v>
      </c>
      <c r="Q9817">
        <v>5</v>
      </c>
      <c r="R9817">
        <v>1.615278</v>
      </c>
      <c r="S9817">
        <v>158.943333</v>
      </c>
      <c r="T9817">
        <v>0</v>
      </c>
      <c r="U9817">
        <v>1.615278</v>
      </c>
    </row>
    <row r="9818" spans="1:21" x14ac:dyDescent="0.25">
      <c r="A9818" t="s">
        <v>36762</v>
      </c>
      <c r="B9818">
        <v>1</v>
      </c>
      <c r="C9818" t="s">
        <v>79</v>
      </c>
      <c r="D9818" t="s">
        <v>117</v>
      </c>
      <c r="E9818" t="s">
        <v>36763</v>
      </c>
      <c r="F9818" t="s">
        <v>4986</v>
      </c>
      <c r="G9818" t="s">
        <v>71</v>
      </c>
      <c r="H9818" t="s">
        <v>129</v>
      </c>
      <c r="I9818" t="s">
        <v>22</v>
      </c>
      <c r="J9818" t="s">
        <v>141</v>
      </c>
      <c r="K9818" t="s">
        <v>36764</v>
      </c>
      <c r="L9818" t="s">
        <v>36765</v>
      </c>
      <c r="M9818">
        <v>0.39750000000000002</v>
      </c>
      <c r="N9818">
        <v>0</v>
      </c>
      <c r="O9818">
        <v>41</v>
      </c>
      <c r="P9818">
        <v>0</v>
      </c>
      <c r="Q9818">
        <v>0</v>
      </c>
      <c r="R9818">
        <v>0</v>
      </c>
      <c r="S9818">
        <v>16.297499999999999</v>
      </c>
      <c r="T9818">
        <v>0</v>
      </c>
      <c r="U9818">
        <v>0</v>
      </c>
    </row>
    <row r="9819" spans="1:21" x14ac:dyDescent="0.25">
      <c r="A9819" t="s">
        <v>36766</v>
      </c>
      <c r="B9819">
        <v>1</v>
      </c>
      <c r="C9819" t="s">
        <v>79</v>
      </c>
      <c r="D9819" t="s">
        <v>117</v>
      </c>
      <c r="E9819" t="s">
        <v>3221</v>
      </c>
      <c r="F9819" t="s">
        <v>140</v>
      </c>
      <c r="G9819" t="s">
        <v>72</v>
      </c>
      <c r="H9819" t="s">
        <v>129</v>
      </c>
      <c r="I9819" t="s">
        <v>22</v>
      </c>
      <c r="J9819" t="s">
        <v>141</v>
      </c>
      <c r="K9819" t="s">
        <v>36767</v>
      </c>
      <c r="L9819" t="s">
        <v>36768</v>
      </c>
      <c r="M9819">
        <v>0.34805555500000002</v>
      </c>
      <c r="N9819">
        <v>5</v>
      </c>
      <c r="O9819">
        <v>491</v>
      </c>
      <c r="P9819">
        <v>0</v>
      </c>
      <c r="Q9819">
        <v>5</v>
      </c>
      <c r="R9819">
        <v>1.740278</v>
      </c>
      <c r="S9819">
        <v>170.89527799999999</v>
      </c>
      <c r="T9819">
        <v>0</v>
      </c>
      <c r="U9819">
        <v>1.740278</v>
      </c>
    </row>
    <row r="9820" spans="1:21" x14ac:dyDescent="0.25">
      <c r="A9820" t="s">
        <v>36769</v>
      </c>
      <c r="B9820">
        <v>1</v>
      </c>
      <c r="C9820" t="s">
        <v>79</v>
      </c>
      <c r="D9820" t="s">
        <v>117</v>
      </c>
      <c r="E9820" t="s">
        <v>36770</v>
      </c>
      <c r="F9820" t="s">
        <v>3423</v>
      </c>
      <c r="G9820" t="s">
        <v>72</v>
      </c>
      <c r="H9820" t="s">
        <v>129</v>
      </c>
      <c r="I9820" t="s">
        <v>22</v>
      </c>
      <c r="J9820" t="s">
        <v>141</v>
      </c>
      <c r="K9820" t="s">
        <v>36771</v>
      </c>
      <c r="L9820" t="s">
        <v>36772</v>
      </c>
      <c r="M9820">
        <v>1.956388888</v>
      </c>
      <c r="N9820">
        <v>0</v>
      </c>
      <c r="O9820">
        <v>0</v>
      </c>
      <c r="P9820">
        <v>4</v>
      </c>
      <c r="Q9820">
        <v>8</v>
      </c>
      <c r="R9820">
        <v>0</v>
      </c>
      <c r="S9820">
        <v>0</v>
      </c>
      <c r="T9820">
        <v>7.8255559999999997</v>
      </c>
      <c r="U9820">
        <v>15.651111</v>
      </c>
    </row>
    <row r="9821" spans="1:21" x14ac:dyDescent="0.25">
      <c r="A9821" t="s">
        <v>36773</v>
      </c>
      <c r="B9821">
        <v>1</v>
      </c>
      <c r="C9821" t="s">
        <v>79</v>
      </c>
      <c r="D9821" t="s">
        <v>117</v>
      </c>
      <c r="E9821" t="s">
        <v>36774</v>
      </c>
      <c r="F9821" t="s">
        <v>5470</v>
      </c>
      <c r="G9821" t="s">
        <v>71</v>
      </c>
      <c r="H9821" t="s">
        <v>129</v>
      </c>
      <c r="I9821" t="s">
        <v>22</v>
      </c>
      <c r="J9821" t="s">
        <v>141</v>
      </c>
      <c r="K9821" t="s">
        <v>36775</v>
      </c>
      <c r="L9821" t="s">
        <v>36776</v>
      </c>
      <c r="M9821">
        <v>1.1911111109999999</v>
      </c>
      <c r="N9821">
        <v>1</v>
      </c>
      <c r="O9821">
        <v>30</v>
      </c>
      <c r="P9821">
        <v>0</v>
      </c>
      <c r="Q9821">
        <v>0</v>
      </c>
      <c r="R9821">
        <v>1.191111</v>
      </c>
      <c r="S9821">
        <v>35.733333000000002</v>
      </c>
      <c r="T9821">
        <v>0</v>
      </c>
      <c r="U9821">
        <v>0</v>
      </c>
    </row>
    <row r="9822" spans="1:21" x14ac:dyDescent="0.25">
      <c r="A9822" t="s">
        <v>36777</v>
      </c>
      <c r="B9822">
        <v>1</v>
      </c>
      <c r="C9822" t="s">
        <v>79</v>
      </c>
      <c r="D9822" t="s">
        <v>117</v>
      </c>
      <c r="E9822" t="s">
        <v>36778</v>
      </c>
      <c r="F9822" t="s">
        <v>5012</v>
      </c>
      <c r="G9822" t="s">
        <v>72</v>
      </c>
      <c r="H9822" t="s">
        <v>129</v>
      </c>
      <c r="I9822" t="s">
        <v>22</v>
      </c>
      <c r="J9822" t="s">
        <v>141</v>
      </c>
      <c r="K9822" t="s">
        <v>36779</v>
      </c>
      <c r="L9822" t="s">
        <v>36780</v>
      </c>
      <c r="M9822">
        <v>1.913333333</v>
      </c>
      <c r="N9822">
        <v>0</v>
      </c>
      <c r="O9822">
        <v>0</v>
      </c>
      <c r="P9822">
        <v>6</v>
      </c>
      <c r="Q9822">
        <v>15</v>
      </c>
      <c r="R9822">
        <v>0</v>
      </c>
      <c r="S9822">
        <v>0</v>
      </c>
      <c r="T9822">
        <v>11.48</v>
      </c>
      <c r="U9822">
        <v>28.7</v>
      </c>
    </row>
    <row r="9823" spans="1:21" x14ac:dyDescent="0.25">
      <c r="A9823" t="s">
        <v>36781</v>
      </c>
      <c r="B9823">
        <v>1</v>
      </c>
      <c r="C9823" t="s">
        <v>79</v>
      </c>
      <c r="D9823" t="s">
        <v>117</v>
      </c>
      <c r="E9823" t="s">
        <v>36782</v>
      </c>
      <c r="F9823" t="s">
        <v>140</v>
      </c>
      <c r="G9823" t="s">
        <v>72</v>
      </c>
      <c r="H9823" t="s">
        <v>129</v>
      </c>
      <c r="I9823" t="s">
        <v>22</v>
      </c>
      <c r="J9823" t="s">
        <v>141</v>
      </c>
      <c r="K9823" t="s">
        <v>36783</v>
      </c>
      <c r="L9823" t="s">
        <v>36784</v>
      </c>
      <c r="M9823">
        <v>2.0299999999999998</v>
      </c>
      <c r="N9823">
        <v>0</v>
      </c>
      <c r="O9823">
        <v>0</v>
      </c>
      <c r="P9823">
        <v>45</v>
      </c>
      <c r="Q9823">
        <v>40</v>
      </c>
      <c r="R9823">
        <v>0</v>
      </c>
      <c r="S9823">
        <v>0</v>
      </c>
      <c r="T9823">
        <v>91.35</v>
      </c>
      <c r="U9823">
        <v>81.2</v>
      </c>
    </row>
    <row r="9824" spans="1:21" x14ac:dyDescent="0.25">
      <c r="A9824" t="s">
        <v>36785</v>
      </c>
      <c r="B9824">
        <v>1</v>
      </c>
      <c r="C9824" t="s">
        <v>79</v>
      </c>
      <c r="D9824" t="s">
        <v>117</v>
      </c>
      <c r="E9824" t="s">
        <v>36786</v>
      </c>
      <c r="F9824" t="s">
        <v>3423</v>
      </c>
      <c r="G9824" t="s">
        <v>72</v>
      </c>
      <c r="H9824" t="s">
        <v>129</v>
      </c>
      <c r="I9824" t="s">
        <v>22</v>
      </c>
      <c r="J9824" t="s">
        <v>141</v>
      </c>
      <c r="K9824" t="s">
        <v>36787</v>
      </c>
      <c r="L9824" t="s">
        <v>36788</v>
      </c>
      <c r="M9824">
        <v>0.96750000000000003</v>
      </c>
      <c r="N9824">
        <v>0</v>
      </c>
      <c r="O9824">
        <v>0</v>
      </c>
      <c r="P9824">
        <v>0</v>
      </c>
      <c r="Q9824">
        <v>4</v>
      </c>
      <c r="R9824">
        <v>0</v>
      </c>
      <c r="S9824">
        <v>0</v>
      </c>
      <c r="T9824">
        <v>0</v>
      </c>
      <c r="U9824">
        <v>3.87</v>
      </c>
    </row>
    <row r="9825" spans="1:21" x14ac:dyDescent="0.25">
      <c r="A9825" t="s">
        <v>36789</v>
      </c>
      <c r="B9825">
        <v>1</v>
      </c>
      <c r="C9825" t="s">
        <v>79</v>
      </c>
      <c r="D9825" t="s">
        <v>117</v>
      </c>
      <c r="E9825" t="s">
        <v>36786</v>
      </c>
      <c r="F9825" t="s">
        <v>5012</v>
      </c>
      <c r="G9825" t="s">
        <v>72</v>
      </c>
      <c r="H9825" t="s">
        <v>129</v>
      </c>
      <c r="I9825" t="s">
        <v>22</v>
      </c>
      <c r="J9825" t="s">
        <v>141</v>
      </c>
      <c r="K9825" t="s">
        <v>36790</v>
      </c>
      <c r="L9825" t="s">
        <v>36791</v>
      </c>
      <c r="M9825">
        <v>0.89972222199999996</v>
      </c>
      <c r="N9825">
        <v>0</v>
      </c>
      <c r="O9825">
        <v>0</v>
      </c>
      <c r="P9825">
        <v>0</v>
      </c>
      <c r="Q9825">
        <v>4</v>
      </c>
      <c r="R9825">
        <v>0</v>
      </c>
      <c r="S9825">
        <v>0</v>
      </c>
      <c r="T9825">
        <v>0</v>
      </c>
      <c r="U9825">
        <v>3.5988889999999998</v>
      </c>
    </row>
    <row r="9826" spans="1:21" x14ac:dyDescent="0.25">
      <c r="A9826" t="s">
        <v>36792</v>
      </c>
      <c r="B9826">
        <v>1</v>
      </c>
      <c r="C9826" t="s">
        <v>79</v>
      </c>
      <c r="D9826" t="s">
        <v>117</v>
      </c>
      <c r="E9826" t="s">
        <v>36793</v>
      </c>
      <c r="F9826" t="s">
        <v>5012</v>
      </c>
      <c r="G9826" t="s">
        <v>72</v>
      </c>
      <c r="H9826" t="s">
        <v>129</v>
      </c>
      <c r="I9826" t="s">
        <v>22</v>
      </c>
      <c r="J9826" t="s">
        <v>141</v>
      </c>
      <c r="K9826" t="s">
        <v>36794</v>
      </c>
      <c r="L9826" t="s">
        <v>36795</v>
      </c>
      <c r="M9826">
        <v>2.690555555</v>
      </c>
      <c r="N9826">
        <v>1</v>
      </c>
      <c r="O9826">
        <v>59</v>
      </c>
      <c r="P9826">
        <v>0</v>
      </c>
      <c r="Q9826">
        <v>1</v>
      </c>
      <c r="R9826">
        <v>2.6905559999999999</v>
      </c>
      <c r="S9826">
        <v>158.74277799999999</v>
      </c>
      <c r="T9826">
        <v>0</v>
      </c>
      <c r="U9826">
        <v>2.6905559999999999</v>
      </c>
    </row>
    <row r="9827" spans="1:21" x14ac:dyDescent="0.25">
      <c r="A9827" t="s">
        <v>36796</v>
      </c>
      <c r="B9827">
        <v>1</v>
      </c>
      <c r="C9827" t="s">
        <v>79</v>
      </c>
      <c r="D9827" t="s">
        <v>117</v>
      </c>
      <c r="E9827" t="s">
        <v>36786</v>
      </c>
      <c r="F9827" t="s">
        <v>6456</v>
      </c>
      <c r="G9827" t="s">
        <v>72</v>
      </c>
      <c r="H9827" t="s">
        <v>129</v>
      </c>
      <c r="I9827" t="s">
        <v>22</v>
      </c>
      <c r="J9827" t="s">
        <v>141</v>
      </c>
      <c r="K9827" t="s">
        <v>36797</v>
      </c>
      <c r="L9827" t="s">
        <v>36798</v>
      </c>
      <c r="M9827">
        <v>5.9974999999999996</v>
      </c>
      <c r="N9827">
        <v>0</v>
      </c>
      <c r="O9827">
        <v>0</v>
      </c>
      <c r="P9827">
        <v>0</v>
      </c>
      <c r="Q9827">
        <v>4</v>
      </c>
      <c r="R9827">
        <v>0</v>
      </c>
      <c r="S9827">
        <v>0</v>
      </c>
      <c r="T9827">
        <v>0</v>
      </c>
      <c r="U9827">
        <v>23.99</v>
      </c>
    </row>
    <row r="9828" spans="1:21" x14ac:dyDescent="0.25">
      <c r="A9828" t="s">
        <v>36799</v>
      </c>
      <c r="B9828">
        <v>1</v>
      </c>
      <c r="C9828" t="s">
        <v>79</v>
      </c>
      <c r="D9828" t="s">
        <v>117</v>
      </c>
      <c r="E9828" t="s">
        <v>36800</v>
      </c>
      <c r="F9828" t="s">
        <v>5012</v>
      </c>
      <c r="G9828" t="s">
        <v>72</v>
      </c>
      <c r="H9828" t="s">
        <v>129</v>
      </c>
      <c r="I9828" t="s">
        <v>22</v>
      </c>
      <c r="J9828" t="s">
        <v>141</v>
      </c>
      <c r="K9828" t="s">
        <v>36801</v>
      </c>
      <c r="L9828" t="s">
        <v>36802</v>
      </c>
      <c r="M9828">
        <v>1.0222222219999999</v>
      </c>
      <c r="N9828">
        <v>0</v>
      </c>
      <c r="O9828">
        <v>0</v>
      </c>
      <c r="P9828">
        <v>18</v>
      </c>
      <c r="Q9828">
        <v>8</v>
      </c>
      <c r="R9828">
        <v>0</v>
      </c>
      <c r="S9828">
        <v>0</v>
      </c>
      <c r="T9828">
        <v>18.399999999999999</v>
      </c>
      <c r="U9828">
        <v>8.177778</v>
      </c>
    </row>
    <row r="9829" spans="1:21" x14ac:dyDescent="0.25">
      <c r="A9829" t="s">
        <v>36803</v>
      </c>
      <c r="B9829">
        <v>1</v>
      </c>
      <c r="C9829" t="s">
        <v>79</v>
      </c>
      <c r="D9829" t="s">
        <v>117</v>
      </c>
      <c r="E9829" t="s">
        <v>36804</v>
      </c>
      <c r="F9829" t="s">
        <v>5012</v>
      </c>
      <c r="G9829" t="s">
        <v>72</v>
      </c>
      <c r="H9829" t="s">
        <v>129</v>
      </c>
      <c r="I9829" t="s">
        <v>22</v>
      </c>
      <c r="J9829" t="s">
        <v>141</v>
      </c>
      <c r="K9829" t="s">
        <v>36805</v>
      </c>
      <c r="L9829" t="s">
        <v>36806</v>
      </c>
      <c r="M9829">
        <v>2.5411111110000002</v>
      </c>
      <c r="N9829">
        <v>0</v>
      </c>
      <c r="O9829">
        <v>0</v>
      </c>
      <c r="P9829">
        <v>3</v>
      </c>
      <c r="Q9829">
        <v>9</v>
      </c>
      <c r="R9829">
        <v>0</v>
      </c>
      <c r="S9829">
        <v>0</v>
      </c>
      <c r="T9829">
        <v>7.6233329999999997</v>
      </c>
      <c r="U9829">
        <v>22.87</v>
      </c>
    </row>
    <row r="9830" spans="1:21" x14ac:dyDescent="0.25">
      <c r="A9830" t="s">
        <v>36807</v>
      </c>
      <c r="B9830">
        <v>1</v>
      </c>
      <c r="C9830" t="s">
        <v>79</v>
      </c>
      <c r="D9830" t="s">
        <v>117</v>
      </c>
      <c r="E9830" t="s">
        <v>36808</v>
      </c>
      <c r="F9830" t="s">
        <v>4991</v>
      </c>
      <c r="G9830" t="s">
        <v>71</v>
      </c>
      <c r="H9830" t="s">
        <v>129</v>
      </c>
      <c r="I9830" t="s">
        <v>22</v>
      </c>
      <c r="J9830" t="s">
        <v>141</v>
      </c>
      <c r="K9830" t="s">
        <v>36809</v>
      </c>
      <c r="L9830" t="s">
        <v>36810</v>
      </c>
      <c r="M9830">
        <v>0.98305555499999997</v>
      </c>
      <c r="N9830">
        <v>0</v>
      </c>
      <c r="O9830">
        <v>1</v>
      </c>
      <c r="P9830">
        <v>0</v>
      </c>
      <c r="Q9830">
        <v>0</v>
      </c>
      <c r="R9830">
        <v>0</v>
      </c>
      <c r="S9830">
        <v>0.98305600000000004</v>
      </c>
      <c r="T9830">
        <v>0</v>
      </c>
      <c r="U9830">
        <v>0</v>
      </c>
    </row>
    <row r="9831" spans="1:21" x14ac:dyDescent="0.25">
      <c r="A9831" t="s">
        <v>36811</v>
      </c>
      <c r="B9831">
        <v>1</v>
      </c>
      <c r="C9831" t="s">
        <v>78</v>
      </c>
      <c r="D9831" t="s">
        <v>104</v>
      </c>
      <c r="E9831" t="s">
        <v>36812</v>
      </c>
      <c r="F9831" t="s">
        <v>4991</v>
      </c>
      <c r="G9831" t="s">
        <v>71</v>
      </c>
      <c r="H9831" t="s">
        <v>129</v>
      </c>
      <c r="I9831" t="s">
        <v>22</v>
      </c>
      <c r="J9831" t="s">
        <v>141</v>
      </c>
      <c r="K9831" t="s">
        <v>36813</v>
      </c>
      <c r="L9831" t="s">
        <v>36814</v>
      </c>
      <c r="M9831">
        <v>0.82388888800000004</v>
      </c>
      <c r="N9831">
        <v>0</v>
      </c>
      <c r="O9831">
        <v>0</v>
      </c>
      <c r="P9831">
        <v>0</v>
      </c>
      <c r="Q9831">
        <v>1</v>
      </c>
      <c r="R9831">
        <v>0</v>
      </c>
      <c r="S9831">
        <v>0</v>
      </c>
      <c r="T9831">
        <v>0</v>
      </c>
      <c r="U9831">
        <v>0.82388899999999998</v>
      </c>
    </row>
    <row r="9832" spans="1:21" x14ac:dyDescent="0.25">
      <c r="A9832" t="s">
        <v>36815</v>
      </c>
      <c r="B9832">
        <v>1</v>
      </c>
      <c r="C9832" t="s">
        <v>78</v>
      </c>
      <c r="D9832" t="s">
        <v>104</v>
      </c>
      <c r="E9832" t="s">
        <v>36816</v>
      </c>
      <c r="F9832" t="s">
        <v>5012</v>
      </c>
      <c r="G9832" t="s">
        <v>72</v>
      </c>
      <c r="H9832" t="s">
        <v>129</v>
      </c>
      <c r="I9832" t="s">
        <v>22</v>
      </c>
      <c r="J9832" t="s">
        <v>141</v>
      </c>
      <c r="K9832" t="s">
        <v>36817</v>
      </c>
      <c r="L9832" t="s">
        <v>36818</v>
      </c>
      <c r="M9832">
        <v>3.2127777769999999</v>
      </c>
      <c r="N9832">
        <v>0</v>
      </c>
      <c r="O9832">
        <v>0</v>
      </c>
      <c r="P9832">
        <v>8</v>
      </c>
      <c r="Q9832">
        <v>26</v>
      </c>
      <c r="R9832">
        <v>0</v>
      </c>
      <c r="S9832">
        <v>0</v>
      </c>
      <c r="T9832">
        <v>25.702221999999999</v>
      </c>
      <c r="U9832">
        <v>83.532222000000004</v>
      </c>
    </row>
    <row r="9833" spans="1:21" x14ac:dyDescent="0.25">
      <c r="A9833" t="s">
        <v>36819</v>
      </c>
      <c r="B9833">
        <v>1</v>
      </c>
      <c r="C9833" t="s">
        <v>78</v>
      </c>
      <c r="D9833" t="s">
        <v>92</v>
      </c>
      <c r="E9833" t="s">
        <v>36820</v>
      </c>
      <c r="F9833" t="s">
        <v>4991</v>
      </c>
      <c r="G9833" t="s">
        <v>71</v>
      </c>
      <c r="H9833" t="s">
        <v>129</v>
      </c>
      <c r="I9833" t="s">
        <v>22</v>
      </c>
      <c r="J9833" t="s">
        <v>141</v>
      </c>
      <c r="K9833" t="s">
        <v>36821</v>
      </c>
      <c r="L9833" t="s">
        <v>36822</v>
      </c>
      <c r="M9833">
        <v>1.6755555550000001</v>
      </c>
      <c r="N9833">
        <v>0</v>
      </c>
      <c r="O9833">
        <v>0</v>
      </c>
      <c r="P9833">
        <v>0</v>
      </c>
      <c r="Q9833">
        <v>1</v>
      </c>
      <c r="R9833">
        <v>0</v>
      </c>
      <c r="S9833">
        <v>0</v>
      </c>
      <c r="T9833">
        <v>0</v>
      </c>
      <c r="U9833">
        <v>1.675556</v>
      </c>
    </row>
    <row r="9834" spans="1:21" x14ac:dyDescent="0.25">
      <c r="A9834" t="s">
        <v>36823</v>
      </c>
      <c r="B9834">
        <v>1</v>
      </c>
      <c r="C9834" t="s">
        <v>78</v>
      </c>
      <c r="D9834" t="s">
        <v>105</v>
      </c>
      <c r="E9834" t="s">
        <v>36824</v>
      </c>
      <c r="F9834" t="s">
        <v>4991</v>
      </c>
      <c r="G9834" t="s">
        <v>71</v>
      </c>
      <c r="H9834" t="s">
        <v>129</v>
      </c>
      <c r="I9834" t="s">
        <v>22</v>
      </c>
      <c r="J9834" t="s">
        <v>141</v>
      </c>
      <c r="K9834" t="s">
        <v>36825</v>
      </c>
      <c r="L9834" t="s">
        <v>36826</v>
      </c>
      <c r="M9834">
        <v>8.0633333329999992</v>
      </c>
      <c r="N9834">
        <v>0</v>
      </c>
      <c r="O9834">
        <v>0</v>
      </c>
      <c r="P9834">
        <v>0</v>
      </c>
      <c r="Q9834">
        <v>1</v>
      </c>
      <c r="R9834">
        <v>0</v>
      </c>
      <c r="S9834">
        <v>0</v>
      </c>
      <c r="T9834">
        <v>0</v>
      </c>
      <c r="U9834">
        <v>8.0633330000000001</v>
      </c>
    </row>
    <row r="9835" spans="1:21" x14ac:dyDescent="0.25">
      <c r="A9835" t="s">
        <v>36827</v>
      </c>
      <c r="B9835">
        <v>1</v>
      </c>
      <c r="C9835" t="s">
        <v>79</v>
      </c>
      <c r="D9835" t="s">
        <v>118</v>
      </c>
      <c r="E9835" t="s">
        <v>29950</v>
      </c>
      <c r="F9835" t="s">
        <v>140</v>
      </c>
      <c r="G9835" t="s">
        <v>72</v>
      </c>
      <c r="H9835" t="s">
        <v>129</v>
      </c>
      <c r="I9835" t="s">
        <v>22</v>
      </c>
      <c r="J9835" t="s">
        <v>141</v>
      </c>
      <c r="K9835" t="s">
        <v>36828</v>
      </c>
      <c r="L9835" t="s">
        <v>36829</v>
      </c>
      <c r="M9835">
        <v>0.68694444399999999</v>
      </c>
      <c r="N9835">
        <v>0</v>
      </c>
      <c r="O9835">
        <v>0</v>
      </c>
      <c r="P9835">
        <v>17</v>
      </c>
      <c r="Q9835">
        <v>440</v>
      </c>
      <c r="R9835">
        <v>0</v>
      </c>
      <c r="S9835">
        <v>0</v>
      </c>
      <c r="T9835">
        <v>11.678056</v>
      </c>
      <c r="U9835">
        <v>302.25555500000002</v>
      </c>
    </row>
    <row r="9836" spans="1:21" x14ac:dyDescent="0.25">
      <c r="A9836" t="s">
        <v>36830</v>
      </c>
      <c r="B9836">
        <v>1</v>
      </c>
      <c r="C9836" t="s">
        <v>79</v>
      </c>
      <c r="D9836" t="s">
        <v>123</v>
      </c>
      <c r="E9836" t="s">
        <v>36831</v>
      </c>
      <c r="F9836" t="s">
        <v>5012</v>
      </c>
      <c r="G9836" t="s">
        <v>72</v>
      </c>
      <c r="H9836" t="s">
        <v>129</v>
      </c>
      <c r="I9836" t="s">
        <v>22</v>
      </c>
      <c r="J9836" t="s">
        <v>141</v>
      </c>
      <c r="K9836" t="s">
        <v>36832</v>
      </c>
      <c r="L9836" t="s">
        <v>36833</v>
      </c>
      <c r="M9836">
        <v>5.9919444439999996</v>
      </c>
      <c r="N9836">
        <v>0</v>
      </c>
      <c r="O9836">
        <v>0</v>
      </c>
      <c r="P9836">
        <v>1</v>
      </c>
      <c r="Q9836">
        <v>141</v>
      </c>
      <c r="R9836">
        <v>0</v>
      </c>
      <c r="S9836">
        <v>0</v>
      </c>
      <c r="T9836">
        <v>5.9919440000000002</v>
      </c>
      <c r="U9836">
        <v>844.86416699999995</v>
      </c>
    </row>
    <row r="9837" spans="1:21" x14ac:dyDescent="0.25">
      <c r="A9837" t="s">
        <v>36834</v>
      </c>
      <c r="B9837">
        <v>1</v>
      </c>
      <c r="C9837" t="s">
        <v>79</v>
      </c>
      <c r="D9837" t="s">
        <v>123</v>
      </c>
      <c r="E9837" t="s">
        <v>36835</v>
      </c>
      <c r="F9837" t="s">
        <v>4986</v>
      </c>
      <c r="G9837" t="s">
        <v>71</v>
      </c>
      <c r="H9837" t="s">
        <v>129</v>
      </c>
      <c r="I9837" t="s">
        <v>22</v>
      </c>
      <c r="J9837" t="s">
        <v>141</v>
      </c>
      <c r="K9837" t="s">
        <v>36836</v>
      </c>
      <c r="L9837" t="s">
        <v>36837</v>
      </c>
      <c r="M9837">
        <v>1.5974999999999999</v>
      </c>
      <c r="N9837">
        <v>0</v>
      </c>
      <c r="O9837">
        <v>0</v>
      </c>
      <c r="P9837">
        <v>0</v>
      </c>
      <c r="Q9837">
        <v>54</v>
      </c>
      <c r="R9837">
        <v>0</v>
      </c>
      <c r="S9837">
        <v>0</v>
      </c>
      <c r="T9837">
        <v>0</v>
      </c>
      <c r="U9837">
        <v>86.265000000000001</v>
      </c>
    </row>
    <row r="9838" spans="1:21" x14ac:dyDescent="0.25">
      <c r="A9838" t="s">
        <v>36838</v>
      </c>
      <c r="B9838">
        <v>1</v>
      </c>
      <c r="C9838" t="s">
        <v>79</v>
      </c>
      <c r="D9838" t="s">
        <v>115</v>
      </c>
      <c r="E9838" t="s">
        <v>36839</v>
      </c>
      <c r="F9838" t="s">
        <v>5012</v>
      </c>
      <c r="G9838" t="s">
        <v>72</v>
      </c>
      <c r="H9838" t="s">
        <v>129</v>
      </c>
      <c r="I9838" t="s">
        <v>22</v>
      </c>
      <c r="J9838" t="s">
        <v>141</v>
      </c>
      <c r="K9838" t="s">
        <v>36840</v>
      </c>
      <c r="L9838" t="s">
        <v>36841</v>
      </c>
      <c r="M9838">
        <v>2.8488888879999998</v>
      </c>
      <c r="N9838">
        <v>0</v>
      </c>
      <c r="O9838">
        <v>0</v>
      </c>
      <c r="P9838">
        <v>3</v>
      </c>
      <c r="Q9838">
        <v>0</v>
      </c>
      <c r="R9838">
        <v>0</v>
      </c>
      <c r="S9838">
        <v>0</v>
      </c>
      <c r="T9838">
        <v>8.5466669999999993</v>
      </c>
      <c r="U9838">
        <v>0</v>
      </c>
    </row>
    <row r="9839" spans="1:21" x14ac:dyDescent="0.25">
      <c r="A9839" t="s">
        <v>36842</v>
      </c>
      <c r="B9839">
        <v>1</v>
      </c>
      <c r="C9839" t="s">
        <v>79</v>
      </c>
      <c r="D9839" t="s">
        <v>109</v>
      </c>
      <c r="E9839" t="s">
        <v>2818</v>
      </c>
      <c r="F9839" t="s">
        <v>140</v>
      </c>
      <c r="G9839" t="s">
        <v>72</v>
      </c>
      <c r="H9839" t="s">
        <v>129</v>
      </c>
      <c r="I9839" t="s">
        <v>22</v>
      </c>
      <c r="J9839" t="s">
        <v>141</v>
      </c>
      <c r="K9839" t="s">
        <v>36843</v>
      </c>
      <c r="L9839" t="s">
        <v>36844</v>
      </c>
      <c r="M9839">
        <v>0.11388888799999999</v>
      </c>
      <c r="N9839">
        <v>0</v>
      </c>
      <c r="O9839">
        <v>0</v>
      </c>
      <c r="P9839">
        <v>1</v>
      </c>
      <c r="Q9839">
        <v>33</v>
      </c>
      <c r="R9839">
        <v>0</v>
      </c>
      <c r="S9839">
        <v>0</v>
      </c>
      <c r="T9839">
        <v>0.113889</v>
      </c>
      <c r="U9839">
        <v>3.7583329999999999</v>
      </c>
    </row>
    <row r="9840" spans="1:21" x14ac:dyDescent="0.25">
      <c r="A9840" t="s">
        <v>36845</v>
      </c>
      <c r="B9840">
        <v>1</v>
      </c>
      <c r="C9840" t="s">
        <v>79</v>
      </c>
      <c r="D9840" t="s">
        <v>109</v>
      </c>
      <c r="E9840" t="s">
        <v>36846</v>
      </c>
      <c r="F9840" t="s">
        <v>4991</v>
      </c>
      <c r="G9840" t="s">
        <v>71</v>
      </c>
      <c r="H9840" t="s">
        <v>129</v>
      </c>
      <c r="I9840" t="s">
        <v>22</v>
      </c>
      <c r="J9840" t="s">
        <v>141</v>
      </c>
      <c r="K9840" t="s">
        <v>36847</v>
      </c>
      <c r="L9840" t="s">
        <v>36848</v>
      </c>
      <c r="M9840">
        <v>9.261111111</v>
      </c>
      <c r="N9840">
        <v>0</v>
      </c>
      <c r="O9840">
        <v>0</v>
      </c>
      <c r="P9840">
        <v>0</v>
      </c>
      <c r="Q9840">
        <v>1</v>
      </c>
      <c r="R9840">
        <v>0</v>
      </c>
      <c r="S9840">
        <v>0</v>
      </c>
      <c r="T9840">
        <v>0</v>
      </c>
      <c r="U9840">
        <v>9.2611109999999996</v>
      </c>
    </row>
    <row r="9841" spans="1:21" x14ac:dyDescent="0.25">
      <c r="A9841" t="s">
        <v>36849</v>
      </c>
      <c r="B9841">
        <v>1</v>
      </c>
      <c r="C9841" t="s">
        <v>78</v>
      </c>
      <c r="D9841" t="s">
        <v>107</v>
      </c>
      <c r="E9841" t="s">
        <v>36850</v>
      </c>
      <c r="F9841" t="s">
        <v>4991</v>
      </c>
      <c r="G9841" t="s">
        <v>71</v>
      </c>
      <c r="H9841" t="s">
        <v>129</v>
      </c>
      <c r="I9841" t="s">
        <v>22</v>
      </c>
      <c r="J9841" t="s">
        <v>141</v>
      </c>
      <c r="K9841" t="s">
        <v>36851</v>
      </c>
      <c r="L9841" t="s">
        <v>36852</v>
      </c>
      <c r="M9841">
        <v>1.727777777</v>
      </c>
      <c r="N9841">
        <v>0</v>
      </c>
      <c r="O9841">
        <v>2</v>
      </c>
      <c r="P9841">
        <v>0</v>
      </c>
      <c r="Q9841">
        <v>0</v>
      </c>
      <c r="R9841">
        <v>0</v>
      </c>
      <c r="S9841">
        <v>3.4555560000000001</v>
      </c>
      <c r="T9841">
        <v>0</v>
      </c>
      <c r="U9841">
        <v>0</v>
      </c>
    </row>
    <row r="9842" spans="1:21" x14ac:dyDescent="0.25">
      <c r="A9842" t="s">
        <v>36853</v>
      </c>
      <c r="B9842">
        <v>1</v>
      </c>
      <c r="C9842" t="s">
        <v>78</v>
      </c>
      <c r="D9842" t="s">
        <v>91</v>
      </c>
      <c r="E9842" t="s">
        <v>36854</v>
      </c>
      <c r="F9842" t="s">
        <v>4986</v>
      </c>
      <c r="G9842" t="s">
        <v>71</v>
      </c>
      <c r="H9842" t="s">
        <v>129</v>
      </c>
      <c r="I9842" t="s">
        <v>22</v>
      </c>
      <c r="J9842" t="s">
        <v>141</v>
      </c>
      <c r="K9842" t="s">
        <v>36855</v>
      </c>
      <c r="L9842" t="s">
        <v>36856</v>
      </c>
      <c r="M9842">
        <v>1.0094444440000001</v>
      </c>
      <c r="N9842">
        <v>0</v>
      </c>
      <c r="O9842">
        <v>0</v>
      </c>
      <c r="P9842">
        <v>0</v>
      </c>
      <c r="Q9842">
        <v>12</v>
      </c>
      <c r="R9842">
        <v>0</v>
      </c>
      <c r="S9842">
        <v>0</v>
      </c>
      <c r="T9842">
        <v>0</v>
      </c>
      <c r="U9842">
        <v>12.113333000000001</v>
      </c>
    </row>
    <row r="9843" spans="1:21" x14ac:dyDescent="0.25">
      <c r="A9843" t="s">
        <v>36857</v>
      </c>
      <c r="B9843">
        <v>1</v>
      </c>
      <c r="C9843" t="s">
        <v>78</v>
      </c>
      <c r="D9843" t="s">
        <v>91</v>
      </c>
      <c r="E9843" t="s">
        <v>36858</v>
      </c>
      <c r="F9843" t="s">
        <v>4991</v>
      </c>
      <c r="G9843" t="s">
        <v>71</v>
      </c>
      <c r="H9843" t="s">
        <v>129</v>
      </c>
      <c r="I9843" t="s">
        <v>22</v>
      </c>
      <c r="J9843" t="s">
        <v>141</v>
      </c>
      <c r="K9843" t="s">
        <v>36859</v>
      </c>
      <c r="L9843" t="s">
        <v>36860</v>
      </c>
      <c r="M9843">
        <v>1.104166666</v>
      </c>
      <c r="N9843">
        <v>0</v>
      </c>
      <c r="O9843">
        <v>0</v>
      </c>
      <c r="P9843">
        <v>0</v>
      </c>
      <c r="Q9843">
        <v>1</v>
      </c>
      <c r="R9843">
        <v>0</v>
      </c>
      <c r="S9843">
        <v>0</v>
      </c>
      <c r="T9843">
        <v>0</v>
      </c>
      <c r="U9843">
        <v>1.1041669999999999</v>
      </c>
    </row>
    <row r="9844" spans="1:21" x14ac:dyDescent="0.25">
      <c r="A9844" t="s">
        <v>36861</v>
      </c>
      <c r="B9844">
        <v>1</v>
      </c>
      <c r="C9844" t="s">
        <v>79</v>
      </c>
      <c r="D9844" t="s">
        <v>120</v>
      </c>
      <c r="E9844" t="s">
        <v>36862</v>
      </c>
      <c r="F9844" t="s">
        <v>6456</v>
      </c>
      <c r="G9844" t="s">
        <v>72</v>
      </c>
      <c r="H9844" t="s">
        <v>129</v>
      </c>
      <c r="I9844" t="s">
        <v>22</v>
      </c>
      <c r="J9844" t="s">
        <v>141</v>
      </c>
      <c r="K9844" t="s">
        <v>36863</v>
      </c>
      <c r="L9844" t="s">
        <v>36864</v>
      </c>
      <c r="M9844">
        <v>4.5280555549999999</v>
      </c>
      <c r="N9844">
        <v>1</v>
      </c>
      <c r="O9844">
        <v>169</v>
      </c>
      <c r="P9844">
        <v>0</v>
      </c>
      <c r="Q9844">
        <v>0</v>
      </c>
      <c r="R9844">
        <v>4.5280560000000003</v>
      </c>
      <c r="S9844">
        <v>765.24138900000003</v>
      </c>
      <c r="T9844">
        <v>0</v>
      </c>
      <c r="U9844">
        <v>0</v>
      </c>
    </row>
    <row r="9845" spans="1:21" x14ac:dyDescent="0.25">
      <c r="A9845" t="s">
        <v>36865</v>
      </c>
      <c r="B9845">
        <v>1</v>
      </c>
      <c r="C9845" t="s">
        <v>78</v>
      </c>
      <c r="D9845" t="s">
        <v>108</v>
      </c>
      <c r="E9845" t="s">
        <v>36866</v>
      </c>
      <c r="F9845" t="s">
        <v>5012</v>
      </c>
      <c r="G9845" t="s">
        <v>72</v>
      </c>
      <c r="H9845" t="s">
        <v>129</v>
      </c>
      <c r="I9845" t="s">
        <v>22</v>
      </c>
      <c r="J9845" t="s">
        <v>141</v>
      </c>
      <c r="K9845" t="s">
        <v>36867</v>
      </c>
      <c r="L9845" t="s">
        <v>36868</v>
      </c>
      <c r="M9845">
        <v>1.1841666660000001</v>
      </c>
      <c r="N9845">
        <v>0</v>
      </c>
      <c r="O9845">
        <v>0</v>
      </c>
      <c r="P9845">
        <v>1</v>
      </c>
      <c r="Q9845">
        <v>41</v>
      </c>
      <c r="R9845">
        <v>0</v>
      </c>
      <c r="S9845">
        <v>0</v>
      </c>
      <c r="T9845">
        <v>1.184167</v>
      </c>
      <c r="U9845">
        <v>48.550832999999997</v>
      </c>
    </row>
    <row r="9846" spans="1:21" x14ac:dyDescent="0.25">
      <c r="A9846" t="s">
        <v>36869</v>
      </c>
      <c r="B9846">
        <v>1</v>
      </c>
      <c r="C9846" t="s">
        <v>78</v>
      </c>
      <c r="D9846" t="s">
        <v>108</v>
      </c>
      <c r="E9846" t="s">
        <v>36870</v>
      </c>
      <c r="F9846" t="s">
        <v>5012</v>
      </c>
      <c r="G9846" t="s">
        <v>72</v>
      </c>
      <c r="H9846" t="s">
        <v>129</v>
      </c>
      <c r="I9846" t="s">
        <v>22</v>
      </c>
      <c r="J9846" t="s">
        <v>141</v>
      </c>
      <c r="K9846" t="s">
        <v>36871</v>
      </c>
      <c r="L9846" t="s">
        <v>36872</v>
      </c>
      <c r="M9846">
        <v>3.2022222220000001</v>
      </c>
      <c r="N9846">
        <v>0</v>
      </c>
      <c r="O9846">
        <v>0</v>
      </c>
      <c r="P9846">
        <v>17</v>
      </c>
      <c r="Q9846">
        <v>55</v>
      </c>
      <c r="R9846">
        <v>0</v>
      </c>
      <c r="S9846">
        <v>0</v>
      </c>
      <c r="T9846">
        <v>54.437778000000002</v>
      </c>
      <c r="U9846">
        <v>176.12222199999999</v>
      </c>
    </row>
    <row r="9847" spans="1:21" x14ac:dyDescent="0.25">
      <c r="A9847" t="s">
        <v>36873</v>
      </c>
      <c r="B9847">
        <v>1</v>
      </c>
      <c r="C9847" t="s">
        <v>78</v>
      </c>
      <c r="D9847" t="s">
        <v>108</v>
      </c>
      <c r="E9847" t="s">
        <v>36874</v>
      </c>
      <c r="F9847" t="s">
        <v>5012</v>
      </c>
      <c r="G9847" t="s">
        <v>72</v>
      </c>
      <c r="H9847" t="s">
        <v>129</v>
      </c>
      <c r="I9847" t="s">
        <v>22</v>
      </c>
      <c r="J9847" t="s">
        <v>141</v>
      </c>
      <c r="K9847" t="s">
        <v>36875</v>
      </c>
      <c r="L9847" t="s">
        <v>36876</v>
      </c>
      <c r="M9847">
        <v>1.2833333330000001</v>
      </c>
      <c r="N9847">
        <v>0</v>
      </c>
      <c r="O9847">
        <v>0</v>
      </c>
      <c r="P9847">
        <v>1</v>
      </c>
      <c r="Q9847">
        <v>57</v>
      </c>
      <c r="R9847">
        <v>0</v>
      </c>
      <c r="S9847">
        <v>0</v>
      </c>
      <c r="T9847">
        <v>1.2833330000000001</v>
      </c>
      <c r="U9847">
        <v>73.150000000000006</v>
      </c>
    </row>
    <row r="9848" spans="1:21" x14ac:dyDescent="0.25">
      <c r="A9848" t="s">
        <v>36877</v>
      </c>
      <c r="B9848">
        <v>1</v>
      </c>
      <c r="C9848" t="s">
        <v>78</v>
      </c>
      <c r="D9848" t="s">
        <v>108</v>
      </c>
      <c r="E9848" t="s">
        <v>36870</v>
      </c>
      <c r="F9848" t="s">
        <v>177</v>
      </c>
      <c r="G9848" t="s">
        <v>72</v>
      </c>
      <c r="H9848" t="s">
        <v>129</v>
      </c>
      <c r="I9848" t="s">
        <v>22</v>
      </c>
      <c r="J9848" t="s">
        <v>130</v>
      </c>
      <c r="K9848" t="s">
        <v>36878</v>
      </c>
      <c r="L9848" t="s">
        <v>36879</v>
      </c>
      <c r="M9848">
        <v>5.715833333</v>
      </c>
      <c r="N9848">
        <v>0</v>
      </c>
      <c r="O9848">
        <v>0</v>
      </c>
      <c r="P9848">
        <v>17</v>
      </c>
      <c r="Q9848">
        <v>55</v>
      </c>
      <c r="R9848">
        <v>0</v>
      </c>
      <c r="S9848">
        <v>0</v>
      </c>
      <c r="T9848">
        <v>97.169167000000002</v>
      </c>
      <c r="U9848">
        <v>314.370833</v>
      </c>
    </row>
    <row r="9849" spans="1:21" x14ac:dyDescent="0.25">
      <c r="A9849" t="s">
        <v>36880</v>
      </c>
      <c r="B9849">
        <v>1</v>
      </c>
      <c r="C9849" t="s">
        <v>78</v>
      </c>
      <c r="D9849" t="s">
        <v>108</v>
      </c>
      <c r="E9849" t="s">
        <v>36870</v>
      </c>
      <c r="F9849" t="s">
        <v>177</v>
      </c>
      <c r="G9849" t="s">
        <v>72</v>
      </c>
      <c r="H9849" t="s">
        <v>129</v>
      </c>
      <c r="I9849" t="s">
        <v>22</v>
      </c>
      <c r="J9849" t="s">
        <v>130</v>
      </c>
      <c r="K9849" t="s">
        <v>9961</v>
      </c>
      <c r="L9849" t="s">
        <v>36881</v>
      </c>
      <c r="M9849">
        <v>5.5936111110000004</v>
      </c>
      <c r="N9849">
        <v>0</v>
      </c>
      <c r="O9849">
        <v>0</v>
      </c>
      <c r="P9849">
        <v>17</v>
      </c>
      <c r="Q9849">
        <v>55</v>
      </c>
      <c r="R9849">
        <v>0</v>
      </c>
      <c r="S9849">
        <v>0</v>
      </c>
      <c r="T9849">
        <v>95.091389000000007</v>
      </c>
      <c r="U9849">
        <v>307.64861100000002</v>
      </c>
    </row>
    <row r="9850" spans="1:21" x14ac:dyDescent="0.25">
      <c r="A9850" t="s">
        <v>36882</v>
      </c>
      <c r="B9850">
        <v>1</v>
      </c>
      <c r="C9850" t="s">
        <v>78</v>
      </c>
      <c r="D9850" t="s">
        <v>108</v>
      </c>
      <c r="E9850" t="s">
        <v>36866</v>
      </c>
      <c r="F9850" t="s">
        <v>5012</v>
      </c>
      <c r="G9850" t="s">
        <v>72</v>
      </c>
      <c r="H9850" t="s">
        <v>129</v>
      </c>
      <c r="I9850" t="s">
        <v>22</v>
      </c>
      <c r="J9850" t="s">
        <v>141</v>
      </c>
      <c r="K9850" t="s">
        <v>36883</v>
      </c>
      <c r="L9850" t="s">
        <v>36884</v>
      </c>
      <c r="M9850">
        <v>1.270277777</v>
      </c>
      <c r="N9850">
        <v>0</v>
      </c>
      <c r="O9850">
        <v>0</v>
      </c>
      <c r="P9850">
        <v>1</v>
      </c>
      <c r="Q9850">
        <v>41</v>
      </c>
      <c r="R9850">
        <v>0</v>
      </c>
      <c r="S9850">
        <v>0</v>
      </c>
      <c r="T9850">
        <v>1.270278</v>
      </c>
      <c r="U9850">
        <v>52.081389000000001</v>
      </c>
    </row>
    <row r="9851" spans="1:21" x14ac:dyDescent="0.25">
      <c r="A9851" t="s">
        <v>36885</v>
      </c>
      <c r="B9851">
        <v>1</v>
      </c>
      <c r="C9851" t="s">
        <v>78</v>
      </c>
      <c r="D9851" t="s">
        <v>108</v>
      </c>
      <c r="E9851" t="s">
        <v>36870</v>
      </c>
      <c r="F9851" t="s">
        <v>3423</v>
      </c>
      <c r="G9851" t="s">
        <v>72</v>
      </c>
      <c r="H9851" t="s">
        <v>129</v>
      </c>
      <c r="I9851" t="s">
        <v>22</v>
      </c>
      <c r="J9851" t="s">
        <v>141</v>
      </c>
      <c r="K9851" t="s">
        <v>36886</v>
      </c>
      <c r="L9851" t="s">
        <v>36887</v>
      </c>
      <c r="M9851">
        <v>3.3705555550000001</v>
      </c>
      <c r="N9851">
        <v>0</v>
      </c>
      <c r="O9851">
        <v>0</v>
      </c>
      <c r="P9851">
        <v>17</v>
      </c>
      <c r="Q9851">
        <v>55</v>
      </c>
      <c r="R9851">
        <v>0</v>
      </c>
      <c r="S9851">
        <v>0</v>
      </c>
      <c r="T9851">
        <v>57.299444000000001</v>
      </c>
      <c r="U9851">
        <v>185.38055600000001</v>
      </c>
    </row>
    <row r="9852" spans="1:21" x14ac:dyDescent="0.25">
      <c r="A9852" t="s">
        <v>36888</v>
      </c>
      <c r="B9852">
        <v>1</v>
      </c>
      <c r="C9852" t="s">
        <v>78</v>
      </c>
      <c r="D9852" t="s">
        <v>95</v>
      </c>
      <c r="E9852" t="s">
        <v>36889</v>
      </c>
      <c r="F9852" t="s">
        <v>5417</v>
      </c>
      <c r="G9852" t="s">
        <v>71</v>
      </c>
      <c r="H9852" t="s">
        <v>129</v>
      </c>
      <c r="I9852" t="s">
        <v>22</v>
      </c>
      <c r="J9852" t="s">
        <v>141</v>
      </c>
      <c r="K9852" t="s">
        <v>36890</v>
      </c>
      <c r="L9852" t="s">
        <v>36891</v>
      </c>
      <c r="M9852">
        <v>0.66749999999999998</v>
      </c>
      <c r="N9852">
        <v>0</v>
      </c>
      <c r="O9852">
        <v>0</v>
      </c>
      <c r="P9852">
        <v>0</v>
      </c>
      <c r="Q9852">
        <v>1</v>
      </c>
      <c r="R9852">
        <v>0</v>
      </c>
      <c r="S9852">
        <v>0</v>
      </c>
      <c r="T9852">
        <v>0</v>
      </c>
      <c r="U9852">
        <v>0.66749999999999998</v>
      </c>
    </row>
    <row r="9853" spans="1:21" x14ac:dyDescent="0.25">
      <c r="A9853" t="s">
        <v>36892</v>
      </c>
      <c r="B9853">
        <v>1</v>
      </c>
      <c r="C9853" t="s">
        <v>79</v>
      </c>
      <c r="D9853" t="s">
        <v>112</v>
      </c>
      <c r="E9853" t="s">
        <v>36893</v>
      </c>
      <c r="F9853" t="s">
        <v>5012</v>
      </c>
      <c r="G9853" t="s">
        <v>72</v>
      </c>
      <c r="H9853" t="s">
        <v>129</v>
      </c>
      <c r="I9853" t="s">
        <v>22</v>
      </c>
      <c r="J9853" t="s">
        <v>141</v>
      </c>
      <c r="K9853" t="s">
        <v>36894</v>
      </c>
      <c r="L9853" t="s">
        <v>36895</v>
      </c>
      <c r="M9853">
        <v>2.119722222</v>
      </c>
      <c r="N9853">
        <v>0</v>
      </c>
      <c r="O9853">
        <v>0</v>
      </c>
      <c r="P9853">
        <v>2</v>
      </c>
      <c r="Q9853">
        <v>20</v>
      </c>
      <c r="R9853">
        <v>0</v>
      </c>
      <c r="S9853">
        <v>0</v>
      </c>
      <c r="T9853">
        <v>4.2394439999999998</v>
      </c>
      <c r="U9853">
        <v>42.394444</v>
      </c>
    </row>
    <row r="9854" spans="1:21" x14ac:dyDescent="0.25">
      <c r="A9854" t="s">
        <v>36896</v>
      </c>
      <c r="B9854">
        <v>1</v>
      </c>
      <c r="C9854" t="s">
        <v>78</v>
      </c>
      <c r="D9854" t="s">
        <v>98</v>
      </c>
      <c r="E9854" t="s">
        <v>36897</v>
      </c>
      <c r="F9854" t="s">
        <v>5417</v>
      </c>
      <c r="G9854" t="s">
        <v>71</v>
      </c>
      <c r="H9854" t="s">
        <v>129</v>
      </c>
      <c r="I9854" t="s">
        <v>22</v>
      </c>
      <c r="J9854" t="s">
        <v>141</v>
      </c>
      <c r="K9854" t="s">
        <v>36898</v>
      </c>
      <c r="L9854" t="s">
        <v>36899</v>
      </c>
      <c r="M9854">
        <v>0.60305555499999997</v>
      </c>
      <c r="N9854">
        <v>0</v>
      </c>
      <c r="O9854">
        <v>2</v>
      </c>
      <c r="P9854">
        <v>0</v>
      </c>
      <c r="Q9854">
        <v>0</v>
      </c>
      <c r="R9854">
        <v>0</v>
      </c>
      <c r="S9854">
        <v>1.2061109999999999</v>
      </c>
      <c r="T9854">
        <v>0</v>
      </c>
      <c r="U9854">
        <v>0</v>
      </c>
    </row>
    <row r="9855" spans="1:21" x14ac:dyDescent="0.25">
      <c r="A9855" t="s">
        <v>36900</v>
      </c>
      <c r="B9855">
        <v>1</v>
      </c>
      <c r="C9855" t="s">
        <v>78</v>
      </c>
      <c r="D9855" t="s">
        <v>103</v>
      </c>
      <c r="E9855" t="s">
        <v>36901</v>
      </c>
      <c r="F9855" t="s">
        <v>4991</v>
      </c>
      <c r="G9855" t="s">
        <v>71</v>
      </c>
      <c r="H9855" t="s">
        <v>129</v>
      </c>
      <c r="I9855" t="s">
        <v>22</v>
      </c>
      <c r="J9855" t="s">
        <v>141</v>
      </c>
      <c r="K9855" t="s">
        <v>36902</v>
      </c>
      <c r="L9855" t="s">
        <v>36903</v>
      </c>
      <c r="M9855">
        <v>8.5666666659999997</v>
      </c>
      <c r="N9855">
        <v>0</v>
      </c>
      <c r="O9855">
        <v>0</v>
      </c>
      <c r="P9855">
        <v>0</v>
      </c>
      <c r="Q9855">
        <v>1</v>
      </c>
      <c r="R9855">
        <v>0</v>
      </c>
      <c r="S9855">
        <v>0</v>
      </c>
      <c r="T9855">
        <v>0</v>
      </c>
      <c r="U9855">
        <v>8.5666670000000007</v>
      </c>
    </row>
    <row r="9856" spans="1:21" x14ac:dyDescent="0.25">
      <c r="A9856" t="s">
        <v>36904</v>
      </c>
      <c r="B9856">
        <v>1</v>
      </c>
      <c r="C9856" t="s">
        <v>78</v>
      </c>
      <c r="D9856" t="s">
        <v>103</v>
      </c>
      <c r="E9856" t="s">
        <v>36905</v>
      </c>
      <c r="F9856" t="s">
        <v>2199</v>
      </c>
      <c r="G9856" t="s">
        <v>71</v>
      </c>
      <c r="H9856" t="s">
        <v>129</v>
      </c>
      <c r="I9856" t="s">
        <v>24</v>
      </c>
      <c r="J9856" t="s">
        <v>141</v>
      </c>
      <c r="K9856" t="s">
        <v>36906</v>
      </c>
      <c r="L9856" t="s">
        <v>36907</v>
      </c>
      <c r="M9856">
        <v>3.4063888879999999</v>
      </c>
      <c r="N9856">
        <v>0</v>
      </c>
      <c r="O9856">
        <v>0</v>
      </c>
      <c r="P9856">
        <v>0</v>
      </c>
      <c r="Q9856">
        <v>1</v>
      </c>
      <c r="R9856">
        <v>0</v>
      </c>
      <c r="S9856">
        <v>0</v>
      </c>
      <c r="T9856">
        <v>0</v>
      </c>
      <c r="U9856">
        <v>3.4063889999999999</v>
      </c>
    </row>
    <row r="9857" spans="1:21" x14ac:dyDescent="0.25">
      <c r="A9857" t="s">
        <v>36908</v>
      </c>
      <c r="B9857">
        <v>1</v>
      </c>
      <c r="C9857" t="s">
        <v>79</v>
      </c>
      <c r="D9857" t="s">
        <v>113</v>
      </c>
      <c r="E9857" t="s">
        <v>36909</v>
      </c>
      <c r="F9857" t="s">
        <v>5012</v>
      </c>
      <c r="G9857" t="s">
        <v>72</v>
      </c>
      <c r="H9857" t="s">
        <v>129</v>
      </c>
      <c r="I9857" t="s">
        <v>22</v>
      </c>
      <c r="J9857" t="s">
        <v>141</v>
      </c>
      <c r="K9857" t="s">
        <v>36910</v>
      </c>
      <c r="L9857" t="s">
        <v>36911</v>
      </c>
      <c r="M9857">
        <v>2.4227777769999999</v>
      </c>
      <c r="N9857">
        <v>0</v>
      </c>
      <c r="O9857">
        <v>56</v>
      </c>
      <c r="P9857">
        <v>1</v>
      </c>
      <c r="Q9857">
        <v>0</v>
      </c>
      <c r="R9857">
        <v>0</v>
      </c>
      <c r="S9857">
        <v>135.675556</v>
      </c>
      <c r="T9857">
        <v>2.4227780000000001</v>
      </c>
      <c r="U9857">
        <v>0</v>
      </c>
    </row>
    <row r="9858" spans="1:21" x14ac:dyDescent="0.25">
      <c r="A9858" t="s">
        <v>36912</v>
      </c>
      <c r="B9858">
        <v>1</v>
      </c>
      <c r="C9858" t="s">
        <v>79</v>
      </c>
      <c r="D9858" t="s">
        <v>112</v>
      </c>
      <c r="E9858" t="s">
        <v>36913</v>
      </c>
      <c r="F9858" t="s">
        <v>5029</v>
      </c>
      <c r="G9858" t="s">
        <v>71</v>
      </c>
      <c r="H9858" t="s">
        <v>129</v>
      </c>
      <c r="I9858" t="s">
        <v>22</v>
      </c>
      <c r="J9858" t="s">
        <v>141</v>
      </c>
      <c r="K9858" t="s">
        <v>36914</v>
      </c>
      <c r="L9858" t="s">
        <v>36915</v>
      </c>
      <c r="M9858">
        <v>2.610833333</v>
      </c>
      <c r="N9858">
        <v>0</v>
      </c>
      <c r="O9858">
        <v>0</v>
      </c>
      <c r="P9858">
        <v>0</v>
      </c>
      <c r="Q9858">
        <v>10</v>
      </c>
      <c r="R9858">
        <v>0</v>
      </c>
      <c r="S9858">
        <v>0</v>
      </c>
      <c r="T9858">
        <v>0</v>
      </c>
      <c r="U9858">
        <v>26.108332999999998</v>
      </c>
    </row>
    <row r="9859" spans="1:21" x14ac:dyDescent="0.25">
      <c r="A9859" t="s">
        <v>36916</v>
      </c>
      <c r="B9859">
        <v>1</v>
      </c>
      <c r="C9859" t="s">
        <v>79</v>
      </c>
      <c r="D9859" t="s">
        <v>112</v>
      </c>
      <c r="E9859" t="s">
        <v>36917</v>
      </c>
      <c r="F9859" t="s">
        <v>4986</v>
      </c>
      <c r="G9859" t="s">
        <v>71</v>
      </c>
      <c r="H9859" t="s">
        <v>129</v>
      </c>
      <c r="I9859" t="s">
        <v>22</v>
      </c>
      <c r="J9859" t="s">
        <v>141</v>
      </c>
      <c r="K9859" t="s">
        <v>36918</v>
      </c>
      <c r="L9859" t="s">
        <v>36919</v>
      </c>
      <c r="M9859">
        <v>2.3824999999999998</v>
      </c>
      <c r="N9859">
        <v>0</v>
      </c>
      <c r="O9859">
        <v>0</v>
      </c>
      <c r="P9859">
        <v>0</v>
      </c>
      <c r="Q9859">
        <v>19</v>
      </c>
      <c r="R9859">
        <v>0</v>
      </c>
      <c r="S9859">
        <v>0</v>
      </c>
      <c r="T9859">
        <v>0</v>
      </c>
      <c r="U9859">
        <v>45.267499999999998</v>
      </c>
    </row>
    <row r="9860" spans="1:21" x14ac:dyDescent="0.25">
      <c r="A9860" t="s">
        <v>36920</v>
      </c>
      <c r="B9860">
        <v>1</v>
      </c>
      <c r="C9860" t="s">
        <v>79</v>
      </c>
      <c r="D9860" t="s">
        <v>112</v>
      </c>
      <c r="E9860" t="s">
        <v>36917</v>
      </c>
      <c r="F9860" t="s">
        <v>4986</v>
      </c>
      <c r="G9860" t="s">
        <v>71</v>
      </c>
      <c r="H9860" t="s">
        <v>129</v>
      </c>
      <c r="I9860" t="s">
        <v>22</v>
      </c>
      <c r="J9860" t="s">
        <v>141</v>
      </c>
      <c r="K9860" t="s">
        <v>36921</v>
      </c>
      <c r="L9860" t="s">
        <v>36922</v>
      </c>
      <c r="M9860">
        <v>1.044444444</v>
      </c>
      <c r="N9860">
        <v>0</v>
      </c>
      <c r="O9860">
        <v>0</v>
      </c>
      <c r="P9860">
        <v>0</v>
      </c>
      <c r="Q9860">
        <v>19</v>
      </c>
      <c r="R9860">
        <v>0</v>
      </c>
      <c r="S9860">
        <v>0</v>
      </c>
      <c r="T9860">
        <v>0</v>
      </c>
      <c r="U9860">
        <v>19.844443999999999</v>
      </c>
    </row>
    <row r="9861" spans="1:21" x14ac:dyDescent="0.25">
      <c r="A9861" t="s">
        <v>36923</v>
      </c>
      <c r="B9861">
        <v>1</v>
      </c>
      <c r="C9861" t="s">
        <v>79</v>
      </c>
      <c r="D9861" t="s">
        <v>111</v>
      </c>
      <c r="E9861" t="s">
        <v>36924</v>
      </c>
      <c r="F9861" t="s">
        <v>4986</v>
      </c>
      <c r="G9861" t="s">
        <v>71</v>
      </c>
      <c r="H9861" t="s">
        <v>129</v>
      </c>
      <c r="I9861" t="s">
        <v>22</v>
      </c>
      <c r="J9861" t="s">
        <v>141</v>
      </c>
      <c r="K9861" t="s">
        <v>36925</v>
      </c>
      <c r="L9861" t="s">
        <v>36926</v>
      </c>
      <c r="M9861">
        <v>0.36611111099999999</v>
      </c>
      <c r="N9861">
        <v>0</v>
      </c>
      <c r="O9861">
        <v>0</v>
      </c>
      <c r="P9861">
        <v>0</v>
      </c>
      <c r="Q9861">
        <v>3</v>
      </c>
      <c r="R9861">
        <v>0</v>
      </c>
      <c r="S9861">
        <v>0</v>
      </c>
      <c r="T9861">
        <v>0</v>
      </c>
      <c r="U9861">
        <v>1.098333</v>
      </c>
    </row>
    <row r="9862" spans="1:21" x14ac:dyDescent="0.25">
      <c r="A9862" t="s">
        <v>36927</v>
      </c>
      <c r="B9862">
        <v>1</v>
      </c>
      <c r="C9862" t="s">
        <v>78</v>
      </c>
      <c r="D9862" t="s">
        <v>97</v>
      </c>
      <c r="E9862" t="s">
        <v>36928</v>
      </c>
      <c r="F9862" t="s">
        <v>4991</v>
      </c>
      <c r="G9862" t="s">
        <v>71</v>
      </c>
      <c r="H9862" t="s">
        <v>129</v>
      </c>
      <c r="I9862" t="s">
        <v>22</v>
      </c>
      <c r="J9862" t="s">
        <v>141</v>
      </c>
      <c r="K9862" t="s">
        <v>36929</v>
      </c>
      <c r="L9862" t="s">
        <v>36930</v>
      </c>
      <c r="M9862">
        <v>8.5663888880000005</v>
      </c>
      <c r="N9862">
        <v>0</v>
      </c>
      <c r="O9862">
        <v>0</v>
      </c>
      <c r="P9862">
        <v>0</v>
      </c>
      <c r="Q9862">
        <v>1</v>
      </c>
      <c r="R9862">
        <v>0</v>
      </c>
      <c r="S9862">
        <v>0</v>
      </c>
      <c r="T9862">
        <v>0</v>
      </c>
      <c r="U9862">
        <v>8.5663889999999991</v>
      </c>
    </row>
    <row r="9863" spans="1:21" x14ac:dyDescent="0.25">
      <c r="A9863" t="s">
        <v>36931</v>
      </c>
      <c r="B9863">
        <v>1</v>
      </c>
      <c r="C9863" t="s">
        <v>78</v>
      </c>
      <c r="D9863" t="s">
        <v>97</v>
      </c>
      <c r="E9863" t="s">
        <v>36932</v>
      </c>
      <c r="F9863" t="s">
        <v>5029</v>
      </c>
      <c r="G9863" t="s">
        <v>71</v>
      </c>
      <c r="H9863" t="s">
        <v>129</v>
      </c>
      <c r="I9863" t="s">
        <v>22</v>
      </c>
      <c r="J9863" t="s">
        <v>141</v>
      </c>
      <c r="K9863" t="s">
        <v>36933</v>
      </c>
      <c r="L9863" t="s">
        <v>36934</v>
      </c>
      <c r="M9863">
        <v>3.5188888880000002</v>
      </c>
      <c r="N9863">
        <v>0</v>
      </c>
      <c r="O9863">
        <v>0</v>
      </c>
      <c r="P9863">
        <v>0</v>
      </c>
      <c r="Q9863">
        <v>42</v>
      </c>
      <c r="R9863">
        <v>0</v>
      </c>
      <c r="S9863">
        <v>0</v>
      </c>
      <c r="T9863">
        <v>0</v>
      </c>
      <c r="U9863">
        <v>147.79333299999999</v>
      </c>
    </row>
    <row r="9864" spans="1:21" x14ac:dyDescent="0.25">
      <c r="A9864" t="s">
        <v>36935</v>
      </c>
      <c r="B9864">
        <v>1</v>
      </c>
      <c r="C9864" t="s">
        <v>79</v>
      </c>
      <c r="D9864" t="s">
        <v>125</v>
      </c>
      <c r="E9864" t="s">
        <v>29972</v>
      </c>
      <c r="F9864" t="s">
        <v>5012</v>
      </c>
      <c r="G9864" t="s">
        <v>72</v>
      </c>
      <c r="H9864" t="s">
        <v>129</v>
      </c>
      <c r="I9864" t="s">
        <v>22</v>
      </c>
      <c r="J9864" t="s">
        <v>141</v>
      </c>
      <c r="K9864" t="s">
        <v>36936</v>
      </c>
      <c r="L9864" t="s">
        <v>36937</v>
      </c>
      <c r="M9864">
        <v>2.4413888880000001</v>
      </c>
      <c r="N9864">
        <v>0</v>
      </c>
      <c r="O9864">
        <v>0</v>
      </c>
      <c r="P9864">
        <v>1</v>
      </c>
      <c r="Q9864">
        <v>88</v>
      </c>
      <c r="R9864">
        <v>0</v>
      </c>
      <c r="S9864">
        <v>0</v>
      </c>
      <c r="T9864">
        <v>2.441389</v>
      </c>
      <c r="U9864">
        <v>214.84222199999999</v>
      </c>
    </row>
    <row r="9865" spans="1:21" x14ac:dyDescent="0.25">
      <c r="A9865" t="s">
        <v>36938</v>
      </c>
      <c r="B9865">
        <v>1</v>
      </c>
      <c r="C9865" t="s">
        <v>79</v>
      </c>
      <c r="D9865" t="s">
        <v>125</v>
      </c>
      <c r="E9865" t="s">
        <v>36939</v>
      </c>
      <c r="F9865" t="s">
        <v>4986</v>
      </c>
      <c r="G9865" t="s">
        <v>71</v>
      </c>
      <c r="H9865" t="s">
        <v>129</v>
      </c>
      <c r="I9865" t="s">
        <v>22</v>
      </c>
      <c r="J9865" t="s">
        <v>141</v>
      </c>
      <c r="K9865" t="s">
        <v>36940</v>
      </c>
      <c r="L9865" t="s">
        <v>36941</v>
      </c>
      <c r="M9865">
        <v>6.7872222219999996</v>
      </c>
      <c r="N9865">
        <v>0</v>
      </c>
      <c r="O9865">
        <v>0</v>
      </c>
      <c r="P9865">
        <v>0</v>
      </c>
      <c r="Q9865">
        <v>59</v>
      </c>
      <c r="R9865">
        <v>0</v>
      </c>
      <c r="S9865">
        <v>0</v>
      </c>
      <c r="T9865">
        <v>0</v>
      </c>
      <c r="U9865">
        <v>400.44611099999997</v>
      </c>
    </row>
    <row r="9866" spans="1:21" x14ac:dyDescent="0.25">
      <c r="A9866" t="s">
        <v>36942</v>
      </c>
      <c r="B9866">
        <v>1</v>
      </c>
      <c r="C9866" t="s">
        <v>79</v>
      </c>
      <c r="D9866" t="s">
        <v>119</v>
      </c>
      <c r="E9866" t="s">
        <v>36943</v>
      </c>
      <c r="F9866" t="s">
        <v>5012</v>
      </c>
      <c r="G9866" t="s">
        <v>72</v>
      </c>
      <c r="H9866" t="s">
        <v>129</v>
      </c>
      <c r="I9866" t="s">
        <v>22</v>
      </c>
      <c r="J9866" t="s">
        <v>141</v>
      </c>
      <c r="K9866" t="s">
        <v>36944</v>
      </c>
      <c r="L9866" t="s">
        <v>36945</v>
      </c>
      <c r="M9866">
        <v>5.3213888880000004</v>
      </c>
      <c r="N9866">
        <v>0</v>
      </c>
      <c r="O9866">
        <v>0</v>
      </c>
      <c r="P9866">
        <v>1</v>
      </c>
      <c r="Q9866">
        <v>57</v>
      </c>
      <c r="R9866">
        <v>0</v>
      </c>
      <c r="S9866">
        <v>0</v>
      </c>
      <c r="T9866">
        <v>5.3213889999999999</v>
      </c>
      <c r="U9866">
        <v>303.31916699999999</v>
      </c>
    </row>
    <row r="9867" spans="1:21" x14ac:dyDescent="0.25">
      <c r="A9867" t="s">
        <v>36946</v>
      </c>
      <c r="B9867">
        <v>1</v>
      </c>
      <c r="C9867" t="s">
        <v>78</v>
      </c>
      <c r="D9867" t="s">
        <v>105</v>
      </c>
      <c r="E9867" t="s">
        <v>36947</v>
      </c>
      <c r="F9867" t="s">
        <v>4986</v>
      </c>
      <c r="G9867" t="s">
        <v>71</v>
      </c>
      <c r="H9867" t="s">
        <v>129</v>
      </c>
      <c r="I9867" t="s">
        <v>22</v>
      </c>
      <c r="J9867" t="s">
        <v>141</v>
      </c>
      <c r="K9867" t="s">
        <v>36948</v>
      </c>
      <c r="L9867" t="s">
        <v>36949</v>
      </c>
      <c r="M9867">
        <v>1.0986111110000001</v>
      </c>
      <c r="N9867">
        <v>0</v>
      </c>
      <c r="O9867">
        <v>0</v>
      </c>
      <c r="P9867">
        <v>0</v>
      </c>
      <c r="Q9867">
        <v>1</v>
      </c>
      <c r="R9867">
        <v>0</v>
      </c>
      <c r="S9867">
        <v>0</v>
      </c>
      <c r="T9867">
        <v>0</v>
      </c>
      <c r="U9867">
        <v>1.098611</v>
      </c>
    </row>
    <row r="9868" spans="1:21" x14ac:dyDescent="0.25">
      <c r="A9868" t="s">
        <v>36950</v>
      </c>
      <c r="B9868">
        <v>1</v>
      </c>
      <c r="C9868" t="s">
        <v>78</v>
      </c>
      <c r="D9868" t="s">
        <v>105</v>
      </c>
      <c r="E9868" t="s">
        <v>36951</v>
      </c>
      <c r="F9868" t="s">
        <v>4996</v>
      </c>
      <c r="G9868" t="s">
        <v>71</v>
      </c>
      <c r="H9868" t="s">
        <v>129</v>
      </c>
      <c r="I9868" t="s">
        <v>22</v>
      </c>
      <c r="J9868" t="s">
        <v>141</v>
      </c>
      <c r="K9868" t="s">
        <v>36952</v>
      </c>
      <c r="L9868" t="s">
        <v>36953</v>
      </c>
      <c r="M9868">
        <v>5.6875</v>
      </c>
      <c r="N9868">
        <v>0</v>
      </c>
      <c r="O9868">
        <v>0</v>
      </c>
      <c r="P9868">
        <v>0</v>
      </c>
      <c r="Q9868">
        <v>40</v>
      </c>
      <c r="R9868">
        <v>0</v>
      </c>
      <c r="S9868">
        <v>0</v>
      </c>
      <c r="T9868">
        <v>0</v>
      </c>
      <c r="U9868">
        <v>227.5</v>
      </c>
    </row>
    <row r="9869" spans="1:21" x14ac:dyDescent="0.25">
      <c r="A9869" t="s">
        <v>36954</v>
      </c>
      <c r="B9869">
        <v>1</v>
      </c>
      <c r="C9869" t="s">
        <v>78</v>
      </c>
      <c r="D9869" t="s">
        <v>105</v>
      </c>
      <c r="E9869" t="s">
        <v>2918</v>
      </c>
      <c r="F9869" t="s">
        <v>128</v>
      </c>
      <c r="G9869" t="s">
        <v>72</v>
      </c>
      <c r="H9869" t="s">
        <v>129</v>
      </c>
      <c r="I9869" t="s">
        <v>22</v>
      </c>
      <c r="J9869" t="s">
        <v>130</v>
      </c>
      <c r="K9869" t="s">
        <v>36955</v>
      </c>
      <c r="L9869" t="s">
        <v>36956</v>
      </c>
      <c r="M9869">
        <v>0.23527777699999999</v>
      </c>
      <c r="N9869">
        <v>0</v>
      </c>
      <c r="O9869">
        <v>0</v>
      </c>
      <c r="P9869">
        <v>35</v>
      </c>
      <c r="Q9869">
        <v>310</v>
      </c>
      <c r="R9869">
        <v>0</v>
      </c>
      <c r="S9869">
        <v>0</v>
      </c>
      <c r="T9869">
        <v>8.2347219999999997</v>
      </c>
      <c r="U9869">
        <v>72.936110999999997</v>
      </c>
    </row>
    <row r="9870" spans="1:21" x14ac:dyDescent="0.25">
      <c r="A9870" t="s">
        <v>36957</v>
      </c>
      <c r="B9870">
        <v>1</v>
      </c>
      <c r="C9870" t="s">
        <v>78</v>
      </c>
      <c r="D9870" t="s">
        <v>105</v>
      </c>
      <c r="E9870" t="s">
        <v>2918</v>
      </c>
      <c r="F9870" t="s">
        <v>140</v>
      </c>
      <c r="G9870" t="s">
        <v>72</v>
      </c>
      <c r="H9870" t="s">
        <v>129</v>
      </c>
      <c r="I9870" t="s">
        <v>22</v>
      </c>
      <c r="J9870" t="s">
        <v>141</v>
      </c>
      <c r="K9870" t="s">
        <v>36958</v>
      </c>
      <c r="L9870" t="s">
        <v>36959</v>
      </c>
      <c r="M9870">
        <v>1.583611111</v>
      </c>
      <c r="N9870">
        <v>0</v>
      </c>
      <c r="O9870">
        <v>0</v>
      </c>
      <c r="P9870">
        <v>1</v>
      </c>
      <c r="Q9870">
        <v>154</v>
      </c>
      <c r="R9870">
        <v>0</v>
      </c>
      <c r="S9870">
        <v>0</v>
      </c>
      <c r="T9870">
        <v>1.5836110000000001</v>
      </c>
      <c r="U9870">
        <v>243.87611100000001</v>
      </c>
    </row>
    <row r="9871" spans="1:21" x14ac:dyDescent="0.25">
      <c r="A9871" t="s">
        <v>36960</v>
      </c>
      <c r="B9871">
        <v>1</v>
      </c>
      <c r="C9871" t="s">
        <v>78</v>
      </c>
      <c r="D9871" t="s">
        <v>105</v>
      </c>
      <c r="E9871" t="s">
        <v>36947</v>
      </c>
      <c r="F9871" t="s">
        <v>4986</v>
      </c>
      <c r="G9871" t="s">
        <v>71</v>
      </c>
      <c r="H9871" t="s">
        <v>129</v>
      </c>
      <c r="I9871" t="s">
        <v>22</v>
      </c>
      <c r="J9871" t="s">
        <v>141</v>
      </c>
      <c r="K9871" t="s">
        <v>36961</v>
      </c>
      <c r="L9871" t="s">
        <v>36962</v>
      </c>
      <c r="M9871">
        <v>2.1091666660000001</v>
      </c>
      <c r="N9871">
        <v>0</v>
      </c>
      <c r="O9871">
        <v>0</v>
      </c>
      <c r="P9871">
        <v>0</v>
      </c>
      <c r="Q9871">
        <v>1</v>
      </c>
      <c r="R9871">
        <v>0</v>
      </c>
      <c r="S9871">
        <v>0</v>
      </c>
      <c r="T9871">
        <v>0</v>
      </c>
      <c r="U9871">
        <v>2.1091669999999998</v>
      </c>
    </row>
    <row r="9872" spans="1:21" x14ac:dyDescent="0.25">
      <c r="A9872" t="s">
        <v>36963</v>
      </c>
      <c r="B9872">
        <v>1</v>
      </c>
      <c r="C9872" t="s">
        <v>78</v>
      </c>
      <c r="D9872" t="s">
        <v>105</v>
      </c>
      <c r="E9872" t="s">
        <v>36964</v>
      </c>
      <c r="F9872" t="s">
        <v>140</v>
      </c>
      <c r="G9872" t="s">
        <v>72</v>
      </c>
      <c r="H9872" t="s">
        <v>129</v>
      </c>
      <c r="I9872" t="s">
        <v>22</v>
      </c>
      <c r="J9872" t="s">
        <v>141</v>
      </c>
      <c r="K9872" t="s">
        <v>36965</v>
      </c>
      <c r="L9872" t="s">
        <v>36966</v>
      </c>
      <c r="M9872">
        <v>0.82583333299999995</v>
      </c>
      <c r="N9872">
        <v>0</v>
      </c>
      <c r="O9872">
        <v>0</v>
      </c>
      <c r="P9872">
        <v>33</v>
      </c>
      <c r="Q9872">
        <v>13</v>
      </c>
      <c r="R9872">
        <v>0</v>
      </c>
      <c r="S9872">
        <v>0</v>
      </c>
      <c r="T9872">
        <v>27.252500000000001</v>
      </c>
      <c r="U9872">
        <v>10.735833</v>
      </c>
    </row>
    <row r="9873" spans="1:21" x14ac:dyDescent="0.25">
      <c r="A9873" t="s">
        <v>36967</v>
      </c>
      <c r="B9873">
        <v>1</v>
      </c>
      <c r="C9873" t="s">
        <v>78</v>
      </c>
      <c r="D9873" t="s">
        <v>105</v>
      </c>
      <c r="E9873" t="s">
        <v>36968</v>
      </c>
      <c r="F9873" t="s">
        <v>140</v>
      </c>
      <c r="G9873" t="s">
        <v>72</v>
      </c>
      <c r="H9873" t="s">
        <v>129</v>
      </c>
      <c r="I9873" t="s">
        <v>22</v>
      </c>
      <c r="J9873" t="s">
        <v>141</v>
      </c>
      <c r="K9873" t="s">
        <v>36969</v>
      </c>
      <c r="L9873" t="s">
        <v>36970</v>
      </c>
      <c r="M9873">
        <v>0.43083333299999999</v>
      </c>
      <c r="N9873">
        <v>0</v>
      </c>
      <c r="O9873">
        <v>0</v>
      </c>
      <c r="P9873">
        <v>1</v>
      </c>
      <c r="Q9873">
        <v>154</v>
      </c>
      <c r="R9873">
        <v>0</v>
      </c>
      <c r="S9873">
        <v>0</v>
      </c>
      <c r="T9873">
        <v>0.43083300000000002</v>
      </c>
      <c r="U9873">
        <v>66.348332999999997</v>
      </c>
    </row>
    <row r="9874" spans="1:21" x14ac:dyDescent="0.25">
      <c r="A9874" t="s">
        <v>36971</v>
      </c>
      <c r="B9874">
        <v>1</v>
      </c>
      <c r="C9874" t="s">
        <v>78</v>
      </c>
      <c r="D9874" t="s">
        <v>105</v>
      </c>
      <c r="E9874" t="s">
        <v>36972</v>
      </c>
      <c r="F9874" t="s">
        <v>5879</v>
      </c>
      <c r="G9874" t="s">
        <v>71</v>
      </c>
      <c r="H9874" t="s">
        <v>129</v>
      </c>
      <c r="I9874" t="s">
        <v>22</v>
      </c>
      <c r="J9874" t="s">
        <v>141</v>
      </c>
      <c r="K9874" t="s">
        <v>36973</v>
      </c>
      <c r="L9874" t="s">
        <v>36974</v>
      </c>
      <c r="M9874">
        <v>3.7136111110000001</v>
      </c>
      <c r="N9874">
        <v>0</v>
      </c>
      <c r="O9874">
        <v>0</v>
      </c>
      <c r="P9874">
        <v>0</v>
      </c>
      <c r="Q9874">
        <v>33</v>
      </c>
      <c r="R9874">
        <v>0</v>
      </c>
      <c r="S9874">
        <v>0</v>
      </c>
      <c r="T9874">
        <v>0</v>
      </c>
      <c r="U9874">
        <v>122.549167</v>
      </c>
    </row>
    <row r="9875" spans="1:21" x14ac:dyDescent="0.25">
      <c r="A9875" t="s">
        <v>36975</v>
      </c>
      <c r="B9875">
        <v>1</v>
      </c>
      <c r="C9875" t="s">
        <v>78</v>
      </c>
      <c r="D9875" t="s">
        <v>105</v>
      </c>
      <c r="E9875" t="s">
        <v>36976</v>
      </c>
      <c r="F9875" t="s">
        <v>140</v>
      </c>
      <c r="G9875" t="s">
        <v>72</v>
      </c>
      <c r="H9875" t="s">
        <v>129</v>
      </c>
      <c r="I9875" t="s">
        <v>22</v>
      </c>
      <c r="J9875" t="s">
        <v>141</v>
      </c>
      <c r="K9875" t="s">
        <v>36977</v>
      </c>
      <c r="L9875" t="s">
        <v>36978</v>
      </c>
      <c r="M9875">
        <v>1.7094444440000001</v>
      </c>
      <c r="N9875">
        <v>0</v>
      </c>
      <c r="O9875">
        <v>0</v>
      </c>
      <c r="P9875">
        <v>119</v>
      </c>
      <c r="Q9875">
        <v>865</v>
      </c>
      <c r="R9875">
        <v>0</v>
      </c>
      <c r="S9875">
        <v>0</v>
      </c>
      <c r="T9875">
        <v>203.423889</v>
      </c>
      <c r="U9875">
        <v>1478.6694440000001</v>
      </c>
    </row>
    <row r="9876" spans="1:21" x14ac:dyDescent="0.25">
      <c r="A9876" t="s">
        <v>36979</v>
      </c>
      <c r="B9876">
        <v>1</v>
      </c>
      <c r="C9876" t="s">
        <v>78</v>
      </c>
      <c r="D9876" t="s">
        <v>105</v>
      </c>
      <c r="E9876" t="s">
        <v>36980</v>
      </c>
      <c r="F9876" t="s">
        <v>5417</v>
      </c>
      <c r="G9876" t="s">
        <v>71</v>
      </c>
      <c r="H9876" t="s">
        <v>129</v>
      </c>
      <c r="I9876" t="s">
        <v>22</v>
      </c>
      <c r="J9876" t="s">
        <v>141</v>
      </c>
      <c r="K9876" t="s">
        <v>36981</v>
      </c>
      <c r="L9876" t="s">
        <v>36982</v>
      </c>
      <c r="M9876">
        <v>1.1855555550000001</v>
      </c>
      <c r="N9876">
        <v>0</v>
      </c>
      <c r="O9876">
        <v>0</v>
      </c>
      <c r="P9876">
        <v>0</v>
      </c>
      <c r="Q9876">
        <v>1</v>
      </c>
      <c r="R9876">
        <v>0</v>
      </c>
      <c r="S9876">
        <v>0</v>
      </c>
      <c r="T9876">
        <v>0</v>
      </c>
      <c r="U9876">
        <v>1.1855560000000001</v>
      </c>
    </row>
    <row r="9877" spans="1:21" x14ac:dyDescent="0.25">
      <c r="A9877" t="s">
        <v>36983</v>
      </c>
      <c r="B9877">
        <v>1</v>
      </c>
      <c r="C9877" t="s">
        <v>78</v>
      </c>
      <c r="D9877" t="s">
        <v>105</v>
      </c>
      <c r="E9877" t="s">
        <v>36976</v>
      </c>
      <c r="F9877" t="s">
        <v>140</v>
      </c>
      <c r="G9877" t="s">
        <v>72</v>
      </c>
      <c r="H9877" t="s">
        <v>129</v>
      </c>
      <c r="I9877" t="s">
        <v>22</v>
      </c>
      <c r="J9877" t="s">
        <v>141</v>
      </c>
      <c r="K9877" t="s">
        <v>36984</v>
      </c>
      <c r="L9877" t="s">
        <v>36985</v>
      </c>
      <c r="M9877">
        <v>0.755833333</v>
      </c>
      <c r="N9877">
        <v>0</v>
      </c>
      <c r="O9877">
        <v>0</v>
      </c>
      <c r="P9877">
        <v>119</v>
      </c>
      <c r="Q9877">
        <v>865</v>
      </c>
      <c r="R9877">
        <v>0</v>
      </c>
      <c r="S9877">
        <v>0</v>
      </c>
      <c r="T9877">
        <v>89.944166999999993</v>
      </c>
      <c r="U9877">
        <v>653.79583300000002</v>
      </c>
    </row>
    <row r="9878" spans="1:21" x14ac:dyDescent="0.25">
      <c r="A9878" t="s">
        <v>36986</v>
      </c>
      <c r="B9878">
        <v>1</v>
      </c>
      <c r="C9878" t="s">
        <v>78</v>
      </c>
      <c r="D9878" t="s">
        <v>105</v>
      </c>
      <c r="E9878" t="s">
        <v>2915</v>
      </c>
      <c r="F9878" t="s">
        <v>140</v>
      </c>
      <c r="G9878" t="s">
        <v>72</v>
      </c>
      <c r="H9878" t="s">
        <v>129</v>
      </c>
      <c r="I9878" t="s">
        <v>22</v>
      </c>
      <c r="J9878" t="s">
        <v>141</v>
      </c>
      <c r="K9878" t="s">
        <v>18334</v>
      </c>
      <c r="L9878" t="s">
        <v>18335</v>
      </c>
      <c r="M9878">
        <v>0.68277777699999997</v>
      </c>
      <c r="N9878">
        <v>0</v>
      </c>
      <c r="O9878">
        <v>0</v>
      </c>
      <c r="P9878">
        <v>25</v>
      </c>
      <c r="Q9878">
        <v>380</v>
      </c>
      <c r="R9878">
        <v>0</v>
      </c>
      <c r="S9878">
        <v>0</v>
      </c>
      <c r="T9878">
        <v>17.069444000000001</v>
      </c>
      <c r="U9878">
        <v>259.455555</v>
      </c>
    </row>
    <row r="9879" spans="1:21" x14ac:dyDescent="0.25">
      <c r="A9879" t="s">
        <v>36987</v>
      </c>
      <c r="B9879">
        <v>1</v>
      </c>
      <c r="C9879" t="s">
        <v>78</v>
      </c>
      <c r="D9879" t="s">
        <v>105</v>
      </c>
      <c r="E9879" t="s">
        <v>36964</v>
      </c>
      <c r="F9879" t="s">
        <v>140</v>
      </c>
      <c r="G9879" t="s">
        <v>72</v>
      </c>
      <c r="H9879" t="s">
        <v>129</v>
      </c>
      <c r="I9879" t="s">
        <v>22</v>
      </c>
      <c r="J9879" t="s">
        <v>141</v>
      </c>
      <c r="K9879" t="s">
        <v>36988</v>
      </c>
      <c r="L9879" t="s">
        <v>36989</v>
      </c>
      <c r="M9879">
        <v>1.6463888879999999</v>
      </c>
      <c r="N9879">
        <v>0</v>
      </c>
      <c r="O9879">
        <v>0</v>
      </c>
      <c r="P9879">
        <v>33</v>
      </c>
      <c r="Q9879">
        <v>13</v>
      </c>
      <c r="R9879">
        <v>0</v>
      </c>
      <c r="S9879">
        <v>0</v>
      </c>
      <c r="T9879">
        <v>54.330832999999998</v>
      </c>
      <c r="U9879">
        <v>21.403055999999999</v>
      </c>
    </row>
    <row r="9880" spans="1:21" x14ac:dyDescent="0.25">
      <c r="A9880" t="s">
        <v>36990</v>
      </c>
      <c r="B9880">
        <v>1</v>
      </c>
      <c r="C9880" t="s">
        <v>78</v>
      </c>
      <c r="D9880" t="s">
        <v>92</v>
      </c>
      <c r="E9880" t="s">
        <v>36991</v>
      </c>
      <c r="F9880" t="s">
        <v>5829</v>
      </c>
      <c r="G9880" t="s">
        <v>72</v>
      </c>
      <c r="H9880" t="s">
        <v>129</v>
      </c>
      <c r="I9880" t="s">
        <v>22</v>
      </c>
      <c r="J9880" t="s">
        <v>141</v>
      </c>
      <c r="K9880" t="s">
        <v>36992</v>
      </c>
      <c r="L9880" t="s">
        <v>36993</v>
      </c>
      <c r="M9880">
        <v>0.25277777699999998</v>
      </c>
      <c r="N9880">
        <v>4</v>
      </c>
      <c r="O9880">
        <v>18</v>
      </c>
      <c r="P9880">
        <v>0</v>
      </c>
      <c r="Q9880">
        <v>4</v>
      </c>
      <c r="R9880">
        <v>1.0111110000000001</v>
      </c>
      <c r="S9880">
        <v>4.55</v>
      </c>
      <c r="T9880">
        <v>0</v>
      </c>
      <c r="U9880">
        <v>1.0111110000000001</v>
      </c>
    </row>
    <row r="9881" spans="1:21" x14ac:dyDescent="0.25">
      <c r="A9881" t="s">
        <v>36994</v>
      </c>
      <c r="B9881">
        <v>1</v>
      </c>
      <c r="C9881" t="s">
        <v>78</v>
      </c>
      <c r="D9881" t="s">
        <v>87</v>
      </c>
      <c r="E9881" t="s">
        <v>25927</v>
      </c>
      <c r="F9881" t="s">
        <v>5012</v>
      </c>
      <c r="G9881" t="s">
        <v>72</v>
      </c>
      <c r="H9881" t="s">
        <v>129</v>
      </c>
      <c r="I9881" t="s">
        <v>22</v>
      </c>
      <c r="J9881" t="s">
        <v>141</v>
      </c>
      <c r="K9881" t="s">
        <v>36995</v>
      </c>
      <c r="L9881" t="s">
        <v>36996</v>
      </c>
      <c r="M9881">
        <v>1.9766666660000001</v>
      </c>
      <c r="N9881">
        <v>0</v>
      </c>
      <c r="O9881">
        <v>0</v>
      </c>
      <c r="P9881">
        <v>1</v>
      </c>
      <c r="Q9881">
        <v>65</v>
      </c>
      <c r="R9881">
        <v>0</v>
      </c>
      <c r="S9881">
        <v>0</v>
      </c>
      <c r="T9881">
        <v>1.976667</v>
      </c>
      <c r="U9881">
        <v>128.48333299999999</v>
      </c>
    </row>
    <row r="9882" spans="1:21" x14ac:dyDescent="0.25">
      <c r="A9882" t="s">
        <v>36997</v>
      </c>
      <c r="B9882">
        <v>1</v>
      </c>
      <c r="C9882" t="s">
        <v>78</v>
      </c>
      <c r="D9882" t="s">
        <v>87</v>
      </c>
      <c r="E9882" t="s">
        <v>25927</v>
      </c>
      <c r="F9882" t="s">
        <v>5012</v>
      </c>
      <c r="G9882" t="s">
        <v>72</v>
      </c>
      <c r="H9882" t="s">
        <v>129</v>
      </c>
      <c r="I9882" t="s">
        <v>22</v>
      </c>
      <c r="J9882" t="s">
        <v>141</v>
      </c>
      <c r="K9882" t="s">
        <v>36998</v>
      </c>
      <c r="L9882" t="s">
        <v>36999</v>
      </c>
      <c r="M9882">
        <v>1.3191666660000001</v>
      </c>
      <c r="N9882">
        <v>0</v>
      </c>
      <c r="O9882">
        <v>0</v>
      </c>
      <c r="P9882">
        <v>1</v>
      </c>
      <c r="Q9882">
        <v>65</v>
      </c>
      <c r="R9882">
        <v>0</v>
      </c>
      <c r="S9882">
        <v>0</v>
      </c>
      <c r="T9882">
        <v>1.319167</v>
      </c>
      <c r="U9882">
        <v>85.745833000000005</v>
      </c>
    </row>
    <row r="9883" spans="1:21" x14ac:dyDescent="0.25">
      <c r="A9883" t="s">
        <v>37000</v>
      </c>
      <c r="B9883">
        <v>1</v>
      </c>
      <c r="C9883" t="s">
        <v>78</v>
      </c>
      <c r="D9883" t="s">
        <v>87</v>
      </c>
      <c r="E9883" t="s">
        <v>25927</v>
      </c>
      <c r="F9883" t="s">
        <v>5012</v>
      </c>
      <c r="G9883" t="s">
        <v>72</v>
      </c>
      <c r="H9883" t="s">
        <v>129</v>
      </c>
      <c r="I9883" t="s">
        <v>22</v>
      </c>
      <c r="J9883" t="s">
        <v>141</v>
      </c>
      <c r="K9883" t="s">
        <v>37001</v>
      </c>
      <c r="L9883" t="s">
        <v>13883</v>
      </c>
      <c r="M9883">
        <v>1.483333333</v>
      </c>
      <c r="N9883">
        <v>0</v>
      </c>
      <c r="O9883">
        <v>0</v>
      </c>
      <c r="P9883">
        <v>1</v>
      </c>
      <c r="Q9883">
        <v>65</v>
      </c>
      <c r="R9883">
        <v>0</v>
      </c>
      <c r="S9883">
        <v>0</v>
      </c>
      <c r="T9883">
        <v>1.483333</v>
      </c>
      <c r="U9883">
        <v>96.416667000000004</v>
      </c>
    </row>
    <row r="9884" spans="1:21" x14ac:dyDescent="0.25">
      <c r="A9884" t="s">
        <v>37002</v>
      </c>
      <c r="B9884">
        <v>1</v>
      </c>
      <c r="C9884" t="s">
        <v>78</v>
      </c>
      <c r="D9884" t="s">
        <v>105</v>
      </c>
      <c r="E9884" t="s">
        <v>37003</v>
      </c>
      <c r="F9884" t="s">
        <v>4991</v>
      </c>
      <c r="G9884" t="s">
        <v>71</v>
      </c>
      <c r="H9884" t="s">
        <v>129</v>
      </c>
      <c r="I9884" t="s">
        <v>22</v>
      </c>
      <c r="J9884" t="s">
        <v>141</v>
      </c>
      <c r="K9884" t="s">
        <v>37004</v>
      </c>
      <c r="L9884" t="s">
        <v>37005</v>
      </c>
      <c r="M9884">
        <v>2.775833333</v>
      </c>
      <c r="N9884">
        <v>0</v>
      </c>
      <c r="O9884">
        <v>0</v>
      </c>
      <c r="P9884">
        <v>0</v>
      </c>
      <c r="Q9884">
        <v>1</v>
      </c>
      <c r="R9884">
        <v>0</v>
      </c>
      <c r="S9884">
        <v>0</v>
      </c>
      <c r="T9884">
        <v>0</v>
      </c>
      <c r="U9884">
        <v>2.775833</v>
      </c>
    </row>
    <row r="9885" spans="1:21" x14ac:dyDescent="0.25">
      <c r="A9885" t="s">
        <v>37006</v>
      </c>
      <c r="B9885">
        <v>1</v>
      </c>
      <c r="C9885" t="s">
        <v>78</v>
      </c>
      <c r="D9885" t="s">
        <v>105</v>
      </c>
      <c r="E9885" t="s">
        <v>37007</v>
      </c>
      <c r="F9885" t="s">
        <v>128</v>
      </c>
      <c r="G9885" t="s">
        <v>71</v>
      </c>
      <c r="H9885" t="s">
        <v>129</v>
      </c>
      <c r="I9885" t="s">
        <v>22</v>
      </c>
      <c r="J9885" t="s">
        <v>130</v>
      </c>
      <c r="K9885" t="s">
        <v>37008</v>
      </c>
      <c r="L9885" t="s">
        <v>37009</v>
      </c>
      <c r="M9885">
        <v>3.7051758330000002</v>
      </c>
      <c r="N9885">
        <v>0</v>
      </c>
      <c r="O9885">
        <v>0</v>
      </c>
      <c r="P9885">
        <v>1</v>
      </c>
      <c r="Q9885">
        <v>81</v>
      </c>
      <c r="R9885">
        <v>0</v>
      </c>
      <c r="S9885">
        <v>0</v>
      </c>
      <c r="T9885">
        <v>3.7051759999999998</v>
      </c>
      <c r="U9885">
        <v>300.11924199999999</v>
      </c>
    </row>
    <row r="9886" spans="1:21" x14ac:dyDescent="0.25">
      <c r="A9886" t="s">
        <v>37010</v>
      </c>
      <c r="B9886">
        <v>1</v>
      </c>
      <c r="C9886" t="s">
        <v>79</v>
      </c>
      <c r="D9886" t="s">
        <v>113</v>
      </c>
      <c r="E9886" t="s">
        <v>37011</v>
      </c>
      <c r="F9886" t="s">
        <v>5879</v>
      </c>
      <c r="G9886" t="s">
        <v>71</v>
      </c>
      <c r="H9886" t="s">
        <v>129</v>
      </c>
      <c r="I9886" t="s">
        <v>22</v>
      </c>
      <c r="J9886" t="s">
        <v>141</v>
      </c>
      <c r="K9886" t="s">
        <v>37012</v>
      </c>
      <c r="L9886" t="s">
        <v>37013</v>
      </c>
      <c r="M9886">
        <v>1.474444444</v>
      </c>
      <c r="N9886">
        <v>0</v>
      </c>
      <c r="O9886">
        <v>4</v>
      </c>
      <c r="P9886">
        <v>0</v>
      </c>
      <c r="Q9886">
        <v>0</v>
      </c>
      <c r="R9886">
        <v>0</v>
      </c>
      <c r="S9886">
        <v>5.8977779999999997</v>
      </c>
      <c r="T9886">
        <v>0</v>
      </c>
      <c r="U9886">
        <v>0</v>
      </c>
    </row>
    <row r="9887" spans="1:21" x14ac:dyDescent="0.25">
      <c r="A9887" t="s">
        <v>37014</v>
      </c>
      <c r="B9887">
        <v>1</v>
      </c>
      <c r="C9887" t="s">
        <v>78</v>
      </c>
      <c r="D9887" t="s">
        <v>91</v>
      </c>
      <c r="E9887" t="s">
        <v>37015</v>
      </c>
      <c r="F9887" t="s">
        <v>5012</v>
      </c>
      <c r="G9887" t="s">
        <v>72</v>
      </c>
      <c r="H9887" t="s">
        <v>129</v>
      </c>
      <c r="I9887" t="s">
        <v>22</v>
      </c>
      <c r="J9887" t="s">
        <v>141</v>
      </c>
      <c r="K9887" t="s">
        <v>37016</v>
      </c>
      <c r="L9887" t="s">
        <v>37017</v>
      </c>
      <c r="M9887">
        <v>0.98305555499999997</v>
      </c>
      <c r="N9887">
        <v>0</v>
      </c>
      <c r="O9887">
        <v>0</v>
      </c>
      <c r="P9887">
        <v>1</v>
      </c>
      <c r="Q9887">
        <v>12</v>
      </c>
      <c r="R9887">
        <v>0</v>
      </c>
      <c r="S9887">
        <v>0</v>
      </c>
      <c r="T9887">
        <v>0.98305600000000004</v>
      </c>
      <c r="U9887">
        <v>11.796666999999999</v>
      </c>
    </row>
    <row r="9888" spans="1:21" x14ac:dyDescent="0.25">
      <c r="A9888" t="s">
        <v>37018</v>
      </c>
      <c r="B9888">
        <v>1</v>
      </c>
      <c r="C9888" t="s">
        <v>79</v>
      </c>
      <c r="D9888" t="s">
        <v>120</v>
      </c>
      <c r="E9888" t="s">
        <v>12804</v>
      </c>
      <c r="F9888" t="s">
        <v>4986</v>
      </c>
      <c r="G9888" t="s">
        <v>71</v>
      </c>
      <c r="H9888" t="s">
        <v>129</v>
      </c>
      <c r="I9888" t="s">
        <v>22</v>
      </c>
      <c r="J9888" t="s">
        <v>141</v>
      </c>
      <c r="K9888" t="s">
        <v>37019</v>
      </c>
      <c r="L9888" t="s">
        <v>37020</v>
      </c>
      <c r="M9888">
        <v>0.68777777699999998</v>
      </c>
      <c r="N9888">
        <v>0</v>
      </c>
      <c r="O9888">
        <v>170</v>
      </c>
      <c r="P9888">
        <v>0</v>
      </c>
      <c r="Q9888">
        <v>0</v>
      </c>
      <c r="R9888">
        <v>0</v>
      </c>
      <c r="S9888">
        <v>116.922222</v>
      </c>
      <c r="T9888">
        <v>0</v>
      </c>
      <c r="U9888">
        <v>0</v>
      </c>
    </row>
    <row r="9889" spans="1:21" x14ac:dyDescent="0.25">
      <c r="A9889" t="s">
        <v>37021</v>
      </c>
      <c r="B9889">
        <v>1</v>
      </c>
      <c r="C9889" t="s">
        <v>78</v>
      </c>
      <c r="D9889" t="s">
        <v>98</v>
      </c>
      <c r="E9889" t="s">
        <v>37022</v>
      </c>
      <c r="F9889" t="s">
        <v>4991</v>
      </c>
      <c r="G9889" t="s">
        <v>71</v>
      </c>
      <c r="H9889" t="s">
        <v>129</v>
      </c>
      <c r="I9889" t="s">
        <v>22</v>
      </c>
      <c r="J9889" t="s">
        <v>141</v>
      </c>
      <c r="K9889" t="s">
        <v>37023</v>
      </c>
      <c r="L9889" t="s">
        <v>37024</v>
      </c>
      <c r="M9889">
        <v>2.1425000000000001</v>
      </c>
      <c r="N9889">
        <v>0</v>
      </c>
      <c r="O9889">
        <v>0</v>
      </c>
      <c r="P9889">
        <v>0</v>
      </c>
      <c r="Q9889">
        <v>1</v>
      </c>
      <c r="R9889">
        <v>0</v>
      </c>
      <c r="S9889">
        <v>0</v>
      </c>
      <c r="T9889">
        <v>0</v>
      </c>
      <c r="U9889">
        <v>2.1425000000000001</v>
      </c>
    </row>
    <row r="9890" spans="1:21" x14ac:dyDescent="0.25">
      <c r="A9890" t="s">
        <v>37025</v>
      </c>
      <c r="B9890">
        <v>1</v>
      </c>
      <c r="C9890" t="s">
        <v>78</v>
      </c>
      <c r="D9890" t="s">
        <v>98</v>
      </c>
      <c r="E9890" t="s">
        <v>37026</v>
      </c>
      <c r="F9890" t="s">
        <v>4991</v>
      </c>
      <c r="G9890" t="s">
        <v>71</v>
      </c>
      <c r="H9890" t="s">
        <v>129</v>
      </c>
      <c r="I9890" t="s">
        <v>22</v>
      </c>
      <c r="J9890" t="s">
        <v>141</v>
      </c>
      <c r="K9890" t="s">
        <v>37027</v>
      </c>
      <c r="L9890" t="s">
        <v>37028</v>
      </c>
      <c r="M9890">
        <v>5.3133333330000001</v>
      </c>
      <c r="N9890">
        <v>0</v>
      </c>
      <c r="O9890">
        <v>1</v>
      </c>
      <c r="P9890">
        <v>0</v>
      </c>
      <c r="Q9890">
        <v>0</v>
      </c>
      <c r="R9890">
        <v>0</v>
      </c>
      <c r="S9890">
        <v>5.3133330000000001</v>
      </c>
      <c r="T9890">
        <v>0</v>
      </c>
      <c r="U9890">
        <v>0</v>
      </c>
    </row>
    <row r="9891" spans="1:21" x14ac:dyDescent="0.25">
      <c r="A9891" t="s">
        <v>37029</v>
      </c>
      <c r="B9891">
        <v>1</v>
      </c>
      <c r="C9891" t="s">
        <v>78</v>
      </c>
      <c r="D9891" t="s">
        <v>98</v>
      </c>
      <c r="E9891" t="s">
        <v>37030</v>
      </c>
      <c r="F9891" t="s">
        <v>4991</v>
      </c>
      <c r="G9891" t="s">
        <v>71</v>
      </c>
      <c r="H9891" t="s">
        <v>129</v>
      </c>
      <c r="I9891" t="s">
        <v>22</v>
      </c>
      <c r="J9891" t="s">
        <v>141</v>
      </c>
      <c r="K9891" t="s">
        <v>37031</v>
      </c>
      <c r="L9891" t="s">
        <v>37032</v>
      </c>
      <c r="M9891">
        <v>1.65</v>
      </c>
      <c r="N9891">
        <v>0</v>
      </c>
      <c r="O9891">
        <v>1</v>
      </c>
      <c r="P9891">
        <v>0</v>
      </c>
      <c r="Q9891">
        <v>0</v>
      </c>
      <c r="R9891">
        <v>0</v>
      </c>
      <c r="S9891">
        <v>1.65</v>
      </c>
      <c r="T9891">
        <v>0</v>
      </c>
      <c r="U9891">
        <v>0</v>
      </c>
    </row>
    <row r="9892" spans="1:21" x14ac:dyDescent="0.25">
      <c r="A9892" t="s">
        <v>37033</v>
      </c>
      <c r="B9892">
        <v>1</v>
      </c>
      <c r="C9892" t="s">
        <v>78</v>
      </c>
      <c r="D9892" t="s">
        <v>98</v>
      </c>
      <c r="E9892" t="s">
        <v>37034</v>
      </c>
      <c r="F9892" t="s">
        <v>4991</v>
      </c>
      <c r="G9892" t="s">
        <v>71</v>
      </c>
      <c r="H9892" t="s">
        <v>129</v>
      </c>
      <c r="I9892" t="s">
        <v>22</v>
      </c>
      <c r="J9892" t="s">
        <v>141</v>
      </c>
      <c r="K9892" t="s">
        <v>37035</v>
      </c>
      <c r="L9892" t="s">
        <v>37036</v>
      </c>
      <c r="M9892">
        <v>0.91222222200000003</v>
      </c>
      <c r="N9892">
        <v>0</v>
      </c>
      <c r="O9892">
        <v>1</v>
      </c>
      <c r="P9892">
        <v>0</v>
      </c>
      <c r="Q9892">
        <v>0</v>
      </c>
      <c r="R9892">
        <v>0</v>
      </c>
      <c r="S9892">
        <v>0.91222199999999998</v>
      </c>
      <c r="T9892">
        <v>0</v>
      </c>
      <c r="U9892">
        <v>0</v>
      </c>
    </row>
    <row r="9893" spans="1:21" x14ac:dyDescent="0.25">
      <c r="A9893" t="s">
        <v>37037</v>
      </c>
      <c r="B9893">
        <v>1</v>
      </c>
      <c r="C9893" t="s">
        <v>78</v>
      </c>
      <c r="D9893" t="s">
        <v>98</v>
      </c>
      <c r="E9893" t="s">
        <v>37038</v>
      </c>
      <c r="F9893" t="s">
        <v>4991</v>
      </c>
      <c r="G9893" t="s">
        <v>71</v>
      </c>
      <c r="H9893" t="s">
        <v>129</v>
      </c>
      <c r="I9893" t="s">
        <v>22</v>
      </c>
      <c r="J9893" t="s">
        <v>141</v>
      </c>
      <c r="K9893" t="s">
        <v>37039</v>
      </c>
      <c r="L9893" t="s">
        <v>37040</v>
      </c>
      <c r="M9893">
        <v>0.82499999999999996</v>
      </c>
      <c r="N9893">
        <v>0</v>
      </c>
      <c r="O9893">
        <v>0</v>
      </c>
      <c r="P9893">
        <v>0</v>
      </c>
      <c r="Q9893">
        <v>1</v>
      </c>
      <c r="R9893">
        <v>0</v>
      </c>
      <c r="S9893">
        <v>0</v>
      </c>
      <c r="T9893">
        <v>0</v>
      </c>
      <c r="U9893">
        <v>0.82499999999999996</v>
      </c>
    </row>
    <row r="9894" spans="1:21" x14ac:dyDescent="0.25">
      <c r="A9894" t="s">
        <v>37041</v>
      </c>
      <c r="B9894">
        <v>1</v>
      </c>
      <c r="C9894" t="s">
        <v>79</v>
      </c>
      <c r="D9894" t="s">
        <v>118</v>
      </c>
      <c r="E9894" t="s">
        <v>37042</v>
      </c>
      <c r="F9894" t="s">
        <v>5012</v>
      </c>
      <c r="G9894" t="s">
        <v>72</v>
      </c>
      <c r="H9894" t="s">
        <v>129</v>
      </c>
      <c r="I9894" t="s">
        <v>22</v>
      </c>
      <c r="J9894" t="s">
        <v>141</v>
      </c>
      <c r="K9894" t="s">
        <v>37043</v>
      </c>
      <c r="L9894" t="s">
        <v>37044</v>
      </c>
      <c r="M9894">
        <v>3.7050000000000001</v>
      </c>
      <c r="N9894">
        <v>0</v>
      </c>
      <c r="O9894">
        <v>0</v>
      </c>
      <c r="P9894">
        <v>1</v>
      </c>
      <c r="Q9894">
        <v>137</v>
      </c>
      <c r="R9894">
        <v>0</v>
      </c>
      <c r="S9894">
        <v>0</v>
      </c>
      <c r="T9894">
        <v>3.7050000000000001</v>
      </c>
      <c r="U9894">
        <v>507.58499999999998</v>
      </c>
    </row>
    <row r="9895" spans="1:21" x14ac:dyDescent="0.25">
      <c r="A9895" t="s">
        <v>37045</v>
      </c>
      <c r="B9895">
        <v>1</v>
      </c>
      <c r="C9895" t="s">
        <v>79</v>
      </c>
      <c r="D9895" t="s">
        <v>118</v>
      </c>
      <c r="E9895" t="s">
        <v>37046</v>
      </c>
      <c r="F9895" t="s">
        <v>4991</v>
      </c>
      <c r="G9895" t="s">
        <v>71</v>
      </c>
      <c r="H9895" t="s">
        <v>129</v>
      </c>
      <c r="I9895" t="s">
        <v>22</v>
      </c>
      <c r="J9895" t="s">
        <v>141</v>
      </c>
      <c r="K9895" t="s">
        <v>37047</v>
      </c>
      <c r="L9895" t="s">
        <v>37048</v>
      </c>
      <c r="M9895">
        <v>1.249166666</v>
      </c>
      <c r="N9895">
        <v>0</v>
      </c>
      <c r="O9895">
        <v>0</v>
      </c>
      <c r="P9895">
        <v>0</v>
      </c>
      <c r="Q9895">
        <v>1</v>
      </c>
      <c r="R9895">
        <v>0</v>
      </c>
      <c r="S9895">
        <v>0</v>
      </c>
      <c r="T9895">
        <v>0</v>
      </c>
      <c r="U9895">
        <v>1.2491669999999999</v>
      </c>
    </row>
    <row r="9896" spans="1:21" x14ac:dyDescent="0.25">
      <c r="A9896" t="s">
        <v>37049</v>
      </c>
      <c r="B9896">
        <v>1</v>
      </c>
      <c r="C9896" t="s">
        <v>79</v>
      </c>
      <c r="D9896" t="s">
        <v>118</v>
      </c>
      <c r="E9896" t="s">
        <v>37042</v>
      </c>
      <c r="F9896" t="s">
        <v>5110</v>
      </c>
      <c r="G9896" t="s">
        <v>72</v>
      </c>
      <c r="H9896" t="s">
        <v>129</v>
      </c>
      <c r="I9896" t="s">
        <v>22</v>
      </c>
      <c r="J9896" t="s">
        <v>141</v>
      </c>
      <c r="K9896" t="s">
        <v>37050</v>
      </c>
      <c r="L9896" t="s">
        <v>37051</v>
      </c>
      <c r="M9896">
        <v>1.4011111110000001</v>
      </c>
      <c r="N9896">
        <v>0</v>
      </c>
      <c r="O9896">
        <v>0</v>
      </c>
      <c r="P9896">
        <v>1</v>
      </c>
      <c r="Q9896">
        <v>137</v>
      </c>
      <c r="R9896">
        <v>0</v>
      </c>
      <c r="S9896">
        <v>0</v>
      </c>
      <c r="T9896">
        <v>1.401111</v>
      </c>
      <c r="U9896">
        <v>191.95222200000001</v>
      </c>
    </row>
    <row r="9897" spans="1:21" x14ac:dyDescent="0.25">
      <c r="A9897" t="s">
        <v>37052</v>
      </c>
      <c r="B9897">
        <v>1</v>
      </c>
      <c r="C9897" t="s">
        <v>78</v>
      </c>
      <c r="D9897" t="s">
        <v>80</v>
      </c>
      <c r="E9897" t="s">
        <v>37053</v>
      </c>
      <c r="F9897" t="s">
        <v>6241</v>
      </c>
      <c r="G9897" t="s">
        <v>71</v>
      </c>
      <c r="H9897" t="s">
        <v>129</v>
      </c>
      <c r="I9897" t="s">
        <v>22</v>
      </c>
      <c r="J9897" t="s">
        <v>141</v>
      </c>
      <c r="K9897" t="s">
        <v>37054</v>
      </c>
      <c r="L9897" t="s">
        <v>37055</v>
      </c>
      <c r="M9897">
        <v>2.9497222220000001</v>
      </c>
      <c r="N9897">
        <v>0</v>
      </c>
      <c r="O9897">
        <v>101</v>
      </c>
      <c r="P9897">
        <v>0</v>
      </c>
      <c r="Q9897">
        <v>0</v>
      </c>
      <c r="R9897">
        <v>0</v>
      </c>
      <c r="S9897">
        <v>297.921944</v>
      </c>
      <c r="T9897">
        <v>0</v>
      </c>
      <c r="U9897">
        <v>0</v>
      </c>
    </row>
    <row r="9898" spans="1:21" x14ac:dyDescent="0.25">
      <c r="A9898" t="s">
        <v>37056</v>
      </c>
      <c r="B9898">
        <v>1</v>
      </c>
      <c r="C9898" t="s">
        <v>78</v>
      </c>
      <c r="D9898" t="s">
        <v>84</v>
      </c>
      <c r="E9898" t="s">
        <v>37057</v>
      </c>
      <c r="F9898" t="s">
        <v>2199</v>
      </c>
      <c r="G9898" t="s">
        <v>71</v>
      </c>
      <c r="H9898" t="s">
        <v>129</v>
      </c>
      <c r="I9898" t="s">
        <v>24</v>
      </c>
      <c r="J9898" t="s">
        <v>141</v>
      </c>
      <c r="K9898" t="s">
        <v>37058</v>
      </c>
      <c r="L9898" t="s">
        <v>37059</v>
      </c>
      <c r="M9898">
        <v>2.2116666660000002</v>
      </c>
      <c r="N9898">
        <v>0</v>
      </c>
      <c r="O9898">
        <v>1</v>
      </c>
      <c r="P9898">
        <v>0</v>
      </c>
      <c r="Q9898">
        <v>0</v>
      </c>
      <c r="R9898">
        <v>0</v>
      </c>
      <c r="S9898">
        <v>2.2116669999999998</v>
      </c>
      <c r="T9898">
        <v>0</v>
      </c>
      <c r="U9898">
        <v>0</v>
      </c>
    </row>
    <row r="9899" spans="1:21" x14ac:dyDescent="0.25">
      <c r="A9899" t="s">
        <v>37060</v>
      </c>
      <c r="B9899">
        <v>1</v>
      </c>
      <c r="C9899" t="s">
        <v>78</v>
      </c>
      <c r="D9899" t="s">
        <v>95</v>
      </c>
      <c r="E9899" t="s">
        <v>37061</v>
      </c>
      <c r="F9899" t="s">
        <v>10266</v>
      </c>
      <c r="G9899" t="s">
        <v>71</v>
      </c>
      <c r="H9899" t="s">
        <v>129</v>
      </c>
      <c r="I9899" t="s">
        <v>22</v>
      </c>
      <c r="J9899" t="s">
        <v>141</v>
      </c>
      <c r="K9899" t="s">
        <v>37062</v>
      </c>
      <c r="L9899" t="s">
        <v>37063</v>
      </c>
      <c r="M9899">
        <v>4.8336111109999997</v>
      </c>
      <c r="N9899">
        <v>2</v>
      </c>
      <c r="O9899">
        <v>134</v>
      </c>
      <c r="P9899">
        <v>0</v>
      </c>
      <c r="Q9899">
        <v>0</v>
      </c>
      <c r="R9899">
        <v>9.6672220000000006</v>
      </c>
      <c r="S9899">
        <v>647.703889</v>
      </c>
      <c r="T9899">
        <v>0</v>
      </c>
      <c r="U9899">
        <v>0</v>
      </c>
    </row>
    <row r="9900" spans="1:21" x14ac:dyDescent="0.25">
      <c r="A9900" t="s">
        <v>37064</v>
      </c>
      <c r="B9900">
        <v>1</v>
      </c>
      <c r="C9900" t="s">
        <v>79</v>
      </c>
      <c r="D9900" t="s">
        <v>117</v>
      </c>
      <c r="E9900" t="s">
        <v>37065</v>
      </c>
      <c r="F9900" t="s">
        <v>5977</v>
      </c>
      <c r="G9900" t="s">
        <v>71</v>
      </c>
      <c r="H9900" t="s">
        <v>129</v>
      </c>
      <c r="I9900" t="s">
        <v>22</v>
      </c>
      <c r="J9900" t="s">
        <v>141</v>
      </c>
      <c r="K9900" t="s">
        <v>37066</v>
      </c>
      <c r="L9900" t="s">
        <v>37067</v>
      </c>
      <c r="M9900">
        <v>0.884444444</v>
      </c>
      <c r="N9900">
        <v>0</v>
      </c>
      <c r="O9900">
        <v>0</v>
      </c>
      <c r="P9900">
        <v>0</v>
      </c>
      <c r="Q9900">
        <v>10</v>
      </c>
      <c r="R9900">
        <v>0</v>
      </c>
      <c r="S9900">
        <v>0</v>
      </c>
      <c r="T9900">
        <v>0</v>
      </c>
      <c r="U9900">
        <v>8.8444439999999993</v>
      </c>
    </row>
    <row r="9901" spans="1:21" x14ac:dyDescent="0.25">
      <c r="A9901" t="s">
        <v>37068</v>
      </c>
      <c r="B9901">
        <v>1</v>
      </c>
      <c r="C9901" t="s">
        <v>79</v>
      </c>
      <c r="D9901" t="s">
        <v>117</v>
      </c>
      <c r="E9901" t="s">
        <v>37069</v>
      </c>
      <c r="F9901" t="s">
        <v>6241</v>
      </c>
      <c r="G9901" t="s">
        <v>71</v>
      </c>
      <c r="H9901" t="s">
        <v>129</v>
      </c>
      <c r="I9901" t="s">
        <v>22</v>
      </c>
      <c r="J9901" t="s">
        <v>141</v>
      </c>
      <c r="K9901" t="s">
        <v>37070</v>
      </c>
      <c r="L9901" t="s">
        <v>37071</v>
      </c>
      <c r="M9901">
        <v>0.94944444400000005</v>
      </c>
      <c r="N9901">
        <v>0</v>
      </c>
      <c r="O9901">
        <v>0</v>
      </c>
      <c r="P9901">
        <v>0</v>
      </c>
      <c r="Q9901">
        <v>10</v>
      </c>
      <c r="R9901">
        <v>0</v>
      </c>
      <c r="S9901">
        <v>0</v>
      </c>
      <c r="T9901">
        <v>0</v>
      </c>
      <c r="U9901">
        <v>9.4944439999999997</v>
      </c>
    </row>
    <row r="9902" spans="1:21" x14ac:dyDescent="0.25">
      <c r="A9902" t="s">
        <v>37072</v>
      </c>
      <c r="B9902">
        <v>1</v>
      </c>
      <c r="C9902" t="s">
        <v>79</v>
      </c>
      <c r="D9902" t="s">
        <v>117</v>
      </c>
      <c r="E9902" t="s">
        <v>37073</v>
      </c>
      <c r="F9902" t="s">
        <v>140</v>
      </c>
      <c r="G9902" t="s">
        <v>72</v>
      </c>
      <c r="H9902" t="s">
        <v>129</v>
      </c>
      <c r="I9902" t="s">
        <v>22</v>
      </c>
      <c r="J9902" t="s">
        <v>141</v>
      </c>
      <c r="K9902" t="s">
        <v>37074</v>
      </c>
      <c r="L9902" t="s">
        <v>37075</v>
      </c>
      <c r="M9902">
        <v>0.96333333300000001</v>
      </c>
      <c r="N9902">
        <v>6</v>
      </c>
      <c r="O9902">
        <v>0</v>
      </c>
      <c r="P9902">
        <v>117</v>
      </c>
      <c r="Q9902">
        <v>454</v>
      </c>
      <c r="R9902">
        <v>5.78</v>
      </c>
      <c r="S9902">
        <v>0</v>
      </c>
      <c r="T9902">
        <v>112.71</v>
      </c>
      <c r="U9902">
        <v>437.35333300000002</v>
      </c>
    </row>
    <row r="9903" spans="1:21" x14ac:dyDescent="0.25">
      <c r="A9903" t="s">
        <v>37076</v>
      </c>
      <c r="B9903">
        <v>1</v>
      </c>
      <c r="C9903" t="s">
        <v>79</v>
      </c>
      <c r="D9903" t="s">
        <v>117</v>
      </c>
      <c r="E9903" t="s">
        <v>37077</v>
      </c>
      <c r="F9903" t="s">
        <v>5470</v>
      </c>
      <c r="G9903" t="s">
        <v>71</v>
      </c>
      <c r="H9903" t="s">
        <v>129</v>
      </c>
      <c r="I9903" t="s">
        <v>22</v>
      </c>
      <c r="J9903" t="s">
        <v>141</v>
      </c>
      <c r="K9903" t="s">
        <v>37078</v>
      </c>
      <c r="L9903" t="s">
        <v>37079</v>
      </c>
      <c r="M9903">
        <v>0.575555555</v>
      </c>
      <c r="N9903">
        <v>0</v>
      </c>
      <c r="O9903">
        <v>0</v>
      </c>
      <c r="P9903">
        <v>1</v>
      </c>
      <c r="Q9903">
        <v>131</v>
      </c>
      <c r="R9903">
        <v>0</v>
      </c>
      <c r="S9903">
        <v>0</v>
      </c>
      <c r="T9903">
        <v>0.57555599999999996</v>
      </c>
      <c r="U9903">
        <v>75.397778000000002</v>
      </c>
    </row>
    <row r="9904" spans="1:21" x14ac:dyDescent="0.25">
      <c r="A9904" t="s">
        <v>37080</v>
      </c>
      <c r="B9904">
        <v>1</v>
      </c>
      <c r="C9904" t="s">
        <v>79</v>
      </c>
      <c r="D9904" t="s">
        <v>114</v>
      </c>
      <c r="E9904" t="s">
        <v>15339</v>
      </c>
      <c r="F9904" t="s">
        <v>140</v>
      </c>
      <c r="G9904" t="s">
        <v>72</v>
      </c>
      <c r="H9904" t="s">
        <v>129</v>
      </c>
      <c r="I9904" t="s">
        <v>22</v>
      </c>
      <c r="J9904" t="s">
        <v>141</v>
      </c>
      <c r="K9904" t="s">
        <v>37081</v>
      </c>
      <c r="L9904" t="s">
        <v>37082</v>
      </c>
      <c r="M9904">
        <v>0.888055555</v>
      </c>
      <c r="N9904">
        <v>23</v>
      </c>
      <c r="O9904">
        <v>1086</v>
      </c>
      <c r="P9904">
        <v>9</v>
      </c>
      <c r="Q9904">
        <v>301</v>
      </c>
      <c r="R9904">
        <v>20.425277999999999</v>
      </c>
      <c r="S9904">
        <v>964.42833299999995</v>
      </c>
      <c r="T9904">
        <v>7.9924999999999997</v>
      </c>
      <c r="U9904">
        <v>267.30472200000003</v>
      </c>
    </row>
    <row r="9905" spans="1:21" x14ac:dyDescent="0.25">
      <c r="A9905" t="s">
        <v>37083</v>
      </c>
      <c r="B9905">
        <v>1</v>
      </c>
      <c r="C9905" t="s">
        <v>78</v>
      </c>
      <c r="D9905" t="s">
        <v>105</v>
      </c>
      <c r="E9905" t="s">
        <v>37084</v>
      </c>
      <c r="F9905" t="s">
        <v>140</v>
      </c>
      <c r="G9905" t="s">
        <v>72</v>
      </c>
      <c r="H9905" t="s">
        <v>129</v>
      </c>
      <c r="I9905" t="s">
        <v>22</v>
      </c>
      <c r="J9905" t="s">
        <v>141</v>
      </c>
      <c r="K9905" t="s">
        <v>37085</v>
      </c>
      <c r="L9905" t="s">
        <v>37086</v>
      </c>
      <c r="M9905">
        <v>1.4063888879999999</v>
      </c>
      <c r="N9905">
        <v>0</v>
      </c>
      <c r="O9905">
        <v>70</v>
      </c>
      <c r="P9905">
        <v>21</v>
      </c>
      <c r="Q9905">
        <v>3</v>
      </c>
      <c r="R9905">
        <v>0</v>
      </c>
      <c r="S9905">
        <v>98.447221999999996</v>
      </c>
      <c r="T9905">
        <v>29.534167</v>
      </c>
      <c r="U9905">
        <v>4.2191669999999997</v>
      </c>
    </row>
    <row r="9906" spans="1:21" x14ac:dyDescent="0.25">
      <c r="A9906" t="s">
        <v>37087</v>
      </c>
      <c r="B9906">
        <v>1</v>
      </c>
      <c r="C9906" t="s">
        <v>78</v>
      </c>
      <c r="D9906" t="s">
        <v>105</v>
      </c>
      <c r="E9906" t="s">
        <v>37084</v>
      </c>
      <c r="F9906" t="s">
        <v>140</v>
      </c>
      <c r="G9906" t="s">
        <v>72</v>
      </c>
      <c r="H9906" t="s">
        <v>129</v>
      </c>
      <c r="I9906" t="s">
        <v>22</v>
      </c>
      <c r="J9906" t="s">
        <v>141</v>
      </c>
      <c r="K9906" t="s">
        <v>37088</v>
      </c>
      <c r="L9906" t="s">
        <v>37089</v>
      </c>
      <c r="M9906">
        <v>0.391666666</v>
      </c>
      <c r="N9906">
        <v>0</v>
      </c>
      <c r="O9906">
        <v>70</v>
      </c>
      <c r="P9906">
        <v>21</v>
      </c>
      <c r="Q9906">
        <v>3</v>
      </c>
      <c r="R9906">
        <v>0</v>
      </c>
      <c r="S9906">
        <v>27.416667</v>
      </c>
      <c r="T9906">
        <v>8.2249999999999996</v>
      </c>
      <c r="U9906">
        <v>1.175</v>
      </c>
    </row>
    <row r="9907" spans="1:21" x14ac:dyDescent="0.25">
      <c r="A9907" t="s">
        <v>37090</v>
      </c>
      <c r="B9907">
        <v>1</v>
      </c>
      <c r="C9907" t="s">
        <v>78</v>
      </c>
      <c r="D9907" t="s">
        <v>105</v>
      </c>
      <c r="E9907" t="s">
        <v>37091</v>
      </c>
      <c r="F9907" t="s">
        <v>140</v>
      </c>
      <c r="G9907" t="s">
        <v>72</v>
      </c>
      <c r="H9907" t="s">
        <v>129</v>
      </c>
      <c r="I9907" t="s">
        <v>22</v>
      </c>
      <c r="J9907" t="s">
        <v>141</v>
      </c>
      <c r="K9907" t="s">
        <v>37092</v>
      </c>
      <c r="L9907" t="s">
        <v>37093</v>
      </c>
      <c r="M9907">
        <v>0.9375</v>
      </c>
      <c r="N9907">
        <v>0</v>
      </c>
      <c r="O9907">
        <v>0</v>
      </c>
      <c r="P9907">
        <v>48</v>
      </c>
      <c r="Q9907">
        <v>107</v>
      </c>
      <c r="R9907">
        <v>0</v>
      </c>
      <c r="S9907">
        <v>0</v>
      </c>
      <c r="T9907">
        <v>45</v>
      </c>
      <c r="U9907">
        <v>100.3125</v>
      </c>
    </row>
    <row r="9908" spans="1:21" x14ac:dyDescent="0.25">
      <c r="A9908" t="s">
        <v>37094</v>
      </c>
      <c r="B9908">
        <v>1</v>
      </c>
      <c r="C9908" t="s">
        <v>78</v>
      </c>
      <c r="D9908" t="s">
        <v>105</v>
      </c>
      <c r="E9908" t="s">
        <v>37095</v>
      </c>
      <c r="F9908" t="s">
        <v>4991</v>
      </c>
      <c r="G9908" t="s">
        <v>71</v>
      </c>
      <c r="H9908" t="s">
        <v>129</v>
      </c>
      <c r="I9908" t="s">
        <v>22</v>
      </c>
      <c r="J9908" t="s">
        <v>141</v>
      </c>
      <c r="K9908" t="s">
        <v>37096</v>
      </c>
      <c r="L9908" t="s">
        <v>37097</v>
      </c>
      <c r="M9908">
        <v>2.238611111</v>
      </c>
      <c r="N9908">
        <v>0</v>
      </c>
      <c r="O9908">
        <v>0</v>
      </c>
      <c r="P9908">
        <v>0</v>
      </c>
      <c r="Q9908">
        <v>1</v>
      </c>
      <c r="R9908">
        <v>0</v>
      </c>
      <c r="S9908">
        <v>0</v>
      </c>
      <c r="T9908">
        <v>0</v>
      </c>
      <c r="U9908">
        <v>2.2386110000000001</v>
      </c>
    </row>
    <row r="9909" spans="1:21" x14ac:dyDescent="0.25">
      <c r="A9909" t="s">
        <v>37098</v>
      </c>
      <c r="B9909">
        <v>1</v>
      </c>
      <c r="C9909" t="s">
        <v>78</v>
      </c>
      <c r="D9909" t="s">
        <v>105</v>
      </c>
      <c r="E9909" t="s">
        <v>37084</v>
      </c>
      <c r="F9909" t="s">
        <v>140</v>
      </c>
      <c r="G9909" t="s">
        <v>72</v>
      </c>
      <c r="H9909" t="s">
        <v>129</v>
      </c>
      <c r="I9909" t="s">
        <v>22</v>
      </c>
      <c r="J9909" t="s">
        <v>141</v>
      </c>
      <c r="K9909" t="s">
        <v>37099</v>
      </c>
      <c r="L9909" t="s">
        <v>37100</v>
      </c>
      <c r="M9909">
        <v>1.2661111110000001</v>
      </c>
      <c r="N9909">
        <v>0</v>
      </c>
      <c r="O9909">
        <v>70</v>
      </c>
      <c r="P9909">
        <v>21</v>
      </c>
      <c r="Q9909">
        <v>3</v>
      </c>
      <c r="R9909">
        <v>0</v>
      </c>
      <c r="S9909">
        <v>88.627778000000006</v>
      </c>
      <c r="T9909">
        <v>26.588332999999999</v>
      </c>
      <c r="U9909">
        <v>3.798333</v>
      </c>
    </row>
    <row r="9910" spans="1:21" x14ac:dyDescent="0.25">
      <c r="A9910" t="s">
        <v>37101</v>
      </c>
      <c r="B9910">
        <v>1</v>
      </c>
      <c r="C9910" t="s">
        <v>78</v>
      </c>
      <c r="D9910" t="s">
        <v>105</v>
      </c>
      <c r="E9910" t="s">
        <v>37102</v>
      </c>
      <c r="F9910" t="s">
        <v>128</v>
      </c>
      <c r="G9910" t="s">
        <v>72</v>
      </c>
      <c r="H9910" t="s">
        <v>129</v>
      </c>
      <c r="I9910" t="s">
        <v>22</v>
      </c>
      <c r="J9910" t="s">
        <v>130</v>
      </c>
      <c r="K9910" t="s">
        <v>37103</v>
      </c>
      <c r="L9910" t="s">
        <v>37104</v>
      </c>
      <c r="M9910">
        <v>5.7065313880000001</v>
      </c>
      <c r="N9910">
        <v>0</v>
      </c>
      <c r="O9910">
        <v>8</v>
      </c>
      <c r="P9910">
        <v>1</v>
      </c>
      <c r="Q9910">
        <v>33</v>
      </c>
      <c r="R9910">
        <v>0</v>
      </c>
      <c r="S9910">
        <v>45.652251</v>
      </c>
      <c r="T9910">
        <v>5.706531</v>
      </c>
      <c r="U9910">
        <v>188.31553600000001</v>
      </c>
    </row>
    <row r="9911" spans="1:21" x14ac:dyDescent="0.25">
      <c r="A9911" t="s">
        <v>37105</v>
      </c>
      <c r="B9911">
        <v>1</v>
      </c>
      <c r="C9911" t="s">
        <v>78</v>
      </c>
      <c r="D9911" t="s">
        <v>105</v>
      </c>
      <c r="E9911" t="s">
        <v>37106</v>
      </c>
      <c r="F9911" t="s">
        <v>140</v>
      </c>
      <c r="G9911" t="s">
        <v>72</v>
      </c>
      <c r="H9911" t="s">
        <v>129</v>
      </c>
      <c r="I9911" t="s">
        <v>22</v>
      </c>
      <c r="J9911" t="s">
        <v>141</v>
      </c>
      <c r="K9911" t="s">
        <v>37107</v>
      </c>
      <c r="L9911" t="s">
        <v>37108</v>
      </c>
      <c r="M9911">
        <v>3.2833333329999999</v>
      </c>
      <c r="N9911">
        <v>0</v>
      </c>
      <c r="O9911">
        <v>70</v>
      </c>
      <c r="P9911">
        <v>21</v>
      </c>
      <c r="Q9911">
        <v>3</v>
      </c>
      <c r="R9911">
        <v>0</v>
      </c>
      <c r="S9911">
        <v>229.83333300000001</v>
      </c>
      <c r="T9911">
        <v>68.95</v>
      </c>
      <c r="U9911">
        <v>9.85</v>
      </c>
    </row>
    <row r="9912" spans="1:21" x14ac:dyDescent="0.25">
      <c r="A9912" t="s">
        <v>37109</v>
      </c>
      <c r="B9912">
        <v>1</v>
      </c>
      <c r="C9912" t="s">
        <v>78</v>
      </c>
      <c r="D9912" t="s">
        <v>105</v>
      </c>
      <c r="E9912" t="s">
        <v>37110</v>
      </c>
      <c r="F9912" t="s">
        <v>4996</v>
      </c>
      <c r="G9912" t="s">
        <v>71</v>
      </c>
      <c r="H9912" t="s">
        <v>129</v>
      </c>
      <c r="I9912" t="s">
        <v>22</v>
      </c>
      <c r="J9912" t="s">
        <v>141</v>
      </c>
      <c r="K9912" t="s">
        <v>37111</v>
      </c>
      <c r="L9912" t="s">
        <v>37112</v>
      </c>
      <c r="M9912">
        <v>2.1016666659999999</v>
      </c>
      <c r="N9912">
        <v>0</v>
      </c>
      <c r="O9912">
        <v>3</v>
      </c>
      <c r="P9912">
        <v>0</v>
      </c>
      <c r="Q9912">
        <v>0</v>
      </c>
      <c r="R9912">
        <v>0</v>
      </c>
      <c r="S9912">
        <v>6.3049999999999997</v>
      </c>
      <c r="T9912">
        <v>0</v>
      </c>
      <c r="U9912">
        <v>0</v>
      </c>
    </row>
    <row r="9913" spans="1:21" x14ac:dyDescent="0.25">
      <c r="A9913" t="s">
        <v>37113</v>
      </c>
      <c r="B9913">
        <v>1</v>
      </c>
      <c r="C9913" t="s">
        <v>78</v>
      </c>
      <c r="D9913" t="s">
        <v>105</v>
      </c>
      <c r="E9913" t="s">
        <v>37114</v>
      </c>
      <c r="F9913" t="s">
        <v>4986</v>
      </c>
      <c r="G9913" t="s">
        <v>71</v>
      </c>
      <c r="H9913" t="s">
        <v>129</v>
      </c>
      <c r="I9913" t="s">
        <v>22</v>
      </c>
      <c r="J9913" t="s">
        <v>141</v>
      </c>
      <c r="K9913" t="s">
        <v>37115</v>
      </c>
      <c r="L9913" t="s">
        <v>37116</v>
      </c>
      <c r="M9913">
        <v>1.2452777770000001</v>
      </c>
      <c r="N9913">
        <v>0</v>
      </c>
      <c r="O9913">
        <v>0</v>
      </c>
      <c r="P9913">
        <v>0</v>
      </c>
      <c r="Q9913">
        <v>1</v>
      </c>
      <c r="R9913">
        <v>0</v>
      </c>
      <c r="S9913">
        <v>0</v>
      </c>
      <c r="T9913">
        <v>0</v>
      </c>
      <c r="U9913">
        <v>1.2452780000000001</v>
      </c>
    </row>
    <row r="9914" spans="1:21" x14ac:dyDescent="0.25">
      <c r="A9914" t="s">
        <v>37117</v>
      </c>
      <c r="B9914">
        <v>1</v>
      </c>
      <c r="C9914" t="s">
        <v>78</v>
      </c>
      <c r="D9914" t="s">
        <v>105</v>
      </c>
      <c r="E9914" t="s">
        <v>37118</v>
      </c>
      <c r="F9914" t="s">
        <v>6241</v>
      </c>
      <c r="G9914" t="s">
        <v>71</v>
      </c>
      <c r="H9914" t="s">
        <v>129</v>
      </c>
      <c r="I9914" t="s">
        <v>22</v>
      </c>
      <c r="J9914" t="s">
        <v>141</v>
      </c>
      <c r="K9914" t="s">
        <v>37119</v>
      </c>
      <c r="L9914" t="s">
        <v>37120</v>
      </c>
      <c r="M9914">
        <v>3.378333333</v>
      </c>
      <c r="N9914">
        <v>0</v>
      </c>
      <c r="O9914">
        <v>0</v>
      </c>
      <c r="P9914">
        <v>0</v>
      </c>
      <c r="Q9914">
        <v>14</v>
      </c>
      <c r="R9914">
        <v>0</v>
      </c>
      <c r="S9914">
        <v>0</v>
      </c>
      <c r="T9914">
        <v>0</v>
      </c>
      <c r="U9914">
        <v>47.296666999999999</v>
      </c>
    </row>
    <row r="9915" spans="1:21" x14ac:dyDescent="0.25">
      <c r="A9915" t="s">
        <v>37121</v>
      </c>
      <c r="B9915">
        <v>1</v>
      </c>
      <c r="C9915" t="s">
        <v>78</v>
      </c>
      <c r="D9915" t="s">
        <v>105</v>
      </c>
      <c r="E9915" t="s">
        <v>37122</v>
      </c>
      <c r="F9915" t="s">
        <v>4986</v>
      </c>
      <c r="G9915" t="s">
        <v>71</v>
      </c>
      <c r="H9915" t="s">
        <v>129</v>
      </c>
      <c r="I9915" t="s">
        <v>22</v>
      </c>
      <c r="J9915" t="s">
        <v>141</v>
      </c>
      <c r="K9915" t="s">
        <v>37123</v>
      </c>
      <c r="L9915" t="s">
        <v>37124</v>
      </c>
      <c r="M9915">
        <v>2.863611111</v>
      </c>
      <c r="N9915">
        <v>0</v>
      </c>
      <c r="O9915">
        <v>0</v>
      </c>
      <c r="P9915">
        <v>0</v>
      </c>
      <c r="Q9915">
        <v>1</v>
      </c>
      <c r="R9915">
        <v>0</v>
      </c>
      <c r="S9915">
        <v>0</v>
      </c>
      <c r="T9915">
        <v>0</v>
      </c>
      <c r="U9915">
        <v>2.8636110000000001</v>
      </c>
    </row>
    <row r="9916" spans="1:21" x14ac:dyDescent="0.25">
      <c r="A9916" t="s">
        <v>37125</v>
      </c>
      <c r="B9916">
        <v>1</v>
      </c>
      <c r="C9916" t="s">
        <v>78</v>
      </c>
      <c r="D9916" t="s">
        <v>105</v>
      </c>
      <c r="E9916" t="s">
        <v>37126</v>
      </c>
      <c r="F9916" t="s">
        <v>5012</v>
      </c>
      <c r="G9916" t="s">
        <v>72</v>
      </c>
      <c r="H9916" t="s">
        <v>129</v>
      </c>
      <c r="I9916" t="s">
        <v>22</v>
      </c>
      <c r="J9916" t="s">
        <v>141</v>
      </c>
      <c r="K9916" t="s">
        <v>37127</v>
      </c>
      <c r="L9916" t="s">
        <v>37128</v>
      </c>
      <c r="M9916">
        <v>6.6869444439999999</v>
      </c>
      <c r="N9916">
        <v>0</v>
      </c>
      <c r="O9916">
        <v>0</v>
      </c>
      <c r="P9916">
        <v>0</v>
      </c>
      <c r="Q9916">
        <v>13</v>
      </c>
      <c r="R9916">
        <v>0</v>
      </c>
      <c r="S9916">
        <v>0</v>
      </c>
      <c r="T9916">
        <v>0</v>
      </c>
      <c r="U9916">
        <v>86.930278000000001</v>
      </c>
    </row>
    <row r="9917" spans="1:21" x14ac:dyDescent="0.25">
      <c r="A9917" t="s">
        <v>37129</v>
      </c>
      <c r="B9917">
        <v>1</v>
      </c>
      <c r="C9917" t="s">
        <v>78</v>
      </c>
      <c r="D9917" t="s">
        <v>105</v>
      </c>
      <c r="E9917" t="s">
        <v>37130</v>
      </c>
      <c r="F9917" t="s">
        <v>4986</v>
      </c>
      <c r="G9917" t="s">
        <v>71</v>
      </c>
      <c r="H9917" t="s">
        <v>129</v>
      </c>
      <c r="I9917" t="s">
        <v>22</v>
      </c>
      <c r="J9917" t="s">
        <v>141</v>
      </c>
      <c r="K9917" t="s">
        <v>37131</v>
      </c>
      <c r="L9917" t="s">
        <v>37132</v>
      </c>
      <c r="M9917">
        <v>4.8141666660000002</v>
      </c>
      <c r="N9917">
        <v>0</v>
      </c>
      <c r="O9917">
        <v>0</v>
      </c>
      <c r="P9917">
        <v>0</v>
      </c>
      <c r="Q9917">
        <v>2</v>
      </c>
      <c r="R9917">
        <v>0</v>
      </c>
      <c r="S9917">
        <v>0</v>
      </c>
      <c r="T9917">
        <v>0</v>
      </c>
      <c r="U9917">
        <v>9.6283329999999996</v>
      </c>
    </row>
    <row r="9918" spans="1:21" x14ac:dyDescent="0.25">
      <c r="A9918" t="s">
        <v>37133</v>
      </c>
      <c r="B9918">
        <v>1</v>
      </c>
      <c r="C9918" t="s">
        <v>78</v>
      </c>
      <c r="D9918" t="s">
        <v>105</v>
      </c>
      <c r="E9918" t="s">
        <v>37091</v>
      </c>
      <c r="F9918" t="s">
        <v>140</v>
      </c>
      <c r="G9918" t="s">
        <v>72</v>
      </c>
      <c r="H9918" t="s">
        <v>129</v>
      </c>
      <c r="I9918" t="s">
        <v>22</v>
      </c>
      <c r="J9918" t="s">
        <v>141</v>
      </c>
      <c r="K9918" t="s">
        <v>37134</v>
      </c>
      <c r="L9918" t="s">
        <v>37135</v>
      </c>
      <c r="M9918">
        <v>2.9227777769999999</v>
      </c>
      <c r="N9918">
        <v>0</v>
      </c>
      <c r="O9918">
        <v>0</v>
      </c>
      <c r="P9918">
        <v>48</v>
      </c>
      <c r="Q9918">
        <v>107</v>
      </c>
      <c r="R9918">
        <v>0</v>
      </c>
      <c r="S9918">
        <v>0</v>
      </c>
      <c r="T9918">
        <v>140.29333299999999</v>
      </c>
      <c r="U9918">
        <v>312.73722199999997</v>
      </c>
    </row>
    <row r="9919" spans="1:21" x14ac:dyDescent="0.25">
      <c r="A9919" t="s">
        <v>37136</v>
      </c>
      <c r="B9919">
        <v>1</v>
      </c>
      <c r="C9919" t="s">
        <v>78</v>
      </c>
      <c r="D9919" t="s">
        <v>105</v>
      </c>
      <c r="E9919" t="s">
        <v>37137</v>
      </c>
      <c r="F9919" t="s">
        <v>154</v>
      </c>
      <c r="G9919" t="s">
        <v>72</v>
      </c>
      <c r="H9919" t="s">
        <v>129</v>
      </c>
      <c r="I9919" t="s">
        <v>22</v>
      </c>
      <c r="J9919" t="s">
        <v>141</v>
      </c>
      <c r="K9919" t="s">
        <v>37138</v>
      </c>
      <c r="L9919" t="s">
        <v>37139</v>
      </c>
      <c r="M9919">
        <v>0.47111111100000003</v>
      </c>
      <c r="N9919">
        <v>0</v>
      </c>
      <c r="O9919">
        <v>0</v>
      </c>
      <c r="P9919">
        <v>48</v>
      </c>
      <c r="Q9919">
        <v>107</v>
      </c>
      <c r="R9919">
        <v>0</v>
      </c>
      <c r="S9919">
        <v>0</v>
      </c>
      <c r="T9919">
        <v>22.613333000000001</v>
      </c>
      <c r="U9919">
        <v>50.408889000000002</v>
      </c>
    </row>
    <row r="9920" spans="1:21" x14ac:dyDescent="0.25">
      <c r="A9920" t="s">
        <v>37140</v>
      </c>
      <c r="B9920">
        <v>1</v>
      </c>
      <c r="C9920" t="s">
        <v>79</v>
      </c>
      <c r="D9920" t="s">
        <v>112</v>
      </c>
      <c r="E9920" t="s">
        <v>37141</v>
      </c>
      <c r="F9920" t="s">
        <v>5470</v>
      </c>
      <c r="G9920" t="s">
        <v>71</v>
      </c>
      <c r="H9920" t="s">
        <v>129</v>
      </c>
      <c r="I9920" t="s">
        <v>22</v>
      </c>
      <c r="J9920" t="s">
        <v>141</v>
      </c>
      <c r="K9920" t="s">
        <v>37142</v>
      </c>
      <c r="L9920" t="s">
        <v>37143</v>
      </c>
      <c r="M9920">
        <v>1.991944444</v>
      </c>
      <c r="N9920">
        <v>0</v>
      </c>
      <c r="O9920">
        <v>0</v>
      </c>
      <c r="P9920">
        <v>1</v>
      </c>
      <c r="Q9920">
        <v>88</v>
      </c>
      <c r="R9920">
        <v>0</v>
      </c>
      <c r="S9920">
        <v>0</v>
      </c>
      <c r="T9920">
        <v>1.9919439999999999</v>
      </c>
      <c r="U9920">
        <v>175.291111</v>
      </c>
    </row>
    <row r="9921" spans="1:21" x14ac:dyDescent="0.25">
      <c r="A9921" t="s">
        <v>37144</v>
      </c>
      <c r="B9921">
        <v>1</v>
      </c>
      <c r="C9921" t="s">
        <v>79</v>
      </c>
      <c r="D9921" t="s">
        <v>112</v>
      </c>
      <c r="E9921" t="s">
        <v>37145</v>
      </c>
      <c r="F9921" t="s">
        <v>5029</v>
      </c>
      <c r="G9921" t="s">
        <v>71</v>
      </c>
      <c r="H9921" t="s">
        <v>129</v>
      </c>
      <c r="I9921" t="s">
        <v>22</v>
      </c>
      <c r="J9921" t="s">
        <v>141</v>
      </c>
      <c r="K9921" t="s">
        <v>37146</v>
      </c>
      <c r="L9921" t="s">
        <v>37147</v>
      </c>
      <c r="M9921">
        <v>2.3302777770000001</v>
      </c>
      <c r="N9921">
        <v>0</v>
      </c>
      <c r="O9921">
        <v>0</v>
      </c>
      <c r="P9921">
        <v>0</v>
      </c>
      <c r="Q9921">
        <v>9</v>
      </c>
      <c r="R9921">
        <v>0</v>
      </c>
      <c r="S9921">
        <v>0</v>
      </c>
      <c r="T9921">
        <v>0</v>
      </c>
      <c r="U9921">
        <v>20.9725</v>
      </c>
    </row>
    <row r="9922" spans="1:21" x14ac:dyDescent="0.25">
      <c r="A9922" t="s">
        <v>37148</v>
      </c>
      <c r="B9922">
        <v>1</v>
      </c>
      <c r="C9922" t="s">
        <v>79</v>
      </c>
      <c r="D9922" t="s">
        <v>112</v>
      </c>
      <c r="E9922" t="s">
        <v>37149</v>
      </c>
      <c r="F9922" t="s">
        <v>4986</v>
      </c>
      <c r="G9922" t="s">
        <v>71</v>
      </c>
      <c r="H9922" t="s">
        <v>129</v>
      </c>
      <c r="I9922" t="s">
        <v>22</v>
      </c>
      <c r="J9922" t="s">
        <v>141</v>
      </c>
      <c r="K9922" t="s">
        <v>37150</v>
      </c>
      <c r="L9922" t="s">
        <v>37151</v>
      </c>
      <c r="M9922">
        <v>4.7677777770000001</v>
      </c>
      <c r="N9922">
        <v>0</v>
      </c>
      <c r="O9922">
        <v>0</v>
      </c>
      <c r="P9922">
        <v>0</v>
      </c>
      <c r="Q9922">
        <v>6</v>
      </c>
      <c r="R9922">
        <v>0</v>
      </c>
      <c r="S9922">
        <v>0</v>
      </c>
      <c r="T9922">
        <v>0</v>
      </c>
      <c r="U9922">
        <v>28.606667000000002</v>
      </c>
    </row>
    <row r="9923" spans="1:21" x14ac:dyDescent="0.25">
      <c r="A9923" t="s">
        <v>37152</v>
      </c>
      <c r="B9923">
        <v>1</v>
      </c>
      <c r="C9923" t="s">
        <v>79</v>
      </c>
      <c r="D9923" t="s">
        <v>112</v>
      </c>
      <c r="E9923" t="s">
        <v>37153</v>
      </c>
      <c r="F9923" t="s">
        <v>4986</v>
      </c>
      <c r="G9923" t="s">
        <v>71</v>
      </c>
      <c r="H9923" t="s">
        <v>129</v>
      </c>
      <c r="I9923" t="s">
        <v>22</v>
      </c>
      <c r="J9923" t="s">
        <v>141</v>
      </c>
      <c r="K9923" t="s">
        <v>37154</v>
      </c>
      <c r="L9923" t="s">
        <v>37155</v>
      </c>
      <c r="M9923">
        <v>2.0011111110000002</v>
      </c>
      <c r="N9923">
        <v>0</v>
      </c>
      <c r="O9923">
        <v>0</v>
      </c>
      <c r="P9923">
        <v>0</v>
      </c>
      <c r="Q9923">
        <v>6</v>
      </c>
      <c r="R9923">
        <v>0</v>
      </c>
      <c r="S9923">
        <v>0</v>
      </c>
      <c r="T9923">
        <v>0</v>
      </c>
      <c r="U9923">
        <v>12.006667</v>
      </c>
    </row>
    <row r="9924" spans="1:21" x14ac:dyDescent="0.25">
      <c r="A9924" t="s">
        <v>37156</v>
      </c>
      <c r="B9924">
        <v>1</v>
      </c>
      <c r="C9924" t="s">
        <v>79</v>
      </c>
      <c r="D9924" t="s">
        <v>112</v>
      </c>
      <c r="E9924" t="s">
        <v>37145</v>
      </c>
      <c r="F9924" t="s">
        <v>4986</v>
      </c>
      <c r="G9924" t="s">
        <v>71</v>
      </c>
      <c r="H9924" t="s">
        <v>129</v>
      </c>
      <c r="I9924" t="s">
        <v>22</v>
      </c>
      <c r="J9924" t="s">
        <v>141</v>
      </c>
      <c r="K9924" t="s">
        <v>37157</v>
      </c>
      <c r="L9924" t="s">
        <v>37158</v>
      </c>
      <c r="M9924">
        <v>0.73888888799999997</v>
      </c>
      <c r="N9924">
        <v>0</v>
      </c>
      <c r="O9924">
        <v>0</v>
      </c>
      <c r="P9924">
        <v>0</v>
      </c>
      <c r="Q9924">
        <v>9</v>
      </c>
      <c r="R9924">
        <v>0</v>
      </c>
      <c r="S9924">
        <v>0</v>
      </c>
      <c r="T9924">
        <v>0</v>
      </c>
      <c r="U9924">
        <v>6.65</v>
      </c>
    </row>
    <row r="9925" spans="1:21" x14ac:dyDescent="0.25">
      <c r="A9925" t="s">
        <v>37159</v>
      </c>
      <c r="B9925">
        <v>1</v>
      </c>
      <c r="C9925" t="s">
        <v>79</v>
      </c>
      <c r="D9925" t="s">
        <v>112</v>
      </c>
      <c r="E9925" t="s">
        <v>37153</v>
      </c>
      <c r="F9925" t="s">
        <v>4986</v>
      </c>
      <c r="G9925" t="s">
        <v>71</v>
      </c>
      <c r="H9925" t="s">
        <v>129</v>
      </c>
      <c r="I9925" t="s">
        <v>22</v>
      </c>
      <c r="J9925" t="s">
        <v>141</v>
      </c>
      <c r="K9925" t="s">
        <v>37160</v>
      </c>
      <c r="L9925" t="s">
        <v>37161</v>
      </c>
      <c r="M9925">
        <v>3.7458333330000002</v>
      </c>
      <c r="N9925">
        <v>0</v>
      </c>
      <c r="O9925">
        <v>0</v>
      </c>
      <c r="P9925">
        <v>0</v>
      </c>
      <c r="Q9925">
        <v>6</v>
      </c>
      <c r="R9925">
        <v>0</v>
      </c>
      <c r="S9925">
        <v>0</v>
      </c>
      <c r="T9925">
        <v>0</v>
      </c>
      <c r="U9925">
        <v>22.475000000000001</v>
      </c>
    </row>
    <row r="9926" spans="1:21" x14ac:dyDescent="0.25">
      <c r="A9926" t="s">
        <v>37162</v>
      </c>
      <c r="B9926">
        <v>1</v>
      </c>
      <c r="C9926" t="s">
        <v>79</v>
      </c>
      <c r="D9926" t="s">
        <v>112</v>
      </c>
      <c r="E9926" t="s">
        <v>37153</v>
      </c>
      <c r="F9926" t="s">
        <v>4986</v>
      </c>
      <c r="G9926" t="s">
        <v>71</v>
      </c>
      <c r="H9926" t="s">
        <v>129</v>
      </c>
      <c r="I9926" t="s">
        <v>22</v>
      </c>
      <c r="J9926" t="s">
        <v>141</v>
      </c>
      <c r="K9926" t="s">
        <v>37163</v>
      </c>
      <c r="L9926" t="s">
        <v>37164</v>
      </c>
      <c r="M9926">
        <v>2.8944444439999999</v>
      </c>
      <c r="N9926">
        <v>0</v>
      </c>
      <c r="O9926">
        <v>0</v>
      </c>
      <c r="P9926">
        <v>0</v>
      </c>
      <c r="Q9926">
        <v>6</v>
      </c>
      <c r="R9926">
        <v>0</v>
      </c>
      <c r="S9926">
        <v>0</v>
      </c>
      <c r="T9926">
        <v>0</v>
      </c>
      <c r="U9926">
        <v>17.366667</v>
      </c>
    </row>
    <row r="9927" spans="1:21" x14ac:dyDescent="0.25">
      <c r="A9927" t="s">
        <v>37165</v>
      </c>
      <c r="B9927">
        <v>1</v>
      </c>
      <c r="C9927" t="s">
        <v>79</v>
      </c>
      <c r="D9927" t="s">
        <v>112</v>
      </c>
      <c r="E9927" t="s">
        <v>37166</v>
      </c>
      <c r="F9927" t="s">
        <v>4991</v>
      </c>
      <c r="G9927" t="s">
        <v>71</v>
      </c>
      <c r="H9927" t="s">
        <v>129</v>
      </c>
      <c r="I9927" t="s">
        <v>22</v>
      </c>
      <c r="J9927" t="s">
        <v>141</v>
      </c>
      <c r="K9927" t="s">
        <v>37167</v>
      </c>
      <c r="L9927" t="s">
        <v>37168</v>
      </c>
      <c r="M9927">
        <v>0.71611111100000002</v>
      </c>
      <c r="N9927">
        <v>0</v>
      </c>
      <c r="O9927">
        <v>4</v>
      </c>
      <c r="P9927">
        <v>0</v>
      </c>
      <c r="Q9927">
        <v>0</v>
      </c>
      <c r="R9927">
        <v>0</v>
      </c>
      <c r="S9927">
        <v>2.8644440000000002</v>
      </c>
      <c r="T9927">
        <v>0</v>
      </c>
      <c r="U9927">
        <v>0</v>
      </c>
    </row>
    <row r="9928" spans="1:21" x14ac:dyDescent="0.25">
      <c r="A9928" t="s">
        <v>37169</v>
      </c>
      <c r="B9928">
        <v>1</v>
      </c>
      <c r="C9928" t="s">
        <v>79</v>
      </c>
      <c r="D9928" t="s">
        <v>125</v>
      </c>
      <c r="E9928" t="s">
        <v>37170</v>
      </c>
      <c r="F9928" t="s">
        <v>5012</v>
      </c>
      <c r="G9928" t="s">
        <v>72</v>
      </c>
      <c r="H9928" t="s">
        <v>129</v>
      </c>
      <c r="I9928" t="s">
        <v>22</v>
      </c>
      <c r="J9928" t="s">
        <v>141</v>
      </c>
      <c r="K9928" t="s">
        <v>37171</v>
      </c>
      <c r="L9928" t="s">
        <v>37172</v>
      </c>
      <c r="M9928">
        <v>2.7322222219999999</v>
      </c>
      <c r="N9928">
        <v>0</v>
      </c>
      <c r="O9928">
        <v>0</v>
      </c>
      <c r="P9928">
        <v>1</v>
      </c>
      <c r="Q9928">
        <v>196</v>
      </c>
      <c r="R9928">
        <v>0</v>
      </c>
      <c r="S9928">
        <v>0</v>
      </c>
      <c r="T9928">
        <v>2.7322220000000002</v>
      </c>
      <c r="U9928">
        <v>535.51555599999995</v>
      </c>
    </row>
    <row r="9929" spans="1:21" x14ac:dyDescent="0.25">
      <c r="A9929" t="s">
        <v>37173</v>
      </c>
      <c r="B9929">
        <v>1</v>
      </c>
      <c r="C9929" t="s">
        <v>79</v>
      </c>
      <c r="D9929" t="s">
        <v>125</v>
      </c>
      <c r="E9929" t="s">
        <v>37174</v>
      </c>
      <c r="F9929" t="s">
        <v>4991</v>
      </c>
      <c r="G9929" t="s">
        <v>71</v>
      </c>
      <c r="H9929" t="s">
        <v>129</v>
      </c>
      <c r="I9929" t="s">
        <v>22</v>
      </c>
      <c r="J9929" t="s">
        <v>141</v>
      </c>
      <c r="K9929" t="s">
        <v>37175</v>
      </c>
      <c r="L9929" t="s">
        <v>37176</v>
      </c>
      <c r="M9929">
        <v>2.7944444439999998</v>
      </c>
      <c r="N9929">
        <v>0</v>
      </c>
      <c r="O9929">
        <v>0</v>
      </c>
      <c r="P9929">
        <v>0</v>
      </c>
      <c r="Q9929">
        <v>1</v>
      </c>
      <c r="R9929">
        <v>0</v>
      </c>
      <c r="S9929">
        <v>0</v>
      </c>
      <c r="T9929">
        <v>0</v>
      </c>
      <c r="U9929">
        <v>2.7944439999999999</v>
      </c>
    </row>
    <row r="9930" spans="1:21" x14ac:dyDescent="0.25">
      <c r="A9930" t="s">
        <v>37177</v>
      </c>
      <c r="B9930">
        <v>1</v>
      </c>
      <c r="C9930" t="s">
        <v>78</v>
      </c>
      <c r="D9930" t="s">
        <v>98</v>
      </c>
      <c r="E9930" t="s">
        <v>37178</v>
      </c>
      <c r="F9930" t="s">
        <v>4986</v>
      </c>
      <c r="G9930" t="s">
        <v>71</v>
      </c>
      <c r="H9930" t="s">
        <v>129</v>
      </c>
      <c r="I9930" t="s">
        <v>22</v>
      </c>
      <c r="J9930" t="s">
        <v>141</v>
      </c>
      <c r="K9930" t="s">
        <v>37179</v>
      </c>
      <c r="L9930" t="s">
        <v>37180</v>
      </c>
      <c r="M9930">
        <v>6.8777777770000004</v>
      </c>
      <c r="N9930">
        <v>0</v>
      </c>
      <c r="O9930">
        <v>91</v>
      </c>
      <c r="P9930">
        <v>0</v>
      </c>
      <c r="Q9930">
        <v>0</v>
      </c>
      <c r="R9930">
        <v>0</v>
      </c>
      <c r="S9930">
        <v>625.87777800000003</v>
      </c>
      <c r="T9930">
        <v>0</v>
      </c>
      <c r="U9930">
        <v>0</v>
      </c>
    </row>
    <row r="9931" spans="1:21" x14ac:dyDescent="0.25">
      <c r="A9931" t="s">
        <v>37181</v>
      </c>
      <c r="B9931">
        <v>1</v>
      </c>
      <c r="C9931" t="s">
        <v>79</v>
      </c>
      <c r="D9931" t="s">
        <v>117</v>
      </c>
      <c r="E9931" t="s">
        <v>37182</v>
      </c>
      <c r="F9931" t="s">
        <v>4986</v>
      </c>
      <c r="G9931" t="s">
        <v>71</v>
      </c>
      <c r="H9931" t="s">
        <v>129</v>
      </c>
      <c r="I9931" t="s">
        <v>22</v>
      </c>
      <c r="J9931" t="s">
        <v>141</v>
      </c>
      <c r="K9931" t="s">
        <v>37183</v>
      </c>
      <c r="L9931" t="s">
        <v>37184</v>
      </c>
      <c r="M9931">
        <v>1.7324999999999999</v>
      </c>
      <c r="N9931">
        <v>0</v>
      </c>
      <c r="O9931">
        <v>50</v>
      </c>
      <c r="P9931">
        <v>0</v>
      </c>
      <c r="Q9931">
        <v>0</v>
      </c>
      <c r="R9931">
        <v>0</v>
      </c>
      <c r="S9931">
        <v>86.625</v>
      </c>
      <c r="T9931">
        <v>0</v>
      </c>
      <c r="U9931">
        <v>0</v>
      </c>
    </row>
    <row r="9932" spans="1:21" x14ac:dyDescent="0.25">
      <c r="A9932" t="s">
        <v>37185</v>
      </c>
      <c r="B9932">
        <v>1</v>
      </c>
      <c r="C9932" t="s">
        <v>79</v>
      </c>
      <c r="D9932" t="s">
        <v>109</v>
      </c>
      <c r="E9932" t="s">
        <v>37186</v>
      </c>
      <c r="F9932" t="s">
        <v>4991</v>
      </c>
      <c r="G9932" t="s">
        <v>71</v>
      </c>
      <c r="H9932" t="s">
        <v>129</v>
      </c>
      <c r="I9932" t="s">
        <v>22</v>
      </c>
      <c r="J9932" t="s">
        <v>141</v>
      </c>
      <c r="K9932" t="s">
        <v>37187</v>
      </c>
      <c r="L9932" t="s">
        <v>37188</v>
      </c>
      <c r="M9932">
        <v>4.7052777770000001</v>
      </c>
      <c r="N9932">
        <v>0</v>
      </c>
      <c r="O9932">
        <v>0</v>
      </c>
      <c r="P9932">
        <v>1</v>
      </c>
      <c r="Q9932">
        <v>0</v>
      </c>
      <c r="R9932">
        <v>0</v>
      </c>
      <c r="S9932">
        <v>0</v>
      </c>
      <c r="T9932">
        <v>4.7052779999999998</v>
      </c>
      <c r="U9932">
        <v>0</v>
      </c>
    </row>
    <row r="9933" spans="1:21" x14ac:dyDescent="0.25">
      <c r="A9933" t="s">
        <v>37189</v>
      </c>
      <c r="B9933">
        <v>1</v>
      </c>
      <c r="C9933" t="s">
        <v>79</v>
      </c>
      <c r="D9933" t="s">
        <v>117</v>
      </c>
      <c r="E9933" t="s">
        <v>1890</v>
      </c>
      <c r="F9933" t="s">
        <v>140</v>
      </c>
      <c r="G9933" t="s">
        <v>72</v>
      </c>
      <c r="H9933" t="s">
        <v>129</v>
      </c>
      <c r="I9933" t="s">
        <v>22</v>
      </c>
      <c r="J9933" t="s">
        <v>141</v>
      </c>
      <c r="K9933" t="s">
        <v>37190</v>
      </c>
      <c r="L9933" t="s">
        <v>37191</v>
      </c>
      <c r="M9933">
        <v>0.30305555499999998</v>
      </c>
      <c r="N9933">
        <v>8</v>
      </c>
      <c r="O9933">
        <v>692</v>
      </c>
      <c r="P9933">
        <v>16</v>
      </c>
      <c r="Q9933">
        <v>36</v>
      </c>
      <c r="R9933">
        <v>2.4244439999999998</v>
      </c>
      <c r="S9933">
        <v>209.71444399999999</v>
      </c>
      <c r="T9933">
        <v>4.8488889999999998</v>
      </c>
      <c r="U9933">
        <v>10.91</v>
      </c>
    </row>
    <row r="9934" spans="1:21" x14ac:dyDescent="0.25">
      <c r="A9934" t="s">
        <v>37192</v>
      </c>
      <c r="B9934">
        <v>1</v>
      </c>
      <c r="C9934" t="s">
        <v>79</v>
      </c>
      <c r="D9934" t="s">
        <v>117</v>
      </c>
      <c r="E9934" t="s">
        <v>34420</v>
      </c>
      <c r="F9934" t="s">
        <v>140</v>
      </c>
      <c r="G9934" t="s">
        <v>72</v>
      </c>
      <c r="H9934" t="s">
        <v>168</v>
      </c>
      <c r="I9934" t="s">
        <v>22</v>
      </c>
      <c r="J9934" t="s">
        <v>141</v>
      </c>
      <c r="K9934" t="s">
        <v>37193</v>
      </c>
      <c r="L9934" t="s">
        <v>37194</v>
      </c>
      <c r="M9934">
        <v>2.8055554999999999E-2</v>
      </c>
      <c r="N9934">
        <v>8</v>
      </c>
      <c r="O9934">
        <v>0</v>
      </c>
      <c r="P9934">
        <v>143</v>
      </c>
      <c r="Q9934">
        <v>1308</v>
      </c>
      <c r="R9934">
        <v>0.224444</v>
      </c>
      <c r="S9934">
        <v>0</v>
      </c>
      <c r="T9934">
        <v>4.0119439999999997</v>
      </c>
      <c r="U9934">
        <v>36.696666</v>
      </c>
    </row>
    <row r="9935" spans="1:21" x14ac:dyDescent="0.25">
      <c r="A9935" t="s">
        <v>37195</v>
      </c>
      <c r="B9935">
        <v>1</v>
      </c>
      <c r="C9935" t="s">
        <v>79</v>
      </c>
      <c r="D9935" t="s">
        <v>117</v>
      </c>
      <c r="E9935" t="s">
        <v>34420</v>
      </c>
      <c r="F9935" t="s">
        <v>140</v>
      </c>
      <c r="G9935" t="s">
        <v>72</v>
      </c>
      <c r="H9935" t="s">
        <v>168</v>
      </c>
      <c r="I9935" t="s">
        <v>22</v>
      </c>
      <c r="J9935" t="s">
        <v>141</v>
      </c>
      <c r="K9935" t="s">
        <v>37196</v>
      </c>
      <c r="L9935" t="s">
        <v>37197</v>
      </c>
      <c r="M9935">
        <v>6.3888879999999997E-3</v>
      </c>
      <c r="N9935">
        <v>8</v>
      </c>
      <c r="O9935">
        <v>0</v>
      </c>
      <c r="P9935">
        <v>143</v>
      </c>
      <c r="Q9935">
        <v>1308</v>
      </c>
      <c r="R9935">
        <v>5.1110999999999997E-2</v>
      </c>
      <c r="S9935">
        <v>0</v>
      </c>
      <c r="T9935">
        <v>0.91361099999999995</v>
      </c>
      <c r="U9935">
        <v>8.3566660000000006</v>
      </c>
    </row>
    <row r="9936" spans="1:21" x14ac:dyDescent="0.25">
      <c r="A9936" t="s">
        <v>37198</v>
      </c>
      <c r="B9936">
        <v>1</v>
      </c>
      <c r="C9936" t="s">
        <v>79</v>
      </c>
      <c r="D9936" t="s">
        <v>109</v>
      </c>
      <c r="E9936" t="s">
        <v>37199</v>
      </c>
      <c r="F9936" t="s">
        <v>5012</v>
      </c>
      <c r="G9936" t="s">
        <v>72</v>
      </c>
      <c r="H9936" t="s">
        <v>129</v>
      </c>
      <c r="I9936" t="s">
        <v>22</v>
      </c>
      <c r="J9936" t="s">
        <v>141</v>
      </c>
      <c r="K9936" t="s">
        <v>37200</v>
      </c>
      <c r="L9936" t="s">
        <v>37201</v>
      </c>
      <c r="M9936">
        <v>1.3883333330000001</v>
      </c>
      <c r="N9936">
        <v>0</v>
      </c>
      <c r="O9936">
        <v>0</v>
      </c>
      <c r="P9936">
        <v>1</v>
      </c>
      <c r="Q9936">
        <v>6</v>
      </c>
      <c r="R9936">
        <v>0</v>
      </c>
      <c r="S9936">
        <v>0</v>
      </c>
      <c r="T9936">
        <v>1.388333</v>
      </c>
      <c r="U9936">
        <v>8.33</v>
      </c>
    </row>
    <row r="9937" spans="1:21" x14ac:dyDescent="0.25">
      <c r="A9937" t="s">
        <v>37202</v>
      </c>
      <c r="B9937">
        <v>1</v>
      </c>
      <c r="C9937" t="s">
        <v>79</v>
      </c>
      <c r="D9937" t="s">
        <v>109</v>
      </c>
      <c r="E9937" t="s">
        <v>34970</v>
      </c>
      <c r="F9937" t="s">
        <v>140</v>
      </c>
      <c r="G9937" t="s">
        <v>72</v>
      </c>
      <c r="H9937" t="s">
        <v>129</v>
      </c>
      <c r="I9937" t="s">
        <v>22</v>
      </c>
      <c r="J9937" t="s">
        <v>141</v>
      </c>
      <c r="K9937" t="s">
        <v>37203</v>
      </c>
      <c r="L9937" t="s">
        <v>37204</v>
      </c>
      <c r="M9937">
        <v>0.93805555500000004</v>
      </c>
      <c r="N9937">
        <v>0</v>
      </c>
      <c r="O9937">
        <v>0</v>
      </c>
      <c r="P9937">
        <v>28</v>
      </c>
      <c r="Q9937">
        <v>89</v>
      </c>
      <c r="R9937">
        <v>0</v>
      </c>
      <c r="S9937">
        <v>0</v>
      </c>
      <c r="T9937">
        <v>26.265556</v>
      </c>
      <c r="U9937">
        <v>83.486943999999994</v>
      </c>
    </row>
    <row r="9938" spans="1:21" x14ac:dyDescent="0.25">
      <c r="A9938" t="s">
        <v>37205</v>
      </c>
      <c r="B9938">
        <v>1</v>
      </c>
      <c r="C9938" t="s">
        <v>79</v>
      </c>
      <c r="D9938" t="s">
        <v>109</v>
      </c>
      <c r="E9938" t="s">
        <v>37206</v>
      </c>
      <c r="F9938" t="s">
        <v>3423</v>
      </c>
      <c r="G9938" t="s">
        <v>72</v>
      </c>
      <c r="H9938" t="s">
        <v>129</v>
      </c>
      <c r="I9938" t="s">
        <v>22</v>
      </c>
      <c r="J9938" t="s">
        <v>141</v>
      </c>
      <c r="K9938" t="s">
        <v>37207</v>
      </c>
      <c r="L9938" t="s">
        <v>37208</v>
      </c>
      <c r="M9938">
        <v>0.22138888800000001</v>
      </c>
      <c r="N9938">
        <v>0</v>
      </c>
      <c r="O9938">
        <v>0</v>
      </c>
      <c r="P9938">
        <v>1</v>
      </c>
      <c r="Q9938">
        <v>0</v>
      </c>
      <c r="R9938">
        <v>0</v>
      </c>
      <c r="S9938">
        <v>0</v>
      </c>
      <c r="T9938">
        <v>0.221389</v>
      </c>
      <c r="U9938">
        <v>0</v>
      </c>
    </row>
    <row r="9939" spans="1:21" x14ac:dyDescent="0.25">
      <c r="A9939" t="s">
        <v>37209</v>
      </c>
      <c r="B9939">
        <v>1</v>
      </c>
      <c r="C9939" t="s">
        <v>79</v>
      </c>
      <c r="D9939" t="s">
        <v>109</v>
      </c>
      <c r="E9939" t="s">
        <v>37210</v>
      </c>
      <c r="F9939" t="s">
        <v>140</v>
      </c>
      <c r="G9939" t="s">
        <v>72</v>
      </c>
      <c r="H9939" t="s">
        <v>129</v>
      </c>
      <c r="I9939" t="s">
        <v>22</v>
      </c>
      <c r="J9939" t="s">
        <v>141</v>
      </c>
      <c r="K9939" t="s">
        <v>37211</v>
      </c>
      <c r="L9939" t="s">
        <v>37212</v>
      </c>
      <c r="M9939">
        <v>0.50111111100000005</v>
      </c>
      <c r="N9939">
        <v>0</v>
      </c>
      <c r="O9939">
        <v>0</v>
      </c>
      <c r="P9939">
        <v>11</v>
      </c>
      <c r="Q9939">
        <v>70</v>
      </c>
      <c r="R9939">
        <v>0</v>
      </c>
      <c r="S9939">
        <v>0</v>
      </c>
      <c r="T9939">
        <v>5.5122220000000004</v>
      </c>
      <c r="U9939">
        <v>35.077778000000002</v>
      </c>
    </row>
    <row r="9940" spans="1:21" x14ac:dyDescent="0.25">
      <c r="A9940" t="s">
        <v>37213</v>
      </c>
      <c r="B9940">
        <v>1</v>
      </c>
      <c r="C9940" t="s">
        <v>79</v>
      </c>
      <c r="D9940" t="s">
        <v>117</v>
      </c>
      <c r="E9940" t="s">
        <v>37214</v>
      </c>
      <c r="F9940" t="s">
        <v>4986</v>
      </c>
      <c r="G9940" t="s">
        <v>71</v>
      </c>
      <c r="H9940" t="s">
        <v>129</v>
      </c>
      <c r="I9940" t="s">
        <v>22</v>
      </c>
      <c r="J9940" t="s">
        <v>141</v>
      </c>
      <c r="K9940" t="s">
        <v>37215</v>
      </c>
      <c r="L9940" t="s">
        <v>37216</v>
      </c>
      <c r="M9940">
        <v>1.6697222220000001</v>
      </c>
      <c r="N9940">
        <v>0</v>
      </c>
      <c r="O9940">
        <v>0</v>
      </c>
      <c r="P9940">
        <v>0</v>
      </c>
      <c r="Q9940">
        <v>2</v>
      </c>
      <c r="R9940">
        <v>0</v>
      </c>
      <c r="S9940">
        <v>0</v>
      </c>
      <c r="T9940">
        <v>0</v>
      </c>
      <c r="U9940">
        <v>3.3394439999999999</v>
      </c>
    </row>
    <row r="9941" spans="1:21" x14ac:dyDescent="0.25">
      <c r="A9941" t="s">
        <v>37217</v>
      </c>
      <c r="B9941">
        <v>1</v>
      </c>
      <c r="C9941" t="s">
        <v>79</v>
      </c>
      <c r="D9941" t="s">
        <v>124</v>
      </c>
      <c r="E9941" t="s">
        <v>37218</v>
      </c>
      <c r="F9941" t="s">
        <v>140</v>
      </c>
      <c r="G9941" t="s">
        <v>72</v>
      </c>
      <c r="H9941" t="s">
        <v>129</v>
      </c>
      <c r="I9941" t="s">
        <v>22</v>
      </c>
      <c r="J9941" t="s">
        <v>141</v>
      </c>
      <c r="K9941" t="s">
        <v>37219</v>
      </c>
      <c r="L9941" t="s">
        <v>37220</v>
      </c>
      <c r="M9941">
        <v>0.76944444400000001</v>
      </c>
      <c r="N9941">
        <v>0</v>
      </c>
      <c r="O9941">
        <v>0</v>
      </c>
      <c r="P9941">
        <v>231</v>
      </c>
      <c r="Q9941">
        <v>115</v>
      </c>
      <c r="R9941">
        <v>0</v>
      </c>
      <c r="S9941">
        <v>0</v>
      </c>
      <c r="T9941">
        <v>177.74166700000001</v>
      </c>
      <c r="U9941">
        <v>88.486110999999994</v>
      </c>
    </row>
    <row r="9942" spans="1:21" x14ac:dyDescent="0.25">
      <c r="A9942" t="s">
        <v>37221</v>
      </c>
      <c r="B9942">
        <v>1</v>
      </c>
      <c r="C9942" t="s">
        <v>79</v>
      </c>
      <c r="D9942" t="s">
        <v>124</v>
      </c>
      <c r="E9942" t="s">
        <v>37222</v>
      </c>
      <c r="F9942" t="s">
        <v>140</v>
      </c>
      <c r="G9942" t="s">
        <v>72</v>
      </c>
      <c r="H9942" t="s">
        <v>129</v>
      </c>
      <c r="I9942" t="s">
        <v>22</v>
      </c>
      <c r="J9942" t="s">
        <v>141</v>
      </c>
      <c r="K9942" t="s">
        <v>37223</v>
      </c>
      <c r="L9942" t="s">
        <v>37224</v>
      </c>
      <c r="M9942">
        <v>1.2066666660000001</v>
      </c>
      <c r="N9942">
        <v>0</v>
      </c>
      <c r="O9942">
        <v>0</v>
      </c>
      <c r="P9942">
        <v>231</v>
      </c>
      <c r="Q9942">
        <v>115</v>
      </c>
      <c r="R9942">
        <v>0</v>
      </c>
      <c r="S9942">
        <v>0</v>
      </c>
      <c r="T9942">
        <v>278.74</v>
      </c>
      <c r="U9942">
        <v>138.76666700000001</v>
      </c>
    </row>
    <row r="9943" spans="1:21" x14ac:dyDescent="0.25">
      <c r="A9943" t="s">
        <v>37225</v>
      </c>
      <c r="B9943">
        <v>1</v>
      </c>
      <c r="C9943" t="s">
        <v>79</v>
      </c>
      <c r="D9943" t="s">
        <v>124</v>
      </c>
      <c r="E9943" t="s">
        <v>37218</v>
      </c>
      <c r="F9943" t="s">
        <v>5110</v>
      </c>
      <c r="G9943" t="s">
        <v>72</v>
      </c>
      <c r="H9943" t="s">
        <v>129</v>
      </c>
      <c r="I9943" t="s">
        <v>22</v>
      </c>
      <c r="J9943" t="s">
        <v>141</v>
      </c>
      <c r="K9943" t="s">
        <v>37226</v>
      </c>
      <c r="L9943" t="s">
        <v>37227</v>
      </c>
      <c r="M9943">
        <v>2.7852777770000001</v>
      </c>
      <c r="N9943">
        <v>0</v>
      </c>
      <c r="O9943">
        <v>0</v>
      </c>
      <c r="P9943">
        <v>231</v>
      </c>
      <c r="Q9943">
        <v>115</v>
      </c>
      <c r="R9943">
        <v>0</v>
      </c>
      <c r="S9943">
        <v>0</v>
      </c>
      <c r="T9943">
        <v>643.39916600000004</v>
      </c>
      <c r="U9943">
        <v>320.30694399999999</v>
      </c>
    </row>
    <row r="9944" spans="1:21" x14ac:dyDescent="0.25">
      <c r="A9944" t="s">
        <v>37228</v>
      </c>
      <c r="B9944">
        <v>1</v>
      </c>
      <c r="C9944" t="s">
        <v>79</v>
      </c>
      <c r="D9944" t="s">
        <v>124</v>
      </c>
      <c r="E9944" t="s">
        <v>37218</v>
      </c>
      <c r="F9944" t="s">
        <v>140</v>
      </c>
      <c r="G9944" t="s">
        <v>72</v>
      </c>
      <c r="H9944" t="s">
        <v>129</v>
      </c>
      <c r="I9944" t="s">
        <v>22</v>
      </c>
      <c r="J9944" t="s">
        <v>141</v>
      </c>
      <c r="K9944" t="s">
        <v>37229</v>
      </c>
      <c r="L9944" t="s">
        <v>37230</v>
      </c>
      <c r="M9944">
        <v>3.6977777770000002</v>
      </c>
      <c r="N9944">
        <v>0</v>
      </c>
      <c r="O9944">
        <v>0</v>
      </c>
      <c r="P9944">
        <v>231</v>
      </c>
      <c r="Q9944">
        <v>115</v>
      </c>
      <c r="R9944">
        <v>0</v>
      </c>
      <c r="S9944">
        <v>0</v>
      </c>
      <c r="T9944">
        <v>854.18666599999995</v>
      </c>
      <c r="U9944">
        <v>425.24444399999999</v>
      </c>
    </row>
    <row r="9945" spans="1:21" x14ac:dyDescent="0.25">
      <c r="A9945" t="s">
        <v>37231</v>
      </c>
      <c r="B9945">
        <v>1</v>
      </c>
      <c r="C9945" t="s">
        <v>79</v>
      </c>
      <c r="D9945" t="s">
        <v>124</v>
      </c>
      <c r="E9945" t="s">
        <v>37232</v>
      </c>
      <c r="F9945" t="s">
        <v>140</v>
      </c>
      <c r="G9945" t="s">
        <v>72</v>
      </c>
      <c r="H9945" t="s">
        <v>129</v>
      </c>
      <c r="I9945" t="s">
        <v>22</v>
      </c>
      <c r="J9945" t="s">
        <v>141</v>
      </c>
      <c r="K9945" t="s">
        <v>37233</v>
      </c>
      <c r="L9945" t="s">
        <v>37234</v>
      </c>
      <c r="M9945">
        <v>0.77472222199999996</v>
      </c>
      <c r="N9945">
        <v>16</v>
      </c>
      <c r="O9945">
        <v>2</v>
      </c>
      <c r="P9945">
        <v>90</v>
      </c>
      <c r="Q9945">
        <v>285</v>
      </c>
      <c r="R9945">
        <v>12.395555999999999</v>
      </c>
      <c r="S9945">
        <v>1.549444</v>
      </c>
      <c r="T9945">
        <v>69.724999999999994</v>
      </c>
      <c r="U9945">
        <v>220.79583299999999</v>
      </c>
    </row>
    <row r="9946" spans="1:21" x14ac:dyDescent="0.25">
      <c r="A9946" t="s">
        <v>37235</v>
      </c>
      <c r="B9946">
        <v>1</v>
      </c>
      <c r="C9946" t="s">
        <v>79</v>
      </c>
      <c r="D9946" t="s">
        <v>124</v>
      </c>
      <c r="E9946" t="s">
        <v>37236</v>
      </c>
      <c r="F9946" t="s">
        <v>5012</v>
      </c>
      <c r="G9946" t="s">
        <v>72</v>
      </c>
      <c r="H9946" t="s">
        <v>129</v>
      </c>
      <c r="I9946" t="s">
        <v>22</v>
      </c>
      <c r="J9946" t="s">
        <v>141</v>
      </c>
      <c r="K9946" t="s">
        <v>37237</v>
      </c>
      <c r="L9946" t="s">
        <v>37238</v>
      </c>
      <c r="M9946">
        <v>3.2574999999999998</v>
      </c>
      <c r="N9946">
        <v>0</v>
      </c>
      <c r="O9946">
        <v>0</v>
      </c>
      <c r="P9946">
        <v>0</v>
      </c>
      <c r="Q9946">
        <v>11</v>
      </c>
      <c r="R9946">
        <v>0</v>
      </c>
      <c r="S9946">
        <v>0</v>
      </c>
      <c r="T9946">
        <v>0</v>
      </c>
      <c r="U9946">
        <v>35.832500000000003</v>
      </c>
    </row>
    <row r="9947" spans="1:21" x14ac:dyDescent="0.25">
      <c r="A9947" t="s">
        <v>37239</v>
      </c>
      <c r="B9947">
        <v>1</v>
      </c>
      <c r="C9947" t="s">
        <v>79</v>
      </c>
      <c r="D9947" t="s">
        <v>124</v>
      </c>
      <c r="E9947" t="s">
        <v>37222</v>
      </c>
      <c r="F9947" t="s">
        <v>140</v>
      </c>
      <c r="G9947" t="s">
        <v>72</v>
      </c>
      <c r="H9947" t="s">
        <v>129</v>
      </c>
      <c r="I9947" t="s">
        <v>22</v>
      </c>
      <c r="J9947" t="s">
        <v>141</v>
      </c>
      <c r="K9947" t="s">
        <v>37240</v>
      </c>
      <c r="L9947" t="s">
        <v>37241</v>
      </c>
      <c r="M9947">
        <v>0.61666666599999997</v>
      </c>
      <c r="N9947">
        <v>0</v>
      </c>
      <c r="O9947">
        <v>0</v>
      </c>
      <c r="P9947">
        <v>231</v>
      </c>
      <c r="Q9947">
        <v>115</v>
      </c>
      <c r="R9947">
        <v>0</v>
      </c>
      <c r="S9947">
        <v>0</v>
      </c>
      <c r="T9947">
        <v>142.44999999999999</v>
      </c>
      <c r="U9947">
        <v>70.916667000000004</v>
      </c>
    </row>
    <row r="9948" spans="1:21" x14ac:dyDescent="0.25">
      <c r="A9948" t="s">
        <v>37242</v>
      </c>
      <c r="B9948">
        <v>1</v>
      </c>
      <c r="C9948" t="s">
        <v>79</v>
      </c>
      <c r="D9948" t="s">
        <v>124</v>
      </c>
      <c r="E9948" t="s">
        <v>37232</v>
      </c>
      <c r="F9948" t="s">
        <v>3531</v>
      </c>
      <c r="G9948" t="s">
        <v>72</v>
      </c>
      <c r="H9948" t="s">
        <v>129</v>
      </c>
      <c r="I9948" t="s">
        <v>22</v>
      </c>
      <c r="J9948" t="s">
        <v>141</v>
      </c>
      <c r="K9948" t="s">
        <v>37243</v>
      </c>
      <c r="L9948" t="s">
        <v>37244</v>
      </c>
      <c r="M9948">
        <v>2.0591666659999999</v>
      </c>
      <c r="N9948">
        <v>16</v>
      </c>
      <c r="O9948">
        <v>2</v>
      </c>
      <c r="P9948">
        <v>90</v>
      </c>
      <c r="Q9948">
        <v>285</v>
      </c>
      <c r="R9948">
        <v>32.946666999999998</v>
      </c>
      <c r="S9948">
        <v>4.1183329999999998</v>
      </c>
      <c r="T9948">
        <v>185.32499999999999</v>
      </c>
      <c r="U9948">
        <v>586.86249999999995</v>
      </c>
    </row>
    <row r="9949" spans="1:21" x14ac:dyDescent="0.25">
      <c r="A9949" t="s">
        <v>37245</v>
      </c>
      <c r="B9949">
        <v>1</v>
      </c>
      <c r="C9949" t="s">
        <v>79</v>
      </c>
      <c r="D9949" t="s">
        <v>124</v>
      </c>
      <c r="E9949" t="s">
        <v>33402</v>
      </c>
      <c r="F9949" t="s">
        <v>140</v>
      </c>
      <c r="G9949" t="s">
        <v>72</v>
      </c>
      <c r="H9949" t="s">
        <v>129</v>
      </c>
      <c r="I9949" t="s">
        <v>22</v>
      </c>
      <c r="J9949" t="s">
        <v>141</v>
      </c>
      <c r="K9949" t="s">
        <v>37246</v>
      </c>
      <c r="L9949" t="s">
        <v>37247</v>
      </c>
      <c r="M9949">
        <v>0.50666666599999999</v>
      </c>
      <c r="N9949">
        <v>16</v>
      </c>
      <c r="O9949">
        <v>2</v>
      </c>
      <c r="P9949">
        <v>90</v>
      </c>
      <c r="Q9949">
        <v>285</v>
      </c>
      <c r="R9949">
        <v>8.1066669999999998</v>
      </c>
      <c r="S9949">
        <v>1.013333</v>
      </c>
      <c r="T9949">
        <v>45.6</v>
      </c>
      <c r="U9949">
        <v>144.4</v>
      </c>
    </row>
    <row r="9950" spans="1:21" x14ac:dyDescent="0.25">
      <c r="A9950" t="s">
        <v>37248</v>
      </c>
      <c r="B9950">
        <v>1</v>
      </c>
      <c r="C9950" t="s">
        <v>79</v>
      </c>
      <c r="D9950" t="s">
        <v>124</v>
      </c>
      <c r="E9950" t="s">
        <v>37249</v>
      </c>
      <c r="F9950" t="s">
        <v>5012</v>
      </c>
      <c r="G9950" t="s">
        <v>72</v>
      </c>
      <c r="H9950" t="s">
        <v>129</v>
      </c>
      <c r="I9950" t="s">
        <v>22</v>
      </c>
      <c r="J9950" t="s">
        <v>141</v>
      </c>
      <c r="K9950" t="s">
        <v>37250</v>
      </c>
      <c r="L9950" t="s">
        <v>37251</v>
      </c>
      <c r="M9950">
        <v>1.0661111109999999</v>
      </c>
      <c r="N9950">
        <v>0</v>
      </c>
      <c r="O9950">
        <v>0</v>
      </c>
      <c r="P9950">
        <v>10</v>
      </c>
      <c r="Q9950">
        <v>0</v>
      </c>
      <c r="R9950">
        <v>0</v>
      </c>
      <c r="S9950">
        <v>0</v>
      </c>
      <c r="T9950">
        <v>10.661111</v>
      </c>
      <c r="U9950">
        <v>0</v>
      </c>
    </row>
    <row r="9951" spans="1:21" x14ac:dyDescent="0.25">
      <c r="A9951" t="s">
        <v>37252</v>
      </c>
      <c r="B9951">
        <v>1</v>
      </c>
      <c r="C9951" t="s">
        <v>79</v>
      </c>
      <c r="D9951" t="s">
        <v>124</v>
      </c>
      <c r="E9951" t="s">
        <v>37222</v>
      </c>
      <c r="F9951" t="s">
        <v>140</v>
      </c>
      <c r="G9951" t="s">
        <v>72</v>
      </c>
      <c r="H9951" t="s">
        <v>129</v>
      </c>
      <c r="I9951" t="s">
        <v>22</v>
      </c>
      <c r="J9951" t="s">
        <v>141</v>
      </c>
      <c r="K9951" t="s">
        <v>37253</v>
      </c>
      <c r="L9951" t="s">
        <v>37254</v>
      </c>
      <c r="M9951">
        <v>0.78944444400000002</v>
      </c>
      <c r="N9951">
        <v>0</v>
      </c>
      <c r="O9951">
        <v>0</v>
      </c>
      <c r="P9951">
        <v>231</v>
      </c>
      <c r="Q9951">
        <v>115</v>
      </c>
      <c r="R9951">
        <v>0</v>
      </c>
      <c r="S9951">
        <v>0</v>
      </c>
      <c r="T9951">
        <v>182.36166700000001</v>
      </c>
      <c r="U9951">
        <v>90.786111000000005</v>
      </c>
    </row>
    <row r="9952" spans="1:21" x14ac:dyDescent="0.25">
      <c r="A9952" t="s">
        <v>37255</v>
      </c>
      <c r="B9952">
        <v>1</v>
      </c>
      <c r="C9952" t="s">
        <v>79</v>
      </c>
      <c r="D9952" t="s">
        <v>124</v>
      </c>
      <c r="E9952" t="s">
        <v>37256</v>
      </c>
      <c r="F9952" t="s">
        <v>5012</v>
      </c>
      <c r="G9952" t="s">
        <v>72</v>
      </c>
      <c r="H9952" t="s">
        <v>129</v>
      </c>
      <c r="I9952" t="s">
        <v>22</v>
      </c>
      <c r="J9952" t="s">
        <v>141</v>
      </c>
      <c r="K9952" t="s">
        <v>37257</v>
      </c>
      <c r="L9952" t="s">
        <v>37258</v>
      </c>
      <c r="M9952">
        <v>4.1675000000000004</v>
      </c>
      <c r="N9952">
        <v>11</v>
      </c>
      <c r="O9952">
        <v>0</v>
      </c>
      <c r="P9952">
        <v>18</v>
      </c>
      <c r="Q9952">
        <v>35</v>
      </c>
      <c r="R9952">
        <v>45.842500000000001</v>
      </c>
      <c r="S9952">
        <v>0</v>
      </c>
      <c r="T9952">
        <v>75.015000000000001</v>
      </c>
      <c r="U9952">
        <v>145.86250000000001</v>
      </c>
    </row>
    <row r="9953" spans="1:21" x14ac:dyDescent="0.25">
      <c r="A9953" t="s">
        <v>37259</v>
      </c>
      <c r="B9953">
        <v>1</v>
      </c>
      <c r="C9953" t="s">
        <v>79</v>
      </c>
      <c r="D9953" t="s">
        <v>124</v>
      </c>
      <c r="E9953" t="s">
        <v>37222</v>
      </c>
      <c r="F9953" t="s">
        <v>150</v>
      </c>
      <c r="G9953" t="s">
        <v>72</v>
      </c>
      <c r="H9953" t="s">
        <v>129</v>
      </c>
      <c r="I9953" t="s">
        <v>22</v>
      </c>
      <c r="J9953" t="s">
        <v>141</v>
      </c>
      <c r="K9953" t="s">
        <v>37260</v>
      </c>
      <c r="L9953" t="s">
        <v>37261</v>
      </c>
      <c r="M9953">
        <v>1.8416666660000001</v>
      </c>
      <c r="N9953">
        <v>0</v>
      </c>
      <c r="O9953">
        <v>0</v>
      </c>
      <c r="P9953">
        <v>231</v>
      </c>
      <c r="Q9953">
        <v>115</v>
      </c>
      <c r="R9953">
        <v>0</v>
      </c>
      <c r="S9953">
        <v>0</v>
      </c>
      <c r="T9953">
        <v>425.42500000000001</v>
      </c>
      <c r="U9953">
        <v>211.79166699999999</v>
      </c>
    </row>
    <row r="9954" spans="1:21" x14ac:dyDescent="0.25">
      <c r="A9954" t="s">
        <v>37262</v>
      </c>
      <c r="B9954">
        <v>1</v>
      </c>
      <c r="C9954" t="s">
        <v>79</v>
      </c>
      <c r="D9954" t="s">
        <v>124</v>
      </c>
      <c r="E9954" t="s">
        <v>33402</v>
      </c>
      <c r="F9954" t="s">
        <v>5972</v>
      </c>
      <c r="G9954" t="s">
        <v>72</v>
      </c>
      <c r="H9954" t="s">
        <v>129</v>
      </c>
      <c r="I9954" t="s">
        <v>22</v>
      </c>
      <c r="J9954" t="s">
        <v>141</v>
      </c>
      <c r="K9954" t="s">
        <v>37263</v>
      </c>
      <c r="L9954" t="s">
        <v>37264</v>
      </c>
      <c r="M9954">
        <v>1.3461111109999999</v>
      </c>
      <c r="N9954">
        <v>16</v>
      </c>
      <c r="O9954">
        <v>2</v>
      </c>
      <c r="P9954">
        <v>90</v>
      </c>
      <c r="Q9954">
        <v>285</v>
      </c>
      <c r="R9954">
        <v>21.537777999999999</v>
      </c>
      <c r="S9954">
        <v>2.6922220000000001</v>
      </c>
      <c r="T9954">
        <v>121.15</v>
      </c>
      <c r="U9954">
        <v>383.64166699999998</v>
      </c>
    </row>
    <row r="9955" spans="1:21" x14ac:dyDescent="0.25">
      <c r="A9955" t="s">
        <v>37265</v>
      </c>
      <c r="B9955">
        <v>1</v>
      </c>
      <c r="C9955" t="s">
        <v>79</v>
      </c>
      <c r="D9955" t="s">
        <v>124</v>
      </c>
      <c r="E9955" t="s">
        <v>37222</v>
      </c>
      <c r="F9955" t="s">
        <v>140</v>
      </c>
      <c r="G9955" t="s">
        <v>72</v>
      </c>
      <c r="H9955" t="s">
        <v>129</v>
      </c>
      <c r="I9955" t="s">
        <v>22</v>
      </c>
      <c r="J9955" t="s">
        <v>141</v>
      </c>
      <c r="K9955" t="s">
        <v>37266</v>
      </c>
      <c r="L9955" t="s">
        <v>37267</v>
      </c>
      <c r="M9955">
        <v>0.77305555500000001</v>
      </c>
      <c r="N9955">
        <v>0</v>
      </c>
      <c r="O9955">
        <v>0</v>
      </c>
      <c r="P9955">
        <v>231</v>
      </c>
      <c r="Q9955">
        <v>115</v>
      </c>
      <c r="R9955">
        <v>0</v>
      </c>
      <c r="S9955">
        <v>0</v>
      </c>
      <c r="T9955">
        <v>178.57583299999999</v>
      </c>
      <c r="U9955">
        <v>88.901388999999995</v>
      </c>
    </row>
    <row r="9956" spans="1:21" x14ac:dyDescent="0.25">
      <c r="A9956" t="s">
        <v>37268</v>
      </c>
      <c r="B9956">
        <v>1</v>
      </c>
      <c r="C9956" t="s">
        <v>79</v>
      </c>
      <c r="D9956" t="s">
        <v>124</v>
      </c>
      <c r="E9956" t="s">
        <v>37269</v>
      </c>
      <c r="F9956" t="s">
        <v>5012</v>
      </c>
      <c r="G9956" t="s">
        <v>72</v>
      </c>
      <c r="H9956" t="s">
        <v>129</v>
      </c>
      <c r="I9956" t="s">
        <v>22</v>
      </c>
      <c r="J9956" t="s">
        <v>141</v>
      </c>
      <c r="K9956" t="s">
        <v>37270</v>
      </c>
      <c r="L9956" t="s">
        <v>37271</v>
      </c>
      <c r="M9956">
        <v>8.7891666659999999</v>
      </c>
      <c r="N9956">
        <v>0</v>
      </c>
      <c r="O9956">
        <v>0</v>
      </c>
      <c r="P9956">
        <v>0</v>
      </c>
      <c r="Q9956">
        <v>24</v>
      </c>
      <c r="R9956">
        <v>0</v>
      </c>
      <c r="S9956">
        <v>0</v>
      </c>
      <c r="T9956">
        <v>0</v>
      </c>
      <c r="U9956">
        <v>210.94</v>
      </c>
    </row>
    <row r="9957" spans="1:21" x14ac:dyDescent="0.25">
      <c r="A9957" t="s">
        <v>37272</v>
      </c>
      <c r="B9957">
        <v>1</v>
      </c>
      <c r="C9957" t="s">
        <v>79</v>
      </c>
      <c r="D9957" t="s">
        <v>124</v>
      </c>
      <c r="E9957" t="s">
        <v>37222</v>
      </c>
      <c r="F9957" t="s">
        <v>140</v>
      </c>
      <c r="G9957" t="s">
        <v>72</v>
      </c>
      <c r="H9957" t="s">
        <v>129</v>
      </c>
      <c r="I9957" t="s">
        <v>22</v>
      </c>
      <c r="J9957" t="s">
        <v>141</v>
      </c>
      <c r="K9957" t="s">
        <v>37273</v>
      </c>
      <c r="L9957" t="s">
        <v>37274</v>
      </c>
      <c r="M9957">
        <v>1.1813888880000001</v>
      </c>
      <c r="N9957">
        <v>0</v>
      </c>
      <c r="O9957">
        <v>0</v>
      </c>
      <c r="P9957">
        <v>231</v>
      </c>
      <c r="Q9957">
        <v>115</v>
      </c>
      <c r="R9957">
        <v>0</v>
      </c>
      <c r="S9957">
        <v>0</v>
      </c>
      <c r="T9957">
        <v>272.90083299999998</v>
      </c>
      <c r="U9957">
        <v>135.859722</v>
      </c>
    </row>
    <row r="9958" spans="1:21" x14ac:dyDescent="0.25">
      <c r="A9958" t="s">
        <v>37275</v>
      </c>
      <c r="B9958">
        <v>1</v>
      </c>
      <c r="C9958" t="s">
        <v>79</v>
      </c>
      <c r="D9958" t="s">
        <v>124</v>
      </c>
      <c r="E9958" t="s">
        <v>37276</v>
      </c>
      <c r="F9958" t="s">
        <v>140</v>
      </c>
      <c r="G9958" t="s">
        <v>72</v>
      </c>
      <c r="H9958" t="s">
        <v>129</v>
      </c>
      <c r="I9958" t="s">
        <v>22</v>
      </c>
      <c r="J9958" t="s">
        <v>141</v>
      </c>
      <c r="K9958" t="s">
        <v>37277</v>
      </c>
      <c r="L9958" t="s">
        <v>37278</v>
      </c>
      <c r="M9958">
        <v>0.28527777700000001</v>
      </c>
      <c r="N9958">
        <v>0</v>
      </c>
      <c r="O9958">
        <v>0</v>
      </c>
      <c r="P9958">
        <v>16</v>
      </c>
      <c r="Q9958">
        <v>149</v>
      </c>
      <c r="R9958">
        <v>0</v>
      </c>
      <c r="S9958">
        <v>0</v>
      </c>
      <c r="T9958">
        <v>4.5644439999999999</v>
      </c>
      <c r="U9958">
        <v>42.506388999999999</v>
      </c>
    </row>
    <row r="9959" spans="1:21" x14ac:dyDescent="0.25">
      <c r="A9959" t="s">
        <v>37279</v>
      </c>
      <c r="B9959">
        <v>1</v>
      </c>
      <c r="C9959" t="s">
        <v>79</v>
      </c>
      <c r="D9959" t="s">
        <v>124</v>
      </c>
      <c r="E9959" t="s">
        <v>37280</v>
      </c>
      <c r="F9959" t="s">
        <v>5012</v>
      </c>
      <c r="G9959" t="s">
        <v>72</v>
      </c>
      <c r="H9959" t="s">
        <v>129</v>
      </c>
      <c r="I9959" t="s">
        <v>22</v>
      </c>
      <c r="J9959" t="s">
        <v>141</v>
      </c>
      <c r="K9959" t="s">
        <v>37281</v>
      </c>
      <c r="L9959" t="s">
        <v>37282</v>
      </c>
      <c r="M9959">
        <v>2.128055555</v>
      </c>
      <c r="N9959">
        <v>0</v>
      </c>
      <c r="O9959">
        <v>0</v>
      </c>
      <c r="P9959">
        <v>1</v>
      </c>
      <c r="Q9959">
        <v>86</v>
      </c>
      <c r="R9959">
        <v>0</v>
      </c>
      <c r="S9959">
        <v>0</v>
      </c>
      <c r="T9959">
        <v>2.1280559999999999</v>
      </c>
      <c r="U9959">
        <v>183.012778</v>
      </c>
    </row>
    <row r="9960" spans="1:21" x14ac:dyDescent="0.25">
      <c r="A9960" t="s">
        <v>37283</v>
      </c>
      <c r="B9960">
        <v>1</v>
      </c>
      <c r="C9960" t="s">
        <v>79</v>
      </c>
      <c r="D9960" t="s">
        <v>124</v>
      </c>
      <c r="E9960" t="s">
        <v>35081</v>
      </c>
      <c r="F9960" t="s">
        <v>4986</v>
      </c>
      <c r="G9960" t="s">
        <v>71</v>
      </c>
      <c r="H9960" t="s">
        <v>129</v>
      </c>
      <c r="I9960" t="s">
        <v>22</v>
      </c>
      <c r="J9960" t="s">
        <v>141</v>
      </c>
      <c r="K9960" t="s">
        <v>37284</v>
      </c>
      <c r="L9960" t="s">
        <v>37285</v>
      </c>
      <c r="M9960">
        <v>3.7936111110000001</v>
      </c>
      <c r="N9960">
        <v>0</v>
      </c>
      <c r="O9960">
        <v>23</v>
      </c>
      <c r="P9960">
        <v>0</v>
      </c>
      <c r="Q9960">
        <v>0</v>
      </c>
      <c r="R9960">
        <v>0</v>
      </c>
      <c r="S9960">
        <v>87.253056000000001</v>
      </c>
      <c r="T9960">
        <v>0</v>
      </c>
      <c r="U9960">
        <v>0</v>
      </c>
    </row>
    <row r="9961" spans="1:21" x14ac:dyDescent="0.25">
      <c r="A9961" t="s">
        <v>37286</v>
      </c>
      <c r="B9961">
        <v>1</v>
      </c>
      <c r="C9961" t="s">
        <v>79</v>
      </c>
      <c r="D9961" t="s">
        <v>124</v>
      </c>
      <c r="E9961" t="s">
        <v>37287</v>
      </c>
      <c r="F9961" t="s">
        <v>4986</v>
      </c>
      <c r="G9961" t="s">
        <v>71</v>
      </c>
      <c r="H9961" t="s">
        <v>129</v>
      </c>
      <c r="I9961" t="s">
        <v>22</v>
      </c>
      <c r="J9961" t="s">
        <v>141</v>
      </c>
      <c r="K9961" t="s">
        <v>37288</v>
      </c>
      <c r="L9961" t="s">
        <v>37289</v>
      </c>
      <c r="M9961">
        <v>5.0463888880000001</v>
      </c>
      <c r="N9961">
        <v>0</v>
      </c>
      <c r="O9961">
        <v>17</v>
      </c>
      <c r="P9961">
        <v>0</v>
      </c>
      <c r="Q9961">
        <v>0</v>
      </c>
      <c r="R9961">
        <v>0</v>
      </c>
      <c r="S9961">
        <v>85.788611000000003</v>
      </c>
      <c r="T9961">
        <v>0</v>
      </c>
      <c r="U9961">
        <v>0</v>
      </c>
    </row>
    <row r="9962" spans="1:21" x14ac:dyDescent="0.25">
      <c r="A9962" t="s">
        <v>37290</v>
      </c>
      <c r="B9962">
        <v>1</v>
      </c>
      <c r="C9962" t="s">
        <v>79</v>
      </c>
      <c r="D9962" t="s">
        <v>124</v>
      </c>
      <c r="E9962" t="s">
        <v>35065</v>
      </c>
      <c r="F9962" t="s">
        <v>4986</v>
      </c>
      <c r="G9962" t="s">
        <v>71</v>
      </c>
      <c r="H9962" t="s">
        <v>129</v>
      </c>
      <c r="I9962" t="s">
        <v>22</v>
      </c>
      <c r="J9962" t="s">
        <v>141</v>
      </c>
      <c r="K9962" t="s">
        <v>37291</v>
      </c>
      <c r="L9962" t="s">
        <v>37292</v>
      </c>
      <c r="M9962">
        <v>3.8730555550000001</v>
      </c>
      <c r="N9962">
        <v>0</v>
      </c>
      <c r="O9962">
        <v>17</v>
      </c>
      <c r="P9962">
        <v>0</v>
      </c>
      <c r="Q9962">
        <v>0</v>
      </c>
      <c r="R9962">
        <v>0</v>
      </c>
      <c r="S9962">
        <v>65.841943999999998</v>
      </c>
      <c r="T9962">
        <v>0</v>
      </c>
      <c r="U9962">
        <v>0</v>
      </c>
    </row>
    <row r="9963" spans="1:21" x14ac:dyDescent="0.25">
      <c r="A9963" t="s">
        <v>37293</v>
      </c>
      <c r="B9963">
        <v>1</v>
      </c>
      <c r="C9963" t="s">
        <v>78</v>
      </c>
      <c r="D9963" t="s">
        <v>104</v>
      </c>
      <c r="E9963" t="s">
        <v>27509</v>
      </c>
      <c r="F9963" t="s">
        <v>140</v>
      </c>
      <c r="G9963" t="s">
        <v>72</v>
      </c>
      <c r="H9963" t="s">
        <v>129</v>
      </c>
      <c r="I9963" t="s">
        <v>22</v>
      </c>
      <c r="J9963" t="s">
        <v>141</v>
      </c>
      <c r="K9963" t="s">
        <v>37294</v>
      </c>
      <c r="L9963" t="s">
        <v>37295</v>
      </c>
      <c r="M9963">
        <v>0.41916666600000002</v>
      </c>
      <c r="N9963">
        <v>0</v>
      </c>
      <c r="O9963">
        <v>0</v>
      </c>
      <c r="P9963">
        <v>13</v>
      </c>
      <c r="Q9963">
        <v>312</v>
      </c>
      <c r="R9963">
        <v>0</v>
      </c>
      <c r="S9963">
        <v>0</v>
      </c>
      <c r="T9963">
        <v>5.4491670000000001</v>
      </c>
      <c r="U9963">
        <v>130.78</v>
      </c>
    </row>
    <row r="9964" spans="1:21" x14ac:dyDescent="0.25">
      <c r="A9964" t="s">
        <v>37296</v>
      </c>
      <c r="B9964">
        <v>1</v>
      </c>
      <c r="C9964" t="s">
        <v>79</v>
      </c>
      <c r="D9964" t="s">
        <v>124</v>
      </c>
      <c r="E9964" t="s">
        <v>37297</v>
      </c>
      <c r="F9964" t="s">
        <v>5626</v>
      </c>
      <c r="G9964" t="s">
        <v>71</v>
      </c>
      <c r="H9964" t="s">
        <v>129</v>
      </c>
      <c r="I9964" t="s">
        <v>22</v>
      </c>
      <c r="J9964" t="s">
        <v>141</v>
      </c>
      <c r="K9964" t="s">
        <v>37298</v>
      </c>
      <c r="L9964" t="s">
        <v>37299</v>
      </c>
      <c r="M9964">
        <v>1.099722222</v>
      </c>
      <c r="N9964">
        <v>0</v>
      </c>
      <c r="O9964">
        <v>9</v>
      </c>
      <c r="P9964">
        <v>0</v>
      </c>
      <c r="Q9964">
        <v>0</v>
      </c>
      <c r="R9964">
        <v>0</v>
      </c>
      <c r="S9964">
        <v>9.8975000000000009</v>
      </c>
      <c r="T9964">
        <v>0</v>
      </c>
      <c r="U9964">
        <v>0</v>
      </c>
    </row>
    <row r="9965" spans="1:21" x14ac:dyDescent="0.25">
      <c r="A9965" t="s">
        <v>37300</v>
      </c>
      <c r="B9965">
        <v>1</v>
      </c>
      <c r="C9965" t="s">
        <v>79</v>
      </c>
      <c r="D9965" t="s">
        <v>124</v>
      </c>
      <c r="E9965" t="s">
        <v>37301</v>
      </c>
      <c r="F9965" t="s">
        <v>4986</v>
      </c>
      <c r="G9965" t="s">
        <v>71</v>
      </c>
      <c r="H9965" t="s">
        <v>129</v>
      </c>
      <c r="I9965" t="s">
        <v>22</v>
      </c>
      <c r="J9965" t="s">
        <v>141</v>
      </c>
      <c r="K9965" t="s">
        <v>37302</v>
      </c>
      <c r="L9965" t="s">
        <v>37303</v>
      </c>
      <c r="M9965">
        <v>2.2630555550000002</v>
      </c>
      <c r="N9965">
        <v>0</v>
      </c>
      <c r="O9965">
        <v>0</v>
      </c>
      <c r="P9965">
        <v>0</v>
      </c>
      <c r="Q9965">
        <v>15</v>
      </c>
      <c r="R9965">
        <v>0</v>
      </c>
      <c r="S9965">
        <v>0</v>
      </c>
      <c r="T9965">
        <v>0</v>
      </c>
      <c r="U9965">
        <v>33.945833</v>
      </c>
    </row>
    <row r="9966" spans="1:21" x14ac:dyDescent="0.25">
      <c r="A9966" t="s">
        <v>37304</v>
      </c>
      <c r="B9966">
        <v>1</v>
      </c>
      <c r="C9966" t="s">
        <v>79</v>
      </c>
      <c r="D9966" t="s">
        <v>124</v>
      </c>
      <c r="E9966" t="s">
        <v>37232</v>
      </c>
      <c r="F9966" t="s">
        <v>140</v>
      </c>
      <c r="G9966" t="s">
        <v>72</v>
      </c>
      <c r="H9966" t="s">
        <v>129</v>
      </c>
      <c r="I9966" t="s">
        <v>22</v>
      </c>
      <c r="J9966" t="s">
        <v>141</v>
      </c>
      <c r="K9966" t="s">
        <v>37305</v>
      </c>
      <c r="L9966" t="s">
        <v>37306</v>
      </c>
      <c r="M9966">
        <v>0.574722222</v>
      </c>
      <c r="N9966">
        <v>16</v>
      </c>
      <c r="O9966">
        <v>2</v>
      </c>
      <c r="P9966">
        <v>90</v>
      </c>
      <c r="Q9966">
        <v>285</v>
      </c>
      <c r="R9966">
        <v>9.1955559999999998</v>
      </c>
      <c r="S9966">
        <v>1.1494439999999999</v>
      </c>
      <c r="T9966">
        <v>51.725000000000001</v>
      </c>
      <c r="U9966">
        <v>163.79583299999999</v>
      </c>
    </row>
    <row r="9967" spans="1:21" x14ac:dyDescent="0.25">
      <c r="A9967" t="s">
        <v>37307</v>
      </c>
      <c r="B9967">
        <v>1</v>
      </c>
      <c r="C9967" t="s">
        <v>79</v>
      </c>
      <c r="D9967" t="s">
        <v>124</v>
      </c>
      <c r="E9967" t="s">
        <v>37218</v>
      </c>
      <c r="F9967" t="s">
        <v>140</v>
      </c>
      <c r="G9967" t="s">
        <v>72</v>
      </c>
      <c r="H9967" t="s">
        <v>129</v>
      </c>
      <c r="I9967" t="s">
        <v>22</v>
      </c>
      <c r="J9967" t="s">
        <v>141</v>
      </c>
      <c r="K9967" t="s">
        <v>37308</v>
      </c>
      <c r="L9967" t="s">
        <v>37309</v>
      </c>
      <c r="M9967">
        <v>0.71833333300000002</v>
      </c>
      <c r="N9967">
        <v>0</v>
      </c>
      <c r="O9967">
        <v>0</v>
      </c>
      <c r="P9967">
        <v>231</v>
      </c>
      <c r="Q9967">
        <v>115</v>
      </c>
      <c r="R9967">
        <v>0</v>
      </c>
      <c r="S9967">
        <v>0</v>
      </c>
      <c r="T9967">
        <v>165.935</v>
      </c>
      <c r="U9967">
        <v>82.608333000000002</v>
      </c>
    </row>
    <row r="9968" spans="1:21" x14ac:dyDescent="0.25">
      <c r="A9968" t="s">
        <v>37310</v>
      </c>
      <c r="B9968">
        <v>1</v>
      </c>
      <c r="C9968" t="s">
        <v>79</v>
      </c>
      <c r="D9968" t="s">
        <v>124</v>
      </c>
      <c r="E9968" t="s">
        <v>37280</v>
      </c>
      <c r="F9968" t="s">
        <v>5012</v>
      </c>
      <c r="G9968" t="s">
        <v>72</v>
      </c>
      <c r="H9968" t="s">
        <v>129</v>
      </c>
      <c r="I9968" t="s">
        <v>22</v>
      </c>
      <c r="J9968" t="s">
        <v>141</v>
      </c>
      <c r="K9968" t="s">
        <v>37311</v>
      </c>
      <c r="L9968" t="s">
        <v>37312</v>
      </c>
      <c r="M9968">
        <v>5.0744444440000001</v>
      </c>
      <c r="N9968">
        <v>0</v>
      </c>
      <c r="O9968">
        <v>0</v>
      </c>
      <c r="P9968">
        <v>1</v>
      </c>
      <c r="Q9968">
        <v>86</v>
      </c>
      <c r="R9968">
        <v>0</v>
      </c>
      <c r="S9968">
        <v>0</v>
      </c>
      <c r="T9968">
        <v>5.0744439999999997</v>
      </c>
      <c r="U9968">
        <v>436.40222199999999</v>
      </c>
    </row>
    <row r="9969" spans="1:21" x14ac:dyDescent="0.25">
      <c r="A9969" t="s">
        <v>37313</v>
      </c>
      <c r="B9969">
        <v>1</v>
      </c>
      <c r="C9969" t="s">
        <v>79</v>
      </c>
      <c r="D9969" t="s">
        <v>124</v>
      </c>
      <c r="E9969" t="s">
        <v>37314</v>
      </c>
      <c r="F9969" t="s">
        <v>5012</v>
      </c>
      <c r="G9969" t="s">
        <v>72</v>
      </c>
      <c r="H9969" t="s">
        <v>129</v>
      </c>
      <c r="I9969" t="s">
        <v>22</v>
      </c>
      <c r="J9969" t="s">
        <v>141</v>
      </c>
      <c r="K9969" t="s">
        <v>37315</v>
      </c>
      <c r="L9969" t="s">
        <v>37316</v>
      </c>
      <c r="M9969">
        <v>4.1602777770000001</v>
      </c>
      <c r="N9969">
        <v>0</v>
      </c>
      <c r="O9969">
        <v>0</v>
      </c>
      <c r="P9969">
        <v>40</v>
      </c>
      <c r="Q9969">
        <v>33</v>
      </c>
      <c r="R9969">
        <v>0</v>
      </c>
      <c r="S9969">
        <v>0</v>
      </c>
      <c r="T9969">
        <v>166.41111100000001</v>
      </c>
      <c r="U9969">
        <v>137.28916699999999</v>
      </c>
    </row>
    <row r="9970" spans="1:21" x14ac:dyDescent="0.25">
      <c r="A9970" t="s">
        <v>37317</v>
      </c>
      <c r="B9970">
        <v>1</v>
      </c>
      <c r="C9970" t="s">
        <v>79</v>
      </c>
      <c r="D9970" t="s">
        <v>124</v>
      </c>
      <c r="E9970" t="s">
        <v>37318</v>
      </c>
      <c r="F9970" t="s">
        <v>5012</v>
      </c>
      <c r="G9970" t="s">
        <v>72</v>
      </c>
      <c r="H9970" t="s">
        <v>129</v>
      </c>
      <c r="I9970" t="s">
        <v>22</v>
      </c>
      <c r="J9970" t="s">
        <v>141</v>
      </c>
      <c r="K9970" t="s">
        <v>37319</v>
      </c>
      <c r="L9970" t="s">
        <v>37320</v>
      </c>
      <c r="M9970">
        <v>4.4802777770000004</v>
      </c>
      <c r="N9970">
        <v>0</v>
      </c>
      <c r="O9970">
        <v>0</v>
      </c>
      <c r="P9970">
        <v>0</v>
      </c>
      <c r="Q9970">
        <v>15</v>
      </c>
      <c r="R9970">
        <v>0</v>
      </c>
      <c r="S9970">
        <v>0</v>
      </c>
      <c r="T9970">
        <v>0</v>
      </c>
      <c r="U9970">
        <v>67.204166999999998</v>
      </c>
    </row>
    <row r="9971" spans="1:21" x14ac:dyDescent="0.25">
      <c r="A9971" t="s">
        <v>37321</v>
      </c>
      <c r="B9971">
        <v>1</v>
      </c>
      <c r="C9971" t="s">
        <v>79</v>
      </c>
      <c r="D9971" t="s">
        <v>124</v>
      </c>
      <c r="E9971" t="s">
        <v>37280</v>
      </c>
      <c r="F9971" t="s">
        <v>5012</v>
      </c>
      <c r="G9971" t="s">
        <v>72</v>
      </c>
      <c r="H9971" t="s">
        <v>129</v>
      </c>
      <c r="I9971" t="s">
        <v>22</v>
      </c>
      <c r="J9971" t="s">
        <v>141</v>
      </c>
      <c r="K9971" t="s">
        <v>37322</v>
      </c>
      <c r="L9971" t="s">
        <v>37323</v>
      </c>
      <c r="M9971">
        <v>1.717777777</v>
      </c>
      <c r="N9971">
        <v>0</v>
      </c>
      <c r="O9971">
        <v>0</v>
      </c>
      <c r="P9971">
        <v>1</v>
      </c>
      <c r="Q9971">
        <v>86</v>
      </c>
      <c r="R9971">
        <v>0</v>
      </c>
      <c r="S9971">
        <v>0</v>
      </c>
      <c r="T9971">
        <v>1.717778</v>
      </c>
      <c r="U9971">
        <v>147.72888900000001</v>
      </c>
    </row>
    <row r="9972" spans="1:21" x14ac:dyDescent="0.25">
      <c r="A9972" t="s">
        <v>37324</v>
      </c>
      <c r="B9972">
        <v>1</v>
      </c>
      <c r="C9972" t="s">
        <v>79</v>
      </c>
      <c r="D9972" t="s">
        <v>124</v>
      </c>
      <c r="E9972" t="s">
        <v>37218</v>
      </c>
      <c r="F9972" t="s">
        <v>140</v>
      </c>
      <c r="G9972" t="s">
        <v>72</v>
      </c>
      <c r="H9972" t="s">
        <v>129</v>
      </c>
      <c r="I9972" t="s">
        <v>22</v>
      </c>
      <c r="J9972" t="s">
        <v>141</v>
      </c>
      <c r="K9972" t="s">
        <v>37325</v>
      </c>
      <c r="L9972" t="s">
        <v>37326</v>
      </c>
      <c r="M9972">
        <v>0.49638888799999997</v>
      </c>
      <c r="N9972">
        <v>0</v>
      </c>
      <c r="O9972">
        <v>0</v>
      </c>
      <c r="P9972">
        <v>231</v>
      </c>
      <c r="Q9972">
        <v>115</v>
      </c>
      <c r="R9972">
        <v>0</v>
      </c>
      <c r="S9972">
        <v>0</v>
      </c>
      <c r="T9972">
        <v>114.66583300000001</v>
      </c>
      <c r="U9972">
        <v>57.084721999999999</v>
      </c>
    </row>
    <row r="9973" spans="1:21" x14ac:dyDescent="0.25">
      <c r="A9973" t="s">
        <v>37327</v>
      </c>
      <c r="B9973">
        <v>1</v>
      </c>
      <c r="C9973" t="s">
        <v>79</v>
      </c>
      <c r="D9973" t="s">
        <v>124</v>
      </c>
      <c r="E9973" t="s">
        <v>37218</v>
      </c>
      <c r="F9973" t="s">
        <v>140</v>
      </c>
      <c r="G9973" t="s">
        <v>72</v>
      </c>
      <c r="H9973" t="s">
        <v>129</v>
      </c>
      <c r="I9973" t="s">
        <v>22</v>
      </c>
      <c r="J9973" t="s">
        <v>141</v>
      </c>
      <c r="K9973" t="s">
        <v>37328</v>
      </c>
      <c r="L9973" t="s">
        <v>37329</v>
      </c>
      <c r="M9973">
        <v>1.7397222219999999</v>
      </c>
      <c r="N9973">
        <v>0</v>
      </c>
      <c r="O9973">
        <v>0</v>
      </c>
      <c r="P9973">
        <v>231</v>
      </c>
      <c r="Q9973">
        <v>115</v>
      </c>
      <c r="R9973">
        <v>0</v>
      </c>
      <c r="S9973">
        <v>0</v>
      </c>
      <c r="T9973">
        <v>401.875833</v>
      </c>
      <c r="U9973">
        <v>200.06805600000001</v>
      </c>
    </row>
    <row r="9974" spans="1:21" x14ac:dyDescent="0.25">
      <c r="A9974" t="s">
        <v>37330</v>
      </c>
      <c r="B9974">
        <v>1</v>
      </c>
      <c r="C9974" t="s">
        <v>79</v>
      </c>
      <c r="D9974" t="s">
        <v>124</v>
      </c>
      <c r="E9974" t="s">
        <v>37331</v>
      </c>
      <c r="F9974" t="s">
        <v>3423</v>
      </c>
      <c r="G9974" t="s">
        <v>72</v>
      </c>
      <c r="H9974" t="s">
        <v>129</v>
      </c>
      <c r="I9974" t="s">
        <v>22</v>
      </c>
      <c r="J9974" t="s">
        <v>141</v>
      </c>
      <c r="K9974" t="s">
        <v>37332</v>
      </c>
      <c r="L9974" t="s">
        <v>37333</v>
      </c>
      <c r="M9974">
        <v>0.83166666600000005</v>
      </c>
      <c r="N9974">
        <v>0</v>
      </c>
      <c r="O9974">
        <v>0</v>
      </c>
      <c r="P9974">
        <v>0</v>
      </c>
      <c r="Q9974">
        <v>7</v>
      </c>
      <c r="R9974">
        <v>0</v>
      </c>
      <c r="S9974">
        <v>0</v>
      </c>
      <c r="T9974">
        <v>0</v>
      </c>
      <c r="U9974">
        <v>5.8216669999999997</v>
      </c>
    </row>
    <row r="9975" spans="1:21" x14ac:dyDescent="0.25">
      <c r="A9975" t="s">
        <v>37334</v>
      </c>
      <c r="B9975">
        <v>1</v>
      </c>
      <c r="C9975" t="s">
        <v>79</v>
      </c>
      <c r="D9975" t="s">
        <v>120</v>
      </c>
      <c r="E9975" t="s">
        <v>30545</v>
      </c>
      <c r="F9975" t="s">
        <v>140</v>
      </c>
      <c r="G9975" t="s">
        <v>72</v>
      </c>
      <c r="H9975" t="s">
        <v>129</v>
      </c>
      <c r="I9975" t="s">
        <v>22</v>
      </c>
      <c r="J9975" t="s">
        <v>141</v>
      </c>
      <c r="K9975" t="s">
        <v>37335</v>
      </c>
      <c r="L9975" t="s">
        <v>37336</v>
      </c>
      <c r="M9975">
        <v>0.69861111099999995</v>
      </c>
      <c r="N9975">
        <v>29</v>
      </c>
      <c r="O9975">
        <v>790</v>
      </c>
      <c r="P9975">
        <v>7</v>
      </c>
      <c r="Q9975">
        <v>13</v>
      </c>
      <c r="R9975">
        <v>20.259722</v>
      </c>
      <c r="S9975">
        <v>551.90277800000001</v>
      </c>
      <c r="T9975">
        <v>4.8902780000000003</v>
      </c>
      <c r="U9975">
        <v>9.081944</v>
      </c>
    </row>
    <row r="9976" spans="1:21" x14ac:dyDescent="0.25">
      <c r="A9976" t="s">
        <v>37337</v>
      </c>
      <c r="B9976">
        <v>1</v>
      </c>
      <c r="C9976" t="s">
        <v>78</v>
      </c>
      <c r="D9976" t="s">
        <v>81</v>
      </c>
      <c r="E9976" t="s">
        <v>37338</v>
      </c>
      <c r="F9976" t="s">
        <v>5470</v>
      </c>
      <c r="G9976" t="s">
        <v>71</v>
      </c>
      <c r="H9976" t="s">
        <v>129</v>
      </c>
      <c r="I9976" t="s">
        <v>22</v>
      </c>
      <c r="J9976" t="s">
        <v>141</v>
      </c>
      <c r="K9976" t="s">
        <v>37339</v>
      </c>
      <c r="L9976" t="s">
        <v>37340</v>
      </c>
      <c r="M9976">
        <v>1.768333333</v>
      </c>
      <c r="N9976">
        <v>0</v>
      </c>
      <c r="O9976">
        <v>0</v>
      </c>
      <c r="P9976">
        <v>1</v>
      </c>
      <c r="Q9976">
        <v>67</v>
      </c>
      <c r="R9976">
        <v>0</v>
      </c>
      <c r="S9976">
        <v>0</v>
      </c>
      <c r="T9976">
        <v>1.7683329999999999</v>
      </c>
      <c r="U9976">
        <v>118.47833300000001</v>
      </c>
    </row>
    <row r="9977" spans="1:21" x14ac:dyDescent="0.25">
      <c r="A9977" t="s">
        <v>37341</v>
      </c>
      <c r="B9977">
        <v>1</v>
      </c>
      <c r="C9977" t="s">
        <v>78</v>
      </c>
      <c r="D9977" t="s">
        <v>106</v>
      </c>
      <c r="E9977" t="s">
        <v>37342</v>
      </c>
      <c r="F9977" t="s">
        <v>5417</v>
      </c>
      <c r="G9977" t="s">
        <v>71</v>
      </c>
      <c r="H9977" t="s">
        <v>129</v>
      </c>
      <c r="I9977" t="s">
        <v>22</v>
      </c>
      <c r="J9977" t="s">
        <v>141</v>
      </c>
      <c r="K9977" t="s">
        <v>37343</v>
      </c>
      <c r="L9977" t="s">
        <v>37344</v>
      </c>
      <c r="M9977">
        <v>1.101111111</v>
      </c>
      <c r="N9977">
        <v>0</v>
      </c>
      <c r="O9977">
        <v>1</v>
      </c>
      <c r="P9977">
        <v>0</v>
      </c>
      <c r="Q9977">
        <v>0</v>
      </c>
      <c r="R9977">
        <v>0</v>
      </c>
      <c r="S9977">
        <v>1.101111</v>
      </c>
      <c r="T9977">
        <v>0</v>
      </c>
      <c r="U9977">
        <v>0</v>
      </c>
    </row>
    <row r="9978" spans="1:21" x14ac:dyDescent="0.25">
      <c r="A9978" t="s">
        <v>37345</v>
      </c>
      <c r="B9978">
        <v>1</v>
      </c>
      <c r="C9978" t="s">
        <v>78</v>
      </c>
      <c r="D9978" t="s">
        <v>95</v>
      </c>
      <c r="E9978" t="s">
        <v>37346</v>
      </c>
      <c r="F9978" t="s">
        <v>4991</v>
      </c>
      <c r="G9978" t="s">
        <v>71</v>
      </c>
      <c r="H9978" t="s">
        <v>129</v>
      </c>
      <c r="I9978" t="s">
        <v>22</v>
      </c>
      <c r="J9978" t="s">
        <v>141</v>
      </c>
      <c r="K9978" t="s">
        <v>37347</v>
      </c>
      <c r="L9978" t="s">
        <v>37348</v>
      </c>
      <c r="M9978">
        <v>2.534444444</v>
      </c>
      <c r="N9978">
        <v>0</v>
      </c>
      <c r="O9978">
        <v>1</v>
      </c>
      <c r="P9978">
        <v>0</v>
      </c>
      <c r="Q9978">
        <v>0</v>
      </c>
      <c r="R9978">
        <v>0</v>
      </c>
      <c r="S9978">
        <v>2.5344440000000001</v>
      </c>
      <c r="T9978">
        <v>0</v>
      </c>
      <c r="U9978">
        <v>0</v>
      </c>
    </row>
    <row r="9979" spans="1:21" x14ac:dyDescent="0.25">
      <c r="A9979" t="s">
        <v>37349</v>
      </c>
      <c r="B9979">
        <v>1</v>
      </c>
      <c r="C9979" t="s">
        <v>78</v>
      </c>
      <c r="D9979" t="s">
        <v>102</v>
      </c>
      <c r="E9979" t="s">
        <v>37350</v>
      </c>
      <c r="F9979" t="s">
        <v>5070</v>
      </c>
      <c r="G9979" t="s">
        <v>71</v>
      </c>
      <c r="H9979" t="s">
        <v>129</v>
      </c>
      <c r="I9979" t="s">
        <v>22</v>
      </c>
      <c r="J9979" t="s">
        <v>141</v>
      </c>
      <c r="K9979" t="s">
        <v>37351</v>
      </c>
      <c r="L9979" t="s">
        <v>37352</v>
      </c>
      <c r="M9979">
        <v>7.0988888880000003</v>
      </c>
      <c r="N9979">
        <v>0</v>
      </c>
      <c r="O9979">
        <v>2</v>
      </c>
      <c r="P9979">
        <v>0</v>
      </c>
      <c r="Q9979">
        <v>0</v>
      </c>
      <c r="R9979">
        <v>0</v>
      </c>
      <c r="S9979">
        <v>14.197778</v>
      </c>
      <c r="T9979">
        <v>0</v>
      </c>
      <c r="U9979">
        <v>0</v>
      </c>
    </row>
    <row r="9980" spans="1:21" x14ac:dyDescent="0.25">
      <c r="A9980" t="s">
        <v>37353</v>
      </c>
      <c r="B9980">
        <v>1</v>
      </c>
      <c r="C9980" t="s">
        <v>78</v>
      </c>
      <c r="D9980" t="s">
        <v>98</v>
      </c>
      <c r="E9980" t="s">
        <v>16935</v>
      </c>
      <c r="F9980" t="s">
        <v>5012</v>
      </c>
      <c r="G9980" t="s">
        <v>72</v>
      </c>
      <c r="H9980" t="s">
        <v>129</v>
      </c>
      <c r="I9980" t="s">
        <v>22</v>
      </c>
      <c r="J9980" t="s">
        <v>141</v>
      </c>
      <c r="K9980" t="s">
        <v>37354</v>
      </c>
      <c r="L9980" t="s">
        <v>37355</v>
      </c>
      <c r="M9980">
        <v>1.2825</v>
      </c>
      <c r="N9980">
        <v>0</v>
      </c>
      <c r="O9980">
        <v>24</v>
      </c>
      <c r="P9980">
        <v>84</v>
      </c>
      <c r="Q9980">
        <v>0</v>
      </c>
      <c r="R9980">
        <v>0</v>
      </c>
      <c r="S9980">
        <v>30.78</v>
      </c>
      <c r="T9980">
        <v>107.73</v>
      </c>
      <c r="U9980">
        <v>0</v>
      </c>
    </row>
    <row r="9981" spans="1:21" x14ac:dyDescent="0.25">
      <c r="A9981" t="s">
        <v>37356</v>
      </c>
      <c r="B9981">
        <v>1</v>
      </c>
      <c r="C9981" t="s">
        <v>78</v>
      </c>
      <c r="D9981" t="s">
        <v>87</v>
      </c>
      <c r="E9981" t="s">
        <v>37357</v>
      </c>
      <c r="F9981" t="s">
        <v>5417</v>
      </c>
      <c r="G9981" t="s">
        <v>71</v>
      </c>
      <c r="H9981" t="s">
        <v>129</v>
      </c>
      <c r="I9981" t="s">
        <v>22</v>
      </c>
      <c r="J9981" t="s">
        <v>141</v>
      </c>
      <c r="K9981" t="s">
        <v>37358</v>
      </c>
      <c r="L9981" t="s">
        <v>37359</v>
      </c>
      <c r="M9981">
        <v>0.82250000000000001</v>
      </c>
      <c r="N9981">
        <v>0</v>
      </c>
      <c r="O9981">
        <v>1</v>
      </c>
      <c r="P9981">
        <v>0</v>
      </c>
      <c r="Q9981">
        <v>0</v>
      </c>
      <c r="R9981">
        <v>0</v>
      </c>
      <c r="S9981">
        <v>0.82250000000000001</v>
      </c>
      <c r="T9981">
        <v>0</v>
      </c>
      <c r="U9981">
        <v>0</v>
      </c>
    </row>
    <row r="9982" spans="1:21" x14ac:dyDescent="0.25">
      <c r="A9982" t="s">
        <v>37360</v>
      </c>
      <c r="B9982">
        <v>1</v>
      </c>
      <c r="C9982" t="s">
        <v>79</v>
      </c>
      <c r="D9982" t="s">
        <v>111</v>
      </c>
      <c r="E9982" t="s">
        <v>37361</v>
      </c>
      <c r="F9982" t="s">
        <v>4986</v>
      </c>
      <c r="G9982" t="s">
        <v>71</v>
      </c>
      <c r="H9982" t="s">
        <v>129</v>
      </c>
      <c r="I9982" t="s">
        <v>22</v>
      </c>
      <c r="J9982" t="s">
        <v>141</v>
      </c>
      <c r="K9982" t="s">
        <v>37362</v>
      </c>
      <c r="L9982" t="s">
        <v>37363</v>
      </c>
      <c r="M9982">
        <v>1.9513888880000001</v>
      </c>
      <c r="N9982">
        <v>0</v>
      </c>
      <c r="O9982">
        <v>0</v>
      </c>
      <c r="P9982">
        <v>0</v>
      </c>
      <c r="Q9982">
        <v>5</v>
      </c>
      <c r="R9982">
        <v>0</v>
      </c>
      <c r="S9982">
        <v>0</v>
      </c>
      <c r="T9982">
        <v>0</v>
      </c>
      <c r="U9982">
        <v>9.7569440000000007</v>
      </c>
    </row>
    <row r="9983" spans="1:21" x14ac:dyDescent="0.25">
      <c r="A9983" t="s">
        <v>37364</v>
      </c>
      <c r="B9983">
        <v>1</v>
      </c>
      <c r="C9983" t="s">
        <v>78</v>
      </c>
      <c r="D9983" t="s">
        <v>92</v>
      </c>
      <c r="E9983" t="s">
        <v>37365</v>
      </c>
      <c r="F9983" t="s">
        <v>140</v>
      </c>
      <c r="G9983" t="s">
        <v>72</v>
      </c>
      <c r="H9983" t="s">
        <v>129</v>
      </c>
      <c r="I9983" t="s">
        <v>22</v>
      </c>
      <c r="J9983" t="s">
        <v>141</v>
      </c>
      <c r="K9983" t="s">
        <v>37366</v>
      </c>
      <c r="L9983" t="s">
        <v>37367</v>
      </c>
      <c r="M9983">
        <v>1.2949999999999999</v>
      </c>
      <c r="N9983">
        <v>0</v>
      </c>
      <c r="O9983">
        <v>0</v>
      </c>
      <c r="P9983">
        <v>37</v>
      </c>
      <c r="Q9983">
        <v>1013</v>
      </c>
      <c r="R9983">
        <v>0</v>
      </c>
      <c r="S9983">
        <v>0</v>
      </c>
      <c r="T9983">
        <v>47.914999999999999</v>
      </c>
      <c r="U9983">
        <v>1311.835</v>
      </c>
    </row>
    <row r="9984" spans="1:21" x14ac:dyDescent="0.25">
      <c r="A9984" t="s">
        <v>37368</v>
      </c>
      <c r="B9984">
        <v>1</v>
      </c>
      <c r="C9984" t="s">
        <v>78</v>
      </c>
      <c r="D9984" t="s">
        <v>92</v>
      </c>
      <c r="E9984" t="s">
        <v>37369</v>
      </c>
      <c r="F9984" t="s">
        <v>140</v>
      </c>
      <c r="G9984" t="s">
        <v>72</v>
      </c>
      <c r="H9984" t="s">
        <v>129</v>
      </c>
      <c r="I9984" t="s">
        <v>22</v>
      </c>
      <c r="J9984" t="s">
        <v>141</v>
      </c>
      <c r="K9984" t="s">
        <v>37370</v>
      </c>
      <c r="L9984" t="s">
        <v>37371</v>
      </c>
      <c r="M9984">
        <v>0.87250000000000005</v>
      </c>
      <c r="N9984">
        <v>0</v>
      </c>
      <c r="O9984">
        <v>0</v>
      </c>
      <c r="P9984">
        <v>1</v>
      </c>
      <c r="Q9984">
        <v>20</v>
      </c>
      <c r="R9984">
        <v>0</v>
      </c>
      <c r="S9984">
        <v>0</v>
      </c>
      <c r="T9984">
        <v>0.87250000000000005</v>
      </c>
      <c r="U9984">
        <v>17.45</v>
      </c>
    </row>
    <row r="9985" spans="1:21" x14ac:dyDescent="0.25">
      <c r="A9985" t="s">
        <v>37372</v>
      </c>
      <c r="B9985">
        <v>1</v>
      </c>
      <c r="C9985" t="s">
        <v>78</v>
      </c>
      <c r="D9985" t="s">
        <v>92</v>
      </c>
      <c r="E9985" t="s">
        <v>37369</v>
      </c>
      <c r="F9985" t="s">
        <v>140</v>
      </c>
      <c r="G9985" t="s">
        <v>72</v>
      </c>
      <c r="H9985" t="s">
        <v>129</v>
      </c>
      <c r="I9985" t="s">
        <v>22</v>
      </c>
      <c r="J9985" t="s">
        <v>141</v>
      </c>
      <c r="K9985" t="s">
        <v>37373</v>
      </c>
      <c r="L9985" t="s">
        <v>37374</v>
      </c>
      <c r="M9985">
        <v>1.3958333329999999</v>
      </c>
      <c r="N9985">
        <v>0</v>
      </c>
      <c r="O9985">
        <v>0</v>
      </c>
      <c r="P9985">
        <v>1</v>
      </c>
      <c r="Q9985">
        <v>179</v>
      </c>
      <c r="R9985">
        <v>0</v>
      </c>
      <c r="S9985">
        <v>0</v>
      </c>
      <c r="T9985">
        <v>1.3958330000000001</v>
      </c>
      <c r="U9985">
        <v>249.85416699999999</v>
      </c>
    </row>
    <row r="9986" spans="1:21" x14ac:dyDescent="0.25">
      <c r="A9986" t="s">
        <v>37375</v>
      </c>
      <c r="B9986">
        <v>1</v>
      </c>
      <c r="C9986" t="s">
        <v>78</v>
      </c>
      <c r="D9986" t="s">
        <v>92</v>
      </c>
      <c r="E9986" t="s">
        <v>37376</v>
      </c>
      <c r="F9986" t="s">
        <v>140</v>
      </c>
      <c r="G9986" t="s">
        <v>72</v>
      </c>
      <c r="H9986" t="s">
        <v>129</v>
      </c>
      <c r="I9986" t="s">
        <v>22</v>
      </c>
      <c r="J9986" t="s">
        <v>141</v>
      </c>
      <c r="K9986" t="s">
        <v>37377</v>
      </c>
      <c r="L9986" t="s">
        <v>37378</v>
      </c>
      <c r="M9986">
        <v>0.61944444399999998</v>
      </c>
      <c r="N9986">
        <v>0</v>
      </c>
      <c r="O9986">
        <v>0</v>
      </c>
      <c r="P9986">
        <v>36</v>
      </c>
      <c r="Q9986">
        <v>1013</v>
      </c>
      <c r="R9986">
        <v>0</v>
      </c>
      <c r="S9986">
        <v>0</v>
      </c>
      <c r="T9986">
        <v>22.3</v>
      </c>
      <c r="U9986">
        <v>627.49722199999997</v>
      </c>
    </row>
    <row r="9987" spans="1:21" x14ac:dyDescent="0.25">
      <c r="A9987" t="s">
        <v>37379</v>
      </c>
      <c r="B9987">
        <v>1</v>
      </c>
      <c r="C9987" t="s">
        <v>78</v>
      </c>
      <c r="D9987" t="s">
        <v>92</v>
      </c>
      <c r="E9987" t="s">
        <v>37376</v>
      </c>
      <c r="F9987" t="s">
        <v>140</v>
      </c>
      <c r="G9987" t="s">
        <v>72</v>
      </c>
      <c r="H9987" t="s">
        <v>168</v>
      </c>
      <c r="I9987" t="s">
        <v>22</v>
      </c>
      <c r="J9987" t="s">
        <v>141</v>
      </c>
      <c r="K9987" t="s">
        <v>37380</v>
      </c>
      <c r="L9987" t="s">
        <v>37381</v>
      </c>
      <c r="M9987">
        <v>1.8333333E-2</v>
      </c>
      <c r="N9987">
        <v>0</v>
      </c>
      <c r="O9987">
        <v>0</v>
      </c>
      <c r="P9987">
        <v>36</v>
      </c>
      <c r="Q9987">
        <v>1013</v>
      </c>
      <c r="R9987">
        <v>0</v>
      </c>
      <c r="S9987">
        <v>0</v>
      </c>
      <c r="T9987">
        <v>0.66</v>
      </c>
      <c r="U9987">
        <v>18.571666</v>
      </c>
    </row>
    <row r="9988" spans="1:21" x14ac:dyDescent="0.25">
      <c r="A9988" t="s">
        <v>37382</v>
      </c>
      <c r="B9988">
        <v>1</v>
      </c>
      <c r="C9988" t="s">
        <v>78</v>
      </c>
      <c r="D9988" t="s">
        <v>92</v>
      </c>
      <c r="E9988" t="s">
        <v>37369</v>
      </c>
      <c r="F9988" t="s">
        <v>140</v>
      </c>
      <c r="G9988" t="s">
        <v>72</v>
      </c>
      <c r="H9988" t="s">
        <v>129</v>
      </c>
      <c r="I9988" t="s">
        <v>22</v>
      </c>
      <c r="J9988" t="s">
        <v>141</v>
      </c>
      <c r="K9988" t="s">
        <v>37383</v>
      </c>
      <c r="L9988" t="s">
        <v>37384</v>
      </c>
      <c r="M9988">
        <v>0.53944444400000002</v>
      </c>
      <c r="N9988">
        <v>0</v>
      </c>
      <c r="O9988">
        <v>0</v>
      </c>
      <c r="P9988">
        <v>36</v>
      </c>
      <c r="Q9988">
        <v>1013</v>
      </c>
      <c r="R9988">
        <v>0</v>
      </c>
      <c r="S9988">
        <v>0</v>
      </c>
      <c r="T9988">
        <v>19.420000000000002</v>
      </c>
      <c r="U9988">
        <v>546.457222</v>
      </c>
    </row>
    <row r="9989" spans="1:21" x14ac:dyDescent="0.25">
      <c r="A9989" t="s">
        <v>37385</v>
      </c>
      <c r="B9989">
        <v>1</v>
      </c>
      <c r="C9989" t="s">
        <v>79</v>
      </c>
      <c r="D9989" t="s">
        <v>121</v>
      </c>
      <c r="E9989" t="s">
        <v>37386</v>
      </c>
      <c r="F9989" t="s">
        <v>4986</v>
      </c>
      <c r="G9989" t="s">
        <v>71</v>
      </c>
      <c r="H9989" t="s">
        <v>129</v>
      </c>
      <c r="I9989" t="s">
        <v>22</v>
      </c>
      <c r="J9989" t="s">
        <v>141</v>
      </c>
      <c r="K9989" t="s">
        <v>37387</v>
      </c>
      <c r="L9989" t="s">
        <v>37388</v>
      </c>
      <c r="M9989">
        <v>0.64027777699999999</v>
      </c>
      <c r="N9989">
        <v>0</v>
      </c>
      <c r="O9989">
        <v>14</v>
      </c>
      <c r="P9989">
        <v>0</v>
      </c>
      <c r="Q9989">
        <v>0</v>
      </c>
      <c r="R9989">
        <v>0</v>
      </c>
      <c r="S9989">
        <v>8.963889</v>
      </c>
      <c r="T9989">
        <v>0</v>
      </c>
      <c r="U9989">
        <v>0</v>
      </c>
    </row>
    <row r="9990" spans="1:21" x14ac:dyDescent="0.25">
      <c r="A9990" t="s">
        <v>37389</v>
      </c>
      <c r="B9990">
        <v>1</v>
      </c>
      <c r="C9990" t="s">
        <v>78</v>
      </c>
      <c r="D9990" t="s">
        <v>95</v>
      </c>
      <c r="E9990" t="s">
        <v>37390</v>
      </c>
      <c r="F9990" t="s">
        <v>4991</v>
      </c>
      <c r="G9990" t="s">
        <v>71</v>
      </c>
      <c r="H9990" t="s">
        <v>129</v>
      </c>
      <c r="I9990" t="s">
        <v>22</v>
      </c>
      <c r="J9990" t="s">
        <v>141</v>
      </c>
      <c r="K9990" t="s">
        <v>37391</v>
      </c>
      <c r="L9990" t="s">
        <v>37392</v>
      </c>
      <c r="M9990">
        <v>6.23</v>
      </c>
      <c r="N9990">
        <v>0</v>
      </c>
      <c r="O9990">
        <v>1</v>
      </c>
      <c r="P9990">
        <v>0</v>
      </c>
      <c r="Q9990">
        <v>0</v>
      </c>
      <c r="R9990">
        <v>0</v>
      </c>
      <c r="S9990">
        <v>6.23</v>
      </c>
      <c r="T9990">
        <v>0</v>
      </c>
      <c r="U9990">
        <v>0</v>
      </c>
    </row>
    <row r="9991" spans="1:21" x14ac:dyDescent="0.25">
      <c r="A9991" t="s">
        <v>37393</v>
      </c>
      <c r="B9991">
        <v>1</v>
      </c>
      <c r="C9991" t="s">
        <v>78</v>
      </c>
      <c r="D9991" t="s">
        <v>92</v>
      </c>
      <c r="E9991" t="s">
        <v>37394</v>
      </c>
      <c r="F9991" t="s">
        <v>4991</v>
      </c>
      <c r="G9991" t="s">
        <v>71</v>
      </c>
      <c r="H9991" t="s">
        <v>129</v>
      </c>
      <c r="I9991" t="s">
        <v>22</v>
      </c>
      <c r="J9991" t="s">
        <v>141</v>
      </c>
      <c r="K9991" t="s">
        <v>37395</v>
      </c>
      <c r="L9991" t="s">
        <v>37396</v>
      </c>
      <c r="M9991">
        <v>0.85694444400000003</v>
      </c>
      <c r="N9991">
        <v>0</v>
      </c>
      <c r="O9991">
        <v>1</v>
      </c>
      <c r="P9991">
        <v>0</v>
      </c>
      <c r="Q9991">
        <v>0</v>
      </c>
      <c r="R9991">
        <v>0</v>
      </c>
      <c r="S9991">
        <v>0.85694400000000004</v>
      </c>
      <c r="T9991">
        <v>0</v>
      </c>
      <c r="U9991">
        <v>0</v>
      </c>
    </row>
    <row r="9992" spans="1:21" x14ac:dyDescent="0.25">
      <c r="A9992" t="s">
        <v>37397</v>
      </c>
      <c r="B9992">
        <v>1</v>
      </c>
      <c r="C9992" t="s">
        <v>78</v>
      </c>
      <c r="D9992" t="s">
        <v>82</v>
      </c>
      <c r="E9992" t="s">
        <v>37398</v>
      </c>
      <c r="F9992" t="s">
        <v>5417</v>
      </c>
      <c r="G9992" t="s">
        <v>71</v>
      </c>
      <c r="H9992" t="s">
        <v>129</v>
      </c>
      <c r="I9992" t="s">
        <v>22</v>
      </c>
      <c r="J9992" t="s">
        <v>141</v>
      </c>
      <c r="K9992" t="s">
        <v>37399</v>
      </c>
      <c r="L9992" t="s">
        <v>37400</v>
      </c>
      <c r="M9992">
        <v>0.97027777699999995</v>
      </c>
      <c r="N9992">
        <v>0</v>
      </c>
      <c r="O9992">
        <v>13</v>
      </c>
      <c r="P9992">
        <v>0</v>
      </c>
      <c r="Q9992">
        <v>0</v>
      </c>
      <c r="R9992">
        <v>0</v>
      </c>
      <c r="S9992">
        <v>12.613611000000001</v>
      </c>
      <c r="T9992">
        <v>0</v>
      </c>
      <c r="U9992">
        <v>0</v>
      </c>
    </row>
    <row r="9993" spans="1:21" x14ac:dyDescent="0.25">
      <c r="A9993" t="s">
        <v>37401</v>
      </c>
      <c r="B9993">
        <v>1</v>
      </c>
      <c r="C9993" t="s">
        <v>78</v>
      </c>
      <c r="D9993" t="s">
        <v>98</v>
      </c>
      <c r="E9993" t="s">
        <v>37402</v>
      </c>
      <c r="F9993" t="s">
        <v>4986</v>
      </c>
      <c r="G9993" t="s">
        <v>71</v>
      </c>
      <c r="H9993" t="s">
        <v>129</v>
      </c>
      <c r="I9993" t="s">
        <v>22</v>
      </c>
      <c r="J9993" t="s">
        <v>141</v>
      </c>
      <c r="K9993" t="s">
        <v>37403</v>
      </c>
      <c r="L9993" t="s">
        <v>37404</v>
      </c>
      <c r="M9993">
        <v>0.30555555499999998</v>
      </c>
      <c r="N9993">
        <v>0</v>
      </c>
      <c r="O9993">
        <v>8</v>
      </c>
      <c r="P9993">
        <v>0</v>
      </c>
      <c r="Q9993">
        <v>0</v>
      </c>
      <c r="R9993">
        <v>0</v>
      </c>
      <c r="S9993">
        <v>2.4444439999999998</v>
      </c>
      <c r="T9993">
        <v>0</v>
      </c>
      <c r="U9993">
        <v>0</v>
      </c>
    </row>
    <row r="9994" spans="1:21" x14ac:dyDescent="0.25">
      <c r="A9994" t="s">
        <v>37405</v>
      </c>
      <c r="B9994">
        <v>1</v>
      </c>
      <c r="C9994" t="s">
        <v>78</v>
      </c>
      <c r="D9994" t="s">
        <v>93</v>
      </c>
      <c r="E9994" t="s">
        <v>37406</v>
      </c>
      <c r="F9994" t="s">
        <v>5070</v>
      </c>
      <c r="G9994" t="s">
        <v>71</v>
      </c>
      <c r="H9994" t="s">
        <v>129</v>
      </c>
      <c r="I9994" t="s">
        <v>22</v>
      </c>
      <c r="J9994" t="s">
        <v>141</v>
      </c>
      <c r="K9994" t="s">
        <v>37407</v>
      </c>
      <c r="L9994" t="s">
        <v>37408</v>
      </c>
      <c r="M9994">
        <v>4.5747222220000001</v>
      </c>
      <c r="N9994">
        <v>0</v>
      </c>
      <c r="O9994">
        <v>13</v>
      </c>
      <c r="P9994">
        <v>0</v>
      </c>
      <c r="Q9994">
        <v>0</v>
      </c>
      <c r="R9994">
        <v>0</v>
      </c>
      <c r="S9994">
        <v>59.471389000000002</v>
      </c>
      <c r="T9994">
        <v>0</v>
      </c>
      <c r="U9994">
        <v>0</v>
      </c>
    </row>
    <row r="9995" spans="1:21" x14ac:dyDescent="0.25">
      <c r="A9995" t="s">
        <v>37409</v>
      </c>
      <c r="B9995">
        <v>1</v>
      </c>
      <c r="C9995" t="s">
        <v>78</v>
      </c>
      <c r="D9995" t="s">
        <v>93</v>
      </c>
      <c r="E9995" t="s">
        <v>37410</v>
      </c>
      <c r="F9995" t="s">
        <v>5748</v>
      </c>
      <c r="G9995" t="s">
        <v>71</v>
      </c>
      <c r="H9995" t="s">
        <v>129</v>
      </c>
      <c r="I9995" t="s">
        <v>22</v>
      </c>
      <c r="J9995" t="s">
        <v>141</v>
      </c>
      <c r="K9995" t="s">
        <v>37411</v>
      </c>
      <c r="L9995" t="s">
        <v>37412</v>
      </c>
      <c r="M9995">
        <v>0.40611111100000002</v>
      </c>
      <c r="N9995">
        <v>0</v>
      </c>
      <c r="O9995">
        <v>324</v>
      </c>
      <c r="P9995">
        <v>0</v>
      </c>
      <c r="Q9995">
        <v>0</v>
      </c>
      <c r="R9995">
        <v>0</v>
      </c>
      <c r="S9995">
        <v>131.58000000000001</v>
      </c>
      <c r="T9995">
        <v>0</v>
      </c>
      <c r="U9995">
        <v>0</v>
      </c>
    </row>
    <row r="9996" spans="1:21" x14ac:dyDescent="0.25">
      <c r="A9996" t="s">
        <v>37413</v>
      </c>
      <c r="B9996">
        <v>1</v>
      </c>
      <c r="C9996" t="s">
        <v>78</v>
      </c>
      <c r="D9996" t="s">
        <v>93</v>
      </c>
      <c r="E9996" t="s">
        <v>37414</v>
      </c>
      <c r="F9996" t="s">
        <v>5748</v>
      </c>
      <c r="G9996" t="s">
        <v>71</v>
      </c>
      <c r="H9996" t="s">
        <v>129</v>
      </c>
      <c r="I9996" t="s">
        <v>22</v>
      </c>
      <c r="J9996" t="s">
        <v>141</v>
      </c>
      <c r="K9996" t="s">
        <v>37415</v>
      </c>
      <c r="L9996" t="s">
        <v>37416</v>
      </c>
      <c r="M9996">
        <v>0.248611111</v>
      </c>
      <c r="N9996">
        <v>0</v>
      </c>
      <c r="O9996">
        <v>513</v>
      </c>
      <c r="P9996">
        <v>0</v>
      </c>
      <c r="Q9996">
        <v>0</v>
      </c>
      <c r="R9996">
        <v>0</v>
      </c>
      <c r="S9996">
        <v>127.53749999999999</v>
      </c>
      <c r="T9996">
        <v>0</v>
      </c>
      <c r="U9996">
        <v>0</v>
      </c>
    </row>
    <row r="9997" spans="1:21" x14ac:dyDescent="0.25">
      <c r="A9997" t="s">
        <v>37417</v>
      </c>
      <c r="B9997">
        <v>1</v>
      </c>
      <c r="C9997" t="s">
        <v>78</v>
      </c>
      <c r="D9997" t="s">
        <v>107</v>
      </c>
      <c r="E9997" t="s">
        <v>37418</v>
      </c>
      <c r="F9997" t="s">
        <v>4991</v>
      </c>
      <c r="G9997" t="s">
        <v>71</v>
      </c>
      <c r="H9997" t="s">
        <v>129</v>
      </c>
      <c r="I9997" t="s">
        <v>22</v>
      </c>
      <c r="J9997" t="s">
        <v>141</v>
      </c>
      <c r="K9997" t="s">
        <v>37419</v>
      </c>
      <c r="L9997" t="s">
        <v>37420</v>
      </c>
      <c r="M9997">
        <v>3.1461111110000002</v>
      </c>
      <c r="N9997">
        <v>0</v>
      </c>
      <c r="O9997">
        <v>1</v>
      </c>
      <c r="P9997">
        <v>0</v>
      </c>
      <c r="Q9997">
        <v>0</v>
      </c>
      <c r="R9997">
        <v>0</v>
      </c>
      <c r="S9997">
        <v>3.1461109999999999</v>
      </c>
      <c r="T9997">
        <v>0</v>
      </c>
      <c r="U9997">
        <v>0</v>
      </c>
    </row>
    <row r="9998" spans="1:21" x14ac:dyDescent="0.25">
      <c r="A9998" t="s">
        <v>37421</v>
      </c>
      <c r="B9998">
        <v>1</v>
      </c>
      <c r="C9998" t="s">
        <v>78</v>
      </c>
      <c r="D9998" t="s">
        <v>103</v>
      </c>
      <c r="E9998" t="s">
        <v>37422</v>
      </c>
      <c r="F9998" t="s">
        <v>4991</v>
      </c>
      <c r="G9998" t="s">
        <v>71</v>
      </c>
      <c r="H9998" t="s">
        <v>129</v>
      </c>
      <c r="I9998" t="s">
        <v>22</v>
      </c>
      <c r="J9998" t="s">
        <v>141</v>
      </c>
      <c r="K9998" t="s">
        <v>37423</v>
      </c>
      <c r="L9998" t="s">
        <v>37424</v>
      </c>
      <c r="M9998">
        <v>0.83833333300000001</v>
      </c>
      <c r="N9998">
        <v>0</v>
      </c>
      <c r="O9998">
        <v>0</v>
      </c>
      <c r="P9998">
        <v>0</v>
      </c>
      <c r="Q9998">
        <v>1</v>
      </c>
      <c r="R9998">
        <v>0</v>
      </c>
      <c r="S9998">
        <v>0</v>
      </c>
      <c r="T9998">
        <v>0</v>
      </c>
      <c r="U9998">
        <v>0.83833299999999999</v>
      </c>
    </row>
    <row r="9999" spans="1:21" x14ac:dyDescent="0.25">
      <c r="A9999" t="s">
        <v>37425</v>
      </c>
      <c r="B9999">
        <v>1</v>
      </c>
      <c r="C9999" t="s">
        <v>78</v>
      </c>
      <c r="D9999" t="s">
        <v>105</v>
      </c>
      <c r="E9999" t="s">
        <v>37426</v>
      </c>
      <c r="F9999" t="s">
        <v>4996</v>
      </c>
      <c r="G9999" t="s">
        <v>71</v>
      </c>
      <c r="H9999" t="s">
        <v>129</v>
      </c>
      <c r="I9999" t="s">
        <v>22</v>
      </c>
      <c r="J9999" t="s">
        <v>141</v>
      </c>
      <c r="K9999" t="s">
        <v>37427</v>
      </c>
      <c r="L9999" t="s">
        <v>37428</v>
      </c>
      <c r="M9999">
        <v>1.965833333</v>
      </c>
      <c r="N9999">
        <v>0</v>
      </c>
      <c r="O9999">
        <v>0</v>
      </c>
      <c r="P9999">
        <v>2</v>
      </c>
      <c r="Q9999">
        <v>10</v>
      </c>
      <c r="R9999">
        <v>0</v>
      </c>
      <c r="S9999">
        <v>0</v>
      </c>
      <c r="T9999">
        <v>3.931667</v>
      </c>
      <c r="U9999">
        <v>19.658332999999999</v>
      </c>
    </row>
    <row r="10000" spans="1:21" x14ac:dyDescent="0.25">
      <c r="A10000" t="s">
        <v>37429</v>
      </c>
      <c r="B10000">
        <v>1</v>
      </c>
      <c r="C10000" t="s">
        <v>78</v>
      </c>
      <c r="D10000" t="s">
        <v>107</v>
      </c>
      <c r="E10000" t="s">
        <v>37430</v>
      </c>
      <c r="F10000" t="s">
        <v>5012</v>
      </c>
      <c r="G10000" t="s">
        <v>72</v>
      </c>
      <c r="H10000" t="s">
        <v>129</v>
      </c>
      <c r="I10000" t="s">
        <v>22</v>
      </c>
      <c r="J10000" t="s">
        <v>141</v>
      </c>
      <c r="K10000" t="s">
        <v>37431</v>
      </c>
      <c r="L10000" t="s">
        <v>37432</v>
      </c>
      <c r="M10000">
        <v>0.27</v>
      </c>
      <c r="N10000">
        <v>2</v>
      </c>
      <c r="O10000">
        <v>140</v>
      </c>
      <c r="P10000">
        <v>0</v>
      </c>
      <c r="Q10000">
        <v>10</v>
      </c>
      <c r="R10000">
        <v>0.54</v>
      </c>
      <c r="S10000">
        <v>37.799999999999997</v>
      </c>
      <c r="T10000">
        <v>0</v>
      </c>
      <c r="U10000">
        <v>2.7</v>
      </c>
    </row>
    <row r="10001" spans="1:21" x14ac:dyDescent="0.25">
      <c r="A10001" t="s">
        <v>37433</v>
      </c>
      <c r="B10001">
        <v>1</v>
      </c>
      <c r="C10001" t="s">
        <v>78</v>
      </c>
      <c r="D10001" t="s">
        <v>88</v>
      </c>
      <c r="E10001" t="s">
        <v>37434</v>
      </c>
      <c r="F10001" t="s">
        <v>5417</v>
      </c>
      <c r="G10001" t="s">
        <v>71</v>
      </c>
      <c r="H10001" t="s">
        <v>129</v>
      </c>
      <c r="I10001" t="s">
        <v>22</v>
      </c>
      <c r="J10001" t="s">
        <v>141</v>
      </c>
      <c r="K10001" t="s">
        <v>37435</v>
      </c>
      <c r="L10001" t="s">
        <v>37436</v>
      </c>
      <c r="M10001">
        <v>2.2349999999999999</v>
      </c>
      <c r="N10001">
        <v>0</v>
      </c>
      <c r="O10001">
        <v>14</v>
      </c>
      <c r="P10001">
        <v>0</v>
      </c>
      <c r="Q10001">
        <v>0</v>
      </c>
      <c r="R10001">
        <v>0</v>
      </c>
      <c r="S10001">
        <v>31.29</v>
      </c>
      <c r="T10001">
        <v>0</v>
      </c>
      <c r="U10001">
        <v>0</v>
      </c>
    </row>
    <row r="10002" spans="1:21" x14ac:dyDescent="0.25">
      <c r="A10002" t="s">
        <v>37437</v>
      </c>
      <c r="B10002">
        <v>1</v>
      </c>
      <c r="C10002" t="s">
        <v>78</v>
      </c>
      <c r="D10002" t="s">
        <v>105</v>
      </c>
      <c r="E10002" t="s">
        <v>37438</v>
      </c>
      <c r="F10002" t="s">
        <v>4986</v>
      </c>
      <c r="G10002" t="s">
        <v>71</v>
      </c>
      <c r="H10002" t="s">
        <v>129</v>
      </c>
      <c r="I10002" t="s">
        <v>22</v>
      </c>
      <c r="J10002" t="s">
        <v>141</v>
      </c>
      <c r="K10002" t="s">
        <v>37439</v>
      </c>
      <c r="L10002" t="s">
        <v>37440</v>
      </c>
      <c r="M10002">
        <v>2.9552777770000001</v>
      </c>
      <c r="N10002">
        <v>0</v>
      </c>
      <c r="O10002">
        <v>0</v>
      </c>
      <c r="P10002">
        <v>0</v>
      </c>
      <c r="Q10002">
        <v>5</v>
      </c>
      <c r="R10002">
        <v>0</v>
      </c>
      <c r="S10002">
        <v>0</v>
      </c>
      <c r="T10002">
        <v>0</v>
      </c>
      <c r="U10002">
        <v>14.776389</v>
      </c>
    </row>
    <row r="10003" spans="1:21" x14ac:dyDescent="0.25">
      <c r="A10003" t="s">
        <v>37441</v>
      </c>
      <c r="B10003">
        <v>1</v>
      </c>
      <c r="C10003" t="s">
        <v>78</v>
      </c>
      <c r="D10003" t="s">
        <v>100</v>
      </c>
      <c r="E10003" t="s">
        <v>37442</v>
      </c>
      <c r="F10003" t="s">
        <v>5417</v>
      </c>
      <c r="G10003" t="s">
        <v>71</v>
      </c>
      <c r="H10003" t="s">
        <v>129</v>
      </c>
      <c r="I10003" t="s">
        <v>22</v>
      </c>
      <c r="J10003" t="s">
        <v>141</v>
      </c>
      <c r="K10003" t="s">
        <v>37443</v>
      </c>
      <c r="L10003" t="s">
        <v>37444</v>
      </c>
      <c r="M10003">
        <v>2.0613888880000002</v>
      </c>
      <c r="N10003">
        <v>0</v>
      </c>
      <c r="O10003">
        <v>2</v>
      </c>
      <c r="P10003">
        <v>0</v>
      </c>
      <c r="Q10003">
        <v>0</v>
      </c>
      <c r="R10003">
        <v>0</v>
      </c>
      <c r="S10003">
        <v>4.1227780000000003</v>
      </c>
      <c r="T10003">
        <v>0</v>
      </c>
      <c r="U10003">
        <v>0</v>
      </c>
    </row>
    <row r="10004" spans="1:21" x14ac:dyDescent="0.25">
      <c r="A10004" t="s">
        <v>37445</v>
      </c>
      <c r="B10004">
        <v>1</v>
      </c>
      <c r="C10004" t="s">
        <v>78</v>
      </c>
      <c r="D10004" t="s">
        <v>90</v>
      </c>
      <c r="E10004" t="s">
        <v>37446</v>
      </c>
      <c r="F10004" t="s">
        <v>5417</v>
      </c>
      <c r="G10004" t="s">
        <v>71</v>
      </c>
      <c r="H10004" t="s">
        <v>129</v>
      </c>
      <c r="I10004" t="s">
        <v>22</v>
      </c>
      <c r="J10004" t="s">
        <v>141</v>
      </c>
      <c r="K10004" t="s">
        <v>37447</v>
      </c>
      <c r="L10004" t="s">
        <v>37448</v>
      </c>
      <c r="M10004">
        <v>1.0055555549999999</v>
      </c>
      <c r="N10004">
        <v>0</v>
      </c>
      <c r="O10004">
        <v>1</v>
      </c>
      <c r="P10004">
        <v>0</v>
      </c>
      <c r="Q10004">
        <v>0</v>
      </c>
      <c r="R10004">
        <v>0</v>
      </c>
      <c r="S10004">
        <v>1.0055559999999999</v>
      </c>
      <c r="T10004">
        <v>0</v>
      </c>
      <c r="U10004">
        <v>0</v>
      </c>
    </row>
    <row r="10005" spans="1:21" x14ac:dyDescent="0.25">
      <c r="A10005" t="s">
        <v>37449</v>
      </c>
      <c r="B10005">
        <v>1</v>
      </c>
      <c r="C10005" t="s">
        <v>78</v>
      </c>
      <c r="D10005" t="s">
        <v>95</v>
      </c>
      <c r="E10005" t="s">
        <v>37450</v>
      </c>
      <c r="F10005" t="s">
        <v>5417</v>
      </c>
      <c r="G10005" t="s">
        <v>71</v>
      </c>
      <c r="H10005" t="s">
        <v>129</v>
      </c>
      <c r="I10005" t="s">
        <v>22</v>
      </c>
      <c r="J10005" t="s">
        <v>141</v>
      </c>
      <c r="K10005" t="s">
        <v>37451</v>
      </c>
      <c r="L10005" t="s">
        <v>37452</v>
      </c>
      <c r="M10005">
        <v>0.92861111100000004</v>
      </c>
      <c r="N10005">
        <v>0</v>
      </c>
      <c r="O10005">
        <v>1</v>
      </c>
      <c r="P10005">
        <v>0</v>
      </c>
      <c r="Q10005">
        <v>0</v>
      </c>
      <c r="R10005">
        <v>0</v>
      </c>
      <c r="S10005">
        <v>0.92861099999999996</v>
      </c>
      <c r="T10005">
        <v>0</v>
      </c>
      <c r="U10005">
        <v>0</v>
      </c>
    </row>
    <row r="10006" spans="1:21" x14ac:dyDescent="0.25">
      <c r="A10006" t="s">
        <v>37453</v>
      </c>
      <c r="B10006">
        <v>1</v>
      </c>
      <c r="C10006" t="s">
        <v>78</v>
      </c>
      <c r="D10006" t="s">
        <v>96</v>
      </c>
      <c r="E10006" t="s">
        <v>37454</v>
      </c>
      <c r="F10006" t="s">
        <v>4986</v>
      </c>
      <c r="G10006" t="s">
        <v>71</v>
      </c>
      <c r="H10006" t="s">
        <v>129</v>
      </c>
      <c r="I10006" t="s">
        <v>22</v>
      </c>
      <c r="J10006" t="s">
        <v>141</v>
      </c>
      <c r="K10006" t="s">
        <v>37455</v>
      </c>
      <c r="L10006" t="s">
        <v>37456</v>
      </c>
      <c r="M10006">
        <v>2.5449999999999999</v>
      </c>
      <c r="N10006">
        <v>0</v>
      </c>
      <c r="O10006">
        <v>32</v>
      </c>
      <c r="P10006">
        <v>0</v>
      </c>
      <c r="Q10006">
        <v>0</v>
      </c>
      <c r="R10006">
        <v>0</v>
      </c>
      <c r="S10006">
        <v>81.44</v>
      </c>
      <c r="T10006">
        <v>0</v>
      </c>
      <c r="U10006">
        <v>0</v>
      </c>
    </row>
    <row r="10007" spans="1:21" x14ac:dyDescent="0.25">
      <c r="A10007" t="s">
        <v>37457</v>
      </c>
      <c r="B10007">
        <v>1</v>
      </c>
      <c r="C10007" t="s">
        <v>78</v>
      </c>
      <c r="D10007" t="s">
        <v>96</v>
      </c>
      <c r="E10007" t="s">
        <v>37458</v>
      </c>
      <c r="F10007" t="s">
        <v>4991</v>
      </c>
      <c r="G10007" t="s">
        <v>71</v>
      </c>
      <c r="H10007" t="s">
        <v>129</v>
      </c>
      <c r="I10007" t="s">
        <v>22</v>
      </c>
      <c r="J10007" t="s">
        <v>141</v>
      </c>
      <c r="K10007" t="s">
        <v>37459</v>
      </c>
      <c r="L10007" t="s">
        <v>37460</v>
      </c>
      <c r="M10007">
        <v>4.2405555550000003</v>
      </c>
      <c r="N10007">
        <v>0</v>
      </c>
      <c r="O10007">
        <v>10</v>
      </c>
      <c r="P10007">
        <v>0</v>
      </c>
      <c r="Q10007">
        <v>0</v>
      </c>
      <c r="R10007">
        <v>0</v>
      </c>
      <c r="S10007">
        <v>42.405555999999997</v>
      </c>
      <c r="T10007">
        <v>0</v>
      </c>
      <c r="U10007">
        <v>0</v>
      </c>
    </row>
    <row r="10008" spans="1:21" x14ac:dyDescent="0.25">
      <c r="A10008" t="s">
        <v>37461</v>
      </c>
      <c r="B10008">
        <v>1</v>
      </c>
      <c r="C10008" t="s">
        <v>78</v>
      </c>
      <c r="D10008" t="s">
        <v>91</v>
      </c>
      <c r="E10008" t="s">
        <v>37462</v>
      </c>
      <c r="F10008" t="s">
        <v>4991</v>
      </c>
      <c r="G10008" t="s">
        <v>71</v>
      </c>
      <c r="H10008" t="s">
        <v>129</v>
      </c>
      <c r="I10008" t="s">
        <v>22</v>
      </c>
      <c r="J10008" t="s">
        <v>141</v>
      </c>
      <c r="K10008" t="s">
        <v>37463</v>
      </c>
      <c r="L10008" t="s">
        <v>37464</v>
      </c>
      <c r="M10008">
        <v>1.3352777769999999</v>
      </c>
      <c r="N10008">
        <v>0</v>
      </c>
      <c r="O10008">
        <v>2</v>
      </c>
      <c r="P10008">
        <v>0</v>
      </c>
      <c r="Q10008">
        <v>0</v>
      </c>
      <c r="R10008">
        <v>0</v>
      </c>
      <c r="S10008">
        <v>2.6705559999999999</v>
      </c>
      <c r="T10008">
        <v>0</v>
      </c>
      <c r="U10008">
        <v>0</v>
      </c>
    </row>
    <row r="10009" spans="1:21" x14ac:dyDescent="0.25">
      <c r="A10009" t="s">
        <v>37465</v>
      </c>
      <c r="B10009">
        <v>1</v>
      </c>
      <c r="C10009" t="s">
        <v>78</v>
      </c>
      <c r="D10009" t="s">
        <v>82</v>
      </c>
      <c r="E10009" t="s">
        <v>37466</v>
      </c>
      <c r="F10009" t="s">
        <v>5417</v>
      </c>
      <c r="G10009" t="s">
        <v>71</v>
      </c>
      <c r="H10009" t="s">
        <v>129</v>
      </c>
      <c r="I10009" t="s">
        <v>22</v>
      </c>
      <c r="J10009" t="s">
        <v>141</v>
      </c>
      <c r="K10009" t="s">
        <v>37467</v>
      </c>
      <c r="L10009" t="s">
        <v>37468</v>
      </c>
      <c r="M10009">
        <v>3.6144444440000001</v>
      </c>
      <c r="N10009">
        <v>0</v>
      </c>
      <c r="O10009">
        <v>5</v>
      </c>
      <c r="P10009">
        <v>0</v>
      </c>
      <c r="Q10009">
        <v>0</v>
      </c>
      <c r="R10009">
        <v>0</v>
      </c>
      <c r="S10009">
        <v>18.072222</v>
      </c>
      <c r="T10009">
        <v>0</v>
      </c>
      <c r="U10009">
        <v>0</v>
      </c>
    </row>
    <row r="10010" spans="1:21" x14ac:dyDescent="0.25">
      <c r="A10010" t="s">
        <v>37469</v>
      </c>
      <c r="B10010">
        <v>1</v>
      </c>
      <c r="C10010" t="s">
        <v>78</v>
      </c>
      <c r="D10010" t="s">
        <v>91</v>
      </c>
      <c r="E10010" t="s">
        <v>37470</v>
      </c>
      <c r="F10010" t="s">
        <v>4986</v>
      </c>
      <c r="G10010" t="s">
        <v>71</v>
      </c>
      <c r="H10010" t="s">
        <v>129</v>
      </c>
      <c r="I10010" t="s">
        <v>22</v>
      </c>
      <c r="J10010" t="s">
        <v>141</v>
      </c>
      <c r="K10010" t="s">
        <v>37471</v>
      </c>
      <c r="L10010" t="s">
        <v>37472</v>
      </c>
      <c r="M10010">
        <v>1.536944444</v>
      </c>
      <c r="N10010">
        <v>0</v>
      </c>
      <c r="O10010">
        <v>0</v>
      </c>
      <c r="P10010">
        <v>0</v>
      </c>
      <c r="Q10010">
        <v>13</v>
      </c>
      <c r="R10010">
        <v>0</v>
      </c>
      <c r="S10010">
        <v>0</v>
      </c>
      <c r="T10010">
        <v>0</v>
      </c>
      <c r="U10010">
        <v>19.980277999999998</v>
      </c>
    </row>
    <row r="10011" spans="1:21" x14ac:dyDescent="0.25">
      <c r="A10011" t="s">
        <v>37473</v>
      </c>
      <c r="B10011">
        <v>1</v>
      </c>
      <c r="C10011" t="s">
        <v>78</v>
      </c>
      <c r="D10011" t="s">
        <v>82</v>
      </c>
      <c r="E10011" t="s">
        <v>37474</v>
      </c>
      <c r="F10011" t="s">
        <v>5070</v>
      </c>
      <c r="G10011" t="s">
        <v>71</v>
      </c>
      <c r="H10011" t="s">
        <v>129</v>
      </c>
      <c r="I10011" t="s">
        <v>22</v>
      </c>
      <c r="J10011" t="s">
        <v>141</v>
      </c>
      <c r="K10011" t="s">
        <v>37475</v>
      </c>
      <c r="L10011" t="s">
        <v>37476</v>
      </c>
      <c r="M10011">
        <v>8.7622222220000001</v>
      </c>
      <c r="N10011">
        <v>0</v>
      </c>
      <c r="O10011">
        <v>6</v>
      </c>
      <c r="P10011">
        <v>0</v>
      </c>
      <c r="Q10011">
        <v>0</v>
      </c>
      <c r="R10011">
        <v>0</v>
      </c>
      <c r="S10011">
        <v>52.573332999999998</v>
      </c>
      <c r="T10011">
        <v>0</v>
      </c>
      <c r="U10011">
        <v>0</v>
      </c>
    </row>
    <row r="10012" spans="1:21" x14ac:dyDescent="0.25">
      <c r="A10012" t="s">
        <v>37477</v>
      </c>
      <c r="B10012">
        <v>1</v>
      </c>
      <c r="C10012" t="s">
        <v>78</v>
      </c>
      <c r="D10012" t="s">
        <v>82</v>
      </c>
      <c r="E10012" t="s">
        <v>37474</v>
      </c>
      <c r="F10012" t="s">
        <v>5417</v>
      </c>
      <c r="G10012" t="s">
        <v>71</v>
      </c>
      <c r="H10012" t="s">
        <v>129</v>
      </c>
      <c r="I10012" t="s">
        <v>22</v>
      </c>
      <c r="J10012" t="s">
        <v>141</v>
      </c>
      <c r="K10012" t="s">
        <v>37478</v>
      </c>
      <c r="L10012" t="s">
        <v>37479</v>
      </c>
      <c r="M10012">
        <v>1.0933333329999999</v>
      </c>
      <c r="N10012">
        <v>0</v>
      </c>
      <c r="O10012">
        <v>6</v>
      </c>
      <c r="P10012">
        <v>0</v>
      </c>
      <c r="Q10012">
        <v>0</v>
      </c>
      <c r="R10012">
        <v>0</v>
      </c>
      <c r="S10012">
        <v>6.56</v>
      </c>
      <c r="T10012">
        <v>0</v>
      </c>
      <c r="U10012">
        <v>0</v>
      </c>
    </row>
    <row r="10013" spans="1:21" x14ac:dyDescent="0.25">
      <c r="A10013" t="s">
        <v>37480</v>
      </c>
      <c r="B10013">
        <v>1</v>
      </c>
      <c r="C10013" t="s">
        <v>78</v>
      </c>
      <c r="D10013" t="s">
        <v>98</v>
      </c>
      <c r="E10013" t="s">
        <v>37481</v>
      </c>
      <c r="F10013" t="s">
        <v>140</v>
      </c>
      <c r="G10013" t="s">
        <v>72</v>
      </c>
      <c r="H10013" t="s">
        <v>129</v>
      </c>
      <c r="I10013" t="s">
        <v>22</v>
      </c>
      <c r="J10013" t="s">
        <v>141</v>
      </c>
      <c r="K10013" t="s">
        <v>37482</v>
      </c>
      <c r="L10013" t="s">
        <v>37483</v>
      </c>
      <c r="M10013">
        <v>0.19750000000000001</v>
      </c>
      <c r="N10013">
        <v>140</v>
      </c>
      <c r="O10013">
        <v>26349</v>
      </c>
      <c r="P10013">
        <v>363</v>
      </c>
      <c r="Q10013">
        <v>1308</v>
      </c>
      <c r="R10013">
        <v>27.65</v>
      </c>
      <c r="S10013">
        <v>5203.9274999999998</v>
      </c>
      <c r="T10013">
        <v>71.692499999999995</v>
      </c>
      <c r="U10013">
        <v>258.33</v>
      </c>
    </row>
    <row r="10014" spans="1:21" x14ac:dyDescent="0.25">
      <c r="A10014" t="s">
        <v>37484</v>
      </c>
      <c r="B10014">
        <v>1</v>
      </c>
      <c r="C10014" t="s">
        <v>78</v>
      </c>
      <c r="D10014" t="s">
        <v>85</v>
      </c>
      <c r="E10014" t="s">
        <v>37485</v>
      </c>
      <c r="F10014" t="s">
        <v>6832</v>
      </c>
      <c r="G10014" t="s">
        <v>71</v>
      </c>
      <c r="H10014" t="s">
        <v>129</v>
      </c>
      <c r="I10014" t="s">
        <v>22</v>
      </c>
      <c r="J10014" t="s">
        <v>141</v>
      </c>
      <c r="K10014" t="s">
        <v>37486</v>
      </c>
      <c r="L10014" t="s">
        <v>37487</v>
      </c>
      <c r="M10014">
        <v>0.57972222200000001</v>
      </c>
      <c r="N10014">
        <v>0</v>
      </c>
      <c r="O10014">
        <v>73</v>
      </c>
      <c r="P10014">
        <v>0</v>
      </c>
      <c r="Q10014">
        <v>0</v>
      </c>
      <c r="R10014">
        <v>0</v>
      </c>
      <c r="S10014">
        <v>42.319721999999999</v>
      </c>
      <c r="T10014">
        <v>0</v>
      </c>
      <c r="U10014">
        <v>0</v>
      </c>
    </row>
    <row r="10015" spans="1:21" x14ac:dyDescent="0.25">
      <c r="A10015" t="s">
        <v>37488</v>
      </c>
      <c r="B10015">
        <v>1</v>
      </c>
      <c r="C10015" t="s">
        <v>79</v>
      </c>
      <c r="D10015" t="s">
        <v>115</v>
      </c>
      <c r="E10015" t="s">
        <v>34645</v>
      </c>
      <c r="F10015" t="s">
        <v>5012</v>
      </c>
      <c r="G10015" t="s">
        <v>72</v>
      </c>
      <c r="H10015" t="s">
        <v>129</v>
      </c>
      <c r="I10015" t="s">
        <v>22</v>
      </c>
      <c r="J10015" t="s">
        <v>141</v>
      </c>
      <c r="K10015" t="s">
        <v>37489</v>
      </c>
      <c r="L10015" t="s">
        <v>37490</v>
      </c>
      <c r="M10015">
        <v>1.1297222220000001</v>
      </c>
      <c r="N10015">
        <v>0</v>
      </c>
      <c r="O10015">
        <v>97</v>
      </c>
      <c r="P10015">
        <v>31</v>
      </c>
      <c r="Q10015">
        <v>3</v>
      </c>
      <c r="R10015">
        <v>0</v>
      </c>
      <c r="S10015">
        <v>109.583056</v>
      </c>
      <c r="T10015">
        <v>35.021388999999999</v>
      </c>
      <c r="U10015">
        <v>3.389167</v>
      </c>
    </row>
    <row r="10016" spans="1:21" x14ac:dyDescent="0.25">
      <c r="A10016" t="s">
        <v>37491</v>
      </c>
      <c r="B10016">
        <v>1</v>
      </c>
      <c r="C10016" t="s">
        <v>79</v>
      </c>
      <c r="D10016" t="s">
        <v>115</v>
      </c>
      <c r="E10016" t="s">
        <v>37492</v>
      </c>
      <c r="F10016" t="s">
        <v>5012</v>
      </c>
      <c r="G10016" t="s">
        <v>72</v>
      </c>
      <c r="H10016" t="s">
        <v>129</v>
      </c>
      <c r="I10016" t="s">
        <v>22</v>
      </c>
      <c r="J10016" t="s">
        <v>141</v>
      </c>
      <c r="K10016" t="s">
        <v>37493</v>
      </c>
      <c r="L10016" t="s">
        <v>37494</v>
      </c>
      <c r="M10016">
        <v>4.170555555</v>
      </c>
      <c r="N10016">
        <v>0</v>
      </c>
      <c r="O10016">
        <v>0</v>
      </c>
      <c r="P10016">
        <v>12</v>
      </c>
      <c r="Q10016">
        <v>8</v>
      </c>
      <c r="R10016">
        <v>0</v>
      </c>
      <c r="S10016">
        <v>0</v>
      </c>
      <c r="T10016">
        <v>50.046666999999999</v>
      </c>
      <c r="U10016">
        <v>33.364443999999999</v>
      </c>
    </row>
    <row r="10017" spans="1:21" x14ac:dyDescent="0.25">
      <c r="A10017" t="s">
        <v>37495</v>
      </c>
      <c r="B10017">
        <v>1</v>
      </c>
      <c r="C10017" t="s">
        <v>79</v>
      </c>
      <c r="D10017" t="s">
        <v>115</v>
      </c>
      <c r="E10017" t="s">
        <v>37496</v>
      </c>
      <c r="F10017" t="s">
        <v>4991</v>
      </c>
      <c r="G10017" t="s">
        <v>71</v>
      </c>
      <c r="H10017" t="s">
        <v>129</v>
      </c>
      <c r="I10017" t="s">
        <v>22</v>
      </c>
      <c r="J10017" t="s">
        <v>141</v>
      </c>
      <c r="K10017" t="s">
        <v>37497</v>
      </c>
      <c r="L10017" t="s">
        <v>37498</v>
      </c>
      <c r="M10017">
        <v>0.92583333300000004</v>
      </c>
      <c r="N10017">
        <v>0</v>
      </c>
      <c r="O10017">
        <v>1</v>
      </c>
      <c r="P10017">
        <v>0</v>
      </c>
      <c r="Q10017">
        <v>0</v>
      </c>
      <c r="R10017">
        <v>0</v>
      </c>
      <c r="S10017">
        <v>0.92583300000000002</v>
      </c>
      <c r="T10017">
        <v>0</v>
      </c>
      <c r="U10017">
        <v>0</v>
      </c>
    </row>
    <row r="10018" spans="1:21" x14ac:dyDescent="0.25">
      <c r="A10018" t="s">
        <v>37499</v>
      </c>
      <c r="B10018">
        <v>1</v>
      </c>
      <c r="C10018" t="s">
        <v>79</v>
      </c>
      <c r="D10018" t="s">
        <v>115</v>
      </c>
      <c r="E10018" t="s">
        <v>37500</v>
      </c>
      <c r="F10018" t="s">
        <v>5012</v>
      </c>
      <c r="G10018" t="s">
        <v>72</v>
      </c>
      <c r="H10018" t="s">
        <v>129</v>
      </c>
      <c r="I10018" t="s">
        <v>22</v>
      </c>
      <c r="J10018" t="s">
        <v>141</v>
      </c>
      <c r="K10018" t="s">
        <v>37501</v>
      </c>
      <c r="L10018" t="s">
        <v>37502</v>
      </c>
      <c r="M10018">
        <v>3.0177777770000001</v>
      </c>
      <c r="N10018">
        <v>3</v>
      </c>
      <c r="O10018">
        <v>90</v>
      </c>
      <c r="P10018">
        <v>0</v>
      </c>
      <c r="Q10018">
        <v>3</v>
      </c>
      <c r="R10018">
        <v>9.0533330000000003</v>
      </c>
      <c r="S10018">
        <v>271.60000000000002</v>
      </c>
      <c r="T10018">
        <v>0</v>
      </c>
      <c r="U10018">
        <v>9.0533330000000003</v>
      </c>
    </row>
    <row r="10019" spans="1:21" x14ac:dyDescent="0.25">
      <c r="A10019" t="s">
        <v>37503</v>
      </c>
      <c r="B10019">
        <v>1</v>
      </c>
      <c r="C10019" t="s">
        <v>78</v>
      </c>
      <c r="D10019" t="s">
        <v>737</v>
      </c>
      <c r="E10019" t="s">
        <v>37504</v>
      </c>
      <c r="F10019" t="s">
        <v>5070</v>
      </c>
      <c r="G10019" t="s">
        <v>71</v>
      </c>
      <c r="H10019" t="s">
        <v>129</v>
      </c>
      <c r="I10019" t="s">
        <v>22</v>
      </c>
      <c r="J10019" t="s">
        <v>141</v>
      </c>
      <c r="K10019" t="s">
        <v>37505</v>
      </c>
      <c r="L10019" t="s">
        <v>37506</v>
      </c>
      <c r="M10019">
        <v>5.6033333330000001</v>
      </c>
      <c r="N10019">
        <v>0</v>
      </c>
      <c r="O10019">
        <v>6</v>
      </c>
      <c r="P10019">
        <v>0</v>
      </c>
      <c r="Q10019">
        <v>0</v>
      </c>
      <c r="R10019">
        <v>0</v>
      </c>
      <c r="S10019">
        <v>33.619999999999997</v>
      </c>
      <c r="T10019">
        <v>0</v>
      </c>
      <c r="U10019">
        <v>0</v>
      </c>
    </row>
    <row r="10020" spans="1:21" x14ac:dyDescent="0.25">
      <c r="A10020" t="s">
        <v>37507</v>
      </c>
      <c r="B10020">
        <v>1</v>
      </c>
      <c r="C10020" t="s">
        <v>78</v>
      </c>
      <c r="D10020" t="s">
        <v>84</v>
      </c>
      <c r="E10020" t="s">
        <v>37508</v>
      </c>
      <c r="F10020" t="s">
        <v>2199</v>
      </c>
      <c r="G10020" t="s">
        <v>71</v>
      </c>
      <c r="H10020" t="s">
        <v>129</v>
      </c>
      <c r="I10020" t="s">
        <v>22</v>
      </c>
      <c r="J10020" t="s">
        <v>141</v>
      </c>
      <c r="K10020" t="s">
        <v>37509</v>
      </c>
      <c r="L10020" t="s">
        <v>37510</v>
      </c>
      <c r="M10020">
        <v>4.38</v>
      </c>
      <c r="N10020">
        <v>0</v>
      </c>
      <c r="O10020">
        <v>1</v>
      </c>
      <c r="P10020">
        <v>0</v>
      </c>
      <c r="Q10020">
        <v>0</v>
      </c>
      <c r="R10020">
        <v>0</v>
      </c>
      <c r="S10020">
        <v>4.38</v>
      </c>
      <c r="T10020">
        <v>0</v>
      </c>
      <c r="U10020">
        <v>0</v>
      </c>
    </row>
    <row r="10021" spans="1:21" x14ac:dyDescent="0.25">
      <c r="A10021" t="s">
        <v>37511</v>
      </c>
      <c r="B10021">
        <v>1</v>
      </c>
      <c r="C10021" t="s">
        <v>78</v>
      </c>
      <c r="D10021" t="s">
        <v>98</v>
      </c>
      <c r="E10021" t="s">
        <v>37512</v>
      </c>
      <c r="F10021" t="s">
        <v>4991</v>
      </c>
      <c r="G10021" t="s">
        <v>71</v>
      </c>
      <c r="H10021" t="s">
        <v>129</v>
      </c>
      <c r="I10021" t="s">
        <v>22</v>
      </c>
      <c r="J10021" t="s">
        <v>141</v>
      </c>
      <c r="K10021" t="s">
        <v>37513</v>
      </c>
      <c r="L10021" t="s">
        <v>37514</v>
      </c>
      <c r="M10021">
        <v>1.4824999999999999</v>
      </c>
      <c r="N10021">
        <v>0</v>
      </c>
      <c r="O10021">
        <v>1</v>
      </c>
      <c r="P10021">
        <v>0</v>
      </c>
      <c r="Q10021">
        <v>0</v>
      </c>
      <c r="R10021">
        <v>0</v>
      </c>
      <c r="S10021">
        <v>1.4824999999999999</v>
      </c>
      <c r="T10021">
        <v>0</v>
      </c>
      <c r="U10021">
        <v>0</v>
      </c>
    </row>
    <row r="10022" spans="1:21" x14ac:dyDescent="0.25">
      <c r="A10022" t="s">
        <v>37515</v>
      </c>
      <c r="B10022">
        <v>1</v>
      </c>
      <c r="C10022" t="s">
        <v>78</v>
      </c>
      <c r="D10022" t="s">
        <v>91</v>
      </c>
      <c r="E10022" t="s">
        <v>37516</v>
      </c>
      <c r="F10022" t="s">
        <v>4991</v>
      </c>
      <c r="G10022" t="s">
        <v>71</v>
      </c>
      <c r="H10022" t="s">
        <v>129</v>
      </c>
      <c r="I10022" t="s">
        <v>22</v>
      </c>
      <c r="J10022" t="s">
        <v>141</v>
      </c>
      <c r="K10022" t="s">
        <v>37517</v>
      </c>
      <c r="L10022" t="s">
        <v>37518</v>
      </c>
      <c r="M10022">
        <v>2.301666666</v>
      </c>
      <c r="N10022">
        <v>0</v>
      </c>
      <c r="O10022">
        <v>0</v>
      </c>
      <c r="P10022">
        <v>0</v>
      </c>
      <c r="Q10022">
        <v>1</v>
      </c>
      <c r="R10022">
        <v>0</v>
      </c>
      <c r="S10022">
        <v>0</v>
      </c>
      <c r="T10022">
        <v>0</v>
      </c>
      <c r="U10022">
        <v>2.3016670000000001</v>
      </c>
    </row>
    <row r="10023" spans="1:21" x14ac:dyDescent="0.25">
      <c r="A10023" t="s">
        <v>37519</v>
      </c>
      <c r="B10023">
        <v>1</v>
      </c>
      <c r="C10023" t="s">
        <v>78</v>
      </c>
      <c r="D10023" t="s">
        <v>91</v>
      </c>
      <c r="E10023" t="s">
        <v>37520</v>
      </c>
      <c r="F10023" t="s">
        <v>4986</v>
      </c>
      <c r="G10023" t="s">
        <v>71</v>
      </c>
      <c r="H10023" t="s">
        <v>129</v>
      </c>
      <c r="I10023" t="s">
        <v>22</v>
      </c>
      <c r="J10023" t="s">
        <v>141</v>
      </c>
      <c r="K10023" t="s">
        <v>37521</v>
      </c>
      <c r="L10023" t="s">
        <v>37522</v>
      </c>
      <c r="M10023">
        <v>2.8286111109999998</v>
      </c>
      <c r="N10023">
        <v>0</v>
      </c>
      <c r="O10023">
        <v>0</v>
      </c>
      <c r="P10023">
        <v>0</v>
      </c>
      <c r="Q10023">
        <v>11</v>
      </c>
      <c r="R10023">
        <v>0</v>
      </c>
      <c r="S10023">
        <v>0</v>
      </c>
      <c r="T10023">
        <v>0</v>
      </c>
      <c r="U10023">
        <v>31.114722</v>
      </c>
    </row>
    <row r="10024" spans="1:21" x14ac:dyDescent="0.25">
      <c r="A10024" t="s">
        <v>37523</v>
      </c>
      <c r="B10024">
        <v>1</v>
      </c>
      <c r="C10024" t="s">
        <v>78</v>
      </c>
      <c r="D10024" t="s">
        <v>91</v>
      </c>
      <c r="E10024" t="s">
        <v>37524</v>
      </c>
      <c r="F10024" t="s">
        <v>4991</v>
      </c>
      <c r="G10024" t="s">
        <v>71</v>
      </c>
      <c r="H10024" t="s">
        <v>129</v>
      </c>
      <c r="I10024" t="s">
        <v>22</v>
      </c>
      <c r="J10024" t="s">
        <v>141</v>
      </c>
      <c r="K10024" t="s">
        <v>37525</v>
      </c>
      <c r="L10024" t="s">
        <v>37526</v>
      </c>
      <c r="M10024">
        <v>0.67722222200000004</v>
      </c>
      <c r="N10024">
        <v>0</v>
      </c>
      <c r="O10024">
        <v>0</v>
      </c>
      <c r="P10024">
        <v>0</v>
      </c>
      <c r="Q10024">
        <v>1</v>
      </c>
      <c r="R10024">
        <v>0</v>
      </c>
      <c r="S10024">
        <v>0</v>
      </c>
      <c r="T10024">
        <v>0</v>
      </c>
      <c r="U10024">
        <v>0.67722199999999999</v>
      </c>
    </row>
    <row r="10025" spans="1:21" x14ac:dyDescent="0.25">
      <c r="A10025" t="s">
        <v>37527</v>
      </c>
      <c r="B10025">
        <v>1</v>
      </c>
      <c r="C10025" t="s">
        <v>78</v>
      </c>
      <c r="D10025" t="s">
        <v>91</v>
      </c>
      <c r="E10025" t="s">
        <v>37528</v>
      </c>
      <c r="F10025" t="s">
        <v>4991</v>
      </c>
      <c r="G10025" t="s">
        <v>71</v>
      </c>
      <c r="H10025" t="s">
        <v>129</v>
      </c>
      <c r="I10025" t="s">
        <v>22</v>
      </c>
      <c r="J10025" t="s">
        <v>141</v>
      </c>
      <c r="K10025" t="s">
        <v>37529</v>
      </c>
      <c r="L10025" t="s">
        <v>37530</v>
      </c>
      <c r="M10025">
        <v>1.447777777</v>
      </c>
      <c r="N10025">
        <v>0</v>
      </c>
      <c r="O10025">
        <v>1</v>
      </c>
      <c r="P10025">
        <v>0</v>
      </c>
      <c r="Q10025">
        <v>0</v>
      </c>
      <c r="R10025">
        <v>0</v>
      </c>
      <c r="S10025">
        <v>1.447778</v>
      </c>
      <c r="T10025">
        <v>0</v>
      </c>
      <c r="U10025">
        <v>0</v>
      </c>
    </row>
    <row r="10026" spans="1:21" x14ac:dyDescent="0.25">
      <c r="A10026" t="s">
        <v>37531</v>
      </c>
      <c r="B10026">
        <v>1</v>
      </c>
      <c r="C10026" t="s">
        <v>78</v>
      </c>
      <c r="D10026" t="s">
        <v>82</v>
      </c>
      <c r="E10026" t="s">
        <v>37532</v>
      </c>
      <c r="F10026" t="s">
        <v>5012</v>
      </c>
      <c r="G10026" t="s">
        <v>72</v>
      </c>
      <c r="H10026" t="s">
        <v>129</v>
      </c>
      <c r="I10026" t="s">
        <v>22</v>
      </c>
      <c r="J10026" t="s">
        <v>141</v>
      </c>
      <c r="K10026" t="s">
        <v>37533</v>
      </c>
      <c r="L10026" t="s">
        <v>37534</v>
      </c>
      <c r="M10026">
        <v>2.9480555549999998</v>
      </c>
      <c r="N10026">
        <v>0</v>
      </c>
      <c r="O10026">
        <v>0</v>
      </c>
      <c r="P10026">
        <v>1</v>
      </c>
      <c r="Q10026">
        <v>46</v>
      </c>
      <c r="R10026">
        <v>0</v>
      </c>
      <c r="S10026">
        <v>0</v>
      </c>
      <c r="T10026">
        <v>2.9480559999999998</v>
      </c>
      <c r="U10026">
        <v>135.610556</v>
      </c>
    </row>
    <row r="10027" spans="1:21" x14ac:dyDescent="0.25">
      <c r="A10027" t="s">
        <v>37535</v>
      </c>
      <c r="B10027">
        <v>1</v>
      </c>
      <c r="C10027" t="s">
        <v>78</v>
      </c>
      <c r="D10027" t="s">
        <v>96</v>
      </c>
      <c r="E10027" t="s">
        <v>6468</v>
      </c>
      <c r="F10027" t="s">
        <v>6241</v>
      </c>
      <c r="G10027" t="s">
        <v>71</v>
      </c>
      <c r="H10027" t="s">
        <v>129</v>
      </c>
      <c r="I10027" t="s">
        <v>22</v>
      </c>
      <c r="J10027" t="s">
        <v>141</v>
      </c>
      <c r="K10027" t="s">
        <v>37536</v>
      </c>
      <c r="L10027" t="s">
        <v>37537</v>
      </c>
      <c r="M10027">
        <v>2.625277777</v>
      </c>
      <c r="N10027">
        <v>0</v>
      </c>
      <c r="O10027">
        <v>19</v>
      </c>
      <c r="P10027">
        <v>0</v>
      </c>
      <c r="Q10027">
        <v>0</v>
      </c>
      <c r="R10027">
        <v>0</v>
      </c>
      <c r="S10027">
        <v>49.880277999999997</v>
      </c>
      <c r="T10027">
        <v>0</v>
      </c>
      <c r="U10027">
        <v>0</v>
      </c>
    </row>
    <row r="10028" spans="1:21" x14ac:dyDescent="0.25">
      <c r="A10028" t="s">
        <v>37538</v>
      </c>
      <c r="B10028">
        <v>1</v>
      </c>
      <c r="C10028" t="s">
        <v>79</v>
      </c>
      <c r="D10028" t="s">
        <v>118</v>
      </c>
      <c r="E10028" t="s">
        <v>37539</v>
      </c>
      <c r="F10028" t="s">
        <v>5029</v>
      </c>
      <c r="G10028" t="s">
        <v>71</v>
      </c>
      <c r="H10028" t="s">
        <v>129</v>
      </c>
      <c r="I10028" t="s">
        <v>22</v>
      </c>
      <c r="J10028" t="s">
        <v>141</v>
      </c>
      <c r="K10028" t="s">
        <v>37540</v>
      </c>
      <c r="L10028" t="s">
        <v>37541</v>
      </c>
      <c r="M10028">
        <v>1.0038888880000001</v>
      </c>
      <c r="N10028">
        <v>0</v>
      </c>
      <c r="O10028">
        <v>0</v>
      </c>
      <c r="P10028">
        <v>0</v>
      </c>
      <c r="Q10028">
        <v>3</v>
      </c>
      <c r="R10028">
        <v>0</v>
      </c>
      <c r="S10028">
        <v>0</v>
      </c>
      <c r="T10028">
        <v>0</v>
      </c>
      <c r="U10028">
        <v>3.0116670000000001</v>
      </c>
    </row>
    <row r="10029" spans="1:21" x14ac:dyDescent="0.25">
      <c r="A10029" t="s">
        <v>37542</v>
      </c>
      <c r="B10029">
        <v>1</v>
      </c>
      <c r="C10029" t="s">
        <v>79</v>
      </c>
      <c r="D10029" t="s">
        <v>118</v>
      </c>
      <c r="E10029" t="s">
        <v>37539</v>
      </c>
      <c r="F10029" t="s">
        <v>4986</v>
      </c>
      <c r="G10029" t="s">
        <v>71</v>
      </c>
      <c r="H10029" t="s">
        <v>129</v>
      </c>
      <c r="I10029" t="s">
        <v>22</v>
      </c>
      <c r="J10029" t="s">
        <v>141</v>
      </c>
      <c r="K10029" t="s">
        <v>37543</v>
      </c>
      <c r="L10029" t="s">
        <v>37544</v>
      </c>
      <c r="M10029">
        <v>1.766388888</v>
      </c>
      <c r="N10029">
        <v>0</v>
      </c>
      <c r="O10029">
        <v>0</v>
      </c>
      <c r="P10029">
        <v>0</v>
      </c>
      <c r="Q10029">
        <v>3</v>
      </c>
      <c r="R10029">
        <v>0</v>
      </c>
      <c r="S10029">
        <v>0</v>
      </c>
      <c r="T10029">
        <v>0</v>
      </c>
      <c r="U10029">
        <v>5.2991669999999997</v>
      </c>
    </row>
    <row r="10030" spans="1:21" x14ac:dyDescent="0.25">
      <c r="A10030" t="s">
        <v>37545</v>
      </c>
      <c r="B10030">
        <v>1</v>
      </c>
      <c r="C10030" t="s">
        <v>79</v>
      </c>
      <c r="D10030" t="s">
        <v>118</v>
      </c>
      <c r="E10030" t="s">
        <v>37546</v>
      </c>
      <c r="F10030" t="s">
        <v>5012</v>
      </c>
      <c r="G10030" t="s">
        <v>72</v>
      </c>
      <c r="H10030" t="s">
        <v>129</v>
      </c>
      <c r="I10030" t="s">
        <v>22</v>
      </c>
      <c r="J10030" t="s">
        <v>141</v>
      </c>
      <c r="K10030" t="s">
        <v>37547</v>
      </c>
      <c r="L10030" t="s">
        <v>37548</v>
      </c>
      <c r="M10030">
        <v>0.87444444399999999</v>
      </c>
      <c r="N10030">
        <v>0</v>
      </c>
      <c r="O10030">
        <v>0</v>
      </c>
      <c r="P10030">
        <v>5</v>
      </c>
      <c r="Q10030">
        <v>62</v>
      </c>
      <c r="R10030">
        <v>0</v>
      </c>
      <c r="S10030">
        <v>0</v>
      </c>
      <c r="T10030">
        <v>4.3722219999999998</v>
      </c>
      <c r="U10030">
        <v>54.215555999999999</v>
      </c>
    </row>
    <row r="10031" spans="1:21" x14ac:dyDescent="0.25">
      <c r="A10031" t="s">
        <v>37549</v>
      </c>
      <c r="B10031">
        <v>1</v>
      </c>
      <c r="C10031" t="s">
        <v>79</v>
      </c>
      <c r="D10031" t="s">
        <v>118</v>
      </c>
      <c r="E10031" t="s">
        <v>37539</v>
      </c>
      <c r="F10031" t="s">
        <v>4986</v>
      </c>
      <c r="G10031" t="s">
        <v>71</v>
      </c>
      <c r="H10031" t="s">
        <v>129</v>
      </c>
      <c r="I10031" t="s">
        <v>22</v>
      </c>
      <c r="J10031" t="s">
        <v>141</v>
      </c>
      <c r="K10031" t="s">
        <v>37550</v>
      </c>
      <c r="L10031" t="s">
        <v>37551</v>
      </c>
      <c r="M10031">
        <v>0.43583333299999999</v>
      </c>
      <c r="N10031">
        <v>0</v>
      </c>
      <c r="O10031">
        <v>0</v>
      </c>
      <c r="P10031">
        <v>0</v>
      </c>
      <c r="Q10031">
        <v>3</v>
      </c>
      <c r="R10031">
        <v>0</v>
      </c>
      <c r="S10031">
        <v>0</v>
      </c>
      <c r="T10031">
        <v>0</v>
      </c>
      <c r="U10031">
        <v>1.3075000000000001</v>
      </c>
    </row>
    <row r="10032" spans="1:21" x14ac:dyDescent="0.25">
      <c r="A10032" t="s">
        <v>37552</v>
      </c>
      <c r="B10032">
        <v>1</v>
      </c>
      <c r="C10032" t="s">
        <v>78</v>
      </c>
      <c r="D10032" t="s">
        <v>102</v>
      </c>
      <c r="E10032" t="s">
        <v>14983</v>
      </c>
      <c r="F10032" t="s">
        <v>5470</v>
      </c>
      <c r="G10032" t="s">
        <v>71</v>
      </c>
      <c r="H10032" t="s">
        <v>129</v>
      </c>
      <c r="I10032" t="s">
        <v>22</v>
      </c>
      <c r="J10032" t="s">
        <v>141</v>
      </c>
      <c r="K10032" t="s">
        <v>37553</v>
      </c>
      <c r="L10032" t="s">
        <v>37554</v>
      </c>
      <c r="M10032">
        <v>0.44305555499999999</v>
      </c>
      <c r="N10032">
        <v>0</v>
      </c>
      <c r="O10032">
        <v>45</v>
      </c>
      <c r="P10032">
        <v>1</v>
      </c>
      <c r="Q10032">
        <v>209</v>
      </c>
      <c r="R10032">
        <v>0</v>
      </c>
      <c r="S10032">
        <v>19.9375</v>
      </c>
      <c r="T10032">
        <v>0.44305600000000001</v>
      </c>
      <c r="U10032">
        <v>92.598611000000005</v>
      </c>
    </row>
    <row r="10033" spans="1:21" x14ac:dyDescent="0.25">
      <c r="A10033" t="s">
        <v>37555</v>
      </c>
      <c r="B10033">
        <v>1</v>
      </c>
      <c r="C10033" t="s">
        <v>78</v>
      </c>
      <c r="D10033" t="s">
        <v>99</v>
      </c>
      <c r="E10033" t="s">
        <v>37556</v>
      </c>
      <c r="F10033" t="s">
        <v>4991</v>
      </c>
      <c r="G10033" t="s">
        <v>71</v>
      </c>
      <c r="H10033" t="s">
        <v>129</v>
      </c>
      <c r="I10033" t="s">
        <v>22</v>
      </c>
      <c r="J10033" t="s">
        <v>141</v>
      </c>
      <c r="K10033" t="s">
        <v>37557</v>
      </c>
      <c r="L10033" t="s">
        <v>37558</v>
      </c>
      <c r="M10033">
        <v>4.2263888879999998</v>
      </c>
      <c r="N10033">
        <v>0</v>
      </c>
      <c r="O10033">
        <v>1</v>
      </c>
      <c r="P10033">
        <v>0</v>
      </c>
      <c r="Q10033">
        <v>0</v>
      </c>
      <c r="R10033">
        <v>0</v>
      </c>
      <c r="S10033">
        <v>4.2263890000000002</v>
      </c>
      <c r="T10033">
        <v>0</v>
      </c>
      <c r="U10033">
        <v>0</v>
      </c>
    </row>
    <row r="10034" spans="1:21" x14ac:dyDescent="0.25">
      <c r="A10034" t="s">
        <v>37559</v>
      </c>
      <c r="B10034">
        <v>1</v>
      </c>
      <c r="C10034" t="s">
        <v>78</v>
      </c>
      <c r="D10034" t="s">
        <v>95</v>
      </c>
      <c r="E10034" t="s">
        <v>37560</v>
      </c>
      <c r="F10034" t="s">
        <v>5417</v>
      </c>
      <c r="G10034" t="s">
        <v>71</v>
      </c>
      <c r="H10034" t="s">
        <v>129</v>
      </c>
      <c r="I10034" t="s">
        <v>22</v>
      </c>
      <c r="J10034" t="s">
        <v>141</v>
      </c>
      <c r="K10034" t="s">
        <v>37561</v>
      </c>
      <c r="L10034" t="s">
        <v>37562</v>
      </c>
      <c r="M10034">
        <v>2.3174999999999999</v>
      </c>
      <c r="N10034">
        <v>0</v>
      </c>
      <c r="O10034">
        <v>2</v>
      </c>
      <c r="P10034">
        <v>0</v>
      </c>
      <c r="Q10034">
        <v>0</v>
      </c>
      <c r="R10034">
        <v>0</v>
      </c>
      <c r="S10034">
        <v>4.6349999999999998</v>
      </c>
      <c r="T10034">
        <v>0</v>
      </c>
      <c r="U10034">
        <v>0</v>
      </c>
    </row>
    <row r="10035" spans="1:21" x14ac:dyDescent="0.25">
      <c r="A10035" t="s">
        <v>37563</v>
      </c>
      <c r="B10035">
        <v>1</v>
      </c>
      <c r="C10035" t="s">
        <v>78</v>
      </c>
      <c r="D10035" t="s">
        <v>96</v>
      </c>
      <c r="E10035" t="s">
        <v>29365</v>
      </c>
      <c r="F10035" t="s">
        <v>4991</v>
      </c>
      <c r="G10035" t="s">
        <v>71</v>
      </c>
      <c r="H10035" t="s">
        <v>129</v>
      </c>
      <c r="I10035" t="s">
        <v>22</v>
      </c>
      <c r="J10035" t="s">
        <v>141</v>
      </c>
      <c r="K10035" t="s">
        <v>37564</v>
      </c>
      <c r="L10035" t="s">
        <v>37565</v>
      </c>
      <c r="M10035">
        <v>1.834166666</v>
      </c>
      <c r="N10035">
        <v>0</v>
      </c>
      <c r="O10035">
        <v>1</v>
      </c>
      <c r="P10035">
        <v>0</v>
      </c>
      <c r="Q10035">
        <v>0</v>
      </c>
      <c r="R10035">
        <v>0</v>
      </c>
      <c r="S10035">
        <v>1.8341670000000001</v>
      </c>
      <c r="T10035">
        <v>0</v>
      </c>
      <c r="U10035">
        <v>0</v>
      </c>
    </row>
    <row r="10036" spans="1:21" x14ac:dyDescent="0.25">
      <c r="A10036" t="s">
        <v>37566</v>
      </c>
      <c r="B10036">
        <v>1</v>
      </c>
      <c r="C10036" t="s">
        <v>78</v>
      </c>
      <c r="D10036" t="s">
        <v>84</v>
      </c>
      <c r="E10036" t="s">
        <v>37567</v>
      </c>
      <c r="F10036" t="s">
        <v>4986</v>
      </c>
      <c r="G10036" t="s">
        <v>71</v>
      </c>
      <c r="H10036" t="s">
        <v>129</v>
      </c>
      <c r="I10036" t="s">
        <v>22</v>
      </c>
      <c r="J10036" t="s">
        <v>141</v>
      </c>
      <c r="K10036" t="s">
        <v>37568</v>
      </c>
      <c r="L10036" t="s">
        <v>37569</v>
      </c>
      <c r="M10036">
        <v>0.80694444399999998</v>
      </c>
      <c r="N10036">
        <v>0</v>
      </c>
      <c r="O10036">
        <v>147</v>
      </c>
      <c r="P10036">
        <v>0</v>
      </c>
      <c r="Q10036">
        <v>0</v>
      </c>
      <c r="R10036">
        <v>0</v>
      </c>
      <c r="S10036">
        <v>118.620833</v>
      </c>
      <c r="T10036">
        <v>0</v>
      </c>
      <c r="U10036">
        <v>0</v>
      </c>
    </row>
    <row r="10037" spans="1:21" x14ac:dyDescent="0.25">
      <c r="A10037" t="s">
        <v>37570</v>
      </c>
      <c r="B10037">
        <v>1</v>
      </c>
      <c r="C10037" t="s">
        <v>78</v>
      </c>
      <c r="D10037" t="s">
        <v>80</v>
      </c>
      <c r="E10037" t="s">
        <v>37571</v>
      </c>
      <c r="F10037" t="s">
        <v>5417</v>
      </c>
      <c r="G10037" t="s">
        <v>71</v>
      </c>
      <c r="H10037" t="s">
        <v>129</v>
      </c>
      <c r="I10037" t="s">
        <v>22</v>
      </c>
      <c r="J10037" t="s">
        <v>141</v>
      </c>
      <c r="K10037" t="s">
        <v>37572</v>
      </c>
      <c r="L10037" t="s">
        <v>37573</v>
      </c>
      <c r="M10037">
        <v>3.2022222220000001</v>
      </c>
      <c r="N10037">
        <v>0</v>
      </c>
      <c r="O10037">
        <v>18</v>
      </c>
      <c r="P10037">
        <v>0</v>
      </c>
      <c r="Q10037">
        <v>0</v>
      </c>
      <c r="R10037">
        <v>0</v>
      </c>
      <c r="S10037">
        <v>57.64</v>
      </c>
      <c r="T10037">
        <v>0</v>
      </c>
      <c r="U10037">
        <v>0</v>
      </c>
    </row>
    <row r="10038" spans="1:21" x14ac:dyDescent="0.25">
      <c r="A10038" t="s">
        <v>37574</v>
      </c>
      <c r="B10038">
        <v>1</v>
      </c>
      <c r="C10038" t="s">
        <v>78</v>
      </c>
      <c r="D10038" t="s">
        <v>84</v>
      </c>
      <c r="E10038" t="s">
        <v>37575</v>
      </c>
      <c r="F10038" t="s">
        <v>5417</v>
      </c>
      <c r="G10038" t="s">
        <v>71</v>
      </c>
      <c r="H10038" t="s">
        <v>129</v>
      </c>
      <c r="I10038" t="s">
        <v>22</v>
      </c>
      <c r="J10038" t="s">
        <v>141</v>
      </c>
      <c r="K10038" t="s">
        <v>37576</v>
      </c>
      <c r="L10038" t="s">
        <v>37577</v>
      </c>
      <c r="M10038">
        <v>0.78361111100000003</v>
      </c>
      <c r="N10038">
        <v>0</v>
      </c>
      <c r="O10038">
        <v>8</v>
      </c>
      <c r="P10038">
        <v>0</v>
      </c>
      <c r="Q10038">
        <v>0</v>
      </c>
      <c r="R10038">
        <v>0</v>
      </c>
      <c r="S10038">
        <v>6.2688889999999997</v>
      </c>
      <c r="T10038">
        <v>0</v>
      </c>
      <c r="U10038">
        <v>0</v>
      </c>
    </row>
    <row r="10039" spans="1:21" x14ac:dyDescent="0.25">
      <c r="A10039" t="s">
        <v>37578</v>
      </c>
      <c r="B10039">
        <v>1</v>
      </c>
      <c r="C10039" t="s">
        <v>78</v>
      </c>
      <c r="D10039" t="s">
        <v>84</v>
      </c>
      <c r="E10039" t="s">
        <v>37579</v>
      </c>
      <c r="F10039" t="s">
        <v>4986</v>
      </c>
      <c r="G10039" t="s">
        <v>71</v>
      </c>
      <c r="H10039" t="s">
        <v>129</v>
      </c>
      <c r="I10039" t="s">
        <v>22</v>
      </c>
      <c r="J10039" t="s">
        <v>141</v>
      </c>
      <c r="K10039" t="s">
        <v>37580</v>
      </c>
      <c r="L10039" t="s">
        <v>37581</v>
      </c>
      <c r="M10039">
        <v>0.71722222199999996</v>
      </c>
      <c r="N10039">
        <v>0</v>
      </c>
      <c r="O10039">
        <v>183</v>
      </c>
      <c r="P10039">
        <v>0</v>
      </c>
      <c r="Q10039">
        <v>0</v>
      </c>
      <c r="R10039">
        <v>0</v>
      </c>
      <c r="S10039">
        <v>131.251667</v>
      </c>
      <c r="T10039">
        <v>0</v>
      </c>
      <c r="U10039">
        <v>0</v>
      </c>
    </row>
    <row r="10040" spans="1:21" x14ac:dyDescent="0.25">
      <c r="A10040" t="s">
        <v>37582</v>
      </c>
      <c r="B10040">
        <v>1</v>
      </c>
      <c r="C10040" t="s">
        <v>79</v>
      </c>
      <c r="D10040" t="s">
        <v>125</v>
      </c>
      <c r="E10040" t="s">
        <v>37583</v>
      </c>
      <c r="F10040" t="s">
        <v>4991</v>
      </c>
      <c r="G10040" t="s">
        <v>71</v>
      </c>
      <c r="H10040" t="s">
        <v>129</v>
      </c>
      <c r="I10040" t="s">
        <v>22</v>
      </c>
      <c r="J10040" t="s">
        <v>141</v>
      </c>
      <c r="K10040" t="s">
        <v>37584</v>
      </c>
      <c r="L10040" t="s">
        <v>37585</v>
      </c>
      <c r="M10040">
        <v>1.2297222219999999</v>
      </c>
      <c r="N10040">
        <v>0</v>
      </c>
      <c r="O10040">
        <v>0</v>
      </c>
      <c r="P10040">
        <v>0</v>
      </c>
      <c r="Q10040">
        <v>1</v>
      </c>
      <c r="R10040">
        <v>0</v>
      </c>
      <c r="S10040">
        <v>0</v>
      </c>
      <c r="T10040">
        <v>0</v>
      </c>
      <c r="U10040">
        <v>1.229722</v>
      </c>
    </row>
    <row r="10041" spans="1:21" x14ac:dyDescent="0.25">
      <c r="A10041" t="s">
        <v>37586</v>
      </c>
      <c r="B10041">
        <v>1</v>
      </c>
      <c r="C10041" t="s">
        <v>79</v>
      </c>
      <c r="D10041" t="s">
        <v>109</v>
      </c>
      <c r="E10041" t="s">
        <v>37587</v>
      </c>
      <c r="F10041" t="s">
        <v>140</v>
      </c>
      <c r="G10041" t="s">
        <v>72</v>
      </c>
      <c r="H10041" t="s">
        <v>129</v>
      </c>
      <c r="I10041" t="s">
        <v>22</v>
      </c>
      <c r="J10041" t="s">
        <v>141</v>
      </c>
      <c r="K10041" t="s">
        <v>37588</v>
      </c>
      <c r="L10041" t="s">
        <v>37589</v>
      </c>
      <c r="M10041">
        <v>0.38916666599999999</v>
      </c>
      <c r="N10041">
        <v>0</v>
      </c>
      <c r="O10041">
        <v>0</v>
      </c>
      <c r="P10041">
        <v>58</v>
      </c>
      <c r="Q10041">
        <v>673</v>
      </c>
      <c r="R10041">
        <v>0</v>
      </c>
      <c r="S10041">
        <v>0</v>
      </c>
      <c r="T10041">
        <v>22.571667000000001</v>
      </c>
      <c r="U10041">
        <v>261.90916600000003</v>
      </c>
    </row>
    <row r="10042" spans="1:21" x14ac:dyDescent="0.25">
      <c r="A10042" t="s">
        <v>37590</v>
      </c>
      <c r="B10042">
        <v>1</v>
      </c>
      <c r="C10042" t="s">
        <v>78</v>
      </c>
      <c r="D10042" t="s">
        <v>102</v>
      </c>
      <c r="E10042" t="s">
        <v>37591</v>
      </c>
      <c r="F10042" t="s">
        <v>6241</v>
      </c>
      <c r="G10042" t="s">
        <v>71</v>
      </c>
      <c r="H10042" t="s">
        <v>129</v>
      </c>
      <c r="I10042" t="s">
        <v>22</v>
      </c>
      <c r="J10042" t="s">
        <v>141</v>
      </c>
      <c r="K10042" t="s">
        <v>37592</v>
      </c>
      <c r="L10042" t="s">
        <v>37593</v>
      </c>
      <c r="M10042">
        <v>2.3616666660000001</v>
      </c>
      <c r="N10042">
        <v>0</v>
      </c>
      <c r="O10042">
        <v>42</v>
      </c>
      <c r="P10042">
        <v>0</v>
      </c>
      <c r="Q10042">
        <v>0</v>
      </c>
      <c r="R10042">
        <v>0</v>
      </c>
      <c r="S10042">
        <v>99.19</v>
      </c>
      <c r="T10042">
        <v>0</v>
      </c>
      <c r="U10042">
        <v>0</v>
      </c>
    </row>
    <row r="10043" spans="1:21" x14ac:dyDescent="0.25">
      <c r="A10043" t="s">
        <v>37594</v>
      </c>
      <c r="B10043">
        <v>1</v>
      </c>
      <c r="C10043" t="s">
        <v>78</v>
      </c>
      <c r="D10043" t="s">
        <v>104</v>
      </c>
      <c r="E10043" t="s">
        <v>37595</v>
      </c>
      <c r="F10043" t="s">
        <v>4991</v>
      </c>
      <c r="G10043" t="s">
        <v>71</v>
      </c>
      <c r="H10043" t="s">
        <v>129</v>
      </c>
      <c r="I10043" t="s">
        <v>22</v>
      </c>
      <c r="J10043" t="s">
        <v>141</v>
      </c>
      <c r="K10043" t="s">
        <v>37596</v>
      </c>
      <c r="L10043" t="s">
        <v>37597</v>
      </c>
      <c r="M10043">
        <v>1.435277777</v>
      </c>
      <c r="N10043">
        <v>0</v>
      </c>
      <c r="O10043">
        <v>1</v>
      </c>
      <c r="P10043">
        <v>0</v>
      </c>
      <c r="Q10043">
        <v>0</v>
      </c>
      <c r="R10043">
        <v>0</v>
      </c>
      <c r="S10043">
        <v>1.4352780000000001</v>
      </c>
      <c r="T10043">
        <v>0</v>
      </c>
      <c r="U10043">
        <v>0</v>
      </c>
    </row>
    <row r="10044" spans="1:21" x14ac:dyDescent="0.25">
      <c r="A10044" t="s">
        <v>37598</v>
      </c>
      <c r="B10044">
        <v>1</v>
      </c>
      <c r="C10044" t="s">
        <v>79</v>
      </c>
      <c r="D10044" t="s">
        <v>125</v>
      </c>
      <c r="E10044" t="s">
        <v>27560</v>
      </c>
      <c r="F10044" t="s">
        <v>5012</v>
      </c>
      <c r="G10044" t="s">
        <v>72</v>
      </c>
      <c r="H10044" t="s">
        <v>129</v>
      </c>
      <c r="I10044" t="s">
        <v>22</v>
      </c>
      <c r="J10044" t="s">
        <v>141</v>
      </c>
      <c r="K10044" t="s">
        <v>37599</v>
      </c>
      <c r="L10044" t="s">
        <v>37600</v>
      </c>
      <c r="M10044">
        <v>5.76</v>
      </c>
      <c r="N10044">
        <v>0</v>
      </c>
      <c r="O10044">
        <v>0</v>
      </c>
      <c r="P10044">
        <v>35</v>
      </c>
      <c r="Q10044">
        <v>0</v>
      </c>
      <c r="R10044">
        <v>0</v>
      </c>
      <c r="S10044">
        <v>0</v>
      </c>
      <c r="T10044">
        <v>201.6</v>
      </c>
      <c r="U10044">
        <v>0</v>
      </c>
    </row>
    <row r="10045" spans="1:21" x14ac:dyDescent="0.25">
      <c r="A10045" t="s">
        <v>37601</v>
      </c>
      <c r="B10045">
        <v>1</v>
      </c>
      <c r="C10045" t="s">
        <v>79</v>
      </c>
      <c r="D10045" t="s">
        <v>125</v>
      </c>
      <c r="E10045" t="s">
        <v>27556</v>
      </c>
      <c r="F10045" t="s">
        <v>140</v>
      </c>
      <c r="G10045" t="s">
        <v>72</v>
      </c>
      <c r="H10045" t="s">
        <v>129</v>
      </c>
      <c r="I10045" t="s">
        <v>22</v>
      </c>
      <c r="J10045" t="s">
        <v>141</v>
      </c>
      <c r="K10045" t="s">
        <v>37602</v>
      </c>
      <c r="L10045" t="s">
        <v>37603</v>
      </c>
      <c r="M10045">
        <v>6.1388888000000003E-2</v>
      </c>
      <c r="N10045">
        <v>14</v>
      </c>
      <c r="O10045">
        <v>456</v>
      </c>
      <c r="P10045">
        <v>76</v>
      </c>
      <c r="Q10045">
        <v>179</v>
      </c>
      <c r="R10045">
        <v>0.85944399999999999</v>
      </c>
      <c r="S10045">
        <v>27.993333</v>
      </c>
      <c r="T10045">
        <v>4.6655550000000003</v>
      </c>
      <c r="U10045">
        <v>10.988611000000001</v>
      </c>
    </row>
    <row r="10046" spans="1:21" x14ac:dyDescent="0.25">
      <c r="A10046" t="s">
        <v>37604</v>
      </c>
      <c r="B10046">
        <v>1</v>
      </c>
      <c r="C10046" t="s">
        <v>79</v>
      </c>
      <c r="D10046" t="s">
        <v>125</v>
      </c>
      <c r="E10046" t="s">
        <v>27547</v>
      </c>
      <c r="F10046" t="s">
        <v>140</v>
      </c>
      <c r="G10046" t="s">
        <v>72</v>
      </c>
      <c r="H10046" t="s">
        <v>129</v>
      </c>
      <c r="I10046" t="s">
        <v>22</v>
      </c>
      <c r="J10046" t="s">
        <v>141</v>
      </c>
      <c r="K10046" t="s">
        <v>37605</v>
      </c>
      <c r="L10046" t="s">
        <v>37606</v>
      </c>
      <c r="M10046">
        <v>0.27722222200000002</v>
      </c>
      <c r="N10046">
        <v>14</v>
      </c>
      <c r="O10046">
        <v>456</v>
      </c>
      <c r="P10046">
        <v>111</v>
      </c>
      <c r="Q10046">
        <v>179</v>
      </c>
      <c r="R10046">
        <v>3.8811110000000002</v>
      </c>
      <c r="S10046">
        <v>126.41333299999999</v>
      </c>
      <c r="T10046">
        <v>30.771667000000001</v>
      </c>
      <c r="U10046">
        <v>49.622777999999997</v>
      </c>
    </row>
    <row r="10047" spans="1:21" x14ac:dyDescent="0.25">
      <c r="A10047" t="s">
        <v>37607</v>
      </c>
      <c r="B10047">
        <v>1</v>
      </c>
      <c r="C10047" t="s">
        <v>79</v>
      </c>
      <c r="D10047" t="s">
        <v>125</v>
      </c>
      <c r="E10047" t="s">
        <v>27547</v>
      </c>
      <c r="F10047" t="s">
        <v>140</v>
      </c>
      <c r="G10047" t="s">
        <v>72</v>
      </c>
      <c r="H10047" t="s">
        <v>168</v>
      </c>
      <c r="I10047" t="s">
        <v>22</v>
      </c>
      <c r="J10047" t="s">
        <v>141</v>
      </c>
      <c r="K10047" t="s">
        <v>37608</v>
      </c>
      <c r="L10047" t="s">
        <v>37609</v>
      </c>
      <c r="M10047">
        <v>1.9444444000000002E-2</v>
      </c>
      <c r="N10047">
        <v>14</v>
      </c>
      <c r="O10047">
        <v>456</v>
      </c>
      <c r="P10047">
        <v>111</v>
      </c>
      <c r="Q10047">
        <v>179</v>
      </c>
      <c r="R10047">
        <v>0.27222200000000002</v>
      </c>
      <c r="S10047">
        <v>8.8666660000000004</v>
      </c>
      <c r="T10047">
        <v>2.1583329999999998</v>
      </c>
      <c r="U10047">
        <v>3.4805549999999998</v>
      </c>
    </row>
    <row r="10048" spans="1:21" x14ac:dyDescent="0.25">
      <c r="A10048" t="s">
        <v>37610</v>
      </c>
      <c r="B10048">
        <v>1</v>
      </c>
      <c r="C10048" t="s">
        <v>79</v>
      </c>
      <c r="D10048" t="s">
        <v>125</v>
      </c>
      <c r="E10048" t="s">
        <v>27560</v>
      </c>
      <c r="F10048" t="s">
        <v>5012</v>
      </c>
      <c r="G10048" t="s">
        <v>72</v>
      </c>
      <c r="H10048" t="s">
        <v>129</v>
      </c>
      <c r="I10048" t="s">
        <v>22</v>
      </c>
      <c r="J10048" t="s">
        <v>141</v>
      </c>
      <c r="K10048" t="s">
        <v>37611</v>
      </c>
      <c r="L10048" t="s">
        <v>37612</v>
      </c>
      <c r="M10048">
        <v>7.7797222220000002</v>
      </c>
      <c r="N10048">
        <v>0</v>
      </c>
      <c r="O10048">
        <v>0</v>
      </c>
      <c r="P10048">
        <v>35</v>
      </c>
      <c r="Q10048">
        <v>0</v>
      </c>
      <c r="R10048">
        <v>0</v>
      </c>
      <c r="S10048">
        <v>0</v>
      </c>
      <c r="T10048">
        <v>272.290278</v>
      </c>
      <c r="U10048">
        <v>0</v>
      </c>
    </row>
    <row r="10049" spans="1:21" x14ac:dyDescent="0.25">
      <c r="A10049" t="s">
        <v>37613</v>
      </c>
      <c r="B10049">
        <v>1</v>
      </c>
      <c r="C10049" t="s">
        <v>79</v>
      </c>
      <c r="D10049" t="s">
        <v>125</v>
      </c>
      <c r="E10049" t="s">
        <v>27547</v>
      </c>
      <c r="F10049" t="s">
        <v>140</v>
      </c>
      <c r="G10049" t="s">
        <v>72</v>
      </c>
      <c r="H10049" t="s">
        <v>168</v>
      </c>
      <c r="I10049" t="s">
        <v>22</v>
      </c>
      <c r="J10049" t="s">
        <v>141</v>
      </c>
      <c r="K10049" t="s">
        <v>37614</v>
      </c>
      <c r="L10049" t="s">
        <v>37615</v>
      </c>
      <c r="M10049">
        <v>0.01</v>
      </c>
      <c r="N10049">
        <v>0</v>
      </c>
      <c r="O10049">
        <v>0</v>
      </c>
      <c r="P10049">
        <v>1</v>
      </c>
      <c r="Q10049">
        <v>94</v>
      </c>
      <c r="R10049">
        <v>0</v>
      </c>
      <c r="S10049">
        <v>0</v>
      </c>
      <c r="T10049">
        <v>0.01</v>
      </c>
      <c r="U10049">
        <v>0.94</v>
      </c>
    </row>
    <row r="10050" spans="1:21" x14ac:dyDescent="0.25">
      <c r="A10050" t="s">
        <v>37616</v>
      </c>
      <c r="B10050">
        <v>1</v>
      </c>
      <c r="C10050" t="s">
        <v>79</v>
      </c>
      <c r="D10050" t="s">
        <v>125</v>
      </c>
      <c r="E10050" t="s">
        <v>27571</v>
      </c>
      <c r="F10050" t="s">
        <v>5012</v>
      </c>
      <c r="G10050" t="s">
        <v>72</v>
      </c>
      <c r="H10050" t="s">
        <v>129</v>
      </c>
      <c r="I10050" t="s">
        <v>22</v>
      </c>
      <c r="J10050" t="s">
        <v>141</v>
      </c>
      <c r="K10050" t="s">
        <v>37617</v>
      </c>
      <c r="L10050" t="s">
        <v>37618</v>
      </c>
      <c r="M10050">
        <v>3.3419444440000001</v>
      </c>
      <c r="N10050">
        <v>7</v>
      </c>
      <c r="O10050">
        <v>0</v>
      </c>
      <c r="P10050">
        <v>58</v>
      </c>
      <c r="Q10050">
        <v>0</v>
      </c>
      <c r="R10050">
        <v>23.393611</v>
      </c>
      <c r="S10050">
        <v>0</v>
      </c>
      <c r="T10050">
        <v>193.83277799999999</v>
      </c>
      <c r="U10050">
        <v>0</v>
      </c>
    </row>
    <row r="10051" spans="1:21" x14ac:dyDescent="0.25">
      <c r="A10051" t="s">
        <v>37619</v>
      </c>
      <c r="B10051">
        <v>1</v>
      </c>
      <c r="C10051" t="s">
        <v>79</v>
      </c>
      <c r="D10051" t="s">
        <v>125</v>
      </c>
      <c r="E10051" t="s">
        <v>27547</v>
      </c>
      <c r="F10051" t="s">
        <v>140</v>
      </c>
      <c r="G10051" t="s">
        <v>72</v>
      </c>
      <c r="H10051" t="s">
        <v>129</v>
      </c>
      <c r="I10051" t="s">
        <v>22</v>
      </c>
      <c r="J10051" t="s">
        <v>141</v>
      </c>
      <c r="K10051" t="s">
        <v>37620</v>
      </c>
      <c r="L10051" t="s">
        <v>37621</v>
      </c>
      <c r="M10051">
        <v>0.49888888799999997</v>
      </c>
      <c r="N10051">
        <v>14</v>
      </c>
      <c r="O10051">
        <v>456</v>
      </c>
      <c r="P10051">
        <v>111</v>
      </c>
      <c r="Q10051">
        <v>179</v>
      </c>
      <c r="R10051">
        <v>6.9844439999999999</v>
      </c>
      <c r="S10051">
        <v>227.49333300000001</v>
      </c>
      <c r="T10051">
        <v>55.376666999999998</v>
      </c>
      <c r="U10051">
        <v>89.301111000000006</v>
      </c>
    </row>
    <row r="10052" spans="1:21" x14ac:dyDescent="0.25">
      <c r="A10052" t="s">
        <v>37622</v>
      </c>
      <c r="B10052">
        <v>1</v>
      </c>
      <c r="C10052" t="s">
        <v>79</v>
      </c>
      <c r="D10052" t="s">
        <v>125</v>
      </c>
      <c r="E10052" t="s">
        <v>37623</v>
      </c>
      <c r="F10052" t="s">
        <v>5012</v>
      </c>
      <c r="G10052" t="s">
        <v>72</v>
      </c>
      <c r="H10052" t="s">
        <v>129</v>
      </c>
      <c r="I10052" t="s">
        <v>22</v>
      </c>
      <c r="J10052" t="s">
        <v>141</v>
      </c>
      <c r="K10052" t="s">
        <v>37624</v>
      </c>
      <c r="L10052" t="s">
        <v>37625</v>
      </c>
      <c r="M10052">
        <v>1.4041666660000001</v>
      </c>
      <c r="N10052">
        <v>0</v>
      </c>
      <c r="O10052">
        <v>0</v>
      </c>
      <c r="P10052">
        <v>2</v>
      </c>
      <c r="Q10052">
        <v>0</v>
      </c>
      <c r="R10052">
        <v>0</v>
      </c>
      <c r="S10052">
        <v>0</v>
      </c>
      <c r="T10052">
        <v>2.8083330000000002</v>
      </c>
      <c r="U10052">
        <v>0</v>
      </c>
    </row>
    <row r="10053" spans="1:21" x14ac:dyDescent="0.25">
      <c r="A10053" t="s">
        <v>37626</v>
      </c>
      <c r="B10053">
        <v>1</v>
      </c>
      <c r="C10053" t="s">
        <v>79</v>
      </c>
      <c r="D10053" t="s">
        <v>125</v>
      </c>
      <c r="E10053" t="s">
        <v>27556</v>
      </c>
      <c r="F10053" t="s">
        <v>140</v>
      </c>
      <c r="G10053" t="s">
        <v>72</v>
      </c>
      <c r="H10053" t="s">
        <v>129</v>
      </c>
      <c r="I10053" t="s">
        <v>22</v>
      </c>
      <c r="J10053" t="s">
        <v>141</v>
      </c>
      <c r="K10053" t="s">
        <v>37627</v>
      </c>
      <c r="L10053" t="s">
        <v>37628</v>
      </c>
      <c r="M10053">
        <v>0.122777777</v>
      </c>
      <c r="N10053">
        <v>14</v>
      </c>
      <c r="O10053">
        <v>456</v>
      </c>
      <c r="P10053">
        <v>111</v>
      </c>
      <c r="Q10053">
        <v>179</v>
      </c>
      <c r="R10053">
        <v>1.7188889999999999</v>
      </c>
      <c r="S10053">
        <v>55.986666</v>
      </c>
      <c r="T10053">
        <v>13.628333</v>
      </c>
      <c r="U10053">
        <v>21.977222000000001</v>
      </c>
    </row>
    <row r="10054" spans="1:21" x14ac:dyDescent="0.25">
      <c r="A10054" t="s">
        <v>37629</v>
      </c>
      <c r="B10054">
        <v>1</v>
      </c>
      <c r="C10054" t="s">
        <v>79</v>
      </c>
      <c r="D10054" t="s">
        <v>125</v>
      </c>
      <c r="E10054" t="s">
        <v>27547</v>
      </c>
      <c r="F10054" t="s">
        <v>140</v>
      </c>
      <c r="G10054" t="s">
        <v>72</v>
      </c>
      <c r="H10054" t="s">
        <v>168</v>
      </c>
      <c r="I10054" t="s">
        <v>22</v>
      </c>
      <c r="J10054" t="s">
        <v>141</v>
      </c>
      <c r="K10054" t="s">
        <v>9467</v>
      </c>
      <c r="L10054" t="s">
        <v>37630</v>
      </c>
      <c r="M10054">
        <v>9.1666660000000004E-3</v>
      </c>
      <c r="N10054">
        <v>14</v>
      </c>
      <c r="O10054">
        <v>456</v>
      </c>
      <c r="P10054">
        <v>111</v>
      </c>
      <c r="Q10054">
        <v>179</v>
      </c>
      <c r="R10054">
        <v>0.128333</v>
      </c>
      <c r="S10054">
        <v>4.18</v>
      </c>
      <c r="T10054">
        <v>1.0175000000000001</v>
      </c>
      <c r="U10054">
        <v>1.640833</v>
      </c>
    </row>
    <row r="10055" spans="1:21" x14ac:dyDescent="0.25">
      <c r="A10055" t="s">
        <v>37631</v>
      </c>
      <c r="B10055">
        <v>1</v>
      </c>
      <c r="C10055" t="s">
        <v>79</v>
      </c>
      <c r="D10055" t="s">
        <v>125</v>
      </c>
      <c r="E10055" t="s">
        <v>37632</v>
      </c>
      <c r="F10055" t="s">
        <v>140</v>
      </c>
      <c r="G10055" t="s">
        <v>72</v>
      </c>
      <c r="H10055" t="s">
        <v>129</v>
      </c>
      <c r="I10055" t="s">
        <v>22</v>
      </c>
      <c r="J10055" t="s">
        <v>141</v>
      </c>
      <c r="K10055" t="s">
        <v>37633</v>
      </c>
      <c r="L10055" t="s">
        <v>37634</v>
      </c>
      <c r="M10055">
        <v>0.82444444400000005</v>
      </c>
      <c r="N10055">
        <v>0</v>
      </c>
      <c r="O10055">
        <v>0</v>
      </c>
      <c r="P10055">
        <v>4</v>
      </c>
      <c r="Q10055">
        <v>139</v>
      </c>
      <c r="R10055">
        <v>0</v>
      </c>
      <c r="S10055">
        <v>0</v>
      </c>
      <c r="T10055">
        <v>3.2977780000000001</v>
      </c>
      <c r="U10055">
        <v>114.59777800000001</v>
      </c>
    </row>
    <row r="10056" spans="1:21" x14ac:dyDescent="0.25">
      <c r="A10056" t="s">
        <v>37635</v>
      </c>
      <c r="B10056">
        <v>1</v>
      </c>
      <c r="C10056" t="s">
        <v>78</v>
      </c>
      <c r="D10056" t="s">
        <v>100</v>
      </c>
      <c r="E10056" t="s">
        <v>37636</v>
      </c>
      <c r="F10056" t="s">
        <v>5012</v>
      </c>
      <c r="G10056" t="s">
        <v>72</v>
      </c>
      <c r="H10056" t="s">
        <v>129</v>
      </c>
      <c r="I10056" t="s">
        <v>22</v>
      </c>
      <c r="J10056" t="s">
        <v>141</v>
      </c>
      <c r="K10056" t="s">
        <v>37637</v>
      </c>
      <c r="L10056" t="s">
        <v>37638</v>
      </c>
      <c r="M10056">
        <v>0.91166666600000001</v>
      </c>
      <c r="N10056">
        <v>0</v>
      </c>
      <c r="O10056">
        <v>38</v>
      </c>
      <c r="P10056">
        <v>1</v>
      </c>
      <c r="Q10056">
        <v>1</v>
      </c>
      <c r="R10056">
        <v>0</v>
      </c>
      <c r="S10056">
        <v>34.643332999999998</v>
      </c>
      <c r="T10056">
        <v>0.91166700000000001</v>
      </c>
      <c r="U10056">
        <v>0.91166700000000001</v>
      </c>
    </row>
    <row r="10057" spans="1:21" x14ac:dyDescent="0.25">
      <c r="A10057" t="s">
        <v>37639</v>
      </c>
      <c r="B10057">
        <v>1</v>
      </c>
      <c r="C10057" t="s">
        <v>79</v>
      </c>
      <c r="D10057" t="s">
        <v>120</v>
      </c>
      <c r="E10057" t="s">
        <v>30029</v>
      </c>
      <c r="F10057" t="s">
        <v>140</v>
      </c>
      <c r="G10057" t="s">
        <v>72</v>
      </c>
      <c r="H10057" t="s">
        <v>129</v>
      </c>
      <c r="I10057" t="s">
        <v>22</v>
      </c>
      <c r="J10057" t="s">
        <v>141</v>
      </c>
      <c r="K10057" t="s">
        <v>37640</v>
      </c>
      <c r="L10057" t="s">
        <v>37641</v>
      </c>
      <c r="M10057">
        <v>0.87083333299999999</v>
      </c>
      <c r="N10057">
        <v>0</v>
      </c>
      <c r="O10057">
        <v>84</v>
      </c>
      <c r="P10057">
        <v>61</v>
      </c>
      <c r="Q10057">
        <v>16</v>
      </c>
      <c r="R10057">
        <v>0</v>
      </c>
      <c r="S10057">
        <v>73.150000000000006</v>
      </c>
      <c r="T10057">
        <v>53.120832999999998</v>
      </c>
      <c r="U10057">
        <v>13.933332999999999</v>
      </c>
    </row>
    <row r="10058" spans="1:21" x14ac:dyDescent="0.25">
      <c r="A10058" t="s">
        <v>37642</v>
      </c>
      <c r="B10058">
        <v>1</v>
      </c>
      <c r="C10058" t="s">
        <v>79</v>
      </c>
      <c r="D10058" t="s">
        <v>120</v>
      </c>
      <c r="E10058" t="s">
        <v>37643</v>
      </c>
      <c r="F10058" t="s">
        <v>5012</v>
      </c>
      <c r="G10058" t="s">
        <v>72</v>
      </c>
      <c r="H10058" t="s">
        <v>129</v>
      </c>
      <c r="I10058" t="s">
        <v>22</v>
      </c>
      <c r="J10058" t="s">
        <v>141</v>
      </c>
      <c r="K10058" t="s">
        <v>37644</v>
      </c>
      <c r="L10058" t="s">
        <v>37645</v>
      </c>
      <c r="M10058">
        <v>1.6969444440000001</v>
      </c>
      <c r="N10058">
        <v>0</v>
      </c>
      <c r="O10058">
        <v>157</v>
      </c>
      <c r="P10058">
        <v>3</v>
      </c>
      <c r="Q10058">
        <v>1</v>
      </c>
      <c r="R10058">
        <v>0</v>
      </c>
      <c r="S10058">
        <v>266.420278</v>
      </c>
      <c r="T10058">
        <v>5.0908329999999999</v>
      </c>
      <c r="U10058">
        <v>1.696944</v>
      </c>
    </row>
    <row r="10059" spans="1:21" x14ac:dyDescent="0.25">
      <c r="A10059" t="s">
        <v>37646</v>
      </c>
      <c r="B10059">
        <v>1</v>
      </c>
      <c r="C10059" t="s">
        <v>79</v>
      </c>
      <c r="D10059" t="s">
        <v>120</v>
      </c>
      <c r="E10059" t="s">
        <v>37647</v>
      </c>
      <c r="F10059" t="s">
        <v>5470</v>
      </c>
      <c r="G10059" t="s">
        <v>71</v>
      </c>
      <c r="H10059" t="s">
        <v>129</v>
      </c>
      <c r="I10059" t="s">
        <v>22</v>
      </c>
      <c r="J10059" t="s">
        <v>141</v>
      </c>
      <c r="K10059" t="s">
        <v>37648</v>
      </c>
      <c r="L10059" t="s">
        <v>37649</v>
      </c>
      <c r="M10059">
        <v>0.94416666599999999</v>
      </c>
      <c r="N10059">
        <v>0</v>
      </c>
      <c r="O10059">
        <v>105</v>
      </c>
      <c r="P10059">
        <v>1</v>
      </c>
      <c r="Q10059">
        <v>6</v>
      </c>
      <c r="R10059">
        <v>0</v>
      </c>
      <c r="S10059">
        <v>99.137500000000003</v>
      </c>
      <c r="T10059">
        <v>0.94416699999999998</v>
      </c>
      <c r="U10059">
        <v>5.665</v>
      </c>
    </row>
    <row r="10060" spans="1:21" x14ac:dyDescent="0.25">
      <c r="A10060" t="s">
        <v>37650</v>
      </c>
      <c r="B10060">
        <v>1</v>
      </c>
      <c r="C10060" t="s">
        <v>79</v>
      </c>
      <c r="D10060" t="s">
        <v>120</v>
      </c>
      <c r="E10060" t="s">
        <v>37647</v>
      </c>
      <c r="F10060" t="s">
        <v>5470</v>
      </c>
      <c r="G10060" t="s">
        <v>71</v>
      </c>
      <c r="H10060" t="s">
        <v>129</v>
      </c>
      <c r="I10060" t="s">
        <v>22</v>
      </c>
      <c r="J10060" t="s">
        <v>141</v>
      </c>
      <c r="K10060" t="s">
        <v>37651</v>
      </c>
      <c r="L10060" t="s">
        <v>37652</v>
      </c>
      <c r="M10060">
        <v>1.0041666659999999</v>
      </c>
      <c r="N10060">
        <v>0</v>
      </c>
      <c r="O10060">
        <v>105</v>
      </c>
      <c r="P10060">
        <v>1</v>
      </c>
      <c r="Q10060">
        <v>6</v>
      </c>
      <c r="R10060">
        <v>0</v>
      </c>
      <c r="S10060">
        <v>105.4375</v>
      </c>
      <c r="T10060">
        <v>1.004167</v>
      </c>
      <c r="U10060">
        <v>6.0250000000000004</v>
      </c>
    </row>
    <row r="10061" spans="1:21" x14ac:dyDescent="0.25">
      <c r="A10061" t="s">
        <v>37653</v>
      </c>
      <c r="B10061">
        <v>1</v>
      </c>
      <c r="C10061" t="s">
        <v>79</v>
      </c>
      <c r="D10061" t="s">
        <v>120</v>
      </c>
      <c r="E10061" t="s">
        <v>37647</v>
      </c>
      <c r="F10061" t="s">
        <v>5470</v>
      </c>
      <c r="G10061" t="s">
        <v>71</v>
      </c>
      <c r="H10061" t="s">
        <v>129</v>
      </c>
      <c r="I10061" t="s">
        <v>22</v>
      </c>
      <c r="J10061" t="s">
        <v>141</v>
      </c>
      <c r="K10061" t="s">
        <v>37654</v>
      </c>
      <c r="L10061" t="s">
        <v>37655</v>
      </c>
      <c r="M10061">
        <v>1.1897222220000001</v>
      </c>
      <c r="N10061">
        <v>0</v>
      </c>
      <c r="O10061">
        <v>105</v>
      </c>
      <c r="P10061">
        <v>1</v>
      </c>
      <c r="Q10061">
        <v>6</v>
      </c>
      <c r="R10061">
        <v>0</v>
      </c>
      <c r="S10061">
        <v>124.920833</v>
      </c>
      <c r="T10061">
        <v>1.1897219999999999</v>
      </c>
      <c r="U10061">
        <v>7.1383330000000003</v>
      </c>
    </row>
    <row r="10062" spans="1:21" x14ac:dyDescent="0.25">
      <c r="A10062" t="s">
        <v>37656</v>
      </c>
      <c r="B10062">
        <v>1</v>
      </c>
      <c r="C10062" t="s">
        <v>78</v>
      </c>
      <c r="D10062" t="s">
        <v>105</v>
      </c>
      <c r="E10062" t="s">
        <v>37657</v>
      </c>
      <c r="F10062" t="s">
        <v>37658</v>
      </c>
      <c r="G10062" t="s">
        <v>71</v>
      </c>
      <c r="H10062" t="s">
        <v>129</v>
      </c>
      <c r="I10062" t="s">
        <v>22</v>
      </c>
      <c r="J10062" t="s">
        <v>141</v>
      </c>
      <c r="K10062" t="s">
        <v>37659</v>
      </c>
      <c r="L10062" t="s">
        <v>37660</v>
      </c>
      <c r="M10062">
        <v>2.0772222220000001</v>
      </c>
      <c r="N10062">
        <v>0</v>
      </c>
      <c r="O10062">
        <v>0</v>
      </c>
      <c r="P10062">
        <v>1</v>
      </c>
      <c r="Q10062">
        <v>97</v>
      </c>
      <c r="R10062">
        <v>0</v>
      </c>
      <c r="S10062">
        <v>0</v>
      </c>
      <c r="T10062">
        <v>2.0772219999999999</v>
      </c>
      <c r="U10062">
        <v>201.490556</v>
      </c>
    </row>
    <row r="10063" spans="1:21" x14ac:dyDescent="0.25">
      <c r="A10063" t="s">
        <v>37661</v>
      </c>
      <c r="B10063">
        <v>1</v>
      </c>
      <c r="C10063" t="s">
        <v>79</v>
      </c>
      <c r="D10063" t="s">
        <v>120</v>
      </c>
      <c r="E10063" t="s">
        <v>37662</v>
      </c>
      <c r="F10063" t="s">
        <v>5012</v>
      </c>
      <c r="G10063" t="s">
        <v>72</v>
      </c>
      <c r="H10063" t="s">
        <v>129</v>
      </c>
      <c r="I10063" t="s">
        <v>22</v>
      </c>
      <c r="J10063" t="s">
        <v>141</v>
      </c>
      <c r="K10063" t="s">
        <v>37663</v>
      </c>
      <c r="L10063" t="s">
        <v>37664</v>
      </c>
      <c r="M10063">
        <v>2.929166666</v>
      </c>
      <c r="N10063">
        <v>0</v>
      </c>
      <c r="O10063">
        <v>66</v>
      </c>
      <c r="P10063">
        <v>2</v>
      </c>
      <c r="Q10063">
        <v>1</v>
      </c>
      <c r="R10063">
        <v>0</v>
      </c>
      <c r="S10063">
        <v>193.32499999999999</v>
      </c>
      <c r="T10063">
        <v>5.858333</v>
      </c>
      <c r="U10063">
        <v>2.9291670000000001</v>
      </c>
    </row>
    <row r="10064" spans="1:21" x14ac:dyDescent="0.25">
      <c r="A10064" t="s">
        <v>37665</v>
      </c>
      <c r="B10064">
        <v>1</v>
      </c>
      <c r="C10064" t="s">
        <v>78</v>
      </c>
      <c r="D10064" t="s">
        <v>98</v>
      </c>
      <c r="E10064" t="s">
        <v>37666</v>
      </c>
      <c r="F10064" t="s">
        <v>4991</v>
      </c>
      <c r="G10064" t="s">
        <v>71</v>
      </c>
      <c r="H10064" t="s">
        <v>129</v>
      </c>
      <c r="I10064" t="s">
        <v>22</v>
      </c>
      <c r="J10064" t="s">
        <v>141</v>
      </c>
      <c r="K10064" t="s">
        <v>37667</v>
      </c>
      <c r="L10064" t="s">
        <v>37668</v>
      </c>
      <c r="M10064">
        <v>5.3822222220000002</v>
      </c>
      <c r="N10064">
        <v>0</v>
      </c>
      <c r="O10064">
        <v>0</v>
      </c>
      <c r="P10064">
        <v>0</v>
      </c>
      <c r="Q10064">
        <v>2</v>
      </c>
      <c r="R10064">
        <v>0</v>
      </c>
      <c r="S10064">
        <v>0</v>
      </c>
      <c r="T10064">
        <v>0</v>
      </c>
      <c r="U10064">
        <v>10.764443999999999</v>
      </c>
    </row>
    <row r="10065" spans="1:21" x14ac:dyDescent="0.25">
      <c r="A10065" t="s">
        <v>37669</v>
      </c>
      <c r="B10065">
        <v>1</v>
      </c>
      <c r="C10065" t="s">
        <v>78</v>
      </c>
      <c r="D10065" t="s">
        <v>104</v>
      </c>
      <c r="E10065" t="s">
        <v>37670</v>
      </c>
      <c r="F10065" t="s">
        <v>5748</v>
      </c>
      <c r="G10065" t="s">
        <v>71</v>
      </c>
      <c r="H10065" t="s">
        <v>129</v>
      </c>
      <c r="I10065" t="s">
        <v>22</v>
      </c>
      <c r="J10065" t="s">
        <v>141</v>
      </c>
      <c r="K10065" t="s">
        <v>37671</v>
      </c>
      <c r="L10065" t="s">
        <v>37672</v>
      </c>
      <c r="M10065">
        <v>0.450833333</v>
      </c>
      <c r="N10065">
        <v>1</v>
      </c>
      <c r="O10065">
        <v>406</v>
      </c>
      <c r="P10065">
        <v>0</v>
      </c>
      <c r="Q10065">
        <v>0</v>
      </c>
      <c r="R10065">
        <v>0.45083299999999998</v>
      </c>
      <c r="S10065">
        <v>183.03833299999999</v>
      </c>
      <c r="T10065">
        <v>0</v>
      </c>
      <c r="U10065">
        <v>0</v>
      </c>
    </row>
    <row r="10066" spans="1:21" x14ac:dyDescent="0.25">
      <c r="A10066" t="s">
        <v>37673</v>
      </c>
      <c r="B10066">
        <v>1</v>
      </c>
      <c r="C10066" t="s">
        <v>78</v>
      </c>
      <c r="D10066" t="s">
        <v>102</v>
      </c>
      <c r="E10066" t="s">
        <v>28178</v>
      </c>
      <c r="F10066" t="s">
        <v>5012</v>
      </c>
      <c r="G10066" t="s">
        <v>72</v>
      </c>
      <c r="H10066" t="s">
        <v>129</v>
      </c>
      <c r="I10066" t="s">
        <v>22</v>
      </c>
      <c r="J10066" t="s">
        <v>141</v>
      </c>
      <c r="K10066" t="s">
        <v>37674</v>
      </c>
      <c r="L10066" t="s">
        <v>37675</v>
      </c>
      <c r="M10066">
        <v>2.8427777769999998</v>
      </c>
      <c r="N10066">
        <v>0</v>
      </c>
      <c r="O10066">
        <v>0</v>
      </c>
      <c r="P10066">
        <v>1</v>
      </c>
      <c r="Q10066">
        <v>14</v>
      </c>
      <c r="R10066">
        <v>0</v>
      </c>
      <c r="S10066">
        <v>0</v>
      </c>
      <c r="T10066">
        <v>2.842778</v>
      </c>
      <c r="U10066">
        <v>39.798889000000003</v>
      </c>
    </row>
    <row r="10067" spans="1:21" x14ac:dyDescent="0.25">
      <c r="A10067" t="s">
        <v>37676</v>
      </c>
      <c r="B10067">
        <v>1</v>
      </c>
      <c r="C10067" t="s">
        <v>78</v>
      </c>
      <c r="D10067" t="s">
        <v>92</v>
      </c>
      <c r="E10067" t="s">
        <v>37677</v>
      </c>
      <c r="F10067" t="s">
        <v>4986</v>
      </c>
      <c r="G10067" t="s">
        <v>71</v>
      </c>
      <c r="H10067" t="s">
        <v>129</v>
      </c>
      <c r="I10067" t="s">
        <v>22</v>
      </c>
      <c r="J10067" t="s">
        <v>141</v>
      </c>
      <c r="K10067" t="s">
        <v>37678</v>
      </c>
      <c r="L10067" t="s">
        <v>37679</v>
      </c>
      <c r="M10067">
        <v>0.91444444400000002</v>
      </c>
      <c r="N10067">
        <v>0</v>
      </c>
      <c r="O10067">
        <v>111</v>
      </c>
      <c r="P10067">
        <v>0</v>
      </c>
      <c r="Q10067">
        <v>0</v>
      </c>
      <c r="R10067">
        <v>0</v>
      </c>
      <c r="S10067">
        <v>101.503333</v>
      </c>
      <c r="T10067">
        <v>0</v>
      </c>
      <c r="U10067">
        <v>0</v>
      </c>
    </row>
    <row r="10068" spans="1:21" x14ac:dyDescent="0.25">
      <c r="A10068" t="s">
        <v>37680</v>
      </c>
      <c r="B10068">
        <v>1</v>
      </c>
      <c r="C10068" t="s">
        <v>78</v>
      </c>
      <c r="D10068" t="s">
        <v>92</v>
      </c>
      <c r="E10068" t="s">
        <v>37677</v>
      </c>
      <c r="F10068" t="s">
        <v>4986</v>
      </c>
      <c r="G10068" t="s">
        <v>71</v>
      </c>
      <c r="H10068" t="s">
        <v>129</v>
      </c>
      <c r="I10068" t="s">
        <v>22</v>
      </c>
      <c r="J10068" t="s">
        <v>141</v>
      </c>
      <c r="K10068" t="s">
        <v>37681</v>
      </c>
      <c r="L10068" t="s">
        <v>37682</v>
      </c>
      <c r="M10068">
        <v>2.5791666659999999</v>
      </c>
      <c r="N10068">
        <v>0</v>
      </c>
      <c r="O10068">
        <v>111</v>
      </c>
      <c r="P10068">
        <v>0</v>
      </c>
      <c r="Q10068">
        <v>0</v>
      </c>
      <c r="R10068">
        <v>0</v>
      </c>
      <c r="S10068">
        <v>286.28750000000002</v>
      </c>
      <c r="T10068">
        <v>0</v>
      </c>
      <c r="U10068">
        <v>0</v>
      </c>
    </row>
    <row r="10069" spans="1:21" x14ac:dyDescent="0.25">
      <c r="A10069" t="s">
        <v>37683</v>
      </c>
      <c r="B10069">
        <v>1</v>
      </c>
      <c r="C10069" t="s">
        <v>78</v>
      </c>
      <c r="D10069" t="s">
        <v>100</v>
      </c>
      <c r="E10069" t="s">
        <v>37684</v>
      </c>
      <c r="F10069" t="s">
        <v>5012</v>
      </c>
      <c r="G10069" t="s">
        <v>72</v>
      </c>
      <c r="H10069" t="s">
        <v>129</v>
      </c>
      <c r="I10069" t="s">
        <v>22</v>
      </c>
      <c r="J10069" t="s">
        <v>141</v>
      </c>
      <c r="K10069" t="s">
        <v>37685</v>
      </c>
      <c r="L10069" t="s">
        <v>37686</v>
      </c>
      <c r="M10069">
        <v>0.76722222200000001</v>
      </c>
      <c r="N10069">
        <v>0</v>
      </c>
      <c r="O10069">
        <v>83</v>
      </c>
      <c r="P10069">
        <v>1</v>
      </c>
      <c r="Q10069">
        <v>2</v>
      </c>
      <c r="R10069">
        <v>0</v>
      </c>
      <c r="S10069">
        <v>63.679443999999997</v>
      </c>
      <c r="T10069">
        <v>0.76722199999999996</v>
      </c>
      <c r="U10069">
        <v>1.5344439999999999</v>
      </c>
    </row>
    <row r="10070" spans="1:21" x14ac:dyDescent="0.25">
      <c r="A10070" t="s">
        <v>37687</v>
      </c>
      <c r="B10070">
        <v>1</v>
      </c>
      <c r="C10070" t="s">
        <v>78</v>
      </c>
      <c r="D10070" t="s">
        <v>80</v>
      </c>
      <c r="E10070" t="s">
        <v>37688</v>
      </c>
      <c r="F10070" t="s">
        <v>6310</v>
      </c>
      <c r="G10070" t="s">
        <v>71</v>
      </c>
      <c r="H10070" t="s">
        <v>129</v>
      </c>
      <c r="I10070" t="s">
        <v>22</v>
      </c>
      <c r="J10070" t="s">
        <v>141</v>
      </c>
      <c r="K10070" t="s">
        <v>37689</v>
      </c>
      <c r="L10070" t="s">
        <v>37690</v>
      </c>
      <c r="M10070">
        <v>6.3455555549999998</v>
      </c>
      <c r="N10070">
        <v>0</v>
      </c>
      <c r="O10070">
        <v>14</v>
      </c>
      <c r="P10070">
        <v>0</v>
      </c>
      <c r="Q10070">
        <v>0</v>
      </c>
      <c r="R10070">
        <v>0</v>
      </c>
      <c r="S10070">
        <v>88.837778</v>
      </c>
      <c r="T10070">
        <v>0</v>
      </c>
      <c r="U10070">
        <v>0</v>
      </c>
    </row>
    <row r="10071" spans="1:21" x14ac:dyDescent="0.25">
      <c r="A10071" t="s">
        <v>37691</v>
      </c>
      <c r="B10071">
        <v>1</v>
      </c>
      <c r="C10071" t="s">
        <v>78</v>
      </c>
      <c r="D10071" t="s">
        <v>80</v>
      </c>
      <c r="E10071" t="s">
        <v>37688</v>
      </c>
      <c r="F10071" t="s">
        <v>4986</v>
      </c>
      <c r="G10071" t="s">
        <v>71</v>
      </c>
      <c r="H10071" t="s">
        <v>129</v>
      </c>
      <c r="I10071" t="s">
        <v>22</v>
      </c>
      <c r="J10071" t="s">
        <v>141</v>
      </c>
      <c r="K10071" t="s">
        <v>37692</v>
      </c>
      <c r="L10071" t="s">
        <v>37693</v>
      </c>
      <c r="M10071">
        <v>1.2380555550000001</v>
      </c>
      <c r="N10071">
        <v>0</v>
      </c>
      <c r="O10071">
        <v>14</v>
      </c>
      <c r="P10071">
        <v>0</v>
      </c>
      <c r="Q10071">
        <v>0</v>
      </c>
      <c r="R10071">
        <v>0</v>
      </c>
      <c r="S10071">
        <v>17.332778000000001</v>
      </c>
      <c r="T10071">
        <v>0</v>
      </c>
      <c r="U10071">
        <v>0</v>
      </c>
    </row>
    <row r="10072" spans="1:21" x14ac:dyDescent="0.25">
      <c r="A10072" t="s">
        <v>37694</v>
      </c>
      <c r="B10072">
        <v>1</v>
      </c>
      <c r="C10072" t="s">
        <v>78</v>
      </c>
      <c r="D10072" t="s">
        <v>80</v>
      </c>
      <c r="E10072" t="s">
        <v>37695</v>
      </c>
      <c r="F10072" t="s">
        <v>4986</v>
      </c>
      <c r="G10072" t="s">
        <v>71</v>
      </c>
      <c r="H10072" t="s">
        <v>129</v>
      </c>
      <c r="I10072" t="s">
        <v>22</v>
      </c>
      <c r="J10072" t="s">
        <v>141</v>
      </c>
      <c r="K10072" t="s">
        <v>37696</v>
      </c>
      <c r="L10072" t="s">
        <v>37697</v>
      </c>
      <c r="M10072">
        <v>0.84777777700000001</v>
      </c>
      <c r="N10072">
        <v>0</v>
      </c>
      <c r="O10072">
        <v>10</v>
      </c>
      <c r="P10072">
        <v>0</v>
      </c>
      <c r="Q10072">
        <v>0</v>
      </c>
      <c r="R10072">
        <v>0</v>
      </c>
      <c r="S10072">
        <v>8.4777780000000007</v>
      </c>
      <c r="T10072">
        <v>0</v>
      </c>
      <c r="U10072">
        <v>0</v>
      </c>
    </row>
    <row r="10073" spans="1:21" x14ac:dyDescent="0.25">
      <c r="A10073" t="s">
        <v>37698</v>
      </c>
      <c r="B10073">
        <v>1</v>
      </c>
      <c r="C10073" t="s">
        <v>78</v>
      </c>
      <c r="D10073" t="s">
        <v>92</v>
      </c>
      <c r="E10073" t="s">
        <v>37699</v>
      </c>
      <c r="F10073" t="s">
        <v>4996</v>
      </c>
      <c r="G10073" t="s">
        <v>71</v>
      </c>
      <c r="H10073" t="s">
        <v>129</v>
      </c>
      <c r="I10073" t="s">
        <v>22</v>
      </c>
      <c r="J10073" t="s">
        <v>141</v>
      </c>
      <c r="K10073" t="s">
        <v>37700</v>
      </c>
      <c r="L10073" t="s">
        <v>37701</v>
      </c>
      <c r="M10073">
        <v>3.1202777770000001</v>
      </c>
      <c r="N10073">
        <v>0</v>
      </c>
      <c r="O10073">
        <v>55</v>
      </c>
      <c r="P10073">
        <v>0</v>
      </c>
      <c r="Q10073">
        <v>0</v>
      </c>
      <c r="R10073">
        <v>0</v>
      </c>
      <c r="S10073">
        <v>171.61527799999999</v>
      </c>
      <c r="T10073">
        <v>0</v>
      </c>
      <c r="U10073">
        <v>0</v>
      </c>
    </row>
    <row r="10074" spans="1:21" x14ac:dyDescent="0.25">
      <c r="A10074" t="s">
        <v>37702</v>
      </c>
      <c r="B10074">
        <v>1</v>
      </c>
      <c r="C10074" t="s">
        <v>79</v>
      </c>
      <c r="D10074" t="s">
        <v>119</v>
      </c>
      <c r="E10074" t="s">
        <v>37703</v>
      </c>
      <c r="F10074" t="s">
        <v>5012</v>
      </c>
      <c r="G10074" t="s">
        <v>72</v>
      </c>
      <c r="H10074" t="s">
        <v>129</v>
      </c>
      <c r="I10074" t="s">
        <v>22</v>
      </c>
      <c r="J10074" t="s">
        <v>141</v>
      </c>
      <c r="K10074" t="s">
        <v>37704</v>
      </c>
      <c r="L10074" t="s">
        <v>37705</v>
      </c>
      <c r="M10074">
        <v>1.2819444440000001</v>
      </c>
      <c r="N10074">
        <v>0</v>
      </c>
      <c r="O10074">
        <v>0</v>
      </c>
      <c r="P10074">
        <v>2</v>
      </c>
      <c r="Q10074">
        <v>94</v>
      </c>
      <c r="R10074">
        <v>0</v>
      </c>
      <c r="S10074">
        <v>0</v>
      </c>
      <c r="T10074">
        <v>2.5638890000000001</v>
      </c>
      <c r="U10074">
        <v>120.50277800000001</v>
      </c>
    </row>
    <row r="10075" spans="1:21" x14ac:dyDescent="0.25">
      <c r="A10075" t="s">
        <v>37706</v>
      </c>
      <c r="B10075">
        <v>1</v>
      </c>
      <c r="C10075" t="s">
        <v>79</v>
      </c>
      <c r="D10075" t="s">
        <v>119</v>
      </c>
      <c r="E10075" t="s">
        <v>37703</v>
      </c>
      <c r="F10075" t="s">
        <v>5012</v>
      </c>
      <c r="G10075" t="s">
        <v>72</v>
      </c>
      <c r="H10075" t="s">
        <v>129</v>
      </c>
      <c r="I10075" t="s">
        <v>22</v>
      </c>
      <c r="J10075" t="s">
        <v>141</v>
      </c>
      <c r="K10075" t="s">
        <v>37707</v>
      </c>
      <c r="L10075" t="s">
        <v>37708</v>
      </c>
      <c r="M10075">
        <v>6.2566666660000001</v>
      </c>
      <c r="N10075">
        <v>0</v>
      </c>
      <c r="O10075">
        <v>0</v>
      </c>
      <c r="P10075">
        <v>2</v>
      </c>
      <c r="Q10075">
        <v>94</v>
      </c>
      <c r="R10075">
        <v>0</v>
      </c>
      <c r="S10075">
        <v>0</v>
      </c>
      <c r="T10075">
        <v>12.513332999999999</v>
      </c>
      <c r="U10075">
        <v>588.126667</v>
      </c>
    </row>
    <row r="10076" spans="1:21" x14ac:dyDescent="0.25">
      <c r="A10076" t="s">
        <v>37709</v>
      </c>
      <c r="B10076">
        <v>1</v>
      </c>
      <c r="C10076" t="s">
        <v>79</v>
      </c>
      <c r="D10076" t="s">
        <v>119</v>
      </c>
      <c r="E10076" t="s">
        <v>37703</v>
      </c>
      <c r="F10076" t="s">
        <v>3423</v>
      </c>
      <c r="G10076" t="s">
        <v>72</v>
      </c>
      <c r="H10076" t="s">
        <v>129</v>
      </c>
      <c r="I10076" t="s">
        <v>22</v>
      </c>
      <c r="J10076" t="s">
        <v>141</v>
      </c>
      <c r="K10076" t="s">
        <v>37710</v>
      </c>
      <c r="L10076" t="s">
        <v>37711</v>
      </c>
      <c r="M10076">
        <v>1.4188888879999999</v>
      </c>
      <c r="N10076">
        <v>0</v>
      </c>
      <c r="O10076">
        <v>0</v>
      </c>
      <c r="P10076">
        <v>2</v>
      </c>
      <c r="Q10076">
        <v>94</v>
      </c>
      <c r="R10076">
        <v>0</v>
      </c>
      <c r="S10076">
        <v>0</v>
      </c>
      <c r="T10076">
        <v>2.8377780000000001</v>
      </c>
      <c r="U10076">
        <v>133.37555499999999</v>
      </c>
    </row>
    <row r="10077" spans="1:21" x14ac:dyDescent="0.25">
      <c r="A10077" t="s">
        <v>37712</v>
      </c>
      <c r="B10077">
        <v>1</v>
      </c>
      <c r="C10077" t="s">
        <v>78</v>
      </c>
      <c r="D10077" t="s">
        <v>98</v>
      </c>
      <c r="E10077" t="s">
        <v>37713</v>
      </c>
      <c r="F10077" t="s">
        <v>154</v>
      </c>
      <c r="G10077" t="s">
        <v>72</v>
      </c>
      <c r="H10077" t="s">
        <v>129</v>
      </c>
      <c r="I10077" t="s">
        <v>22</v>
      </c>
      <c r="J10077" t="s">
        <v>141</v>
      </c>
      <c r="K10077" t="s">
        <v>37714</v>
      </c>
      <c r="L10077" t="s">
        <v>37715</v>
      </c>
      <c r="M10077">
        <v>8.6944443999999996E-2</v>
      </c>
      <c r="N10077">
        <v>0</v>
      </c>
      <c r="O10077">
        <v>208</v>
      </c>
      <c r="P10077">
        <v>7</v>
      </c>
      <c r="Q10077">
        <v>53</v>
      </c>
      <c r="R10077">
        <v>0</v>
      </c>
      <c r="S10077">
        <v>18.084444000000001</v>
      </c>
      <c r="T10077">
        <v>0.60861100000000001</v>
      </c>
      <c r="U10077">
        <v>4.6080560000000004</v>
      </c>
    </row>
    <row r="10078" spans="1:21" x14ac:dyDescent="0.25">
      <c r="A10078" t="s">
        <v>37716</v>
      </c>
      <c r="B10078">
        <v>1</v>
      </c>
      <c r="C10078" t="s">
        <v>78</v>
      </c>
      <c r="D10078" t="s">
        <v>91</v>
      </c>
      <c r="E10078" t="s">
        <v>24003</v>
      </c>
      <c r="F10078" t="s">
        <v>140</v>
      </c>
      <c r="G10078" t="s">
        <v>72</v>
      </c>
      <c r="H10078" t="s">
        <v>129</v>
      </c>
      <c r="I10078" t="s">
        <v>22</v>
      </c>
      <c r="J10078" t="s">
        <v>141</v>
      </c>
      <c r="K10078" t="s">
        <v>37717</v>
      </c>
      <c r="L10078" t="s">
        <v>37718</v>
      </c>
      <c r="M10078">
        <v>0.79888888800000002</v>
      </c>
      <c r="N10078">
        <v>0</v>
      </c>
      <c r="O10078">
        <v>0</v>
      </c>
      <c r="P10078">
        <v>30</v>
      </c>
      <c r="Q10078">
        <v>608</v>
      </c>
      <c r="R10078">
        <v>0</v>
      </c>
      <c r="S10078">
        <v>0</v>
      </c>
      <c r="T10078">
        <v>23.966667000000001</v>
      </c>
      <c r="U10078">
        <v>485.72444400000001</v>
      </c>
    </row>
    <row r="10079" spans="1:21" x14ac:dyDescent="0.25">
      <c r="A10079" t="s">
        <v>37719</v>
      </c>
      <c r="B10079">
        <v>1</v>
      </c>
      <c r="C10079" t="s">
        <v>79</v>
      </c>
      <c r="D10079" t="s">
        <v>114</v>
      </c>
      <c r="E10079" t="s">
        <v>3246</v>
      </c>
      <c r="F10079" t="s">
        <v>140</v>
      </c>
      <c r="G10079" t="s">
        <v>72</v>
      </c>
      <c r="H10079" t="s">
        <v>129</v>
      </c>
      <c r="I10079" t="s">
        <v>22</v>
      </c>
      <c r="J10079" t="s">
        <v>141</v>
      </c>
      <c r="K10079" t="s">
        <v>37720</v>
      </c>
      <c r="L10079" t="s">
        <v>37721</v>
      </c>
      <c r="M10079">
        <v>7.9444444000000003E-2</v>
      </c>
      <c r="N10079">
        <v>1</v>
      </c>
      <c r="O10079">
        <v>334</v>
      </c>
      <c r="P10079">
        <v>0</v>
      </c>
      <c r="Q10079">
        <v>0</v>
      </c>
      <c r="R10079">
        <v>7.9444000000000001E-2</v>
      </c>
      <c r="S10079">
        <v>26.534444000000001</v>
      </c>
      <c r="T10079">
        <v>0</v>
      </c>
      <c r="U10079">
        <v>0</v>
      </c>
    </row>
    <row r="10080" spans="1:21" x14ac:dyDescent="0.25">
      <c r="A10080" t="s">
        <v>37722</v>
      </c>
      <c r="B10080">
        <v>1</v>
      </c>
      <c r="C10080" t="s">
        <v>79</v>
      </c>
      <c r="D10080" t="s">
        <v>114</v>
      </c>
      <c r="E10080" t="s">
        <v>37723</v>
      </c>
      <c r="F10080" t="s">
        <v>5012</v>
      </c>
      <c r="G10080" t="s">
        <v>72</v>
      </c>
      <c r="H10080" t="s">
        <v>129</v>
      </c>
      <c r="I10080" t="s">
        <v>22</v>
      </c>
      <c r="J10080" t="s">
        <v>141</v>
      </c>
      <c r="K10080" t="s">
        <v>37724</v>
      </c>
      <c r="L10080" t="s">
        <v>37725</v>
      </c>
      <c r="M10080">
        <v>1.173888888</v>
      </c>
      <c r="N10080">
        <v>0</v>
      </c>
      <c r="O10080">
        <v>0</v>
      </c>
      <c r="P10080">
        <v>1</v>
      </c>
      <c r="Q10080">
        <v>49</v>
      </c>
      <c r="R10080">
        <v>0</v>
      </c>
      <c r="S10080">
        <v>0</v>
      </c>
      <c r="T10080">
        <v>1.173889</v>
      </c>
      <c r="U10080">
        <v>57.520555999999999</v>
      </c>
    </row>
    <row r="10081" spans="1:21" x14ac:dyDescent="0.25">
      <c r="A10081" t="s">
        <v>37726</v>
      </c>
      <c r="B10081">
        <v>1</v>
      </c>
      <c r="C10081" t="s">
        <v>78</v>
      </c>
      <c r="D10081" t="s">
        <v>106</v>
      </c>
      <c r="E10081" t="s">
        <v>37727</v>
      </c>
      <c r="F10081" t="s">
        <v>2199</v>
      </c>
      <c r="G10081" t="s">
        <v>71</v>
      </c>
      <c r="H10081" t="s">
        <v>129</v>
      </c>
      <c r="I10081" t="s">
        <v>22</v>
      </c>
      <c r="J10081" t="s">
        <v>141</v>
      </c>
      <c r="K10081" t="s">
        <v>37728</v>
      </c>
      <c r="L10081" t="s">
        <v>37729</v>
      </c>
      <c r="M10081">
        <v>1.7169444439999999</v>
      </c>
      <c r="N10081">
        <v>0</v>
      </c>
      <c r="O10081">
        <v>1</v>
      </c>
      <c r="P10081">
        <v>0</v>
      </c>
      <c r="Q10081">
        <v>0</v>
      </c>
      <c r="R10081">
        <v>0</v>
      </c>
      <c r="S10081">
        <v>1.716944</v>
      </c>
      <c r="T10081">
        <v>0</v>
      </c>
      <c r="U10081">
        <v>0</v>
      </c>
    </row>
    <row r="10082" spans="1:21" x14ac:dyDescent="0.25">
      <c r="A10082" t="s">
        <v>37730</v>
      </c>
      <c r="B10082">
        <v>1</v>
      </c>
      <c r="C10082" t="s">
        <v>78</v>
      </c>
      <c r="D10082" t="s">
        <v>107</v>
      </c>
      <c r="E10082" t="s">
        <v>37731</v>
      </c>
      <c r="F10082" t="s">
        <v>4991</v>
      </c>
      <c r="G10082" t="s">
        <v>71</v>
      </c>
      <c r="H10082" t="s">
        <v>129</v>
      </c>
      <c r="I10082" t="s">
        <v>22</v>
      </c>
      <c r="J10082" t="s">
        <v>141</v>
      </c>
      <c r="K10082" t="s">
        <v>37732</v>
      </c>
      <c r="L10082" t="s">
        <v>37733</v>
      </c>
      <c r="M10082">
        <v>3.7113888880000001</v>
      </c>
      <c r="N10082">
        <v>0</v>
      </c>
      <c r="O10082">
        <v>0</v>
      </c>
      <c r="P10082">
        <v>0</v>
      </c>
      <c r="Q10082">
        <v>1</v>
      </c>
      <c r="R10082">
        <v>0</v>
      </c>
      <c r="S10082">
        <v>0</v>
      </c>
      <c r="T10082">
        <v>0</v>
      </c>
      <c r="U10082">
        <v>3.711389</v>
      </c>
    </row>
    <row r="10083" spans="1:21" x14ac:dyDescent="0.25">
      <c r="A10083" t="s">
        <v>37734</v>
      </c>
      <c r="B10083">
        <v>1</v>
      </c>
      <c r="C10083" t="s">
        <v>78</v>
      </c>
      <c r="D10083" t="s">
        <v>107</v>
      </c>
      <c r="E10083" t="s">
        <v>37735</v>
      </c>
      <c r="F10083" t="s">
        <v>128</v>
      </c>
      <c r="G10083" t="s">
        <v>72</v>
      </c>
      <c r="H10083" t="s">
        <v>129</v>
      </c>
      <c r="I10083" t="s">
        <v>22</v>
      </c>
      <c r="J10083" t="s">
        <v>130</v>
      </c>
      <c r="K10083" t="s">
        <v>4629</v>
      </c>
      <c r="L10083" t="s">
        <v>37736</v>
      </c>
      <c r="M10083">
        <v>3.45</v>
      </c>
      <c r="N10083">
        <v>15</v>
      </c>
      <c r="O10083">
        <v>2932</v>
      </c>
      <c r="P10083">
        <v>8</v>
      </c>
      <c r="Q10083">
        <v>300</v>
      </c>
      <c r="R10083">
        <v>51.75</v>
      </c>
      <c r="S10083">
        <v>10115.4</v>
      </c>
      <c r="T10083">
        <v>27.6</v>
      </c>
      <c r="U10083">
        <v>1035</v>
      </c>
    </row>
    <row r="10084" spans="1:21" x14ac:dyDescent="0.25">
      <c r="A10084" t="s">
        <v>37737</v>
      </c>
      <c r="B10084">
        <v>1</v>
      </c>
      <c r="C10084" t="s">
        <v>78</v>
      </c>
      <c r="D10084" t="s">
        <v>107</v>
      </c>
      <c r="E10084" t="s">
        <v>4632</v>
      </c>
      <c r="F10084" t="s">
        <v>128</v>
      </c>
      <c r="G10084" t="s">
        <v>72</v>
      </c>
      <c r="H10084" t="s">
        <v>129</v>
      </c>
      <c r="I10084" t="s">
        <v>22</v>
      </c>
      <c r="J10084" t="s">
        <v>130</v>
      </c>
      <c r="K10084" t="s">
        <v>37738</v>
      </c>
      <c r="L10084" t="s">
        <v>37739</v>
      </c>
      <c r="M10084">
        <v>0.62111111100000005</v>
      </c>
      <c r="N10084">
        <v>27</v>
      </c>
      <c r="O10084">
        <v>2550</v>
      </c>
      <c r="P10084">
        <v>5</v>
      </c>
      <c r="Q10084">
        <v>272</v>
      </c>
      <c r="R10084">
        <v>16.77</v>
      </c>
      <c r="S10084">
        <v>1583.833333</v>
      </c>
      <c r="T10084">
        <v>3.105556</v>
      </c>
      <c r="U10084">
        <v>168.94222199999999</v>
      </c>
    </row>
    <row r="10085" spans="1:21" x14ac:dyDescent="0.25">
      <c r="A10085" t="s">
        <v>37740</v>
      </c>
      <c r="B10085">
        <v>1</v>
      </c>
      <c r="C10085" t="s">
        <v>78</v>
      </c>
      <c r="D10085" t="s">
        <v>107</v>
      </c>
      <c r="E10085" t="s">
        <v>4613</v>
      </c>
      <c r="F10085" t="s">
        <v>128</v>
      </c>
      <c r="G10085" t="s">
        <v>72</v>
      </c>
      <c r="H10085" t="s">
        <v>129</v>
      </c>
      <c r="I10085" t="s">
        <v>22</v>
      </c>
      <c r="J10085" t="s">
        <v>130</v>
      </c>
      <c r="K10085" t="s">
        <v>37741</v>
      </c>
      <c r="L10085" t="s">
        <v>37742</v>
      </c>
      <c r="M10085">
        <v>5.8611111E-2</v>
      </c>
      <c r="N10085">
        <v>19</v>
      </c>
      <c r="O10085">
        <v>3222</v>
      </c>
      <c r="P10085">
        <v>8</v>
      </c>
      <c r="Q10085">
        <v>318</v>
      </c>
      <c r="R10085">
        <v>1.1136109999999999</v>
      </c>
      <c r="S10085">
        <v>188.845</v>
      </c>
      <c r="T10085">
        <v>0.468889</v>
      </c>
      <c r="U10085">
        <v>18.638332999999999</v>
      </c>
    </row>
    <row r="10086" spans="1:21" x14ac:dyDescent="0.25">
      <c r="A10086" t="s">
        <v>37743</v>
      </c>
      <c r="B10086">
        <v>1</v>
      </c>
      <c r="C10086" t="s">
        <v>78</v>
      </c>
      <c r="D10086" t="s">
        <v>85</v>
      </c>
      <c r="E10086" t="s">
        <v>37744</v>
      </c>
      <c r="F10086" t="s">
        <v>5070</v>
      </c>
      <c r="G10086" t="s">
        <v>71</v>
      </c>
      <c r="H10086" t="s">
        <v>129</v>
      </c>
      <c r="I10086" t="s">
        <v>22</v>
      </c>
      <c r="J10086" t="s">
        <v>141</v>
      </c>
      <c r="K10086" t="s">
        <v>37745</v>
      </c>
      <c r="L10086" t="s">
        <v>37746</v>
      </c>
      <c r="M10086">
        <v>1.3991666659999999</v>
      </c>
      <c r="N10086">
        <v>0</v>
      </c>
      <c r="O10086">
        <v>11</v>
      </c>
      <c r="P10086">
        <v>0</v>
      </c>
      <c r="Q10086">
        <v>0</v>
      </c>
      <c r="R10086">
        <v>0</v>
      </c>
      <c r="S10086">
        <v>15.390833000000001</v>
      </c>
      <c r="T10086">
        <v>0</v>
      </c>
      <c r="U10086">
        <v>0</v>
      </c>
    </row>
    <row r="10087" spans="1:21" x14ac:dyDescent="0.25">
      <c r="A10087" t="s">
        <v>37747</v>
      </c>
      <c r="B10087">
        <v>1</v>
      </c>
      <c r="C10087" t="s">
        <v>78</v>
      </c>
      <c r="D10087" t="s">
        <v>106</v>
      </c>
      <c r="E10087" t="s">
        <v>37748</v>
      </c>
      <c r="F10087" t="s">
        <v>5070</v>
      </c>
      <c r="G10087" t="s">
        <v>71</v>
      </c>
      <c r="H10087" t="s">
        <v>129</v>
      </c>
      <c r="I10087" t="s">
        <v>22</v>
      </c>
      <c r="J10087" t="s">
        <v>141</v>
      </c>
      <c r="K10087" t="s">
        <v>37749</v>
      </c>
      <c r="L10087" t="s">
        <v>10034</v>
      </c>
      <c r="M10087">
        <v>28.934999999999999</v>
      </c>
      <c r="N10087">
        <v>0</v>
      </c>
      <c r="O10087">
        <v>1</v>
      </c>
      <c r="P10087">
        <v>0</v>
      </c>
      <c r="Q10087">
        <v>0</v>
      </c>
      <c r="R10087">
        <v>0</v>
      </c>
      <c r="S10087">
        <v>28.934999999999999</v>
      </c>
      <c r="T10087">
        <v>0</v>
      </c>
      <c r="U10087">
        <v>0</v>
      </c>
    </row>
    <row r="10088" spans="1:21" x14ac:dyDescent="0.25">
      <c r="A10088" t="s">
        <v>37750</v>
      </c>
      <c r="B10088">
        <v>1</v>
      </c>
      <c r="C10088" t="s">
        <v>78</v>
      </c>
      <c r="D10088" t="s">
        <v>95</v>
      </c>
      <c r="E10088" t="s">
        <v>37751</v>
      </c>
      <c r="F10088" t="s">
        <v>4991</v>
      </c>
      <c r="G10088" t="s">
        <v>71</v>
      </c>
      <c r="H10088" t="s">
        <v>129</v>
      </c>
      <c r="I10088" t="s">
        <v>22</v>
      </c>
      <c r="J10088" t="s">
        <v>141</v>
      </c>
      <c r="K10088" t="s">
        <v>37752</v>
      </c>
      <c r="L10088" t="s">
        <v>37753</v>
      </c>
      <c r="M10088">
        <v>4.1291666659999997</v>
      </c>
      <c r="N10088">
        <v>0</v>
      </c>
      <c r="O10088">
        <v>0</v>
      </c>
      <c r="P10088">
        <v>0</v>
      </c>
      <c r="Q10088">
        <v>1</v>
      </c>
      <c r="R10088">
        <v>0</v>
      </c>
      <c r="S10088">
        <v>0</v>
      </c>
      <c r="T10088">
        <v>0</v>
      </c>
      <c r="U10088">
        <v>4.1291669999999998</v>
      </c>
    </row>
    <row r="10089" spans="1:21" x14ac:dyDescent="0.25">
      <c r="A10089" t="s">
        <v>37754</v>
      </c>
      <c r="B10089">
        <v>1</v>
      </c>
      <c r="C10089" t="s">
        <v>78</v>
      </c>
      <c r="D10089" t="s">
        <v>95</v>
      </c>
      <c r="E10089" t="s">
        <v>37755</v>
      </c>
      <c r="F10089" t="s">
        <v>4991</v>
      </c>
      <c r="G10089" t="s">
        <v>71</v>
      </c>
      <c r="H10089" t="s">
        <v>129</v>
      </c>
      <c r="I10089" t="s">
        <v>22</v>
      </c>
      <c r="J10089" t="s">
        <v>141</v>
      </c>
      <c r="K10089" t="s">
        <v>37756</v>
      </c>
      <c r="L10089" t="s">
        <v>37757</v>
      </c>
      <c r="M10089">
        <v>3.6683333330000001</v>
      </c>
      <c r="N10089">
        <v>0</v>
      </c>
      <c r="O10089">
        <v>0</v>
      </c>
      <c r="P10089">
        <v>0</v>
      </c>
      <c r="Q10089">
        <v>1</v>
      </c>
      <c r="R10089">
        <v>0</v>
      </c>
      <c r="S10089">
        <v>0</v>
      </c>
      <c r="T10089">
        <v>0</v>
      </c>
      <c r="U10089">
        <v>3.6683330000000001</v>
      </c>
    </row>
    <row r="10090" spans="1:21" x14ac:dyDescent="0.25">
      <c r="A10090" t="s">
        <v>37758</v>
      </c>
      <c r="B10090">
        <v>1</v>
      </c>
      <c r="C10090" t="s">
        <v>78</v>
      </c>
      <c r="D10090" t="s">
        <v>95</v>
      </c>
      <c r="E10090" t="s">
        <v>37759</v>
      </c>
      <c r="F10090" t="s">
        <v>5417</v>
      </c>
      <c r="G10090" t="s">
        <v>71</v>
      </c>
      <c r="H10090" t="s">
        <v>129</v>
      </c>
      <c r="I10090" t="s">
        <v>22</v>
      </c>
      <c r="J10090" t="s">
        <v>141</v>
      </c>
      <c r="K10090" t="s">
        <v>37760</v>
      </c>
      <c r="L10090" t="s">
        <v>37761</v>
      </c>
      <c r="M10090">
        <v>0.53888888800000001</v>
      </c>
      <c r="N10090">
        <v>0</v>
      </c>
      <c r="O10090">
        <v>1</v>
      </c>
      <c r="P10090">
        <v>0</v>
      </c>
      <c r="Q10090">
        <v>0</v>
      </c>
      <c r="R10090">
        <v>0</v>
      </c>
      <c r="S10090">
        <v>0.53888899999999995</v>
      </c>
      <c r="T10090">
        <v>0</v>
      </c>
      <c r="U10090">
        <v>0</v>
      </c>
    </row>
    <row r="10091" spans="1:21" x14ac:dyDescent="0.25">
      <c r="A10091" t="s">
        <v>37762</v>
      </c>
      <c r="B10091">
        <v>1</v>
      </c>
      <c r="C10091" t="s">
        <v>79</v>
      </c>
      <c r="D10091" t="s">
        <v>117</v>
      </c>
      <c r="E10091" t="s">
        <v>37763</v>
      </c>
      <c r="F10091" t="s">
        <v>5012</v>
      </c>
      <c r="G10091" t="s">
        <v>72</v>
      </c>
      <c r="H10091" t="s">
        <v>129</v>
      </c>
      <c r="I10091" t="s">
        <v>22</v>
      </c>
      <c r="J10091" t="s">
        <v>141</v>
      </c>
      <c r="K10091" t="s">
        <v>37764</v>
      </c>
      <c r="L10091" t="s">
        <v>37765</v>
      </c>
      <c r="M10091">
        <v>0.93333333299999999</v>
      </c>
      <c r="N10091">
        <v>0</v>
      </c>
      <c r="O10091">
        <v>0</v>
      </c>
      <c r="P10091">
        <v>0</v>
      </c>
      <c r="Q10091">
        <v>4</v>
      </c>
      <c r="R10091">
        <v>0</v>
      </c>
      <c r="S10091">
        <v>0</v>
      </c>
      <c r="T10091">
        <v>0</v>
      </c>
      <c r="U10091">
        <v>3.733333</v>
      </c>
    </row>
    <row r="10092" spans="1:21" x14ac:dyDescent="0.25">
      <c r="A10092" t="s">
        <v>37766</v>
      </c>
      <c r="B10092">
        <v>1</v>
      </c>
      <c r="C10092" t="s">
        <v>79</v>
      </c>
      <c r="D10092" t="s">
        <v>117</v>
      </c>
      <c r="E10092" t="s">
        <v>37767</v>
      </c>
      <c r="F10092" t="s">
        <v>140</v>
      </c>
      <c r="G10092" t="s">
        <v>72</v>
      </c>
      <c r="H10092" t="s">
        <v>168</v>
      </c>
      <c r="I10092" t="s">
        <v>22</v>
      </c>
      <c r="J10092" t="s">
        <v>141</v>
      </c>
      <c r="K10092" t="s">
        <v>37768</v>
      </c>
      <c r="L10092" t="s">
        <v>37769</v>
      </c>
      <c r="M10092">
        <v>0.02</v>
      </c>
      <c r="N10092">
        <v>6</v>
      </c>
      <c r="O10092">
        <v>0</v>
      </c>
      <c r="P10092">
        <v>117</v>
      </c>
      <c r="Q10092">
        <v>454</v>
      </c>
      <c r="R10092">
        <v>0.12</v>
      </c>
      <c r="S10092">
        <v>0</v>
      </c>
      <c r="T10092">
        <v>2.34</v>
      </c>
      <c r="U10092">
        <v>9.08</v>
      </c>
    </row>
    <row r="10093" spans="1:21" x14ac:dyDescent="0.25">
      <c r="A10093" t="s">
        <v>37770</v>
      </c>
      <c r="B10093">
        <v>1</v>
      </c>
      <c r="C10093" t="s">
        <v>79</v>
      </c>
      <c r="D10093" t="s">
        <v>117</v>
      </c>
      <c r="E10093" t="s">
        <v>37771</v>
      </c>
      <c r="F10093" t="s">
        <v>5012</v>
      </c>
      <c r="G10093" t="s">
        <v>72</v>
      </c>
      <c r="H10093" t="s">
        <v>129</v>
      </c>
      <c r="I10093" t="s">
        <v>22</v>
      </c>
      <c r="J10093" t="s">
        <v>141</v>
      </c>
      <c r="K10093" t="s">
        <v>37772</v>
      </c>
      <c r="L10093" t="s">
        <v>37773</v>
      </c>
      <c r="M10093">
        <v>2.9111111109999999</v>
      </c>
      <c r="N10093">
        <v>0</v>
      </c>
      <c r="O10093">
        <v>0</v>
      </c>
      <c r="P10093">
        <v>5</v>
      </c>
      <c r="Q10093">
        <v>8</v>
      </c>
      <c r="R10093">
        <v>0</v>
      </c>
      <c r="S10093">
        <v>0</v>
      </c>
      <c r="T10093">
        <v>14.555555999999999</v>
      </c>
      <c r="U10093">
        <v>23.288889000000001</v>
      </c>
    </row>
    <row r="10094" spans="1:21" x14ac:dyDescent="0.25">
      <c r="A10094" t="s">
        <v>37774</v>
      </c>
      <c r="B10094">
        <v>1</v>
      </c>
      <c r="C10094" t="s">
        <v>79</v>
      </c>
      <c r="D10094" t="s">
        <v>117</v>
      </c>
      <c r="E10094" t="s">
        <v>37775</v>
      </c>
      <c r="F10094" t="s">
        <v>5012</v>
      </c>
      <c r="G10094" t="s">
        <v>72</v>
      </c>
      <c r="H10094" t="s">
        <v>129</v>
      </c>
      <c r="I10094" t="s">
        <v>22</v>
      </c>
      <c r="J10094" t="s">
        <v>141</v>
      </c>
      <c r="K10094" t="s">
        <v>37776</v>
      </c>
      <c r="L10094" t="s">
        <v>37777</v>
      </c>
      <c r="M10094">
        <v>0.66722222200000003</v>
      </c>
      <c r="N10094">
        <v>0</v>
      </c>
      <c r="O10094">
        <v>0</v>
      </c>
      <c r="P10094">
        <v>6</v>
      </c>
      <c r="Q10094">
        <v>0</v>
      </c>
      <c r="R10094">
        <v>0</v>
      </c>
      <c r="S10094">
        <v>0</v>
      </c>
      <c r="T10094">
        <v>4.0033329999999996</v>
      </c>
      <c r="U10094">
        <v>0</v>
      </c>
    </row>
    <row r="10095" spans="1:21" x14ac:dyDescent="0.25">
      <c r="A10095" t="s">
        <v>37778</v>
      </c>
      <c r="B10095">
        <v>1</v>
      </c>
      <c r="C10095" t="s">
        <v>79</v>
      </c>
      <c r="D10095" t="s">
        <v>117</v>
      </c>
      <c r="E10095" t="s">
        <v>3278</v>
      </c>
      <c r="F10095" t="s">
        <v>5012</v>
      </c>
      <c r="G10095" t="s">
        <v>72</v>
      </c>
      <c r="H10095" t="s">
        <v>129</v>
      </c>
      <c r="I10095" t="s">
        <v>22</v>
      </c>
      <c r="J10095" t="s">
        <v>141</v>
      </c>
      <c r="K10095" t="s">
        <v>37779</v>
      </c>
      <c r="L10095" t="s">
        <v>37780</v>
      </c>
      <c r="M10095">
        <v>0.99611111100000005</v>
      </c>
      <c r="N10095">
        <v>0</v>
      </c>
      <c r="O10095">
        <v>0</v>
      </c>
      <c r="P10095">
        <v>17</v>
      </c>
      <c r="Q10095">
        <v>414</v>
      </c>
      <c r="R10095">
        <v>0</v>
      </c>
      <c r="S10095">
        <v>0</v>
      </c>
      <c r="T10095">
        <v>16.933889000000001</v>
      </c>
      <c r="U10095">
        <v>412.39</v>
      </c>
    </row>
    <row r="10096" spans="1:21" x14ac:dyDescent="0.25">
      <c r="A10096" t="s">
        <v>37781</v>
      </c>
      <c r="B10096">
        <v>1</v>
      </c>
      <c r="C10096" t="s">
        <v>79</v>
      </c>
      <c r="D10096" t="s">
        <v>117</v>
      </c>
      <c r="E10096" t="s">
        <v>37767</v>
      </c>
      <c r="F10096" t="s">
        <v>140</v>
      </c>
      <c r="G10096" t="s">
        <v>72</v>
      </c>
      <c r="H10096" t="s">
        <v>129</v>
      </c>
      <c r="I10096" t="s">
        <v>22</v>
      </c>
      <c r="J10096" t="s">
        <v>141</v>
      </c>
      <c r="K10096" t="s">
        <v>37782</v>
      </c>
      <c r="L10096" t="s">
        <v>37783</v>
      </c>
      <c r="M10096">
        <v>1.399444444</v>
      </c>
      <c r="N10096">
        <v>0</v>
      </c>
      <c r="O10096">
        <v>0</v>
      </c>
      <c r="P10096">
        <v>1</v>
      </c>
      <c r="Q10096">
        <v>131</v>
      </c>
      <c r="R10096">
        <v>0</v>
      </c>
      <c r="S10096">
        <v>0</v>
      </c>
      <c r="T10096">
        <v>1.3994439999999999</v>
      </c>
      <c r="U10096">
        <v>183.32722200000001</v>
      </c>
    </row>
    <row r="10097" spans="1:21" x14ac:dyDescent="0.25">
      <c r="A10097" t="s">
        <v>37784</v>
      </c>
      <c r="B10097">
        <v>1</v>
      </c>
      <c r="C10097" t="s">
        <v>79</v>
      </c>
      <c r="D10097" t="s">
        <v>117</v>
      </c>
      <c r="E10097" t="s">
        <v>37767</v>
      </c>
      <c r="F10097" t="s">
        <v>3531</v>
      </c>
      <c r="G10097" t="s">
        <v>72</v>
      </c>
      <c r="H10097" t="s">
        <v>129</v>
      </c>
      <c r="I10097" t="s">
        <v>22</v>
      </c>
      <c r="J10097" t="s">
        <v>141</v>
      </c>
      <c r="K10097" t="s">
        <v>37785</v>
      </c>
      <c r="L10097" t="s">
        <v>37786</v>
      </c>
      <c r="M10097">
        <v>2.3488888879999998</v>
      </c>
      <c r="N10097">
        <v>6</v>
      </c>
      <c r="O10097">
        <v>0</v>
      </c>
      <c r="P10097">
        <v>117</v>
      </c>
      <c r="Q10097">
        <v>454</v>
      </c>
      <c r="R10097">
        <v>14.093332999999999</v>
      </c>
      <c r="S10097">
        <v>0</v>
      </c>
      <c r="T10097">
        <v>274.82</v>
      </c>
      <c r="U10097">
        <v>1066.3955550000001</v>
      </c>
    </row>
    <row r="10098" spans="1:21" x14ac:dyDescent="0.25">
      <c r="A10098" t="s">
        <v>37787</v>
      </c>
      <c r="B10098">
        <v>1</v>
      </c>
      <c r="C10098" t="s">
        <v>79</v>
      </c>
      <c r="D10098" t="s">
        <v>117</v>
      </c>
      <c r="E10098" t="s">
        <v>37788</v>
      </c>
      <c r="F10098" t="s">
        <v>140</v>
      </c>
      <c r="G10098" t="s">
        <v>72</v>
      </c>
      <c r="H10098" t="s">
        <v>129</v>
      </c>
      <c r="I10098" t="s">
        <v>22</v>
      </c>
      <c r="J10098" t="s">
        <v>141</v>
      </c>
      <c r="K10098" t="s">
        <v>37789</v>
      </c>
      <c r="L10098" t="s">
        <v>37790</v>
      </c>
      <c r="M10098">
        <v>1.4041666660000001</v>
      </c>
      <c r="N10098">
        <v>0</v>
      </c>
      <c r="O10098">
        <v>0</v>
      </c>
      <c r="P10098">
        <v>49</v>
      </c>
      <c r="Q10098">
        <v>0</v>
      </c>
      <c r="R10098">
        <v>0</v>
      </c>
      <c r="S10098">
        <v>0</v>
      </c>
      <c r="T10098">
        <v>68.804167000000007</v>
      </c>
      <c r="U10098">
        <v>0</v>
      </c>
    </row>
    <row r="10099" spans="1:21" x14ac:dyDescent="0.25">
      <c r="A10099" t="s">
        <v>37791</v>
      </c>
      <c r="B10099">
        <v>1</v>
      </c>
      <c r="C10099" t="s">
        <v>79</v>
      </c>
      <c r="D10099" t="s">
        <v>117</v>
      </c>
      <c r="E10099" t="s">
        <v>37792</v>
      </c>
      <c r="F10099" t="s">
        <v>5012</v>
      </c>
      <c r="G10099" t="s">
        <v>72</v>
      </c>
      <c r="H10099" t="s">
        <v>129</v>
      </c>
      <c r="I10099" t="s">
        <v>22</v>
      </c>
      <c r="J10099" t="s">
        <v>141</v>
      </c>
      <c r="K10099" t="s">
        <v>37793</v>
      </c>
      <c r="L10099" t="s">
        <v>37794</v>
      </c>
      <c r="M10099">
        <v>0.76638888800000005</v>
      </c>
      <c r="N10099">
        <v>0</v>
      </c>
      <c r="O10099">
        <v>0</v>
      </c>
      <c r="P10099">
        <v>28</v>
      </c>
      <c r="Q10099">
        <v>2</v>
      </c>
      <c r="R10099">
        <v>0</v>
      </c>
      <c r="S10099">
        <v>0</v>
      </c>
      <c r="T10099">
        <v>21.458888999999999</v>
      </c>
      <c r="U10099">
        <v>1.532778</v>
      </c>
    </row>
    <row r="10100" spans="1:21" x14ac:dyDescent="0.25">
      <c r="A10100" t="s">
        <v>37795</v>
      </c>
      <c r="B10100">
        <v>1</v>
      </c>
      <c r="C10100" t="s">
        <v>79</v>
      </c>
      <c r="D10100" t="s">
        <v>117</v>
      </c>
      <c r="E10100" t="s">
        <v>37796</v>
      </c>
      <c r="F10100" t="s">
        <v>140</v>
      </c>
      <c r="G10100" t="s">
        <v>72</v>
      </c>
      <c r="H10100" t="s">
        <v>129</v>
      </c>
      <c r="I10100" t="s">
        <v>22</v>
      </c>
      <c r="J10100" t="s">
        <v>141</v>
      </c>
      <c r="K10100" t="s">
        <v>37797</v>
      </c>
      <c r="L10100" t="s">
        <v>37798</v>
      </c>
      <c r="M10100">
        <v>2.0674999999999999</v>
      </c>
      <c r="N10100">
        <v>0</v>
      </c>
      <c r="O10100">
        <v>0</v>
      </c>
      <c r="P10100">
        <v>53</v>
      </c>
      <c r="Q10100">
        <v>0</v>
      </c>
      <c r="R10100">
        <v>0</v>
      </c>
      <c r="S10100">
        <v>0</v>
      </c>
      <c r="T10100">
        <v>109.5775</v>
      </c>
      <c r="U10100">
        <v>0</v>
      </c>
    </row>
    <row r="10101" spans="1:21" x14ac:dyDescent="0.25">
      <c r="A10101" t="s">
        <v>37799</v>
      </c>
      <c r="B10101">
        <v>1</v>
      </c>
      <c r="C10101" t="s">
        <v>79</v>
      </c>
      <c r="D10101" t="s">
        <v>117</v>
      </c>
      <c r="E10101" t="s">
        <v>37800</v>
      </c>
      <c r="F10101" t="s">
        <v>140</v>
      </c>
      <c r="G10101" t="s">
        <v>72</v>
      </c>
      <c r="H10101" t="s">
        <v>129</v>
      </c>
      <c r="I10101" t="s">
        <v>22</v>
      </c>
      <c r="J10101" t="s">
        <v>141</v>
      </c>
      <c r="K10101" t="s">
        <v>37801</v>
      </c>
      <c r="L10101" t="s">
        <v>37802</v>
      </c>
      <c r="M10101">
        <v>0.71666666599999995</v>
      </c>
      <c r="N10101">
        <v>0</v>
      </c>
      <c r="O10101">
        <v>0</v>
      </c>
      <c r="P10101">
        <v>2</v>
      </c>
      <c r="Q10101">
        <v>0</v>
      </c>
      <c r="R10101">
        <v>0</v>
      </c>
      <c r="S10101">
        <v>0</v>
      </c>
      <c r="T10101">
        <v>1.433333</v>
      </c>
      <c r="U10101">
        <v>0</v>
      </c>
    </row>
    <row r="10102" spans="1:21" x14ac:dyDescent="0.25">
      <c r="A10102" t="s">
        <v>37803</v>
      </c>
      <c r="B10102">
        <v>1</v>
      </c>
      <c r="C10102" t="s">
        <v>79</v>
      </c>
      <c r="D10102" t="s">
        <v>117</v>
      </c>
      <c r="E10102" t="s">
        <v>37796</v>
      </c>
      <c r="F10102" t="s">
        <v>140</v>
      </c>
      <c r="G10102" t="s">
        <v>72</v>
      </c>
      <c r="H10102" t="s">
        <v>129</v>
      </c>
      <c r="I10102" t="s">
        <v>22</v>
      </c>
      <c r="J10102" t="s">
        <v>141</v>
      </c>
      <c r="K10102" t="s">
        <v>37804</v>
      </c>
      <c r="L10102" t="s">
        <v>37805</v>
      </c>
      <c r="M10102">
        <v>0.950555555</v>
      </c>
      <c r="N10102">
        <v>0</v>
      </c>
      <c r="O10102">
        <v>0</v>
      </c>
      <c r="P10102">
        <v>53</v>
      </c>
      <c r="Q10102">
        <v>0</v>
      </c>
      <c r="R10102">
        <v>0</v>
      </c>
      <c r="S10102">
        <v>0</v>
      </c>
      <c r="T10102">
        <v>50.379443999999999</v>
      </c>
      <c r="U10102">
        <v>0</v>
      </c>
    </row>
    <row r="10103" spans="1:21" x14ac:dyDescent="0.25">
      <c r="A10103" t="s">
        <v>37806</v>
      </c>
      <c r="B10103">
        <v>1</v>
      </c>
      <c r="C10103" t="s">
        <v>79</v>
      </c>
      <c r="D10103" t="s">
        <v>117</v>
      </c>
      <c r="E10103" t="s">
        <v>37796</v>
      </c>
      <c r="F10103" t="s">
        <v>140</v>
      </c>
      <c r="G10103" t="s">
        <v>72</v>
      </c>
      <c r="H10103" t="s">
        <v>129</v>
      </c>
      <c r="I10103" t="s">
        <v>22</v>
      </c>
      <c r="J10103" t="s">
        <v>141</v>
      </c>
      <c r="K10103" t="s">
        <v>37807</v>
      </c>
      <c r="L10103" t="s">
        <v>37808</v>
      </c>
      <c r="M10103">
        <v>0.40083333300000001</v>
      </c>
      <c r="N10103">
        <v>0</v>
      </c>
      <c r="O10103">
        <v>0</v>
      </c>
      <c r="P10103">
        <v>53</v>
      </c>
      <c r="Q10103">
        <v>0</v>
      </c>
      <c r="R10103">
        <v>0</v>
      </c>
      <c r="S10103">
        <v>0</v>
      </c>
      <c r="T10103">
        <v>21.244167000000001</v>
      </c>
      <c r="U10103">
        <v>0</v>
      </c>
    </row>
    <row r="10104" spans="1:21" x14ac:dyDescent="0.25">
      <c r="A10104" t="s">
        <v>37809</v>
      </c>
      <c r="B10104">
        <v>1</v>
      </c>
      <c r="C10104" t="s">
        <v>79</v>
      </c>
      <c r="D10104" t="s">
        <v>117</v>
      </c>
      <c r="E10104" t="s">
        <v>37810</v>
      </c>
      <c r="F10104" t="s">
        <v>4991</v>
      </c>
      <c r="G10104" t="s">
        <v>71</v>
      </c>
      <c r="H10104" t="s">
        <v>129</v>
      </c>
      <c r="I10104" t="s">
        <v>22</v>
      </c>
      <c r="J10104" t="s">
        <v>141</v>
      </c>
      <c r="K10104" t="s">
        <v>31077</v>
      </c>
      <c r="L10104" t="s">
        <v>37811</v>
      </c>
      <c r="M10104">
        <v>0.882222222</v>
      </c>
      <c r="N10104">
        <v>0</v>
      </c>
      <c r="O10104">
        <v>1</v>
      </c>
      <c r="P10104">
        <v>0</v>
      </c>
      <c r="Q10104">
        <v>0</v>
      </c>
      <c r="R10104">
        <v>0</v>
      </c>
      <c r="S10104">
        <v>0.88222199999999995</v>
      </c>
      <c r="T10104">
        <v>0</v>
      </c>
      <c r="U10104">
        <v>0</v>
      </c>
    </row>
    <row r="10105" spans="1:21" x14ac:dyDescent="0.25">
      <c r="A10105" t="s">
        <v>37812</v>
      </c>
      <c r="B10105">
        <v>1</v>
      </c>
      <c r="C10105" t="s">
        <v>79</v>
      </c>
      <c r="D10105" t="s">
        <v>117</v>
      </c>
      <c r="E10105" t="s">
        <v>33585</v>
      </c>
      <c r="F10105" t="s">
        <v>140</v>
      </c>
      <c r="G10105" t="s">
        <v>72</v>
      </c>
      <c r="H10105" t="s">
        <v>129</v>
      </c>
      <c r="I10105" t="s">
        <v>22</v>
      </c>
      <c r="J10105" t="s">
        <v>141</v>
      </c>
      <c r="K10105" t="s">
        <v>37813</v>
      </c>
      <c r="L10105" t="s">
        <v>37814</v>
      </c>
      <c r="M10105">
        <v>1.094166666</v>
      </c>
      <c r="N10105">
        <v>0</v>
      </c>
      <c r="O10105">
        <v>0</v>
      </c>
      <c r="P10105">
        <v>49</v>
      </c>
      <c r="Q10105">
        <v>0</v>
      </c>
      <c r="R10105">
        <v>0</v>
      </c>
      <c r="S10105">
        <v>0</v>
      </c>
      <c r="T10105">
        <v>53.614167000000002</v>
      </c>
      <c r="U10105">
        <v>0</v>
      </c>
    </row>
    <row r="10106" spans="1:21" x14ac:dyDescent="0.25">
      <c r="A10106" t="s">
        <v>37815</v>
      </c>
      <c r="B10106">
        <v>1</v>
      </c>
      <c r="C10106" t="s">
        <v>79</v>
      </c>
      <c r="D10106" t="s">
        <v>117</v>
      </c>
      <c r="E10106" t="s">
        <v>37816</v>
      </c>
      <c r="F10106" t="s">
        <v>140</v>
      </c>
      <c r="G10106" t="s">
        <v>72</v>
      </c>
      <c r="H10106" t="s">
        <v>168</v>
      </c>
      <c r="I10106" t="s">
        <v>22</v>
      </c>
      <c r="J10106" t="s">
        <v>141</v>
      </c>
      <c r="K10106" t="s">
        <v>37817</v>
      </c>
      <c r="L10106" t="s">
        <v>37818</v>
      </c>
      <c r="M10106">
        <v>8.6111109999999994E-3</v>
      </c>
      <c r="N10106">
        <v>0</v>
      </c>
      <c r="O10106">
        <v>0</v>
      </c>
      <c r="P10106">
        <v>1</v>
      </c>
      <c r="Q10106">
        <v>147</v>
      </c>
      <c r="R10106">
        <v>0</v>
      </c>
      <c r="S10106">
        <v>0</v>
      </c>
      <c r="T10106">
        <v>8.6110000000000006E-3</v>
      </c>
      <c r="U10106">
        <v>1.265833</v>
      </c>
    </row>
    <row r="10107" spans="1:21" x14ac:dyDescent="0.25">
      <c r="A10107" t="s">
        <v>37819</v>
      </c>
      <c r="B10107">
        <v>1</v>
      </c>
      <c r="C10107" t="s">
        <v>79</v>
      </c>
      <c r="D10107" t="s">
        <v>117</v>
      </c>
      <c r="E10107" t="s">
        <v>37816</v>
      </c>
      <c r="F10107" t="s">
        <v>140</v>
      </c>
      <c r="G10107" t="s">
        <v>72</v>
      </c>
      <c r="H10107" t="s">
        <v>168</v>
      </c>
      <c r="I10107" t="s">
        <v>22</v>
      </c>
      <c r="J10107" t="s">
        <v>141</v>
      </c>
      <c r="K10107" t="s">
        <v>37820</v>
      </c>
      <c r="L10107" t="s">
        <v>37821</v>
      </c>
      <c r="M10107">
        <v>1.3888888E-2</v>
      </c>
      <c r="N10107">
        <v>0</v>
      </c>
      <c r="O10107">
        <v>0</v>
      </c>
      <c r="P10107">
        <v>29</v>
      </c>
      <c r="Q10107">
        <v>8</v>
      </c>
      <c r="R10107">
        <v>0</v>
      </c>
      <c r="S10107">
        <v>0</v>
      </c>
      <c r="T10107">
        <v>0.40277800000000002</v>
      </c>
      <c r="U10107">
        <v>0.111111</v>
      </c>
    </row>
    <row r="10108" spans="1:21" x14ac:dyDescent="0.25">
      <c r="A10108" t="s">
        <v>37822</v>
      </c>
      <c r="B10108">
        <v>1</v>
      </c>
      <c r="C10108" t="s">
        <v>78</v>
      </c>
      <c r="D10108" t="s">
        <v>105</v>
      </c>
      <c r="E10108" t="s">
        <v>37823</v>
      </c>
      <c r="F10108" t="s">
        <v>4991</v>
      </c>
      <c r="G10108" t="s">
        <v>71</v>
      </c>
      <c r="H10108" t="s">
        <v>129</v>
      </c>
      <c r="I10108" t="s">
        <v>22</v>
      </c>
      <c r="J10108" t="s">
        <v>141</v>
      </c>
      <c r="K10108" t="s">
        <v>37824</v>
      </c>
      <c r="L10108" t="s">
        <v>37825</v>
      </c>
      <c r="M10108">
        <v>1.6144444440000001</v>
      </c>
      <c r="N10108">
        <v>0</v>
      </c>
      <c r="O10108">
        <v>1</v>
      </c>
      <c r="P10108">
        <v>0</v>
      </c>
      <c r="Q10108">
        <v>0</v>
      </c>
      <c r="R10108">
        <v>0</v>
      </c>
      <c r="S10108">
        <v>1.614444</v>
      </c>
      <c r="T10108">
        <v>0</v>
      </c>
      <c r="U10108">
        <v>0</v>
      </c>
    </row>
    <row r="10109" spans="1:21" x14ac:dyDescent="0.25">
      <c r="A10109" t="s">
        <v>37826</v>
      </c>
      <c r="B10109">
        <v>1</v>
      </c>
      <c r="C10109" t="s">
        <v>78</v>
      </c>
      <c r="D10109" t="s">
        <v>91</v>
      </c>
      <c r="E10109" t="s">
        <v>37827</v>
      </c>
      <c r="F10109" t="s">
        <v>5829</v>
      </c>
      <c r="G10109" t="s">
        <v>72</v>
      </c>
      <c r="H10109" t="s">
        <v>129</v>
      </c>
      <c r="I10109" t="s">
        <v>22</v>
      </c>
      <c r="J10109" t="s">
        <v>141</v>
      </c>
      <c r="K10109" t="s">
        <v>37828</v>
      </c>
      <c r="L10109" t="s">
        <v>37829</v>
      </c>
      <c r="M10109">
        <v>0.90555555499999996</v>
      </c>
      <c r="N10109">
        <v>0</v>
      </c>
      <c r="O10109">
        <v>0</v>
      </c>
      <c r="P10109">
        <v>1</v>
      </c>
      <c r="Q10109">
        <v>90</v>
      </c>
      <c r="R10109">
        <v>0</v>
      </c>
      <c r="S10109">
        <v>0</v>
      </c>
      <c r="T10109">
        <v>0.90555600000000003</v>
      </c>
      <c r="U10109">
        <v>81.5</v>
      </c>
    </row>
    <row r="10110" spans="1:21" x14ac:dyDescent="0.25">
      <c r="A10110" t="s">
        <v>37830</v>
      </c>
      <c r="B10110">
        <v>1</v>
      </c>
      <c r="C10110" t="s">
        <v>78</v>
      </c>
      <c r="D10110" t="s">
        <v>91</v>
      </c>
      <c r="E10110" t="s">
        <v>37831</v>
      </c>
      <c r="F10110" t="s">
        <v>5012</v>
      </c>
      <c r="G10110" t="s">
        <v>72</v>
      </c>
      <c r="H10110" t="s">
        <v>129</v>
      </c>
      <c r="I10110" t="s">
        <v>22</v>
      </c>
      <c r="J10110" t="s">
        <v>141</v>
      </c>
      <c r="K10110" t="s">
        <v>37832</v>
      </c>
      <c r="L10110" t="s">
        <v>37833</v>
      </c>
      <c r="M10110">
        <v>1.9616666659999999</v>
      </c>
      <c r="N10110">
        <v>0</v>
      </c>
      <c r="O10110">
        <v>7</v>
      </c>
      <c r="P10110">
        <v>1</v>
      </c>
      <c r="Q10110">
        <v>81</v>
      </c>
      <c r="R10110">
        <v>0</v>
      </c>
      <c r="S10110">
        <v>13.731667</v>
      </c>
      <c r="T10110">
        <v>1.961667</v>
      </c>
      <c r="U10110">
        <v>158.89500000000001</v>
      </c>
    </row>
    <row r="10111" spans="1:21" x14ac:dyDescent="0.25">
      <c r="A10111" t="s">
        <v>37834</v>
      </c>
      <c r="B10111">
        <v>1</v>
      </c>
      <c r="C10111" t="s">
        <v>78</v>
      </c>
      <c r="D10111" t="s">
        <v>91</v>
      </c>
      <c r="E10111" t="s">
        <v>37835</v>
      </c>
      <c r="F10111" t="s">
        <v>5012</v>
      </c>
      <c r="G10111" t="s">
        <v>72</v>
      </c>
      <c r="H10111" t="s">
        <v>129</v>
      </c>
      <c r="I10111" t="s">
        <v>22</v>
      </c>
      <c r="J10111" t="s">
        <v>141</v>
      </c>
      <c r="K10111" t="s">
        <v>37836</v>
      </c>
      <c r="L10111" t="s">
        <v>37837</v>
      </c>
      <c r="M10111">
        <v>1.263055555</v>
      </c>
      <c r="N10111">
        <v>0</v>
      </c>
      <c r="O10111">
        <v>0</v>
      </c>
      <c r="P10111">
        <v>1</v>
      </c>
      <c r="Q10111">
        <v>86</v>
      </c>
      <c r="R10111">
        <v>0</v>
      </c>
      <c r="S10111">
        <v>0</v>
      </c>
      <c r="T10111">
        <v>1.263056</v>
      </c>
      <c r="U10111">
        <v>108.622778</v>
      </c>
    </row>
    <row r="10112" spans="1:21" x14ac:dyDescent="0.25">
      <c r="A10112" t="s">
        <v>37838</v>
      </c>
      <c r="B10112">
        <v>1</v>
      </c>
      <c r="C10112" t="s">
        <v>78</v>
      </c>
      <c r="D10112" t="s">
        <v>98</v>
      </c>
      <c r="E10112" t="s">
        <v>37402</v>
      </c>
      <c r="F10112" t="s">
        <v>4986</v>
      </c>
      <c r="G10112" t="s">
        <v>71</v>
      </c>
      <c r="H10112" t="s">
        <v>129</v>
      </c>
      <c r="I10112" t="s">
        <v>22</v>
      </c>
      <c r="J10112" t="s">
        <v>141</v>
      </c>
      <c r="K10112" t="s">
        <v>37839</v>
      </c>
      <c r="L10112" t="s">
        <v>37840</v>
      </c>
      <c r="M10112">
        <v>2.1786111109999999</v>
      </c>
      <c r="N10112">
        <v>0</v>
      </c>
      <c r="O10112">
        <v>8</v>
      </c>
      <c r="P10112">
        <v>0</v>
      </c>
      <c r="Q10112">
        <v>0</v>
      </c>
      <c r="R10112">
        <v>0</v>
      </c>
      <c r="S10112">
        <v>17.428889000000002</v>
      </c>
      <c r="T10112">
        <v>0</v>
      </c>
      <c r="U10112">
        <v>0</v>
      </c>
    </row>
    <row r="10113" spans="1:21" x14ac:dyDescent="0.25">
      <c r="A10113" t="s">
        <v>37841</v>
      </c>
      <c r="B10113">
        <v>1</v>
      </c>
      <c r="C10113" t="s">
        <v>78</v>
      </c>
      <c r="D10113" t="s">
        <v>98</v>
      </c>
      <c r="E10113" t="s">
        <v>37842</v>
      </c>
      <c r="F10113" t="s">
        <v>5012</v>
      </c>
      <c r="G10113" t="s">
        <v>72</v>
      </c>
      <c r="H10113" t="s">
        <v>129</v>
      </c>
      <c r="I10113" t="s">
        <v>22</v>
      </c>
      <c r="J10113" t="s">
        <v>141</v>
      </c>
      <c r="K10113" t="s">
        <v>37843</v>
      </c>
      <c r="L10113" t="s">
        <v>37844</v>
      </c>
      <c r="M10113">
        <v>1.7050000000000001</v>
      </c>
      <c r="N10113">
        <v>0</v>
      </c>
      <c r="O10113">
        <v>29</v>
      </c>
      <c r="P10113">
        <v>2</v>
      </c>
      <c r="Q10113">
        <v>0</v>
      </c>
      <c r="R10113">
        <v>0</v>
      </c>
      <c r="S10113">
        <v>49.445</v>
      </c>
      <c r="T10113">
        <v>3.41</v>
      </c>
      <c r="U10113">
        <v>0</v>
      </c>
    </row>
    <row r="10114" spans="1:21" x14ac:dyDescent="0.25">
      <c r="A10114" t="s">
        <v>37845</v>
      </c>
      <c r="B10114">
        <v>1</v>
      </c>
      <c r="C10114" t="s">
        <v>78</v>
      </c>
      <c r="D10114" t="s">
        <v>98</v>
      </c>
      <c r="E10114" t="s">
        <v>5401</v>
      </c>
      <c r="F10114" t="s">
        <v>140</v>
      </c>
      <c r="G10114" t="s">
        <v>72</v>
      </c>
      <c r="H10114" t="s">
        <v>129</v>
      </c>
      <c r="I10114" t="s">
        <v>22</v>
      </c>
      <c r="J10114" t="s">
        <v>141</v>
      </c>
      <c r="K10114" t="s">
        <v>37846</v>
      </c>
      <c r="L10114" t="s">
        <v>37847</v>
      </c>
      <c r="M10114">
        <v>0.48472222199999998</v>
      </c>
      <c r="N10114">
        <v>0</v>
      </c>
      <c r="O10114">
        <v>100</v>
      </c>
      <c r="P10114">
        <v>13</v>
      </c>
      <c r="Q10114">
        <v>1</v>
      </c>
      <c r="R10114">
        <v>0</v>
      </c>
      <c r="S10114">
        <v>48.472222000000002</v>
      </c>
      <c r="T10114">
        <v>6.3013890000000004</v>
      </c>
      <c r="U10114">
        <v>0.48472199999999999</v>
      </c>
    </row>
    <row r="10115" spans="1:21" x14ac:dyDescent="0.25">
      <c r="A10115" t="s">
        <v>37848</v>
      </c>
      <c r="B10115">
        <v>1</v>
      </c>
      <c r="C10115" t="s">
        <v>79</v>
      </c>
      <c r="D10115" t="s">
        <v>112</v>
      </c>
      <c r="E10115" t="s">
        <v>37849</v>
      </c>
      <c r="F10115" t="s">
        <v>3423</v>
      </c>
      <c r="G10115" t="s">
        <v>72</v>
      </c>
      <c r="H10115" t="s">
        <v>129</v>
      </c>
      <c r="I10115" t="s">
        <v>22</v>
      </c>
      <c r="J10115" t="s">
        <v>141</v>
      </c>
      <c r="K10115" t="s">
        <v>37850</v>
      </c>
      <c r="L10115" t="s">
        <v>37851</v>
      </c>
      <c r="M10115">
        <v>1.8077777770000001</v>
      </c>
      <c r="N10115">
        <v>0</v>
      </c>
      <c r="O10115">
        <v>0</v>
      </c>
      <c r="P10115">
        <v>1</v>
      </c>
      <c r="Q10115">
        <v>50</v>
      </c>
      <c r="R10115">
        <v>0</v>
      </c>
      <c r="S10115">
        <v>0</v>
      </c>
      <c r="T10115">
        <v>1.8077780000000001</v>
      </c>
      <c r="U10115">
        <v>90.388889000000006</v>
      </c>
    </row>
    <row r="10116" spans="1:21" x14ac:dyDescent="0.25">
      <c r="A10116" t="s">
        <v>37852</v>
      </c>
      <c r="B10116">
        <v>1</v>
      </c>
      <c r="C10116" t="s">
        <v>79</v>
      </c>
      <c r="D10116" t="s">
        <v>112</v>
      </c>
      <c r="E10116" t="s">
        <v>37853</v>
      </c>
      <c r="F10116" t="s">
        <v>4986</v>
      </c>
      <c r="G10116" t="s">
        <v>71</v>
      </c>
      <c r="H10116" t="s">
        <v>129</v>
      </c>
      <c r="I10116" t="s">
        <v>22</v>
      </c>
      <c r="J10116" t="s">
        <v>141</v>
      </c>
      <c r="K10116" t="s">
        <v>37854</v>
      </c>
      <c r="L10116" t="s">
        <v>37855</v>
      </c>
      <c r="M10116">
        <v>0.90194444399999996</v>
      </c>
      <c r="N10116">
        <v>0</v>
      </c>
      <c r="O10116">
        <v>0</v>
      </c>
      <c r="P10116">
        <v>0</v>
      </c>
      <c r="Q10116">
        <v>18</v>
      </c>
      <c r="R10116">
        <v>0</v>
      </c>
      <c r="S10116">
        <v>0</v>
      </c>
      <c r="T10116">
        <v>0</v>
      </c>
      <c r="U10116">
        <v>16.234999999999999</v>
      </c>
    </row>
    <row r="10117" spans="1:21" x14ac:dyDescent="0.25">
      <c r="A10117" t="s">
        <v>37856</v>
      </c>
      <c r="B10117">
        <v>1</v>
      </c>
      <c r="C10117" t="s">
        <v>79</v>
      </c>
      <c r="D10117" t="s">
        <v>112</v>
      </c>
      <c r="E10117" t="s">
        <v>37857</v>
      </c>
      <c r="F10117" t="s">
        <v>4986</v>
      </c>
      <c r="G10117" t="s">
        <v>71</v>
      </c>
      <c r="H10117" t="s">
        <v>129</v>
      </c>
      <c r="I10117" t="s">
        <v>22</v>
      </c>
      <c r="J10117" t="s">
        <v>141</v>
      </c>
      <c r="K10117" t="s">
        <v>37858</v>
      </c>
      <c r="L10117" t="s">
        <v>37427</v>
      </c>
      <c r="M10117">
        <v>3.840833333</v>
      </c>
      <c r="N10117">
        <v>0</v>
      </c>
      <c r="O10117">
        <v>0</v>
      </c>
      <c r="P10117">
        <v>0</v>
      </c>
      <c r="Q10117">
        <v>86</v>
      </c>
      <c r="R10117">
        <v>0</v>
      </c>
      <c r="S10117">
        <v>0</v>
      </c>
      <c r="T10117">
        <v>0</v>
      </c>
      <c r="U10117">
        <v>330.311667</v>
      </c>
    </row>
    <row r="10118" spans="1:21" x14ac:dyDescent="0.25">
      <c r="A10118" t="s">
        <v>37859</v>
      </c>
      <c r="B10118">
        <v>1</v>
      </c>
      <c r="C10118" t="s">
        <v>78</v>
      </c>
      <c r="D10118" t="s">
        <v>91</v>
      </c>
      <c r="E10118" t="s">
        <v>37860</v>
      </c>
      <c r="F10118" t="s">
        <v>5012</v>
      </c>
      <c r="G10118" t="s">
        <v>72</v>
      </c>
      <c r="H10118" t="s">
        <v>129</v>
      </c>
      <c r="I10118" t="s">
        <v>22</v>
      </c>
      <c r="J10118" t="s">
        <v>141</v>
      </c>
      <c r="K10118" t="s">
        <v>37861</v>
      </c>
      <c r="L10118" t="s">
        <v>37862</v>
      </c>
      <c r="M10118">
        <v>1.1825000000000001</v>
      </c>
      <c r="N10118">
        <v>0</v>
      </c>
      <c r="O10118">
        <v>0</v>
      </c>
      <c r="P10118">
        <v>1</v>
      </c>
      <c r="Q10118">
        <v>48</v>
      </c>
      <c r="R10118">
        <v>0</v>
      </c>
      <c r="S10118">
        <v>0</v>
      </c>
      <c r="T10118">
        <v>1.1825000000000001</v>
      </c>
      <c r="U10118">
        <v>56.76</v>
      </c>
    </row>
    <row r="10119" spans="1:21" x14ac:dyDescent="0.25">
      <c r="A10119" t="s">
        <v>37863</v>
      </c>
      <c r="B10119">
        <v>1</v>
      </c>
      <c r="C10119" t="s">
        <v>78</v>
      </c>
      <c r="D10119" t="s">
        <v>103</v>
      </c>
      <c r="E10119" t="s">
        <v>37864</v>
      </c>
      <c r="F10119" t="s">
        <v>4991</v>
      </c>
      <c r="G10119" t="s">
        <v>71</v>
      </c>
      <c r="H10119" t="s">
        <v>129</v>
      </c>
      <c r="I10119" t="s">
        <v>22</v>
      </c>
      <c r="J10119" t="s">
        <v>141</v>
      </c>
      <c r="K10119" t="s">
        <v>37865</v>
      </c>
      <c r="L10119" t="s">
        <v>37866</v>
      </c>
      <c r="M10119">
        <v>2.6091666660000001</v>
      </c>
      <c r="N10119">
        <v>0</v>
      </c>
      <c r="O10119">
        <v>0</v>
      </c>
      <c r="P10119">
        <v>0</v>
      </c>
      <c r="Q10119">
        <v>1</v>
      </c>
      <c r="R10119">
        <v>0</v>
      </c>
      <c r="S10119">
        <v>0</v>
      </c>
      <c r="T10119">
        <v>0</v>
      </c>
      <c r="U10119">
        <v>2.6091669999999998</v>
      </c>
    </row>
    <row r="10120" spans="1:21" x14ac:dyDescent="0.25">
      <c r="A10120" t="s">
        <v>37867</v>
      </c>
      <c r="B10120">
        <v>1</v>
      </c>
      <c r="C10120" t="s">
        <v>78</v>
      </c>
      <c r="D10120" t="s">
        <v>90</v>
      </c>
      <c r="E10120" t="s">
        <v>37868</v>
      </c>
      <c r="F10120" t="s">
        <v>4991</v>
      </c>
      <c r="G10120" t="s">
        <v>71</v>
      </c>
      <c r="H10120" t="s">
        <v>129</v>
      </c>
      <c r="I10120" t="s">
        <v>22</v>
      </c>
      <c r="J10120" t="s">
        <v>141</v>
      </c>
      <c r="K10120" t="s">
        <v>37869</v>
      </c>
      <c r="L10120" t="s">
        <v>37870</v>
      </c>
      <c r="M10120">
        <v>4.664722222</v>
      </c>
      <c r="N10120">
        <v>0</v>
      </c>
      <c r="O10120">
        <v>0</v>
      </c>
      <c r="P10120">
        <v>0</v>
      </c>
      <c r="Q10120">
        <v>1</v>
      </c>
      <c r="R10120">
        <v>0</v>
      </c>
      <c r="S10120">
        <v>0</v>
      </c>
      <c r="T10120">
        <v>0</v>
      </c>
      <c r="U10120">
        <v>4.6647220000000003</v>
      </c>
    </row>
    <row r="10121" spans="1:21" x14ac:dyDescent="0.25">
      <c r="A10121" t="s">
        <v>37871</v>
      </c>
      <c r="B10121">
        <v>1</v>
      </c>
      <c r="C10121" t="s">
        <v>79</v>
      </c>
      <c r="D10121" t="s">
        <v>125</v>
      </c>
      <c r="E10121" t="s">
        <v>37632</v>
      </c>
      <c r="F10121" t="s">
        <v>140</v>
      </c>
      <c r="G10121" t="s">
        <v>72</v>
      </c>
      <c r="H10121" t="s">
        <v>129</v>
      </c>
      <c r="I10121" t="s">
        <v>22</v>
      </c>
      <c r="J10121" t="s">
        <v>141</v>
      </c>
      <c r="K10121" t="s">
        <v>37872</v>
      </c>
      <c r="L10121" t="s">
        <v>37873</v>
      </c>
      <c r="M10121">
        <v>2.0236111110000001</v>
      </c>
      <c r="N10121">
        <v>0</v>
      </c>
      <c r="O10121">
        <v>0</v>
      </c>
      <c r="P10121">
        <v>4</v>
      </c>
      <c r="Q10121">
        <v>139</v>
      </c>
      <c r="R10121">
        <v>0</v>
      </c>
      <c r="S10121">
        <v>0</v>
      </c>
      <c r="T10121">
        <v>8.0944439999999993</v>
      </c>
      <c r="U10121">
        <v>281.28194400000001</v>
      </c>
    </row>
    <row r="10122" spans="1:21" x14ac:dyDescent="0.25">
      <c r="A10122" t="s">
        <v>37874</v>
      </c>
      <c r="B10122">
        <v>1</v>
      </c>
      <c r="C10122" t="s">
        <v>78</v>
      </c>
      <c r="D10122" t="s">
        <v>107</v>
      </c>
      <c r="E10122" t="s">
        <v>37875</v>
      </c>
      <c r="F10122" t="s">
        <v>177</v>
      </c>
      <c r="G10122" t="s">
        <v>71</v>
      </c>
      <c r="H10122" t="s">
        <v>129</v>
      </c>
      <c r="I10122" t="s">
        <v>22</v>
      </c>
      <c r="J10122" t="s">
        <v>130</v>
      </c>
      <c r="K10122" t="s">
        <v>37876</v>
      </c>
      <c r="L10122" t="s">
        <v>37877</v>
      </c>
      <c r="M10122">
        <v>3.0927777769999998</v>
      </c>
      <c r="N10122">
        <v>0</v>
      </c>
      <c r="O10122">
        <v>0</v>
      </c>
      <c r="P10122">
        <v>1</v>
      </c>
      <c r="Q10122">
        <v>0</v>
      </c>
      <c r="R10122">
        <v>0</v>
      </c>
      <c r="S10122">
        <v>0</v>
      </c>
      <c r="T10122">
        <v>3.092778</v>
      </c>
      <c r="U10122">
        <v>0</v>
      </c>
    </row>
    <row r="10123" spans="1:21" x14ac:dyDescent="0.25">
      <c r="A10123" t="s">
        <v>37878</v>
      </c>
      <c r="B10123">
        <v>1</v>
      </c>
      <c r="C10123" t="s">
        <v>78</v>
      </c>
      <c r="D10123" t="s">
        <v>93</v>
      </c>
      <c r="E10123" t="s">
        <v>37879</v>
      </c>
      <c r="F10123" t="s">
        <v>5417</v>
      </c>
      <c r="G10123" t="s">
        <v>71</v>
      </c>
      <c r="H10123" t="s">
        <v>129</v>
      </c>
      <c r="I10123" t="s">
        <v>22</v>
      </c>
      <c r="J10123" t="s">
        <v>141</v>
      </c>
      <c r="K10123" t="s">
        <v>37880</v>
      </c>
      <c r="L10123" t="s">
        <v>37881</v>
      </c>
      <c r="M10123">
        <v>1.237222222</v>
      </c>
      <c r="N10123">
        <v>0</v>
      </c>
      <c r="O10123">
        <v>6</v>
      </c>
      <c r="P10123">
        <v>0</v>
      </c>
      <c r="Q10123">
        <v>0</v>
      </c>
      <c r="R10123">
        <v>0</v>
      </c>
      <c r="S10123">
        <v>7.4233330000000004</v>
      </c>
      <c r="T10123">
        <v>0</v>
      </c>
      <c r="U10123">
        <v>0</v>
      </c>
    </row>
    <row r="10124" spans="1:21" x14ac:dyDescent="0.25">
      <c r="A10124" t="s">
        <v>37882</v>
      </c>
      <c r="B10124">
        <v>1</v>
      </c>
      <c r="C10124" t="s">
        <v>78</v>
      </c>
      <c r="D10124" t="s">
        <v>95</v>
      </c>
      <c r="E10124" t="s">
        <v>37883</v>
      </c>
      <c r="F10124" t="s">
        <v>5070</v>
      </c>
      <c r="G10124" t="s">
        <v>71</v>
      </c>
      <c r="H10124" t="s">
        <v>129</v>
      </c>
      <c r="I10124" t="s">
        <v>22</v>
      </c>
      <c r="J10124" t="s">
        <v>141</v>
      </c>
      <c r="K10124" t="s">
        <v>37884</v>
      </c>
      <c r="L10124" t="s">
        <v>37885</v>
      </c>
      <c r="M10124">
        <v>7.4024999999999999</v>
      </c>
      <c r="N10124">
        <v>0</v>
      </c>
      <c r="O10124">
        <v>0</v>
      </c>
      <c r="P10124">
        <v>0</v>
      </c>
      <c r="Q10124">
        <v>1</v>
      </c>
      <c r="R10124">
        <v>0</v>
      </c>
      <c r="S10124">
        <v>0</v>
      </c>
      <c r="T10124">
        <v>0</v>
      </c>
      <c r="U10124">
        <v>7.4024999999999999</v>
      </c>
    </row>
    <row r="10125" spans="1:21" x14ac:dyDescent="0.25">
      <c r="A10125" t="s">
        <v>37886</v>
      </c>
      <c r="B10125">
        <v>1</v>
      </c>
      <c r="C10125" t="s">
        <v>78</v>
      </c>
      <c r="D10125" t="s">
        <v>102</v>
      </c>
      <c r="E10125" t="s">
        <v>17649</v>
      </c>
      <c r="F10125" t="s">
        <v>140</v>
      </c>
      <c r="G10125" t="s">
        <v>72</v>
      </c>
      <c r="H10125" t="s">
        <v>129</v>
      </c>
      <c r="I10125" t="s">
        <v>22</v>
      </c>
      <c r="J10125" t="s">
        <v>141</v>
      </c>
      <c r="K10125" t="s">
        <v>37887</v>
      </c>
      <c r="L10125" t="s">
        <v>37888</v>
      </c>
      <c r="M10125">
        <v>1.6033333329999999</v>
      </c>
      <c r="N10125">
        <v>15</v>
      </c>
      <c r="O10125">
        <v>9</v>
      </c>
      <c r="P10125">
        <v>0</v>
      </c>
      <c r="Q10125">
        <v>10</v>
      </c>
      <c r="R10125">
        <v>24.05</v>
      </c>
      <c r="S10125">
        <v>14.43</v>
      </c>
      <c r="T10125">
        <v>0</v>
      </c>
      <c r="U10125">
        <v>16.033332999999999</v>
      </c>
    </row>
    <row r="10126" spans="1:21" x14ac:dyDescent="0.25">
      <c r="A10126" t="s">
        <v>37889</v>
      </c>
      <c r="B10126">
        <v>1</v>
      </c>
      <c r="C10126" t="s">
        <v>78</v>
      </c>
      <c r="D10126" t="s">
        <v>96</v>
      </c>
      <c r="E10126" t="s">
        <v>37890</v>
      </c>
      <c r="F10126" t="s">
        <v>4991</v>
      </c>
      <c r="G10126" t="s">
        <v>71</v>
      </c>
      <c r="H10126" t="s">
        <v>129</v>
      </c>
      <c r="I10126" t="s">
        <v>22</v>
      </c>
      <c r="J10126" t="s">
        <v>141</v>
      </c>
      <c r="K10126" t="s">
        <v>37891</v>
      </c>
      <c r="L10126" t="s">
        <v>37892</v>
      </c>
      <c r="M10126">
        <v>6.4516666660000004</v>
      </c>
      <c r="N10126">
        <v>0</v>
      </c>
      <c r="O10126">
        <v>4</v>
      </c>
      <c r="P10126">
        <v>0</v>
      </c>
      <c r="Q10126">
        <v>0</v>
      </c>
      <c r="R10126">
        <v>0</v>
      </c>
      <c r="S10126">
        <v>25.806667000000001</v>
      </c>
      <c r="T10126">
        <v>0</v>
      </c>
      <c r="U10126">
        <v>0</v>
      </c>
    </row>
    <row r="10127" spans="1:21" x14ac:dyDescent="0.25">
      <c r="A10127" t="s">
        <v>37893</v>
      </c>
      <c r="B10127">
        <v>1</v>
      </c>
      <c r="C10127" t="s">
        <v>78</v>
      </c>
      <c r="D10127" t="s">
        <v>90</v>
      </c>
      <c r="E10127" t="s">
        <v>37894</v>
      </c>
      <c r="F10127" t="s">
        <v>5012</v>
      </c>
      <c r="G10127" t="s">
        <v>72</v>
      </c>
      <c r="H10127" t="s">
        <v>129</v>
      </c>
      <c r="I10127" t="s">
        <v>22</v>
      </c>
      <c r="J10127" t="s">
        <v>141</v>
      </c>
      <c r="K10127" t="s">
        <v>37895</v>
      </c>
      <c r="L10127" t="s">
        <v>37896</v>
      </c>
      <c r="M10127">
        <v>0.76277777700000005</v>
      </c>
      <c r="N10127">
        <v>0</v>
      </c>
      <c r="O10127">
        <v>0</v>
      </c>
      <c r="P10127">
        <v>1</v>
      </c>
      <c r="Q10127">
        <v>58</v>
      </c>
      <c r="R10127">
        <v>0</v>
      </c>
      <c r="S10127">
        <v>0</v>
      </c>
      <c r="T10127">
        <v>0.76277799999999996</v>
      </c>
      <c r="U10127">
        <v>44.241110999999997</v>
      </c>
    </row>
    <row r="10128" spans="1:21" x14ac:dyDescent="0.25">
      <c r="A10128" t="s">
        <v>37897</v>
      </c>
      <c r="B10128">
        <v>1</v>
      </c>
      <c r="C10128" t="s">
        <v>78</v>
      </c>
      <c r="D10128" t="s">
        <v>90</v>
      </c>
      <c r="E10128" t="s">
        <v>37898</v>
      </c>
      <c r="F10128" t="s">
        <v>4991</v>
      </c>
      <c r="G10128" t="s">
        <v>71</v>
      </c>
      <c r="H10128" t="s">
        <v>129</v>
      </c>
      <c r="I10128" t="s">
        <v>22</v>
      </c>
      <c r="J10128" t="s">
        <v>141</v>
      </c>
      <c r="K10128" t="s">
        <v>37899</v>
      </c>
      <c r="L10128" t="s">
        <v>37900</v>
      </c>
      <c r="M10128">
        <v>3.5166666659999999</v>
      </c>
      <c r="N10128">
        <v>0</v>
      </c>
      <c r="O10128">
        <v>0</v>
      </c>
      <c r="P10128">
        <v>0</v>
      </c>
      <c r="Q10128">
        <v>1</v>
      </c>
      <c r="R10128">
        <v>0</v>
      </c>
      <c r="S10128">
        <v>0</v>
      </c>
      <c r="T10128">
        <v>0</v>
      </c>
      <c r="U10128">
        <v>3.516667</v>
      </c>
    </row>
    <row r="10129" spans="1:21" x14ac:dyDescent="0.25">
      <c r="A10129" t="s">
        <v>37901</v>
      </c>
      <c r="B10129">
        <v>1</v>
      </c>
      <c r="C10129" t="s">
        <v>78</v>
      </c>
      <c r="D10129" t="s">
        <v>90</v>
      </c>
      <c r="E10129" t="s">
        <v>37902</v>
      </c>
      <c r="F10129" t="s">
        <v>5012</v>
      </c>
      <c r="G10129" t="s">
        <v>72</v>
      </c>
      <c r="H10129" t="s">
        <v>129</v>
      </c>
      <c r="I10129" t="s">
        <v>22</v>
      </c>
      <c r="J10129" t="s">
        <v>141</v>
      </c>
      <c r="K10129" t="s">
        <v>37903</v>
      </c>
      <c r="L10129" t="s">
        <v>37904</v>
      </c>
      <c r="M10129">
        <v>2.3547222219999999</v>
      </c>
      <c r="N10129">
        <v>0</v>
      </c>
      <c r="O10129">
        <v>0</v>
      </c>
      <c r="P10129">
        <v>1</v>
      </c>
      <c r="Q10129">
        <v>132</v>
      </c>
      <c r="R10129">
        <v>0</v>
      </c>
      <c r="S10129">
        <v>0</v>
      </c>
      <c r="T10129">
        <v>2.3547220000000002</v>
      </c>
      <c r="U10129">
        <v>310.82333299999999</v>
      </c>
    </row>
    <row r="10130" spans="1:21" x14ac:dyDescent="0.25">
      <c r="A10130" t="s">
        <v>37905</v>
      </c>
      <c r="B10130">
        <v>1</v>
      </c>
      <c r="C10130" t="s">
        <v>78</v>
      </c>
      <c r="D10130" t="s">
        <v>90</v>
      </c>
      <c r="E10130" t="s">
        <v>37902</v>
      </c>
      <c r="F10130" t="s">
        <v>5012</v>
      </c>
      <c r="G10130" t="s">
        <v>72</v>
      </c>
      <c r="H10130" t="s">
        <v>129</v>
      </c>
      <c r="I10130" t="s">
        <v>22</v>
      </c>
      <c r="J10130" t="s">
        <v>141</v>
      </c>
      <c r="K10130" t="s">
        <v>37906</v>
      </c>
      <c r="L10130" t="s">
        <v>37907</v>
      </c>
      <c r="M10130">
        <v>0.94499999999999995</v>
      </c>
      <c r="N10130">
        <v>0</v>
      </c>
      <c r="O10130">
        <v>0</v>
      </c>
      <c r="P10130">
        <v>1</v>
      </c>
      <c r="Q10130">
        <v>132</v>
      </c>
      <c r="R10130">
        <v>0</v>
      </c>
      <c r="S10130">
        <v>0</v>
      </c>
      <c r="T10130">
        <v>0.94499999999999995</v>
      </c>
      <c r="U10130">
        <v>124.74</v>
      </c>
    </row>
    <row r="10131" spans="1:21" x14ac:dyDescent="0.25">
      <c r="A10131" t="s">
        <v>37908</v>
      </c>
      <c r="B10131">
        <v>1</v>
      </c>
      <c r="C10131" t="s">
        <v>78</v>
      </c>
      <c r="D10131" t="s">
        <v>96</v>
      </c>
      <c r="E10131" t="s">
        <v>37909</v>
      </c>
      <c r="F10131" t="s">
        <v>4991</v>
      </c>
      <c r="G10131" t="s">
        <v>71</v>
      </c>
      <c r="H10131" t="s">
        <v>129</v>
      </c>
      <c r="I10131" t="s">
        <v>22</v>
      </c>
      <c r="J10131" t="s">
        <v>141</v>
      </c>
      <c r="K10131" t="s">
        <v>37910</v>
      </c>
      <c r="L10131" t="s">
        <v>37911</v>
      </c>
      <c r="M10131">
        <v>4.0125000000000002</v>
      </c>
      <c r="N10131">
        <v>0</v>
      </c>
      <c r="O10131">
        <v>1</v>
      </c>
      <c r="P10131">
        <v>0</v>
      </c>
      <c r="Q10131">
        <v>0</v>
      </c>
      <c r="R10131">
        <v>0</v>
      </c>
      <c r="S10131">
        <v>4.0125000000000002</v>
      </c>
      <c r="T10131">
        <v>0</v>
      </c>
      <c r="U10131">
        <v>0</v>
      </c>
    </row>
    <row r="10132" spans="1:21" x14ac:dyDescent="0.25">
      <c r="A10132" t="s">
        <v>37912</v>
      </c>
      <c r="B10132">
        <v>1</v>
      </c>
      <c r="C10132" t="s">
        <v>79</v>
      </c>
      <c r="D10132" t="s">
        <v>114</v>
      </c>
      <c r="E10132" t="s">
        <v>37913</v>
      </c>
      <c r="F10132" t="s">
        <v>4991</v>
      </c>
      <c r="G10132" t="s">
        <v>71</v>
      </c>
      <c r="H10132" t="s">
        <v>129</v>
      </c>
      <c r="I10132" t="s">
        <v>22</v>
      </c>
      <c r="J10132" t="s">
        <v>141</v>
      </c>
      <c r="K10132" t="s">
        <v>37914</v>
      </c>
      <c r="L10132" t="s">
        <v>37915</v>
      </c>
      <c r="M10132">
        <v>4.0244444440000002</v>
      </c>
      <c r="N10132">
        <v>0</v>
      </c>
      <c r="O10132">
        <v>0</v>
      </c>
      <c r="P10132">
        <v>0</v>
      </c>
      <c r="Q10132">
        <v>1</v>
      </c>
      <c r="R10132">
        <v>0</v>
      </c>
      <c r="S10132">
        <v>0</v>
      </c>
      <c r="T10132">
        <v>0</v>
      </c>
      <c r="U10132">
        <v>4.0244439999999999</v>
      </c>
    </row>
    <row r="10133" spans="1:21" x14ac:dyDescent="0.25">
      <c r="A10133" t="s">
        <v>37916</v>
      </c>
      <c r="B10133">
        <v>1</v>
      </c>
      <c r="C10133" t="s">
        <v>79</v>
      </c>
      <c r="D10133" t="s">
        <v>115</v>
      </c>
      <c r="E10133" t="s">
        <v>37917</v>
      </c>
      <c r="F10133" t="s">
        <v>5070</v>
      </c>
      <c r="G10133" t="s">
        <v>71</v>
      </c>
      <c r="H10133" t="s">
        <v>129</v>
      </c>
      <c r="I10133" t="s">
        <v>22</v>
      </c>
      <c r="J10133" t="s">
        <v>141</v>
      </c>
      <c r="K10133" t="s">
        <v>37918</v>
      </c>
      <c r="L10133" t="s">
        <v>37919</v>
      </c>
      <c r="M10133">
        <v>0.712777777</v>
      </c>
      <c r="N10133">
        <v>0</v>
      </c>
      <c r="O10133">
        <v>0</v>
      </c>
      <c r="P10133">
        <v>0</v>
      </c>
      <c r="Q10133">
        <v>1</v>
      </c>
      <c r="R10133">
        <v>0</v>
      </c>
      <c r="S10133">
        <v>0</v>
      </c>
      <c r="T10133">
        <v>0</v>
      </c>
      <c r="U10133">
        <v>0.71277800000000002</v>
      </c>
    </row>
    <row r="10134" spans="1:21" x14ac:dyDescent="0.25">
      <c r="A10134" t="s">
        <v>37920</v>
      </c>
      <c r="B10134">
        <v>1</v>
      </c>
      <c r="C10134" t="s">
        <v>78</v>
      </c>
      <c r="D10134" t="s">
        <v>105</v>
      </c>
      <c r="E10134" t="s">
        <v>37921</v>
      </c>
      <c r="F10134" t="s">
        <v>4986</v>
      </c>
      <c r="G10134" t="s">
        <v>71</v>
      </c>
      <c r="H10134" t="s">
        <v>129</v>
      </c>
      <c r="I10134" t="s">
        <v>22</v>
      </c>
      <c r="J10134" t="s">
        <v>141</v>
      </c>
      <c r="K10134" t="s">
        <v>37922</v>
      </c>
      <c r="L10134" t="s">
        <v>37923</v>
      </c>
      <c r="M10134">
        <v>3.8655555549999998</v>
      </c>
      <c r="N10134">
        <v>0</v>
      </c>
      <c r="O10134">
        <v>0</v>
      </c>
      <c r="P10134">
        <v>0</v>
      </c>
      <c r="Q10134">
        <v>11</v>
      </c>
      <c r="R10134">
        <v>0</v>
      </c>
      <c r="S10134">
        <v>0</v>
      </c>
      <c r="T10134">
        <v>0</v>
      </c>
      <c r="U10134">
        <v>42.521110999999998</v>
      </c>
    </row>
    <row r="10135" spans="1:21" x14ac:dyDescent="0.25">
      <c r="A10135" t="s">
        <v>37924</v>
      </c>
      <c r="B10135">
        <v>1</v>
      </c>
      <c r="C10135" t="s">
        <v>78</v>
      </c>
      <c r="D10135" t="s">
        <v>93</v>
      </c>
      <c r="E10135" t="s">
        <v>37925</v>
      </c>
      <c r="F10135" t="s">
        <v>2199</v>
      </c>
      <c r="G10135" t="s">
        <v>71</v>
      </c>
      <c r="H10135" t="s">
        <v>129</v>
      </c>
      <c r="I10135" t="s">
        <v>22</v>
      </c>
      <c r="J10135" t="s">
        <v>141</v>
      </c>
      <c r="K10135" t="s">
        <v>37926</v>
      </c>
      <c r="L10135" t="s">
        <v>37927</v>
      </c>
      <c r="M10135">
        <v>0.79583333300000003</v>
      </c>
      <c r="N10135">
        <v>0</v>
      </c>
      <c r="O10135">
        <v>4</v>
      </c>
      <c r="P10135">
        <v>0</v>
      </c>
      <c r="Q10135">
        <v>0</v>
      </c>
      <c r="R10135">
        <v>0</v>
      </c>
      <c r="S10135">
        <v>3.1833330000000002</v>
      </c>
      <c r="T10135">
        <v>0</v>
      </c>
      <c r="U10135">
        <v>0</v>
      </c>
    </row>
    <row r="10136" spans="1:21" x14ac:dyDescent="0.25">
      <c r="A10136" t="s">
        <v>37928</v>
      </c>
      <c r="B10136">
        <v>1</v>
      </c>
      <c r="C10136" t="s">
        <v>79</v>
      </c>
      <c r="D10136" t="s">
        <v>125</v>
      </c>
      <c r="E10136" t="s">
        <v>27547</v>
      </c>
      <c r="F10136" t="s">
        <v>128</v>
      </c>
      <c r="G10136" t="s">
        <v>72</v>
      </c>
      <c r="H10136" t="s">
        <v>129</v>
      </c>
      <c r="I10136" t="s">
        <v>22</v>
      </c>
      <c r="J10136" t="s">
        <v>130</v>
      </c>
      <c r="K10136" t="s">
        <v>37929</v>
      </c>
      <c r="L10136" t="s">
        <v>37930</v>
      </c>
      <c r="M10136">
        <v>6.1322222220000002</v>
      </c>
      <c r="N10136">
        <v>14</v>
      </c>
      <c r="O10136">
        <v>456</v>
      </c>
      <c r="P10136">
        <v>111</v>
      </c>
      <c r="Q10136">
        <v>179</v>
      </c>
      <c r="R10136">
        <v>85.851111000000003</v>
      </c>
      <c r="S10136">
        <v>2796.2933330000001</v>
      </c>
      <c r="T10136">
        <v>680.67666699999995</v>
      </c>
      <c r="U10136">
        <v>1097.667778</v>
      </c>
    </row>
    <row r="10137" spans="1:21" x14ac:dyDescent="0.25">
      <c r="A10137" t="s">
        <v>37931</v>
      </c>
      <c r="B10137">
        <v>1</v>
      </c>
      <c r="C10137" t="s">
        <v>79</v>
      </c>
      <c r="D10137" t="s">
        <v>125</v>
      </c>
      <c r="E10137" t="s">
        <v>27547</v>
      </c>
      <c r="F10137" t="s">
        <v>140</v>
      </c>
      <c r="G10137" t="s">
        <v>72</v>
      </c>
      <c r="H10137" t="s">
        <v>129</v>
      </c>
      <c r="I10137" t="s">
        <v>22</v>
      </c>
      <c r="J10137" t="s">
        <v>141</v>
      </c>
      <c r="K10137" t="s">
        <v>37932</v>
      </c>
      <c r="L10137" t="s">
        <v>37933</v>
      </c>
      <c r="M10137">
        <v>0.36277777700000002</v>
      </c>
      <c r="N10137">
        <v>14</v>
      </c>
      <c r="O10137">
        <v>456</v>
      </c>
      <c r="P10137">
        <v>111</v>
      </c>
      <c r="Q10137">
        <v>179</v>
      </c>
      <c r="R10137">
        <v>5.0788890000000002</v>
      </c>
      <c r="S10137">
        <v>165.42666600000001</v>
      </c>
      <c r="T10137">
        <v>40.268332999999998</v>
      </c>
      <c r="U10137">
        <v>64.937222000000006</v>
      </c>
    </row>
    <row r="10138" spans="1:21" x14ac:dyDescent="0.25">
      <c r="A10138" t="s">
        <v>37934</v>
      </c>
      <c r="B10138">
        <v>1</v>
      </c>
      <c r="C10138" t="s">
        <v>79</v>
      </c>
      <c r="D10138" t="s">
        <v>125</v>
      </c>
      <c r="E10138" t="s">
        <v>27560</v>
      </c>
      <c r="F10138" t="s">
        <v>5012</v>
      </c>
      <c r="G10138" t="s">
        <v>72</v>
      </c>
      <c r="H10138" t="s">
        <v>129</v>
      </c>
      <c r="I10138" t="s">
        <v>22</v>
      </c>
      <c r="J10138" t="s">
        <v>141</v>
      </c>
      <c r="K10138" t="s">
        <v>37935</v>
      </c>
      <c r="L10138" t="s">
        <v>37936</v>
      </c>
      <c r="M10138">
        <v>1.2597222219999999</v>
      </c>
      <c r="N10138">
        <v>0</v>
      </c>
      <c r="O10138">
        <v>0</v>
      </c>
      <c r="P10138">
        <v>35</v>
      </c>
      <c r="Q10138">
        <v>0</v>
      </c>
      <c r="R10138">
        <v>0</v>
      </c>
      <c r="S10138">
        <v>0</v>
      </c>
      <c r="T10138">
        <v>44.090277999999998</v>
      </c>
      <c r="U10138">
        <v>0</v>
      </c>
    </row>
    <row r="10139" spans="1:21" x14ac:dyDescent="0.25">
      <c r="A10139" t="s">
        <v>37937</v>
      </c>
      <c r="B10139">
        <v>1</v>
      </c>
      <c r="C10139" t="s">
        <v>79</v>
      </c>
      <c r="D10139" t="s">
        <v>125</v>
      </c>
      <c r="E10139" t="s">
        <v>724</v>
      </c>
      <c r="F10139" t="s">
        <v>5012</v>
      </c>
      <c r="G10139" t="s">
        <v>72</v>
      </c>
      <c r="H10139" t="s">
        <v>129</v>
      </c>
      <c r="I10139" t="s">
        <v>22</v>
      </c>
      <c r="J10139" t="s">
        <v>141</v>
      </c>
      <c r="K10139" t="s">
        <v>37938</v>
      </c>
      <c r="L10139" t="s">
        <v>37939</v>
      </c>
      <c r="M10139">
        <v>2.0044444440000002</v>
      </c>
      <c r="N10139">
        <v>7</v>
      </c>
      <c r="O10139">
        <v>456</v>
      </c>
      <c r="P10139">
        <v>11</v>
      </c>
      <c r="Q10139">
        <v>179</v>
      </c>
      <c r="R10139">
        <v>14.031110999999999</v>
      </c>
      <c r="S10139">
        <v>914.02666599999998</v>
      </c>
      <c r="T10139">
        <v>22.048888999999999</v>
      </c>
      <c r="U10139">
        <v>358.79555499999998</v>
      </c>
    </row>
    <row r="10140" spans="1:21" x14ac:dyDescent="0.25">
      <c r="A10140" t="s">
        <v>37940</v>
      </c>
      <c r="B10140">
        <v>1</v>
      </c>
      <c r="C10140" t="s">
        <v>79</v>
      </c>
      <c r="D10140" t="s">
        <v>125</v>
      </c>
      <c r="E10140" t="s">
        <v>27547</v>
      </c>
      <c r="F10140" t="s">
        <v>140</v>
      </c>
      <c r="G10140" t="s">
        <v>72</v>
      </c>
      <c r="H10140" t="s">
        <v>168</v>
      </c>
      <c r="I10140" t="s">
        <v>22</v>
      </c>
      <c r="J10140" t="s">
        <v>141</v>
      </c>
      <c r="K10140" t="s">
        <v>37941</v>
      </c>
      <c r="L10140" t="s">
        <v>37942</v>
      </c>
      <c r="M10140">
        <v>8.3333330000000001E-3</v>
      </c>
      <c r="N10140">
        <v>14</v>
      </c>
      <c r="O10140">
        <v>456</v>
      </c>
      <c r="P10140">
        <v>111</v>
      </c>
      <c r="Q10140">
        <v>179</v>
      </c>
      <c r="R10140">
        <v>0.11666700000000001</v>
      </c>
      <c r="S10140">
        <v>3.8</v>
      </c>
      <c r="T10140">
        <v>0.92500000000000004</v>
      </c>
      <c r="U10140">
        <v>1.4916670000000001</v>
      </c>
    </row>
    <row r="10141" spans="1:21" x14ac:dyDescent="0.25">
      <c r="A10141" t="s">
        <v>37943</v>
      </c>
      <c r="B10141">
        <v>1</v>
      </c>
      <c r="C10141" t="s">
        <v>79</v>
      </c>
      <c r="D10141" t="s">
        <v>125</v>
      </c>
      <c r="E10141" t="s">
        <v>724</v>
      </c>
      <c r="F10141" t="s">
        <v>5012</v>
      </c>
      <c r="G10141" t="s">
        <v>72</v>
      </c>
      <c r="H10141" t="s">
        <v>129</v>
      </c>
      <c r="I10141" t="s">
        <v>22</v>
      </c>
      <c r="J10141" t="s">
        <v>141</v>
      </c>
      <c r="K10141" t="s">
        <v>37944</v>
      </c>
      <c r="L10141" t="s">
        <v>37945</v>
      </c>
      <c r="M10141">
        <v>2.9244444440000001</v>
      </c>
      <c r="N10141">
        <v>7</v>
      </c>
      <c r="O10141">
        <v>456</v>
      </c>
      <c r="P10141">
        <v>11</v>
      </c>
      <c r="Q10141">
        <v>179</v>
      </c>
      <c r="R10141">
        <v>20.471111000000001</v>
      </c>
      <c r="S10141">
        <v>1333.546666</v>
      </c>
      <c r="T10141">
        <v>32.168889</v>
      </c>
      <c r="U10141">
        <v>523.47555499999999</v>
      </c>
    </row>
    <row r="10142" spans="1:21" x14ac:dyDescent="0.25">
      <c r="A10142" t="s">
        <v>37946</v>
      </c>
      <c r="B10142">
        <v>1</v>
      </c>
      <c r="C10142" t="s">
        <v>79</v>
      </c>
      <c r="D10142" t="s">
        <v>125</v>
      </c>
      <c r="E10142" t="s">
        <v>27547</v>
      </c>
      <c r="F10142" t="s">
        <v>140</v>
      </c>
      <c r="G10142" t="s">
        <v>72</v>
      </c>
      <c r="H10142" t="s">
        <v>168</v>
      </c>
      <c r="I10142" t="s">
        <v>22</v>
      </c>
      <c r="J10142" t="s">
        <v>141</v>
      </c>
      <c r="K10142" t="s">
        <v>37947</v>
      </c>
      <c r="L10142" t="s">
        <v>37948</v>
      </c>
      <c r="M10142">
        <v>2.2222222E-2</v>
      </c>
      <c r="N10142">
        <v>14</v>
      </c>
      <c r="O10142">
        <v>456</v>
      </c>
      <c r="P10142">
        <v>111</v>
      </c>
      <c r="Q10142">
        <v>179</v>
      </c>
      <c r="R10142">
        <v>0.31111100000000003</v>
      </c>
      <c r="S10142">
        <v>10.133333</v>
      </c>
      <c r="T10142">
        <v>2.4666670000000002</v>
      </c>
      <c r="U10142">
        <v>3.9777779999999998</v>
      </c>
    </row>
    <row r="10143" spans="1:21" x14ac:dyDescent="0.25">
      <c r="A10143" t="s">
        <v>37949</v>
      </c>
      <c r="B10143">
        <v>1</v>
      </c>
      <c r="C10143" t="s">
        <v>79</v>
      </c>
      <c r="D10143" t="s">
        <v>125</v>
      </c>
      <c r="E10143" t="s">
        <v>27547</v>
      </c>
      <c r="F10143" t="s">
        <v>140</v>
      </c>
      <c r="G10143" t="s">
        <v>72</v>
      </c>
      <c r="H10143" t="s">
        <v>168</v>
      </c>
      <c r="I10143" t="s">
        <v>22</v>
      </c>
      <c r="J10143" t="s">
        <v>141</v>
      </c>
      <c r="K10143" t="s">
        <v>37950</v>
      </c>
      <c r="L10143" t="s">
        <v>37951</v>
      </c>
      <c r="M10143">
        <v>1.0555554999999999E-2</v>
      </c>
      <c r="N10143">
        <v>14</v>
      </c>
      <c r="O10143">
        <v>456</v>
      </c>
      <c r="P10143">
        <v>76</v>
      </c>
      <c r="Q10143">
        <v>179</v>
      </c>
      <c r="R10143">
        <v>0.14777799999999999</v>
      </c>
      <c r="S10143">
        <v>4.8133330000000001</v>
      </c>
      <c r="T10143">
        <v>0.80222199999999999</v>
      </c>
      <c r="U10143">
        <v>1.8894439999999999</v>
      </c>
    </row>
    <row r="10144" spans="1:21" x14ac:dyDescent="0.25">
      <c r="A10144" t="s">
        <v>37952</v>
      </c>
      <c r="B10144">
        <v>1</v>
      </c>
      <c r="C10144" t="s">
        <v>79</v>
      </c>
      <c r="D10144" t="s">
        <v>125</v>
      </c>
      <c r="E10144" t="s">
        <v>724</v>
      </c>
      <c r="F10144" t="s">
        <v>5012</v>
      </c>
      <c r="G10144" t="s">
        <v>72</v>
      </c>
      <c r="H10144" t="s">
        <v>129</v>
      </c>
      <c r="I10144" t="s">
        <v>22</v>
      </c>
      <c r="J10144" t="s">
        <v>141</v>
      </c>
      <c r="K10144" t="s">
        <v>37953</v>
      </c>
      <c r="L10144" t="s">
        <v>37954</v>
      </c>
      <c r="M10144">
        <v>2.034444444</v>
      </c>
      <c r="N10144">
        <v>7</v>
      </c>
      <c r="O10144">
        <v>456</v>
      </c>
      <c r="P10144">
        <v>11</v>
      </c>
      <c r="Q10144">
        <v>179</v>
      </c>
      <c r="R10144">
        <v>14.241111</v>
      </c>
      <c r="S10144">
        <v>927.70666600000004</v>
      </c>
      <c r="T10144">
        <v>22.378889000000001</v>
      </c>
      <c r="U10144">
        <v>364.16555499999998</v>
      </c>
    </row>
    <row r="10145" spans="1:21" x14ac:dyDescent="0.25">
      <c r="A10145" t="s">
        <v>37955</v>
      </c>
      <c r="B10145">
        <v>1</v>
      </c>
      <c r="C10145" t="s">
        <v>79</v>
      </c>
      <c r="D10145" t="s">
        <v>125</v>
      </c>
      <c r="E10145" t="s">
        <v>37956</v>
      </c>
      <c r="F10145" t="s">
        <v>4986</v>
      </c>
      <c r="G10145" t="s">
        <v>71</v>
      </c>
      <c r="H10145" t="s">
        <v>129</v>
      </c>
      <c r="I10145" t="s">
        <v>22</v>
      </c>
      <c r="J10145" t="s">
        <v>141</v>
      </c>
      <c r="K10145" t="s">
        <v>37957</v>
      </c>
      <c r="L10145" t="s">
        <v>37958</v>
      </c>
      <c r="M10145">
        <v>1.9883333329999999</v>
      </c>
      <c r="N10145">
        <v>0</v>
      </c>
      <c r="O10145">
        <v>0</v>
      </c>
      <c r="P10145">
        <v>0</v>
      </c>
      <c r="Q10145">
        <v>12</v>
      </c>
      <c r="R10145">
        <v>0</v>
      </c>
      <c r="S10145">
        <v>0</v>
      </c>
      <c r="T10145">
        <v>0</v>
      </c>
      <c r="U10145">
        <v>23.86</v>
      </c>
    </row>
    <row r="10146" spans="1:21" x14ac:dyDescent="0.25">
      <c r="A10146" t="s">
        <v>37959</v>
      </c>
      <c r="B10146">
        <v>1</v>
      </c>
      <c r="C10146" t="s">
        <v>79</v>
      </c>
      <c r="D10146" t="s">
        <v>125</v>
      </c>
      <c r="E10146" t="s">
        <v>37960</v>
      </c>
      <c r="F10146" t="s">
        <v>4991</v>
      </c>
      <c r="G10146" t="s">
        <v>71</v>
      </c>
      <c r="H10146" t="s">
        <v>129</v>
      </c>
      <c r="I10146" t="s">
        <v>22</v>
      </c>
      <c r="J10146" t="s">
        <v>141</v>
      </c>
      <c r="K10146" t="s">
        <v>37961</v>
      </c>
      <c r="L10146" t="s">
        <v>37962</v>
      </c>
      <c r="M10146">
        <v>1.59</v>
      </c>
      <c r="N10146">
        <v>0</v>
      </c>
      <c r="O10146">
        <v>0</v>
      </c>
      <c r="P10146">
        <v>0</v>
      </c>
      <c r="Q10146">
        <v>1</v>
      </c>
      <c r="R10146">
        <v>0</v>
      </c>
      <c r="S10146">
        <v>0</v>
      </c>
      <c r="T10146">
        <v>0</v>
      </c>
      <c r="U10146">
        <v>1.59</v>
      </c>
    </row>
    <row r="10147" spans="1:21" x14ac:dyDescent="0.25">
      <c r="A10147" t="s">
        <v>37963</v>
      </c>
      <c r="B10147">
        <v>1</v>
      </c>
      <c r="C10147" t="s">
        <v>79</v>
      </c>
      <c r="D10147" t="s">
        <v>110</v>
      </c>
      <c r="E10147" t="s">
        <v>37964</v>
      </c>
      <c r="F10147" t="s">
        <v>3423</v>
      </c>
      <c r="G10147" t="s">
        <v>72</v>
      </c>
      <c r="H10147" t="s">
        <v>129</v>
      </c>
      <c r="I10147" t="s">
        <v>22</v>
      </c>
      <c r="J10147" t="s">
        <v>141</v>
      </c>
      <c r="K10147" t="s">
        <v>37965</v>
      </c>
      <c r="L10147" t="s">
        <v>37966</v>
      </c>
      <c r="M10147">
        <v>11.859444443999999</v>
      </c>
      <c r="N10147">
        <v>0</v>
      </c>
      <c r="O10147">
        <v>0</v>
      </c>
      <c r="P10147">
        <v>0</v>
      </c>
      <c r="Q10147">
        <v>9</v>
      </c>
      <c r="R10147">
        <v>0</v>
      </c>
      <c r="S10147">
        <v>0</v>
      </c>
      <c r="T10147">
        <v>0</v>
      </c>
      <c r="U10147">
        <v>106.735</v>
      </c>
    </row>
    <row r="10148" spans="1:21" x14ac:dyDescent="0.25">
      <c r="A10148" t="s">
        <v>37967</v>
      </c>
      <c r="B10148">
        <v>1</v>
      </c>
      <c r="C10148" t="s">
        <v>79</v>
      </c>
      <c r="D10148" t="s">
        <v>125</v>
      </c>
      <c r="E10148" t="s">
        <v>37968</v>
      </c>
      <c r="F10148" t="s">
        <v>4986</v>
      </c>
      <c r="G10148" t="s">
        <v>71</v>
      </c>
      <c r="H10148" t="s">
        <v>129</v>
      </c>
      <c r="I10148" t="s">
        <v>22</v>
      </c>
      <c r="J10148" t="s">
        <v>141</v>
      </c>
      <c r="K10148" t="s">
        <v>37969</v>
      </c>
      <c r="L10148" t="s">
        <v>37970</v>
      </c>
      <c r="M10148">
        <v>0.60083333299999997</v>
      </c>
      <c r="N10148">
        <v>0</v>
      </c>
      <c r="O10148">
        <v>0</v>
      </c>
      <c r="P10148">
        <v>0</v>
      </c>
      <c r="Q10148">
        <v>14</v>
      </c>
      <c r="R10148">
        <v>0</v>
      </c>
      <c r="S10148">
        <v>0</v>
      </c>
      <c r="T10148">
        <v>0</v>
      </c>
      <c r="U10148">
        <v>8.4116669999999996</v>
      </c>
    </row>
    <row r="10149" spans="1:21" x14ac:dyDescent="0.25">
      <c r="A10149" t="s">
        <v>37971</v>
      </c>
      <c r="B10149">
        <v>1</v>
      </c>
      <c r="C10149" t="s">
        <v>79</v>
      </c>
      <c r="D10149" t="s">
        <v>125</v>
      </c>
      <c r="E10149" t="s">
        <v>37972</v>
      </c>
      <c r="F10149" t="s">
        <v>3423</v>
      </c>
      <c r="G10149" t="s">
        <v>72</v>
      </c>
      <c r="H10149" t="s">
        <v>129</v>
      </c>
      <c r="I10149" t="s">
        <v>22</v>
      </c>
      <c r="J10149" t="s">
        <v>141</v>
      </c>
      <c r="K10149" t="s">
        <v>37973</v>
      </c>
      <c r="L10149" t="s">
        <v>37974</v>
      </c>
      <c r="M10149">
        <v>0.819722222</v>
      </c>
      <c r="N10149">
        <v>0</v>
      </c>
      <c r="O10149">
        <v>0</v>
      </c>
      <c r="P10149">
        <v>1</v>
      </c>
      <c r="Q10149">
        <v>89</v>
      </c>
      <c r="R10149">
        <v>0</v>
      </c>
      <c r="S10149">
        <v>0</v>
      </c>
      <c r="T10149">
        <v>0.81972199999999995</v>
      </c>
      <c r="U10149">
        <v>72.955278000000007</v>
      </c>
    </row>
    <row r="10150" spans="1:21" x14ac:dyDescent="0.25">
      <c r="A10150" t="s">
        <v>37975</v>
      </c>
      <c r="B10150">
        <v>1</v>
      </c>
      <c r="C10150" t="s">
        <v>78</v>
      </c>
      <c r="D10150" t="s">
        <v>81</v>
      </c>
      <c r="E10150" t="s">
        <v>37976</v>
      </c>
      <c r="F10150" t="s">
        <v>4986</v>
      </c>
      <c r="G10150" t="s">
        <v>71</v>
      </c>
      <c r="H10150" t="s">
        <v>129</v>
      </c>
      <c r="I10150" t="s">
        <v>22</v>
      </c>
      <c r="J10150" t="s">
        <v>141</v>
      </c>
      <c r="K10150" t="s">
        <v>37977</v>
      </c>
      <c r="L10150" t="s">
        <v>37978</v>
      </c>
      <c r="M10150">
        <v>1.007777777</v>
      </c>
      <c r="N10150">
        <v>0</v>
      </c>
      <c r="O10150">
        <v>7</v>
      </c>
      <c r="P10150">
        <v>0</v>
      </c>
      <c r="Q10150">
        <v>0</v>
      </c>
      <c r="R10150">
        <v>0</v>
      </c>
      <c r="S10150">
        <v>7.0544440000000002</v>
      </c>
      <c r="T10150">
        <v>0</v>
      </c>
      <c r="U10150">
        <v>0</v>
      </c>
    </row>
    <row r="10151" spans="1:21" x14ac:dyDescent="0.25">
      <c r="A10151" t="s">
        <v>37979</v>
      </c>
      <c r="B10151">
        <v>1</v>
      </c>
      <c r="C10151" t="s">
        <v>78</v>
      </c>
      <c r="D10151" t="s">
        <v>98</v>
      </c>
      <c r="E10151" t="s">
        <v>37980</v>
      </c>
      <c r="F10151" t="s">
        <v>5012</v>
      </c>
      <c r="G10151" t="s">
        <v>72</v>
      </c>
      <c r="H10151" t="s">
        <v>129</v>
      </c>
      <c r="I10151" t="s">
        <v>22</v>
      </c>
      <c r="J10151" t="s">
        <v>141</v>
      </c>
      <c r="K10151" t="s">
        <v>37981</v>
      </c>
      <c r="L10151" t="s">
        <v>37982</v>
      </c>
      <c r="M10151">
        <v>0.883611111</v>
      </c>
      <c r="N10151">
        <v>0</v>
      </c>
      <c r="O10151">
        <v>31</v>
      </c>
      <c r="P10151">
        <v>10</v>
      </c>
      <c r="Q10151">
        <v>17</v>
      </c>
      <c r="R10151">
        <v>0</v>
      </c>
      <c r="S10151">
        <v>27.391943999999999</v>
      </c>
      <c r="T10151">
        <v>8.8361110000000007</v>
      </c>
      <c r="U10151">
        <v>15.021388999999999</v>
      </c>
    </row>
    <row r="10152" spans="1:21" x14ac:dyDescent="0.25">
      <c r="A10152" t="s">
        <v>37983</v>
      </c>
      <c r="B10152">
        <v>1</v>
      </c>
      <c r="C10152" t="s">
        <v>78</v>
      </c>
      <c r="D10152" t="s">
        <v>98</v>
      </c>
      <c r="E10152" t="s">
        <v>1305</v>
      </c>
      <c r="F10152" t="s">
        <v>140</v>
      </c>
      <c r="G10152" t="s">
        <v>72</v>
      </c>
      <c r="H10152" t="s">
        <v>129</v>
      </c>
      <c r="I10152" t="s">
        <v>22</v>
      </c>
      <c r="J10152" t="s">
        <v>141</v>
      </c>
      <c r="K10152" t="s">
        <v>37984</v>
      </c>
      <c r="L10152" t="s">
        <v>37985</v>
      </c>
      <c r="M10152">
        <v>0.453333333</v>
      </c>
      <c r="N10152">
        <v>0</v>
      </c>
      <c r="O10152">
        <v>519</v>
      </c>
      <c r="P10152">
        <v>56</v>
      </c>
      <c r="Q10152">
        <v>96</v>
      </c>
      <c r="R10152">
        <v>0</v>
      </c>
      <c r="S10152">
        <v>235.28</v>
      </c>
      <c r="T10152">
        <v>25.386666999999999</v>
      </c>
      <c r="U10152">
        <v>43.52</v>
      </c>
    </row>
    <row r="10153" spans="1:21" x14ac:dyDescent="0.25">
      <c r="A10153" t="s">
        <v>37986</v>
      </c>
      <c r="B10153">
        <v>1</v>
      </c>
      <c r="C10153" t="s">
        <v>78</v>
      </c>
      <c r="D10153" t="s">
        <v>98</v>
      </c>
      <c r="E10153" t="s">
        <v>37987</v>
      </c>
      <c r="F10153" t="s">
        <v>140</v>
      </c>
      <c r="G10153" t="s">
        <v>72</v>
      </c>
      <c r="H10153" t="s">
        <v>129</v>
      </c>
      <c r="I10153" t="s">
        <v>22</v>
      </c>
      <c r="J10153" t="s">
        <v>141</v>
      </c>
      <c r="K10153" t="s">
        <v>37988</v>
      </c>
      <c r="L10153" t="s">
        <v>37989</v>
      </c>
      <c r="M10153">
        <v>1.7713888879999999</v>
      </c>
      <c r="N10153">
        <v>0</v>
      </c>
      <c r="O10153">
        <v>137</v>
      </c>
      <c r="P10153">
        <v>5</v>
      </c>
      <c r="Q10153">
        <v>31</v>
      </c>
      <c r="R10153">
        <v>0</v>
      </c>
      <c r="S10153">
        <v>242.68027799999999</v>
      </c>
      <c r="T10153">
        <v>8.8569440000000004</v>
      </c>
      <c r="U10153">
        <v>54.913055999999997</v>
      </c>
    </row>
    <row r="10154" spans="1:21" x14ac:dyDescent="0.25">
      <c r="A10154" t="s">
        <v>37990</v>
      </c>
      <c r="B10154">
        <v>1</v>
      </c>
      <c r="C10154" t="s">
        <v>78</v>
      </c>
      <c r="D10154" t="s">
        <v>107</v>
      </c>
      <c r="E10154" t="s">
        <v>37991</v>
      </c>
      <c r="F10154" t="s">
        <v>4986</v>
      </c>
      <c r="G10154" t="s">
        <v>71</v>
      </c>
      <c r="H10154" t="s">
        <v>129</v>
      </c>
      <c r="I10154" t="s">
        <v>22</v>
      </c>
      <c r="J10154" t="s">
        <v>141</v>
      </c>
      <c r="K10154" t="s">
        <v>37992</v>
      </c>
      <c r="L10154" t="s">
        <v>37993</v>
      </c>
      <c r="M10154">
        <v>0.47222222200000002</v>
      </c>
      <c r="N10154">
        <v>0</v>
      </c>
      <c r="O10154">
        <v>0</v>
      </c>
      <c r="P10154">
        <v>0</v>
      </c>
      <c r="Q10154">
        <v>7</v>
      </c>
      <c r="R10154">
        <v>0</v>
      </c>
      <c r="S10154">
        <v>0</v>
      </c>
      <c r="T10154">
        <v>0</v>
      </c>
      <c r="U10154">
        <v>3.3055560000000002</v>
      </c>
    </row>
    <row r="10155" spans="1:21" x14ac:dyDescent="0.25">
      <c r="A10155" t="s">
        <v>37994</v>
      </c>
      <c r="B10155">
        <v>1</v>
      </c>
      <c r="C10155" t="s">
        <v>78</v>
      </c>
      <c r="D10155" t="s">
        <v>95</v>
      </c>
      <c r="E10155" t="s">
        <v>37995</v>
      </c>
      <c r="F10155" t="s">
        <v>5748</v>
      </c>
      <c r="G10155" t="s">
        <v>71</v>
      </c>
      <c r="H10155" t="s">
        <v>129</v>
      </c>
      <c r="I10155" t="s">
        <v>22</v>
      </c>
      <c r="J10155" t="s">
        <v>141</v>
      </c>
      <c r="K10155" t="s">
        <v>37996</v>
      </c>
      <c r="L10155" t="s">
        <v>37997</v>
      </c>
      <c r="M10155">
        <v>0.52777777699999995</v>
      </c>
      <c r="N10155">
        <v>0</v>
      </c>
      <c r="O10155">
        <v>0</v>
      </c>
      <c r="P10155">
        <v>0</v>
      </c>
      <c r="Q10155">
        <v>34</v>
      </c>
      <c r="R10155">
        <v>0</v>
      </c>
      <c r="S10155">
        <v>0</v>
      </c>
      <c r="T10155">
        <v>0</v>
      </c>
      <c r="U10155">
        <v>17.944444000000001</v>
      </c>
    </row>
    <row r="10156" spans="1:21" x14ac:dyDescent="0.25">
      <c r="A10156" t="s">
        <v>37998</v>
      </c>
      <c r="B10156">
        <v>1</v>
      </c>
      <c r="C10156" t="s">
        <v>78</v>
      </c>
      <c r="D10156" t="s">
        <v>95</v>
      </c>
      <c r="E10156" t="s">
        <v>37995</v>
      </c>
      <c r="F10156" t="s">
        <v>6823</v>
      </c>
      <c r="G10156" t="s">
        <v>71</v>
      </c>
      <c r="H10156" t="s">
        <v>129</v>
      </c>
      <c r="I10156" t="s">
        <v>22</v>
      </c>
      <c r="J10156" t="s">
        <v>141</v>
      </c>
      <c r="K10156" t="s">
        <v>37999</v>
      </c>
      <c r="L10156" t="s">
        <v>38000</v>
      </c>
      <c r="M10156">
        <v>1.5547222220000001</v>
      </c>
      <c r="N10156">
        <v>0</v>
      </c>
      <c r="O10156">
        <v>0</v>
      </c>
      <c r="P10156">
        <v>0</v>
      </c>
      <c r="Q10156">
        <v>34</v>
      </c>
      <c r="R10156">
        <v>0</v>
      </c>
      <c r="S10156">
        <v>0</v>
      </c>
      <c r="T10156">
        <v>0</v>
      </c>
      <c r="U10156">
        <v>52.860556000000003</v>
      </c>
    </row>
    <row r="10157" spans="1:21" x14ac:dyDescent="0.25">
      <c r="A10157" t="s">
        <v>38001</v>
      </c>
      <c r="B10157">
        <v>1</v>
      </c>
      <c r="C10157" t="s">
        <v>78</v>
      </c>
      <c r="D10157" t="s">
        <v>103</v>
      </c>
      <c r="E10157" t="s">
        <v>38002</v>
      </c>
      <c r="F10157" t="s">
        <v>128</v>
      </c>
      <c r="G10157" t="s">
        <v>72</v>
      </c>
      <c r="H10157" t="s">
        <v>129</v>
      </c>
      <c r="I10157" t="s">
        <v>22</v>
      </c>
      <c r="J10157" t="s">
        <v>130</v>
      </c>
      <c r="K10157" t="s">
        <v>38003</v>
      </c>
      <c r="L10157" t="s">
        <v>38004</v>
      </c>
      <c r="M10157">
        <v>3.616666666</v>
      </c>
      <c r="N10157">
        <v>0</v>
      </c>
      <c r="O10157">
        <v>0</v>
      </c>
      <c r="P10157">
        <v>1</v>
      </c>
      <c r="Q10157">
        <v>34</v>
      </c>
      <c r="R10157">
        <v>0</v>
      </c>
      <c r="S10157">
        <v>0</v>
      </c>
      <c r="T10157">
        <v>3.6166670000000001</v>
      </c>
      <c r="U10157">
        <v>122.966667</v>
      </c>
    </row>
    <row r="10158" spans="1:21" x14ac:dyDescent="0.25">
      <c r="A10158" t="s">
        <v>38005</v>
      </c>
      <c r="B10158">
        <v>1</v>
      </c>
      <c r="C10158" t="s">
        <v>78</v>
      </c>
      <c r="D10158" t="s">
        <v>103</v>
      </c>
      <c r="E10158" t="s">
        <v>38006</v>
      </c>
      <c r="F10158" t="s">
        <v>5070</v>
      </c>
      <c r="G10158" t="s">
        <v>71</v>
      </c>
      <c r="H10158" t="s">
        <v>129</v>
      </c>
      <c r="I10158" t="s">
        <v>22</v>
      </c>
      <c r="J10158" t="s">
        <v>141</v>
      </c>
      <c r="K10158" t="s">
        <v>38007</v>
      </c>
      <c r="L10158" t="s">
        <v>38008</v>
      </c>
      <c r="M10158">
        <v>2.321111111</v>
      </c>
      <c r="N10158">
        <v>0</v>
      </c>
      <c r="O10158">
        <v>0</v>
      </c>
      <c r="P10158">
        <v>0</v>
      </c>
      <c r="Q10158">
        <v>1</v>
      </c>
      <c r="R10158">
        <v>0</v>
      </c>
      <c r="S10158">
        <v>0</v>
      </c>
      <c r="T10158">
        <v>0</v>
      </c>
      <c r="U10158">
        <v>2.3211110000000001</v>
      </c>
    </row>
    <row r="10159" spans="1:21" x14ac:dyDescent="0.25">
      <c r="A10159" t="s">
        <v>38009</v>
      </c>
      <c r="B10159">
        <v>1</v>
      </c>
      <c r="C10159" t="s">
        <v>78</v>
      </c>
      <c r="D10159" t="s">
        <v>103</v>
      </c>
      <c r="E10159" t="s">
        <v>38010</v>
      </c>
      <c r="F10159" t="s">
        <v>4996</v>
      </c>
      <c r="G10159" t="s">
        <v>71</v>
      </c>
      <c r="H10159" t="s">
        <v>129</v>
      </c>
      <c r="I10159" t="s">
        <v>22</v>
      </c>
      <c r="J10159" t="s">
        <v>141</v>
      </c>
      <c r="K10159" t="s">
        <v>38011</v>
      </c>
      <c r="L10159" t="s">
        <v>38012</v>
      </c>
      <c r="M10159">
        <v>5.7083333329999997</v>
      </c>
      <c r="N10159">
        <v>0</v>
      </c>
      <c r="O10159">
        <v>0</v>
      </c>
      <c r="P10159">
        <v>0</v>
      </c>
      <c r="Q10159">
        <v>52</v>
      </c>
      <c r="R10159">
        <v>0</v>
      </c>
      <c r="S10159">
        <v>0</v>
      </c>
      <c r="T10159">
        <v>0</v>
      </c>
      <c r="U10159">
        <v>296.83333299999998</v>
      </c>
    </row>
    <row r="10160" spans="1:21" x14ac:dyDescent="0.25">
      <c r="A10160" t="s">
        <v>38013</v>
      </c>
      <c r="B10160">
        <v>1</v>
      </c>
      <c r="C10160" t="s">
        <v>78</v>
      </c>
      <c r="D10160" t="s">
        <v>107</v>
      </c>
      <c r="E10160" t="s">
        <v>38014</v>
      </c>
      <c r="F10160" t="s">
        <v>5012</v>
      </c>
      <c r="G10160" t="s">
        <v>72</v>
      </c>
      <c r="H10160" t="s">
        <v>129</v>
      </c>
      <c r="I10160" t="s">
        <v>22</v>
      </c>
      <c r="J10160" t="s">
        <v>141</v>
      </c>
      <c r="K10160" t="s">
        <v>38015</v>
      </c>
      <c r="L10160" t="s">
        <v>38016</v>
      </c>
      <c r="M10160">
        <v>4.4952777770000001</v>
      </c>
      <c r="N10160">
        <v>0</v>
      </c>
      <c r="O10160">
        <v>0</v>
      </c>
      <c r="P10160">
        <v>1</v>
      </c>
      <c r="Q10160">
        <v>28</v>
      </c>
      <c r="R10160">
        <v>0</v>
      </c>
      <c r="S10160">
        <v>0</v>
      </c>
      <c r="T10160">
        <v>4.4952779999999999</v>
      </c>
      <c r="U10160">
        <v>125.867778</v>
      </c>
    </row>
    <row r="10161" spans="1:21" x14ac:dyDescent="0.25">
      <c r="A10161" t="s">
        <v>38017</v>
      </c>
      <c r="B10161">
        <v>1</v>
      </c>
      <c r="C10161" t="s">
        <v>78</v>
      </c>
      <c r="D10161" t="s">
        <v>91</v>
      </c>
      <c r="E10161" t="s">
        <v>38018</v>
      </c>
      <c r="F10161" t="s">
        <v>4991</v>
      </c>
      <c r="G10161" t="s">
        <v>71</v>
      </c>
      <c r="H10161" t="s">
        <v>129</v>
      </c>
      <c r="I10161" t="s">
        <v>22</v>
      </c>
      <c r="J10161" t="s">
        <v>141</v>
      </c>
      <c r="K10161" t="s">
        <v>38019</v>
      </c>
      <c r="L10161" t="s">
        <v>38020</v>
      </c>
      <c r="M10161">
        <v>3.2250000000000001</v>
      </c>
      <c r="N10161">
        <v>0</v>
      </c>
      <c r="O10161">
        <v>0</v>
      </c>
      <c r="P10161">
        <v>0</v>
      </c>
      <c r="Q10161">
        <v>1</v>
      </c>
      <c r="R10161">
        <v>0</v>
      </c>
      <c r="S10161">
        <v>0</v>
      </c>
      <c r="T10161">
        <v>0</v>
      </c>
      <c r="U10161">
        <v>3.2250000000000001</v>
      </c>
    </row>
    <row r="10162" spans="1:21" x14ac:dyDescent="0.25">
      <c r="A10162" t="s">
        <v>38021</v>
      </c>
      <c r="B10162">
        <v>1</v>
      </c>
      <c r="C10162" t="s">
        <v>78</v>
      </c>
      <c r="D10162" t="s">
        <v>92</v>
      </c>
      <c r="E10162" t="s">
        <v>38022</v>
      </c>
      <c r="F10162" t="s">
        <v>4996</v>
      </c>
      <c r="G10162" t="s">
        <v>71</v>
      </c>
      <c r="H10162" t="s">
        <v>129</v>
      </c>
      <c r="I10162" t="s">
        <v>22</v>
      </c>
      <c r="J10162" t="s">
        <v>141</v>
      </c>
      <c r="K10162" t="s">
        <v>38023</v>
      </c>
      <c r="L10162" t="s">
        <v>38024</v>
      </c>
      <c r="M10162">
        <v>0.40555555500000001</v>
      </c>
      <c r="N10162">
        <v>0</v>
      </c>
      <c r="O10162">
        <v>0</v>
      </c>
      <c r="P10162">
        <v>0</v>
      </c>
      <c r="Q10162">
        <v>33</v>
      </c>
      <c r="R10162">
        <v>0</v>
      </c>
      <c r="S10162">
        <v>0</v>
      </c>
      <c r="T10162">
        <v>0</v>
      </c>
      <c r="U10162">
        <v>13.383333</v>
      </c>
    </row>
    <row r="10163" spans="1:21" x14ac:dyDescent="0.25">
      <c r="A10163" t="s">
        <v>38025</v>
      </c>
      <c r="B10163">
        <v>1</v>
      </c>
      <c r="C10163" t="s">
        <v>78</v>
      </c>
      <c r="D10163" t="s">
        <v>92</v>
      </c>
      <c r="E10163" t="s">
        <v>38026</v>
      </c>
      <c r="F10163" t="s">
        <v>5012</v>
      </c>
      <c r="G10163" t="s">
        <v>72</v>
      </c>
      <c r="H10163" t="s">
        <v>129</v>
      </c>
      <c r="I10163" t="s">
        <v>22</v>
      </c>
      <c r="J10163" t="s">
        <v>141</v>
      </c>
      <c r="K10163" t="s">
        <v>31597</v>
      </c>
      <c r="L10163" t="s">
        <v>38027</v>
      </c>
      <c r="M10163">
        <v>2.869722222</v>
      </c>
      <c r="N10163">
        <v>0</v>
      </c>
      <c r="O10163">
        <v>0</v>
      </c>
      <c r="P10163">
        <v>1</v>
      </c>
      <c r="Q10163">
        <v>169</v>
      </c>
      <c r="R10163">
        <v>0</v>
      </c>
      <c r="S10163">
        <v>0</v>
      </c>
      <c r="T10163">
        <v>2.8697219999999999</v>
      </c>
      <c r="U10163">
        <v>484.98305599999998</v>
      </c>
    </row>
    <row r="10164" spans="1:21" x14ac:dyDescent="0.25">
      <c r="A10164" t="s">
        <v>38028</v>
      </c>
      <c r="B10164">
        <v>1</v>
      </c>
      <c r="C10164" t="s">
        <v>78</v>
      </c>
      <c r="D10164" t="s">
        <v>91</v>
      </c>
      <c r="E10164" t="s">
        <v>38029</v>
      </c>
      <c r="F10164" t="s">
        <v>4986</v>
      </c>
      <c r="G10164" t="s">
        <v>71</v>
      </c>
      <c r="H10164" t="s">
        <v>129</v>
      </c>
      <c r="I10164" t="s">
        <v>22</v>
      </c>
      <c r="J10164" t="s">
        <v>141</v>
      </c>
      <c r="K10164" t="s">
        <v>38030</v>
      </c>
      <c r="L10164" t="s">
        <v>38031</v>
      </c>
      <c r="M10164">
        <v>2.4930555550000002</v>
      </c>
      <c r="N10164">
        <v>0</v>
      </c>
      <c r="O10164">
        <v>0</v>
      </c>
      <c r="P10164">
        <v>0</v>
      </c>
      <c r="Q10164">
        <v>30</v>
      </c>
      <c r="R10164">
        <v>0</v>
      </c>
      <c r="S10164">
        <v>0</v>
      </c>
      <c r="T10164">
        <v>0</v>
      </c>
      <c r="U10164">
        <v>74.791667000000004</v>
      </c>
    </row>
    <row r="10165" spans="1:21" x14ac:dyDescent="0.25">
      <c r="A10165" t="s">
        <v>38032</v>
      </c>
      <c r="B10165">
        <v>1</v>
      </c>
      <c r="C10165" t="s">
        <v>79</v>
      </c>
      <c r="D10165" t="s">
        <v>120</v>
      </c>
      <c r="E10165" t="s">
        <v>38033</v>
      </c>
      <c r="F10165" t="s">
        <v>4986</v>
      </c>
      <c r="G10165" t="s">
        <v>71</v>
      </c>
      <c r="H10165" t="s">
        <v>129</v>
      </c>
      <c r="I10165" t="s">
        <v>22</v>
      </c>
      <c r="J10165" t="s">
        <v>141</v>
      </c>
      <c r="K10165" t="s">
        <v>38034</v>
      </c>
      <c r="L10165" t="s">
        <v>38035</v>
      </c>
      <c r="M10165">
        <v>0.96555555500000001</v>
      </c>
      <c r="N10165">
        <v>0</v>
      </c>
      <c r="O10165">
        <v>17</v>
      </c>
      <c r="P10165">
        <v>0</v>
      </c>
      <c r="Q10165">
        <v>0</v>
      </c>
      <c r="R10165">
        <v>0</v>
      </c>
      <c r="S10165">
        <v>16.414444</v>
      </c>
      <c r="T10165">
        <v>0</v>
      </c>
      <c r="U10165">
        <v>0</v>
      </c>
    </row>
    <row r="10166" spans="1:21" x14ac:dyDescent="0.25">
      <c r="A10166" t="s">
        <v>38036</v>
      </c>
      <c r="B10166">
        <v>1</v>
      </c>
      <c r="C10166" t="s">
        <v>78</v>
      </c>
      <c r="D10166" t="s">
        <v>91</v>
      </c>
      <c r="E10166" t="s">
        <v>38037</v>
      </c>
      <c r="F10166" t="s">
        <v>4986</v>
      </c>
      <c r="G10166" t="s">
        <v>71</v>
      </c>
      <c r="H10166" t="s">
        <v>129</v>
      </c>
      <c r="I10166" t="s">
        <v>22</v>
      </c>
      <c r="J10166" t="s">
        <v>141</v>
      </c>
      <c r="K10166" t="s">
        <v>38038</v>
      </c>
      <c r="L10166" t="s">
        <v>38039</v>
      </c>
      <c r="M10166">
        <v>2.176666666</v>
      </c>
      <c r="N10166">
        <v>0</v>
      </c>
      <c r="O10166">
        <v>0</v>
      </c>
      <c r="P10166">
        <v>0</v>
      </c>
      <c r="Q10166">
        <v>70</v>
      </c>
      <c r="R10166">
        <v>0</v>
      </c>
      <c r="S10166">
        <v>0</v>
      </c>
      <c r="T10166">
        <v>0</v>
      </c>
      <c r="U10166">
        <v>152.36666700000001</v>
      </c>
    </row>
    <row r="10167" spans="1:21" x14ac:dyDescent="0.25">
      <c r="A10167" t="s">
        <v>38040</v>
      </c>
      <c r="B10167">
        <v>1</v>
      </c>
      <c r="C10167" t="s">
        <v>78</v>
      </c>
      <c r="D10167" t="s">
        <v>91</v>
      </c>
      <c r="E10167" t="s">
        <v>38041</v>
      </c>
      <c r="F10167" t="s">
        <v>4996</v>
      </c>
      <c r="G10167" t="s">
        <v>71</v>
      </c>
      <c r="H10167" t="s">
        <v>129</v>
      </c>
      <c r="I10167" t="s">
        <v>22</v>
      </c>
      <c r="J10167" t="s">
        <v>141</v>
      </c>
      <c r="K10167" t="s">
        <v>38042</v>
      </c>
      <c r="L10167" t="s">
        <v>4788</v>
      </c>
      <c r="M10167">
        <v>2.363888888</v>
      </c>
      <c r="N10167">
        <v>0</v>
      </c>
      <c r="O10167">
        <v>0</v>
      </c>
      <c r="P10167">
        <v>1</v>
      </c>
      <c r="Q10167">
        <v>112</v>
      </c>
      <c r="R10167">
        <v>0</v>
      </c>
      <c r="S10167">
        <v>0</v>
      </c>
      <c r="T10167">
        <v>2.3638889999999999</v>
      </c>
      <c r="U10167">
        <v>264.75555500000002</v>
      </c>
    </row>
    <row r="10168" spans="1:21" x14ac:dyDescent="0.25">
      <c r="A10168" t="s">
        <v>38043</v>
      </c>
      <c r="B10168">
        <v>1</v>
      </c>
      <c r="C10168" t="s">
        <v>78</v>
      </c>
      <c r="D10168" t="s">
        <v>91</v>
      </c>
      <c r="E10168" t="s">
        <v>38044</v>
      </c>
      <c r="F10168" t="s">
        <v>4991</v>
      </c>
      <c r="G10168" t="s">
        <v>71</v>
      </c>
      <c r="H10168" t="s">
        <v>129</v>
      </c>
      <c r="I10168" t="s">
        <v>22</v>
      </c>
      <c r="J10168" t="s">
        <v>141</v>
      </c>
      <c r="K10168" t="s">
        <v>38045</v>
      </c>
      <c r="L10168" t="s">
        <v>38046</v>
      </c>
      <c r="M10168">
        <v>1.016388888</v>
      </c>
      <c r="N10168">
        <v>0</v>
      </c>
      <c r="O10168">
        <v>0</v>
      </c>
      <c r="P10168">
        <v>0</v>
      </c>
      <c r="Q10168">
        <v>1</v>
      </c>
      <c r="R10168">
        <v>0</v>
      </c>
      <c r="S10168">
        <v>0</v>
      </c>
      <c r="T10168">
        <v>0</v>
      </c>
      <c r="U10168">
        <v>1.016389</v>
      </c>
    </row>
    <row r="10169" spans="1:21" x14ac:dyDescent="0.25">
      <c r="A10169" t="s">
        <v>38047</v>
      </c>
      <c r="B10169">
        <v>1</v>
      </c>
      <c r="C10169" t="s">
        <v>78</v>
      </c>
      <c r="D10169" t="s">
        <v>91</v>
      </c>
      <c r="E10169" t="s">
        <v>5764</v>
      </c>
      <c r="F10169" t="s">
        <v>4986</v>
      </c>
      <c r="G10169" t="s">
        <v>71</v>
      </c>
      <c r="H10169" t="s">
        <v>129</v>
      </c>
      <c r="I10169" t="s">
        <v>22</v>
      </c>
      <c r="J10169" t="s">
        <v>141</v>
      </c>
      <c r="K10169" t="s">
        <v>38048</v>
      </c>
      <c r="L10169" t="s">
        <v>38049</v>
      </c>
      <c r="M10169">
        <v>2.787222222</v>
      </c>
      <c r="N10169">
        <v>0</v>
      </c>
      <c r="O10169">
        <v>0</v>
      </c>
      <c r="P10169">
        <v>0</v>
      </c>
      <c r="Q10169">
        <v>6</v>
      </c>
      <c r="R10169">
        <v>0</v>
      </c>
      <c r="S10169">
        <v>0</v>
      </c>
      <c r="T10169">
        <v>0</v>
      </c>
      <c r="U10169">
        <v>16.723333</v>
      </c>
    </row>
    <row r="10170" spans="1:21" x14ac:dyDescent="0.25">
      <c r="A10170" t="s">
        <v>38050</v>
      </c>
      <c r="B10170">
        <v>1</v>
      </c>
      <c r="C10170" t="s">
        <v>78</v>
      </c>
      <c r="D10170" t="s">
        <v>91</v>
      </c>
      <c r="E10170" t="s">
        <v>5764</v>
      </c>
      <c r="F10170" t="s">
        <v>4986</v>
      </c>
      <c r="G10170" t="s">
        <v>71</v>
      </c>
      <c r="H10170" t="s">
        <v>129</v>
      </c>
      <c r="I10170" t="s">
        <v>22</v>
      </c>
      <c r="J10170" t="s">
        <v>141</v>
      </c>
      <c r="K10170" t="s">
        <v>38051</v>
      </c>
      <c r="L10170" t="s">
        <v>38052</v>
      </c>
      <c r="M10170">
        <v>1.1588888879999999</v>
      </c>
      <c r="N10170">
        <v>0</v>
      </c>
      <c r="O10170">
        <v>0</v>
      </c>
      <c r="P10170">
        <v>0</v>
      </c>
      <c r="Q10170">
        <v>6</v>
      </c>
      <c r="R10170">
        <v>0</v>
      </c>
      <c r="S10170">
        <v>0</v>
      </c>
      <c r="T10170">
        <v>0</v>
      </c>
      <c r="U10170">
        <v>6.9533329999999998</v>
      </c>
    </row>
    <row r="10171" spans="1:21" x14ac:dyDescent="0.25">
      <c r="A10171" t="s">
        <v>38053</v>
      </c>
      <c r="B10171">
        <v>1</v>
      </c>
      <c r="C10171" t="s">
        <v>78</v>
      </c>
      <c r="D10171" t="s">
        <v>91</v>
      </c>
      <c r="E10171" t="s">
        <v>38054</v>
      </c>
      <c r="F10171" t="s">
        <v>140</v>
      </c>
      <c r="G10171" t="s">
        <v>72</v>
      </c>
      <c r="H10171" t="s">
        <v>129</v>
      </c>
      <c r="I10171" t="s">
        <v>22</v>
      </c>
      <c r="J10171" t="s">
        <v>141</v>
      </c>
      <c r="K10171" t="s">
        <v>38055</v>
      </c>
      <c r="L10171" t="s">
        <v>38056</v>
      </c>
      <c r="M10171">
        <v>0.71222222199999996</v>
      </c>
      <c r="N10171">
        <v>0</v>
      </c>
      <c r="O10171">
        <v>0</v>
      </c>
      <c r="P10171">
        <v>8</v>
      </c>
      <c r="Q10171">
        <v>221</v>
      </c>
      <c r="R10171">
        <v>0</v>
      </c>
      <c r="S10171">
        <v>0</v>
      </c>
      <c r="T10171">
        <v>5.6977779999999996</v>
      </c>
      <c r="U10171">
        <v>157.40111099999999</v>
      </c>
    </row>
    <row r="10172" spans="1:21" x14ac:dyDescent="0.25">
      <c r="A10172" t="s">
        <v>38057</v>
      </c>
      <c r="B10172">
        <v>1</v>
      </c>
      <c r="C10172" t="s">
        <v>78</v>
      </c>
      <c r="D10172" t="s">
        <v>91</v>
      </c>
      <c r="E10172" t="s">
        <v>38058</v>
      </c>
      <c r="F10172" t="s">
        <v>163</v>
      </c>
      <c r="G10172" t="s">
        <v>72</v>
      </c>
      <c r="H10172" t="s">
        <v>129</v>
      </c>
      <c r="I10172" t="s">
        <v>22</v>
      </c>
      <c r="J10172" t="s">
        <v>141</v>
      </c>
      <c r="K10172" t="s">
        <v>38059</v>
      </c>
      <c r="L10172" t="s">
        <v>38060</v>
      </c>
      <c r="M10172">
        <v>0.81027777700000003</v>
      </c>
      <c r="N10172">
        <v>0</v>
      </c>
      <c r="O10172">
        <v>0</v>
      </c>
      <c r="P10172">
        <v>19</v>
      </c>
      <c r="Q10172">
        <v>25</v>
      </c>
      <c r="R10172">
        <v>0</v>
      </c>
      <c r="S10172">
        <v>0</v>
      </c>
      <c r="T10172">
        <v>15.395277999999999</v>
      </c>
      <c r="U10172">
        <v>20.256944000000001</v>
      </c>
    </row>
    <row r="10173" spans="1:21" x14ac:dyDescent="0.25">
      <c r="A10173" t="s">
        <v>38061</v>
      </c>
      <c r="B10173">
        <v>1</v>
      </c>
      <c r="C10173" t="s">
        <v>78</v>
      </c>
      <c r="D10173" t="s">
        <v>91</v>
      </c>
      <c r="E10173" t="s">
        <v>38062</v>
      </c>
      <c r="F10173" t="s">
        <v>140</v>
      </c>
      <c r="G10173" t="s">
        <v>72</v>
      </c>
      <c r="H10173" t="s">
        <v>129</v>
      </c>
      <c r="I10173" t="s">
        <v>22</v>
      </c>
      <c r="J10173" t="s">
        <v>141</v>
      </c>
      <c r="K10173" t="s">
        <v>38063</v>
      </c>
      <c r="L10173" t="s">
        <v>38064</v>
      </c>
      <c r="M10173">
        <v>0.94861111099999995</v>
      </c>
      <c r="N10173">
        <v>0</v>
      </c>
      <c r="O10173">
        <v>0</v>
      </c>
      <c r="P10173">
        <v>15</v>
      </c>
      <c r="Q10173">
        <v>385</v>
      </c>
      <c r="R10173">
        <v>0</v>
      </c>
      <c r="S10173">
        <v>0</v>
      </c>
      <c r="T10173">
        <v>14.229167</v>
      </c>
      <c r="U10173">
        <v>365.21527800000001</v>
      </c>
    </row>
    <row r="10174" spans="1:21" x14ac:dyDescent="0.25">
      <c r="A10174" t="s">
        <v>38065</v>
      </c>
      <c r="B10174">
        <v>1</v>
      </c>
      <c r="C10174" t="s">
        <v>78</v>
      </c>
      <c r="D10174" t="s">
        <v>91</v>
      </c>
      <c r="E10174" t="s">
        <v>38062</v>
      </c>
      <c r="F10174" t="s">
        <v>140</v>
      </c>
      <c r="G10174" t="s">
        <v>72</v>
      </c>
      <c r="H10174" t="s">
        <v>129</v>
      </c>
      <c r="I10174" t="s">
        <v>22</v>
      </c>
      <c r="J10174" t="s">
        <v>141</v>
      </c>
      <c r="K10174" t="s">
        <v>38066</v>
      </c>
      <c r="L10174" t="s">
        <v>29762</v>
      </c>
      <c r="M10174">
        <v>0.98277777700000002</v>
      </c>
      <c r="N10174">
        <v>0</v>
      </c>
      <c r="O10174">
        <v>0</v>
      </c>
      <c r="P10174">
        <v>1</v>
      </c>
      <c r="Q10174">
        <v>23</v>
      </c>
      <c r="R10174">
        <v>0</v>
      </c>
      <c r="S10174">
        <v>0</v>
      </c>
      <c r="T10174">
        <v>0.98277800000000004</v>
      </c>
      <c r="U10174">
        <v>22.603888999999999</v>
      </c>
    </row>
    <row r="10175" spans="1:21" x14ac:dyDescent="0.25">
      <c r="A10175" t="s">
        <v>38067</v>
      </c>
      <c r="B10175">
        <v>1</v>
      </c>
      <c r="C10175" t="s">
        <v>78</v>
      </c>
      <c r="D10175" t="s">
        <v>91</v>
      </c>
      <c r="E10175" t="s">
        <v>38068</v>
      </c>
      <c r="F10175" t="s">
        <v>140</v>
      </c>
      <c r="G10175" t="s">
        <v>72</v>
      </c>
      <c r="H10175" t="s">
        <v>129</v>
      </c>
      <c r="I10175" t="s">
        <v>22</v>
      </c>
      <c r="J10175" t="s">
        <v>141</v>
      </c>
      <c r="K10175" t="s">
        <v>38069</v>
      </c>
      <c r="L10175" t="s">
        <v>38070</v>
      </c>
      <c r="M10175">
        <v>2.5519444440000001</v>
      </c>
      <c r="N10175">
        <v>0</v>
      </c>
      <c r="O10175">
        <v>0</v>
      </c>
      <c r="P10175">
        <v>12</v>
      </c>
      <c r="Q10175">
        <v>0</v>
      </c>
      <c r="R10175">
        <v>0</v>
      </c>
      <c r="S10175">
        <v>0</v>
      </c>
      <c r="T10175">
        <v>30.623332999999999</v>
      </c>
      <c r="U10175">
        <v>0</v>
      </c>
    </row>
    <row r="10176" spans="1:21" x14ac:dyDescent="0.25">
      <c r="A10176" t="s">
        <v>38071</v>
      </c>
      <c r="B10176">
        <v>1</v>
      </c>
      <c r="C10176" t="s">
        <v>78</v>
      </c>
      <c r="D10176" t="s">
        <v>91</v>
      </c>
      <c r="E10176" t="s">
        <v>38058</v>
      </c>
      <c r="F10176" t="s">
        <v>140</v>
      </c>
      <c r="G10176" t="s">
        <v>72</v>
      </c>
      <c r="H10176" t="s">
        <v>129</v>
      </c>
      <c r="I10176" t="s">
        <v>22</v>
      </c>
      <c r="J10176" t="s">
        <v>141</v>
      </c>
      <c r="K10176" t="s">
        <v>38072</v>
      </c>
      <c r="L10176" t="s">
        <v>38073</v>
      </c>
      <c r="M10176">
        <v>2.3519444439999999</v>
      </c>
      <c r="N10176">
        <v>0</v>
      </c>
      <c r="O10176">
        <v>0</v>
      </c>
      <c r="P10176">
        <v>17</v>
      </c>
      <c r="Q10176">
        <v>10</v>
      </c>
      <c r="R10176">
        <v>0</v>
      </c>
      <c r="S10176">
        <v>0</v>
      </c>
      <c r="T10176">
        <v>39.983055999999998</v>
      </c>
      <c r="U10176">
        <v>23.519444</v>
      </c>
    </row>
    <row r="10177" spans="1:21" x14ac:dyDescent="0.25">
      <c r="A10177" t="s">
        <v>38074</v>
      </c>
      <c r="B10177">
        <v>1</v>
      </c>
      <c r="C10177" t="s">
        <v>78</v>
      </c>
      <c r="D10177" t="s">
        <v>91</v>
      </c>
      <c r="E10177" t="s">
        <v>38062</v>
      </c>
      <c r="F10177" t="s">
        <v>140</v>
      </c>
      <c r="G10177" t="s">
        <v>72</v>
      </c>
      <c r="H10177" t="s">
        <v>129</v>
      </c>
      <c r="I10177" t="s">
        <v>22</v>
      </c>
      <c r="J10177" t="s">
        <v>141</v>
      </c>
      <c r="K10177" t="s">
        <v>38075</v>
      </c>
      <c r="L10177" t="s">
        <v>38076</v>
      </c>
      <c r="M10177">
        <v>0.78166666600000001</v>
      </c>
      <c r="N10177">
        <v>0</v>
      </c>
      <c r="O10177">
        <v>0</v>
      </c>
      <c r="P10177">
        <v>15</v>
      </c>
      <c r="Q10177">
        <v>385</v>
      </c>
      <c r="R10177">
        <v>0</v>
      </c>
      <c r="S10177">
        <v>0</v>
      </c>
      <c r="T10177">
        <v>11.725</v>
      </c>
      <c r="U10177">
        <v>300.941666</v>
      </c>
    </row>
    <row r="10178" spans="1:21" x14ac:dyDescent="0.25">
      <c r="A10178" t="s">
        <v>38077</v>
      </c>
      <c r="B10178">
        <v>1</v>
      </c>
      <c r="C10178" t="s">
        <v>78</v>
      </c>
      <c r="D10178" t="s">
        <v>91</v>
      </c>
      <c r="E10178" t="s">
        <v>38078</v>
      </c>
      <c r="F10178" t="s">
        <v>4986</v>
      </c>
      <c r="G10178" t="s">
        <v>71</v>
      </c>
      <c r="H10178" t="s">
        <v>129</v>
      </c>
      <c r="I10178" t="s">
        <v>22</v>
      </c>
      <c r="J10178" t="s">
        <v>141</v>
      </c>
      <c r="K10178" t="s">
        <v>38079</v>
      </c>
      <c r="L10178" t="s">
        <v>38080</v>
      </c>
      <c r="M10178">
        <v>2.2622222220000001</v>
      </c>
      <c r="N10178">
        <v>0</v>
      </c>
      <c r="O10178">
        <v>0</v>
      </c>
      <c r="P10178">
        <v>0</v>
      </c>
      <c r="Q10178">
        <v>19</v>
      </c>
      <c r="R10178">
        <v>0</v>
      </c>
      <c r="S10178">
        <v>0</v>
      </c>
      <c r="T10178">
        <v>0</v>
      </c>
      <c r="U10178">
        <v>42.982222</v>
      </c>
    </row>
    <row r="10179" spans="1:21" x14ac:dyDescent="0.25">
      <c r="A10179" t="s">
        <v>38081</v>
      </c>
      <c r="B10179">
        <v>1</v>
      </c>
      <c r="C10179" t="s">
        <v>78</v>
      </c>
      <c r="D10179" t="s">
        <v>91</v>
      </c>
      <c r="E10179" t="s">
        <v>38082</v>
      </c>
      <c r="F10179" t="s">
        <v>4991</v>
      </c>
      <c r="G10179" t="s">
        <v>71</v>
      </c>
      <c r="H10179" t="s">
        <v>129</v>
      </c>
      <c r="I10179" t="s">
        <v>22</v>
      </c>
      <c r="J10179" t="s">
        <v>141</v>
      </c>
      <c r="K10179" t="s">
        <v>38083</v>
      </c>
      <c r="L10179" t="s">
        <v>38084</v>
      </c>
      <c r="M10179">
        <v>3.0358333329999998</v>
      </c>
      <c r="N10179">
        <v>0</v>
      </c>
      <c r="O10179">
        <v>0</v>
      </c>
      <c r="P10179">
        <v>0</v>
      </c>
      <c r="Q10179">
        <v>1</v>
      </c>
      <c r="R10179">
        <v>0</v>
      </c>
      <c r="S10179">
        <v>0</v>
      </c>
      <c r="T10179">
        <v>0</v>
      </c>
      <c r="U10179">
        <v>3.0358329999999998</v>
      </c>
    </row>
    <row r="10180" spans="1:21" x14ac:dyDescent="0.25">
      <c r="A10180" t="s">
        <v>38085</v>
      </c>
      <c r="B10180">
        <v>1</v>
      </c>
      <c r="C10180" t="s">
        <v>78</v>
      </c>
      <c r="D10180" t="s">
        <v>91</v>
      </c>
      <c r="E10180" t="s">
        <v>38086</v>
      </c>
      <c r="F10180" t="s">
        <v>5879</v>
      </c>
      <c r="G10180" t="s">
        <v>71</v>
      </c>
      <c r="H10180" t="s">
        <v>129</v>
      </c>
      <c r="I10180" t="s">
        <v>22</v>
      </c>
      <c r="J10180" t="s">
        <v>141</v>
      </c>
      <c r="K10180" t="s">
        <v>38087</v>
      </c>
      <c r="L10180" t="s">
        <v>38088</v>
      </c>
      <c r="M10180">
        <v>1.9524999999999999</v>
      </c>
      <c r="N10180">
        <v>0</v>
      </c>
      <c r="O10180">
        <v>0</v>
      </c>
      <c r="P10180">
        <v>0</v>
      </c>
      <c r="Q10180">
        <v>7</v>
      </c>
      <c r="R10180">
        <v>0</v>
      </c>
      <c r="S10180">
        <v>0</v>
      </c>
      <c r="T10180">
        <v>0</v>
      </c>
      <c r="U10180">
        <v>13.6675</v>
      </c>
    </row>
    <row r="10181" spans="1:21" x14ac:dyDescent="0.25">
      <c r="A10181" t="s">
        <v>38089</v>
      </c>
      <c r="B10181">
        <v>1</v>
      </c>
      <c r="C10181" t="s">
        <v>78</v>
      </c>
      <c r="D10181" t="s">
        <v>91</v>
      </c>
      <c r="E10181" t="s">
        <v>38090</v>
      </c>
      <c r="F10181" t="s">
        <v>7706</v>
      </c>
      <c r="G10181" t="s">
        <v>71</v>
      </c>
      <c r="H10181" t="s">
        <v>129</v>
      </c>
      <c r="I10181" t="s">
        <v>22</v>
      </c>
      <c r="J10181" t="s">
        <v>141</v>
      </c>
      <c r="K10181" t="s">
        <v>38091</v>
      </c>
      <c r="L10181" t="s">
        <v>38092</v>
      </c>
      <c r="M10181">
        <v>0.78138888799999995</v>
      </c>
      <c r="N10181">
        <v>0</v>
      </c>
      <c r="O10181">
        <v>0</v>
      </c>
      <c r="P10181">
        <v>1</v>
      </c>
      <c r="Q10181">
        <v>40</v>
      </c>
      <c r="R10181">
        <v>0</v>
      </c>
      <c r="S10181">
        <v>0</v>
      </c>
      <c r="T10181">
        <v>0.781389</v>
      </c>
      <c r="U10181">
        <v>31.255555999999999</v>
      </c>
    </row>
    <row r="10182" spans="1:21" x14ac:dyDescent="0.25">
      <c r="A10182" t="s">
        <v>38093</v>
      </c>
      <c r="B10182">
        <v>1</v>
      </c>
      <c r="C10182" t="s">
        <v>78</v>
      </c>
      <c r="D10182" t="s">
        <v>88</v>
      </c>
      <c r="E10182" t="s">
        <v>38094</v>
      </c>
      <c r="F10182" t="s">
        <v>4991</v>
      </c>
      <c r="G10182" t="s">
        <v>71</v>
      </c>
      <c r="H10182" t="s">
        <v>129</v>
      </c>
      <c r="I10182" t="s">
        <v>22</v>
      </c>
      <c r="J10182" t="s">
        <v>141</v>
      </c>
      <c r="K10182" t="s">
        <v>38095</v>
      </c>
      <c r="L10182" t="s">
        <v>38096</v>
      </c>
      <c r="M10182">
        <v>3.940555555</v>
      </c>
      <c r="N10182">
        <v>0</v>
      </c>
      <c r="O10182">
        <v>1</v>
      </c>
      <c r="P10182">
        <v>0</v>
      </c>
      <c r="Q10182">
        <v>0</v>
      </c>
      <c r="R10182">
        <v>0</v>
      </c>
      <c r="S10182">
        <v>3.9405559999999999</v>
      </c>
      <c r="T10182">
        <v>0</v>
      </c>
      <c r="U10182">
        <v>0</v>
      </c>
    </row>
    <row r="10183" spans="1:21" x14ac:dyDescent="0.25">
      <c r="A10183" t="s">
        <v>38097</v>
      </c>
      <c r="B10183">
        <v>1</v>
      </c>
      <c r="C10183" t="s">
        <v>78</v>
      </c>
      <c r="D10183" t="s">
        <v>737</v>
      </c>
      <c r="E10183" t="s">
        <v>38098</v>
      </c>
      <c r="F10183" t="s">
        <v>5012</v>
      </c>
      <c r="G10183" t="s">
        <v>72</v>
      </c>
      <c r="H10183" t="s">
        <v>129</v>
      </c>
      <c r="I10183" t="s">
        <v>22</v>
      </c>
      <c r="J10183" t="s">
        <v>141</v>
      </c>
      <c r="K10183" t="s">
        <v>38099</v>
      </c>
      <c r="L10183" t="s">
        <v>38100</v>
      </c>
      <c r="M10183">
        <v>1.455833333</v>
      </c>
      <c r="N10183">
        <v>1</v>
      </c>
      <c r="O10183">
        <v>307</v>
      </c>
      <c r="P10183">
        <v>0</v>
      </c>
      <c r="Q10183">
        <v>0</v>
      </c>
      <c r="R10183">
        <v>1.4558329999999999</v>
      </c>
      <c r="S10183">
        <v>446.940833</v>
      </c>
      <c r="T10183">
        <v>0</v>
      </c>
      <c r="U10183">
        <v>0</v>
      </c>
    </row>
    <row r="10184" spans="1:21" x14ac:dyDescent="0.25">
      <c r="A10184" t="s">
        <v>38101</v>
      </c>
      <c r="B10184">
        <v>1</v>
      </c>
      <c r="C10184" t="s">
        <v>78</v>
      </c>
      <c r="D10184" t="s">
        <v>103</v>
      </c>
      <c r="E10184" t="s">
        <v>38102</v>
      </c>
      <c r="F10184" t="s">
        <v>5417</v>
      </c>
      <c r="G10184" t="s">
        <v>71</v>
      </c>
      <c r="H10184" t="s">
        <v>129</v>
      </c>
      <c r="I10184" t="s">
        <v>22</v>
      </c>
      <c r="J10184" t="s">
        <v>141</v>
      </c>
      <c r="K10184" t="s">
        <v>38103</v>
      </c>
      <c r="L10184" t="s">
        <v>38104</v>
      </c>
      <c r="M10184">
        <v>2.059722222</v>
      </c>
      <c r="N10184">
        <v>0</v>
      </c>
      <c r="O10184">
        <v>5</v>
      </c>
      <c r="P10184">
        <v>0</v>
      </c>
      <c r="Q10184">
        <v>0</v>
      </c>
      <c r="R10184">
        <v>0</v>
      </c>
      <c r="S10184">
        <v>10.298610999999999</v>
      </c>
      <c r="T10184">
        <v>0</v>
      </c>
      <c r="U10184">
        <v>0</v>
      </c>
    </row>
    <row r="10185" spans="1:21" x14ac:dyDescent="0.25">
      <c r="A10185" t="s">
        <v>38105</v>
      </c>
      <c r="B10185">
        <v>1</v>
      </c>
      <c r="C10185" t="s">
        <v>79</v>
      </c>
      <c r="D10185" t="s">
        <v>111</v>
      </c>
      <c r="E10185" t="s">
        <v>38106</v>
      </c>
      <c r="F10185" t="s">
        <v>5012</v>
      </c>
      <c r="G10185" t="s">
        <v>72</v>
      </c>
      <c r="H10185" t="s">
        <v>129</v>
      </c>
      <c r="I10185" t="s">
        <v>22</v>
      </c>
      <c r="J10185" t="s">
        <v>141</v>
      </c>
      <c r="K10185" t="s">
        <v>38107</v>
      </c>
      <c r="L10185" t="s">
        <v>38108</v>
      </c>
      <c r="M10185">
        <v>0.83</v>
      </c>
      <c r="N10185">
        <v>0</v>
      </c>
      <c r="O10185">
        <v>0</v>
      </c>
      <c r="P10185">
        <v>1</v>
      </c>
      <c r="Q10185">
        <v>21</v>
      </c>
      <c r="R10185">
        <v>0</v>
      </c>
      <c r="S10185">
        <v>0</v>
      </c>
      <c r="T10185">
        <v>0.83</v>
      </c>
      <c r="U10185">
        <v>17.43</v>
      </c>
    </row>
    <row r="10186" spans="1:21" x14ac:dyDescent="0.25">
      <c r="A10186" t="s">
        <v>38109</v>
      </c>
      <c r="B10186">
        <v>1</v>
      </c>
      <c r="C10186" t="s">
        <v>78</v>
      </c>
      <c r="D10186" t="s">
        <v>103</v>
      </c>
      <c r="E10186" t="s">
        <v>38110</v>
      </c>
      <c r="F10186" t="s">
        <v>4991</v>
      </c>
      <c r="G10186" t="s">
        <v>71</v>
      </c>
      <c r="H10186" t="s">
        <v>129</v>
      </c>
      <c r="I10186" t="s">
        <v>22</v>
      </c>
      <c r="J10186" t="s">
        <v>141</v>
      </c>
      <c r="K10186" t="s">
        <v>38111</v>
      </c>
      <c r="L10186" t="s">
        <v>38112</v>
      </c>
      <c r="M10186">
        <v>1.438055555</v>
      </c>
      <c r="N10186">
        <v>0</v>
      </c>
      <c r="O10186">
        <v>3</v>
      </c>
      <c r="P10186">
        <v>0</v>
      </c>
      <c r="Q10186">
        <v>0</v>
      </c>
      <c r="R10186">
        <v>0</v>
      </c>
      <c r="S10186">
        <v>4.3141670000000003</v>
      </c>
      <c r="T10186">
        <v>0</v>
      </c>
      <c r="U10186">
        <v>0</v>
      </c>
    </row>
    <row r="10187" spans="1:21" x14ac:dyDescent="0.25">
      <c r="A10187" t="s">
        <v>38113</v>
      </c>
      <c r="B10187">
        <v>1</v>
      </c>
      <c r="C10187" t="s">
        <v>79</v>
      </c>
      <c r="D10187" t="s">
        <v>110</v>
      </c>
      <c r="E10187" t="s">
        <v>38114</v>
      </c>
      <c r="F10187" t="s">
        <v>5177</v>
      </c>
      <c r="G10187" t="s">
        <v>72</v>
      </c>
      <c r="H10187" t="s">
        <v>129</v>
      </c>
      <c r="I10187" t="s">
        <v>22</v>
      </c>
      <c r="J10187" t="s">
        <v>141</v>
      </c>
      <c r="K10187" t="s">
        <v>38115</v>
      </c>
      <c r="L10187" t="s">
        <v>38116</v>
      </c>
      <c r="M10187">
        <v>5.8997222220000003</v>
      </c>
      <c r="N10187">
        <v>0</v>
      </c>
      <c r="O10187">
        <v>0</v>
      </c>
      <c r="P10187">
        <v>2</v>
      </c>
      <c r="Q10187">
        <v>31</v>
      </c>
      <c r="R10187">
        <v>0</v>
      </c>
      <c r="S10187">
        <v>0</v>
      </c>
      <c r="T10187">
        <v>11.799443999999999</v>
      </c>
      <c r="U10187">
        <v>182.891389</v>
      </c>
    </row>
    <row r="10188" spans="1:21" x14ac:dyDescent="0.25">
      <c r="A10188" t="s">
        <v>38117</v>
      </c>
      <c r="B10188">
        <v>1</v>
      </c>
      <c r="C10188" t="s">
        <v>79</v>
      </c>
      <c r="D10188" t="s">
        <v>110</v>
      </c>
      <c r="E10188" t="s">
        <v>38118</v>
      </c>
      <c r="F10188" t="s">
        <v>4986</v>
      </c>
      <c r="G10188" t="s">
        <v>71</v>
      </c>
      <c r="H10188" t="s">
        <v>129</v>
      </c>
      <c r="I10188" t="s">
        <v>22</v>
      </c>
      <c r="J10188" t="s">
        <v>141</v>
      </c>
      <c r="K10188" t="s">
        <v>38119</v>
      </c>
      <c r="L10188" t="s">
        <v>38120</v>
      </c>
      <c r="M10188">
        <v>1.6516666659999999</v>
      </c>
      <c r="N10188">
        <v>0</v>
      </c>
      <c r="O10188">
        <v>0</v>
      </c>
      <c r="P10188">
        <v>0</v>
      </c>
      <c r="Q10188">
        <v>1</v>
      </c>
      <c r="R10188">
        <v>0</v>
      </c>
      <c r="S10188">
        <v>0</v>
      </c>
      <c r="T10188">
        <v>0</v>
      </c>
      <c r="U10188">
        <v>1.651667</v>
      </c>
    </row>
    <row r="10189" spans="1:21" x14ac:dyDescent="0.25">
      <c r="A10189" t="s">
        <v>38121</v>
      </c>
      <c r="B10189">
        <v>1</v>
      </c>
      <c r="C10189" t="s">
        <v>79</v>
      </c>
      <c r="D10189" t="s">
        <v>110</v>
      </c>
      <c r="E10189" t="s">
        <v>38122</v>
      </c>
      <c r="F10189" t="s">
        <v>5012</v>
      </c>
      <c r="G10189" t="s">
        <v>72</v>
      </c>
      <c r="H10189" t="s">
        <v>129</v>
      </c>
      <c r="I10189" t="s">
        <v>22</v>
      </c>
      <c r="J10189" t="s">
        <v>141</v>
      </c>
      <c r="K10189" t="s">
        <v>38123</v>
      </c>
      <c r="L10189" t="s">
        <v>38124</v>
      </c>
      <c r="M10189">
        <v>3.130833333</v>
      </c>
      <c r="N10189">
        <v>0</v>
      </c>
      <c r="O10189">
        <v>0</v>
      </c>
      <c r="P10189">
        <v>1</v>
      </c>
      <c r="Q10189">
        <v>69</v>
      </c>
      <c r="R10189">
        <v>0</v>
      </c>
      <c r="S10189">
        <v>0</v>
      </c>
      <c r="T10189">
        <v>3.130833</v>
      </c>
      <c r="U10189">
        <v>216.0275</v>
      </c>
    </row>
    <row r="10190" spans="1:21" x14ac:dyDescent="0.25">
      <c r="A10190" t="s">
        <v>38125</v>
      </c>
      <c r="B10190">
        <v>1</v>
      </c>
      <c r="C10190" t="s">
        <v>79</v>
      </c>
      <c r="D10190" t="s">
        <v>110</v>
      </c>
      <c r="E10190" t="s">
        <v>38126</v>
      </c>
      <c r="F10190" t="s">
        <v>5829</v>
      </c>
      <c r="G10190" t="s">
        <v>72</v>
      </c>
      <c r="H10190" t="s">
        <v>129</v>
      </c>
      <c r="I10190" t="s">
        <v>22</v>
      </c>
      <c r="J10190" t="s">
        <v>141</v>
      </c>
      <c r="K10190" t="s">
        <v>38127</v>
      </c>
      <c r="L10190" t="s">
        <v>38128</v>
      </c>
      <c r="M10190">
        <v>0.80138888799999997</v>
      </c>
      <c r="N10190">
        <v>0</v>
      </c>
      <c r="O10190">
        <v>0</v>
      </c>
      <c r="P10190">
        <v>3</v>
      </c>
      <c r="Q10190">
        <v>88</v>
      </c>
      <c r="R10190">
        <v>0</v>
      </c>
      <c r="S10190">
        <v>0</v>
      </c>
      <c r="T10190">
        <v>2.4041670000000002</v>
      </c>
      <c r="U10190">
        <v>70.522221999999999</v>
      </c>
    </row>
    <row r="10191" spans="1:21" x14ac:dyDescent="0.25">
      <c r="A10191" t="s">
        <v>38129</v>
      </c>
      <c r="B10191">
        <v>1</v>
      </c>
      <c r="C10191" t="s">
        <v>78</v>
      </c>
      <c r="D10191" t="s">
        <v>92</v>
      </c>
      <c r="E10191" t="s">
        <v>38130</v>
      </c>
      <c r="F10191" t="s">
        <v>5012</v>
      </c>
      <c r="G10191" t="s">
        <v>72</v>
      </c>
      <c r="H10191" t="s">
        <v>129</v>
      </c>
      <c r="I10191" t="s">
        <v>22</v>
      </c>
      <c r="J10191" t="s">
        <v>141</v>
      </c>
      <c r="K10191" t="s">
        <v>38131</v>
      </c>
      <c r="L10191" t="s">
        <v>38132</v>
      </c>
      <c r="M10191">
        <v>3.0838888880000002</v>
      </c>
      <c r="N10191">
        <v>0</v>
      </c>
      <c r="O10191">
        <v>0</v>
      </c>
      <c r="P10191">
        <v>2</v>
      </c>
      <c r="Q10191">
        <v>178</v>
      </c>
      <c r="R10191">
        <v>0</v>
      </c>
      <c r="S10191">
        <v>0</v>
      </c>
      <c r="T10191">
        <v>6.1677780000000002</v>
      </c>
      <c r="U10191">
        <v>548.93222200000002</v>
      </c>
    </row>
    <row r="10192" spans="1:21" x14ac:dyDescent="0.25">
      <c r="A10192" t="s">
        <v>38133</v>
      </c>
      <c r="B10192">
        <v>1</v>
      </c>
      <c r="C10192" t="s">
        <v>78</v>
      </c>
      <c r="D10192" t="s">
        <v>92</v>
      </c>
      <c r="E10192" t="s">
        <v>38130</v>
      </c>
      <c r="F10192" t="s">
        <v>5012</v>
      </c>
      <c r="G10192" t="s">
        <v>72</v>
      </c>
      <c r="H10192" t="s">
        <v>129</v>
      </c>
      <c r="I10192" t="s">
        <v>22</v>
      </c>
      <c r="J10192" t="s">
        <v>141</v>
      </c>
      <c r="K10192" t="s">
        <v>38134</v>
      </c>
      <c r="L10192" t="s">
        <v>38135</v>
      </c>
      <c r="M10192">
        <v>1.9316666659999999</v>
      </c>
      <c r="N10192">
        <v>0</v>
      </c>
      <c r="O10192">
        <v>0</v>
      </c>
      <c r="P10192">
        <v>2</v>
      </c>
      <c r="Q10192">
        <v>178</v>
      </c>
      <c r="R10192">
        <v>0</v>
      </c>
      <c r="S10192">
        <v>0</v>
      </c>
      <c r="T10192">
        <v>3.8633329999999999</v>
      </c>
      <c r="U10192">
        <v>343.83666699999998</v>
      </c>
    </row>
    <row r="10193" spans="1:21" x14ac:dyDescent="0.25">
      <c r="A10193" t="s">
        <v>38136</v>
      </c>
      <c r="B10193">
        <v>1</v>
      </c>
      <c r="C10193" t="s">
        <v>78</v>
      </c>
      <c r="D10193" t="s">
        <v>92</v>
      </c>
      <c r="E10193" t="s">
        <v>38137</v>
      </c>
      <c r="F10193" t="s">
        <v>135</v>
      </c>
      <c r="G10193" t="s">
        <v>71</v>
      </c>
      <c r="H10193" t="s">
        <v>129</v>
      </c>
      <c r="I10193" t="s">
        <v>22</v>
      </c>
      <c r="J10193" t="s">
        <v>130</v>
      </c>
      <c r="K10193" t="s">
        <v>38138</v>
      </c>
      <c r="L10193" t="s">
        <v>38139</v>
      </c>
      <c r="M10193">
        <v>2.0466666660000001</v>
      </c>
      <c r="N10193">
        <v>0</v>
      </c>
      <c r="O10193">
        <v>0</v>
      </c>
      <c r="P10193">
        <v>1</v>
      </c>
      <c r="Q10193">
        <v>135</v>
      </c>
      <c r="R10193">
        <v>0</v>
      </c>
      <c r="S10193">
        <v>0</v>
      </c>
      <c r="T10193">
        <v>2.0466669999999998</v>
      </c>
      <c r="U10193">
        <v>276.3</v>
      </c>
    </row>
    <row r="10194" spans="1:21" x14ac:dyDescent="0.25">
      <c r="A10194" t="s">
        <v>38140</v>
      </c>
      <c r="B10194">
        <v>1</v>
      </c>
      <c r="C10194" t="s">
        <v>78</v>
      </c>
      <c r="D10194" t="s">
        <v>92</v>
      </c>
      <c r="E10194" t="s">
        <v>38141</v>
      </c>
      <c r="F10194" t="s">
        <v>4991</v>
      </c>
      <c r="G10194" t="s">
        <v>71</v>
      </c>
      <c r="H10194" t="s">
        <v>129</v>
      </c>
      <c r="I10194" t="s">
        <v>22</v>
      </c>
      <c r="J10194" t="s">
        <v>141</v>
      </c>
      <c r="K10194" t="s">
        <v>7751</v>
      </c>
      <c r="L10194" t="s">
        <v>38142</v>
      </c>
      <c r="M10194">
        <v>2.1230555550000001</v>
      </c>
      <c r="N10194">
        <v>0</v>
      </c>
      <c r="O10194">
        <v>0</v>
      </c>
      <c r="P10194">
        <v>0</v>
      </c>
      <c r="Q10194">
        <v>1</v>
      </c>
      <c r="R10194">
        <v>0</v>
      </c>
      <c r="S10194">
        <v>0</v>
      </c>
      <c r="T10194">
        <v>0</v>
      </c>
      <c r="U10194">
        <v>2.1230560000000001</v>
      </c>
    </row>
    <row r="10195" spans="1:21" x14ac:dyDescent="0.25">
      <c r="A10195" t="s">
        <v>38143</v>
      </c>
      <c r="B10195">
        <v>1</v>
      </c>
      <c r="C10195" t="s">
        <v>79</v>
      </c>
      <c r="D10195" t="s">
        <v>110</v>
      </c>
      <c r="E10195" t="s">
        <v>38144</v>
      </c>
      <c r="F10195" t="s">
        <v>4986</v>
      </c>
      <c r="G10195" t="s">
        <v>71</v>
      </c>
      <c r="H10195" t="s">
        <v>129</v>
      </c>
      <c r="I10195" t="s">
        <v>22</v>
      </c>
      <c r="J10195" t="s">
        <v>141</v>
      </c>
      <c r="K10195" t="s">
        <v>38145</v>
      </c>
      <c r="L10195" t="s">
        <v>38146</v>
      </c>
      <c r="M10195">
        <v>1.6758333329999999</v>
      </c>
      <c r="N10195">
        <v>0</v>
      </c>
      <c r="O10195">
        <v>0</v>
      </c>
      <c r="P10195">
        <v>0</v>
      </c>
      <c r="Q10195">
        <v>17</v>
      </c>
      <c r="R10195">
        <v>0</v>
      </c>
      <c r="S10195">
        <v>0</v>
      </c>
      <c r="T10195">
        <v>0</v>
      </c>
      <c r="U10195">
        <v>28.489166999999998</v>
      </c>
    </row>
    <row r="10196" spans="1:21" x14ac:dyDescent="0.25">
      <c r="A10196" t="s">
        <v>38147</v>
      </c>
      <c r="B10196">
        <v>1</v>
      </c>
      <c r="C10196" t="s">
        <v>79</v>
      </c>
      <c r="D10196" t="s">
        <v>110</v>
      </c>
      <c r="E10196" t="s">
        <v>38148</v>
      </c>
      <c r="F10196" t="s">
        <v>5012</v>
      </c>
      <c r="G10196" t="s">
        <v>72</v>
      </c>
      <c r="H10196" t="s">
        <v>129</v>
      </c>
      <c r="I10196" t="s">
        <v>22</v>
      </c>
      <c r="J10196" t="s">
        <v>141</v>
      </c>
      <c r="K10196" t="s">
        <v>38149</v>
      </c>
      <c r="L10196" t="s">
        <v>38150</v>
      </c>
      <c r="M10196">
        <v>5.1447222220000004</v>
      </c>
      <c r="N10196">
        <v>0</v>
      </c>
      <c r="O10196">
        <v>0</v>
      </c>
      <c r="P10196">
        <v>0</v>
      </c>
      <c r="Q10196">
        <v>16</v>
      </c>
      <c r="R10196">
        <v>0</v>
      </c>
      <c r="S10196">
        <v>0</v>
      </c>
      <c r="T10196">
        <v>0</v>
      </c>
      <c r="U10196">
        <v>82.315556000000001</v>
      </c>
    </row>
    <row r="10197" spans="1:21" x14ac:dyDescent="0.25">
      <c r="A10197" t="s">
        <v>38151</v>
      </c>
      <c r="B10197">
        <v>1</v>
      </c>
      <c r="C10197" t="s">
        <v>79</v>
      </c>
      <c r="D10197" t="s">
        <v>110</v>
      </c>
      <c r="E10197" t="s">
        <v>38144</v>
      </c>
      <c r="F10197" t="s">
        <v>4996</v>
      </c>
      <c r="G10197" t="s">
        <v>71</v>
      </c>
      <c r="H10197" t="s">
        <v>129</v>
      </c>
      <c r="I10197" t="s">
        <v>22</v>
      </c>
      <c r="J10197" t="s">
        <v>141</v>
      </c>
      <c r="K10197" t="s">
        <v>38152</v>
      </c>
      <c r="L10197" t="s">
        <v>38153</v>
      </c>
      <c r="M10197">
        <v>1.157777777</v>
      </c>
      <c r="N10197">
        <v>0</v>
      </c>
      <c r="O10197">
        <v>0</v>
      </c>
      <c r="P10197">
        <v>0</v>
      </c>
      <c r="Q10197">
        <v>17</v>
      </c>
      <c r="R10197">
        <v>0</v>
      </c>
      <c r="S10197">
        <v>0</v>
      </c>
      <c r="T10197">
        <v>0</v>
      </c>
      <c r="U10197">
        <v>19.682221999999999</v>
      </c>
    </row>
    <row r="10198" spans="1:21" x14ac:dyDescent="0.25">
      <c r="A10198" t="s">
        <v>38154</v>
      </c>
      <c r="B10198">
        <v>1</v>
      </c>
      <c r="C10198" t="s">
        <v>78</v>
      </c>
      <c r="D10198" t="s">
        <v>103</v>
      </c>
      <c r="E10198" t="s">
        <v>38155</v>
      </c>
      <c r="F10198" t="s">
        <v>5012</v>
      </c>
      <c r="G10198" t="s">
        <v>72</v>
      </c>
      <c r="H10198" t="s">
        <v>129</v>
      </c>
      <c r="I10198" t="s">
        <v>22</v>
      </c>
      <c r="J10198" t="s">
        <v>141</v>
      </c>
      <c r="K10198" t="s">
        <v>38156</v>
      </c>
      <c r="L10198" t="s">
        <v>38157</v>
      </c>
      <c r="M10198">
        <v>2.5155555550000002</v>
      </c>
      <c r="N10198">
        <v>0</v>
      </c>
      <c r="O10198">
        <v>0</v>
      </c>
      <c r="P10198">
        <v>0</v>
      </c>
      <c r="Q10198">
        <v>6</v>
      </c>
      <c r="R10198">
        <v>0</v>
      </c>
      <c r="S10198">
        <v>0</v>
      </c>
      <c r="T10198">
        <v>0</v>
      </c>
      <c r="U10198">
        <v>15.093332999999999</v>
      </c>
    </row>
    <row r="10199" spans="1:21" x14ac:dyDescent="0.25">
      <c r="A10199" t="s">
        <v>38158</v>
      </c>
      <c r="B10199">
        <v>1</v>
      </c>
      <c r="C10199" t="s">
        <v>78</v>
      </c>
      <c r="D10199" t="s">
        <v>103</v>
      </c>
      <c r="E10199" t="s">
        <v>38159</v>
      </c>
      <c r="F10199" t="s">
        <v>5012</v>
      </c>
      <c r="G10199" t="s">
        <v>72</v>
      </c>
      <c r="H10199" t="s">
        <v>129</v>
      </c>
      <c r="I10199" t="s">
        <v>22</v>
      </c>
      <c r="J10199" t="s">
        <v>141</v>
      </c>
      <c r="K10199" t="s">
        <v>38160</v>
      </c>
      <c r="L10199" t="s">
        <v>38161</v>
      </c>
      <c r="M10199">
        <v>0.51333333299999995</v>
      </c>
      <c r="N10199">
        <v>0</v>
      </c>
      <c r="O10199">
        <v>0</v>
      </c>
      <c r="P10199">
        <v>65</v>
      </c>
      <c r="Q10199">
        <v>14</v>
      </c>
      <c r="R10199">
        <v>0</v>
      </c>
      <c r="S10199">
        <v>0</v>
      </c>
      <c r="T10199">
        <v>33.366667</v>
      </c>
      <c r="U10199">
        <v>7.1866669999999999</v>
      </c>
    </row>
    <row r="10200" spans="1:21" x14ac:dyDescent="0.25">
      <c r="A10200" t="s">
        <v>38162</v>
      </c>
      <c r="B10200">
        <v>1</v>
      </c>
      <c r="C10200" t="s">
        <v>78</v>
      </c>
      <c r="D10200" t="s">
        <v>100</v>
      </c>
      <c r="E10200" t="s">
        <v>38163</v>
      </c>
      <c r="F10200" t="s">
        <v>128</v>
      </c>
      <c r="G10200" t="s">
        <v>71</v>
      </c>
      <c r="H10200" t="s">
        <v>129</v>
      </c>
      <c r="I10200" t="s">
        <v>22</v>
      </c>
      <c r="J10200" t="s">
        <v>130</v>
      </c>
      <c r="K10200" t="s">
        <v>38164</v>
      </c>
      <c r="L10200" t="s">
        <v>38165</v>
      </c>
      <c r="M10200">
        <v>1.0333333330000001</v>
      </c>
      <c r="N10200">
        <v>0</v>
      </c>
      <c r="O10200">
        <v>207</v>
      </c>
      <c r="P10200">
        <v>1</v>
      </c>
      <c r="Q10200">
        <v>0</v>
      </c>
      <c r="R10200">
        <v>0</v>
      </c>
      <c r="S10200">
        <v>213.9</v>
      </c>
      <c r="T10200">
        <v>1.0333330000000001</v>
      </c>
      <c r="U10200">
        <v>0</v>
      </c>
    </row>
    <row r="10201" spans="1:21" x14ac:dyDescent="0.25">
      <c r="A10201" t="s">
        <v>38166</v>
      </c>
      <c r="B10201">
        <v>1</v>
      </c>
      <c r="C10201" t="s">
        <v>78</v>
      </c>
      <c r="D10201" t="s">
        <v>100</v>
      </c>
      <c r="E10201" t="s">
        <v>38167</v>
      </c>
      <c r="F10201" t="s">
        <v>4991</v>
      </c>
      <c r="G10201" t="s">
        <v>71</v>
      </c>
      <c r="H10201" t="s">
        <v>129</v>
      </c>
      <c r="I10201" t="s">
        <v>22</v>
      </c>
      <c r="J10201" t="s">
        <v>141</v>
      </c>
      <c r="K10201" t="s">
        <v>38168</v>
      </c>
      <c r="L10201" t="s">
        <v>38169</v>
      </c>
      <c r="M10201">
        <v>1.459166666</v>
      </c>
      <c r="N10201">
        <v>0</v>
      </c>
      <c r="O10201">
        <v>1</v>
      </c>
      <c r="P10201">
        <v>0</v>
      </c>
      <c r="Q10201">
        <v>0</v>
      </c>
      <c r="R10201">
        <v>0</v>
      </c>
      <c r="S10201">
        <v>1.4591670000000001</v>
      </c>
      <c r="T10201">
        <v>0</v>
      </c>
      <c r="U10201">
        <v>0</v>
      </c>
    </row>
    <row r="10202" spans="1:21" x14ac:dyDescent="0.25">
      <c r="A10202" t="s">
        <v>38170</v>
      </c>
      <c r="B10202">
        <v>1</v>
      </c>
      <c r="C10202" t="s">
        <v>79</v>
      </c>
      <c r="D10202" t="s">
        <v>111</v>
      </c>
      <c r="E10202" t="s">
        <v>38171</v>
      </c>
      <c r="F10202" t="s">
        <v>4986</v>
      </c>
      <c r="G10202" t="s">
        <v>71</v>
      </c>
      <c r="H10202" t="s">
        <v>129</v>
      </c>
      <c r="I10202" t="s">
        <v>22</v>
      </c>
      <c r="J10202" t="s">
        <v>141</v>
      </c>
      <c r="K10202" t="s">
        <v>38172</v>
      </c>
      <c r="L10202" t="s">
        <v>38173</v>
      </c>
      <c r="M10202">
        <v>0.92277777699999997</v>
      </c>
      <c r="N10202">
        <v>0</v>
      </c>
      <c r="O10202">
        <v>0</v>
      </c>
      <c r="P10202">
        <v>1</v>
      </c>
      <c r="Q10202">
        <v>54</v>
      </c>
      <c r="R10202">
        <v>0</v>
      </c>
      <c r="S10202">
        <v>0</v>
      </c>
      <c r="T10202">
        <v>0.92277799999999999</v>
      </c>
      <c r="U10202">
        <v>49.83</v>
      </c>
    </row>
    <row r="10203" spans="1:21" x14ac:dyDescent="0.25">
      <c r="A10203" t="s">
        <v>38174</v>
      </c>
      <c r="B10203">
        <v>1</v>
      </c>
      <c r="C10203" t="s">
        <v>79</v>
      </c>
      <c r="D10203" t="s">
        <v>111</v>
      </c>
      <c r="E10203" t="s">
        <v>34345</v>
      </c>
      <c r="F10203" t="s">
        <v>4986</v>
      </c>
      <c r="G10203" t="s">
        <v>71</v>
      </c>
      <c r="H10203" t="s">
        <v>129</v>
      </c>
      <c r="I10203" t="s">
        <v>22</v>
      </c>
      <c r="J10203" t="s">
        <v>141</v>
      </c>
      <c r="K10203" t="s">
        <v>38175</v>
      </c>
      <c r="L10203" t="s">
        <v>38176</v>
      </c>
      <c r="M10203">
        <v>1.2936111109999999</v>
      </c>
      <c r="N10203">
        <v>0</v>
      </c>
      <c r="O10203">
        <v>0</v>
      </c>
      <c r="P10203">
        <v>0</v>
      </c>
      <c r="Q10203">
        <v>25</v>
      </c>
      <c r="R10203">
        <v>0</v>
      </c>
      <c r="S10203">
        <v>0</v>
      </c>
      <c r="T10203">
        <v>0</v>
      </c>
      <c r="U10203">
        <v>32.340277999999998</v>
      </c>
    </row>
    <row r="10204" spans="1:21" x14ac:dyDescent="0.25">
      <c r="A10204" t="s">
        <v>38177</v>
      </c>
      <c r="B10204">
        <v>1</v>
      </c>
      <c r="C10204" t="s">
        <v>78</v>
      </c>
      <c r="D10204" t="s">
        <v>95</v>
      </c>
      <c r="E10204" t="s">
        <v>38178</v>
      </c>
      <c r="F10204" t="s">
        <v>177</v>
      </c>
      <c r="G10204" t="s">
        <v>72</v>
      </c>
      <c r="H10204" t="s">
        <v>129</v>
      </c>
      <c r="I10204" t="s">
        <v>22</v>
      </c>
      <c r="J10204" t="s">
        <v>130</v>
      </c>
      <c r="K10204" t="s">
        <v>38179</v>
      </c>
      <c r="L10204" t="s">
        <v>38180</v>
      </c>
      <c r="M10204">
        <v>1.92</v>
      </c>
      <c r="N10204">
        <v>0</v>
      </c>
      <c r="O10204">
        <v>0</v>
      </c>
      <c r="P10204">
        <v>19</v>
      </c>
      <c r="Q10204">
        <v>891</v>
      </c>
      <c r="R10204">
        <v>0</v>
      </c>
      <c r="S10204">
        <v>0</v>
      </c>
      <c r="T10204">
        <v>36.479999999999997</v>
      </c>
      <c r="U10204">
        <v>1710.72</v>
      </c>
    </row>
    <row r="10205" spans="1:21" x14ac:dyDescent="0.25">
      <c r="A10205" t="s">
        <v>38181</v>
      </c>
      <c r="B10205">
        <v>1</v>
      </c>
      <c r="C10205" t="s">
        <v>78</v>
      </c>
      <c r="D10205" t="s">
        <v>95</v>
      </c>
      <c r="E10205" t="s">
        <v>38182</v>
      </c>
      <c r="F10205" t="s">
        <v>5070</v>
      </c>
      <c r="G10205" t="s">
        <v>71</v>
      </c>
      <c r="H10205" t="s">
        <v>129</v>
      </c>
      <c r="I10205" t="s">
        <v>22</v>
      </c>
      <c r="J10205" t="s">
        <v>141</v>
      </c>
      <c r="K10205" t="s">
        <v>38183</v>
      </c>
      <c r="L10205" t="s">
        <v>38184</v>
      </c>
      <c r="M10205">
        <v>1.2766666659999999</v>
      </c>
      <c r="N10205">
        <v>0</v>
      </c>
      <c r="O10205">
        <v>0</v>
      </c>
      <c r="P10205">
        <v>0</v>
      </c>
      <c r="Q10205">
        <v>1</v>
      </c>
      <c r="R10205">
        <v>0</v>
      </c>
      <c r="S10205">
        <v>0</v>
      </c>
      <c r="T10205">
        <v>0</v>
      </c>
      <c r="U10205">
        <v>1.276667</v>
      </c>
    </row>
    <row r="10206" spans="1:21" x14ac:dyDescent="0.25">
      <c r="A10206" t="s">
        <v>38185</v>
      </c>
      <c r="B10206">
        <v>1</v>
      </c>
      <c r="C10206" t="s">
        <v>78</v>
      </c>
      <c r="D10206" t="s">
        <v>103</v>
      </c>
      <c r="E10206" t="s">
        <v>38186</v>
      </c>
      <c r="F10206" t="s">
        <v>163</v>
      </c>
      <c r="G10206" t="s">
        <v>72</v>
      </c>
      <c r="H10206" t="s">
        <v>129</v>
      </c>
      <c r="I10206" t="s">
        <v>22</v>
      </c>
      <c r="J10206" t="s">
        <v>141</v>
      </c>
      <c r="K10206" t="s">
        <v>38187</v>
      </c>
      <c r="L10206" t="s">
        <v>38188</v>
      </c>
      <c r="M10206">
        <v>1.9755555549999999</v>
      </c>
      <c r="N10206">
        <v>0</v>
      </c>
      <c r="O10206">
        <v>0</v>
      </c>
      <c r="P10206">
        <v>2</v>
      </c>
      <c r="Q10206">
        <v>0</v>
      </c>
      <c r="R10206">
        <v>0</v>
      </c>
      <c r="S10206">
        <v>0</v>
      </c>
      <c r="T10206">
        <v>3.951111</v>
      </c>
      <c r="U10206">
        <v>0</v>
      </c>
    </row>
    <row r="10207" spans="1:21" x14ac:dyDescent="0.25">
      <c r="A10207" t="s">
        <v>38189</v>
      </c>
      <c r="B10207">
        <v>1</v>
      </c>
      <c r="C10207" t="s">
        <v>78</v>
      </c>
      <c r="D10207" t="s">
        <v>92</v>
      </c>
      <c r="E10207" t="s">
        <v>38190</v>
      </c>
      <c r="F10207" t="s">
        <v>4991</v>
      </c>
      <c r="G10207" t="s">
        <v>71</v>
      </c>
      <c r="H10207" t="s">
        <v>129</v>
      </c>
      <c r="I10207" t="s">
        <v>22</v>
      </c>
      <c r="J10207" t="s">
        <v>141</v>
      </c>
      <c r="K10207" t="s">
        <v>38191</v>
      </c>
      <c r="L10207" t="s">
        <v>38192</v>
      </c>
      <c r="M10207">
        <v>0.57444444400000005</v>
      </c>
      <c r="N10207">
        <v>0</v>
      </c>
      <c r="O10207">
        <v>4</v>
      </c>
      <c r="P10207">
        <v>0</v>
      </c>
      <c r="Q10207">
        <v>0</v>
      </c>
      <c r="R10207">
        <v>0</v>
      </c>
      <c r="S10207">
        <v>2.2977780000000001</v>
      </c>
      <c r="T10207">
        <v>0</v>
      </c>
      <c r="U10207">
        <v>0</v>
      </c>
    </row>
    <row r="10208" spans="1:21" x14ac:dyDescent="0.25">
      <c r="A10208" t="s">
        <v>38193</v>
      </c>
      <c r="B10208">
        <v>1</v>
      </c>
      <c r="C10208" t="s">
        <v>78</v>
      </c>
      <c r="D10208" t="s">
        <v>96</v>
      </c>
      <c r="E10208" t="s">
        <v>38194</v>
      </c>
      <c r="F10208" t="s">
        <v>5012</v>
      </c>
      <c r="G10208" t="s">
        <v>72</v>
      </c>
      <c r="H10208" t="s">
        <v>129</v>
      </c>
      <c r="I10208" t="s">
        <v>22</v>
      </c>
      <c r="J10208" t="s">
        <v>141</v>
      </c>
      <c r="K10208" t="s">
        <v>38195</v>
      </c>
      <c r="L10208" t="s">
        <v>38196</v>
      </c>
      <c r="M10208">
        <v>1.240555555</v>
      </c>
      <c r="N10208">
        <v>0</v>
      </c>
      <c r="O10208">
        <v>147</v>
      </c>
      <c r="P10208">
        <v>1</v>
      </c>
      <c r="Q10208">
        <v>3</v>
      </c>
      <c r="R10208">
        <v>0</v>
      </c>
      <c r="S10208">
        <v>182.36166700000001</v>
      </c>
      <c r="T10208">
        <v>1.240556</v>
      </c>
      <c r="U10208">
        <v>3.7216670000000001</v>
      </c>
    </row>
    <row r="10209" spans="1:21" x14ac:dyDescent="0.25">
      <c r="A10209" t="s">
        <v>38197</v>
      </c>
      <c r="B10209">
        <v>1</v>
      </c>
      <c r="C10209" t="s">
        <v>78</v>
      </c>
      <c r="D10209" t="s">
        <v>108</v>
      </c>
      <c r="E10209" t="s">
        <v>38198</v>
      </c>
      <c r="F10209" t="s">
        <v>4991</v>
      </c>
      <c r="G10209" t="s">
        <v>71</v>
      </c>
      <c r="H10209" t="s">
        <v>129</v>
      </c>
      <c r="I10209" t="s">
        <v>22</v>
      </c>
      <c r="J10209" t="s">
        <v>141</v>
      </c>
      <c r="K10209" t="s">
        <v>38199</v>
      </c>
      <c r="L10209" t="s">
        <v>38200</v>
      </c>
      <c r="M10209">
        <v>3.2638888879999999</v>
      </c>
      <c r="N10209">
        <v>0</v>
      </c>
      <c r="O10209">
        <v>1</v>
      </c>
      <c r="P10209">
        <v>0</v>
      </c>
      <c r="Q10209">
        <v>0</v>
      </c>
      <c r="R10209">
        <v>0</v>
      </c>
      <c r="S10209">
        <v>3.2638889999999998</v>
      </c>
      <c r="T10209">
        <v>0</v>
      </c>
      <c r="U10209">
        <v>0</v>
      </c>
    </row>
    <row r="10210" spans="1:21" x14ac:dyDescent="0.25">
      <c r="A10210" t="s">
        <v>38201</v>
      </c>
      <c r="B10210">
        <v>1</v>
      </c>
      <c r="C10210" t="s">
        <v>78</v>
      </c>
      <c r="D10210" t="s">
        <v>82</v>
      </c>
      <c r="E10210" t="s">
        <v>38202</v>
      </c>
      <c r="F10210" t="s">
        <v>2199</v>
      </c>
      <c r="G10210" t="s">
        <v>71</v>
      </c>
      <c r="H10210" t="s">
        <v>129</v>
      </c>
      <c r="I10210" t="s">
        <v>22</v>
      </c>
      <c r="J10210" t="s">
        <v>141</v>
      </c>
      <c r="K10210" t="s">
        <v>38203</v>
      </c>
      <c r="L10210" t="s">
        <v>38204</v>
      </c>
      <c r="M10210">
        <v>1.366666666</v>
      </c>
      <c r="N10210">
        <v>0</v>
      </c>
      <c r="O10210">
        <v>2</v>
      </c>
      <c r="P10210">
        <v>0</v>
      </c>
      <c r="Q10210">
        <v>0</v>
      </c>
      <c r="R10210">
        <v>0</v>
      </c>
      <c r="S10210">
        <v>2.733333</v>
      </c>
      <c r="T10210">
        <v>0</v>
      </c>
      <c r="U10210">
        <v>0</v>
      </c>
    </row>
    <row r="10211" spans="1:21" x14ac:dyDescent="0.25">
      <c r="A10211" t="s">
        <v>38205</v>
      </c>
      <c r="B10211">
        <v>1</v>
      </c>
      <c r="C10211" t="s">
        <v>79</v>
      </c>
      <c r="D10211" t="s">
        <v>125</v>
      </c>
      <c r="E10211" t="s">
        <v>11296</v>
      </c>
      <c r="F10211" t="s">
        <v>5070</v>
      </c>
      <c r="G10211" t="s">
        <v>71</v>
      </c>
      <c r="H10211" t="s">
        <v>129</v>
      </c>
      <c r="I10211" t="s">
        <v>22</v>
      </c>
      <c r="J10211" t="s">
        <v>141</v>
      </c>
      <c r="K10211" t="s">
        <v>38206</v>
      </c>
      <c r="L10211" t="s">
        <v>38207</v>
      </c>
      <c r="M10211">
        <v>13.020833333000001</v>
      </c>
      <c r="N10211">
        <v>0</v>
      </c>
      <c r="O10211">
        <v>11</v>
      </c>
      <c r="P10211">
        <v>0</v>
      </c>
      <c r="Q10211">
        <v>0</v>
      </c>
      <c r="R10211">
        <v>0</v>
      </c>
      <c r="S10211">
        <v>143.22916699999999</v>
      </c>
      <c r="T10211">
        <v>0</v>
      </c>
      <c r="U10211">
        <v>0</v>
      </c>
    </row>
    <row r="10212" spans="1:21" x14ac:dyDescent="0.25">
      <c r="A10212" t="s">
        <v>38208</v>
      </c>
      <c r="B10212">
        <v>1</v>
      </c>
      <c r="C10212" t="s">
        <v>78</v>
      </c>
      <c r="D10212" t="s">
        <v>98</v>
      </c>
      <c r="E10212" t="s">
        <v>38209</v>
      </c>
      <c r="F10212" t="s">
        <v>5012</v>
      </c>
      <c r="G10212" t="s">
        <v>72</v>
      </c>
      <c r="H10212" t="s">
        <v>129</v>
      </c>
      <c r="I10212" t="s">
        <v>22</v>
      </c>
      <c r="J10212" t="s">
        <v>141</v>
      </c>
      <c r="K10212" t="s">
        <v>38210</v>
      </c>
      <c r="L10212" t="s">
        <v>38211</v>
      </c>
      <c r="M10212">
        <v>1.8005555550000001</v>
      </c>
      <c r="N10212">
        <v>0</v>
      </c>
      <c r="O10212">
        <v>38</v>
      </c>
      <c r="P10212">
        <v>1</v>
      </c>
      <c r="Q10212">
        <v>7</v>
      </c>
      <c r="R10212">
        <v>0</v>
      </c>
      <c r="S10212">
        <v>68.421110999999996</v>
      </c>
      <c r="T10212">
        <v>1.800556</v>
      </c>
      <c r="U10212">
        <v>12.603889000000001</v>
      </c>
    </row>
    <row r="10213" spans="1:21" x14ac:dyDescent="0.25">
      <c r="A10213" t="s">
        <v>38212</v>
      </c>
      <c r="B10213">
        <v>1</v>
      </c>
      <c r="C10213" t="s">
        <v>78</v>
      </c>
      <c r="D10213" t="s">
        <v>91</v>
      </c>
      <c r="E10213" t="s">
        <v>38213</v>
      </c>
      <c r="F10213" t="s">
        <v>5012</v>
      </c>
      <c r="G10213" t="s">
        <v>72</v>
      </c>
      <c r="H10213" t="s">
        <v>129</v>
      </c>
      <c r="I10213" t="s">
        <v>22</v>
      </c>
      <c r="J10213" t="s">
        <v>141</v>
      </c>
      <c r="K10213" t="s">
        <v>38214</v>
      </c>
      <c r="L10213" t="s">
        <v>38215</v>
      </c>
      <c r="M10213">
        <v>1.2649999999999999</v>
      </c>
      <c r="N10213">
        <v>0</v>
      </c>
      <c r="O10213">
        <v>27</v>
      </c>
      <c r="P10213">
        <v>54</v>
      </c>
      <c r="Q10213">
        <v>223</v>
      </c>
      <c r="R10213">
        <v>0</v>
      </c>
      <c r="S10213">
        <v>34.155000000000001</v>
      </c>
      <c r="T10213">
        <v>68.31</v>
      </c>
      <c r="U10213">
        <v>282.09500000000003</v>
      </c>
    </row>
    <row r="10214" spans="1:21" x14ac:dyDescent="0.25">
      <c r="A10214" t="s">
        <v>38216</v>
      </c>
      <c r="B10214">
        <v>1</v>
      </c>
      <c r="C10214" t="s">
        <v>78</v>
      </c>
      <c r="D10214" t="s">
        <v>91</v>
      </c>
      <c r="E10214" t="s">
        <v>8893</v>
      </c>
      <c r="F10214" t="s">
        <v>4991</v>
      </c>
      <c r="G10214" t="s">
        <v>71</v>
      </c>
      <c r="H10214" t="s">
        <v>129</v>
      </c>
      <c r="I10214" t="s">
        <v>22</v>
      </c>
      <c r="J10214" t="s">
        <v>141</v>
      </c>
      <c r="K10214" t="s">
        <v>38217</v>
      </c>
      <c r="L10214" t="s">
        <v>38218</v>
      </c>
      <c r="M10214">
        <v>2.4533333329999998</v>
      </c>
      <c r="N10214">
        <v>0</v>
      </c>
      <c r="O10214">
        <v>1</v>
      </c>
      <c r="P10214">
        <v>0</v>
      </c>
      <c r="Q10214">
        <v>0</v>
      </c>
      <c r="R10214">
        <v>0</v>
      </c>
      <c r="S10214">
        <v>2.4533330000000002</v>
      </c>
      <c r="T10214">
        <v>0</v>
      </c>
      <c r="U10214">
        <v>0</v>
      </c>
    </row>
    <row r="10215" spans="1:21" x14ac:dyDescent="0.25">
      <c r="A10215" t="s">
        <v>38219</v>
      </c>
      <c r="B10215">
        <v>1</v>
      </c>
      <c r="C10215" t="s">
        <v>78</v>
      </c>
      <c r="D10215" t="s">
        <v>97</v>
      </c>
      <c r="E10215" t="s">
        <v>38220</v>
      </c>
      <c r="F10215" t="s">
        <v>4991</v>
      </c>
      <c r="G10215" t="s">
        <v>71</v>
      </c>
      <c r="H10215" t="s">
        <v>129</v>
      </c>
      <c r="I10215" t="s">
        <v>22</v>
      </c>
      <c r="J10215" t="s">
        <v>141</v>
      </c>
      <c r="K10215" t="s">
        <v>38221</v>
      </c>
      <c r="L10215" t="s">
        <v>38222</v>
      </c>
      <c r="M10215">
        <v>5.8833333330000004</v>
      </c>
      <c r="N10215">
        <v>0</v>
      </c>
      <c r="O10215">
        <v>0</v>
      </c>
      <c r="P10215">
        <v>0</v>
      </c>
      <c r="Q10215">
        <v>2</v>
      </c>
      <c r="R10215">
        <v>0</v>
      </c>
      <c r="S10215">
        <v>0</v>
      </c>
      <c r="T10215">
        <v>0</v>
      </c>
      <c r="U10215">
        <v>11.766667</v>
      </c>
    </row>
    <row r="10216" spans="1:21" x14ac:dyDescent="0.25">
      <c r="A10216" t="s">
        <v>38223</v>
      </c>
      <c r="B10216">
        <v>1</v>
      </c>
      <c r="C10216" t="s">
        <v>78</v>
      </c>
      <c r="D10216" t="s">
        <v>84</v>
      </c>
      <c r="E10216" t="s">
        <v>38224</v>
      </c>
      <c r="F10216" t="s">
        <v>4991</v>
      </c>
      <c r="G10216" t="s">
        <v>71</v>
      </c>
      <c r="H10216" t="s">
        <v>129</v>
      </c>
      <c r="I10216" t="s">
        <v>22</v>
      </c>
      <c r="J10216" t="s">
        <v>141</v>
      </c>
      <c r="K10216" t="s">
        <v>38225</v>
      </c>
      <c r="L10216" t="s">
        <v>38226</v>
      </c>
      <c r="M10216">
        <v>2.0105555549999998</v>
      </c>
      <c r="N10216">
        <v>0</v>
      </c>
      <c r="O10216">
        <v>3</v>
      </c>
      <c r="P10216">
        <v>0</v>
      </c>
      <c r="Q10216">
        <v>0</v>
      </c>
      <c r="R10216">
        <v>0</v>
      </c>
      <c r="S10216">
        <v>6.0316669999999997</v>
      </c>
      <c r="T10216">
        <v>0</v>
      </c>
      <c r="U10216">
        <v>0</v>
      </c>
    </row>
    <row r="10217" spans="1:21" x14ac:dyDescent="0.25">
      <c r="A10217" t="s">
        <v>38227</v>
      </c>
      <c r="B10217">
        <v>1</v>
      </c>
      <c r="C10217" t="s">
        <v>78</v>
      </c>
      <c r="D10217" t="s">
        <v>92</v>
      </c>
      <c r="E10217" t="s">
        <v>38228</v>
      </c>
      <c r="F10217" t="s">
        <v>4991</v>
      </c>
      <c r="G10217" t="s">
        <v>71</v>
      </c>
      <c r="H10217" t="s">
        <v>129</v>
      </c>
      <c r="I10217" t="s">
        <v>22</v>
      </c>
      <c r="J10217" t="s">
        <v>141</v>
      </c>
      <c r="K10217" t="s">
        <v>38229</v>
      </c>
      <c r="L10217" t="s">
        <v>38230</v>
      </c>
      <c r="M10217">
        <v>0.79777777699999997</v>
      </c>
      <c r="N10217">
        <v>0</v>
      </c>
      <c r="O10217">
        <v>1</v>
      </c>
      <c r="P10217">
        <v>0</v>
      </c>
      <c r="Q10217">
        <v>0</v>
      </c>
      <c r="R10217">
        <v>0</v>
      </c>
      <c r="S10217">
        <v>0.79777799999999999</v>
      </c>
      <c r="T10217">
        <v>0</v>
      </c>
      <c r="U10217">
        <v>0</v>
      </c>
    </row>
    <row r="10218" spans="1:21" x14ac:dyDescent="0.25">
      <c r="A10218" t="s">
        <v>38231</v>
      </c>
      <c r="B10218">
        <v>1</v>
      </c>
      <c r="C10218" t="s">
        <v>78</v>
      </c>
      <c r="D10218" t="s">
        <v>102</v>
      </c>
      <c r="E10218" t="s">
        <v>38232</v>
      </c>
      <c r="F10218" t="s">
        <v>4991</v>
      </c>
      <c r="G10218" t="s">
        <v>71</v>
      </c>
      <c r="H10218" t="s">
        <v>129</v>
      </c>
      <c r="I10218" t="s">
        <v>22</v>
      </c>
      <c r="J10218" t="s">
        <v>141</v>
      </c>
      <c r="K10218" t="s">
        <v>38233</v>
      </c>
      <c r="L10218" t="s">
        <v>38234</v>
      </c>
      <c r="M10218">
        <v>0.465277777</v>
      </c>
      <c r="N10218">
        <v>0</v>
      </c>
      <c r="O10218">
        <v>1</v>
      </c>
      <c r="P10218">
        <v>0</v>
      </c>
      <c r="Q10218">
        <v>0</v>
      </c>
      <c r="R10218">
        <v>0</v>
      </c>
      <c r="S10218">
        <v>0.46527800000000002</v>
      </c>
      <c r="T10218">
        <v>0</v>
      </c>
      <c r="U10218">
        <v>0</v>
      </c>
    </row>
    <row r="10219" spans="1:21" x14ac:dyDescent="0.25">
      <c r="A10219" t="s">
        <v>38235</v>
      </c>
      <c r="B10219">
        <v>1</v>
      </c>
      <c r="C10219" t="s">
        <v>78</v>
      </c>
      <c r="D10219" t="s">
        <v>90</v>
      </c>
      <c r="E10219" t="s">
        <v>38236</v>
      </c>
      <c r="F10219" t="s">
        <v>4986</v>
      </c>
      <c r="G10219" t="s">
        <v>71</v>
      </c>
      <c r="H10219" t="s">
        <v>129</v>
      </c>
      <c r="I10219" t="s">
        <v>22</v>
      </c>
      <c r="J10219" t="s">
        <v>141</v>
      </c>
      <c r="K10219" t="s">
        <v>38237</v>
      </c>
      <c r="L10219" t="s">
        <v>38238</v>
      </c>
      <c r="M10219">
        <v>0.58388888800000005</v>
      </c>
      <c r="N10219">
        <v>0</v>
      </c>
      <c r="O10219">
        <v>91</v>
      </c>
      <c r="P10219">
        <v>0</v>
      </c>
      <c r="Q10219">
        <v>0</v>
      </c>
      <c r="R10219">
        <v>0</v>
      </c>
      <c r="S10219">
        <v>53.133889000000003</v>
      </c>
      <c r="T10219">
        <v>0</v>
      </c>
      <c r="U10219">
        <v>0</v>
      </c>
    </row>
    <row r="10220" spans="1:21" x14ac:dyDescent="0.25">
      <c r="A10220" t="s">
        <v>38239</v>
      </c>
      <c r="B10220">
        <v>1</v>
      </c>
      <c r="C10220" t="s">
        <v>78</v>
      </c>
      <c r="D10220" t="s">
        <v>81</v>
      </c>
      <c r="E10220" t="s">
        <v>38240</v>
      </c>
      <c r="F10220" t="s">
        <v>5417</v>
      </c>
      <c r="G10220" t="s">
        <v>71</v>
      </c>
      <c r="H10220" t="s">
        <v>129</v>
      </c>
      <c r="I10220" t="s">
        <v>22</v>
      </c>
      <c r="J10220" t="s">
        <v>141</v>
      </c>
      <c r="K10220" t="s">
        <v>38241</v>
      </c>
      <c r="L10220" t="s">
        <v>38242</v>
      </c>
      <c r="M10220">
        <v>1.6091666659999999</v>
      </c>
      <c r="N10220">
        <v>0</v>
      </c>
      <c r="O10220">
        <v>9</v>
      </c>
      <c r="P10220">
        <v>0</v>
      </c>
      <c r="Q10220">
        <v>0</v>
      </c>
      <c r="R10220">
        <v>0</v>
      </c>
      <c r="S10220">
        <v>14.4825</v>
      </c>
      <c r="T10220">
        <v>0</v>
      </c>
      <c r="U10220">
        <v>0</v>
      </c>
    </row>
    <row r="10221" spans="1:21" x14ac:dyDescent="0.25">
      <c r="A10221" t="s">
        <v>38243</v>
      </c>
      <c r="B10221">
        <v>1</v>
      </c>
      <c r="C10221" t="s">
        <v>78</v>
      </c>
      <c r="D10221" t="s">
        <v>83</v>
      </c>
      <c r="E10221" t="s">
        <v>38244</v>
      </c>
      <c r="F10221" t="s">
        <v>5417</v>
      </c>
      <c r="G10221" t="s">
        <v>71</v>
      </c>
      <c r="H10221" t="s">
        <v>129</v>
      </c>
      <c r="I10221" t="s">
        <v>22</v>
      </c>
      <c r="J10221" t="s">
        <v>141</v>
      </c>
      <c r="K10221" t="s">
        <v>38245</v>
      </c>
      <c r="L10221" t="s">
        <v>38246</v>
      </c>
      <c r="M10221">
        <v>2.2822222220000001</v>
      </c>
      <c r="N10221">
        <v>0</v>
      </c>
      <c r="O10221">
        <v>13</v>
      </c>
      <c r="P10221">
        <v>0</v>
      </c>
      <c r="Q10221">
        <v>0</v>
      </c>
      <c r="R10221">
        <v>0</v>
      </c>
      <c r="S10221">
        <v>29.668889</v>
      </c>
      <c r="T10221">
        <v>0</v>
      </c>
      <c r="U10221">
        <v>0</v>
      </c>
    </row>
    <row r="10222" spans="1:21" x14ac:dyDescent="0.25">
      <c r="A10222" t="s">
        <v>38247</v>
      </c>
      <c r="B10222">
        <v>1</v>
      </c>
      <c r="C10222" t="s">
        <v>78</v>
      </c>
      <c r="D10222" t="s">
        <v>104</v>
      </c>
      <c r="E10222" t="s">
        <v>38248</v>
      </c>
      <c r="F10222" t="s">
        <v>5748</v>
      </c>
      <c r="G10222" t="s">
        <v>71</v>
      </c>
      <c r="H10222" t="s">
        <v>129</v>
      </c>
      <c r="I10222" t="s">
        <v>22</v>
      </c>
      <c r="J10222" t="s">
        <v>141</v>
      </c>
      <c r="K10222" t="s">
        <v>38249</v>
      </c>
      <c r="L10222" t="s">
        <v>38250</v>
      </c>
      <c r="M10222">
        <v>0.45583333300000001</v>
      </c>
      <c r="N10222">
        <v>2</v>
      </c>
      <c r="O10222">
        <v>481</v>
      </c>
      <c r="P10222">
        <v>0</v>
      </c>
      <c r="Q10222">
        <v>0</v>
      </c>
      <c r="R10222">
        <v>0.91166700000000001</v>
      </c>
      <c r="S10222">
        <v>219.255833</v>
      </c>
      <c r="T10222">
        <v>0</v>
      </c>
      <c r="U10222">
        <v>0</v>
      </c>
    </row>
    <row r="10223" spans="1:21" x14ac:dyDescent="0.25">
      <c r="A10223" t="s">
        <v>38251</v>
      </c>
      <c r="B10223">
        <v>1</v>
      </c>
      <c r="C10223" t="s">
        <v>78</v>
      </c>
      <c r="D10223" t="s">
        <v>97</v>
      </c>
      <c r="E10223" t="s">
        <v>38252</v>
      </c>
      <c r="F10223" t="s">
        <v>4991</v>
      </c>
      <c r="G10223" t="s">
        <v>71</v>
      </c>
      <c r="H10223" t="s">
        <v>129</v>
      </c>
      <c r="I10223" t="s">
        <v>22</v>
      </c>
      <c r="J10223" t="s">
        <v>141</v>
      </c>
      <c r="K10223" t="s">
        <v>38253</v>
      </c>
      <c r="L10223" t="s">
        <v>38254</v>
      </c>
      <c r="M10223">
        <v>13.489444444</v>
      </c>
      <c r="N10223">
        <v>0</v>
      </c>
      <c r="O10223">
        <v>0</v>
      </c>
      <c r="P10223">
        <v>0</v>
      </c>
      <c r="Q10223">
        <v>1</v>
      </c>
      <c r="R10223">
        <v>0</v>
      </c>
      <c r="S10223">
        <v>0</v>
      </c>
      <c r="T10223">
        <v>0</v>
      </c>
      <c r="U10223">
        <v>13.489444000000001</v>
      </c>
    </row>
    <row r="10224" spans="1:21" x14ac:dyDescent="0.25">
      <c r="A10224" t="s">
        <v>38255</v>
      </c>
      <c r="B10224">
        <v>1</v>
      </c>
      <c r="C10224" t="s">
        <v>78</v>
      </c>
      <c r="D10224" t="s">
        <v>97</v>
      </c>
      <c r="E10224" t="s">
        <v>38256</v>
      </c>
      <c r="F10224" t="s">
        <v>4991</v>
      </c>
      <c r="G10224" t="s">
        <v>71</v>
      </c>
      <c r="H10224" t="s">
        <v>129</v>
      </c>
      <c r="I10224" t="s">
        <v>22</v>
      </c>
      <c r="J10224" t="s">
        <v>141</v>
      </c>
      <c r="K10224" t="s">
        <v>38257</v>
      </c>
      <c r="L10224" t="s">
        <v>38258</v>
      </c>
      <c r="M10224">
        <v>7.3791666659999997</v>
      </c>
      <c r="N10224">
        <v>0</v>
      </c>
      <c r="O10224">
        <v>0</v>
      </c>
      <c r="P10224">
        <v>0</v>
      </c>
      <c r="Q10224">
        <v>1</v>
      </c>
      <c r="R10224">
        <v>0</v>
      </c>
      <c r="S10224">
        <v>0</v>
      </c>
      <c r="T10224">
        <v>0</v>
      </c>
      <c r="U10224">
        <v>7.3791669999999998</v>
      </c>
    </row>
    <row r="10225" spans="1:21" x14ac:dyDescent="0.25">
      <c r="A10225" t="s">
        <v>38259</v>
      </c>
      <c r="B10225">
        <v>1</v>
      </c>
      <c r="C10225" t="s">
        <v>78</v>
      </c>
      <c r="D10225" t="s">
        <v>97</v>
      </c>
      <c r="E10225" t="s">
        <v>38260</v>
      </c>
      <c r="F10225" t="s">
        <v>4991</v>
      </c>
      <c r="G10225" t="s">
        <v>71</v>
      </c>
      <c r="H10225" t="s">
        <v>129</v>
      </c>
      <c r="I10225" t="s">
        <v>22</v>
      </c>
      <c r="J10225" t="s">
        <v>141</v>
      </c>
      <c r="K10225" t="s">
        <v>38261</v>
      </c>
      <c r="L10225" t="s">
        <v>38262</v>
      </c>
      <c r="M10225">
        <v>8.9472222220000006</v>
      </c>
      <c r="N10225">
        <v>0</v>
      </c>
      <c r="O10225">
        <v>0</v>
      </c>
      <c r="P10225">
        <v>0</v>
      </c>
      <c r="Q10225">
        <v>1</v>
      </c>
      <c r="R10225">
        <v>0</v>
      </c>
      <c r="S10225">
        <v>0</v>
      </c>
      <c r="T10225">
        <v>0</v>
      </c>
      <c r="U10225">
        <v>8.947222</v>
      </c>
    </row>
    <row r="10226" spans="1:21" x14ac:dyDescent="0.25">
      <c r="A10226" t="s">
        <v>38263</v>
      </c>
      <c r="B10226">
        <v>1</v>
      </c>
      <c r="C10226" t="s">
        <v>78</v>
      </c>
      <c r="D10226" t="s">
        <v>102</v>
      </c>
      <c r="E10226" t="s">
        <v>38264</v>
      </c>
      <c r="F10226" t="s">
        <v>6823</v>
      </c>
      <c r="G10226" t="s">
        <v>71</v>
      </c>
      <c r="H10226" t="s">
        <v>129</v>
      </c>
      <c r="I10226" t="s">
        <v>22</v>
      </c>
      <c r="J10226" t="s">
        <v>141</v>
      </c>
      <c r="K10226" t="s">
        <v>38265</v>
      </c>
      <c r="L10226" t="s">
        <v>38266</v>
      </c>
      <c r="M10226">
        <v>0.99777777700000003</v>
      </c>
      <c r="N10226">
        <v>0</v>
      </c>
      <c r="O10226">
        <v>0</v>
      </c>
      <c r="P10226">
        <v>0</v>
      </c>
      <c r="Q10226">
        <v>20</v>
      </c>
      <c r="R10226">
        <v>0</v>
      </c>
      <c r="S10226">
        <v>0</v>
      </c>
      <c r="T10226">
        <v>0</v>
      </c>
      <c r="U10226">
        <v>19.955556000000001</v>
      </c>
    </row>
    <row r="10227" spans="1:21" x14ac:dyDescent="0.25">
      <c r="A10227" t="s">
        <v>38267</v>
      </c>
      <c r="B10227">
        <v>1</v>
      </c>
      <c r="C10227" t="s">
        <v>79</v>
      </c>
      <c r="D10227" t="s">
        <v>117</v>
      </c>
      <c r="E10227" t="s">
        <v>38268</v>
      </c>
      <c r="F10227" t="s">
        <v>3423</v>
      </c>
      <c r="G10227" t="s">
        <v>72</v>
      </c>
      <c r="H10227" t="s">
        <v>129</v>
      </c>
      <c r="I10227" t="s">
        <v>22</v>
      </c>
      <c r="J10227" t="s">
        <v>141</v>
      </c>
      <c r="K10227" t="s">
        <v>38269</v>
      </c>
      <c r="L10227" t="s">
        <v>38270</v>
      </c>
      <c r="M10227">
        <v>0.18</v>
      </c>
      <c r="N10227">
        <v>4</v>
      </c>
      <c r="O10227">
        <v>166</v>
      </c>
      <c r="P10227">
        <v>0</v>
      </c>
      <c r="Q10227">
        <v>0</v>
      </c>
      <c r="R10227">
        <v>0.72</v>
      </c>
      <c r="S10227">
        <v>29.88</v>
      </c>
      <c r="T10227">
        <v>0</v>
      </c>
      <c r="U10227">
        <v>0</v>
      </c>
    </row>
    <row r="10228" spans="1:21" x14ac:dyDescent="0.25">
      <c r="A10228" t="s">
        <v>38271</v>
      </c>
      <c r="B10228">
        <v>1</v>
      </c>
      <c r="C10228" t="s">
        <v>79</v>
      </c>
      <c r="D10228" t="s">
        <v>117</v>
      </c>
      <c r="E10228" t="s">
        <v>3402</v>
      </c>
      <c r="F10228" t="s">
        <v>3423</v>
      </c>
      <c r="G10228" t="s">
        <v>72</v>
      </c>
      <c r="H10228" t="s">
        <v>129</v>
      </c>
      <c r="I10228" t="s">
        <v>22</v>
      </c>
      <c r="J10228" t="s">
        <v>141</v>
      </c>
      <c r="K10228" t="s">
        <v>38272</v>
      </c>
      <c r="L10228" t="s">
        <v>38273</v>
      </c>
      <c r="M10228">
        <v>0.67694444399999998</v>
      </c>
      <c r="N10228">
        <v>0</v>
      </c>
      <c r="O10228">
        <v>0</v>
      </c>
      <c r="P10228">
        <v>66</v>
      </c>
      <c r="Q10228">
        <v>867</v>
      </c>
      <c r="R10228">
        <v>0</v>
      </c>
      <c r="S10228">
        <v>0</v>
      </c>
      <c r="T10228">
        <v>44.678333000000002</v>
      </c>
      <c r="U10228">
        <v>586.91083300000003</v>
      </c>
    </row>
    <row r="10229" spans="1:21" x14ac:dyDescent="0.25">
      <c r="A10229" t="s">
        <v>38274</v>
      </c>
      <c r="B10229">
        <v>1</v>
      </c>
      <c r="C10229" t="s">
        <v>79</v>
      </c>
      <c r="D10229" t="s">
        <v>117</v>
      </c>
      <c r="E10229" t="s">
        <v>38275</v>
      </c>
      <c r="F10229" t="s">
        <v>140</v>
      </c>
      <c r="G10229" t="s">
        <v>72</v>
      </c>
      <c r="H10229" t="s">
        <v>168</v>
      </c>
      <c r="I10229" t="s">
        <v>22</v>
      </c>
      <c r="J10229" t="s">
        <v>141</v>
      </c>
      <c r="K10229" t="s">
        <v>38276</v>
      </c>
      <c r="L10229" t="s">
        <v>38277</v>
      </c>
      <c r="M10229">
        <v>3.3611110999999999E-2</v>
      </c>
      <c r="N10229">
        <v>0</v>
      </c>
      <c r="O10229">
        <v>0</v>
      </c>
      <c r="P10229">
        <v>74</v>
      </c>
      <c r="Q10229">
        <v>874</v>
      </c>
      <c r="R10229">
        <v>0</v>
      </c>
      <c r="S10229">
        <v>0</v>
      </c>
      <c r="T10229">
        <v>2.487222</v>
      </c>
      <c r="U10229">
        <v>29.376111000000002</v>
      </c>
    </row>
    <row r="10230" spans="1:21" x14ac:dyDescent="0.25">
      <c r="A10230" t="s">
        <v>38278</v>
      </c>
      <c r="B10230">
        <v>1</v>
      </c>
      <c r="C10230" t="s">
        <v>79</v>
      </c>
      <c r="D10230" t="s">
        <v>117</v>
      </c>
      <c r="E10230" t="s">
        <v>38275</v>
      </c>
      <c r="F10230" t="s">
        <v>128</v>
      </c>
      <c r="G10230" t="s">
        <v>72</v>
      </c>
      <c r="H10230" t="s">
        <v>129</v>
      </c>
      <c r="I10230" t="s">
        <v>22</v>
      </c>
      <c r="J10230" t="s">
        <v>130</v>
      </c>
      <c r="K10230" t="s">
        <v>38279</v>
      </c>
      <c r="L10230" t="s">
        <v>38280</v>
      </c>
      <c r="M10230">
        <v>0.71472222200000002</v>
      </c>
      <c r="N10230">
        <v>0</v>
      </c>
      <c r="O10230">
        <v>0</v>
      </c>
      <c r="P10230">
        <v>74</v>
      </c>
      <c r="Q10230">
        <v>874</v>
      </c>
      <c r="R10230">
        <v>0</v>
      </c>
      <c r="S10230">
        <v>0</v>
      </c>
      <c r="T10230">
        <v>52.889443999999997</v>
      </c>
      <c r="U10230">
        <v>624.66722200000004</v>
      </c>
    </row>
    <row r="10231" spans="1:21" x14ac:dyDescent="0.25">
      <c r="A10231" t="s">
        <v>38281</v>
      </c>
      <c r="B10231">
        <v>1</v>
      </c>
      <c r="C10231" t="s">
        <v>79</v>
      </c>
      <c r="D10231" t="s">
        <v>117</v>
      </c>
      <c r="E10231" t="s">
        <v>38282</v>
      </c>
      <c r="F10231" t="s">
        <v>140</v>
      </c>
      <c r="G10231" t="s">
        <v>72</v>
      </c>
      <c r="H10231" t="s">
        <v>129</v>
      </c>
      <c r="I10231" t="s">
        <v>22</v>
      </c>
      <c r="J10231" t="s">
        <v>141</v>
      </c>
      <c r="K10231" t="s">
        <v>38283</v>
      </c>
      <c r="L10231" t="s">
        <v>38284</v>
      </c>
      <c r="M10231">
        <v>0.321111111</v>
      </c>
      <c r="N10231">
        <v>0</v>
      </c>
      <c r="O10231">
        <v>0</v>
      </c>
      <c r="P10231">
        <v>1</v>
      </c>
      <c r="Q10231">
        <v>6</v>
      </c>
      <c r="R10231">
        <v>0</v>
      </c>
      <c r="S10231">
        <v>0</v>
      </c>
      <c r="T10231">
        <v>0.32111099999999998</v>
      </c>
      <c r="U10231">
        <v>1.9266669999999999</v>
      </c>
    </row>
    <row r="10232" spans="1:21" x14ac:dyDescent="0.25">
      <c r="A10232" t="s">
        <v>38285</v>
      </c>
      <c r="B10232">
        <v>1</v>
      </c>
      <c r="C10232" t="s">
        <v>79</v>
      </c>
      <c r="D10232" t="s">
        <v>117</v>
      </c>
      <c r="E10232" t="s">
        <v>38286</v>
      </c>
      <c r="F10232" t="s">
        <v>140</v>
      </c>
      <c r="G10232" t="s">
        <v>72</v>
      </c>
      <c r="H10232" t="s">
        <v>129</v>
      </c>
      <c r="I10232" t="s">
        <v>22</v>
      </c>
      <c r="J10232" t="s">
        <v>141</v>
      </c>
      <c r="K10232" t="s">
        <v>38287</v>
      </c>
      <c r="L10232" t="s">
        <v>38288</v>
      </c>
      <c r="M10232">
        <v>0.61638888800000002</v>
      </c>
      <c r="N10232">
        <v>2</v>
      </c>
      <c r="O10232">
        <v>179</v>
      </c>
      <c r="P10232">
        <v>1</v>
      </c>
      <c r="Q10232">
        <v>24</v>
      </c>
      <c r="R10232">
        <v>1.2327779999999999</v>
      </c>
      <c r="S10232">
        <v>110.333611</v>
      </c>
      <c r="T10232">
        <v>0.61638899999999996</v>
      </c>
      <c r="U10232">
        <v>14.793333000000001</v>
      </c>
    </row>
    <row r="10233" spans="1:21" x14ac:dyDescent="0.25">
      <c r="A10233" t="s">
        <v>38289</v>
      </c>
      <c r="B10233">
        <v>1</v>
      </c>
      <c r="C10233" t="s">
        <v>79</v>
      </c>
      <c r="D10233" t="s">
        <v>117</v>
      </c>
      <c r="E10233" t="s">
        <v>38290</v>
      </c>
      <c r="F10233" t="s">
        <v>140</v>
      </c>
      <c r="G10233" t="s">
        <v>72</v>
      </c>
      <c r="H10233" t="s">
        <v>129</v>
      </c>
      <c r="I10233" t="s">
        <v>22</v>
      </c>
      <c r="J10233" t="s">
        <v>141</v>
      </c>
      <c r="K10233" t="s">
        <v>38291</v>
      </c>
      <c r="L10233" t="s">
        <v>13854</v>
      </c>
      <c r="M10233">
        <v>1.7980555549999999</v>
      </c>
      <c r="N10233">
        <v>10</v>
      </c>
      <c r="O10233">
        <v>975</v>
      </c>
      <c r="P10233">
        <v>1</v>
      </c>
      <c r="Q10233">
        <v>25</v>
      </c>
      <c r="R10233">
        <v>17.980556</v>
      </c>
      <c r="S10233">
        <v>1753.1041660000001</v>
      </c>
      <c r="T10233">
        <v>1.7980560000000001</v>
      </c>
      <c r="U10233">
        <v>44.951388999999999</v>
      </c>
    </row>
    <row r="10234" spans="1:21" x14ac:dyDescent="0.25">
      <c r="A10234" t="s">
        <v>38292</v>
      </c>
      <c r="B10234">
        <v>1</v>
      </c>
      <c r="C10234" t="s">
        <v>79</v>
      </c>
      <c r="D10234" t="s">
        <v>117</v>
      </c>
      <c r="E10234" t="s">
        <v>38268</v>
      </c>
      <c r="F10234" t="s">
        <v>6456</v>
      </c>
      <c r="G10234" t="s">
        <v>72</v>
      </c>
      <c r="H10234" t="s">
        <v>129</v>
      </c>
      <c r="I10234" t="s">
        <v>22</v>
      </c>
      <c r="J10234" t="s">
        <v>141</v>
      </c>
      <c r="K10234" t="s">
        <v>38293</v>
      </c>
      <c r="L10234" t="s">
        <v>38294</v>
      </c>
      <c r="M10234">
        <v>4.1105555550000004</v>
      </c>
      <c r="N10234">
        <v>4</v>
      </c>
      <c r="O10234">
        <v>166</v>
      </c>
      <c r="P10234">
        <v>0</v>
      </c>
      <c r="Q10234">
        <v>0</v>
      </c>
      <c r="R10234">
        <v>16.442222000000001</v>
      </c>
      <c r="S10234">
        <v>682.35222199999998</v>
      </c>
      <c r="T10234">
        <v>0</v>
      </c>
      <c r="U10234">
        <v>0</v>
      </c>
    </row>
    <row r="10235" spans="1:21" x14ac:dyDescent="0.25">
      <c r="A10235" t="s">
        <v>38295</v>
      </c>
      <c r="B10235">
        <v>1</v>
      </c>
      <c r="C10235" t="s">
        <v>79</v>
      </c>
      <c r="D10235" t="s">
        <v>117</v>
      </c>
      <c r="E10235" t="s">
        <v>38290</v>
      </c>
      <c r="F10235" t="s">
        <v>140</v>
      </c>
      <c r="G10235" t="s">
        <v>72</v>
      </c>
      <c r="H10235" t="s">
        <v>129</v>
      </c>
      <c r="I10235" t="s">
        <v>22</v>
      </c>
      <c r="J10235" t="s">
        <v>141</v>
      </c>
      <c r="K10235" t="s">
        <v>38296</v>
      </c>
      <c r="L10235" t="s">
        <v>38297</v>
      </c>
      <c r="M10235">
        <v>0.110555555</v>
      </c>
      <c r="N10235">
        <v>1</v>
      </c>
      <c r="O10235">
        <v>159</v>
      </c>
      <c r="P10235">
        <v>0</v>
      </c>
      <c r="Q10235">
        <v>0</v>
      </c>
      <c r="R10235">
        <v>0.110556</v>
      </c>
      <c r="S10235">
        <v>17.578333000000001</v>
      </c>
      <c r="T10235">
        <v>0</v>
      </c>
      <c r="U10235">
        <v>0</v>
      </c>
    </row>
    <row r="10236" spans="1:21" x14ac:dyDescent="0.25">
      <c r="A10236" t="s">
        <v>38298</v>
      </c>
      <c r="B10236">
        <v>1</v>
      </c>
      <c r="C10236" t="s">
        <v>79</v>
      </c>
      <c r="D10236" t="s">
        <v>117</v>
      </c>
      <c r="E10236" t="s">
        <v>38290</v>
      </c>
      <c r="F10236" t="s">
        <v>140</v>
      </c>
      <c r="G10236" t="s">
        <v>72</v>
      </c>
      <c r="H10236" t="s">
        <v>129</v>
      </c>
      <c r="I10236" t="s">
        <v>22</v>
      </c>
      <c r="J10236" t="s">
        <v>141</v>
      </c>
      <c r="K10236" t="s">
        <v>38299</v>
      </c>
      <c r="L10236" t="s">
        <v>12080</v>
      </c>
      <c r="M10236">
        <v>0.41916666600000002</v>
      </c>
      <c r="N10236">
        <v>10</v>
      </c>
      <c r="O10236">
        <v>975</v>
      </c>
      <c r="P10236">
        <v>1</v>
      </c>
      <c r="Q10236">
        <v>25</v>
      </c>
      <c r="R10236">
        <v>4.1916669999999998</v>
      </c>
      <c r="S10236">
        <v>408.687499</v>
      </c>
      <c r="T10236">
        <v>0.41916700000000001</v>
      </c>
      <c r="U10236">
        <v>10.479167</v>
      </c>
    </row>
    <row r="10237" spans="1:21" x14ac:dyDescent="0.25">
      <c r="A10237" t="s">
        <v>38300</v>
      </c>
      <c r="B10237">
        <v>1</v>
      </c>
      <c r="C10237" t="s">
        <v>79</v>
      </c>
      <c r="D10237" t="s">
        <v>117</v>
      </c>
      <c r="E10237" t="s">
        <v>3398</v>
      </c>
      <c r="F10237" t="s">
        <v>140</v>
      </c>
      <c r="G10237" t="s">
        <v>72</v>
      </c>
      <c r="H10237" t="s">
        <v>129</v>
      </c>
      <c r="I10237" t="s">
        <v>22</v>
      </c>
      <c r="J10237" t="s">
        <v>141</v>
      </c>
      <c r="K10237" t="s">
        <v>38301</v>
      </c>
      <c r="L10237" t="s">
        <v>8581</v>
      </c>
      <c r="M10237">
        <v>0.85777777700000002</v>
      </c>
      <c r="N10237">
        <v>11</v>
      </c>
      <c r="O10237">
        <v>975</v>
      </c>
      <c r="P10237">
        <v>117</v>
      </c>
      <c r="Q10237">
        <v>1481</v>
      </c>
      <c r="R10237">
        <v>9.4355560000000001</v>
      </c>
      <c r="S10237">
        <v>836.33333300000004</v>
      </c>
      <c r="T10237">
        <v>100.36</v>
      </c>
      <c r="U10237">
        <v>1270.368888</v>
      </c>
    </row>
    <row r="10238" spans="1:21" x14ac:dyDescent="0.25">
      <c r="A10238" t="s">
        <v>38302</v>
      </c>
      <c r="B10238">
        <v>1</v>
      </c>
      <c r="C10238" t="s">
        <v>79</v>
      </c>
      <c r="D10238" t="s">
        <v>117</v>
      </c>
      <c r="E10238" t="s">
        <v>38275</v>
      </c>
      <c r="F10238" t="s">
        <v>140</v>
      </c>
      <c r="G10238" t="s">
        <v>72</v>
      </c>
      <c r="H10238" t="s">
        <v>129</v>
      </c>
      <c r="I10238" t="s">
        <v>22</v>
      </c>
      <c r="J10238" t="s">
        <v>141</v>
      </c>
      <c r="K10238" t="s">
        <v>38303</v>
      </c>
      <c r="L10238" t="s">
        <v>15296</v>
      </c>
      <c r="M10238">
        <v>0.37888888799999998</v>
      </c>
      <c r="N10238">
        <v>0</v>
      </c>
      <c r="O10238">
        <v>0</v>
      </c>
      <c r="P10238">
        <v>74</v>
      </c>
      <c r="Q10238">
        <v>874</v>
      </c>
      <c r="R10238">
        <v>0</v>
      </c>
      <c r="S10238">
        <v>0</v>
      </c>
      <c r="T10238">
        <v>28.037777999999999</v>
      </c>
      <c r="U10238">
        <v>331.148888</v>
      </c>
    </row>
    <row r="10239" spans="1:21" x14ac:dyDescent="0.25">
      <c r="A10239" t="s">
        <v>38304</v>
      </c>
      <c r="B10239">
        <v>1</v>
      </c>
      <c r="C10239" t="s">
        <v>79</v>
      </c>
      <c r="D10239" t="s">
        <v>117</v>
      </c>
      <c r="E10239" t="s">
        <v>3415</v>
      </c>
      <c r="F10239" t="s">
        <v>140</v>
      </c>
      <c r="G10239" t="s">
        <v>72</v>
      </c>
      <c r="H10239" t="s">
        <v>168</v>
      </c>
      <c r="I10239" t="s">
        <v>22</v>
      </c>
      <c r="J10239" t="s">
        <v>141</v>
      </c>
      <c r="K10239" t="s">
        <v>38305</v>
      </c>
      <c r="L10239" t="s">
        <v>38306</v>
      </c>
      <c r="M10239">
        <v>6.9444440000000001E-3</v>
      </c>
      <c r="N10239">
        <v>10</v>
      </c>
      <c r="O10239">
        <v>975</v>
      </c>
      <c r="P10239">
        <v>1</v>
      </c>
      <c r="Q10239">
        <v>25</v>
      </c>
      <c r="R10239">
        <v>6.9444000000000006E-2</v>
      </c>
      <c r="S10239">
        <v>6.7708329999999997</v>
      </c>
      <c r="T10239">
        <v>6.9439999999999997E-3</v>
      </c>
      <c r="U10239">
        <v>0.17361099999999999</v>
      </c>
    </row>
    <row r="10240" spans="1:21" x14ac:dyDescent="0.25">
      <c r="A10240" t="s">
        <v>38307</v>
      </c>
      <c r="B10240">
        <v>1</v>
      </c>
      <c r="C10240" t="s">
        <v>79</v>
      </c>
      <c r="D10240" t="s">
        <v>117</v>
      </c>
      <c r="E10240" t="s">
        <v>38308</v>
      </c>
      <c r="F10240" t="s">
        <v>5470</v>
      </c>
      <c r="G10240" t="s">
        <v>71</v>
      </c>
      <c r="H10240" t="s">
        <v>129</v>
      </c>
      <c r="I10240" t="s">
        <v>22</v>
      </c>
      <c r="J10240" t="s">
        <v>141</v>
      </c>
      <c r="K10240" t="s">
        <v>38309</v>
      </c>
      <c r="L10240" t="s">
        <v>38310</v>
      </c>
      <c r="M10240">
        <v>1.382777777</v>
      </c>
      <c r="N10240">
        <v>0</v>
      </c>
      <c r="O10240">
        <v>0</v>
      </c>
      <c r="P10240">
        <v>0</v>
      </c>
      <c r="Q10240">
        <v>9</v>
      </c>
      <c r="R10240">
        <v>0</v>
      </c>
      <c r="S10240">
        <v>0</v>
      </c>
      <c r="T10240">
        <v>0</v>
      </c>
      <c r="U10240">
        <v>12.445</v>
      </c>
    </row>
    <row r="10241" spans="1:21" x14ac:dyDescent="0.25">
      <c r="A10241" t="s">
        <v>38311</v>
      </c>
      <c r="B10241">
        <v>1</v>
      </c>
      <c r="C10241" t="s">
        <v>79</v>
      </c>
      <c r="D10241" t="s">
        <v>117</v>
      </c>
      <c r="E10241" t="s">
        <v>38312</v>
      </c>
      <c r="F10241" t="s">
        <v>140</v>
      </c>
      <c r="G10241" t="s">
        <v>72</v>
      </c>
      <c r="H10241" t="s">
        <v>129</v>
      </c>
      <c r="I10241" t="s">
        <v>22</v>
      </c>
      <c r="J10241" t="s">
        <v>141</v>
      </c>
      <c r="K10241" t="s">
        <v>38313</v>
      </c>
      <c r="L10241" t="s">
        <v>38314</v>
      </c>
      <c r="M10241">
        <v>0.40777777700000001</v>
      </c>
      <c r="N10241">
        <v>10</v>
      </c>
      <c r="O10241">
        <v>975</v>
      </c>
      <c r="P10241">
        <v>1</v>
      </c>
      <c r="Q10241">
        <v>25</v>
      </c>
      <c r="R10241">
        <v>4.0777780000000003</v>
      </c>
      <c r="S10241">
        <v>397.58333299999998</v>
      </c>
      <c r="T10241">
        <v>0.40777799999999997</v>
      </c>
      <c r="U10241">
        <v>10.194444000000001</v>
      </c>
    </row>
    <row r="10242" spans="1:21" x14ac:dyDescent="0.25">
      <c r="A10242" t="s">
        <v>38315</v>
      </c>
      <c r="B10242">
        <v>1</v>
      </c>
      <c r="C10242" t="s">
        <v>79</v>
      </c>
      <c r="D10242" t="s">
        <v>117</v>
      </c>
      <c r="E10242" t="s">
        <v>38316</v>
      </c>
      <c r="F10242" t="s">
        <v>140</v>
      </c>
      <c r="G10242" t="s">
        <v>72</v>
      </c>
      <c r="H10242" t="s">
        <v>168</v>
      </c>
      <c r="I10242" t="s">
        <v>22</v>
      </c>
      <c r="J10242" t="s">
        <v>141</v>
      </c>
      <c r="K10242" t="s">
        <v>38317</v>
      </c>
      <c r="L10242" t="s">
        <v>38318</v>
      </c>
      <c r="M10242">
        <v>1.2777777000000001E-2</v>
      </c>
      <c r="N10242">
        <v>0</v>
      </c>
      <c r="O10242">
        <v>0</v>
      </c>
      <c r="P10242">
        <v>1</v>
      </c>
      <c r="Q10242">
        <v>223</v>
      </c>
      <c r="R10242">
        <v>0</v>
      </c>
      <c r="S10242">
        <v>0</v>
      </c>
      <c r="T10242">
        <v>1.2777999999999999E-2</v>
      </c>
      <c r="U10242">
        <v>2.8494440000000001</v>
      </c>
    </row>
    <row r="10243" spans="1:21" x14ac:dyDescent="0.25">
      <c r="A10243" t="s">
        <v>38319</v>
      </c>
      <c r="B10243">
        <v>1</v>
      </c>
      <c r="C10243" t="s">
        <v>79</v>
      </c>
      <c r="D10243" t="s">
        <v>117</v>
      </c>
      <c r="E10243" t="s">
        <v>38312</v>
      </c>
      <c r="F10243" t="s">
        <v>140</v>
      </c>
      <c r="G10243" t="s">
        <v>72</v>
      </c>
      <c r="H10243" t="s">
        <v>129</v>
      </c>
      <c r="I10243" t="s">
        <v>22</v>
      </c>
      <c r="J10243" t="s">
        <v>141</v>
      </c>
      <c r="K10243" t="s">
        <v>38320</v>
      </c>
      <c r="L10243" t="s">
        <v>38321</v>
      </c>
      <c r="M10243">
        <v>0.51166666599999999</v>
      </c>
      <c r="N10243">
        <v>10</v>
      </c>
      <c r="O10243">
        <v>975</v>
      </c>
      <c r="P10243">
        <v>1</v>
      </c>
      <c r="Q10243">
        <v>25</v>
      </c>
      <c r="R10243">
        <v>5.1166669999999996</v>
      </c>
      <c r="S10243">
        <v>498.874999</v>
      </c>
      <c r="T10243">
        <v>0.51166699999999998</v>
      </c>
      <c r="U10243">
        <v>12.791667</v>
      </c>
    </row>
    <row r="10244" spans="1:21" x14ac:dyDescent="0.25">
      <c r="A10244" t="s">
        <v>38322</v>
      </c>
      <c r="B10244">
        <v>1</v>
      </c>
      <c r="C10244" t="s">
        <v>79</v>
      </c>
      <c r="D10244" t="s">
        <v>117</v>
      </c>
      <c r="E10244" t="s">
        <v>38323</v>
      </c>
      <c r="F10244" t="s">
        <v>5012</v>
      </c>
      <c r="G10244" t="s">
        <v>72</v>
      </c>
      <c r="H10244" t="s">
        <v>129</v>
      </c>
      <c r="I10244" t="s">
        <v>22</v>
      </c>
      <c r="J10244" t="s">
        <v>141</v>
      </c>
      <c r="K10244" t="s">
        <v>38324</v>
      </c>
      <c r="L10244" t="s">
        <v>38325</v>
      </c>
      <c r="M10244">
        <v>0.93277777699999997</v>
      </c>
      <c r="N10244">
        <v>0</v>
      </c>
      <c r="O10244">
        <v>0</v>
      </c>
      <c r="P10244">
        <v>0</v>
      </c>
      <c r="Q10244">
        <v>6</v>
      </c>
      <c r="R10244">
        <v>0</v>
      </c>
      <c r="S10244">
        <v>0</v>
      </c>
      <c r="T10244">
        <v>0</v>
      </c>
      <c r="U10244">
        <v>5.5966670000000001</v>
      </c>
    </row>
    <row r="10245" spans="1:21" x14ac:dyDescent="0.25">
      <c r="A10245" t="s">
        <v>38326</v>
      </c>
      <c r="B10245">
        <v>1</v>
      </c>
      <c r="C10245" t="s">
        <v>79</v>
      </c>
      <c r="D10245" t="s">
        <v>117</v>
      </c>
      <c r="E10245" t="s">
        <v>38316</v>
      </c>
      <c r="F10245" t="s">
        <v>140</v>
      </c>
      <c r="G10245" t="s">
        <v>72</v>
      </c>
      <c r="H10245" t="s">
        <v>129</v>
      </c>
      <c r="I10245" t="s">
        <v>22</v>
      </c>
      <c r="J10245" t="s">
        <v>141</v>
      </c>
      <c r="K10245" t="s">
        <v>38327</v>
      </c>
      <c r="L10245" t="s">
        <v>38328</v>
      </c>
      <c r="M10245">
        <v>0.36416666600000003</v>
      </c>
      <c r="N10245">
        <v>0</v>
      </c>
      <c r="O10245">
        <v>0</v>
      </c>
      <c r="P10245">
        <v>74</v>
      </c>
      <c r="Q10245">
        <v>874</v>
      </c>
      <c r="R10245">
        <v>0</v>
      </c>
      <c r="S10245">
        <v>0</v>
      </c>
      <c r="T10245">
        <v>26.948333000000002</v>
      </c>
      <c r="U10245">
        <v>318.28166599999997</v>
      </c>
    </row>
    <row r="10246" spans="1:21" x14ac:dyDescent="0.25">
      <c r="A10246" t="s">
        <v>38329</v>
      </c>
      <c r="B10246">
        <v>1</v>
      </c>
      <c r="C10246" t="s">
        <v>79</v>
      </c>
      <c r="D10246" t="s">
        <v>117</v>
      </c>
      <c r="E10246" t="s">
        <v>38275</v>
      </c>
      <c r="F10246" t="s">
        <v>140</v>
      </c>
      <c r="G10246" t="s">
        <v>72</v>
      </c>
      <c r="H10246" t="s">
        <v>129</v>
      </c>
      <c r="I10246" t="s">
        <v>22</v>
      </c>
      <c r="J10246" t="s">
        <v>141</v>
      </c>
      <c r="K10246" t="s">
        <v>38330</v>
      </c>
      <c r="L10246" t="s">
        <v>15360</v>
      </c>
      <c r="M10246">
        <v>0.258333333</v>
      </c>
      <c r="N10246">
        <v>0</v>
      </c>
      <c r="O10246">
        <v>0</v>
      </c>
      <c r="P10246">
        <v>74</v>
      </c>
      <c r="Q10246">
        <v>874</v>
      </c>
      <c r="R10246">
        <v>0</v>
      </c>
      <c r="S10246">
        <v>0</v>
      </c>
      <c r="T10246">
        <v>19.116667</v>
      </c>
      <c r="U10246">
        <v>225.783333</v>
      </c>
    </row>
    <row r="10247" spans="1:21" x14ac:dyDescent="0.25">
      <c r="A10247" t="s">
        <v>38331</v>
      </c>
      <c r="B10247">
        <v>1</v>
      </c>
      <c r="C10247" t="s">
        <v>79</v>
      </c>
      <c r="D10247" t="s">
        <v>117</v>
      </c>
      <c r="E10247" t="s">
        <v>38275</v>
      </c>
      <c r="F10247" t="s">
        <v>128</v>
      </c>
      <c r="G10247" t="s">
        <v>72</v>
      </c>
      <c r="H10247" t="s">
        <v>129</v>
      </c>
      <c r="I10247" t="s">
        <v>22</v>
      </c>
      <c r="J10247" t="s">
        <v>130</v>
      </c>
      <c r="K10247" t="s">
        <v>38332</v>
      </c>
      <c r="L10247" t="s">
        <v>38333</v>
      </c>
      <c r="M10247">
        <v>0.77833333299999996</v>
      </c>
      <c r="N10247">
        <v>0</v>
      </c>
      <c r="O10247">
        <v>0</v>
      </c>
      <c r="P10247">
        <v>73</v>
      </c>
      <c r="Q10247">
        <v>728</v>
      </c>
      <c r="R10247">
        <v>0</v>
      </c>
      <c r="S10247">
        <v>0</v>
      </c>
      <c r="T10247">
        <v>56.818333000000003</v>
      </c>
      <c r="U10247">
        <v>566.626666</v>
      </c>
    </row>
    <row r="10248" spans="1:21" x14ac:dyDescent="0.25">
      <c r="A10248" t="s">
        <v>38334</v>
      </c>
      <c r="B10248">
        <v>1</v>
      </c>
      <c r="C10248" t="s">
        <v>79</v>
      </c>
      <c r="D10248" t="s">
        <v>117</v>
      </c>
      <c r="E10248" t="s">
        <v>38335</v>
      </c>
      <c r="F10248" t="s">
        <v>4991</v>
      </c>
      <c r="G10248" t="s">
        <v>71</v>
      </c>
      <c r="H10248" t="s">
        <v>129</v>
      </c>
      <c r="I10248" t="s">
        <v>22</v>
      </c>
      <c r="J10248" t="s">
        <v>141</v>
      </c>
      <c r="K10248" t="s">
        <v>38336</v>
      </c>
      <c r="L10248" t="s">
        <v>38337</v>
      </c>
      <c r="M10248">
        <v>0.36583333299999998</v>
      </c>
      <c r="N10248">
        <v>0</v>
      </c>
      <c r="O10248">
        <v>1</v>
      </c>
      <c r="P10248">
        <v>0</v>
      </c>
      <c r="Q10248">
        <v>0</v>
      </c>
      <c r="R10248">
        <v>0</v>
      </c>
      <c r="S10248">
        <v>0.36583300000000002</v>
      </c>
      <c r="T10248">
        <v>0</v>
      </c>
      <c r="U10248">
        <v>0</v>
      </c>
    </row>
    <row r="10249" spans="1:21" x14ac:dyDescent="0.25">
      <c r="A10249" t="s">
        <v>38338</v>
      </c>
      <c r="B10249">
        <v>1</v>
      </c>
      <c r="C10249" t="s">
        <v>78</v>
      </c>
      <c r="D10249" t="s">
        <v>90</v>
      </c>
      <c r="E10249" t="s">
        <v>38339</v>
      </c>
      <c r="F10249" t="s">
        <v>4991</v>
      </c>
      <c r="G10249" t="s">
        <v>71</v>
      </c>
      <c r="H10249" t="s">
        <v>129</v>
      </c>
      <c r="I10249" t="s">
        <v>22</v>
      </c>
      <c r="J10249" t="s">
        <v>141</v>
      </c>
      <c r="K10249" t="s">
        <v>38340</v>
      </c>
      <c r="L10249" t="s">
        <v>38341</v>
      </c>
      <c r="M10249">
        <v>2.5730555549999998</v>
      </c>
      <c r="N10249">
        <v>0</v>
      </c>
      <c r="O10249">
        <v>0</v>
      </c>
      <c r="P10249">
        <v>0</v>
      </c>
      <c r="Q10249">
        <v>1</v>
      </c>
      <c r="R10249">
        <v>0</v>
      </c>
      <c r="S10249">
        <v>0</v>
      </c>
      <c r="T10249">
        <v>0</v>
      </c>
      <c r="U10249">
        <v>2.5730559999999998</v>
      </c>
    </row>
    <row r="10250" spans="1:21" x14ac:dyDescent="0.25">
      <c r="A10250" t="s">
        <v>38342</v>
      </c>
      <c r="B10250">
        <v>1</v>
      </c>
      <c r="C10250" t="s">
        <v>79</v>
      </c>
      <c r="D10250" t="s">
        <v>115</v>
      </c>
      <c r="E10250" t="s">
        <v>38343</v>
      </c>
      <c r="F10250" t="s">
        <v>2199</v>
      </c>
      <c r="G10250" t="s">
        <v>71</v>
      </c>
      <c r="H10250" t="s">
        <v>129</v>
      </c>
      <c r="I10250" t="s">
        <v>24</v>
      </c>
      <c r="J10250" t="s">
        <v>141</v>
      </c>
      <c r="K10250" t="s">
        <v>38344</v>
      </c>
      <c r="L10250" t="s">
        <v>38345</v>
      </c>
      <c r="M10250">
        <v>1.0725</v>
      </c>
      <c r="N10250">
        <v>0</v>
      </c>
      <c r="O10250">
        <v>0</v>
      </c>
      <c r="P10250">
        <v>0</v>
      </c>
      <c r="Q10250">
        <v>84</v>
      </c>
      <c r="R10250">
        <v>0</v>
      </c>
      <c r="S10250">
        <v>0</v>
      </c>
      <c r="T10250">
        <v>0</v>
      </c>
      <c r="U10250">
        <v>90.09</v>
      </c>
    </row>
    <row r="10251" spans="1:21" x14ac:dyDescent="0.25">
      <c r="A10251" t="s">
        <v>38346</v>
      </c>
      <c r="B10251">
        <v>1</v>
      </c>
      <c r="C10251" t="s">
        <v>79</v>
      </c>
      <c r="D10251" t="s">
        <v>115</v>
      </c>
      <c r="E10251" t="s">
        <v>38347</v>
      </c>
      <c r="F10251" t="s">
        <v>5012</v>
      </c>
      <c r="G10251" t="s">
        <v>72</v>
      </c>
      <c r="H10251" t="s">
        <v>129</v>
      </c>
      <c r="I10251" t="s">
        <v>22</v>
      </c>
      <c r="J10251" t="s">
        <v>141</v>
      </c>
      <c r="K10251" t="s">
        <v>38348</v>
      </c>
      <c r="L10251" t="s">
        <v>38349</v>
      </c>
      <c r="M10251">
        <v>2.5825</v>
      </c>
      <c r="N10251">
        <v>0</v>
      </c>
      <c r="O10251">
        <v>0</v>
      </c>
      <c r="P10251">
        <v>0</v>
      </c>
      <c r="Q10251">
        <v>11</v>
      </c>
      <c r="R10251">
        <v>0</v>
      </c>
      <c r="S10251">
        <v>0</v>
      </c>
      <c r="T10251">
        <v>0</v>
      </c>
      <c r="U10251">
        <v>28.407499999999999</v>
      </c>
    </row>
    <row r="10252" spans="1:21" x14ac:dyDescent="0.25">
      <c r="A10252" t="s">
        <v>38350</v>
      </c>
      <c r="B10252">
        <v>1</v>
      </c>
      <c r="C10252" t="s">
        <v>79</v>
      </c>
      <c r="D10252" t="s">
        <v>115</v>
      </c>
      <c r="E10252" t="s">
        <v>38351</v>
      </c>
      <c r="F10252" t="s">
        <v>5012</v>
      </c>
      <c r="G10252" t="s">
        <v>72</v>
      </c>
      <c r="H10252" t="s">
        <v>129</v>
      </c>
      <c r="I10252" t="s">
        <v>22</v>
      </c>
      <c r="J10252" t="s">
        <v>141</v>
      </c>
      <c r="K10252" t="s">
        <v>38352</v>
      </c>
      <c r="L10252" t="s">
        <v>38353</v>
      </c>
      <c r="M10252">
        <v>9.2022222219999996</v>
      </c>
      <c r="N10252">
        <v>0</v>
      </c>
      <c r="O10252">
        <v>0</v>
      </c>
      <c r="P10252">
        <v>2</v>
      </c>
      <c r="Q10252">
        <v>8</v>
      </c>
      <c r="R10252">
        <v>0</v>
      </c>
      <c r="S10252">
        <v>0</v>
      </c>
      <c r="T10252">
        <v>18.404444000000002</v>
      </c>
      <c r="U10252">
        <v>73.617778000000001</v>
      </c>
    </row>
    <row r="10253" spans="1:21" x14ac:dyDescent="0.25">
      <c r="A10253" t="s">
        <v>38354</v>
      </c>
      <c r="B10253">
        <v>1</v>
      </c>
      <c r="C10253" t="s">
        <v>79</v>
      </c>
      <c r="D10253" t="s">
        <v>115</v>
      </c>
      <c r="E10253" t="s">
        <v>38355</v>
      </c>
      <c r="F10253" t="s">
        <v>5012</v>
      </c>
      <c r="G10253" t="s">
        <v>72</v>
      </c>
      <c r="H10253" t="s">
        <v>129</v>
      </c>
      <c r="I10253" t="s">
        <v>22</v>
      </c>
      <c r="J10253" t="s">
        <v>141</v>
      </c>
      <c r="K10253" t="s">
        <v>38356</v>
      </c>
      <c r="L10253" t="s">
        <v>38357</v>
      </c>
      <c r="M10253">
        <v>4.0599999999999996</v>
      </c>
      <c r="N10253">
        <v>0</v>
      </c>
      <c r="O10253">
        <v>0</v>
      </c>
      <c r="P10253">
        <v>21</v>
      </c>
      <c r="Q10253">
        <v>192</v>
      </c>
      <c r="R10253">
        <v>0</v>
      </c>
      <c r="S10253">
        <v>0</v>
      </c>
      <c r="T10253">
        <v>85.26</v>
      </c>
      <c r="U10253">
        <v>779.52</v>
      </c>
    </row>
    <row r="10254" spans="1:21" x14ac:dyDescent="0.25">
      <c r="A10254" t="s">
        <v>38358</v>
      </c>
      <c r="B10254">
        <v>1</v>
      </c>
      <c r="C10254" t="s">
        <v>79</v>
      </c>
      <c r="D10254" t="s">
        <v>115</v>
      </c>
      <c r="E10254" t="s">
        <v>38359</v>
      </c>
      <c r="F10254" t="s">
        <v>140</v>
      </c>
      <c r="G10254" t="s">
        <v>72</v>
      </c>
      <c r="H10254" t="s">
        <v>129</v>
      </c>
      <c r="I10254" t="s">
        <v>22</v>
      </c>
      <c r="J10254" t="s">
        <v>141</v>
      </c>
      <c r="K10254" t="s">
        <v>38360</v>
      </c>
      <c r="L10254" t="s">
        <v>38361</v>
      </c>
      <c r="M10254">
        <v>4.085</v>
      </c>
      <c r="N10254">
        <v>0</v>
      </c>
      <c r="O10254">
        <v>0</v>
      </c>
      <c r="P10254">
        <v>59</v>
      </c>
      <c r="Q10254">
        <v>250</v>
      </c>
      <c r="R10254">
        <v>0</v>
      </c>
      <c r="S10254">
        <v>0</v>
      </c>
      <c r="T10254">
        <v>241.01499999999999</v>
      </c>
      <c r="U10254">
        <v>1021.25</v>
      </c>
    </row>
    <row r="10255" spans="1:21" x14ac:dyDescent="0.25">
      <c r="A10255" t="s">
        <v>38362</v>
      </c>
      <c r="B10255">
        <v>1</v>
      </c>
      <c r="C10255" t="s">
        <v>79</v>
      </c>
      <c r="D10255" t="s">
        <v>115</v>
      </c>
      <c r="E10255" t="s">
        <v>38363</v>
      </c>
      <c r="F10255" t="s">
        <v>5012</v>
      </c>
      <c r="G10255" t="s">
        <v>72</v>
      </c>
      <c r="H10255" t="s">
        <v>129</v>
      </c>
      <c r="I10255" t="s">
        <v>22</v>
      </c>
      <c r="J10255" t="s">
        <v>141</v>
      </c>
      <c r="K10255" t="s">
        <v>38364</v>
      </c>
      <c r="L10255" t="s">
        <v>38365</v>
      </c>
      <c r="M10255">
        <v>6.5152777769999997</v>
      </c>
      <c r="N10255">
        <v>0</v>
      </c>
      <c r="O10255">
        <v>0</v>
      </c>
      <c r="P10255">
        <v>3</v>
      </c>
      <c r="Q10255">
        <v>0</v>
      </c>
      <c r="R10255">
        <v>0</v>
      </c>
      <c r="S10255">
        <v>0</v>
      </c>
      <c r="T10255">
        <v>19.545832999999998</v>
      </c>
      <c r="U10255">
        <v>0</v>
      </c>
    </row>
    <row r="10256" spans="1:21" x14ac:dyDescent="0.25">
      <c r="A10256" t="s">
        <v>38366</v>
      </c>
      <c r="B10256">
        <v>1</v>
      </c>
      <c r="C10256" t="s">
        <v>79</v>
      </c>
      <c r="D10256" t="s">
        <v>115</v>
      </c>
      <c r="E10256" t="s">
        <v>38367</v>
      </c>
      <c r="F10256" t="s">
        <v>5012</v>
      </c>
      <c r="G10256" t="s">
        <v>72</v>
      </c>
      <c r="H10256" t="s">
        <v>129</v>
      </c>
      <c r="I10256" t="s">
        <v>22</v>
      </c>
      <c r="J10256" t="s">
        <v>141</v>
      </c>
      <c r="K10256" t="s">
        <v>38368</v>
      </c>
      <c r="L10256" t="s">
        <v>38369</v>
      </c>
      <c r="M10256">
        <v>7.7780555549999999</v>
      </c>
      <c r="N10256">
        <v>0</v>
      </c>
      <c r="O10256">
        <v>0</v>
      </c>
      <c r="P10256">
        <v>0</v>
      </c>
      <c r="Q10256">
        <v>3</v>
      </c>
      <c r="R10256">
        <v>0</v>
      </c>
      <c r="S10256">
        <v>0</v>
      </c>
      <c r="T10256">
        <v>0</v>
      </c>
      <c r="U10256">
        <v>23.334167000000001</v>
      </c>
    </row>
    <row r="10257" spans="1:21" x14ac:dyDescent="0.25">
      <c r="A10257" t="s">
        <v>38370</v>
      </c>
      <c r="B10257">
        <v>1</v>
      </c>
      <c r="C10257" t="s">
        <v>79</v>
      </c>
      <c r="D10257" t="s">
        <v>115</v>
      </c>
      <c r="E10257" t="s">
        <v>38371</v>
      </c>
      <c r="F10257" t="s">
        <v>5470</v>
      </c>
      <c r="G10257" t="s">
        <v>71</v>
      </c>
      <c r="H10257" t="s">
        <v>129</v>
      </c>
      <c r="I10257" t="s">
        <v>22</v>
      </c>
      <c r="J10257" t="s">
        <v>141</v>
      </c>
      <c r="K10257" t="s">
        <v>38372</v>
      </c>
      <c r="L10257" t="s">
        <v>38373</v>
      </c>
      <c r="M10257">
        <v>0.41749999999999998</v>
      </c>
      <c r="N10257">
        <v>0</v>
      </c>
      <c r="O10257">
        <v>0</v>
      </c>
      <c r="P10257">
        <v>1</v>
      </c>
      <c r="Q10257">
        <v>39</v>
      </c>
      <c r="R10257">
        <v>0</v>
      </c>
      <c r="S10257">
        <v>0</v>
      </c>
      <c r="T10257">
        <v>0.41749999999999998</v>
      </c>
      <c r="U10257">
        <v>16.282499999999999</v>
      </c>
    </row>
    <row r="10258" spans="1:21" x14ac:dyDescent="0.25">
      <c r="A10258" t="s">
        <v>38374</v>
      </c>
      <c r="B10258">
        <v>1</v>
      </c>
      <c r="C10258" t="s">
        <v>79</v>
      </c>
      <c r="D10258" t="s">
        <v>115</v>
      </c>
      <c r="E10258" t="s">
        <v>38363</v>
      </c>
      <c r="F10258" t="s">
        <v>5012</v>
      </c>
      <c r="G10258" t="s">
        <v>72</v>
      </c>
      <c r="H10258" t="s">
        <v>129</v>
      </c>
      <c r="I10258" t="s">
        <v>22</v>
      </c>
      <c r="J10258" t="s">
        <v>141</v>
      </c>
      <c r="K10258" t="s">
        <v>38375</v>
      </c>
      <c r="L10258" t="s">
        <v>38376</v>
      </c>
      <c r="M10258">
        <v>0.29111111099999998</v>
      </c>
      <c r="N10258">
        <v>0</v>
      </c>
      <c r="O10258">
        <v>0</v>
      </c>
      <c r="P10258">
        <v>3</v>
      </c>
      <c r="Q10258">
        <v>0</v>
      </c>
      <c r="R10258">
        <v>0</v>
      </c>
      <c r="S10258">
        <v>0</v>
      </c>
      <c r="T10258">
        <v>0.87333300000000003</v>
      </c>
      <c r="U10258">
        <v>0</v>
      </c>
    </row>
    <row r="10259" spans="1:21" x14ac:dyDescent="0.25">
      <c r="A10259" t="s">
        <v>38377</v>
      </c>
      <c r="B10259">
        <v>1</v>
      </c>
      <c r="C10259" t="s">
        <v>79</v>
      </c>
      <c r="D10259" t="s">
        <v>115</v>
      </c>
      <c r="E10259" t="s">
        <v>38378</v>
      </c>
      <c r="F10259" t="s">
        <v>6570</v>
      </c>
      <c r="G10259" t="s">
        <v>72</v>
      </c>
      <c r="H10259" t="s">
        <v>129</v>
      </c>
      <c r="I10259" t="s">
        <v>22</v>
      </c>
      <c r="J10259" t="s">
        <v>141</v>
      </c>
      <c r="K10259" t="s">
        <v>38379</v>
      </c>
      <c r="L10259" t="s">
        <v>38380</v>
      </c>
      <c r="M10259">
        <v>1.6941666660000001</v>
      </c>
      <c r="N10259">
        <v>0</v>
      </c>
      <c r="O10259">
        <v>0</v>
      </c>
      <c r="P10259">
        <v>2</v>
      </c>
      <c r="Q10259">
        <v>39</v>
      </c>
      <c r="R10259">
        <v>0</v>
      </c>
      <c r="S10259">
        <v>0</v>
      </c>
      <c r="T10259">
        <v>3.3883329999999998</v>
      </c>
      <c r="U10259">
        <v>66.072500000000005</v>
      </c>
    </row>
    <row r="10260" spans="1:21" x14ac:dyDescent="0.25">
      <c r="A10260" t="s">
        <v>38381</v>
      </c>
      <c r="B10260">
        <v>1</v>
      </c>
      <c r="C10260" t="s">
        <v>78</v>
      </c>
      <c r="D10260" t="s">
        <v>100</v>
      </c>
      <c r="E10260" t="s">
        <v>38382</v>
      </c>
      <c r="F10260" t="s">
        <v>4991</v>
      </c>
      <c r="G10260" t="s">
        <v>71</v>
      </c>
      <c r="H10260" t="s">
        <v>129</v>
      </c>
      <c r="I10260" t="s">
        <v>22</v>
      </c>
      <c r="J10260" t="s">
        <v>141</v>
      </c>
      <c r="K10260" t="s">
        <v>38383</v>
      </c>
      <c r="L10260" t="s">
        <v>38384</v>
      </c>
      <c r="M10260">
        <v>1.2680555549999999</v>
      </c>
      <c r="N10260">
        <v>0</v>
      </c>
      <c r="O10260">
        <v>1</v>
      </c>
      <c r="P10260">
        <v>0</v>
      </c>
      <c r="Q10260">
        <v>0</v>
      </c>
      <c r="R10260">
        <v>0</v>
      </c>
      <c r="S10260">
        <v>1.2680560000000001</v>
      </c>
      <c r="T10260">
        <v>0</v>
      </c>
      <c r="U10260">
        <v>0</v>
      </c>
    </row>
    <row r="10261" spans="1:21" x14ac:dyDescent="0.25">
      <c r="A10261" t="s">
        <v>38385</v>
      </c>
      <c r="B10261">
        <v>1</v>
      </c>
      <c r="C10261" t="s">
        <v>79</v>
      </c>
      <c r="D10261" t="s">
        <v>125</v>
      </c>
      <c r="E10261" t="s">
        <v>38386</v>
      </c>
      <c r="F10261" t="s">
        <v>5012</v>
      </c>
      <c r="G10261" t="s">
        <v>72</v>
      </c>
      <c r="H10261" t="s">
        <v>129</v>
      </c>
      <c r="I10261" t="s">
        <v>22</v>
      </c>
      <c r="J10261" t="s">
        <v>141</v>
      </c>
      <c r="K10261" t="s">
        <v>38387</v>
      </c>
      <c r="L10261" t="s">
        <v>38388</v>
      </c>
      <c r="M10261">
        <v>6.0094444439999997</v>
      </c>
      <c r="N10261">
        <v>0</v>
      </c>
      <c r="O10261">
        <v>0</v>
      </c>
      <c r="P10261">
        <v>2</v>
      </c>
      <c r="Q10261">
        <v>161</v>
      </c>
      <c r="R10261">
        <v>0</v>
      </c>
      <c r="S10261">
        <v>0</v>
      </c>
      <c r="T10261">
        <v>12.018889</v>
      </c>
      <c r="U10261">
        <v>967.52055499999994</v>
      </c>
    </row>
    <row r="10262" spans="1:21" x14ac:dyDescent="0.25">
      <c r="A10262" t="s">
        <v>38389</v>
      </c>
      <c r="B10262">
        <v>1</v>
      </c>
      <c r="C10262" t="s">
        <v>78</v>
      </c>
      <c r="D10262" t="s">
        <v>105</v>
      </c>
      <c r="E10262" t="s">
        <v>38390</v>
      </c>
      <c r="F10262" t="s">
        <v>5470</v>
      </c>
      <c r="G10262" t="s">
        <v>71</v>
      </c>
      <c r="H10262" t="s">
        <v>129</v>
      </c>
      <c r="I10262" t="s">
        <v>22</v>
      </c>
      <c r="J10262" t="s">
        <v>141</v>
      </c>
      <c r="K10262" t="s">
        <v>38391</v>
      </c>
      <c r="L10262" t="s">
        <v>16953</v>
      </c>
      <c r="M10262">
        <v>0.40361111100000002</v>
      </c>
      <c r="N10262">
        <v>0</v>
      </c>
      <c r="O10262">
        <v>0</v>
      </c>
      <c r="P10262">
        <v>1</v>
      </c>
      <c r="Q10262">
        <v>40</v>
      </c>
      <c r="R10262">
        <v>0</v>
      </c>
      <c r="S10262">
        <v>0</v>
      </c>
      <c r="T10262">
        <v>0.403611</v>
      </c>
      <c r="U10262">
        <v>16.144444</v>
      </c>
    </row>
    <row r="10263" spans="1:21" x14ac:dyDescent="0.25">
      <c r="A10263" t="s">
        <v>38392</v>
      </c>
      <c r="B10263">
        <v>1</v>
      </c>
      <c r="C10263" t="s">
        <v>78</v>
      </c>
      <c r="D10263" t="s">
        <v>105</v>
      </c>
      <c r="E10263" t="s">
        <v>38390</v>
      </c>
      <c r="F10263" t="s">
        <v>5470</v>
      </c>
      <c r="G10263" t="s">
        <v>71</v>
      </c>
      <c r="H10263" t="s">
        <v>129</v>
      </c>
      <c r="I10263" t="s">
        <v>22</v>
      </c>
      <c r="J10263" t="s">
        <v>141</v>
      </c>
      <c r="K10263" t="s">
        <v>38393</v>
      </c>
      <c r="L10263" t="s">
        <v>38394</v>
      </c>
      <c r="M10263">
        <v>0.84277777700000001</v>
      </c>
      <c r="N10263">
        <v>0</v>
      </c>
      <c r="O10263">
        <v>0</v>
      </c>
      <c r="P10263">
        <v>1</v>
      </c>
      <c r="Q10263">
        <v>40</v>
      </c>
      <c r="R10263">
        <v>0</v>
      </c>
      <c r="S10263">
        <v>0</v>
      </c>
      <c r="T10263">
        <v>0.84277800000000003</v>
      </c>
      <c r="U10263">
        <v>33.711111000000002</v>
      </c>
    </row>
    <row r="10264" spans="1:21" x14ac:dyDescent="0.25">
      <c r="A10264" t="s">
        <v>38395</v>
      </c>
      <c r="B10264">
        <v>1</v>
      </c>
      <c r="C10264" t="s">
        <v>78</v>
      </c>
      <c r="D10264" t="s">
        <v>105</v>
      </c>
      <c r="E10264" t="s">
        <v>38390</v>
      </c>
      <c r="F10264" t="s">
        <v>5470</v>
      </c>
      <c r="G10264" t="s">
        <v>71</v>
      </c>
      <c r="H10264" t="s">
        <v>129</v>
      </c>
      <c r="I10264" t="s">
        <v>22</v>
      </c>
      <c r="J10264" t="s">
        <v>141</v>
      </c>
      <c r="K10264" t="s">
        <v>38396</v>
      </c>
      <c r="L10264" t="s">
        <v>38397</v>
      </c>
      <c r="M10264">
        <v>0.84250000000000003</v>
      </c>
      <c r="N10264">
        <v>0</v>
      </c>
      <c r="O10264">
        <v>0</v>
      </c>
      <c r="P10264">
        <v>1</v>
      </c>
      <c r="Q10264">
        <v>40</v>
      </c>
      <c r="R10264">
        <v>0</v>
      </c>
      <c r="S10264">
        <v>0</v>
      </c>
      <c r="T10264">
        <v>0.84250000000000003</v>
      </c>
      <c r="U10264">
        <v>33.700000000000003</v>
      </c>
    </row>
    <row r="10265" spans="1:21" x14ac:dyDescent="0.25">
      <c r="A10265" t="s">
        <v>38398</v>
      </c>
      <c r="B10265">
        <v>1</v>
      </c>
      <c r="C10265" t="s">
        <v>78</v>
      </c>
      <c r="D10265" t="s">
        <v>102</v>
      </c>
      <c r="E10265" t="s">
        <v>32523</v>
      </c>
      <c r="F10265" t="s">
        <v>163</v>
      </c>
      <c r="G10265" t="s">
        <v>72</v>
      </c>
      <c r="H10265" t="s">
        <v>129</v>
      </c>
      <c r="I10265" t="s">
        <v>22</v>
      </c>
      <c r="J10265" t="s">
        <v>141</v>
      </c>
      <c r="K10265" t="s">
        <v>38399</v>
      </c>
      <c r="L10265" t="s">
        <v>38400</v>
      </c>
      <c r="M10265">
        <v>0.102777777</v>
      </c>
      <c r="N10265">
        <v>0</v>
      </c>
      <c r="O10265">
        <v>0</v>
      </c>
      <c r="P10265">
        <v>155</v>
      </c>
      <c r="Q10265">
        <v>3167</v>
      </c>
      <c r="R10265">
        <v>0</v>
      </c>
      <c r="S10265">
        <v>0</v>
      </c>
      <c r="T10265">
        <v>15.930555</v>
      </c>
      <c r="U10265">
        <v>325.49722000000003</v>
      </c>
    </row>
    <row r="10266" spans="1:21" x14ac:dyDescent="0.25">
      <c r="A10266" t="s">
        <v>38401</v>
      </c>
      <c r="B10266">
        <v>1</v>
      </c>
      <c r="C10266" t="s">
        <v>78</v>
      </c>
      <c r="D10266" t="s">
        <v>102</v>
      </c>
      <c r="E10266" t="s">
        <v>3307</v>
      </c>
      <c r="F10266" t="s">
        <v>150</v>
      </c>
      <c r="G10266" t="s">
        <v>72</v>
      </c>
      <c r="H10266" t="s">
        <v>129</v>
      </c>
      <c r="I10266" t="s">
        <v>22</v>
      </c>
      <c r="J10266" t="s">
        <v>141</v>
      </c>
      <c r="K10266" t="s">
        <v>38402</v>
      </c>
      <c r="L10266" t="s">
        <v>38403</v>
      </c>
      <c r="M10266">
        <v>0.35833333299999998</v>
      </c>
      <c r="N10266">
        <v>0</v>
      </c>
      <c r="O10266">
        <v>0</v>
      </c>
      <c r="P10266">
        <v>155</v>
      </c>
      <c r="Q10266">
        <v>3167</v>
      </c>
      <c r="R10266">
        <v>0</v>
      </c>
      <c r="S10266">
        <v>0</v>
      </c>
      <c r="T10266">
        <v>55.541666999999997</v>
      </c>
      <c r="U10266">
        <v>1134.841666</v>
      </c>
    </row>
    <row r="10267" spans="1:21" x14ac:dyDescent="0.25">
      <c r="A10267" t="s">
        <v>38404</v>
      </c>
      <c r="B10267">
        <v>1</v>
      </c>
      <c r="C10267" t="s">
        <v>78</v>
      </c>
      <c r="D10267" t="s">
        <v>103</v>
      </c>
      <c r="E10267" t="s">
        <v>38405</v>
      </c>
      <c r="F10267" t="s">
        <v>4991</v>
      </c>
      <c r="G10267" t="s">
        <v>71</v>
      </c>
      <c r="H10267" t="s">
        <v>129</v>
      </c>
      <c r="I10267" t="s">
        <v>22</v>
      </c>
      <c r="J10267" t="s">
        <v>141</v>
      </c>
      <c r="K10267" t="s">
        <v>38406</v>
      </c>
      <c r="L10267" t="s">
        <v>38407</v>
      </c>
      <c r="M10267">
        <v>4.9711111109999999</v>
      </c>
      <c r="N10267">
        <v>0</v>
      </c>
      <c r="O10267">
        <v>0</v>
      </c>
      <c r="P10267">
        <v>5</v>
      </c>
      <c r="Q10267">
        <v>0</v>
      </c>
      <c r="R10267">
        <v>0</v>
      </c>
      <c r="S10267">
        <v>0</v>
      </c>
      <c r="T10267">
        <v>24.855556</v>
      </c>
      <c r="U10267">
        <v>0</v>
      </c>
    </row>
    <row r="10268" spans="1:21" x14ac:dyDescent="0.25">
      <c r="A10268" t="s">
        <v>38408</v>
      </c>
      <c r="B10268">
        <v>1</v>
      </c>
      <c r="C10268" t="s">
        <v>78</v>
      </c>
      <c r="D10268" t="s">
        <v>102</v>
      </c>
      <c r="E10268" t="s">
        <v>38409</v>
      </c>
      <c r="F10268" t="s">
        <v>5972</v>
      </c>
      <c r="G10268" t="s">
        <v>72</v>
      </c>
      <c r="H10268" t="s">
        <v>129</v>
      </c>
      <c r="I10268" t="s">
        <v>22</v>
      </c>
      <c r="J10268" t="s">
        <v>141</v>
      </c>
      <c r="K10268" t="s">
        <v>38410</v>
      </c>
      <c r="L10268" t="s">
        <v>38411</v>
      </c>
      <c r="M10268">
        <v>0.67888888800000002</v>
      </c>
      <c r="N10268">
        <v>3</v>
      </c>
      <c r="O10268">
        <v>0</v>
      </c>
      <c r="P10268">
        <v>0</v>
      </c>
      <c r="Q10268">
        <v>0</v>
      </c>
      <c r="R10268">
        <v>2.036667</v>
      </c>
      <c r="S10268">
        <v>0</v>
      </c>
      <c r="T10268">
        <v>0</v>
      </c>
      <c r="U10268">
        <v>0</v>
      </c>
    </row>
    <row r="10269" spans="1:21" x14ac:dyDescent="0.25">
      <c r="A10269" t="s">
        <v>38412</v>
      </c>
      <c r="B10269">
        <v>1</v>
      </c>
      <c r="C10269" t="s">
        <v>79</v>
      </c>
      <c r="D10269" t="s">
        <v>125</v>
      </c>
      <c r="E10269" t="s">
        <v>38413</v>
      </c>
      <c r="F10269" t="s">
        <v>4991</v>
      </c>
      <c r="G10269" t="s">
        <v>71</v>
      </c>
      <c r="H10269" t="s">
        <v>129</v>
      </c>
      <c r="I10269" t="s">
        <v>22</v>
      </c>
      <c r="J10269" t="s">
        <v>141</v>
      </c>
      <c r="K10269" t="s">
        <v>38414</v>
      </c>
      <c r="L10269" t="s">
        <v>38415</v>
      </c>
      <c r="M10269">
        <v>4.3286111109999998</v>
      </c>
      <c r="N10269">
        <v>0</v>
      </c>
      <c r="O10269">
        <v>1</v>
      </c>
      <c r="P10269">
        <v>0</v>
      </c>
      <c r="Q10269">
        <v>0</v>
      </c>
      <c r="R10269">
        <v>0</v>
      </c>
      <c r="S10269">
        <v>4.3286110000000004</v>
      </c>
      <c r="T10269">
        <v>0</v>
      </c>
      <c r="U10269">
        <v>0</v>
      </c>
    </row>
    <row r="10270" spans="1:21" x14ac:dyDescent="0.25">
      <c r="A10270" t="s">
        <v>38416</v>
      </c>
      <c r="B10270">
        <v>1</v>
      </c>
      <c r="C10270" t="s">
        <v>78</v>
      </c>
      <c r="D10270" t="s">
        <v>100</v>
      </c>
      <c r="E10270" t="s">
        <v>38417</v>
      </c>
      <c r="F10270" t="s">
        <v>4991</v>
      </c>
      <c r="G10270" t="s">
        <v>71</v>
      </c>
      <c r="H10270" t="s">
        <v>129</v>
      </c>
      <c r="I10270" t="s">
        <v>22</v>
      </c>
      <c r="J10270" t="s">
        <v>141</v>
      </c>
      <c r="K10270" t="s">
        <v>38418</v>
      </c>
      <c r="L10270" t="s">
        <v>38419</v>
      </c>
      <c r="M10270">
        <v>1.938055555</v>
      </c>
      <c r="N10270">
        <v>0</v>
      </c>
      <c r="O10270">
        <v>18</v>
      </c>
      <c r="P10270">
        <v>0</v>
      </c>
      <c r="Q10270">
        <v>0</v>
      </c>
      <c r="R10270">
        <v>0</v>
      </c>
      <c r="S10270">
        <v>34.884999999999998</v>
      </c>
      <c r="T10270">
        <v>0</v>
      </c>
      <c r="U10270">
        <v>0</v>
      </c>
    </row>
    <row r="10271" spans="1:21" x14ac:dyDescent="0.25">
      <c r="A10271" t="s">
        <v>38420</v>
      </c>
      <c r="B10271">
        <v>1</v>
      </c>
      <c r="C10271" t="s">
        <v>79</v>
      </c>
      <c r="D10271" t="s">
        <v>112</v>
      </c>
      <c r="E10271" t="s">
        <v>38421</v>
      </c>
      <c r="F10271" t="s">
        <v>177</v>
      </c>
      <c r="G10271" t="s">
        <v>72</v>
      </c>
      <c r="H10271" t="s">
        <v>129</v>
      </c>
      <c r="I10271" t="s">
        <v>22</v>
      </c>
      <c r="J10271" t="s">
        <v>130</v>
      </c>
      <c r="K10271" t="s">
        <v>38422</v>
      </c>
      <c r="L10271" t="s">
        <v>38423</v>
      </c>
      <c r="M10271">
        <v>2.0613888880000002</v>
      </c>
      <c r="N10271">
        <v>0</v>
      </c>
      <c r="O10271">
        <v>0</v>
      </c>
      <c r="P10271">
        <v>2</v>
      </c>
      <c r="Q10271">
        <v>14</v>
      </c>
      <c r="R10271">
        <v>0</v>
      </c>
      <c r="S10271">
        <v>0</v>
      </c>
      <c r="T10271">
        <v>4.1227780000000003</v>
      </c>
      <c r="U10271">
        <v>28.859444</v>
      </c>
    </row>
    <row r="10272" spans="1:21" x14ac:dyDescent="0.25">
      <c r="A10272" t="s">
        <v>38424</v>
      </c>
      <c r="B10272">
        <v>1</v>
      </c>
      <c r="C10272" t="s">
        <v>78</v>
      </c>
      <c r="D10272" t="s">
        <v>91</v>
      </c>
      <c r="E10272" t="s">
        <v>38425</v>
      </c>
      <c r="F10272" t="s">
        <v>4991</v>
      </c>
      <c r="G10272" t="s">
        <v>71</v>
      </c>
      <c r="H10272" t="s">
        <v>129</v>
      </c>
      <c r="I10272" t="s">
        <v>22</v>
      </c>
      <c r="J10272" t="s">
        <v>141</v>
      </c>
      <c r="K10272" t="s">
        <v>38426</v>
      </c>
      <c r="L10272" t="s">
        <v>38427</v>
      </c>
      <c r="M10272">
        <v>2.1608333329999998</v>
      </c>
      <c r="N10272">
        <v>0</v>
      </c>
      <c r="O10272">
        <v>1</v>
      </c>
      <c r="P10272">
        <v>0</v>
      </c>
      <c r="Q10272">
        <v>0</v>
      </c>
      <c r="R10272">
        <v>0</v>
      </c>
      <c r="S10272">
        <v>2.1608329999999998</v>
      </c>
      <c r="T10272">
        <v>0</v>
      </c>
      <c r="U10272">
        <v>0</v>
      </c>
    </row>
    <row r="10273" spans="1:21" x14ac:dyDescent="0.25">
      <c r="A10273" t="s">
        <v>38428</v>
      </c>
      <c r="B10273">
        <v>1</v>
      </c>
      <c r="C10273" t="s">
        <v>78</v>
      </c>
      <c r="D10273" t="s">
        <v>91</v>
      </c>
      <c r="E10273" t="s">
        <v>38429</v>
      </c>
      <c r="F10273" t="s">
        <v>4991</v>
      </c>
      <c r="G10273" t="s">
        <v>71</v>
      </c>
      <c r="H10273" t="s">
        <v>129</v>
      </c>
      <c r="I10273" t="s">
        <v>22</v>
      </c>
      <c r="J10273" t="s">
        <v>141</v>
      </c>
      <c r="K10273" t="s">
        <v>38430</v>
      </c>
      <c r="L10273" t="s">
        <v>38431</v>
      </c>
      <c r="M10273">
        <v>1.865</v>
      </c>
      <c r="N10273">
        <v>0</v>
      </c>
      <c r="O10273">
        <v>0</v>
      </c>
      <c r="P10273">
        <v>0</v>
      </c>
      <c r="Q10273">
        <v>1</v>
      </c>
      <c r="R10273">
        <v>0</v>
      </c>
      <c r="S10273">
        <v>0</v>
      </c>
      <c r="T10273">
        <v>0</v>
      </c>
      <c r="U10273">
        <v>1.865</v>
      </c>
    </row>
    <row r="10274" spans="1:21" x14ac:dyDescent="0.25">
      <c r="A10274" t="s">
        <v>38432</v>
      </c>
      <c r="B10274">
        <v>1</v>
      </c>
      <c r="C10274" t="s">
        <v>79</v>
      </c>
      <c r="D10274" t="s">
        <v>109</v>
      </c>
      <c r="E10274" t="s">
        <v>24728</v>
      </c>
      <c r="F10274" t="s">
        <v>4986</v>
      </c>
      <c r="G10274" t="s">
        <v>71</v>
      </c>
      <c r="H10274" t="s">
        <v>129</v>
      </c>
      <c r="I10274" t="s">
        <v>22</v>
      </c>
      <c r="J10274" t="s">
        <v>141</v>
      </c>
      <c r="K10274" t="s">
        <v>38433</v>
      </c>
      <c r="L10274" t="s">
        <v>38434</v>
      </c>
      <c r="M10274">
        <v>0.48777777700000002</v>
      </c>
      <c r="N10274">
        <v>0</v>
      </c>
      <c r="O10274">
        <v>0</v>
      </c>
      <c r="P10274">
        <v>0</v>
      </c>
      <c r="Q10274">
        <v>13</v>
      </c>
      <c r="R10274">
        <v>0</v>
      </c>
      <c r="S10274">
        <v>0</v>
      </c>
      <c r="T10274">
        <v>0</v>
      </c>
      <c r="U10274">
        <v>6.3411109999999997</v>
      </c>
    </row>
    <row r="10275" spans="1:21" x14ac:dyDescent="0.25">
      <c r="A10275" t="s">
        <v>38435</v>
      </c>
      <c r="B10275">
        <v>1</v>
      </c>
      <c r="C10275" t="s">
        <v>79</v>
      </c>
      <c r="D10275" t="s">
        <v>109</v>
      </c>
      <c r="E10275" t="s">
        <v>38436</v>
      </c>
      <c r="F10275" t="s">
        <v>4986</v>
      </c>
      <c r="G10275" t="s">
        <v>71</v>
      </c>
      <c r="H10275" t="s">
        <v>129</v>
      </c>
      <c r="I10275" t="s">
        <v>22</v>
      </c>
      <c r="J10275" t="s">
        <v>141</v>
      </c>
      <c r="K10275" t="s">
        <v>38437</v>
      </c>
      <c r="L10275" t="s">
        <v>38438</v>
      </c>
      <c r="M10275">
        <v>1.770277777</v>
      </c>
      <c r="N10275">
        <v>0</v>
      </c>
      <c r="O10275">
        <v>0</v>
      </c>
      <c r="P10275">
        <v>0</v>
      </c>
      <c r="Q10275">
        <v>8</v>
      </c>
      <c r="R10275">
        <v>0</v>
      </c>
      <c r="S10275">
        <v>0</v>
      </c>
      <c r="T10275">
        <v>0</v>
      </c>
      <c r="U10275">
        <v>14.162222</v>
      </c>
    </row>
    <row r="10276" spans="1:21" x14ac:dyDescent="0.25">
      <c r="A10276" t="s">
        <v>38439</v>
      </c>
      <c r="B10276">
        <v>1</v>
      </c>
      <c r="C10276" t="s">
        <v>79</v>
      </c>
      <c r="D10276" t="s">
        <v>125</v>
      </c>
      <c r="E10276" t="s">
        <v>38440</v>
      </c>
      <c r="F10276" t="s">
        <v>5012</v>
      </c>
      <c r="G10276" t="s">
        <v>72</v>
      </c>
      <c r="H10276" t="s">
        <v>129</v>
      </c>
      <c r="I10276" t="s">
        <v>22</v>
      </c>
      <c r="J10276" t="s">
        <v>141</v>
      </c>
      <c r="K10276" t="s">
        <v>38441</v>
      </c>
      <c r="L10276" t="s">
        <v>38442</v>
      </c>
      <c r="M10276">
        <v>8.4616666659999993</v>
      </c>
      <c r="N10276">
        <v>0</v>
      </c>
      <c r="O10276">
        <v>0</v>
      </c>
      <c r="P10276">
        <v>1</v>
      </c>
      <c r="Q10276">
        <v>61</v>
      </c>
      <c r="R10276">
        <v>0</v>
      </c>
      <c r="S10276">
        <v>0</v>
      </c>
      <c r="T10276">
        <v>8.4616670000000003</v>
      </c>
      <c r="U10276">
        <v>516.16166699999997</v>
      </c>
    </row>
    <row r="10277" spans="1:21" x14ac:dyDescent="0.25">
      <c r="A10277" t="s">
        <v>38443</v>
      </c>
      <c r="B10277">
        <v>1</v>
      </c>
      <c r="C10277" t="s">
        <v>79</v>
      </c>
      <c r="D10277" t="s">
        <v>118</v>
      </c>
      <c r="E10277" t="s">
        <v>38444</v>
      </c>
      <c r="F10277" t="s">
        <v>5012</v>
      </c>
      <c r="G10277" t="s">
        <v>72</v>
      </c>
      <c r="H10277" t="s">
        <v>129</v>
      </c>
      <c r="I10277" t="s">
        <v>22</v>
      </c>
      <c r="J10277" t="s">
        <v>141</v>
      </c>
      <c r="K10277" t="s">
        <v>38445</v>
      </c>
      <c r="L10277" t="s">
        <v>38446</v>
      </c>
      <c r="M10277">
        <v>0.39111111100000001</v>
      </c>
      <c r="N10277">
        <v>0</v>
      </c>
      <c r="O10277">
        <v>0</v>
      </c>
      <c r="P10277">
        <v>4</v>
      </c>
      <c r="Q10277">
        <v>262</v>
      </c>
      <c r="R10277">
        <v>0</v>
      </c>
      <c r="S10277">
        <v>0</v>
      </c>
      <c r="T10277">
        <v>1.5644439999999999</v>
      </c>
      <c r="U10277">
        <v>102.47111099999999</v>
      </c>
    </row>
    <row r="10278" spans="1:21" x14ac:dyDescent="0.25">
      <c r="A10278" t="s">
        <v>38447</v>
      </c>
      <c r="B10278">
        <v>1</v>
      </c>
      <c r="C10278" t="s">
        <v>79</v>
      </c>
      <c r="D10278" t="s">
        <v>118</v>
      </c>
      <c r="E10278" t="s">
        <v>38448</v>
      </c>
      <c r="F10278" t="s">
        <v>5012</v>
      </c>
      <c r="G10278" t="s">
        <v>72</v>
      </c>
      <c r="H10278" t="s">
        <v>129</v>
      </c>
      <c r="I10278" t="s">
        <v>22</v>
      </c>
      <c r="J10278" t="s">
        <v>141</v>
      </c>
      <c r="K10278" t="s">
        <v>38449</v>
      </c>
      <c r="L10278" t="s">
        <v>38450</v>
      </c>
      <c r="M10278">
        <v>3.753055555</v>
      </c>
      <c r="N10278">
        <v>0</v>
      </c>
      <c r="O10278">
        <v>0</v>
      </c>
      <c r="P10278">
        <v>1</v>
      </c>
      <c r="Q10278">
        <v>123</v>
      </c>
      <c r="R10278">
        <v>0</v>
      </c>
      <c r="S10278">
        <v>0</v>
      </c>
      <c r="T10278">
        <v>3.7530559999999999</v>
      </c>
      <c r="U10278">
        <v>461.625833</v>
      </c>
    </row>
    <row r="10279" spans="1:21" x14ac:dyDescent="0.25">
      <c r="A10279" t="s">
        <v>38451</v>
      </c>
      <c r="B10279">
        <v>1</v>
      </c>
      <c r="C10279" t="s">
        <v>78</v>
      </c>
      <c r="D10279" t="s">
        <v>96</v>
      </c>
      <c r="E10279" t="s">
        <v>38452</v>
      </c>
      <c r="F10279" t="s">
        <v>140</v>
      </c>
      <c r="G10279" t="s">
        <v>72</v>
      </c>
      <c r="H10279" t="s">
        <v>129</v>
      </c>
      <c r="I10279" t="s">
        <v>22</v>
      </c>
      <c r="J10279" t="s">
        <v>141</v>
      </c>
      <c r="K10279" t="s">
        <v>38453</v>
      </c>
      <c r="L10279" t="s">
        <v>38454</v>
      </c>
      <c r="M10279">
        <v>0.95888888800000005</v>
      </c>
      <c r="N10279">
        <v>0</v>
      </c>
      <c r="O10279">
        <v>14</v>
      </c>
      <c r="P10279">
        <v>22</v>
      </c>
      <c r="Q10279">
        <v>0</v>
      </c>
      <c r="R10279">
        <v>0</v>
      </c>
      <c r="S10279">
        <v>13.424443999999999</v>
      </c>
      <c r="T10279">
        <v>21.095555999999998</v>
      </c>
      <c r="U10279">
        <v>0</v>
      </c>
    </row>
    <row r="10280" spans="1:21" x14ac:dyDescent="0.25">
      <c r="A10280" t="s">
        <v>38455</v>
      </c>
      <c r="B10280">
        <v>1</v>
      </c>
      <c r="C10280" t="s">
        <v>78</v>
      </c>
      <c r="D10280" t="s">
        <v>96</v>
      </c>
      <c r="E10280" t="s">
        <v>38456</v>
      </c>
      <c r="F10280" t="s">
        <v>140</v>
      </c>
      <c r="G10280" t="s">
        <v>72</v>
      </c>
      <c r="H10280" t="s">
        <v>129</v>
      </c>
      <c r="I10280" t="s">
        <v>22</v>
      </c>
      <c r="J10280" t="s">
        <v>141</v>
      </c>
      <c r="K10280" t="s">
        <v>38457</v>
      </c>
      <c r="L10280" t="s">
        <v>38458</v>
      </c>
      <c r="M10280">
        <v>0.99888888799999997</v>
      </c>
      <c r="N10280">
        <v>0</v>
      </c>
      <c r="O10280">
        <v>42</v>
      </c>
      <c r="P10280">
        <v>4</v>
      </c>
      <c r="Q10280">
        <v>2</v>
      </c>
      <c r="R10280">
        <v>0</v>
      </c>
      <c r="S10280">
        <v>41.953333000000001</v>
      </c>
      <c r="T10280">
        <v>3.9955560000000001</v>
      </c>
      <c r="U10280">
        <v>1.9977780000000001</v>
      </c>
    </row>
    <row r="10281" spans="1:21" x14ac:dyDescent="0.25">
      <c r="A10281" t="s">
        <v>38459</v>
      </c>
      <c r="B10281">
        <v>1</v>
      </c>
      <c r="C10281" t="s">
        <v>78</v>
      </c>
      <c r="D10281" t="s">
        <v>96</v>
      </c>
      <c r="E10281" t="s">
        <v>38460</v>
      </c>
      <c r="F10281" t="s">
        <v>140</v>
      </c>
      <c r="G10281" t="s">
        <v>72</v>
      </c>
      <c r="H10281" t="s">
        <v>129</v>
      </c>
      <c r="I10281" t="s">
        <v>22</v>
      </c>
      <c r="J10281" t="s">
        <v>141</v>
      </c>
      <c r="K10281" t="s">
        <v>38461</v>
      </c>
      <c r="L10281" t="s">
        <v>38462</v>
      </c>
      <c r="M10281">
        <v>1.3252777769999999</v>
      </c>
      <c r="N10281">
        <v>0</v>
      </c>
      <c r="O10281">
        <v>79</v>
      </c>
      <c r="P10281">
        <v>13</v>
      </c>
      <c r="Q10281">
        <v>1</v>
      </c>
      <c r="R10281">
        <v>0</v>
      </c>
      <c r="S10281">
        <v>104.696944</v>
      </c>
      <c r="T10281">
        <v>17.228611000000001</v>
      </c>
      <c r="U10281">
        <v>1.325278</v>
      </c>
    </row>
    <row r="10282" spans="1:21" x14ac:dyDescent="0.25">
      <c r="A10282" t="s">
        <v>38463</v>
      </c>
      <c r="B10282">
        <v>1</v>
      </c>
      <c r="C10282" t="s">
        <v>78</v>
      </c>
      <c r="D10282" t="s">
        <v>96</v>
      </c>
      <c r="E10282" t="s">
        <v>38464</v>
      </c>
      <c r="F10282" t="s">
        <v>5012</v>
      </c>
      <c r="G10282" t="s">
        <v>72</v>
      </c>
      <c r="H10282" t="s">
        <v>129</v>
      </c>
      <c r="I10282" t="s">
        <v>22</v>
      </c>
      <c r="J10282" t="s">
        <v>141</v>
      </c>
      <c r="K10282" t="s">
        <v>38465</v>
      </c>
      <c r="L10282" t="s">
        <v>38466</v>
      </c>
      <c r="M10282">
        <v>1.4766666660000001</v>
      </c>
      <c r="N10282">
        <v>0</v>
      </c>
      <c r="O10282">
        <v>17</v>
      </c>
      <c r="P10282">
        <v>2</v>
      </c>
      <c r="Q10282">
        <v>0</v>
      </c>
      <c r="R10282">
        <v>0</v>
      </c>
      <c r="S10282">
        <v>25.103332999999999</v>
      </c>
      <c r="T10282">
        <v>2.9533330000000002</v>
      </c>
      <c r="U10282">
        <v>0</v>
      </c>
    </row>
    <row r="10283" spans="1:21" x14ac:dyDescent="0.25">
      <c r="A10283" t="s">
        <v>38467</v>
      </c>
      <c r="B10283">
        <v>1</v>
      </c>
      <c r="C10283" t="s">
        <v>78</v>
      </c>
      <c r="D10283" t="s">
        <v>96</v>
      </c>
      <c r="E10283" t="s">
        <v>38468</v>
      </c>
      <c r="F10283" t="s">
        <v>4991</v>
      </c>
      <c r="G10283" t="s">
        <v>71</v>
      </c>
      <c r="H10283" t="s">
        <v>129</v>
      </c>
      <c r="I10283" t="s">
        <v>22</v>
      </c>
      <c r="J10283" t="s">
        <v>141</v>
      </c>
      <c r="K10283" t="s">
        <v>38469</v>
      </c>
      <c r="L10283" t="s">
        <v>38470</v>
      </c>
      <c r="M10283">
        <v>1.0508333329999999</v>
      </c>
      <c r="N10283">
        <v>0</v>
      </c>
      <c r="O10283">
        <v>0</v>
      </c>
      <c r="P10283">
        <v>2</v>
      </c>
      <c r="Q10283">
        <v>0</v>
      </c>
      <c r="R10283">
        <v>0</v>
      </c>
      <c r="S10283">
        <v>0</v>
      </c>
      <c r="T10283">
        <v>2.101667</v>
      </c>
      <c r="U10283">
        <v>0</v>
      </c>
    </row>
    <row r="10284" spans="1:21" x14ac:dyDescent="0.25">
      <c r="A10284" t="s">
        <v>38471</v>
      </c>
      <c r="B10284">
        <v>1</v>
      </c>
      <c r="C10284" t="s">
        <v>78</v>
      </c>
      <c r="D10284" t="s">
        <v>96</v>
      </c>
      <c r="E10284" t="s">
        <v>38472</v>
      </c>
      <c r="F10284" t="s">
        <v>140</v>
      </c>
      <c r="G10284" t="s">
        <v>72</v>
      </c>
      <c r="H10284" t="s">
        <v>129</v>
      </c>
      <c r="I10284" t="s">
        <v>22</v>
      </c>
      <c r="J10284" t="s">
        <v>141</v>
      </c>
      <c r="K10284" t="s">
        <v>38473</v>
      </c>
      <c r="L10284" t="s">
        <v>38474</v>
      </c>
      <c r="M10284">
        <v>1.1575</v>
      </c>
      <c r="N10284">
        <v>0</v>
      </c>
      <c r="O10284">
        <v>0</v>
      </c>
      <c r="P10284">
        <v>22</v>
      </c>
      <c r="Q10284">
        <v>0</v>
      </c>
      <c r="R10284">
        <v>0</v>
      </c>
      <c r="S10284">
        <v>0</v>
      </c>
      <c r="T10284">
        <v>25.465</v>
      </c>
      <c r="U10284">
        <v>0</v>
      </c>
    </row>
    <row r="10285" spans="1:21" x14ac:dyDescent="0.25">
      <c r="A10285" t="s">
        <v>38475</v>
      </c>
      <c r="B10285">
        <v>1</v>
      </c>
      <c r="C10285" t="s">
        <v>78</v>
      </c>
      <c r="D10285" t="s">
        <v>96</v>
      </c>
      <c r="E10285" t="s">
        <v>38476</v>
      </c>
      <c r="F10285" t="s">
        <v>140</v>
      </c>
      <c r="G10285" t="s">
        <v>72</v>
      </c>
      <c r="H10285" t="s">
        <v>129</v>
      </c>
      <c r="I10285" t="s">
        <v>22</v>
      </c>
      <c r="J10285" t="s">
        <v>141</v>
      </c>
      <c r="K10285" t="s">
        <v>38477</v>
      </c>
      <c r="L10285" t="s">
        <v>38478</v>
      </c>
      <c r="M10285">
        <v>0.49416666599999998</v>
      </c>
      <c r="N10285">
        <v>0</v>
      </c>
      <c r="O10285">
        <v>79</v>
      </c>
      <c r="P10285">
        <v>13</v>
      </c>
      <c r="Q10285">
        <v>1</v>
      </c>
      <c r="R10285">
        <v>0</v>
      </c>
      <c r="S10285">
        <v>39.039166999999999</v>
      </c>
      <c r="T10285">
        <v>6.4241669999999997</v>
      </c>
      <c r="U10285">
        <v>0.49416700000000002</v>
      </c>
    </row>
    <row r="10286" spans="1:21" x14ac:dyDescent="0.25">
      <c r="A10286" t="s">
        <v>38479</v>
      </c>
      <c r="B10286">
        <v>1</v>
      </c>
      <c r="C10286" t="s">
        <v>78</v>
      </c>
      <c r="D10286" t="s">
        <v>96</v>
      </c>
      <c r="E10286" t="s">
        <v>38460</v>
      </c>
      <c r="F10286" t="s">
        <v>140</v>
      </c>
      <c r="G10286" t="s">
        <v>72</v>
      </c>
      <c r="H10286" t="s">
        <v>129</v>
      </c>
      <c r="I10286" t="s">
        <v>22</v>
      </c>
      <c r="J10286" t="s">
        <v>141</v>
      </c>
      <c r="K10286" t="s">
        <v>38480</v>
      </c>
      <c r="L10286" t="s">
        <v>38481</v>
      </c>
      <c r="M10286">
        <v>1.461944444</v>
      </c>
      <c r="N10286">
        <v>0</v>
      </c>
      <c r="O10286">
        <v>79</v>
      </c>
      <c r="P10286">
        <v>13</v>
      </c>
      <c r="Q10286">
        <v>1</v>
      </c>
      <c r="R10286">
        <v>0</v>
      </c>
      <c r="S10286">
        <v>115.493611</v>
      </c>
      <c r="T10286">
        <v>19.005278000000001</v>
      </c>
      <c r="U10286">
        <v>1.4619439999999999</v>
      </c>
    </row>
    <row r="10287" spans="1:21" x14ac:dyDescent="0.25">
      <c r="A10287" t="s">
        <v>38482</v>
      </c>
      <c r="B10287">
        <v>1</v>
      </c>
      <c r="C10287" t="s">
        <v>78</v>
      </c>
      <c r="D10287" t="s">
        <v>96</v>
      </c>
      <c r="E10287" t="s">
        <v>38460</v>
      </c>
      <c r="F10287" t="s">
        <v>140</v>
      </c>
      <c r="G10287" t="s">
        <v>72</v>
      </c>
      <c r="H10287" t="s">
        <v>129</v>
      </c>
      <c r="I10287" t="s">
        <v>22</v>
      </c>
      <c r="J10287" t="s">
        <v>141</v>
      </c>
      <c r="K10287" t="s">
        <v>38483</v>
      </c>
      <c r="L10287" t="s">
        <v>38484</v>
      </c>
      <c r="M10287">
        <v>0.53500000000000003</v>
      </c>
      <c r="N10287">
        <v>0</v>
      </c>
      <c r="O10287">
        <v>79</v>
      </c>
      <c r="P10287">
        <v>13</v>
      </c>
      <c r="Q10287">
        <v>1</v>
      </c>
      <c r="R10287">
        <v>0</v>
      </c>
      <c r="S10287">
        <v>42.265000000000001</v>
      </c>
      <c r="T10287">
        <v>6.9550000000000001</v>
      </c>
      <c r="U10287">
        <v>0.53500000000000003</v>
      </c>
    </row>
    <row r="10288" spans="1:21" x14ac:dyDescent="0.25">
      <c r="A10288" t="s">
        <v>38485</v>
      </c>
      <c r="B10288">
        <v>1</v>
      </c>
      <c r="C10288" t="s">
        <v>78</v>
      </c>
      <c r="D10288" t="s">
        <v>96</v>
      </c>
      <c r="E10288" t="s">
        <v>38486</v>
      </c>
      <c r="F10288" t="s">
        <v>4991</v>
      </c>
      <c r="G10288" t="s">
        <v>71</v>
      </c>
      <c r="H10288" t="s">
        <v>129</v>
      </c>
      <c r="I10288" t="s">
        <v>22</v>
      </c>
      <c r="J10288" t="s">
        <v>141</v>
      </c>
      <c r="K10288" t="s">
        <v>38487</v>
      </c>
      <c r="L10288" t="s">
        <v>38488</v>
      </c>
      <c r="M10288">
        <v>1.9030555549999999</v>
      </c>
      <c r="N10288">
        <v>0</v>
      </c>
      <c r="O10288">
        <v>0</v>
      </c>
      <c r="P10288">
        <v>2</v>
      </c>
      <c r="Q10288">
        <v>0</v>
      </c>
      <c r="R10288">
        <v>0</v>
      </c>
      <c r="S10288">
        <v>0</v>
      </c>
      <c r="T10288">
        <v>3.806111</v>
      </c>
      <c r="U10288">
        <v>0</v>
      </c>
    </row>
    <row r="10289" spans="1:21" x14ac:dyDescent="0.25">
      <c r="A10289" t="s">
        <v>38489</v>
      </c>
      <c r="B10289">
        <v>1</v>
      </c>
      <c r="C10289" t="s">
        <v>78</v>
      </c>
      <c r="D10289" t="s">
        <v>96</v>
      </c>
      <c r="E10289" t="s">
        <v>38490</v>
      </c>
      <c r="F10289" t="s">
        <v>5012</v>
      </c>
      <c r="G10289" t="s">
        <v>72</v>
      </c>
      <c r="H10289" t="s">
        <v>129</v>
      </c>
      <c r="I10289" t="s">
        <v>22</v>
      </c>
      <c r="J10289" t="s">
        <v>141</v>
      </c>
      <c r="K10289" t="s">
        <v>38491</v>
      </c>
      <c r="L10289" t="s">
        <v>38492</v>
      </c>
      <c r="M10289">
        <v>0.83111111100000001</v>
      </c>
      <c r="N10289">
        <v>0</v>
      </c>
      <c r="O10289">
        <v>7</v>
      </c>
      <c r="P10289">
        <v>2</v>
      </c>
      <c r="Q10289">
        <v>0</v>
      </c>
      <c r="R10289">
        <v>0</v>
      </c>
      <c r="S10289">
        <v>5.8177779999999997</v>
      </c>
      <c r="T10289">
        <v>1.6622220000000001</v>
      </c>
      <c r="U10289">
        <v>0</v>
      </c>
    </row>
    <row r="10290" spans="1:21" x14ac:dyDescent="0.25">
      <c r="A10290" t="s">
        <v>38493</v>
      </c>
      <c r="B10290">
        <v>1</v>
      </c>
      <c r="C10290" t="s">
        <v>78</v>
      </c>
      <c r="D10290" t="s">
        <v>96</v>
      </c>
      <c r="E10290" t="s">
        <v>38494</v>
      </c>
      <c r="F10290" t="s">
        <v>140</v>
      </c>
      <c r="G10290" t="s">
        <v>72</v>
      </c>
      <c r="H10290" t="s">
        <v>129</v>
      </c>
      <c r="I10290" t="s">
        <v>22</v>
      </c>
      <c r="J10290" t="s">
        <v>141</v>
      </c>
      <c r="K10290" t="s">
        <v>38495</v>
      </c>
      <c r="L10290" t="s">
        <v>38496</v>
      </c>
      <c r="M10290">
        <v>0.50333333300000005</v>
      </c>
      <c r="N10290">
        <v>0</v>
      </c>
      <c r="O10290">
        <v>42</v>
      </c>
      <c r="P10290">
        <v>4</v>
      </c>
      <c r="Q10290">
        <v>2</v>
      </c>
      <c r="R10290">
        <v>0</v>
      </c>
      <c r="S10290">
        <v>21.14</v>
      </c>
      <c r="T10290">
        <v>2.0133329999999998</v>
      </c>
      <c r="U10290">
        <v>1.006667</v>
      </c>
    </row>
    <row r="10291" spans="1:21" x14ac:dyDescent="0.25">
      <c r="A10291" t="s">
        <v>38497</v>
      </c>
      <c r="B10291">
        <v>1</v>
      </c>
      <c r="C10291" t="s">
        <v>78</v>
      </c>
      <c r="D10291" t="s">
        <v>96</v>
      </c>
      <c r="E10291" t="s">
        <v>38460</v>
      </c>
      <c r="F10291" t="s">
        <v>140</v>
      </c>
      <c r="G10291" t="s">
        <v>72</v>
      </c>
      <c r="H10291" t="s">
        <v>129</v>
      </c>
      <c r="I10291" t="s">
        <v>22</v>
      </c>
      <c r="J10291" t="s">
        <v>141</v>
      </c>
      <c r="K10291" t="s">
        <v>38498</v>
      </c>
      <c r="L10291" t="s">
        <v>38499</v>
      </c>
      <c r="M10291">
        <v>0.81666666600000004</v>
      </c>
      <c r="N10291">
        <v>0</v>
      </c>
      <c r="O10291">
        <v>79</v>
      </c>
      <c r="P10291">
        <v>13</v>
      </c>
      <c r="Q10291">
        <v>1</v>
      </c>
      <c r="R10291">
        <v>0</v>
      </c>
      <c r="S10291">
        <v>64.516666999999998</v>
      </c>
      <c r="T10291">
        <v>10.616667</v>
      </c>
      <c r="U10291">
        <v>0.81666700000000003</v>
      </c>
    </row>
    <row r="10292" spans="1:21" x14ac:dyDescent="0.25">
      <c r="A10292" t="s">
        <v>38500</v>
      </c>
      <c r="B10292">
        <v>1</v>
      </c>
      <c r="C10292" t="s">
        <v>78</v>
      </c>
      <c r="D10292" t="s">
        <v>96</v>
      </c>
      <c r="E10292" t="s">
        <v>38460</v>
      </c>
      <c r="F10292" t="s">
        <v>140</v>
      </c>
      <c r="G10292" t="s">
        <v>72</v>
      </c>
      <c r="H10292" t="s">
        <v>129</v>
      </c>
      <c r="I10292" t="s">
        <v>22</v>
      </c>
      <c r="J10292" t="s">
        <v>141</v>
      </c>
      <c r="K10292" t="s">
        <v>38501</v>
      </c>
      <c r="L10292" t="s">
        <v>38502</v>
      </c>
      <c r="M10292">
        <v>0.80611111099999999</v>
      </c>
      <c r="N10292">
        <v>0</v>
      </c>
      <c r="O10292">
        <v>79</v>
      </c>
      <c r="P10292">
        <v>13</v>
      </c>
      <c r="Q10292">
        <v>1</v>
      </c>
      <c r="R10292">
        <v>0</v>
      </c>
      <c r="S10292">
        <v>63.682777999999999</v>
      </c>
      <c r="T10292">
        <v>10.479444000000001</v>
      </c>
      <c r="U10292">
        <v>0.80611100000000002</v>
      </c>
    </row>
    <row r="10293" spans="1:21" x14ac:dyDescent="0.25">
      <c r="A10293" t="s">
        <v>38503</v>
      </c>
      <c r="B10293">
        <v>1</v>
      </c>
      <c r="C10293" t="s">
        <v>78</v>
      </c>
      <c r="D10293" t="s">
        <v>96</v>
      </c>
      <c r="E10293" t="s">
        <v>38460</v>
      </c>
      <c r="F10293" t="s">
        <v>140</v>
      </c>
      <c r="G10293" t="s">
        <v>72</v>
      </c>
      <c r="H10293" t="s">
        <v>129</v>
      </c>
      <c r="I10293" t="s">
        <v>22</v>
      </c>
      <c r="J10293" t="s">
        <v>141</v>
      </c>
      <c r="K10293" t="s">
        <v>38504</v>
      </c>
      <c r="L10293" t="s">
        <v>38505</v>
      </c>
      <c r="M10293">
        <v>1.0525</v>
      </c>
      <c r="N10293">
        <v>0</v>
      </c>
      <c r="O10293">
        <v>0</v>
      </c>
      <c r="P10293">
        <v>13</v>
      </c>
      <c r="Q10293">
        <v>0</v>
      </c>
      <c r="R10293">
        <v>0</v>
      </c>
      <c r="S10293">
        <v>0</v>
      </c>
      <c r="T10293">
        <v>13.682499999999999</v>
      </c>
      <c r="U10293">
        <v>0</v>
      </c>
    </row>
    <row r="10294" spans="1:21" x14ac:dyDescent="0.25">
      <c r="A10294" t="s">
        <v>38506</v>
      </c>
      <c r="B10294">
        <v>1</v>
      </c>
      <c r="C10294" t="s">
        <v>78</v>
      </c>
      <c r="D10294" t="s">
        <v>96</v>
      </c>
      <c r="E10294" t="s">
        <v>38507</v>
      </c>
      <c r="F10294" t="s">
        <v>140</v>
      </c>
      <c r="G10294" t="s">
        <v>72</v>
      </c>
      <c r="H10294" t="s">
        <v>129</v>
      </c>
      <c r="I10294" t="s">
        <v>22</v>
      </c>
      <c r="J10294" t="s">
        <v>141</v>
      </c>
      <c r="K10294" t="s">
        <v>38508</v>
      </c>
      <c r="L10294" t="s">
        <v>29877</v>
      </c>
      <c r="M10294">
        <v>2.0980555550000002</v>
      </c>
      <c r="N10294">
        <v>0</v>
      </c>
      <c r="O10294">
        <v>16</v>
      </c>
      <c r="P10294">
        <v>5</v>
      </c>
      <c r="Q10294">
        <v>0</v>
      </c>
      <c r="R10294">
        <v>0</v>
      </c>
      <c r="S10294">
        <v>33.568888999999999</v>
      </c>
      <c r="T10294">
        <v>10.490278</v>
      </c>
      <c r="U10294">
        <v>0</v>
      </c>
    </row>
    <row r="10295" spans="1:21" x14ac:dyDescent="0.25">
      <c r="A10295" t="s">
        <v>38509</v>
      </c>
      <c r="B10295">
        <v>1</v>
      </c>
      <c r="C10295" t="s">
        <v>78</v>
      </c>
      <c r="D10295" t="s">
        <v>96</v>
      </c>
      <c r="E10295" t="s">
        <v>38460</v>
      </c>
      <c r="F10295" t="s">
        <v>140</v>
      </c>
      <c r="G10295" t="s">
        <v>72</v>
      </c>
      <c r="H10295" t="s">
        <v>129</v>
      </c>
      <c r="I10295" t="s">
        <v>22</v>
      </c>
      <c r="J10295" t="s">
        <v>141</v>
      </c>
      <c r="K10295" t="s">
        <v>38510</v>
      </c>
      <c r="L10295" t="s">
        <v>38511</v>
      </c>
      <c r="M10295">
        <v>0.77583333300000001</v>
      </c>
      <c r="N10295">
        <v>0</v>
      </c>
      <c r="O10295">
        <v>79</v>
      </c>
      <c r="P10295">
        <v>13</v>
      </c>
      <c r="Q10295">
        <v>1</v>
      </c>
      <c r="R10295">
        <v>0</v>
      </c>
      <c r="S10295">
        <v>61.290832999999999</v>
      </c>
      <c r="T10295">
        <v>10.085832999999999</v>
      </c>
      <c r="U10295">
        <v>0.77583299999999999</v>
      </c>
    </row>
    <row r="10296" spans="1:21" x14ac:dyDescent="0.25">
      <c r="A10296" t="s">
        <v>38512</v>
      </c>
      <c r="B10296">
        <v>1</v>
      </c>
      <c r="C10296" t="s">
        <v>78</v>
      </c>
      <c r="D10296" t="s">
        <v>94</v>
      </c>
      <c r="E10296" t="s">
        <v>38513</v>
      </c>
      <c r="F10296" t="s">
        <v>4996</v>
      </c>
      <c r="G10296" t="s">
        <v>71</v>
      </c>
      <c r="H10296" t="s">
        <v>129</v>
      </c>
      <c r="I10296" t="s">
        <v>22</v>
      </c>
      <c r="J10296" t="s">
        <v>141</v>
      </c>
      <c r="K10296" t="s">
        <v>38514</v>
      </c>
      <c r="L10296" t="s">
        <v>38515</v>
      </c>
      <c r="M10296">
        <v>1.828888888</v>
      </c>
      <c r="N10296">
        <v>0</v>
      </c>
      <c r="O10296">
        <v>21</v>
      </c>
      <c r="P10296">
        <v>0</v>
      </c>
      <c r="Q10296">
        <v>12</v>
      </c>
      <c r="R10296">
        <v>0</v>
      </c>
      <c r="S10296">
        <v>38.406666999999999</v>
      </c>
      <c r="T10296">
        <v>0</v>
      </c>
      <c r="U10296">
        <v>21.946667000000001</v>
      </c>
    </row>
    <row r="10297" spans="1:21" x14ac:dyDescent="0.25">
      <c r="A10297" t="s">
        <v>38516</v>
      </c>
      <c r="B10297">
        <v>1</v>
      </c>
      <c r="C10297" t="s">
        <v>79</v>
      </c>
      <c r="D10297" t="s">
        <v>119</v>
      </c>
      <c r="E10297" t="s">
        <v>38517</v>
      </c>
      <c r="F10297" t="s">
        <v>5012</v>
      </c>
      <c r="G10297" t="s">
        <v>72</v>
      </c>
      <c r="H10297" t="s">
        <v>129</v>
      </c>
      <c r="I10297" t="s">
        <v>22</v>
      </c>
      <c r="J10297" t="s">
        <v>141</v>
      </c>
      <c r="K10297" t="s">
        <v>38518</v>
      </c>
      <c r="L10297" t="s">
        <v>38519</v>
      </c>
      <c r="M10297">
        <v>2.9983333330000002</v>
      </c>
      <c r="N10297">
        <v>0</v>
      </c>
      <c r="O10297">
        <v>0</v>
      </c>
      <c r="P10297">
        <v>1</v>
      </c>
      <c r="Q10297">
        <v>92</v>
      </c>
      <c r="R10297">
        <v>0</v>
      </c>
      <c r="S10297">
        <v>0</v>
      </c>
      <c r="T10297">
        <v>2.9983330000000001</v>
      </c>
      <c r="U10297">
        <v>275.84666700000002</v>
      </c>
    </row>
    <row r="10298" spans="1:21" x14ac:dyDescent="0.25">
      <c r="A10298" t="s">
        <v>38520</v>
      </c>
      <c r="B10298">
        <v>1</v>
      </c>
      <c r="C10298" t="s">
        <v>78</v>
      </c>
      <c r="D10298" t="s">
        <v>105</v>
      </c>
      <c r="E10298" t="s">
        <v>38521</v>
      </c>
      <c r="F10298" t="s">
        <v>4986</v>
      </c>
      <c r="G10298" t="s">
        <v>71</v>
      </c>
      <c r="H10298" t="s">
        <v>129</v>
      </c>
      <c r="I10298" t="s">
        <v>22</v>
      </c>
      <c r="J10298" t="s">
        <v>141</v>
      </c>
      <c r="K10298" t="s">
        <v>38522</v>
      </c>
      <c r="L10298" t="s">
        <v>38523</v>
      </c>
      <c r="M10298">
        <v>1.63</v>
      </c>
      <c r="N10298">
        <v>0</v>
      </c>
      <c r="O10298">
        <v>0</v>
      </c>
      <c r="P10298">
        <v>0</v>
      </c>
      <c r="Q10298">
        <v>3</v>
      </c>
      <c r="R10298">
        <v>0</v>
      </c>
      <c r="S10298">
        <v>0</v>
      </c>
      <c r="T10298">
        <v>0</v>
      </c>
      <c r="U10298">
        <v>4.8899999999999997</v>
      </c>
    </row>
    <row r="10299" spans="1:21" x14ac:dyDescent="0.25">
      <c r="A10299" t="s">
        <v>38524</v>
      </c>
      <c r="B10299">
        <v>1</v>
      </c>
      <c r="C10299" t="s">
        <v>78</v>
      </c>
      <c r="D10299" t="s">
        <v>91</v>
      </c>
      <c r="E10299" t="s">
        <v>38525</v>
      </c>
      <c r="F10299" t="s">
        <v>4991</v>
      </c>
      <c r="G10299" t="s">
        <v>71</v>
      </c>
      <c r="H10299" t="s">
        <v>129</v>
      </c>
      <c r="I10299" t="s">
        <v>22</v>
      </c>
      <c r="J10299" t="s">
        <v>141</v>
      </c>
      <c r="K10299" t="s">
        <v>38526</v>
      </c>
      <c r="L10299" t="s">
        <v>38527</v>
      </c>
      <c r="M10299">
        <v>1.160555555</v>
      </c>
      <c r="N10299">
        <v>0</v>
      </c>
      <c r="O10299">
        <v>0</v>
      </c>
      <c r="P10299">
        <v>0</v>
      </c>
      <c r="Q10299">
        <v>1</v>
      </c>
      <c r="R10299">
        <v>0</v>
      </c>
      <c r="S10299">
        <v>0</v>
      </c>
      <c r="T10299">
        <v>0</v>
      </c>
      <c r="U10299">
        <v>1.1605559999999999</v>
      </c>
    </row>
    <row r="10300" spans="1:21" x14ac:dyDescent="0.25">
      <c r="A10300" t="s">
        <v>38528</v>
      </c>
      <c r="B10300">
        <v>1</v>
      </c>
      <c r="C10300" t="s">
        <v>78</v>
      </c>
      <c r="D10300" t="s">
        <v>91</v>
      </c>
      <c r="E10300" t="s">
        <v>38529</v>
      </c>
      <c r="F10300" t="s">
        <v>4991</v>
      </c>
      <c r="G10300" t="s">
        <v>71</v>
      </c>
      <c r="H10300" t="s">
        <v>129</v>
      </c>
      <c r="I10300" t="s">
        <v>22</v>
      </c>
      <c r="J10300" t="s">
        <v>141</v>
      </c>
      <c r="K10300" t="s">
        <v>38530</v>
      </c>
      <c r="L10300" t="s">
        <v>38531</v>
      </c>
      <c r="M10300">
        <v>2.3644444440000001</v>
      </c>
      <c r="N10300">
        <v>0</v>
      </c>
      <c r="O10300">
        <v>0</v>
      </c>
      <c r="P10300">
        <v>0</v>
      </c>
      <c r="Q10300">
        <v>1</v>
      </c>
      <c r="R10300">
        <v>0</v>
      </c>
      <c r="S10300">
        <v>0</v>
      </c>
      <c r="T10300">
        <v>0</v>
      </c>
      <c r="U10300">
        <v>2.3644440000000002</v>
      </c>
    </row>
    <row r="10301" spans="1:21" x14ac:dyDescent="0.25">
      <c r="A10301" t="s">
        <v>38532</v>
      </c>
      <c r="B10301">
        <v>1</v>
      </c>
      <c r="C10301" t="s">
        <v>78</v>
      </c>
      <c r="D10301" t="s">
        <v>91</v>
      </c>
      <c r="E10301" t="s">
        <v>38533</v>
      </c>
      <c r="F10301" t="s">
        <v>4991</v>
      </c>
      <c r="G10301" t="s">
        <v>71</v>
      </c>
      <c r="H10301" t="s">
        <v>129</v>
      </c>
      <c r="I10301" t="s">
        <v>22</v>
      </c>
      <c r="J10301" t="s">
        <v>141</v>
      </c>
      <c r="K10301" t="s">
        <v>38534</v>
      </c>
      <c r="L10301" t="s">
        <v>38535</v>
      </c>
      <c r="M10301">
        <v>0.27138888799999999</v>
      </c>
      <c r="N10301">
        <v>0</v>
      </c>
      <c r="O10301">
        <v>0</v>
      </c>
      <c r="P10301">
        <v>0</v>
      </c>
      <c r="Q10301">
        <v>1</v>
      </c>
      <c r="R10301">
        <v>0</v>
      </c>
      <c r="S10301">
        <v>0</v>
      </c>
      <c r="T10301">
        <v>0</v>
      </c>
      <c r="U10301">
        <v>0.27138899999999999</v>
      </c>
    </row>
    <row r="10302" spans="1:21" x14ac:dyDescent="0.25">
      <c r="A10302" t="s">
        <v>38536</v>
      </c>
      <c r="B10302">
        <v>1</v>
      </c>
      <c r="C10302" t="s">
        <v>78</v>
      </c>
      <c r="D10302" t="s">
        <v>91</v>
      </c>
      <c r="E10302" t="s">
        <v>3474</v>
      </c>
      <c r="F10302" t="s">
        <v>177</v>
      </c>
      <c r="G10302" t="s">
        <v>71</v>
      </c>
      <c r="H10302" t="s">
        <v>129</v>
      </c>
      <c r="I10302" t="s">
        <v>22</v>
      </c>
      <c r="J10302" t="s">
        <v>130</v>
      </c>
      <c r="K10302" t="s">
        <v>170</v>
      </c>
      <c r="L10302" t="s">
        <v>38537</v>
      </c>
      <c r="M10302">
        <v>8.3308333329999993</v>
      </c>
      <c r="N10302">
        <v>0</v>
      </c>
      <c r="O10302">
        <v>0</v>
      </c>
      <c r="P10302">
        <v>1</v>
      </c>
      <c r="Q10302">
        <v>26</v>
      </c>
      <c r="R10302">
        <v>0</v>
      </c>
      <c r="S10302">
        <v>0</v>
      </c>
      <c r="T10302">
        <v>8.3308330000000002</v>
      </c>
      <c r="U10302">
        <v>216.60166699999999</v>
      </c>
    </row>
    <row r="10303" spans="1:21" x14ac:dyDescent="0.25">
      <c r="A10303" t="s">
        <v>38538</v>
      </c>
      <c r="B10303">
        <v>1</v>
      </c>
      <c r="C10303" t="s">
        <v>78</v>
      </c>
      <c r="D10303" t="s">
        <v>91</v>
      </c>
      <c r="E10303" t="s">
        <v>3478</v>
      </c>
      <c r="F10303" t="s">
        <v>177</v>
      </c>
      <c r="G10303" t="s">
        <v>72</v>
      </c>
      <c r="H10303" t="s">
        <v>129</v>
      </c>
      <c r="I10303" t="s">
        <v>22</v>
      </c>
      <c r="J10303" t="s">
        <v>130</v>
      </c>
      <c r="K10303" t="s">
        <v>38539</v>
      </c>
      <c r="L10303" t="s">
        <v>38540</v>
      </c>
      <c r="M10303">
        <v>7.6944444440000002</v>
      </c>
      <c r="N10303">
        <v>0</v>
      </c>
      <c r="O10303">
        <v>0</v>
      </c>
      <c r="P10303">
        <v>1</v>
      </c>
      <c r="Q10303">
        <v>26</v>
      </c>
      <c r="R10303">
        <v>0</v>
      </c>
      <c r="S10303">
        <v>0</v>
      </c>
      <c r="T10303">
        <v>7.6944439999999998</v>
      </c>
      <c r="U10303">
        <v>200.055556</v>
      </c>
    </row>
    <row r="10304" spans="1:21" x14ac:dyDescent="0.25">
      <c r="A10304" t="s">
        <v>38541</v>
      </c>
      <c r="B10304">
        <v>1</v>
      </c>
      <c r="C10304" t="s">
        <v>78</v>
      </c>
      <c r="D10304" t="s">
        <v>91</v>
      </c>
      <c r="E10304" t="s">
        <v>38542</v>
      </c>
      <c r="F10304" t="s">
        <v>5470</v>
      </c>
      <c r="G10304" t="s">
        <v>71</v>
      </c>
      <c r="H10304" t="s">
        <v>129</v>
      </c>
      <c r="I10304" t="s">
        <v>22</v>
      </c>
      <c r="J10304" t="s">
        <v>141</v>
      </c>
      <c r="K10304" t="s">
        <v>38543</v>
      </c>
      <c r="L10304" t="s">
        <v>38544</v>
      </c>
      <c r="M10304">
        <v>0.29944444399999998</v>
      </c>
      <c r="N10304">
        <v>0</v>
      </c>
      <c r="O10304">
        <v>0</v>
      </c>
      <c r="P10304">
        <v>1</v>
      </c>
      <c r="Q10304">
        <v>207</v>
      </c>
      <c r="R10304">
        <v>0</v>
      </c>
      <c r="S10304">
        <v>0</v>
      </c>
      <c r="T10304">
        <v>0.29944399999999999</v>
      </c>
      <c r="U10304">
        <v>61.984999999999999</v>
      </c>
    </row>
    <row r="10305" spans="1:21" x14ac:dyDescent="0.25">
      <c r="A10305" t="s">
        <v>38545</v>
      </c>
      <c r="B10305">
        <v>1</v>
      </c>
      <c r="C10305" t="s">
        <v>78</v>
      </c>
      <c r="D10305" t="s">
        <v>91</v>
      </c>
      <c r="E10305" t="s">
        <v>3474</v>
      </c>
      <c r="F10305" t="s">
        <v>177</v>
      </c>
      <c r="G10305" t="s">
        <v>71</v>
      </c>
      <c r="H10305" t="s">
        <v>129</v>
      </c>
      <c r="I10305" t="s">
        <v>22</v>
      </c>
      <c r="J10305" t="s">
        <v>130</v>
      </c>
      <c r="K10305" t="s">
        <v>38546</v>
      </c>
      <c r="L10305" t="s">
        <v>38547</v>
      </c>
      <c r="M10305">
        <v>7.8058333329999998</v>
      </c>
      <c r="N10305">
        <v>0</v>
      </c>
      <c r="O10305">
        <v>0</v>
      </c>
      <c r="P10305">
        <v>1</v>
      </c>
      <c r="Q10305">
        <v>26</v>
      </c>
      <c r="R10305">
        <v>0</v>
      </c>
      <c r="S10305">
        <v>0</v>
      </c>
      <c r="T10305">
        <v>7.8058329999999998</v>
      </c>
      <c r="U10305">
        <v>202.95166699999999</v>
      </c>
    </row>
    <row r="10306" spans="1:21" x14ac:dyDescent="0.25">
      <c r="A10306" t="s">
        <v>38548</v>
      </c>
      <c r="B10306">
        <v>1</v>
      </c>
      <c r="C10306" t="s">
        <v>78</v>
      </c>
      <c r="D10306" t="s">
        <v>91</v>
      </c>
      <c r="E10306" t="s">
        <v>3478</v>
      </c>
      <c r="F10306" t="s">
        <v>177</v>
      </c>
      <c r="G10306" t="s">
        <v>72</v>
      </c>
      <c r="H10306" t="s">
        <v>129</v>
      </c>
      <c r="I10306" t="s">
        <v>22</v>
      </c>
      <c r="J10306" t="s">
        <v>130</v>
      </c>
      <c r="K10306" t="s">
        <v>38549</v>
      </c>
      <c r="L10306" t="s">
        <v>38550</v>
      </c>
      <c r="M10306">
        <v>0.55888888800000003</v>
      </c>
      <c r="N10306">
        <v>0</v>
      </c>
      <c r="O10306">
        <v>0</v>
      </c>
      <c r="P10306">
        <v>1</v>
      </c>
      <c r="Q10306">
        <v>26</v>
      </c>
      <c r="R10306">
        <v>0</v>
      </c>
      <c r="S10306">
        <v>0</v>
      </c>
      <c r="T10306">
        <v>0.55888899999999997</v>
      </c>
      <c r="U10306">
        <v>14.531110999999999</v>
      </c>
    </row>
    <row r="10307" spans="1:21" x14ac:dyDescent="0.25">
      <c r="A10307" t="s">
        <v>38551</v>
      </c>
      <c r="B10307">
        <v>1</v>
      </c>
      <c r="C10307" t="s">
        <v>79</v>
      </c>
      <c r="D10307" t="s">
        <v>110</v>
      </c>
      <c r="E10307" t="s">
        <v>38552</v>
      </c>
      <c r="F10307" t="s">
        <v>5012</v>
      </c>
      <c r="G10307" t="s">
        <v>72</v>
      </c>
      <c r="H10307" t="s">
        <v>129</v>
      </c>
      <c r="I10307" t="s">
        <v>22</v>
      </c>
      <c r="J10307" t="s">
        <v>141</v>
      </c>
      <c r="K10307" t="s">
        <v>38553</v>
      </c>
      <c r="L10307" t="s">
        <v>38554</v>
      </c>
      <c r="M10307">
        <v>4.7836111109999999</v>
      </c>
      <c r="N10307">
        <v>0</v>
      </c>
      <c r="O10307">
        <v>0</v>
      </c>
      <c r="P10307">
        <v>14</v>
      </c>
      <c r="Q10307">
        <v>127</v>
      </c>
      <c r="R10307">
        <v>0</v>
      </c>
      <c r="S10307">
        <v>0</v>
      </c>
      <c r="T10307">
        <v>66.970556000000002</v>
      </c>
      <c r="U10307">
        <v>607.51861099999996</v>
      </c>
    </row>
    <row r="10308" spans="1:21" x14ac:dyDescent="0.25">
      <c r="A10308" t="s">
        <v>38555</v>
      </c>
      <c r="B10308">
        <v>1</v>
      </c>
      <c r="C10308" t="s">
        <v>79</v>
      </c>
      <c r="D10308" t="s">
        <v>110</v>
      </c>
      <c r="E10308" t="s">
        <v>3934</v>
      </c>
      <c r="F10308" t="s">
        <v>140</v>
      </c>
      <c r="G10308" t="s">
        <v>72</v>
      </c>
      <c r="H10308" t="s">
        <v>129</v>
      </c>
      <c r="I10308" t="s">
        <v>22</v>
      </c>
      <c r="J10308" t="s">
        <v>141</v>
      </c>
      <c r="K10308" t="s">
        <v>38556</v>
      </c>
      <c r="L10308" t="s">
        <v>38557</v>
      </c>
      <c r="M10308">
        <v>5.0666666659999997</v>
      </c>
      <c r="N10308">
        <v>1</v>
      </c>
      <c r="O10308">
        <v>0</v>
      </c>
      <c r="P10308">
        <v>9</v>
      </c>
      <c r="Q10308">
        <v>313</v>
      </c>
      <c r="R10308">
        <v>5.0666669999999998</v>
      </c>
      <c r="S10308">
        <v>0</v>
      </c>
      <c r="T10308">
        <v>45.6</v>
      </c>
      <c r="U10308">
        <v>1585.8666659999999</v>
      </c>
    </row>
    <row r="10309" spans="1:21" x14ac:dyDescent="0.25">
      <c r="A10309" t="s">
        <v>38558</v>
      </c>
      <c r="B10309">
        <v>1</v>
      </c>
      <c r="C10309" t="s">
        <v>79</v>
      </c>
      <c r="D10309" t="s">
        <v>110</v>
      </c>
      <c r="E10309" t="s">
        <v>38559</v>
      </c>
      <c r="F10309" t="s">
        <v>4991</v>
      </c>
      <c r="G10309" t="s">
        <v>71</v>
      </c>
      <c r="H10309" t="s">
        <v>129</v>
      </c>
      <c r="I10309" t="s">
        <v>22</v>
      </c>
      <c r="J10309" t="s">
        <v>141</v>
      </c>
      <c r="K10309" t="s">
        <v>38560</v>
      </c>
      <c r="L10309" t="s">
        <v>38561</v>
      </c>
      <c r="M10309">
        <v>1.986388888</v>
      </c>
      <c r="N10309">
        <v>0</v>
      </c>
      <c r="O10309">
        <v>1</v>
      </c>
      <c r="P10309">
        <v>0</v>
      </c>
      <c r="Q10309">
        <v>0</v>
      </c>
      <c r="R10309">
        <v>0</v>
      </c>
      <c r="S10309">
        <v>1.986389</v>
      </c>
      <c r="T10309">
        <v>0</v>
      </c>
      <c r="U10309">
        <v>0</v>
      </c>
    </row>
    <row r="10310" spans="1:21" x14ac:dyDescent="0.25">
      <c r="A10310" t="s">
        <v>38562</v>
      </c>
      <c r="B10310">
        <v>1</v>
      </c>
      <c r="C10310" t="s">
        <v>78</v>
      </c>
      <c r="D10310" t="s">
        <v>88</v>
      </c>
      <c r="E10310" t="s">
        <v>38563</v>
      </c>
      <c r="F10310" t="s">
        <v>4991</v>
      </c>
      <c r="G10310" t="s">
        <v>71</v>
      </c>
      <c r="H10310" t="s">
        <v>129</v>
      </c>
      <c r="I10310" t="s">
        <v>22</v>
      </c>
      <c r="J10310" t="s">
        <v>141</v>
      </c>
      <c r="K10310" t="s">
        <v>38564</v>
      </c>
      <c r="L10310" t="s">
        <v>38565</v>
      </c>
      <c r="M10310">
        <v>6.6455555549999996</v>
      </c>
      <c r="N10310">
        <v>0</v>
      </c>
      <c r="O10310">
        <v>1</v>
      </c>
      <c r="P10310">
        <v>0</v>
      </c>
      <c r="Q10310">
        <v>0</v>
      </c>
      <c r="R10310">
        <v>0</v>
      </c>
      <c r="S10310">
        <v>6.645556</v>
      </c>
      <c r="T10310">
        <v>0</v>
      </c>
      <c r="U10310">
        <v>0</v>
      </c>
    </row>
    <row r="10311" spans="1:21" x14ac:dyDescent="0.25">
      <c r="A10311" t="s">
        <v>38566</v>
      </c>
      <c r="B10311">
        <v>1</v>
      </c>
      <c r="C10311" t="s">
        <v>78</v>
      </c>
      <c r="D10311" t="s">
        <v>106</v>
      </c>
      <c r="E10311" t="s">
        <v>2133</v>
      </c>
      <c r="F10311" t="s">
        <v>135</v>
      </c>
      <c r="G10311" t="s">
        <v>72</v>
      </c>
      <c r="H10311" t="s">
        <v>129</v>
      </c>
      <c r="I10311" t="s">
        <v>22</v>
      </c>
      <c r="J10311" t="s">
        <v>130</v>
      </c>
      <c r="K10311" t="s">
        <v>38567</v>
      </c>
      <c r="L10311" t="s">
        <v>38568</v>
      </c>
      <c r="M10311">
        <v>1.4913888879999999</v>
      </c>
      <c r="N10311">
        <v>1</v>
      </c>
      <c r="O10311">
        <v>172</v>
      </c>
      <c r="P10311">
        <v>0</v>
      </c>
      <c r="Q10311">
        <v>0</v>
      </c>
      <c r="R10311">
        <v>1.4913890000000001</v>
      </c>
      <c r="S10311">
        <v>256.518889</v>
      </c>
      <c r="T10311">
        <v>0</v>
      </c>
      <c r="U10311">
        <v>0</v>
      </c>
    </row>
    <row r="10312" spans="1:21" x14ac:dyDescent="0.25">
      <c r="A10312" t="s">
        <v>38569</v>
      </c>
      <c r="B10312">
        <v>1</v>
      </c>
      <c r="C10312" t="s">
        <v>78</v>
      </c>
      <c r="D10312" t="s">
        <v>100</v>
      </c>
      <c r="E10312" t="s">
        <v>38570</v>
      </c>
      <c r="F10312" t="s">
        <v>4991</v>
      </c>
      <c r="G10312" t="s">
        <v>71</v>
      </c>
      <c r="H10312" t="s">
        <v>129</v>
      </c>
      <c r="I10312" t="s">
        <v>22</v>
      </c>
      <c r="J10312" t="s">
        <v>141</v>
      </c>
      <c r="K10312" t="s">
        <v>38571</v>
      </c>
      <c r="L10312" t="s">
        <v>38572</v>
      </c>
      <c r="M10312">
        <v>3.5752777770000002</v>
      </c>
      <c r="N10312">
        <v>0</v>
      </c>
      <c r="O10312">
        <v>1</v>
      </c>
      <c r="P10312">
        <v>0</v>
      </c>
      <c r="Q10312">
        <v>0</v>
      </c>
      <c r="R10312">
        <v>0</v>
      </c>
      <c r="S10312">
        <v>3.575278</v>
      </c>
      <c r="T10312">
        <v>0</v>
      </c>
      <c r="U10312">
        <v>0</v>
      </c>
    </row>
    <row r="10313" spans="1:21" x14ac:dyDescent="0.25">
      <c r="A10313" t="s">
        <v>38573</v>
      </c>
      <c r="B10313">
        <v>1</v>
      </c>
      <c r="C10313" t="s">
        <v>78</v>
      </c>
      <c r="D10313" t="s">
        <v>100</v>
      </c>
      <c r="E10313" t="s">
        <v>38574</v>
      </c>
      <c r="F10313" t="s">
        <v>5012</v>
      </c>
      <c r="G10313" t="s">
        <v>72</v>
      </c>
      <c r="H10313" t="s">
        <v>129</v>
      </c>
      <c r="I10313" t="s">
        <v>22</v>
      </c>
      <c r="J10313" t="s">
        <v>141</v>
      </c>
      <c r="K10313" t="s">
        <v>38575</v>
      </c>
      <c r="L10313" t="s">
        <v>38576</v>
      </c>
      <c r="M10313">
        <v>0.73194444400000003</v>
      </c>
      <c r="N10313">
        <v>0</v>
      </c>
      <c r="O10313">
        <v>30</v>
      </c>
      <c r="P10313">
        <v>0</v>
      </c>
      <c r="Q10313">
        <v>6</v>
      </c>
      <c r="R10313">
        <v>0</v>
      </c>
      <c r="S10313">
        <v>21.958333</v>
      </c>
      <c r="T10313">
        <v>0</v>
      </c>
      <c r="U10313">
        <v>4.391667</v>
      </c>
    </row>
    <row r="10314" spans="1:21" x14ac:dyDescent="0.25">
      <c r="A10314" t="s">
        <v>38577</v>
      </c>
      <c r="B10314">
        <v>1</v>
      </c>
      <c r="C10314" t="s">
        <v>78</v>
      </c>
      <c r="D10314" t="s">
        <v>100</v>
      </c>
      <c r="E10314" t="s">
        <v>38578</v>
      </c>
      <c r="F10314" t="s">
        <v>4991</v>
      </c>
      <c r="G10314" t="s">
        <v>71</v>
      </c>
      <c r="H10314" t="s">
        <v>129</v>
      </c>
      <c r="I10314" t="s">
        <v>22</v>
      </c>
      <c r="J10314" t="s">
        <v>141</v>
      </c>
      <c r="K10314" t="s">
        <v>38579</v>
      </c>
      <c r="L10314" t="s">
        <v>38580</v>
      </c>
      <c r="M10314">
        <v>0.77249999999999996</v>
      </c>
      <c r="N10314">
        <v>0</v>
      </c>
      <c r="O10314">
        <v>1</v>
      </c>
      <c r="P10314">
        <v>0</v>
      </c>
      <c r="Q10314">
        <v>0</v>
      </c>
      <c r="R10314">
        <v>0</v>
      </c>
      <c r="S10314">
        <v>0.77249999999999996</v>
      </c>
      <c r="T10314">
        <v>0</v>
      </c>
      <c r="U10314">
        <v>0</v>
      </c>
    </row>
    <row r="10315" spans="1:21" x14ac:dyDescent="0.25">
      <c r="A10315" t="s">
        <v>38581</v>
      </c>
      <c r="B10315">
        <v>1</v>
      </c>
      <c r="C10315" t="s">
        <v>78</v>
      </c>
      <c r="D10315" t="s">
        <v>100</v>
      </c>
      <c r="E10315" t="s">
        <v>38582</v>
      </c>
      <c r="F10315" t="s">
        <v>5012</v>
      </c>
      <c r="G10315" t="s">
        <v>72</v>
      </c>
      <c r="H10315" t="s">
        <v>129</v>
      </c>
      <c r="I10315" t="s">
        <v>22</v>
      </c>
      <c r="J10315" t="s">
        <v>141</v>
      </c>
      <c r="K10315" t="s">
        <v>38583</v>
      </c>
      <c r="L10315" t="s">
        <v>1465</v>
      </c>
      <c r="M10315">
        <v>0.82722222199999995</v>
      </c>
      <c r="N10315">
        <v>0</v>
      </c>
      <c r="O10315">
        <v>25</v>
      </c>
      <c r="P10315">
        <v>0</v>
      </c>
      <c r="Q10315">
        <v>2</v>
      </c>
      <c r="R10315">
        <v>0</v>
      </c>
      <c r="S10315">
        <v>20.680555999999999</v>
      </c>
      <c r="T10315">
        <v>0</v>
      </c>
      <c r="U10315">
        <v>1.654444</v>
      </c>
    </row>
    <row r="10316" spans="1:21" x14ac:dyDescent="0.25">
      <c r="A10316" t="s">
        <v>38584</v>
      </c>
      <c r="B10316">
        <v>1</v>
      </c>
      <c r="C10316" t="s">
        <v>78</v>
      </c>
      <c r="D10316" t="s">
        <v>100</v>
      </c>
      <c r="E10316" t="s">
        <v>38585</v>
      </c>
      <c r="F10316" t="s">
        <v>5470</v>
      </c>
      <c r="G10316" t="s">
        <v>71</v>
      </c>
      <c r="H10316" t="s">
        <v>129</v>
      </c>
      <c r="I10316" t="s">
        <v>22</v>
      </c>
      <c r="J10316" t="s">
        <v>141</v>
      </c>
      <c r="K10316" t="s">
        <v>38586</v>
      </c>
      <c r="L10316" t="s">
        <v>38587</v>
      </c>
      <c r="M10316">
        <v>0.58722222199999996</v>
      </c>
      <c r="N10316">
        <v>1</v>
      </c>
      <c r="O10316">
        <v>361</v>
      </c>
      <c r="P10316">
        <v>0</v>
      </c>
      <c r="Q10316">
        <v>0</v>
      </c>
      <c r="R10316">
        <v>0.58722200000000002</v>
      </c>
      <c r="S10316">
        <v>211.987222</v>
      </c>
      <c r="T10316">
        <v>0</v>
      </c>
      <c r="U10316">
        <v>0</v>
      </c>
    </row>
    <row r="10317" spans="1:21" x14ac:dyDescent="0.25">
      <c r="A10317" t="s">
        <v>38588</v>
      </c>
      <c r="B10317">
        <v>1</v>
      </c>
      <c r="C10317" t="s">
        <v>78</v>
      </c>
      <c r="D10317" t="s">
        <v>100</v>
      </c>
      <c r="E10317" t="s">
        <v>34290</v>
      </c>
      <c r="F10317" t="s">
        <v>5012</v>
      </c>
      <c r="G10317" t="s">
        <v>72</v>
      </c>
      <c r="H10317" t="s">
        <v>129</v>
      </c>
      <c r="I10317" t="s">
        <v>22</v>
      </c>
      <c r="J10317" t="s">
        <v>141</v>
      </c>
      <c r="K10317" t="s">
        <v>38589</v>
      </c>
      <c r="L10317" t="s">
        <v>38590</v>
      </c>
      <c r="M10317">
        <v>1.2619444440000001</v>
      </c>
      <c r="N10317">
        <v>0</v>
      </c>
      <c r="O10317">
        <v>33</v>
      </c>
      <c r="P10317">
        <v>0</v>
      </c>
      <c r="Q10317">
        <v>1</v>
      </c>
      <c r="R10317">
        <v>0</v>
      </c>
      <c r="S10317">
        <v>41.644167000000003</v>
      </c>
      <c r="T10317">
        <v>0</v>
      </c>
      <c r="U10317">
        <v>1.261944</v>
      </c>
    </row>
    <row r="10318" spans="1:21" x14ac:dyDescent="0.25">
      <c r="A10318" t="s">
        <v>38591</v>
      </c>
      <c r="B10318">
        <v>1</v>
      </c>
      <c r="C10318" t="s">
        <v>78</v>
      </c>
      <c r="D10318" t="s">
        <v>100</v>
      </c>
      <c r="E10318" t="s">
        <v>38592</v>
      </c>
      <c r="F10318" t="s">
        <v>4991</v>
      </c>
      <c r="G10318" t="s">
        <v>71</v>
      </c>
      <c r="H10318" t="s">
        <v>129</v>
      </c>
      <c r="I10318" t="s">
        <v>22</v>
      </c>
      <c r="J10318" t="s">
        <v>141</v>
      </c>
      <c r="K10318" t="s">
        <v>38593</v>
      </c>
      <c r="L10318" t="s">
        <v>38594</v>
      </c>
      <c r="M10318">
        <v>0.68166666600000003</v>
      </c>
      <c r="N10318">
        <v>0</v>
      </c>
      <c r="O10318">
        <v>2</v>
      </c>
      <c r="P10318">
        <v>0</v>
      </c>
      <c r="Q10318">
        <v>0</v>
      </c>
      <c r="R10318">
        <v>0</v>
      </c>
      <c r="S10318">
        <v>1.3633329999999999</v>
      </c>
      <c r="T10318">
        <v>0</v>
      </c>
      <c r="U10318">
        <v>0</v>
      </c>
    </row>
    <row r="10319" spans="1:21" x14ac:dyDescent="0.25">
      <c r="A10319" t="s">
        <v>38595</v>
      </c>
      <c r="B10319">
        <v>1</v>
      </c>
      <c r="C10319" t="s">
        <v>78</v>
      </c>
      <c r="D10319" t="s">
        <v>100</v>
      </c>
      <c r="E10319" t="s">
        <v>38596</v>
      </c>
      <c r="F10319" t="s">
        <v>4991</v>
      </c>
      <c r="G10319" t="s">
        <v>71</v>
      </c>
      <c r="H10319" t="s">
        <v>129</v>
      </c>
      <c r="I10319" t="s">
        <v>22</v>
      </c>
      <c r="J10319" t="s">
        <v>141</v>
      </c>
      <c r="K10319" t="s">
        <v>38597</v>
      </c>
      <c r="L10319" t="s">
        <v>38598</v>
      </c>
      <c r="M10319">
        <v>0.98277777700000002</v>
      </c>
      <c r="N10319">
        <v>0</v>
      </c>
      <c r="O10319">
        <v>1</v>
      </c>
      <c r="P10319">
        <v>0</v>
      </c>
      <c r="Q10319">
        <v>0</v>
      </c>
      <c r="R10319">
        <v>0</v>
      </c>
      <c r="S10319">
        <v>0.98277800000000004</v>
      </c>
      <c r="T10319">
        <v>0</v>
      </c>
      <c r="U10319">
        <v>0</v>
      </c>
    </row>
    <row r="10320" spans="1:21" x14ac:dyDescent="0.25">
      <c r="A10320" t="s">
        <v>38599</v>
      </c>
      <c r="B10320">
        <v>1</v>
      </c>
      <c r="C10320" t="s">
        <v>78</v>
      </c>
      <c r="D10320" t="s">
        <v>100</v>
      </c>
      <c r="E10320" t="s">
        <v>38600</v>
      </c>
      <c r="F10320" t="s">
        <v>4986</v>
      </c>
      <c r="G10320" t="s">
        <v>71</v>
      </c>
      <c r="H10320" t="s">
        <v>129</v>
      </c>
      <c r="I10320" t="s">
        <v>22</v>
      </c>
      <c r="J10320" t="s">
        <v>141</v>
      </c>
      <c r="K10320" t="s">
        <v>38601</v>
      </c>
      <c r="L10320" t="s">
        <v>38602</v>
      </c>
      <c r="M10320">
        <v>0.60611111100000004</v>
      </c>
      <c r="N10320">
        <v>0</v>
      </c>
      <c r="O10320">
        <v>3</v>
      </c>
      <c r="P10320">
        <v>0</v>
      </c>
      <c r="Q10320">
        <v>12</v>
      </c>
      <c r="R10320">
        <v>0</v>
      </c>
      <c r="S10320">
        <v>1.818333</v>
      </c>
      <c r="T10320">
        <v>0</v>
      </c>
      <c r="U10320">
        <v>7.273333</v>
      </c>
    </row>
    <row r="10321" spans="1:21" x14ac:dyDescent="0.25">
      <c r="A10321" t="s">
        <v>38603</v>
      </c>
      <c r="B10321">
        <v>1</v>
      </c>
      <c r="C10321" t="s">
        <v>78</v>
      </c>
      <c r="D10321" t="s">
        <v>100</v>
      </c>
      <c r="E10321" t="s">
        <v>38604</v>
      </c>
      <c r="F10321" t="s">
        <v>4996</v>
      </c>
      <c r="G10321" t="s">
        <v>71</v>
      </c>
      <c r="H10321" t="s">
        <v>129</v>
      </c>
      <c r="I10321" t="s">
        <v>22</v>
      </c>
      <c r="J10321" t="s">
        <v>141</v>
      </c>
      <c r="K10321" t="s">
        <v>38605</v>
      </c>
      <c r="L10321" t="s">
        <v>38606</v>
      </c>
      <c r="M10321">
        <v>3.2736111110000001</v>
      </c>
      <c r="N10321">
        <v>0</v>
      </c>
      <c r="O10321">
        <v>22</v>
      </c>
      <c r="P10321">
        <v>0</v>
      </c>
      <c r="Q10321">
        <v>0</v>
      </c>
      <c r="R10321">
        <v>0</v>
      </c>
      <c r="S10321">
        <v>72.019443999999993</v>
      </c>
      <c r="T10321">
        <v>0</v>
      </c>
      <c r="U10321">
        <v>0</v>
      </c>
    </row>
    <row r="10322" spans="1:21" x14ac:dyDescent="0.25">
      <c r="A10322" t="s">
        <v>38607</v>
      </c>
      <c r="B10322">
        <v>1</v>
      </c>
      <c r="C10322" t="s">
        <v>78</v>
      </c>
      <c r="D10322" t="s">
        <v>100</v>
      </c>
      <c r="E10322" t="s">
        <v>38608</v>
      </c>
      <c r="F10322" t="s">
        <v>4991</v>
      </c>
      <c r="G10322" t="s">
        <v>71</v>
      </c>
      <c r="H10322" t="s">
        <v>129</v>
      </c>
      <c r="I10322" t="s">
        <v>22</v>
      </c>
      <c r="J10322" t="s">
        <v>141</v>
      </c>
      <c r="K10322" t="s">
        <v>38609</v>
      </c>
      <c r="L10322" t="s">
        <v>38610</v>
      </c>
      <c r="M10322">
        <v>1.910555555</v>
      </c>
      <c r="N10322">
        <v>0</v>
      </c>
      <c r="O10322">
        <v>1</v>
      </c>
      <c r="P10322">
        <v>0</v>
      </c>
      <c r="Q10322">
        <v>0</v>
      </c>
      <c r="R10322">
        <v>0</v>
      </c>
      <c r="S10322">
        <v>1.9105559999999999</v>
      </c>
      <c r="T10322">
        <v>0</v>
      </c>
      <c r="U10322">
        <v>0</v>
      </c>
    </row>
    <row r="10323" spans="1:21" x14ac:dyDescent="0.25">
      <c r="A10323" t="s">
        <v>38611</v>
      </c>
      <c r="B10323">
        <v>1</v>
      </c>
      <c r="C10323" t="s">
        <v>79</v>
      </c>
      <c r="D10323" t="s">
        <v>115</v>
      </c>
      <c r="E10323" t="s">
        <v>38612</v>
      </c>
      <c r="F10323" t="s">
        <v>4991</v>
      </c>
      <c r="G10323" t="s">
        <v>71</v>
      </c>
      <c r="H10323" t="s">
        <v>129</v>
      </c>
      <c r="I10323" t="s">
        <v>22</v>
      </c>
      <c r="J10323" t="s">
        <v>141</v>
      </c>
      <c r="K10323" t="s">
        <v>38613</v>
      </c>
      <c r="L10323" t="s">
        <v>38614</v>
      </c>
      <c r="M10323">
        <v>1.4608333330000001</v>
      </c>
      <c r="N10323">
        <v>0</v>
      </c>
      <c r="O10323">
        <v>0</v>
      </c>
      <c r="P10323">
        <v>0</v>
      </c>
      <c r="Q10323">
        <v>1</v>
      </c>
      <c r="R10323">
        <v>0</v>
      </c>
      <c r="S10323">
        <v>0</v>
      </c>
      <c r="T10323">
        <v>0</v>
      </c>
      <c r="U10323">
        <v>1.460833</v>
      </c>
    </row>
    <row r="10324" spans="1:21" x14ac:dyDescent="0.25">
      <c r="A10324" t="s">
        <v>38615</v>
      </c>
      <c r="B10324">
        <v>1</v>
      </c>
      <c r="C10324" t="s">
        <v>79</v>
      </c>
      <c r="D10324" t="s">
        <v>115</v>
      </c>
      <c r="E10324" t="s">
        <v>38616</v>
      </c>
      <c r="F10324" t="s">
        <v>4991</v>
      </c>
      <c r="G10324" t="s">
        <v>71</v>
      </c>
      <c r="H10324" t="s">
        <v>129</v>
      </c>
      <c r="I10324" t="s">
        <v>22</v>
      </c>
      <c r="J10324" t="s">
        <v>141</v>
      </c>
      <c r="K10324" t="s">
        <v>38617</v>
      </c>
      <c r="L10324" t="s">
        <v>38618</v>
      </c>
      <c r="M10324">
        <v>1.2413888879999999</v>
      </c>
      <c r="N10324">
        <v>0</v>
      </c>
      <c r="O10324">
        <v>0</v>
      </c>
      <c r="P10324">
        <v>0</v>
      </c>
      <c r="Q10324">
        <v>3</v>
      </c>
      <c r="R10324">
        <v>0</v>
      </c>
      <c r="S10324">
        <v>0</v>
      </c>
      <c r="T10324">
        <v>0</v>
      </c>
      <c r="U10324">
        <v>3.724167</v>
      </c>
    </row>
    <row r="10325" spans="1:21" x14ac:dyDescent="0.25">
      <c r="A10325" t="s">
        <v>38619</v>
      </c>
      <c r="B10325">
        <v>1</v>
      </c>
      <c r="C10325" t="s">
        <v>78</v>
      </c>
      <c r="D10325" t="s">
        <v>99</v>
      </c>
      <c r="E10325" t="s">
        <v>38620</v>
      </c>
      <c r="F10325" t="s">
        <v>4991</v>
      </c>
      <c r="G10325" t="s">
        <v>71</v>
      </c>
      <c r="H10325" t="s">
        <v>129</v>
      </c>
      <c r="I10325" t="s">
        <v>22</v>
      </c>
      <c r="J10325" t="s">
        <v>141</v>
      </c>
      <c r="K10325" t="s">
        <v>38621</v>
      </c>
      <c r="L10325" t="s">
        <v>38622</v>
      </c>
      <c r="M10325">
        <v>23.166666666000001</v>
      </c>
      <c r="N10325">
        <v>0</v>
      </c>
      <c r="O10325">
        <v>1</v>
      </c>
      <c r="P10325">
        <v>0</v>
      </c>
      <c r="Q10325">
        <v>0</v>
      </c>
      <c r="R10325">
        <v>0</v>
      </c>
      <c r="S10325">
        <v>23.166667</v>
      </c>
      <c r="T10325">
        <v>0</v>
      </c>
      <c r="U10325">
        <v>0</v>
      </c>
    </row>
    <row r="10326" spans="1:21" x14ac:dyDescent="0.25">
      <c r="A10326" t="s">
        <v>38623</v>
      </c>
      <c r="B10326">
        <v>1</v>
      </c>
      <c r="C10326" t="s">
        <v>78</v>
      </c>
      <c r="D10326" t="s">
        <v>99</v>
      </c>
      <c r="E10326" t="s">
        <v>38624</v>
      </c>
      <c r="F10326" t="s">
        <v>4991</v>
      </c>
      <c r="G10326" t="s">
        <v>71</v>
      </c>
      <c r="H10326" t="s">
        <v>129</v>
      </c>
      <c r="I10326" t="s">
        <v>22</v>
      </c>
      <c r="J10326" t="s">
        <v>141</v>
      </c>
      <c r="K10326" t="s">
        <v>38625</v>
      </c>
      <c r="L10326" t="s">
        <v>38626</v>
      </c>
      <c r="M10326">
        <v>0.79138888799999996</v>
      </c>
      <c r="N10326">
        <v>0</v>
      </c>
      <c r="O10326">
        <v>1</v>
      </c>
      <c r="P10326">
        <v>0</v>
      </c>
      <c r="Q10326">
        <v>0</v>
      </c>
      <c r="R10326">
        <v>0</v>
      </c>
      <c r="S10326">
        <v>0.79138900000000001</v>
      </c>
      <c r="T10326">
        <v>0</v>
      </c>
      <c r="U10326">
        <v>0</v>
      </c>
    </row>
    <row r="10327" spans="1:21" x14ac:dyDescent="0.25">
      <c r="A10327" t="s">
        <v>38627</v>
      </c>
      <c r="B10327">
        <v>1</v>
      </c>
      <c r="C10327" t="s">
        <v>79</v>
      </c>
      <c r="D10327" t="s">
        <v>109</v>
      </c>
      <c r="E10327" t="s">
        <v>38628</v>
      </c>
      <c r="F10327" t="s">
        <v>6456</v>
      </c>
      <c r="G10327" t="s">
        <v>72</v>
      </c>
      <c r="H10327" t="s">
        <v>129</v>
      </c>
      <c r="I10327" t="s">
        <v>22</v>
      </c>
      <c r="J10327" t="s">
        <v>141</v>
      </c>
      <c r="K10327" t="s">
        <v>38629</v>
      </c>
      <c r="L10327" t="s">
        <v>25429</v>
      </c>
      <c r="M10327">
        <v>27.143888887999999</v>
      </c>
      <c r="N10327">
        <v>0</v>
      </c>
      <c r="O10327">
        <v>0</v>
      </c>
      <c r="P10327">
        <v>0</v>
      </c>
      <c r="Q10327">
        <v>6</v>
      </c>
      <c r="R10327">
        <v>0</v>
      </c>
      <c r="S10327">
        <v>0</v>
      </c>
      <c r="T10327">
        <v>0</v>
      </c>
      <c r="U10327">
        <v>162.86333300000001</v>
      </c>
    </row>
    <row r="10328" spans="1:21" x14ac:dyDescent="0.25">
      <c r="A10328" t="s">
        <v>38630</v>
      </c>
      <c r="B10328">
        <v>1</v>
      </c>
      <c r="C10328" t="s">
        <v>79</v>
      </c>
      <c r="D10328" t="s">
        <v>109</v>
      </c>
      <c r="E10328" t="s">
        <v>38631</v>
      </c>
      <c r="F10328" t="s">
        <v>5012</v>
      </c>
      <c r="G10328" t="s">
        <v>72</v>
      </c>
      <c r="H10328" t="s">
        <v>129</v>
      </c>
      <c r="I10328" t="s">
        <v>22</v>
      </c>
      <c r="J10328" t="s">
        <v>141</v>
      </c>
      <c r="K10328" t="s">
        <v>38632</v>
      </c>
      <c r="L10328" t="s">
        <v>38633</v>
      </c>
      <c r="M10328">
        <v>2.730555555</v>
      </c>
      <c r="N10328">
        <v>0</v>
      </c>
      <c r="O10328">
        <v>0</v>
      </c>
      <c r="P10328">
        <v>0</v>
      </c>
      <c r="Q10328">
        <v>5</v>
      </c>
      <c r="R10328">
        <v>0</v>
      </c>
      <c r="S10328">
        <v>0</v>
      </c>
      <c r="T10328">
        <v>0</v>
      </c>
      <c r="U10328">
        <v>13.652778</v>
      </c>
    </row>
    <row r="10329" spans="1:21" x14ac:dyDescent="0.25">
      <c r="A10329" t="s">
        <v>38634</v>
      </c>
      <c r="B10329">
        <v>1</v>
      </c>
      <c r="C10329" t="s">
        <v>79</v>
      </c>
      <c r="D10329" t="s">
        <v>109</v>
      </c>
      <c r="E10329" t="s">
        <v>38628</v>
      </c>
      <c r="F10329" t="s">
        <v>6456</v>
      </c>
      <c r="G10329" t="s">
        <v>72</v>
      </c>
      <c r="H10329" t="s">
        <v>129</v>
      </c>
      <c r="I10329" t="s">
        <v>22</v>
      </c>
      <c r="J10329" t="s">
        <v>141</v>
      </c>
      <c r="K10329" t="s">
        <v>38635</v>
      </c>
      <c r="L10329" t="s">
        <v>38636</v>
      </c>
      <c r="M10329">
        <v>0.689722222</v>
      </c>
      <c r="N10329">
        <v>0</v>
      </c>
      <c r="O10329">
        <v>0</v>
      </c>
      <c r="P10329">
        <v>0</v>
      </c>
      <c r="Q10329">
        <v>6</v>
      </c>
      <c r="R10329">
        <v>0</v>
      </c>
      <c r="S10329">
        <v>0</v>
      </c>
      <c r="T10329">
        <v>0</v>
      </c>
      <c r="U10329">
        <v>4.1383330000000003</v>
      </c>
    </row>
    <row r="10330" spans="1:21" x14ac:dyDescent="0.25">
      <c r="A10330" t="s">
        <v>38637</v>
      </c>
      <c r="B10330">
        <v>1</v>
      </c>
      <c r="C10330" t="s">
        <v>78</v>
      </c>
      <c r="D10330" t="s">
        <v>80</v>
      </c>
      <c r="E10330" t="s">
        <v>38638</v>
      </c>
      <c r="F10330" t="s">
        <v>5470</v>
      </c>
      <c r="G10330" t="s">
        <v>71</v>
      </c>
      <c r="H10330" t="s">
        <v>129</v>
      </c>
      <c r="I10330" t="s">
        <v>22</v>
      </c>
      <c r="J10330" t="s">
        <v>141</v>
      </c>
      <c r="K10330" t="s">
        <v>38639</v>
      </c>
      <c r="L10330" t="s">
        <v>38640</v>
      </c>
      <c r="M10330">
        <v>0.31666666599999999</v>
      </c>
      <c r="N10330">
        <v>1</v>
      </c>
      <c r="O10330">
        <v>197</v>
      </c>
      <c r="P10330">
        <v>0</v>
      </c>
      <c r="Q10330">
        <v>0</v>
      </c>
      <c r="R10330">
        <v>0.31666699999999998</v>
      </c>
      <c r="S10330">
        <v>62.383333</v>
      </c>
      <c r="T10330">
        <v>0</v>
      </c>
      <c r="U10330">
        <v>0</v>
      </c>
    </row>
    <row r="10331" spans="1:21" x14ac:dyDescent="0.25">
      <c r="A10331" t="s">
        <v>38641</v>
      </c>
      <c r="B10331">
        <v>1</v>
      </c>
      <c r="C10331" t="s">
        <v>78</v>
      </c>
      <c r="D10331" t="s">
        <v>84</v>
      </c>
      <c r="E10331" t="s">
        <v>38642</v>
      </c>
      <c r="F10331" t="s">
        <v>5070</v>
      </c>
      <c r="G10331" t="s">
        <v>71</v>
      </c>
      <c r="H10331" t="s">
        <v>129</v>
      </c>
      <c r="I10331" t="s">
        <v>22</v>
      </c>
      <c r="J10331" t="s">
        <v>141</v>
      </c>
      <c r="K10331" t="s">
        <v>38643</v>
      </c>
      <c r="L10331" t="s">
        <v>38644</v>
      </c>
      <c r="M10331">
        <v>0.29583333299999998</v>
      </c>
      <c r="N10331">
        <v>0</v>
      </c>
      <c r="O10331">
        <v>2</v>
      </c>
      <c r="P10331">
        <v>0</v>
      </c>
      <c r="Q10331">
        <v>0</v>
      </c>
      <c r="R10331">
        <v>0</v>
      </c>
      <c r="S10331">
        <v>0.59166700000000005</v>
      </c>
      <c r="T10331">
        <v>0</v>
      </c>
      <c r="U10331">
        <v>0</v>
      </c>
    </row>
    <row r="10332" spans="1:21" x14ac:dyDescent="0.25">
      <c r="A10332" t="s">
        <v>38645</v>
      </c>
      <c r="B10332">
        <v>1</v>
      </c>
      <c r="C10332" t="s">
        <v>79</v>
      </c>
      <c r="D10332" t="s">
        <v>125</v>
      </c>
      <c r="E10332" t="s">
        <v>38646</v>
      </c>
      <c r="F10332" t="s">
        <v>4996</v>
      </c>
      <c r="G10332" t="s">
        <v>71</v>
      </c>
      <c r="H10332" t="s">
        <v>129</v>
      </c>
      <c r="I10332" t="s">
        <v>22</v>
      </c>
      <c r="J10332" t="s">
        <v>141</v>
      </c>
      <c r="K10332" t="s">
        <v>38647</v>
      </c>
      <c r="L10332" t="s">
        <v>38648</v>
      </c>
      <c r="M10332">
        <v>2.3655555549999998</v>
      </c>
      <c r="N10332">
        <v>0</v>
      </c>
      <c r="O10332">
        <v>0</v>
      </c>
      <c r="P10332">
        <v>0</v>
      </c>
      <c r="Q10332">
        <v>30</v>
      </c>
      <c r="R10332">
        <v>0</v>
      </c>
      <c r="S10332">
        <v>0</v>
      </c>
      <c r="T10332">
        <v>0</v>
      </c>
      <c r="U10332">
        <v>70.966667000000001</v>
      </c>
    </row>
    <row r="10333" spans="1:21" x14ac:dyDescent="0.25">
      <c r="A10333" t="s">
        <v>38649</v>
      </c>
      <c r="B10333">
        <v>1</v>
      </c>
      <c r="C10333" t="s">
        <v>78</v>
      </c>
      <c r="D10333" t="s">
        <v>81</v>
      </c>
      <c r="E10333" t="s">
        <v>38650</v>
      </c>
      <c r="F10333" t="s">
        <v>4991</v>
      </c>
      <c r="G10333" t="s">
        <v>71</v>
      </c>
      <c r="H10333" t="s">
        <v>129</v>
      </c>
      <c r="I10333" t="s">
        <v>22</v>
      </c>
      <c r="J10333" t="s">
        <v>141</v>
      </c>
      <c r="K10333" t="s">
        <v>38651</v>
      </c>
      <c r="L10333" t="s">
        <v>38652</v>
      </c>
      <c r="M10333">
        <v>1.393611111</v>
      </c>
      <c r="N10333">
        <v>0</v>
      </c>
      <c r="O10333">
        <v>2</v>
      </c>
      <c r="P10333">
        <v>0</v>
      </c>
      <c r="Q10333">
        <v>0</v>
      </c>
      <c r="R10333">
        <v>0</v>
      </c>
      <c r="S10333">
        <v>2.7872219999999999</v>
      </c>
      <c r="T10333">
        <v>0</v>
      </c>
      <c r="U10333">
        <v>0</v>
      </c>
    </row>
    <row r="10334" spans="1:21" x14ac:dyDescent="0.25">
      <c r="A10334" t="s">
        <v>38653</v>
      </c>
      <c r="B10334">
        <v>1</v>
      </c>
      <c r="C10334" t="s">
        <v>78</v>
      </c>
      <c r="D10334" t="s">
        <v>99</v>
      </c>
      <c r="E10334" t="s">
        <v>38654</v>
      </c>
      <c r="F10334" t="s">
        <v>5070</v>
      </c>
      <c r="G10334" t="s">
        <v>71</v>
      </c>
      <c r="H10334" t="s">
        <v>129</v>
      </c>
      <c r="I10334" t="s">
        <v>22</v>
      </c>
      <c r="J10334" t="s">
        <v>141</v>
      </c>
      <c r="K10334" t="s">
        <v>38655</v>
      </c>
      <c r="L10334" t="s">
        <v>38656</v>
      </c>
      <c r="M10334">
        <v>8.4533333329999998</v>
      </c>
      <c r="N10334">
        <v>0</v>
      </c>
      <c r="O10334">
        <v>1</v>
      </c>
      <c r="P10334">
        <v>0</v>
      </c>
      <c r="Q10334">
        <v>0</v>
      </c>
      <c r="R10334">
        <v>0</v>
      </c>
      <c r="S10334">
        <v>8.4533330000000007</v>
      </c>
      <c r="T10334">
        <v>0</v>
      </c>
      <c r="U10334">
        <v>0</v>
      </c>
    </row>
    <row r="10335" spans="1:21" x14ac:dyDescent="0.25">
      <c r="A10335" t="s">
        <v>38657</v>
      </c>
      <c r="B10335">
        <v>1</v>
      </c>
      <c r="C10335" t="s">
        <v>79</v>
      </c>
      <c r="D10335" t="s">
        <v>119</v>
      </c>
      <c r="E10335" t="s">
        <v>38658</v>
      </c>
      <c r="F10335" t="s">
        <v>5070</v>
      </c>
      <c r="G10335" t="s">
        <v>71</v>
      </c>
      <c r="H10335" t="s">
        <v>129</v>
      </c>
      <c r="I10335" t="s">
        <v>22</v>
      </c>
      <c r="J10335" t="s">
        <v>141</v>
      </c>
      <c r="K10335" t="s">
        <v>38659</v>
      </c>
      <c r="L10335" t="s">
        <v>38660</v>
      </c>
      <c r="M10335">
        <v>0.76361111100000001</v>
      </c>
      <c r="N10335">
        <v>0</v>
      </c>
      <c r="O10335">
        <v>2</v>
      </c>
      <c r="P10335">
        <v>0</v>
      </c>
      <c r="Q10335">
        <v>0</v>
      </c>
      <c r="R10335">
        <v>0</v>
      </c>
      <c r="S10335">
        <v>1.5272220000000001</v>
      </c>
      <c r="T10335">
        <v>0</v>
      </c>
      <c r="U10335">
        <v>0</v>
      </c>
    </row>
    <row r="10336" spans="1:21" x14ac:dyDescent="0.25">
      <c r="A10336" t="s">
        <v>38661</v>
      </c>
      <c r="B10336">
        <v>1</v>
      </c>
      <c r="C10336" t="s">
        <v>78</v>
      </c>
      <c r="D10336" t="s">
        <v>107</v>
      </c>
      <c r="E10336" t="s">
        <v>4437</v>
      </c>
      <c r="F10336" t="s">
        <v>154</v>
      </c>
      <c r="G10336" t="s">
        <v>72</v>
      </c>
      <c r="H10336" t="s">
        <v>129</v>
      </c>
      <c r="I10336" t="s">
        <v>22</v>
      </c>
      <c r="J10336" t="s">
        <v>141</v>
      </c>
      <c r="K10336" t="s">
        <v>38662</v>
      </c>
      <c r="L10336" t="s">
        <v>38663</v>
      </c>
      <c r="M10336">
        <v>0.180277777</v>
      </c>
      <c r="N10336">
        <v>0</v>
      </c>
      <c r="O10336">
        <v>0</v>
      </c>
      <c r="P10336">
        <v>34</v>
      </c>
      <c r="Q10336">
        <v>650</v>
      </c>
      <c r="R10336">
        <v>0</v>
      </c>
      <c r="S10336">
        <v>0</v>
      </c>
      <c r="T10336">
        <v>6.1294440000000003</v>
      </c>
      <c r="U10336">
        <v>117.180555</v>
      </c>
    </row>
    <row r="10337" spans="1:21" x14ac:dyDescent="0.25">
      <c r="A10337" t="s">
        <v>38664</v>
      </c>
      <c r="B10337">
        <v>1</v>
      </c>
      <c r="C10337" t="s">
        <v>78</v>
      </c>
      <c r="D10337" t="s">
        <v>90</v>
      </c>
      <c r="E10337" t="s">
        <v>38665</v>
      </c>
      <c r="F10337" t="s">
        <v>5417</v>
      </c>
      <c r="G10337" t="s">
        <v>71</v>
      </c>
      <c r="H10337" t="s">
        <v>129</v>
      </c>
      <c r="I10337" t="s">
        <v>22</v>
      </c>
      <c r="J10337" t="s">
        <v>141</v>
      </c>
      <c r="K10337" t="s">
        <v>38666</v>
      </c>
      <c r="L10337" t="s">
        <v>38667</v>
      </c>
      <c r="M10337">
        <v>1.229166666</v>
      </c>
      <c r="N10337">
        <v>0</v>
      </c>
      <c r="O10337">
        <v>10</v>
      </c>
      <c r="P10337">
        <v>0</v>
      </c>
      <c r="Q10337">
        <v>0</v>
      </c>
      <c r="R10337">
        <v>0</v>
      </c>
      <c r="S10337">
        <v>12.291667</v>
      </c>
      <c r="T10337">
        <v>0</v>
      </c>
      <c r="U10337">
        <v>0</v>
      </c>
    </row>
    <row r="10338" spans="1:21" x14ac:dyDescent="0.25">
      <c r="A10338" t="s">
        <v>38668</v>
      </c>
      <c r="B10338">
        <v>1</v>
      </c>
      <c r="C10338" t="s">
        <v>78</v>
      </c>
      <c r="D10338" t="s">
        <v>99</v>
      </c>
      <c r="E10338" t="s">
        <v>3198</v>
      </c>
      <c r="F10338" t="s">
        <v>5012</v>
      </c>
      <c r="G10338" t="s">
        <v>72</v>
      </c>
      <c r="H10338" t="s">
        <v>129</v>
      </c>
      <c r="I10338" t="s">
        <v>22</v>
      </c>
      <c r="J10338" t="s">
        <v>141</v>
      </c>
      <c r="K10338" t="s">
        <v>38669</v>
      </c>
      <c r="L10338" t="s">
        <v>36476</v>
      </c>
      <c r="M10338">
        <v>2.2669444439999999</v>
      </c>
      <c r="N10338">
        <v>2</v>
      </c>
      <c r="O10338">
        <v>156</v>
      </c>
      <c r="P10338">
        <v>0</v>
      </c>
      <c r="Q10338">
        <v>0</v>
      </c>
      <c r="R10338">
        <v>4.5338890000000003</v>
      </c>
      <c r="S10338">
        <v>353.64333299999998</v>
      </c>
      <c r="T10338">
        <v>0</v>
      </c>
      <c r="U10338">
        <v>0</v>
      </c>
    </row>
    <row r="10339" spans="1:21" x14ac:dyDescent="0.25">
      <c r="A10339" t="s">
        <v>38670</v>
      </c>
      <c r="B10339">
        <v>1</v>
      </c>
      <c r="C10339" t="s">
        <v>78</v>
      </c>
      <c r="D10339" t="s">
        <v>92</v>
      </c>
      <c r="E10339" t="s">
        <v>38671</v>
      </c>
      <c r="F10339" t="s">
        <v>5012</v>
      </c>
      <c r="G10339" t="s">
        <v>72</v>
      </c>
      <c r="H10339" t="s">
        <v>129</v>
      </c>
      <c r="I10339" t="s">
        <v>22</v>
      </c>
      <c r="J10339" t="s">
        <v>141</v>
      </c>
      <c r="K10339" t="s">
        <v>38672</v>
      </c>
      <c r="L10339" t="s">
        <v>38673</v>
      </c>
      <c r="M10339">
        <v>1.933611111</v>
      </c>
      <c r="N10339">
        <v>0</v>
      </c>
      <c r="O10339">
        <v>0</v>
      </c>
      <c r="P10339">
        <v>7</v>
      </c>
      <c r="Q10339">
        <v>1</v>
      </c>
      <c r="R10339">
        <v>0</v>
      </c>
      <c r="S10339">
        <v>0</v>
      </c>
      <c r="T10339">
        <v>13.535278</v>
      </c>
      <c r="U10339">
        <v>1.933611</v>
      </c>
    </row>
    <row r="10340" spans="1:21" x14ac:dyDescent="0.25">
      <c r="A10340" t="s">
        <v>38674</v>
      </c>
      <c r="B10340">
        <v>1</v>
      </c>
      <c r="C10340" t="s">
        <v>78</v>
      </c>
      <c r="D10340" t="s">
        <v>92</v>
      </c>
      <c r="E10340" t="s">
        <v>38675</v>
      </c>
      <c r="F10340" t="s">
        <v>4991</v>
      </c>
      <c r="G10340" t="s">
        <v>71</v>
      </c>
      <c r="H10340" t="s">
        <v>129</v>
      </c>
      <c r="I10340" t="s">
        <v>22</v>
      </c>
      <c r="J10340" t="s">
        <v>141</v>
      </c>
      <c r="K10340" t="s">
        <v>38676</v>
      </c>
      <c r="L10340" t="s">
        <v>38677</v>
      </c>
      <c r="M10340">
        <v>4.5480555550000004</v>
      </c>
      <c r="N10340">
        <v>0</v>
      </c>
      <c r="O10340">
        <v>0</v>
      </c>
      <c r="P10340">
        <v>0</v>
      </c>
      <c r="Q10340">
        <v>1</v>
      </c>
      <c r="R10340">
        <v>0</v>
      </c>
      <c r="S10340">
        <v>0</v>
      </c>
      <c r="T10340">
        <v>0</v>
      </c>
      <c r="U10340">
        <v>4.5480559999999999</v>
      </c>
    </row>
    <row r="10341" spans="1:21" x14ac:dyDescent="0.25">
      <c r="A10341" t="s">
        <v>38678</v>
      </c>
      <c r="B10341">
        <v>1</v>
      </c>
      <c r="C10341" t="s">
        <v>78</v>
      </c>
      <c r="D10341" t="s">
        <v>92</v>
      </c>
      <c r="E10341" t="s">
        <v>38679</v>
      </c>
      <c r="F10341" t="s">
        <v>140</v>
      </c>
      <c r="G10341" t="s">
        <v>72</v>
      </c>
      <c r="H10341" t="s">
        <v>129</v>
      </c>
      <c r="I10341" t="s">
        <v>22</v>
      </c>
      <c r="J10341" t="s">
        <v>141</v>
      </c>
      <c r="K10341" t="s">
        <v>38680</v>
      </c>
      <c r="L10341" t="s">
        <v>38681</v>
      </c>
      <c r="M10341">
        <v>1.6261111109999999</v>
      </c>
      <c r="N10341">
        <v>0</v>
      </c>
      <c r="O10341">
        <v>263</v>
      </c>
      <c r="P10341">
        <v>28</v>
      </c>
      <c r="Q10341">
        <v>7</v>
      </c>
      <c r="R10341">
        <v>0</v>
      </c>
      <c r="S10341">
        <v>427.66722199999998</v>
      </c>
      <c r="T10341">
        <v>45.531111000000003</v>
      </c>
      <c r="U10341">
        <v>11.382778</v>
      </c>
    </row>
    <row r="10342" spans="1:21" x14ac:dyDescent="0.25">
      <c r="A10342" t="s">
        <v>38682</v>
      </c>
      <c r="B10342">
        <v>1</v>
      </c>
      <c r="C10342" t="s">
        <v>78</v>
      </c>
      <c r="D10342" t="s">
        <v>92</v>
      </c>
      <c r="E10342" t="s">
        <v>38683</v>
      </c>
      <c r="F10342" t="s">
        <v>140</v>
      </c>
      <c r="G10342" t="s">
        <v>72</v>
      </c>
      <c r="H10342" t="s">
        <v>129</v>
      </c>
      <c r="I10342" t="s">
        <v>22</v>
      </c>
      <c r="J10342" t="s">
        <v>141</v>
      </c>
      <c r="K10342" t="s">
        <v>38684</v>
      </c>
      <c r="L10342" t="s">
        <v>38685</v>
      </c>
      <c r="M10342">
        <v>1.6927777770000001</v>
      </c>
      <c r="N10342">
        <v>0</v>
      </c>
      <c r="O10342">
        <v>0</v>
      </c>
      <c r="P10342">
        <v>37</v>
      </c>
      <c r="Q10342">
        <v>7</v>
      </c>
      <c r="R10342">
        <v>0</v>
      </c>
      <c r="S10342">
        <v>0</v>
      </c>
      <c r="T10342">
        <v>62.632778000000002</v>
      </c>
      <c r="U10342">
        <v>11.849444</v>
      </c>
    </row>
    <row r="10343" spans="1:21" x14ac:dyDescent="0.25">
      <c r="A10343" t="s">
        <v>38686</v>
      </c>
      <c r="B10343">
        <v>1</v>
      </c>
      <c r="C10343" t="s">
        <v>78</v>
      </c>
      <c r="D10343" t="s">
        <v>92</v>
      </c>
      <c r="E10343" t="s">
        <v>38687</v>
      </c>
      <c r="F10343" t="s">
        <v>140</v>
      </c>
      <c r="G10343" t="s">
        <v>72</v>
      </c>
      <c r="H10343" t="s">
        <v>129</v>
      </c>
      <c r="I10343" t="s">
        <v>22</v>
      </c>
      <c r="J10343" t="s">
        <v>141</v>
      </c>
      <c r="K10343" t="s">
        <v>38688</v>
      </c>
      <c r="L10343" t="s">
        <v>36227</v>
      </c>
      <c r="M10343">
        <v>0.60138888800000001</v>
      </c>
      <c r="N10343">
        <v>0</v>
      </c>
      <c r="O10343">
        <v>0</v>
      </c>
      <c r="P10343">
        <v>2</v>
      </c>
      <c r="Q10343">
        <v>0</v>
      </c>
      <c r="R10343">
        <v>0</v>
      </c>
      <c r="S10343">
        <v>0</v>
      </c>
      <c r="T10343">
        <v>1.2027779999999999</v>
      </c>
      <c r="U10343">
        <v>0</v>
      </c>
    </row>
    <row r="10344" spans="1:21" x14ac:dyDescent="0.25">
      <c r="A10344" t="s">
        <v>38689</v>
      </c>
      <c r="B10344">
        <v>1</v>
      </c>
      <c r="C10344" t="s">
        <v>78</v>
      </c>
      <c r="D10344" t="s">
        <v>102</v>
      </c>
      <c r="E10344" t="s">
        <v>38690</v>
      </c>
      <c r="F10344" t="s">
        <v>4991</v>
      </c>
      <c r="G10344" t="s">
        <v>71</v>
      </c>
      <c r="H10344" t="s">
        <v>129</v>
      </c>
      <c r="I10344" t="s">
        <v>22</v>
      </c>
      <c r="J10344" t="s">
        <v>141</v>
      </c>
      <c r="K10344" t="s">
        <v>38691</v>
      </c>
      <c r="L10344" t="s">
        <v>38692</v>
      </c>
      <c r="M10344">
        <v>7.4766666659999999</v>
      </c>
      <c r="N10344">
        <v>0</v>
      </c>
      <c r="O10344">
        <v>0</v>
      </c>
      <c r="P10344">
        <v>0</v>
      </c>
      <c r="Q10344">
        <v>1</v>
      </c>
      <c r="R10344">
        <v>0</v>
      </c>
      <c r="S10344">
        <v>0</v>
      </c>
      <c r="T10344">
        <v>0</v>
      </c>
      <c r="U10344">
        <v>7.476667</v>
      </c>
    </row>
    <row r="10345" spans="1:21" x14ac:dyDescent="0.25">
      <c r="A10345" t="s">
        <v>38693</v>
      </c>
      <c r="B10345">
        <v>1</v>
      </c>
      <c r="C10345" t="s">
        <v>78</v>
      </c>
      <c r="D10345" t="s">
        <v>99</v>
      </c>
      <c r="E10345" t="s">
        <v>38694</v>
      </c>
      <c r="F10345" t="s">
        <v>5884</v>
      </c>
      <c r="G10345" t="s">
        <v>71</v>
      </c>
      <c r="H10345" t="s">
        <v>129</v>
      </c>
      <c r="I10345" t="s">
        <v>22</v>
      </c>
      <c r="J10345" t="s">
        <v>141</v>
      </c>
      <c r="K10345" t="s">
        <v>38695</v>
      </c>
      <c r="L10345" t="s">
        <v>38696</v>
      </c>
      <c r="M10345">
        <v>1.268611111</v>
      </c>
      <c r="N10345">
        <v>0</v>
      </c>
      <c r="O10345">
        <v>1</v>
      </c>
      <c r="P10345">
        <v>0</v>
      </c>
      <c r="Q10345">
        <v>0</v>
      </c>
      <c r="R10345">
        <v>0</v>
      </c>
      <c r="S10345">
        <v>1.2686109999999999</v>
      </c>
      <c r="T10345">
        <v>0</v>
      </c>
      <c r="U10345">
        <v>0</v>
      </c>
    </row>
    <row r="10346" spans="1:21" x14ac:dyDescent="0.25">
      <c r="A10346" t="s">
        <v>38697</v>
      </c>
      <c r="B10346">
        <v>1</v>
      </c>
      <c r="C10346" t="s">
        <v>78</v>
      </c>
      <c r="D10346" t="s">
        <v>98</v>
      </c>
      <c r="E10346" t="s">
        <v>38698</v>
      </c>
      <c r="F10346" t="s">
        <v>5012</v>
      </c>
      <c r="G10346" t="s">
        <v>72</v>
      </c>
      <c r="H10346" t="s">
        <v>129</v>
      </c>
      <c r="I10346" t="s">
        <v>22</v>
      </c>
      <c r="J10346" t="s">
        <v>141</v>
      </c>
      <c r="K10346" t="s">
        <v>38699</v>
      </c>
      <c r="L10346" t="s">
        <v>38700</v>
      </c>
      <c r="M10346">
        <v>1.3366666659999999</v>
      </c>
      <c r="N10346">
        <v>0</v>
      </c>
      <c r="O10346">
        <v>59</v>
      </c>
      <c r="P10346">
        <v>2</v>
      </c>
      <c r="Q10346">
        <v>5</v>
      </c>
      <c r="R10346">
        <v>0</v>
      </c>
      <c r="S10346">
        <v>78.863332999999997</v>
      </c>
      <c r="T10346">
        <v>2.673333</v>
      </c>
      <c r="U10346">
        <v>6.6833330000000002</v>
      </c>
    </row>
    <row r="10347" spans="1:21" x14ac:dyDescent="0.25">
      <c r="A10347" t="s">
        <v>38701</v>
      </c>
      <c r="B10347">
        <v>1</v>
      </c>
      <c r="C10347" t="s">
        <v>78</v>
      </c>
      <c r="D10347" t="s">
        <v>98</v>
      </c>
      <c r="E10347" t="s">
        <v>38698</v>
      </c>
      <c r="F10347" t="s">
        <v>5012</v>
      </c>
      <c r="G10347" t="s">
        <v>72</v>
      </c>
      <c r="H10347" t="s">
        <v>129</v>
      </c>
      <c r="I10347" t="s">
        <v>22</v>
      </c>
      <c r="J10347" t="s">
        <v>141</v>
      </c>
      <c r="K10347" t="s">
        <v>38702</v>
      </c>
      <c r="L10347" t="s">
        <v>38703</v>
      </c>
      <c r="M10347">
        <v>1.3447222219999999</v>
      </c>
      <c r="N10347">
        <v>0</v>
      </c>
      <c r="O10347">
        <v>59</v>
      </c>
      <c r="P10347">
        <v>2</v>
      </c>
      <c r="Q10347">
        <v>5</v>
      </c>
      <c r="R10347">
        <v>0</v>
      </c>
      <c r="S10347">
        <v>79.338611</v>
      </c>
      <c r="T10347">
        <v>2.6894439999999999</v>
      </c>
      <c r="U10347">
        <v>6.723611</v>
      </c>
    </row>
    <row r="10348" spans="1:21" x14ac:dyDescent="0.25">
      <c r="A10348" t="s">
        <v>38704</v>
      </c>
      <c r="B10348">
        <v>1</v>
      </c>
      <c r="C10348" t="s">
        <v>78</v>
      </c>
      <c r="D10348" t="s">
        <v>97</v>
      </c>
      <c r="E10348" t="s">
        <v>35194</v>
      </c>
      <c r="F10348" t="s">
        <v>177</v>
      </c>
      <c r="G10348" t="s">
        <v>72</v>
      </c>
      <c r="H10348" t="s">
        <v>129</v>
      </c>
      <c r="I10348" t="s">
        <v>22</v>
      </c>
      <c r="J10348" t="s">
        <v>130</v>
      </c>
      <c r="K10348" t="s">
        <v>38705</v>
      </c>
      <c r="L10348" t="s">
        <v>38706</v>
      </c>
      <c r="M10348">
        <v>7.4649999999999999</v>
      </c>
      <c r="N10348">
        <v>17</v>
      </c>
      <c r="O10348">
        <v>32</v>
      </c>
      <c r="P10348">
        <v>0</v>
      </c>
      <c r="Q10348">
        <v>0</v>
      </c>
      <c r="R10348">
        <v>126.905</v>
      </c>
      <c r="S10348">
        <v>238.88</v>
      </c>
      <c r="T10348">
        <v>0</v>
      </c>
      <c r="U10348">
        <v>0</v>
      </c>
    </row>
    <row r="10349" spans="1:21" x14ac:dyDescent="0.25">
      <c r="A10349" t="s">
        <v>38707</v>
      </c>
      <c r="B10349">
        <v>1</v>
      </c>
      <c r="C10349" t="s">
        <v>78</v>
      </c>
      <c r="D10349" t="s">
        <v>97</v>
      </c>
      <c r="E10349" t="s">
        <v>38708</v>
      </c>
      <c r="F10349" t="s">
        <v>5748</v>
      </c>
      <c r="G10349" t="s">
        <v>71</v>
      </c>
      <c r="H10349" t="s">
        <v>129</v>
      </c>
      <c r="I10349" t="s">
        <v>22</v>
      </c>
      <c r="J10349" t="s">
        <v>141</v>
      </c>
      <c r="K10349" t="s">
        <v>38709</v>
      </c>
      <c r="L10349" t="s">
        <v>38710</v>
      </c>
      <c r="M10349">
        <v>0.43027777699999997</v>
      </c>
      <c r="N10349">
        <v>0</v>
      </c>
      <c r="O10349">
        <v>9</v>
      </c>
      <c r="P10349">
        <v>0</v>
      </c>
      <c r="Q10349">
        <v>67</v>
      </c>
      <c r="R10349">
        <v>0</v>
      </c>
      <c r="S10349">
        <v>3.8725000000000001</v>
      </c>
      <c r="T10349">
        <v>0</v>
      </c>
      <c r="U10349">
        <v>28.828610999999999</v>
      </c>
    </row>
    <row r="10350" spans="1:21" x14ac:dyDescent="0.25">
      <c r="A10350" t="s">
        <v>38711</v>
      </c>
      <c r="B10350">
        <v>1</v>
      </c>
      <c r="C10350" t="s">
        <v>78</v>
      </c>
      <c r="D10350" t="s">
        <v>97</v>
      </c>
      <c r="E10350" t="s">
        <v>38712</v>
      </c>
      <c r="F10350" t="s">
        <v>4991</v>
      </c>
      <c r="G10350" t="s">
        <v>71</v>
      </c>
      <c r="H10350" t="s">
        <v>129</v>
      </c>
      <c r="I10350" t="s">
        <v>22</v>
      </c>
      <c r="J10350" t="s">
        <v>141</v>
      </c>
      <c r="K10350" t="s">
        <v>38713</v>
      </c>
      <c r="L10350" t="s">
        <v>38714</v>
      </c>
      <c r="M10350">
        <v>2.3055555550000002</v>
      </c>
      <c r="N10350">
        <v>0</v>
      </c>
      <c r="O10350">
        <v>0</v>
      </c>
      <c r="P10350">
        <v>0</v>
      </c>
      <c r="Q10350">
        <v>1</v>
      </c>
      <c r="R10350">
        <v>0</v>
      </c>
      <c r="S10350">
        <v>0</v>
      </c>
      <c r="T10350">
        <v>0</v>
      </c>
      <c r="U10350">
        <v>2.3055560000000002</v>
      </c>
    </row>
    <row r="10351" spans="1:21" x14ac:dyDescent="0.25">
      <c r="A10351" t="s">
        <v>38715</v>
      </c>
      <c r="B10351">
        <v>1</v>
      </c>
      <c r="C10351" t="s">
        <v>78</v>
      </c>
      <c r="D10351" t="s">
        <v>97</v>
      </c>
      <c r="E10351" t="s">
        <v>38716</v>
      </c>
      <c r="F10351" t="s">
        <v>5070</v>
      </c>
      <c r="G10351" t="s">
        <v>71</v>
      </c>
      <c r="H10351" t="s">
        <v>129</v>
      </c>
      <c r="I10351" t="s">
        <v>22</v>
      </c>
      <c r="J10351" t="s">
        <v>141</v>
      </c>
      <c r="K10351" t="s">
        <v>38717</v>
      </c>
      <c r="L10351" t="s">
        <v>38718</v>
      </c>
      <c r="M10351">
        <v>7.4255555549999999</v>
      </c>
      <c r="N10351">
        <v>0</v>
      </c>
      <c r="O10351">
        <v>0</v>
      </c>
      <c r="P10351">
        <v>0</v>
      </c>
      <c r="Q10351">
        <v>1</v>
      </c>
      <c r="R10351">
        <v>0</v>
      </c>
      <c r="S10351">
        <v>0</v>
      </c>
      <c r="T10351">
        <v>0</v>
      </c>
      <c r="U10351">
        <v>7.4255560000000003</v>
      </c>
    </row>
    <row r="10352" spans="1:21" x14ac:dyDescent="0.25">
      <c r="A10352" t="s">
        <v>38719</v>
      </c>
      <c r="B10352">
        <v>1</v>
      </c>
      <c r="C10352" t="s">
        <v>78</v>
      </c>
      <c r="D10352" t="s">
        <v>97</v>
      </c>
      <c r="E10352" t="s">
        <v>3527</v>
      </c>
      <c r="F10352" t="s">
        <v>140</v>
      </c>
      <c r="G10352" t="s">
        <v>72</v>
      </c>
      <c r="H10352" t="s">
        <v>129</v>
      </c>
      <c r="I10352" t="s">
        <v>22</v>
      </c>
      <c r="J10352" t="s">
        <v>141</v>
      </c>
      <c r="K10352" t="s">
        <v>38720</v>
      </c>
      <c r="L10352" t="s">
        <v>38721</v>
      </c>
      <c r="M10352">
        <v>9.3333333000000004E-2</v>
      </c>
      <c r="N10352">
        <v>0</v>
      </c>
      <c r="O10352">
        <v>0</v>
      </c>
      <c r="P10352">
        <v>72</v>
      </c>
      <c r="Q10352">
        <v>1469</v>
      </c>
      <c r="R10352">
        <v>0</v>
      </c>
      <c r="S10352">
        <v>0</v>
      </c>
      <c r="T10352">
        <v>6.72</v>
      </c>
      <c r="U10352">
        <v>137.10666599999999</v>
      </c>
    </row>
    <row r="10353" spans="1:21" x14ac:dyDescent="0.25">
      <c r="A10353" t="s">
        <v>38722</v>
      </c>
      <c r="B10353">
        <v>1</v>
      </c>
      <c r="C10353" t="s">
        <v>78</v>
      </c>
      <c r="D10353" t="s">
        <v>97</v>
      </c>
      <c r="E10353" t="s">
        <v>3527</v>
      </c>
      <c r="F10353" t="s">
        <v>6570</v>
      </c>
      <c r="G10353" t="s">
        <v>72</v>
      </c>
      <c r="H10353" t="s">
        <v>129</v>
      </c>
      <c r="I10353" t="s">
        <v>22</v>
      </c>
      <c r="J10353" t="s">
        <v>141</v>
      </c>
      <c r="K10353" t="s">
        <v>38723</v>
      </c>
      <c r="L10353" t="s">
        <v>38724</v>
      </c>
      <c r="M10353">
        <v>0.74027777699999997</v>
      </c>
      <c r="N10353">
        <v>0</v>
      </c>
      <c r="O10353">
        <v>0</v>
      </c>
      <c r="P10353">
        <v>72</v>
      </c>
      <c r="Q10353">
        <v>1479</v>
      </c>
      <c r="R10353">
        <v>0</v>
      </c>
      <c r="S10353">
        <v>0</v>
      </c>
      <c r="T10353">
        <v>53.3</v>
      </c>
      <c r="U10353">
        <v>1094.8708320000001</v>
      </c>
    </row>
    <row r="10354" spans="1:21" x14ac:dyDescent="0.25">
      <c r="A10354" t="s">
        <v>38725</v>
      </c>
      <c r="B10354">
        <v>1</v>
      </c>
      <c r="C10354" t="s">
        <v>79</v>
      </c>
      <c r="D10354" t="s">
        <v>124</v>
      </c>
      <c r="E10354" t="s">
        <v>38726</v>
      </c>
      <c r="F10354" t="s">
        <v>140</v>
      </c>
      <c r="G10354" t="s">
        <v>72</v>
      </c>
      <c r="H10354" t="s">
        <v>129</v>
      </c>
      <c r="I10354" t="s">
        <v>22</v>
      </c>
      <c r="J10354" t="s">
        <v>141</v>
      </c>
      <c r="K10354" t="s">
        <v>38727</v>
      </c>
      <c r="L10354" t="s">
        <v>38728</v>
      </c>
      <c r="M10354">
        <v>0.99694444400000004</v>
      </c>
      <c r="N10354">
        <v>0</v>
      </c>
      <c r="O10354">
        <v>0</v>
      </c>
      <c r="P10354">
        <v>16</v>
      </c>
      <c r="Q10354">
        <v>149</v>
      </c>
      <c r="R10354">
        <v>0</v>
      </c>
      <c r="S10354">
        <v>0</v>
      </c>
      <c r="T10354">
        <v>15.951110999999999</v>
      </c>
      <c r="U10354">
        <v>148.54472200000001</v>
      </c>
    </row>
    <row r="10355" spans="1:21" x14ac:dyDescent="0.25">
      <c r="A10355" t="s">
        <v>38729</v>
      </c>
      <c r="B10355">
        <v>1</v>
      </c>
      <c r="C10355" t="s">
        <v>79</v>
      </c>
      <c r="D10355" t="s">
        <v>124</v>
      </c>
      <c r="E10355" t="s">
        <v>38730</v>
      </c>
      <c r="F10355" t="s">
        <v>140</v>
      </c>
      <c r="G10355" t="s">
        <v>72</v>
      </c>
      <c r="H10355" t="s">
        <v>129</v>
      </c>
      <c r="I10355" t="s">
        <v>22</v>
      </c>
      <c r="J10355" t="s">
        <v>141</v>
      </c>
      <c r="K10355" t="s">
        <v>38731</v>
      </c>
      <c r="L10355" t="s">
        <v>38732</v>
      </c>
      <c r="M10355">
        <v>1.903333333</v>
      </c>
      <c r="N10355">
        <v>0</v>
      </c>
      <c r="O10355">
        <v>0</v>
      </c>
      <c r="P10355">
        <v>29</v>
      </c>
      <c r="Q10355">
        <v>194</v>
      </c>
      <c r="R10355">
        <v>0</v>
      </c>
      <c r="S10355">
        <v>0</v>
      </c>
      <c r="T10355">
        <v>55.196666999999998</v>
      </c>
      <c r="U10355">
        <v>369.246667</v>
      </c>
    </row>
    <row r="10356" spans="1:21" x14ac:dyDescent="0.25">
      <c r="A10356" t="s">
        <v>38733</v>
      </c>
      <c r="B10356">
        <v>1</v>
      </c>
      <c r="C10356" t="s">
        <v>79</v>
      </c>
      <c r="D10356" t="s">
        <v>124</v>
      </c>
      <c r="E10356" t="s">
        <v>38734</v>
      </c>
      <c r="F10356" t="s">
        <v>5012</v>
      </c>
      <c r="G10356" t="s">
        <v>72</v>
      </c>
      <c r="H10356" t="s">
        <v>129</v>
      </c>
      <c r="I10356" t="s">
        <v>22</v>
      </c>
      <c r="J10356" t="s">
        <v>141</v>
      </c>
      <c r="K10356" t="s">
        <v>38735</v>
      </c>
      <c r="L10356" t="s">
        <v>38736</v>
      </c>
      <c r="M10356">
        <v>1.405</v>
      </c>
      <c r="N10356">
        <v>0</v>
      </c>
      <c r="O10356">
        <v>0</v>
      </c>
      <c r="P10356">
        <v>4</v>
      </c>
      <c r="Q10356">
        <v>2</v>
      </c>
      <c r="R10356">
        <v>0</v>
      </c>
      <c r="S10356">
        <v>0</v>
      </c>
      <c r="T10356">
        <v>5.62</v>
      </c>
      <c r="U10356">
        <v>2.81</v>
      </c>
    </row>
    <row r="10357" spans="1:21" x14ac:dyDescent="0.25">
      <c r="A10357" t="s">
        <v>38737</v>
      </c>
      <c r="B10357">
        <v>1</v>
      </c>
      <c r="C10357" t="s">
        <v>79</v>
      </c>
      <c r="D10357" t="s">
        <v>124</v>
      </c>
      <c r="E10357" t="s">
        <v>38738</v>
      </c>
      <c r="F10357" t="s">
        <v>5977</v>
      </c>
      <c r="G10357" t="s">
        <v>71</v>
      </c>
      <c r="H10357" t="s">
        <v>129</v>
      </c>
      <c r="I10357" t="s">
        <v>22</v>
      </c>
      <c r="J10357" t="s">
        <v>141</v>
      </c>
      <c r="K10357" t="s">
        <v>38739</v>
      </c>
      <c r="L10357" t="s">
        <v>38740</v>
      </c>
      <c r="M10357">
        <v>0.59361111099999997</v>
      </c>
      <c r="N10357">
        <v>0</v>
      </c>
      <c r="O10357">
        <v>0</v>
      </c>
      <c r="P10357">
        <v>0</v>
      </c>
      <c r="Q10357">
        <v>24</v>
      </c>
      <c r="R10357">
        <v>0</v>
      </c>
      <c r="S10357">
        <v>0</v>
      </c>
      <c r="T10357">
        <v>0</v>
      </c>
      <c r="U10357">
        <v>14.246667</v>
      </c>
    </row>
    <row r="10358" spans="1:21" x14ac:dyDescent="0.25">
      <c r="A10358" t="s">
        <v>38741</v>
      </c>
      <c r="B10358">
        <v>1</v>
      </c>
      <c r="C10358" t="s">
        <v>79</v>
      </c>
      <c r="D10358" t="s">
        <v>124</v>
      </c>
      <c r="E10358" t="s">
        <v>38742</v>
      </c>
      <c r="F10358" t="s">
        <v>5012</v>
      </c>
      <c r="G10358" t="s">
        <v>72</v>
      </c>
      <c r="H10358" t="s">
        <v>129</v>
      </c>
      <c r="I10358" t="s">
        <v>22</v>
      </c>
      <c r="J10358" t="s">
        <v>141</v>
      </c>
      <c r="K10358" t="s">
        <v>38743</v>
      </c>
      <c r="L10358" t="s">
        <v>38744</v>
      </c>
      <c r="M10358">
        <v>1.878333333</v>
      </c>
      <c r="N10358">
        <v>0</v>
      </c>
      <c r="O10358">
        <v>0</v>
      </c>
      <c r="P10358">
        <v>3</v>
      </c>
      <c r="Q10358">
        <v>111</v>
      </c>
      <c r="R10358">
        <v>0</v>
      </c>
      <c r="S10358">
        <v>0</v>
      </c>
      <c r="T10358">
        <v>5.6349999999999998</v>
      </c>
      <c r="U10358">
        <v>208.495</v>
      </c>
    </row>
    <row r="10359" spans="1:21" x14ac:dyDescent="0.25">
      <c r="A10359" t="s">
        <v>38745</v>
      </c>
      <c r="B10359">
        <v>1</v>
      </c>
      <c r="C10359" t="s">
        <v>79</v>
      </c>
      <c r="D10359" t="s">
        <v>113</v>
      </c>
      <c r="E10359" t="s">
        <v>38746</v>
      </c>
      <c r="F10359" t="s">
        <v>140</v>
      </c>
      <c r="G10359" t="s">
        <v>72</v>
      </c>
      <c r="H10359" t="s">
        <v>168</v>
      </c>
      <c r="I10359" t="s">
        <v>22</v>
      </c>
      <c r="J10359" t="s">
        <v>141</v>
      </c>
      <c r="K10359" t="s">
        <v>38747</v>
      </c>
      <c r="L10359" t="s">
        <v>38748</v>
      </c>
      <c r="M10359">
        <v>8.3333330000000001E-3</v>
      </c>
      <c r="N10359">
        <v>0</v>
      </c>
      <c r="O10359">
        <v>962</v>
      </c>
      <c r="P10359">
        <v>48</v>
      </c>
      <c r="Q10359">
        <v>44</v>
      </c>
      <c r="R10359">
        <v>0</v>
      </c>
      <c r="S10359">
        <v>8.0166660000000007</v>
      </c>
      <c r="T10359">
        <v>0.4</v>
      </c>
      <c r="U10359">
        <v>0.36666700000000002</v>
      </c>
    </row>
    <row r="10360" spans="1:21" x14ac:dyDescent="0.25">
      <c r="A10360" t="s">
        <v>38749</v>
      </c>
      <c r="B10360">
        <v>1</v>
      </c>
      <c r="C10360" t="s">
        <v>79</v>
      </c>
      <c r="D10360" t="s">
        <v>113</v>
      </c>
      <c r="E10360" t="s">
        <v>38750</v>
      </c>
      <c r="F10360" t="s">
        <v>177</v>
      </c>
      <c r="G10360" t="s">
        <v>72</v>
      </c>
      <c r="H10360" t="s">
        <v>129</v>
      </c>
      <c r="I10360" t="s">
        <v>22</v>
      </c>
      <c r="J10360" t="s">
        <v>130</v>
      </c>
      <c r="K10360" t="s">
        <v>38751</v>
      </c>
      <c r="L10360" t="s">
        <v>38752</v>
      </c>
      <c r="M10360">
        <v>6.9463888880000004</v>
      </c>
      <c r="N10360">
        <v>0</v>
      </c>
      <c r="O10360">
        <v>83</v>
      </c>
      <c r="P10360">
        <v>3</v>
      </c>
      <c r="Q10360">
        <v>2</v>
      </c>
      <c r="R10360">
        <v>0</v>
      </c>
      <c r="S10360">
        <v>576.55027800000005</v>
      </c>
      <c r="T10360">
        <v>20.839167</v>
      </c>
      <c r="U10360">
        <v>13.892778</v>
      </c>
    </row>
    <row r="10361" spans="1:21" x14ac:dyDescent="0.25">
      <c r="A10361" t="s">
        <v>38753</v>
      </c>
      <c r="B10361">
        <v>1</v>
      </c>
      <c r="C10361" t="s">
        <v>79</v>
      </c>
      <c r="D10361" t="s">
        <v>113</v>
      </c>
      <c r="E10361" t="s">
        <v>38746</v>
      </c>
      <c r="F10361" t="s">
        <v>140</v>
      </c>
      <c r="G10361" t="s">
        <v>72</v>
      </c>
      <c r="H10361" t="s">
        <v>129</v>
      </c>
      <c r="I10361" t="s">
        <v>22</v>
      </c>
      <c r="J10361" t="s">
        <v>141</v>
      </c>
      <c r="K10361" t="s">
        <v>38754</v>
      </c>
      <c r="L10361" t="s">
        <v>29305</v>
      </c>
      <c r="M10361">
        <v>1.3705555549999999</v>
      </c>
      <c r="N10361">
        <v>0</v>
      </c>
      <c r="O10361">
        <v>962</v>
      </c>
      <c r="P10361">
        <v>48</v>
      </c>
      <c r="Q10361">
        <v>44</v>
      </c>
      <c r="R10361">
        <v>0</v>
      </c>
      <c r="S10361">
        <v>1318.4744439999999</v>
      </c>
      <c r="T10361">
        <v>65.786666999999994</v>
      </c>
      <c r="U10361">
        <v>60.304443999999997</v>
      </c>
    </row>
    <row r="10362" spans="1:21" x14ac:dyDescent="0.25">
      <c r="A10362" t="s">
        <v>38755</v>
      </c>
      <c r="B10362">
        <v>1</v>
      </c>
      <c r="C10362" t="s">
        <v>79</v>
      </c>
      <c r="D10362" t="s">
        <v>113</v>
      </c>
      <c r="E10362" t="s">
        <v>38756</v>
      </c>
      <c r="F10362" t="s">
        <v>6612</v>
      </c>
      <c r="G10362" t="s">
        <v>72</v>
      </c>
      <c r="H10362" t="s">
        <v>129</v>
      </c>
      <c r="I10362" t="s">
        <v>22</v>
      </c>
      <c r="J10362" t="s">
        <v>141</v>
      </c>
      <c r="K10362" t="s">
        <v>38757</v>
      </c>
      <c r="L10362" t="s">
        <v>38758</v>
      </c>
      <c r="M10362">
        <v>3.3711111109999998</v>
      </c>
      <c r="N10362">
        <v>0</v>
      </c>
      <c r="O10362">
        <v>331</v>
      </c>
      <c r="P10362">
        <v>10</v>
      </c>
      <c r="Q10362">
        <v>1</v>
      </c>
      <c r="R10362">
        <v>0</v>
      </c>
      <c r="S10362">
        <v>1115.8377780000001</v>
      </c>
      <c r="T10362">
        <v>33.711111000000002</v>
      </c>
      <c r="U10362">
        <v>3.371111</v>
      </c>
    </row>
    <row r="10363" spans="1:21" x14ac:dyDescent="0.25">
      <c r="A10363" t="s">
        <v>38759</v>
      </c>
      <c r="B10363">
        <v>1</v>
      </c>
      <c r="C10363" t="s">
        <v>79</v>
      </c>
      <c r="D10363" t="s">
        <v>113</v>
      </c>
      <c r="E10363" t="s">
        <v>38760</v>
      </c>
      <c r="F10363" t="s">
        <v>5012</v>
      </c>
      <c r="G10363" t="s">
        <v>72</v>
      </c>
      <c r="H10363" t="s">
        <v>129</v>
      </c>
      <c r="I10363" t="s">
        <v>22</v>
      </c>
      <c r="J10363" t="s">
        <v>141</v>
      </c>
      <c r="K10363" t="s">
        <v>38761</v>
      </c>
      <c r="L10363" t="s">
        <v>38762</v>
      </c>
      <c r="M10363">
        <v>5.3033333330000003</v>
      </c>
      <c r="N10363">
        <v>0</v>
      </c>
      <c r="O10363">
        <v>46</v>
      </c>
      <c r="P10363">
        <v>2</v>
      </c>
      <c r="Q10363">
        <v>0</v>
      </c>
      <c r="R10363">
        <v>0</v>
      </c>
      <c r="S10363">
        <v>243.95333299999999</v>
      </c>
      <c r="T10363">
        <v>10.606667</v>
      </c>
      <c r="U10363">
        <v>0</v>
      </c>
    </row>
    <row r="10364" spans="1:21" x14ac:dyDescent="0.25">
      <c r="A10364" t="s">
        <v>38763</v>
      </c>
      <c r="B10364">
        <v>1</v>
      </c>
      <c r="C10364" t="s">
        <v>79</v>
      </c>
      <c r="D10364" t="s">
        <v>113</v>
      </c>
      <c r="E10364" t="s">
        <v>3546</v>
      </c>
      <c r="F10364" t="s">
        <v>140</v>
      </c>
      <c r="G10364" t="s">
        <v>72</v>
      </c>
      <c r="H10364" t="s">
        <v>129</v>
      </c>
      <c r="I10364" t="s">
        <v>22</v>
      </c>
      <c r="J10364" t="s">
        <v>141</v>
      </c>
      <c r="K10364" t="s">
        <v>38764</v>
      </c>
      <c r="L10364" t="s">
        <v>38765</v>
      </c>
      <c r="M10364">
        <v>0.328055555</v>
      </c>
      <c r="N10364">
        <v>0</v>
      </c>
      <c r="O10364">
        <v>962</v>
      </c>
      <c r="P10364">
        <v>48</v>
      </c>
      <c r="Q10364">
        <v>44</v>
      </c>
      <c r="R10364">
        <v>0</v>
      </c>
      <c r="S10364">
        <v>315.58944400000001</v>
      </c>
      <c r="T10364">
        <v>15.746667</v>
      </c>
      <c r="U10364">
        <v>14.434443999999999</v>
      </c>
    </row>
    <row r="10365" spans="1:21" x14ac:dyDescent="0.25">
      <c r="A10365" t="s">
        <v>38766</v>
      </c>
      <c r="B10365">
        <v>1</v>
      </c>
      <c r="C10365" t="s">
        <v>79</v>
      </c>
      <c r="D10365" t="s">
        <v>113</v>
      </c>
      <c r="E10365" t="s">
        <v>3546</v>
      </c>
      <c r="F10365" t="s">
        <v>140</v>
      </c>
      <c r="G10365" t="s">
        <v>72</v>
      </c>
      <c r="H10365" t="s">
        <v>129</v>
      </c>
      <c r="I10365" t="s">
        <v>22</v>
      </c>
      <c r="J10365" t="s">
        <v>141</v>
      </c>
      <c r="K10365" t="s">
        <v>38767</v>
      </c>
      <c r="L10365" t="s">
        <v>38768</v>
      </c>
      <c r="M10365">
        <v>9.2222222000000006E-2</v>
      </c>
      <c r="N10365">
        <v>0</v>
      </c>
      <c r="O10365">
        <v>886</v>
      </c>
      <c r="P10365">
        <v>47</v>
      </c>
      <c r="Q10365">
        <v>44</v>
      </c>
      <c r="R10365">
        <v>0</v>
      </c>
      <c r="S10365">
        <v>81.708888999999999</v>
      </c>
      <c r="T10365">
        <v>4.3344440000000004</v>
      </c>
      <c r="U10365">
        <v>4.0577779999999999</v>
      </c>
    </row>
    <row r="10366" spans="1:21" x14ac:dyDescent="0.25">
      <c r="A10366" t="s">
        <v>38769</v>
      </c>
      <c r="B10366">
        <v>1</v>
      </c>
      <c r="C10366" t="s">
        <v>79</v>
      </c>
      <c r="D10366" t="s">
        <v>113</v>
      </c>
      <c r="E10366" t="s">
        <v>38770</v>
      </c>
      <c r="F10366" t="s">
        <v>5012</v>
      </c>
      <c r="G10366" t="s">
        <v>72</v>
      </c>
      <c r="H10366" t="s">
        <v>129</v>
      </c>
      <c r="I10366" t="s">
        <v>22</v>
      </c>
      <c r="J10366" t="s">
        <v>141</v>
      </c>
      <c r="K10366" t="s">
        <v>38771</v>
      </c>
      <c r="L10366" t="s">
        <v>38772</v>
      </c>
      <c r="M10366">
        <v>4.7983333330000004</v>
      </c>
      <c r="N10366">
        <v>0</v>
      </c>
      <c r="O10366">
        <v>13</v>
      </c>
      <c r="P10366">
        <v>0</v>
      </c>
      <c r="Q10366">
        <v>9</v>
      </c>
      <c r="R10366">
        <v>0</v>
      </c>
      <c r="S10366">
        <v>62.378332999999998</v>
      </c>
      <c r="T10366">
        <v>0</v>
      </c>
      <c r="U10366">
        <v>43.185000000000002</v>
      </c>
    </row>
    <row r="10367" spans="1:21" x14ac:dyDescent="0.25">
      <c r="A10367" t="s">
        <v>38773</v>
      </c>
      <c r="B10367">
        <v>1</v>
      </c>
      <c r="C10367" t="s">
        <v>79</v>
      </c>
      <c r="D10367" t="s">
        <v>113</v>
      </c>
      <c r="E10367" t="s">
        <v>3546</v>
      </c>
      <c r="F10367" t="s">
        <v>140</v>
      </c>
      <c r="G10367" t="s">
        <v>72</v>
      </c>
      <c r="H10367" t="s">
        <v>129</v>
      </c>
      <c r="I10367" t="s">
        <v>22</v>
      </c>
      <c r="J10367" t="s">
        <v>141</v>
      </c>
      <c r="K10367" t="s">
        <v>38774</v>
      </c>
      <c r="L10367" t="s">
        <v>38775</v>
      </c>
      <c r="M10367">
        <v>0.116111111</v>
      </c>
      <c r="N10367">
        <v>0</v>
      </c>
      <c r="O10367">
        <v>962</v>
      </c>
      <c r="P10367">
        <v>48</v>
      </c>
      <c r="Q10367">
        <v>44</v>
      </c>
      <c r="R10367">
        <v>0</v>
      </c>
      <c r="S10367">
        <v>111.69888899999999</v>
      </c>
      <c r="T10367">
        <v>5.5733329999999999</v>
      </c>
      <c r="U10367">
        <v>5.1088889999999996</v>
      </c>
    </row>
    <row r="10368" spans="1:21" x14ac:dyDescent="0.25">
      <c r="A10368" t="s">
        <v>38776</v>
      </c>
      <c r="B10368">
        <v>1</v>
      </c>
      <c r="C10368" t="s">
        <v>79</v>
      </c>
      <c r="D10368" t="s">
        <v>113</v>
      </c>
      <c r="E10368" t="s">
        <v>38777</v>
      </c>
      <c r="F10368" t="s">
        <v>5012</v>
      </c>
      <c r="G10368" t="s">
        <v>72</v>
      </c>
      <c r="H10368" t="s">
        <v>129</v>
      </c>
      <c r="I10368" t="s">
        <v>22</v>
      </c>
      <c r="J10368" t="s">
        <v>141</v>
      </c>
      <c r="K10368" t="s">
        <v>38778</v>
      </c>
      <c r="L10368" t="s">
        <v>38779</v>
      </c>
      <c r="M10368">
        <v>1.139444444</v>
      </c>
      <c r="N10368">
        <v>0</v>
      </c>
      <c r="O10368">
        <v>14</v>
      </c>
      <c r="P10368">
        <v>3</v>
      </c>
      <c r="Q10368">
        <v>2</v>
      </c>
      <c r="R10368">
        <v>0</v>
      </c>
      <c r="S10368">
        <v>15.952222000000001</v>
      </c>
      <c r="T10368">
        <v>3.4183330000000001</v>
      </c>
      <c r="U10368">
        <v>2.2788889999999999</v>
      </c>
    </row>
    <row r="10369" spans="1:21" x14ac:dyDescent="0.25">
      <c r="A10369" t="s">
        <v>38780</v>
      </c>
      <c r="B10369">
        <v>1</v>
      </c>
      <c r="C10369" t="s">
        <v>79</v>
      </c>
      <c r="D10369" t="s">
        <v>113</v>
      </c>
      <c r="E10369" t="s">
        <v>3560</v>
      </c>
      <c r="F10369" t="s">
        <v>140</v>
      </c>
      <c r="G10369" t="s">
        <v>72</v>
      </c>
      <c r="H10369" t="s">
        <v>129</v>
      </c>
      <c r="I10369" t="s">
        <v>22</v>
      </c>
      <c r="J10369" t="s">
        <v>141</v>
      </c>
      <c r="K10369" t="s">
        <v>38781</v>
      </c>
      <c r="L10369" t="s">
        <v>38782</v>
      </c>
      <c r="M10369">
        <v>1.6875</v>
      </c>
      <c r="N10369">
        <v>0</v>
      </c>
      <c r="O10369">
        <v>331</v>
      </c>
      <c r="P10369">
        <v>10</v>
      </c>
      <c r="Q10369">
        <v>1</v>
      </c>
      <c r="R10369">
        <v>0</v>
      </c>
      <c r="S10369">
        <v>558.5625</v>
      </c>
      <c r="T10369">
        <v>16.875</v>
      </c>
      <c r="U10369">
        <v>1.6875</v>
      </c>
    </row>
    <row r="10370" spans="1:21" x14ac:dyDescent="0.25">
      <c r="A10370" t="s">
        <v>38783</v>
      </c>
      <c r="B10370">
        <v>1</v>
      </c>
      <c r="C10370" t="s">
        <v>79</v>
      </c>
      <c r="D10370" t="s">
        <v>113</v>
      </c>
      <c r="E10370" t="s">
        <v>38756</v>
      </c>
      <c r="F10370" t="s">
        <v>154</v>
      </c>
      <c r="G10370" t="s">
        <v>72</v>
      </c>
      <c r="H10370" t="s">
        <v>168</v>
      </c>
      <c r="I10370" t="s">
        <v>22</v>
      </c>
      <c r="J10370" t="s">
        <v>130</v>
      </c>
      <c r="K10370" t="s">
        <v>38784</v>
      </c>
      <c r="L10370" t="s">
        <v>38785</v>
      </c>
      <c r="M10370">
        <v>1.1944444E-2</v>
      </c>
      <c r="N10370">
        <v>0</v>
      </c>
      <c r="O10370">
        <v>331</v>
      </c>
      <c r="P10370">
        <v>10</v>
      </c>
      <c r="Q10370">
        <v>1</v>
      </c>
      <c r="R10370">
        <v>0</v>
      </c>
      <c r="S10370">
        <v>3.953611</v>
      </c>
      <c r="T10370">
        <v>0.11944399999999999</v>
      </c>
      <c r="U10370">
        <v>1.1944E-2</v>
      </c>
    </row>
    <row r="10371" spans="1:21" x14ac:dyDescent="0.25">
      <c r="A10371" t="s">
        <v>38786</v>
      </c>
      <c r="B10371">
        <v>1</v>
      </c>
      <c r="C10371" t="s">
        <v>79</v>
      </c>
      <c r="D10371" t="s">
        <v>113</v>
      </c>
      <c r="E10371" t="s">
        <v>38787</v>
      </c>
      <c r="F10371" t="s">
        <v>140</v>
      </c>
      <c r="G10371" t="s">
        <v>72</v>
      </c>
      <c r="H10371" t="s">
        <v>168</v>
      </c>
      <c r="I10371" t="s">
        <v>22</v>
      </c>
      <c r="J10371" t="s">
        <v>141</v>
      </c>
      <c r="K10371" t="s">
        <v>38788</v>
      </c>
      <c r="L10371" t="s">
        <v>38789</v>
      </c>
      <c r="M10371">
        <v>7.7777769999999996E-3</v>
      </c>
      <c r="N10371">
        <v>0</v>
      </c>
      <c r="O10371">
        <v>441</v>
      </c>
      <c r="P10371">
        <v>23</v>
      </c>
      <c r="Q10371">
        <v>6</v>
      </c>
      <c r="R10371">
        <v>0</v>
      </c>
      <c r="S10371">
        <v>3.43</v>
      </c>
      <c r="T10371">
        <v>0.17888899999999999</v>
      </c>
      <c r="U10371">
        <v>4.6667E-2</v>
      </c>
    </row>
    <row r="10372" spans="1:21" x14ac:dyDescent="0.25">
      <c r="A10372" t="s">
        <v>38790</v>
      </c>
      <c r="B10372">
        <v>1</v>
      </c>
      <c r="C10372" t="s">
        <v>78</v>
      </c>
      <c r="D10372" t="s">
        <v>103</v>
      </c>
      <c r="E10372" t="s">
        <v>38791</v>
      </c>
      <c r="F10372" t="s">
        <v>4991</v>
      </c>
      <c r="G10372" t="s">
        <v>71</v>
      </c>
      <c r="H10372" t="s">
        <v>129</v>
      </c>
      <c r="I10372" t="s">
        <v>22</v>
      </c>
      <c r="J10372" t="s">
        <v>141</v>
      </c>
      <c r="K10372" t="s">
        <v>38792</v>
      </c>
      <c r="L10372" t="s">
        <v>38793</v>
      </c>
      <c r="M10372">
        <v>4.7649999999999997</v>
      </c>
      <c r="N10372">
        <v>0</v>
      </c>
      <c r="O10372">
        <v>2</v>
      </c>
      <c r="P10372">
        <v>0</v>
      </c>
      <c r="Q10372">
        <v>0</v>
      </c>
      <c r="R10372">
        <v>0</v>
      </c>
      <c r="S10372">
        <v>9.5299999999999994</v>
      </c>
      <c r="T10372">
        <v>0</v>
      </c>
      <c r="U10372">
        <v>0</v>
      </c>
    </row>
    <row r="10373" spans="1:21" x14ac:dyDescent="0.25">
      <c r="A10373" t="s">
        <v>38794</v>
      </c>
      <c r="B10373">
        <v>1</v>
      </c>
      <c r="C10373" t="s">
        <v>78</v>
      </c>
      <c r="D10373" t="s">
        <v>737</v>
      </c>
      <c r="E10373" t="s">
        <v>38795</v>
      </c>
      <c r="F10373" t="s">
        <v>5417</v>
      </c>
      <c r="G10373" t="s">
        <v>71</v>
      </c>
      <c r="H10373" t="s">
        <v>129</v>
      </c>
      <c r="I10373" t="s">
        <v>22</v>
      </c>
      <c r="J10373" t="s">
        <v>141</v>
      </c>
      <c r="K10373" t="s">
        <v>38796</v>
      </c>
      <c r="L10373" t="s">
        <v>38797</v>
      </c>
      <c r="M10373">
        <v>0.643055555</v>
      </c>
      <c r="N10373">
        <v>0</v>
      </c>
      <c r="O10373">
        <v>13</v>
      </c>
      <c r="P10373">
        <v>0</v>
      </c>
      <c r="Q10373">
        <v>0</v>
      </c>
      <c r="R10373">
        <v>0</v>
      </c>
      <c r="S10373">
        <v>8.3597219999999997</v>
      </c>
      <c r="T10373">
        <v>0</v>
      </c>
      <c r="U10373">
        <v>0</v>
      </c>
    </row>
    <row r="10374" spans="1:21" x14ac:dyDescent="0.25">
      <c r="A10374" t="s">
        <v>38798</v>
      </c>
      <c r="B10374">
        <v>1</v>
      </c>
      <c r="C10374" t="s">
        <v>78</v>
      </c>
      <c r="D10374" t="s">
        <v>737</v>
      </c>
      <c r="E10374" t="s">
        <v>38799</v>
      </c>
      <c r="F10374" t="s">
        <v>6310</v>
      </c>
      <c r="G10374" t="s">
        <v>71</v>
      </c>
      <c r="H10374" t="s">
        <v>129</v>
      </c>
      <c r="I10374" t="s">
        <v>22</v>
      </c>
      <c r="J10374" t="s">
        <v>141</v>
      </c>
      <c r="K10374" t="s">
        <v>38800</v>
      </c>
      <c r="L10374" t="s">
        <v>38801</v>
      </c>
      <c r="M10374">
        <v>6.9258333329999999</v>
      </c>
      <c r="N10374">
        <v>0</v>
      </c>
      <c r="O10374">
        <v>71</v>
      </c>
      <c r="P10374">
        <v>0</v>
      </c>
      <c r="Q10374">
        <v>0</v>
      </c>
      <c r="R10374">
        <v>0</v>
      </c>
      <c r="S10374">
        <v>491.73416700000001</v>
      </c>
      <c r="T10374">
        <v>0</v>
      </c>
      <c r="U10374">
        <v>0</v>
      </c>
    </row>
    <row r="10375" spans="1:21" x14ac:dyDescent="0.25">
      <c r="A10375" t="s">
        <v>38802</v>
      </c>
      <c r="B10375">
        <v>1</v>
      </c>
      <c r="C10375" t="s">
        <v>78</v>
      </c>
      <c r="D10375" t="s">
        <v>737</v>
      </c>
      <c r="E10375" t="s">
        <v>38803</v>
      </c>
      <c r="F10375" t="s">
        <v>4986</v>
      </c>
      <c r="G10375" t="s">
        <v>71</v>
      </c>
      <c r="H10375" t="s">
        <v>129</v>
      </c>
      <c r="I10375" t="s">
        <v>22</v>
      </c>
      <c r="J10375" t="s">
        <v>141</v>
      </c>
      <c r="K10375" t="s">
        <v>38804</v>
      </c>
      <c r="L10375" t="s">
        <v>38805</v>
      </c>
      <c r="M10375">
        <v>1.8458333330000001</v>
      </c>
      <c r="N10375">
        <v>0</v>
      </c>
      <c r="O10375">
        <v>186</v>
      </c>
      <c r="P10375">
        <v>0</v>
      </c>
      <c r="Q10375">
        <v>0</v>
      </c>
      <c r="R10375">
        <v>0</v>
      </c>
      <c r="S10375">
        <v>343.32499999999999</v>
      </c>
      <c r="T10375">
        <v>0</v>
      </c>
      <c r="U10375">
        <v>0</v>
      </c>
    </row>
    <row r="10376" spans="1:21" x14ac:dyDescent="0.25">
      <c r="A10376" t="s">
        <v>38806</v>
      </c>
      <c r="B10376">
        <v>1</v>
      </c>
      <c r="C10376" t="s">
        <v>78</v>
      </c>
      <c r="D10376" t="s">
        <v>103</v>
      </c>
      <c r="E10376" t="s">
        <v>38807</v>
      </c>
      <c r="F10376" t="s">
        <v>4991</v>
      </c>
      <c r="G10376" t="s">
        <v>71</v>
      </c>
      <c r="H10376" t="s">
        <v>129</v>
      </c>
      <c r="I10376" t="s">
        <v>22</v>
      </c>
      <c r="J10376" t="s">
        <v>141</v>
      </c>
      <c r="K10376" t="s">
        <v>38808</v>
      </c>
      <c r="L10376" t="s">
        <v>38809</v>
      </c>
      <c r="M10376">
        <v>3.6483333330000001</v>
      </c>
      <c r="N10376">
        <v>0</v>
      </c>
      <c r="O10376">
        <v>1</v>
      </c>
      <c r="P10376">
        <v>0</v>
      </c>
      <c r="Q10376">
        <v>0</v>
      </c>
      <c r="R10376">
        <v>0</v>
      </c>
      <c r="S10376">
        <v>3.648333</v>
      </c>
      <c r="T10376">
        <v>0</v>
      </c>
      <c r="U10376">
        <v>0</v>
      </c>
    </row>
    <row r="10377" spans="1:21" x14ac:dyDescent="0.25">
      <c r="A10377" t="s">
        <v>38810</v>
      </c>
      <c r="B10377">
        <v>1</v>
      </c>
      <c r="C10377" t="s">
        <v>78</v>
      </c>
      <c r="D10377" t="s">
        <v>93</v>
      </c>
      <c r="E10377" t="s">
        <v>38811</v>
      </c>
      <c r="F10377" t="s">
        <v>4991</v>
      </c>
      <c r="G10377" t="s">
        <v>71</v>
      </c>
      <c r="H10377" t="s">
        <v>129</v>
      </c>
      <c r="I10377" t="s">
        <v>22</v>
      </c>
      <c r="J10377" t="s">
        <v>141</v>
      </c>
      <c r="K10377" t="s">
        <v>38812</v>
      </c>
      <c r="L10377" t="s">
        <v>38813</v>
      </c>
      <c r="M10377">
        <v>1.1588888879999999</v>
      </c>
      <c r="N10377">
        <v>0</v>
      </c>
      <c r="O10377">
        <v>0</v>
      </c>
      <c r="P10377">
        <v>0</v>
      </c>
      <c r="Q10377">
        <v>1</v>
      </c>
      <c r="R10377">
        <v>0</v>
      </c>
      <c r="S10377">
        <v>0</v>
      </c>
      <c r="T10377">
        <v>0</v>
      </c>
      <c r="U10377">
        <v>1.1588890000000001</v>
      </c>
    </row>
    <row r="10378" spans="1:21" x14ac:dyDescent="0.25">
      <c r="A10378" t="s">
        <v>38814</v>
      </c>
      <c r="B10378">
        <v>1</v>
      </c>
      <c r="C10378" t="s">
        <v>78</v>
      </c>
      <c r="D10378" t="s">
        <v>92</v>
      </c>
      <c r="E10378" t="s">
        <v>32565</v>
      </c>
      <c r="F10378" t="s">
        <v>5029</v>
      </c>
      <c r="G10378" t="s">
        <v>71</v>
      </c>
      <c r="H10378" t="s">
        <v>129</v>
      </c>
      <c r="I10378" t="s">
        <v>22</v>
      </c>
      <c r="J10378" t="s">
        <v>141</v>
      </c>
      <c r="K10378" t="s">
        <v>38815</v>
      </c>
      <c r="L10378" t="s">
        <v>38816</v>
      </c>
      <c r="M10378">
        <v>2.7508333330000001</v>
      </c>
      <c r="N10378">
        <v>0</v>
      </c>
      <c r="O10378">
        <v>0</v>
      </c>
      <c r="P10378">
        <v>0</v>
      </c>
      <c r="Q10378">
        <v>9</v>
      </c>
      <c r="R10378">
        <v>0</v>
      </c>
      <c r="S10378">
        <v>0</v>
      </c>
      <c r="T10378">
        <v>0</v>
      </c>
      <c r="U10378">
        <v>24.7575</v>
      </c>
    </row>
    <row r="10379" spans="1:21" x14ac:dyDescent="0.25">
      <c r="A10379" t="s">
        <v>38817</v>
      </c>
      <c r="B10379">
        <v>1</v>
      </c>
      <c r="C10379" t="s">
        <v>78</v>
      </c>
      <c r="D10379" t="s">
        <v>92</v>
      </c>
      <c r="E10379" t="s">
        <v>38818</v>
      </c>
      <c r="F10379" t="s">
        <v>4986</v>
      </c>
      <c r="G10379" t="s">
        <v>71</v>
      </c>
      <c r="H10379" t="s">
        <v>129</v>
      </c>
      <c r="I10379" t="s">
        <v>22</v>
      </c>
      <c r="J10379" t="s">
        <v>141</v>
      </c>
      <c r="K10379" t="s">
        <v>38819</v>
      </c>
      <c r="L10379" t="s">
        <v>38820</v>
      </c>
      <c r="M10379">
        <v>1.7833333330000001</v>
      </c>
      <c r="N10379">
        <v>0</v>
      </c>
      <c r="O10379">
        <v>0</v>
      </c>
      <c r="P10379">
        <v>0</v>
      </c>
      <c r="Q10379">
        <v>6</v>
      </c>
      <c r="R10379">
        <v>0</v>
      </c>
      <c r="S10379">
        <v>0</v>
      </c>
      <c r="T10379">
        <v>0</v>
      </c>
      <c r="U10379">
        <v>10.7</v>
      </c>
    </row>
    <row r="10380" spans="1:21" x14ac:dyDescent="0.25">
      <c r="A10380" t="s">
        <v>38821</v>
      </c>
      <c r="B10380">
        <v>1</v>
      </c>
      <c r="C10380" t="s">
        <v>78</v>
      </c>
      <c r="D10380" t="s">
        <v>83</v>
      </c>
      <c r="E10380" t="s">
        <v>38822</v>
      </c>
      <c r="F10380" t="s">
        <v>5842</v>
      </c>
      <c r="G10380" t="s">
        <v>71</v>
      </c>
      <c r="H10380" t="s">
        <v>129</v>
      </c>
      <c r="I10380" t="s">
        <v>22</v>
      </c>
      <c r="J10380" t="s">
        <v>141</v>
      </c>
      <c r="K10380" t="s">
        <v>38823</v>
      </c>
      <c r="L10380" t="s">
        <v>38824</v>
      </c>
      <c r="M10380">
        <v>4.1158333330000003</v>
      </c>
      <c r="N10380">
        <v>0</v>
      </c>
      <c r="O10380">
        <v>76</v>
      </c>
      <c r="P10380">
        <v>0</v>
      </c>
      <c r="Q10380">
        <v>0</v>
      </c>
      <c r="R10380">
        <v>0</v>
      </c>
      <c r="S10380">
        <v>312.80333300000001</v>
      </c>
      <c r="T10380">
        <v>0</v>
      </c>
      <c r="U10380">
        <v>0</v>
      </c>
    </row>
    <row r="10381" spans="1:21" x14ac:dyDescent="0.25">
      <c r="A10381" t="s">
        <v>38825</v>
      </c>
      <c r="B10381">
        <v>1</v>
      </c>
      <c r="C10381" t="s">
        <v>78</v>
      </c>
      <c r="D10381" t="s">
        <v>106</v>
      </c>
      <c r="E10381" t="s">
        <v>38826</v>
      </c>
      <c r="F10381" t="s">
        <v>5070</v>
      </c>
      <c r="G10381" t="s">
        <v>71</v>
      </c>
      <c r="H10381" t="s">
        <v>129</v>
      </c>
      <c r="I10381" t="s">
        <v>22</v>
      </c>
      <c r="J10381" t="s">
        <v>141</v>
      </c>
      <c r="K10381" t="s">
        <v>38827</v>
      </c>
      <c r="L10381" t="s">
        <v>38828</v>
      </c>
      <c r="M10381">
        <v>31.520555555000001</v>
      </c>
      <c r="N10381">
        <v>0</v>
      </c>
      <c r="O10381">
        <v>1</v>
      </c>
      <c r="P10381">
        <v>0</v>
      </c>
      <c r="Q10381">
        <v>0</v>
      </c>
      <c r="R10381">
        <v>0</v>
      </c>
      <c r="S10381">
        <v>31.520555999999999</v>
      </c>
      <c r="T10381">
        <v>0</v>
      </c>
      <c r="U10381">
        <v>0</v>
      </c>
    </row>
    <row r="10382" spans="1:21" x14ac:dyDescent="0.25">
      <c r="A10382" t="s">
        <v>38829</v>
      </c>
      <c r="B10382">
        <v>1</v>
      </c>
      <c r="C10382" t="s">
        <v>78</v>
      </c>
      <c r="D10382" t="s">
        <v>106</v>
      </c>
      <c r="E10382" t="s">
        <v>38830</v>
      </c>
      <c r="F10382" t="s">
        <v>5417</v>
      </c>
      <c r="G10382" t="s">
        <v>71</v>
      </c>
      <c r="H10382" t="s">
        <v>129</v>
      </c>
      <c r="I10382" t="s">
        <v>22</v>
      </c>
      <c r="J10382" t="s">
        <v>141</v>
      </c>
      <c r="K10382" t="s">
        <v>38831</v>
      </c>
      <c r="L10382" t="s">
        <v>38832</v>
      </c>
      <c r="M10382">
        <v>1.255833333</v>
      </c>
      <c r="N10382">
        <v>0</v>
      </c>
      <c r="O10382">
        <v>1</v>
      </c>
      <c r="P10382">
        <v>0</v>
      </c>
      <c r="Q10382">
        <v>0</v>
      </c>
      <c r="R10382">
        <v>0</v>
      </c>
      <c r="S10382">
        <v>1.255833</v>
      </c>
      <c r="T10382">
        <v>0</v>
      </c>
      <c r="U10382">
        <v>0</v>
      </c>
    </row>
    <row r="10383" spans="1:21" x14ac:dyDescent="0.25">
      <c r="A10383" t="s">
        <v>38833</v>
      </c>
      <c r="B10383">
        <v>1</v>
      </c>
      <c r="C10383" t="s">
        <v>78</v>
      </c>
      <c r="D10383" t="s">
        <v>106</v>
      </c>
      <c r="E10383" t="s">
        <v>38834</v>
      </c>
      <c r="F10383" t="s">
        <v>5070</v>
      </c>
      <c r="G10383" t="s">
        <v>71</v>
      </c>
      <c r="H10383" t="s">
        <v>129</v>
      </c>
      <c r="I10383" t="s">
        <v>22</v>
      </c>
      <c r="J10383" t="s">
        <v>141</v>
      </c>
      <c r="K10383" t="s">
        <v>38835</v>
      </c>
      <c r="L10383" t="s">
        <v>38836</v>
      </c>
      <c r="M10383">
        <v>52.971666665999997</v>
      </c>
      <c r="N10383">
        <v>0</v>
      </c>
      <c r="O10383">
        <v>1</v>
      </c>
      <c r="P10383">
        <v>0</v>
      </c>
      <c r="Q10383">
        <v>0</v>
      </c>
      <c r="R10383">
        <v>0</v>
      </c>
      <c r="S10383">
        <v>52.971666999999997</v>
      </c>
      <c r="T10383">
        <v>0</v>
      </c>
      <c r="U10383">
        <v>0</v>
      </c>
    </row>
    <row r="10384" spans="1:21" x14ac:dyDescent="0.25">
      <c r="A10384" t="s">
        <v>38837</v>
      </c>
      <c r="B10384">
        <v>1</v>
      </c>
      <c r="C10384" t="s">
        <v>78</v>
      </c>
      <c r="D10384" t="s">
        <v>106</v>
      </c>
      <c r="E10384" t="s">
        <v>38838</v>
      </c>
      <c r="F10384" t="s">
        <v>163</v>
      </c>
      <c r="G10384" t="s">
        <v>71</v>
      </c>
      <c r="H10384" t="s">
        <v>129</v>
      </c>
      <c r="I10384" t="s">
        <v>22</v>
      </c>
      <c r="J10384" t="s">
        <v>130</v>
      </c>
      <c r="K10384" t="s">
        <v>38839</v>
      </c>
      <c r="L10384" t="s">
        <v>38840</v>
      </c>
      <c r="M10384">
        <v>0.84833333300000002</v>
      </c>
      <c r="N10384">
        <v>0</v>
      </c>
      <c r="O10384">
        <v>70</v>
      </c>
      <c r="P10384">
        <v>1</v>
      </c>
      <c r="Q10384">
        <v>4</v>
      </c>
      <c r="R10384">
        <v>0</v>
      </c>
      <c r="S10384">
        <v>59.383333</v>
      </c>
      <c r="T10384">
        <v>0.848333</v>
      </c>
      <c r="U10384">
        <v>3.3933330000000002</v>
      </c>
    </row>
    <row r="10385" spans="1:21" x14ac:dyDescent="0.25">
      <c r="A10385" t="s">
        <v>38841</v>
      </c>
      <c r="B10385">
        <v>1</v>
      </c>
      <c r="C10385" t="s">
        <v>78</v>
      </c>
      <c r="D10385" t="s">
        <v>106</v>
      </c>
      <c r="E10385" t="s">
        <v>38842</v>
      </c>
      <c r="F10385" t="s">
        <v>140</v>
      </c>
      <c r="G10385" t="s">
        <v>72</v>
      </c>
      <c r="H10385" t="s">
        <v>129</v>
      </c>
      <c r="I10385" t="s">
        <v>22</v>
      </c>
      <c r="J10385" t="s">
        <v>141</v>
      </c>
      <c r="K10385" t="s">
        <v>38843</v>
      </c>
      <c r="L10385" t="s">
        <v>38844</v>
      </c>
      <c r="M10385">
        <v>0.168055555</v>
      </c>
      <c r="N10385">
        <v>44</v>
      </c>
      <c r="O10385">
        <v>1695</v>
      </c>
      <c r="P10385">
        <v>0</v>
      </c>
      <c r="Q10385">
        <v>5</v>
      </c>
      <c r="R10385">
        <v>7.394444</v>
      </c>
      <c r="S10385">
        <v>284.85416600000002</v>
      </c>
      <c r="T10385">
        <v>0</v>
      </c>
      <c r="U10385">
        <v>0.84027799999999997</v>
      </c>
    </row>
    <row r="10386" spans="1:21" x14ac:dyDescent="0.25">
      <c r="A10386" t="s">
        <v>38845</v>
      </c>
      <c r="B10386">
        <v>1</v>
      </c>
      <c r="C10386" t="s">
        <v>78</v>
      </c>
      <c r="D10386" t="s">
        <v>106</v>
      </c>
      <c r="E10386" t="s">
        <v>38846</v>
      </c>
      <c r="F10386" t="s">
        <v>5012</v>
      </c>
      <c r="G10386" t="s">
        <v>72</v>
      </c>
      <c r="H10386" t="s">
        <v>129</v>
      </c>
      <c r="I10386" t="s">
        <v>22</v>
      </c>
      <c r="J10386" t="s">
        <v>141</v>
      </c>
      <c r="K10386" t="s">
        <v>38847</v>
      </c>
      <c r="L10386" t="s">
        <v>38848</v>
      </c>
      <c r="M10386">
        <v>1.1544444439999999</v>
      </c>
      <c r="N10386">
        <v>0</v>
      </c>
      <c r="O10386">
        <v>247</v>
      </c>
      <c r="P10386">
        <v>0</v>
      </c>
      <c r="Q10386">
        <v>0</v>
      </c>
      <c r="R10386">
        <v>0</v>
      </c>
      <c r="S10386">
        <v>285.14777800000002</v>
      </c>
      <c r="T10386">
        <v>0</v>
      </c>
      <c r="U10386">
        <v>0</v>
      </c>
    </row>
    <row r="10387" spans="1:21" x14ac:dyDescent="0.25">
      <c r="A10387" t="s">
        <v>38849</v>
      </c>
      <c r="B10387">
        <v>1</v>
      </c>
      <c r="C10387" t="s">
        <v>78</v>
      </c>
      <c r="D10387" t="s">
        <v>106</v>
      </c>
      <c r="E10387" t="s">
        <v>38850</v>
      </c>
      <c r="F10387" t="s">
        <v>5417</v>
      </c>
      <c r="G10387" t="s">
        <v>71</v>
      </c>
      <c r="H10387" t="s">
        <v>129</v>
      </c>
      <c r="I10387" t="s">
        <v>22</v>
      </c>
      <c r="J10387" t="s">
        <v>141</v>
      </c>
      <c r="K10387" t="s">
        <v>38851</v>
      </c>
      <c r="L10387" t="s">
        <v>38852</v>
      </c>
      <c r="M10387">
        <v>1.5125</v>
      </c>
      <c r="N10387">
        <v>0</v>
      </c>
      <c r="O10387">
        <v>1</v>
      </c>
      <c r="P10387">
        <v>0</v>
      </c>
      <c r="Q10387">
        <v>0</v>
      </c>
      <c r="R10387">
        <v>0</v>
      </c>
      <c r="S10387">
        <v>1.5125</v>
      </c>
      <c r="T10387">
        <v>0</v>
      </c>
      <c r="U10387">
        <v>0</v>
      </c>
    </row>
    <row r="10388" spans="1:21" x14ac:dyDescent="0.25">
      <c r="A10388" t="s">
        <v>38853</v>
      </c>
      <c r="B10388">
        <v>1</v>
      </c>
      <c r="C10388" t="s">
        <v>78</v>
      </c>
      <c r="D10388" t="s">
        <v>106</v>
      </c>
      <c r="E10388" t="s">
        <v>38854</v>
      </c>
      <c r="F10388" t="s">
        <v>5070</v>
      </c>
      <c r="G10388" t="s">
        <v>71</v>
      </c>
      <c r="H10388" t="s">
        <v>129</v>
      </c>
      <c r="I10388" t="s">
        <v>22</v>
      </c>
      <c r="J10388" t="s">
        <v>141</v>
      </c>
      <c r="K10388" t="s">
        <v>38855</v>
      </c>
      <c r="L10388" t="s">
        <v>38856</v>
      </c>
      <c r="M10388">
        <v>24.427499999999998</v>
      </c>
      <c r="N10388">
        <v>0</v>
      </c>
      <c r="O10388">
        <v>1</v>
      </c>
      <c r="P10388">
        <v>0</v>
      </c>
      <c r="Q10388">
        <v>0</v>
      </c>
      <c r="R10388">
        <v>0</v>
      </c>
      <c r="S10388">
        <v>24.427499999999998</v>
      </c>
      <c r="T10388">
        <v>0</v>
      </c>
      <c r="U10388">
        <v>0</v>
      </c>
    </row>
    <row r="10389" spans="1:21" x14ac:dyDescent="0.25">
      <c r="A10389" t="s">
        <v>38857</v>
      </c>
      <c r="B10389">
        <v>1</v>
      </c>
      <c r="C10389" t="s">
        <v>78</v>
      </c>
      <c r="D10389" t="s">
        <v>106</v>
      </c>
      <c r="E10389" t="s">
        <v>38858</v>
      </c>
      <c r="F10389" t="s">
        <v>5513</v>
      </c>
      <c r="G10389" t="s">
        <v>71</v>
      </c>
      <c r="H10389" t="s">
        <v>129</v>
      </c>
      <c r="I10389" t="s">
        <v>22</v>
      </c>
      <c r="J10389" t="s">
        <v>141</v>
      </c>
      <c r="K10389" t="s">
        <v>38859</v>
      </c>
      <c r="L10389" t="s">
        <v>38860</v>
      </c>
      <c r="M10389">
        <v>1.919444444</v>
      </c>
      <c r="N10389">
        <v>0</v>
      </c>
      <c r="O10389">
        <v>63</v>
      </c>
      <c r="P10389">
        <v>0</v>
      </c>
      <c r="Q10389">
        <v>1</v>
      </c>
      <c r="R10389">
        <v>0</v>
      </c>
      <c r="S10389">
        <v>120.925</v>
      </c>
      <c r="T10389">
        <v>0</v>
      </c>
      <c r="U10389">
        <v>1.9194439999999999</v>
      </c>
    </row>
    <row r="10390" spans="1:21" x14ac:dyDescent="0.25">
      <c r="A10390" t="s">
        <v>38861</v>
      </c>
      <c r="B10390">
        <v>1</v>
      </c>
      <c r="C10390" t="s">
        <v>78</v>
      </c>
      <c r="D10390" t="s">
        <v>106</v>
      </c>
      <c r="E10390" t="s">
        <v>34575</v>
      </c>
      <c r="F10390" t="s">
        <v>5070</v>
      </c>
      <c r="G10390" t="s">
        <v>71</v>
      </c>
      <c r="H10390" t="s">
        <v>129</v>
      </c>
      <c r="I10390" t="s">
        <v>22</v>
      </c>
      <c r="J10390" t="s">
        <v>141</v>
      </c>
      <c r="K10390" t="s">
        <v>38862</v>
      </c>
      <c r="L10390" t="s">
        <v>38863</v>
      </c>
      <c r="M10390">
        <v>2.250555555</v>
      </c>
      <c r="N10390">
        <v>0</v>
      </c>
      <c r="O10390">
        <v>1</v>
      </c>
      <c r="P10390">
        <v>0</v>
      </c>
      <c r="Q10390">
        <v>0</v>
      </c>
      <c r="R10390">
        <v>0</v>
      </c>
      <c r="S10390">
        <v>2.250556</v>
      </c>
      <c r="T10390">
        <v>0</v>
      </c>
      <c r="U10390">
        <v>0</v>
      </c>
    </row>
    <row r="10391" spans="1:21" x14ac:dyDescent="0.25">
      <c r="A10391" t="s">
        <v>38864</v>
      </c>
      <c r="B10391">
        <v>1</v>
      </c>
      <c r="C10391" t="s">
        <v>78</v>
      </c>
      <c r="D10391" t="s">
        <v>106</v>
      </c>
      <c r="E10391" t="s">
        <v>38865</v>
      </c>
      <c r="F10391" t="s">
        <v>128</v>
      </c>
      <c r="G10391" t="s">
        <v>72</v>
      </c>
      <c r="H10391" t="s">
        <v>129</v>
      </c>
      <c r="I10391" t="s">
        <v>22</v>
      </c>
      <c r="J10391" t="s">
        <v>130</v>
      </c>
      <c r="K10391" t="s">
        <v>38866</v>
      </c>
      <c r="L10391" t="s">
        <v>38867</v>
      </c>
      <c r="M10391">
        <v>0.54722222200000004</v>
      </c>
      <c r="N10391">
        <v>30</v>
      </c>
      <c r="O10391">
        <v>1943</v>
      </c>
      <c r="P10391">
        <v>0</v>
      </c>
      <c r="Q10391">
        <v>0</v>
      </c>
      <c r="R10391">
        <v>16.416667</v>
      </c>
      <c r="S10391">
        <v>1063.2527769999999</v>
      </c>
      <c r="T10391">
        <v>0</v>
      </c>
      <c r="U10391">
        <v>0</v>
      </c>
    </row>
    <row r="10392" spans="1:21" x14ac:dyDescent="0.25">
      <c r="A10392" t="s">
        <v>38868</v>
      </c>
      <c r="B10392">
        <v>1</v>
      </c>
      <c r="C10392" t="s">
        <v>78</v>
      </c>
      <c r="D10392" t="s">
        <v>106</v>
      </c>
      <c r="E10392" t="s">
        <v>38842</v>
      </c>
      <c r="F10392" t="s">
        <v>140</v>
      </c>
      <c r="G10392" t="s">
        <v>72</v>
      </c>
      <c r="H10392" t="s">
        <v>129</v>
      </c>
      <c r="I10392" t="s">
        <v>22</v>
      </c>
      <c r="J10392" t="s">
        <v>141</v>
      </c>
      <c r="K10392" t="s">
        <v>38869</v>
      </c>
      <c r="L10392" t="s">
        <v>38870</v>
      </c>
      <c r="M10392">
        <v>0.64055555500000005</v>
      </c>
      <c r="N10392">
        <v>2</v>
      </c>
      <c r="O10392">
        <v>51</v>
      </c>
      <c r="P10392">
        <v>0</v>
      </c>
      <c r="Q10392">
        <v>0</v>
      </c>
      <c r="R10392">
        <v>1.2811110000000001</v>
      </c>
      <c r="S10392">
        <v>32.668332999999997</v>
      </c>
      <c r="T10392">
        <v>0</v>
      </c>
      <c r="U10392">
        <v>0</v>
      </c>
    </row>
    <row r="10393" spans="1:21" x14ac:dyDescent="0.25">
      <c r="A10393" t="s">
        <v>38871</v>
      </c>
      <c r="B10393">
        <v>1</v>
      </c>
      <c r="C10393" t="s">
        <v>78</v>
      </c>
      <c r="D10393" t="s">
        <v>106</v>
      </c>
      <c r="E10393" t="s">
        <v>38872</v>
      </c>
      <c r="F10393" t="s">
        <v>5012</v>
      </c>
      <c r="G10393" t="s">
        <v>72</v>
      </c>
      <c r="H10393" t="s">
        <v>129</v>
      </c>
      <c r="I10393" t="s">
        <v>22</v>
      </c>
      <c r="J10393" t="s">
        <v>141</v>
      </c>
      <c r="K10393" t="s">
        <v>38873</v>
      </c>
      <c r="L10393" t="s">
        <v>38874</v>
      </c>
      <c r="M10393">
        <v>1.606666666</v>
      </c>
      <c r="N10393">
        <v>0</v>
      </c>
      <c r="O10393">
        <v>0</v>
      </c>
      <c r="P10393">
        <v>1</v>
      </c>
      <c r="Q10393">
        <v>0</v>
      </c>
      <c r="R10393">
        <v>0</v>
      </c>
      <c r="S10393">
        <v>0</v>
      </c>
      <c r="T10393">
        <v>1.6066670000000001</v>
      </c>
      <c r="U10393">
        <v>0</v>
      </c>
    </row>
    <row r="10394" spans="1:21" x14ac:dyDescent="0.25">
      <c r="A10394" t="s">
        <v>38875</v>
      </c>
      <c r="B10394">
        <v>1</v>
      </c>
      <c r="C10394" t="s">
        <v>78</v>
      </c>
      <c r="D10394" t="s">
        <v>106</v>
      </c>
      <c r="E10394" t="s">
        <v>38876</v>
      </c>
      <c r="F10394" t="s">
        <v>4991</v>
      </c>
      <c r="G10394" t="s">
        <v>71</v>
      </c>
      <c r="H10394" t="s">
        <v>129</v>
      </c>
      <c r="I10394" t="s">
        <v>22</v>
      </c>
      <c r="J10394" t="s">
        <v>141</v>
      </c>
      <c r="K10394" t="s">
        <v>38877</v>
      </c>
      <c r="L10394" t="s">
        <v>38878</v>
      </c>
      <c r="M10394">
        <v>3.5394444439999999</v>
      </c>
      <c r="N10394">
        <v>0</v>
      </c>
      <c r="O10394">
        <v>1</v>
      </c>
      <c r="P10394">
        <v>0</v>
      </c>
      <c r="Q10394">
        <v>0</v>
      </c>
      <c r="R10394">
        <v>0</v>
      </c>
      <c r="S10394">
        <v>3.539444</v>
      </c>
      <c r="T10394">
        <v>0</v>
      </c>
      <c r="U10394">
        <v>0</v>
      </c>
    </row>
    <row r="10395" spans="1:21" x14ac:dyDescent="0.25">
      <c r="A10395" t="s">
        <v>38879</v>
      </c>
      <c r="B10395">
        <v>1</v>
      </c>
      <c r="C10395" t="s">
        <v>78</v>
      </c>
      <c r="D10395" t="s">
        <v>106</v>
      </c>
      <c r="E10395" t="s">
        <v>38880</v>
      </c>
      <c r="F10395" t="s">
        <v>140</v>
      </c>
      <c r="G10395" t="s">
        <v>72</v>
      </c>
      <c r="H10395" t="s">
        <v>129</v>
      </c>
      <c r="I10395" t="s">
        <v>22</v>
      </c>
      <c r="J10395" t="s">
        <v>141</v>
      </c>
      <c r="K10395" t="s">
        <v>38881</v>
      </c>
      <c r="L10395" t="s">
        <v>38882</v>
      </c>
      <c r="M10395">
        <v>0.17749999999999999</v>
      </c>
      <c r="N10395">
        <v>33</v>
      </c>
      <c r="O10395">
        <v>1342</v>
      </c>
      <c r="P10395">
        <v>0</v>
      </c>
      <c r="Q10395">
        <v>5</v>
      </c>
      <c r="R10395">
        <v>5.8574999999999999</v>
      </c>
      <c r="S10395">
        <v>238.20500000000001</v>
      </c>
      <c r="T10395">
        <v>0</v>
      </c>
      <c r="U10395">
        <v>0.88749999999999996</v>
      </c>
    </row>
    <row r="10396" spans="1:21" x14ac:dyDescent="0.25">
      <c r="A10396" t="s">
        <v>38883</v>
      </c>
      <c r="B10396">
        <v>1</v>
      </c>
      <c r="C10396" t="s">
        <v>78</v>
      </c>
      <c r="D10396" t="s">
        <v>106</v>
      </c>
      <c r="E10396" t="s">
        <v>38884</v>
      </c>
      <c r="F10396" t="s">
        <v>5012</v>
      </c>
      <c r="G10396" t="s">
        <v>72</v>
      </c>
      <c r="H10396" t="s">
        <v>129</v>
      </c>
      <c r="I10396" t="s">
        <v>22</v>
      </c>
      <c r="J10396" t="s">
        <v>141</v>
      </c>
      <c r="K10396" t="s">
        <v>38885</v>
      </c>
      <c r="L10396" t="s">
        <v>38886</v>
      </c>
      <c r="M10396">
        <v>1.136666666</v>
      </c>
      <c r="N10396">
        <v>1</v>
      </c>
      <c r="O10396">
        <v>103</v>
      </c>
      <c r="P10396">
        <v>0</v>
      </c>
      <c r="Q10396">
        <v>2</v>
      </c>
      <c r="R10396">
        <v>1.1366670000000001</v>
      </c>
      <c r="S10396">
        <v>117.076667</v>
      </c>
      <c r="T10396">
        <v>0</v>
      </c>
      <c r="U10396">
        <v>2.273333</v>
      </c>
    </row>
    <row r="10397" spans="1:21" x14ac:dyDescent="0.25">
      <c r="A10397" t="s">
        <v>38887</v>
      </c>
      <c r="B10397">
        <v>1</v>
      </c>
      <c r="C10397" t="s">
        <v>78</v>
      </c>
      <c r="D10397" t="s">
        <v>106</v>
      </c>
      <c r="E10397" t="s">
        <v>38888</v>
      </c>
      <c r="F10397" t="s">
        <v>5012</v>
      </c>
      <c r="G10397" t="s">
        <v>72</v>
      </c>
      <c r="H10397" t="s">
        <v>129</v>
      </c>
      <c r="I10397" t="s">
        <v>22</v>
      </c>
      <c r="J10397" t="s">
        <v>141</v>
      </c>
      <c r="K10397" t="s">
        <v>38889</v>
      </c>
      <c r="L10397" t="s">
        <v>38890</v>
      </c>
      <c r="M10397">
        <v>1.493055555</v>
      </c>
      <c r="N10397">
        <v>0</v>
      </c>
      <c r="O10397">
        <v>0</v>
      </c>
      <c r="P10397">
        <v>11</v>
      </c>
      <c r="Q10397">
        <v>0</v>
      </c>
      <c r="R10397">
        <v>0</v>
      </c>
      <c r="S10397">
        <v>0</v>
      </c>
      <c r="T10397">
        <v>16.423611000000001</v>
      </c>
      <c r="U10397">
        <v>0</v>
      </c>
    </row>
    <row r="10398" spans="1:21" x14ac:dyDescent="0.25">
      <c r="A10398" t="s">
        <v>38891</v>
      </c>
      <c r="B10398">
        <v>1</v>
      </c>
      <c r="C10398" t="s">
        <v>78</v>
      </c>
      <c r="D10398" t="s">
        <v>106</v>
      </c>
      <c r="E10398" t="s">
        <v>38892</v>
      </c>
      <c r="F10398" t="s">
        <v>4991</v>
      </c>
      <c r="G10398" t="s">
        <v>71</v>
      </c>
      <c r="H10398" t="s">
        <v>129</v>
      </c>
      <c r="I10398" t="s">
        <v>22</v>
      </c>
      <c r="J10398" t="s">
        <v>141</v>
      </c>
      <c r="K10398" t="s">
        <v>38893</v>
      </c>
      <c r="L10398" t="s">
        <v>38894</v>
      </c>
      <c r="M10398">
        <v>2.0425</v>
      </c>
      <c r="N10398">
        <v>0</v>
      </c>
      <c r="O10398">
        <v>1</v>
      </c>
      <c r="P10398">
        <v>0</v>
      </c>
      <c r="Q10398">
        <v>0</v>
      </c>
      <c r="R10398">
        <v>0</v>
      </c>
      <c r="S10398">
        <v>2.0425</v>
      </c>
      <c r="T10398">
        <v>0</v>
      </c>
      <c r="U10398">
        <v>0</v>
      </c>
    </row>
    <row r="10399" spans="1:21" x14ac:dyDescent="0.25">
      <c r="A10399" t="s">
        <v>38895</v>
      </c>
      <c r="B10399">
        <v>1</v>
      </c>
      <c r="C10399" t="s">
        <v>78</v>
      </c>
      <c r="D10399" t="s">
        <v>106</v>
      </c>
      <c r="E10399" t="s">
        <v>38896</v>
      </c>
      <c r="F10399" t="s">
        <v>5012</v>
      </c>
      <c r="G10399" t="s">
        <v>72</v>
      </c>
      <c r="H10399" t="s">
        <v>129</v>
      </c>
      <c r="I10399" t="s">
        <v>22</v>
      </c>
      <c r="J10399" t="s">
        <v>141</v>
      </c>
      <c r="K10399" t="s">
        <v>38897</v>
      </c>
      <c r="L10399" t="s">
        <v>38898</v>
      </c>
      <c r="M10399">
        <v>1.6425000000000001</v>
      </c>
      <c r="N10399">
        <v>0</v>
      </c>
      <c r="O10399">
        <v>2</v>
      </c>
      <c r="P10399">
        <v>0</v>
      </c>
      <c r="Q10399">
        <v>0</v>
      </c>
      <c r="R10399">
        <v>0</v>
      </c>
      <c r="S10399">
        <v>3.2850000000000001</v>
      </c>
      <c r="T10399">
        <v>0</v>
      </c>
      <c r="U10399">
        <v>0</v>
      </c>
    </row>
    <row r="10400" spans="1:21" x14ac:dyDescent="0.25">
      <c r="A10400" t="s">
        <v>38899</v>
      </c>
      <c r="B10400">
        <v>1</v>
      </c>
      <c r="C10400" t="s">
        <v>78</v>
      </c>
      <c r="D10400" t="s">
        <v>106</v>
      </c>
      <c r="E10400" t="s">
        <v>38880</v>
      </c>
      <c r="F10400" t="s">
        <v>140</v>
      </c>
      <c r="G10400" t="s">
        <v>72</v>
      </c>
      <c r="H10400" t="s">
        <v>129</v>
      </c>
      <c r="I10400" t="s">
        <v>22</v>
      </c>
      <c r="J10400" t="s">
        <v>141</v>
      </c>
      <c r="K10400" t="s">
        <v>38900</v>
      </c>
      <c r="L10400" t="s">
        <v>38901</v>
      </c>
      <c r="M10400">
        <v>0.40861111100000003</v>
      </c>
      <c r="N10400">
        <v>33</v>
      </c>
      <c r="O10400">
        <v>1342</v>
      </c>
      <c r="P10400">
        <v>0</v>
      </c>
      <c r="Q10400">
        <v>5</v>
      </c>
      <c r="R10400">
        <v>13.484166999999999</v>
      </c>
      <c r="S10400">
        <v>548.35611100000006</v>
      </c>
      <c r="T10400">
        <v>0</v>
      </c>
      <c r="U10400">
        <v>2.043056</v>
      </c>
    </row>
    <row r="10401" spans="1:21" x14ac:dyDescent="0.25">
      <c r="A10401" t="s">
        <v>38902</v>
      </c>
      <c r="B10401">
        <v>1</v>
      </c>
      <c r="C10401" t="s">
        <v>78</v>
      </c>
      <c r="D10401" t="s">
        <v>106</v>
      </c>
      <c r="E10401" t="s">
        <v>38903</v>
      </c>
      <c r="F10401" t="s">
        <v>5012</v>
      </c>
      <c r="G10401" t="s">
        <v>72</v>
      </c>
      <c r="H10401" t="s">
        <v>129</v>
      </c>
      <c r="I10401" t="s">
        <v>22</v>
      </c>
      <c r="J10401" t="s">
        <v>141</v>
      </c>
      <c r="K10401" t="s">
        <v>38904</v>
      </c>
      <c r="L10401" t="s">
        <v>38905</v>
      </c>
      <c r="M10401">
        <v>1.102777777</v>
      </c>
      <c r="N10401">
        <v>0</v>
      </c>
      <c r="O10401">
        <v>255</v>
      </c>
      <c r="P10401">
        <v>4</v>
      </c>
      <c r="Q10401">
        <v>14</v>
      </c>
      <c r="R10401">
        <v>0</v>
      </c>
      <c r="S10401">
        <v>281.20833299999998</v>
      </c>
      <c r="T10401">
        <v>4.411111</v>
      </c>
      <c r="U10401">
        <v>15.438889</v>
      </c>
    </row>
    <row r="10402" spans="1:21" x14ac:dyDescent="0.25">
      <c r="A10402" t="s">
        <v>38906</v>
      </c>
      <c r="B10402">
        <v>1</v>
      </c>
      <c r="C10402" t="s">
        <v>78</v>
      </c>
      <c r="D10402" t="s">
        <v>106</v>
      </c>
      <c r="E10402" t="s">
        <v>38907</v>
      </c>
      <c r="F10402" t="s">
        <v>2199</v>
      </c>
      <c r="G10402" t="s">
        <v>71</v>
      </c>
      <c r="H10402" t="s">
        <v>129</v>
      </c>
      <c r="I10402" t="s">
        <v>22</v>
      </c>
      <c r="J10402" t="s">
        <v>141</v>
      </c>
      <c r="K10402" t="s">
        <v>38908</v>
      </c>
      <c r="L10402" t="s">
        <v>38909</v>
      </c>
      <c r="M10402">
        <v>1.1469444440000001</v>
      </c>
      <c r="N10402">
        <v>0</v>
      </c>
      <c r="O10402">
        <v>1</v>
      </c>
      <c r="P10402">
        <v>0</v>
      </c>
      <c r="Q10402">
        <v>0</v>
      </c>
      <c r="R10402">
        <v>0</v>
      </c>
      <c r="S10402">
        <v>1.146944</v>
      </c>
      <c r="T10402">
        <v>0</v>
      </c>
      <c r="U10402">
        <v>0</v>
      </c>
    </row>
    <row r="10403" spans="1:21" x14ac:dyDescent="0.25">
      <c r="A10403" t="s">
        <v>38910</v>
      </c>
      <c r="B10403">
        <v>1</v>
      </c>
      <c r="C10403" t="s">
        <v>78</v>
      </c>
      <c r="D10403" t="s">
        <v>106</v>
      </c>
      <c r="E10403" t="s">
        <v>38911</v>
      </c>
      <c r="F10403" t="s">
        <v>5748</v>
      </c>
      <c r="G10403" t="s">
        <v>71</v>
      </c>
      <c r="H10403" t="s">
        <v>129</v>
      </c>
      <c r="I10403" t="s">
        <v>22</v>
      </c>
      <c r="J10403" t="s">
        <v>141</v>
      </c>
      <c r="K10403" t="s">
        <v>38912</v>
      </c>
      <c r="L10403" t="s">
        <v>38913</v>
      </c>
      <c r="M10403">
        <v>0.65777777699999995</v>
      </c>
      <c r="N10403">
        <v>0</v>
      </c>
      <c r="O10403">
        <v>53</v>
      </c>
      <c r="P10403">
        <v>0</v>
      </c>
      <c r="Q10403">
        <v>0</v>
      </c>
      <c r="R10403">
        <v>0</v>
      </c>
      <c r="S10403">
        <v>34.862222000000003</v>
      </c>
      <c r="T10403">
        <v>0</v>
      </c>
      <c r="U10403">
        <v>0</v>
      </c>
    </row>
    <row r="10404" spans="1:21" x14ac:dyDescent="0.25">
      <c r="A10404" t="s">
        <v>38914</v>
      </c>
      <c r="B10404">
        <v>1</v>
      </c>
      <c r="C10404" t="s">
        <v>78</v>
      </c>
      <c r="D10404" t="s">
        <v>106</v>
      </c>
      <c r="E10404" t="s">
        <v>38915</v>
      </c>
      <c r="F10404" t="s">
        <v>5070</v>
      </c>
      <c r="G10404" t="s">
        <v>71</v>
      </c>
      <c r="H10404" t="s">
        <v>129</v>
      </c>
      <c r="I10404" t="s">
        <v>22</v>
      </c>
      <c r="J10404" t="s">
        <v>141</v>
      </c>
      <c r="K10404" t="s">
        <v>38916</v>
      </c>
      <c r="L10404" t="s">
        <v>38917</v>
      </c>
      <c r="M10404">
        <v>5.386111111</v>
      </c>
      <c r="N10404">
        <v>0</v>
      </c>
      <c r="O10404">
        <v>1</v>
      </c>
      <c r="P10404">
        <v>0</v>
      </c>
      <c r="Q10404">
        <v>0</v>
      </c>
      <c r="R10404">
        <v>0</v>
      </c>
      <c r="S10404">
        <v>5.3861109999999996</v>
      </c>
      <c r="T10404">
        <v>0</v>
      </c>
      <c r="U10404">
        <v>0</v>
      </c>
    </row>
    <row r="10405" spans="1:21" x14ac:dyDescent="0.25">
      <c r="A10405" t="s">
        <v>38918</v>
      </c>
      <c r="B10405">
        <v>1</v>
      </c>
      <c r="C10405" t="s">
        <v>78</v>
      </c>
      <c r="D10405" t="s">
        <v>106</v>
      </c>
      <c r="E10405" t="s">
        <v>38842</v>
      </c>
      <c r="F10405" t="s">
        <v>140</v>
      </c>
      <c r="G10405" t="s">
        <v>72</v>
      </c>
      <c r="H10405" t="s">
        <v>129</v>
      </c>
      <c r="I10405" t="s">
        <v>22</v>
      </c>
      <c r="J10405" t="s">
        <v>141</v>
      </c>
      <c r="K10405" t="s">
        <v>38919</v>
      </c>
      <c r="L10405" t="s">
        <v>38920</v>
      </c>
      <c r="M10405">
        <v>0.586388888</v>
      </c>
      <c r="N10405">
        <v>44</v>
      </c>
      <c r="O10405">
        <v>1695</v>
      </c>
      <c r="P10405">
        <v>0</v>
      </c>
      <c r="Q10405">
        <v>5</v>
      </c>
      <c r="R10405">
        <v>25.801110999999999</v>
      </c>
      <c r="S10405">
        <v>993.92916500000001</v>
      </c>
      <c r="T10405">
        <v>0</v>
      </c>
      <c r="U10405">
        <v>2.9319440000000001</v>
      </c>
    </row>
    <row r="10406" spans="1:21" x14ac:dyDescent="0.25">
      <c r="A10406" t="s">
        <v>38921</v>
      </c>
      <c r="B10406">
        <v>1</v>
      </c>
      <c r="C10406" t="s">
        <v>78</v>
      </c>
      <c r="D10406" t="s">
        <v>106</v>
      </c>
      <c r="E10406" t="s">
        <v>38922</v>
      </c>
      <c r="F10406" t="s">
        <v>5070</v>
      </c>
      <c r="G10406" t="s">
        <v>71</v>
      </c>
      <c r="H10406" t="s">
        <v>129</v>
      </c>
      <c r="I10406" t="s">
        <v>22</v>
      </c>
      <c r="J10406" t="s">
        <v>141</v>
      </c>
      <c r="K10406" t="s">
        <v>38923</v>
      </c>
      <c r="L10406" t="s">
        <v>38924</v>
      </c>
      <c r="M10406">
        <v>25.776944444000002</v>
      </c>
      <c r="N10406">
        <v>0</v>
      </c>
      <c r="O10406">
        <v>1</v>
      </c>
      <c r="P10406">
        <v>0</v>
      </c>
      <c r="Q10406">
        <v>0</v>
      </c>
      <c r="R10406">
        <v>0</v>
      </c>
      <c r="S10406">
        <v>25.776944</v>
      </c>
      <c r="T10406">
        <v>0</v>
      </c>
      <c r="U10406">
        <v>0</v>
      </c>
    </row>
    <row r="10407" spans="1:21" x14ac:dyDescent="0.25">
      <c r="A10407" t="s">
        <v>38925</v>
      </c>
      <c r="B10407">
        <v>1</v>
      </c>
      <c r="C10407" t="s">
        <v>78</v>
      </c>
      <c r="D10407" t="s">
        <v>106</v>
      </c>
      <c r="E10407" t="s">
        <v>38926</v>
      </c>
      <c r="F10407" t="s">
        <v>5070</v>
      </c>
      <c r="G10407" t="s">
        <v>71</v>
      </c>
      <c r="H10407" t="s">
        <v>129</v>
      </c>
      <c r="I10407" t="s">
        <v>22</v>
      </c>
      <c r="J10407" t="s">
        <v>141</v>
      </c>
      <c r="K10407" t="s">
        <v>38927</v>
      </c>
      <c r="L10407" t="s">
        <v>38928</v>
      </c>
      <c r="M10407">
        <v>2.3686111109999999</v>
      </c>
      <c r="N10407">
        <v>0</v>
      </c>
      <c r="O10407">
        <v>1</v>
      </c>
      <c r="P10407">
        <v>0</v>
      </c>
      <c r="Q10407">
        <v>0</v>
      </c>
      <c r="R10407">
        <v>0</v>
      </c>
      <c r="S10407">
        <v>2.368611</v>
      </c>
      <c r="T10407">
        <v>0</v>
      </c>
      <c r="U10407">
        <v>0</v>
      </c>
    </row>
    <row r="10408" spans="1:21" x14ac:dyDescent="0.25">
      <c r="A10408" t="s">
        <v>38929</v>
      </c>
      <c r="B10408">
        <v>1</v>
      </c>
      <c r="C10408" t="s">
        <v>78</v>
      </c>
      <c r="D10408" t="s">
        <v>106</v>
      </c>
      <c r="E10408" t="s">
        <v>38930</v>
      </c>
      <c r="F10408" t="s">
        <v>4991</v>
      </c>
      <c r="G10408" t="s">
        <v>71</v>
      </c>
      <c r="H10408" t="s">
        <v>129</v>
      </c>
      <c r="I10408" t="s">
        <v>22</v>
      </c>
      <c r="J10408" t="s">
        <v>141</v>
      </c>
      <c r="K10408" t="s">
        <v>38931</v>
      </c>
      <c r="L10408" t="s">
        <v>38932</v>
      </c>
      <c r="M10408">
        <v>1.474722222</v>
      </c>
      <c r="N10408">
        <v>0</v>
      </c>
      <c r="O10408">
        <v>1</v>
      </c>
      <c r="P10408">
        <v>0</v>
      </c>
      <c r="Q10408">
        <v>0</v>
      </c>
      <c r="R10408">
        <v>0</v>
      </c>
      <c r="S10408">
        <v>1.4747220000000001</v>
      </c>
      <c r="T10408">
        <v>0</v>
      </c>
      <c r="U10408">
        <v>0</v>
      </c>
    </row>
    <row r="10409" spans="1:21" x14ac:dyDescent="0.25">
      <c r="A10409" t="s">
        <v>38933</v>
      </c>
      <c r="B10409">
        <v>1</v>
      </c>
      <c r="C10409" t="s">
        <v>78</v>
      </c>
      <c r="D10409" t="s">
        <v>106</v>
      </c>
      <c r="E10409" t="s">
        <v>38934</v>
      </c>
      <c r="F10409" t="s">
        <v>5417</v>
      </c>
      <c r="G10409" t="s">
        <v>71</v>
      </c>
      <c r="H10409" t="s">
        <v>129</v>
      </c>
      <c r="I10409" t="s">
        <v>22</v>
      </c>
      <c r="J10409" t="s">
        <v>141</v>
      </c>
      <c r="K10409" t="s">
        <v>38935</v>
      </c>
      <c r="L10409" t="s">
        <v>38936</v>
      </c>
      <c r="M10409">
        <v>1.7863888880000001</v>
      </c>
      <c r="N10409">
        <v>0</v>
      </c>
      <c r="O10409">
        <v>1</v>
      </c>
      <c r="P10409">
        <v>0</v>
      </c>
      <c r="Q10409">
        <v>0</v>
      </c>
      <c r="R10409">
        <v>0</v>
      </c>
      <c r="S10409">
        <v>1.786389</v>
      </c>
      <c r="T10409">
        <v>0</v>
      </c>
      <c r="U10409">
        <v>0</v>
      </c>
    </row>
    <row r="10410" spans="1:21" x14ac:dyDescent="0.25">
      <c r="A10410" t="s">
        <v>38937</v>
      </c>
      <c r="B10410">
        <v>1</v>
      </c>
      <c r="C10410" t="s">
        <v>78</v>
      </c>
      <c r="D10410" t="s">
        <v>106</v>
      </c>
      <c r="E10410" t="s">
        <v>38842</v>
      </c>
      <c r="F10410" t="s">
        <v>177</v>
      </c>
      <c r="G10410" t="s">
        <v>72</v>
      </c>
      <c r="H10410" t="s">
        <v>129</v>
      </c>
      <c r="I10410" t="s">
        <v>22</v>
      </c>
      <c r="J10410" t="s">
        <v>130</v>
      </c>
      <c r="K10410" t="s">
        <v>38938</v>
      </c>
      <c r="L10410" t="s">
        <v>38939</v>
      </c>
      <c r="M10410">
        <v>5.7980555550000004</v>
      </c>
      <c r="N10410">
        <v>44</v>
      </c>
      <c r="O10410">
        <v>1695</v>
      </c>
      <c r="P10410">
        <v>0</v>
      </c>
      <c r="Q10410">
        <v>5</v>
      </c>
      <c r="R10410">
        <v>255.11444399999999</v>
      </c>
      <c r="S10410">
        <v>9827.7041659999995</v>
      </c>
      <c r="T10410">
        <v>0</v>
      </c>
      <c r="U10410">
        <v>28.990278</v>
      </c>
    </row>
    <row r="10411" spans="1:21" x14ac:dyDescent="0.25">
      <c r="A10411" t="s">
        <v>38940</v>
      </c>
      <c r="B10411">
        <v>1</v>
      </c>
      <c r="C10411" t="s">
        <v>78</v>
      </c>
      <c r="D10411" t="s">
        <v>106</v>
      </c>
      <c r="E10411" t="s">
        <v>34579</v>
      </c>
      <c r="F10411" t="s">
        <v>140</v>
      </c>
      <c r="G10411" t="s">
        <v>72</v>
      </c>
      <c r="H10411" t="s">
        <v>129</v>
      </c>
      <c r="I10411" t="s">
        <v>22</v>
      </c>
      <c r="J10411" t="s">
        <v>141</v>
      </c>
      <c r="K10411" t="s">
        <v>38941</v>
      </c>
      <c r="L10411" t="s">
        <v>38942</v>
      </c>
      <c r="M10411">
        <v>0.11027777699999999</v>
      </c>
      <c r="N10411">
        <v>3</v>
      </c>
      <c r="O10411">
        <v>1150</v>
      </c>
      <c r="P10411">
        <v>19</v>
      </c>
      <c r="Q10411">
        <v>306</v>
      </c>
      <c r="R10411">
        <v>0.33083299999999999</v>
      </c>
      <c r="S10411">
        <v>126.819444</v>
      </c>
      <c r="T10411">
        <v>2.095278</v>
      </c>
      <c r="U10411">
        <v>33.744999999999997</v>
      </c>
    </row>
    <row r="10412" spans="1:21" x14ac:dyDescent="0.25">
      <c r="A10412" t="s">
        <v>38943</v>
      </c>
      <c r="B10412">
        <v>1</v>
      </c>
      <c r="C10412" t="s">
        <v>78</v>
      </c>
      <c r="D10412" t="s">
        <v>106</v>
      </c>
      <c r="E10412" t="s">
        <v>38944</v>
      </c>
      <c r="F10412" t="s">
        <v>5012</v>
      </c>
      <c r="G10412" t="s">
        <v>72</v>
      </c>
      <c r="H10412" t="s">
        <v>129</v>
      </c>
      <c r="I10412" t="s">
        <v>22</v>
      </c>
      <c r="J10412" t="s">
        <v>141</v>
      </c>
      <c r="K10412" t="s">
        <v>38945</v>
      </c>
      <c r="L10412" t="s">
        <v>38946</v>
      </c>
      <c r="M10412">
        <v>1.7124999999999999</v>
      </c>
      <c r="N10412">
        <v>1</v>
      </c>
      <c r="O10412">
        <v>82</v>
      </c>
      <c r="P10412">
        <v>0</v>
      </c>
      <c r="Q10412">
        <v>0</v>
      </c>
      <c r="R10412">
        <v>1.7124999999999999</v>
      </c>
      <c r="S10412">
        <v>140.42500000000001</v>
      </c>
      <c r="T10412">
        <v>0</v>
      </c>
      <c r="U10412">
        <v>0</v>
      </c>
    </row>
    <row r="10413" spans="1:21" x14ac:dyDescent="0.25">
      <c r="A10413" t="s">
        <v>38947</v>
      </c>
      <c r="B10413">
        <v>1</v>
      </c>
      <c r="C10413" t="s">
        <v>78</v>
      </c>
      <c r="D10413" t="s">
        <v>106</v>
      </c>
      <c r="E10413" t="s">
        <v>38948</v>
      </c>
      <c r="F10413" t="s">
        <v>128</v>
      </c>
      <c r="G10413" t="s">
        <v>72</v>
      </c>
      <c r="H10413" t="s">
        <v>129</v>
      </c>
      <c r="I10413" t="s">
        <v>22</v>
      </c>
      <c r="J10413" t="s">
        <v>130</v>
      </c>
      <c r="K10413" t="s">
        <v>38949</v>
      </c>
      <c r="L10413" t="s">
        <v>38950</v>
      </c>
      <c r="M10413">
        <v>6.4937405549999996</v>
      </c>
      <c r="N10413">
        <v>2</v>
      </c>
      <c r="O10413">
        <v>0</v>
      </c>
      <c r="P10413">
        <v>0</v>
      </c>
      <c r="Q10413">
        <v>0</v>
      </c>
      <c r="R10413">
        <v>12.987481000000001</v>
      </c>
      <c r="S10413">
        <v>0</v>
      </c>
      <c r="T10413">
        <v>0</v>
      </c>
      <c r="U10413">
        <v>0</v>
      </c>
    </row>
    <row r="10414" spans="1:21" x14ac:dyDescent="0.25">
      <c r="A10414" t="s">
        <v>38951</v>
      </c>
      <c r="B10414">
        <v>1</v>
      </c>
      <c r="C10414" t="s">
        <v>78</v>
      </c>
      <c r="D10414" t="s">
        <v>106</v>
      </c>
      <c r="E10414" t="s">
        <v>38952</v>
      </c>
      <c r="F10414" t="s">
        <v>128</v>
      </c>
      <c r="G10414" t="s">
        <v>72</v>
      </c>
      <c r="H10414" t="s">
        <v>129</v>
      </c>
      <c r="I10414" t="s">
        <v>22</v>
      </c>
      <c r="J10414" t="s">
        <v>130</v>
      </c>
      <c r="K10414" t="s">
        <v>38953</v>
      </c>
      <c r="L10414" t="s">
        <v>38954</v>
      </c>
      <c r="M10414">
        <v>6.2315972220000004</v>
      </c>
      <c r="N10414">
        <v>10</v>
      </c>
      <c r="O10414">
        <v>899</v>
      </c>
      <c r="P10414">
        <v>0</v>
      </c>
      <c r="Q10414">
        <v>0</v>
      </c>
      <c r="R10414">
        <v>62.315972000000002</v>
      </c>
      <c r="S10414">
        <v>5602.205903</v>
      </c>
      <c r="T10414">
        <v>0</v>
      </c>
      <c r="U10414">
        <v>0</v>
      </c>
    </row>
    <row r="10415" spans="1:21" x14ac:dyDescent="0.25">
      <c r="A10415" t="s">
        <v>38955</v>
      </c>
      <c r="B10415">
        <v>1</v>
      </c>
      <c r="C10415" t="s">
        <v>79</v>
      </c>
      <c r="D10415" t="s">
        <v>123</v>
      </c>
      <c r="E10415" t="s">
        <v>38956</v>
      </c>
      <c r="F10415" t="s">
        <v>128</v>
      </c>
      <c r="G10415" t="s">
        <v>72</v>
      </c>
      <c r="H10415" t="s">
        <v>129</v>
      </c>
      <c r="I10415" t="s">
        <v>22</v>
      </c>
      <c r="J10415" t="s">
        <v>130</v>
      </c>
      <c r="K10415" t="s">
        <v>38957</v>
      </c>
      <c r="L10415" t="s">
        <v>38958</v>
      </c>
      <c r="M10415">
        <v>1.630391666</v>
      </c>
      <c r="N10415">
        <v>0</v>
      </c>
      <c r="O10415">
        <v>0</v>
      </c>
      <c r="P10415">
        <v>1</v>
      </c>
      <c r="Q10415">
        <v>6</v>
      </c>
      <c r="R10415">
        <v>0</v>
      </c>
      <c r="S10415">
        <v>0</v>
      </c>
      <c r="T10415">
        <v>1.6303920000000001</v>
      </c>
      <c r="U10415">
        <v>9.7823499999999992</v>
      </c>
    </row>
    <row r="10416" spans="1:21" x14ac:dyDescent="0.25">
      <c r="A10416" t="s">
        <v>38959</v>
      </c>
      <c r="B10416">
        <v>1</v>
      </c>
      <c r="C10416" t="s">
        <v>79</v>
      </c>
      <c r="D10416" t="s">
        <v>123</v>
      </c>
      <c r="E10416" t="s">
        <v>38960</v>
      </c>
      <c r="F10416" t="s">
        <v>177</v>
      </c>
      <c r="G10416" t="s">
        <v>71</v>
      </c>
      <c r="H10416" t="s">
        <v>129</v>
      </c>
      <c r="I10416" t="s">
        <v>22</v>
      </c>
      <c r="J10416" t="s">
        <v>130</v>
      </c>
      <c r="K10416" t="s">
        <v>38961</v>
      </c>
      <c r="L10416" t="s">
        <v>38962</v>
      </c>
      <c r="M10416">
        <v>6.065098055</v>
      </c>
      <c r="N10416">
        <v>0</v>
      </c>
      <c r="O10416">
        <v>0</v>
      </c>
      <c r="P10416">
        <v>0</v>
      </c>
      <c r="Q10416">
        <v>22</v>
      </c>
      <c r="R10416">
        <v>0</v>
      </c>
      <c r="S10416">
        <v>0</v>
      </c>
      <c r="T10416">
        <v>0</v>
      </c>
      <c r="U10416">
        <v>133.43215699999999</v>
      </c>
    </row>
    <row r="10417" spans="1:21" x14ac:dyDescent="0.25">
      <c r="A10417" t="s">
        <v>38963</v>
      </c>
      <c r="B10417">
        <v>1</v>
      </c>
      <c r="C10417" t="s">
        <v>79</v>
      </c>
      <c r="D10417" t="s">
        <v>123</v>
      </c>
      <c r="E10417" t="s">
        <v>38964</v>
      </c>
      <c r="F10417" t="s">
        <v>4986</v>
      </c>
      <c r="G10417" t="s">
        <v>71</v>
      </c>
      <c r="H10417" t="s">
        <v>129</v>
      </c>
      <c r="I10417" t="s">
        <v>22</v>
      </c>
      <c r="J10417" t="s">
        <v>141</v>
      </c>
      <c r="K10417" t="s">
        <v>38965</v>
      </c>
      <c r="L10417" t="s">
        <v>38966</v>
      </c>
      <c r="M10417">
        <v>2.025833333</v>
      </c>
      <c r="N10417">
        <v>0</v>
      </c>
      <c r="O10417">
        <v>0</v>
      </c>
      <c r="P10417">
        <v>0</v>
      </c>
      <c r="Q10417">
        <v>3</v>
      </c>
      <c r="R10417">
        <v>0</v>
      </c>
      <c r="S10417">
        <v>0</v>
      </c>
      <c r="T10417">
        <v>0</v>
      </c>
      <c r="U10417">
        <v>6.0774999999999997</v>
      </c>
    </row>
    <row r="10418" spans="1:21" x14ac:dyDescent="0.25">
      <c r="A10418" t="s">
        <v>38967</v>
      </c>
      <c r="B10418">
        <v>1</v>
      </c>
      <c r="C10418" t="s">
        <v>79</v>
      </c>
      <c r="D10418" t="s">
        <v>115</v>
      </c>
      <c r="E10418" t="s">
        <v>38968</v>
      </c>
      <c r="F10418" t="s">
        <v>5012</v>
      </c>
      <c r="G10418" t="s">
        <v>72</v>
      </c>
      <c r="H10418" t="s">
        <v>129</v>
      </c>
      <c r="I10418" t="s">
        <v>22</v>
      </c>
      <c r="J10418" t="s">
        <v>141</v>
      </c>
      <c r="K10418" t="s">
        <v>38969</v>
      </c>
      <c r="L10418" t="s">
        <v>38970</v>
      </c>
      <c r="M10418">
        <v>0.80416666599999997</v>
      </c>
      <c r="N10418">
        <v>0</v>
      </c>
      <c r="O10418">
        <v>0</v>
      </c>
      <c r="P10418">
        <v>7</v>
      </c>
      <c r="Q10418">
        <v>0</v>
      </c>
      <c r="R10418">
        <v>0</v>
      </c>
      <c r="S10418">
        <v>0</v>
      </c>
      <c r="T10418">
        <v>5.6291669999999998</v>
      </c>
      <c r="U10418">
        <v>0</v>
      </c>
    </row>
    <row r="10419" spans="1:21" x14ac:dyDescent="0.25">
      <c r="A10419" t="s">
        <v>38971</v>
      </c>
      <c r="B10419">
        <v>1</v>
      </c>
      <c r="C10419" t="s">
        <v>79</v>
      </c>
      <c r="D10419" t="s">
        <v>115</v>
      </c>
      <c r="E10419" t="s">
        <v>38972</v>
      </c>
      <c r="F10419" t="s">
        <v>5012</v>
      </c>
      <c r="G10419" t="s">
        <v>72</v>
      </c>
      <c r="H10419" t="s">
        <v>129</v>
      </c>
      <c r="I10419" t="s">
        <v>22</v>
      </c>
      <c r="J10419" t="s">
        <v>141</v>
      </c>
      <c r="K10419" t="s">
        <v>38973</v>
      </c>
      <c r="L10419" t="s">
        <v>38974</v>
      </c>
      <c r="M10419">
        <v>2.3966666659999998</v>
      </c>
      <c r="N10419">
        <v>0</v>
      </c>
      <c r="O10419">
        <v>0</v>
      </c>
      <c r="P10419">
        <v>0</v>
      </c>
      <c r="Q10419">
        <v>1</v>
      </c>
      <c r="R10419">
        <v>0</v>
      </c>
      <c r="S10419">
        <v>0</v>
      </c>
      <c r="T10419">
        <v>0</v>
      </c>
      <c r="U10419">
        <v>2.3966669999999999</v>
      </c>
    </row>
    <row r="10420" spans="1:21" x14ac:dyDescent="0.25">
      <c r="A10420" t="s">
        <v>38975</v>
      </c>
      <c r="B10420">
        <v>1</v>
      </c>
      <c r="C10420" t="s">
        <v>79</v>
      </c>
      <c r="D10420" t="s">
        <v>115</v>
      </c>
      <c r="E10420" t="s">
        <v>38976</v>
      </c>
      <c r="F10420" t="s">
        <v>4991</v>
      </c>
      <c r="G10420" t="s">
        <v>71</v>
      </c>
      <c r="H10420" t="s">
        <v>129</v>
      </c>
      <c r="I10420" t="s">
        <v>22</v>
      </c>
      <c r="J10420" t="s">
        <v>141</v>
      </c>
      <c r="K10420" t="s">
        <v>38977</v>
      </c>
      <c r="L10420" t="s">
        <v>38978</v>
      </c>
      <c r="M10420">
        <v>0.95305555500000005</v>
      </c>
      <c r="N10420">
        <v>0</v>
      </c>
      <c r="O10420">
        <v>0</v>
      </c>
      <c r="P10420">
        <v>0</v>
      </c>
      <c r="Q10420">
        <v>1</v>
      </c>
      <c r="R10420">
        <v>0</v>
      </c>
      <c r="S10420">
        <v>0</v>
      </c>
      <c r="T10420">
        <v>0</v>
      </c>
      <c r="U10420">
        <v>0.95305600000000001</v>
      </c>
    </row>
    <row r="10421" spans="1:21" x14ac:dyDescent="0.25">
      <c r="A10421" t="s">
        <v>38979</v>
      </c>
      <c r="B10421">
        <v>1</v>
      </c>
      <c r="C10421" t="s">
        <v>79</v>
      </c>
      <c r="D10421" t="s">
        <v>115</v>
      </c>
      <c r="E10421" t="s">
        <v>38980</v>
      </c>
      <c r="F10421" t="s">
        <v>5012</v>
      </c>
      <c r="G10421" t="s">
        <v>72</v>
      </c>
      <c r="H10421" t="s">
        <v>129</v>
      </c>
      <c r="I10421" t="s">
        <v>22</v>
      </c>
      <c r="J10421" t="s">
        <v>141</v>
      </c>
      <c r="K10421" t="s">
        <v>38981</v>
      </c>
      <c r="L10421" t="s">
        <v>38982</v>
      </c>
      <c r="M10421">
        <v>1.196111111</v>
      </c>
      <c r="N10421">
        <v>0</v>
      </c>
      <c r="O10421">
        <v>0</v>
      </c>
      <c r="P10421">
        <v>0</v>
      </c>
      <c r="Q10421">
        <v>6</v>
      </c>
      <c r="R10421">
        <v>0</v>
      </c>
      <c r="S10421">
        <v>0</v>
      </c>
      <c r="T10421">
        <v>0</v>
      </c>
      <c r="U10421">
        <v>7.1766670000000001</v>
      </c>
    </row>
    <row r="10422" spans="1:21" x14ac:dyDescent="0.25">
      <c r="A10422" t="s">
        <v>38983</v>
      </c>
      <c r="B10422">
        <v>1</v>
      </c>
      <c r="C10422" t="s">
        <v>79</v>
      </c>
      <c r="D10422" t="s">
        <v>115</v>
      </c>
      <c r="E10422" t="s">
        <v>38984</v>
      </c>
      <c r="F10422" t="s">
        <v>5012</v>
      </c>
      <c r="G10422" t="s">
        <v>72</v>
      </c>
      <c r="H10422" t="s">
        <v>129</v>
      </c>
      <c r="I10422" t="s">
        <v>22</v>
      </c>
      <c r="J10422" t="s">
        <v>141</v>
      </c>
      <c r="K10422" t="s">
        <v>38985</v>
      </c>
      <c r="L10422" t="s">
        <v>38986</v>
      </c>
      <c r="M10422">
        <v>2.3827777769999998</v>
      </c>
      <c r="N10422">
        <v>0</v>
      </c>
      <c r="O10422">
        <v>0</v>
      </c>
      <c r="P10422">
        <v>5</v>
      </c>
      <c r="Q10422">
        <v>6</v>
      </c>
      <c r="R10422">
        <v>0</v>
      </c>
      <c r="S10422">
        <v>0</v>
      </c>
      <c r="T10422">
        <v>11.913888999999999</v>
      </c>
      <c r="U10422">
        <v>14.296666999999999</v>
      </c>
    </row>
    <row r="10423" spans="1:21" x14ac:dyDescent="0.25">
      <c r="A10423" t="s">
        <v>38987</v>
      </c>
      <c r="B10423">
        <v>1</v>
      </c>
      <c r="C10423" t="s">
        <v>79</v>
      </c>
      <c r="D10423" t="s">
        <v>115</v>
      </c>
      <c r="E10423" t="s">
        <v>25021</v>
      </c>
      <c r="F10423" t="s">
        <v>5012</v>
      </c>
      <c r="G10423" t="s">
        <v>72</v>
      </c>
      <c r="H10423" t="s">
        <v>129</v>
      </c>
      <c r="I10423" t="s">
        <v>22</v>
      </c>
      <c r="J10423" t="s">
        <v>141</v>
      </c>
      <c r="K10423" t="s">
        <v>38988</v>
      </c>
      <c r="L10423" t="s">
        <v>38989</v>
      </c>
      <c r="M10423">
        <v>1.369444444</v>
      </c>
      <c r="N10423">
        <v>0</v>
      </c>
      <c r="O10423">
        <v>0</v>
      </c>
      <c r="P10423">
        <v>4</v>
      </c>
      <c r="Q10423">
        <v>2</v>
      </c>
      <c r="R10423">
        <v>0</v>
      </c>
      <c r="S10423">
        <v>0</v>
      </c>
      <c r="T10423">
        <v>5.4777779999999998</v>
      </c>
      <c r="U10423">
        <v>2.7388889999999999</v>
      </c>
    </row>
    <row r="10424" spans="1:21" x14ac:dyDescent="0.25">
      <c r="A10424" t="s">
        <v>38990</v>
      </c>
      <c r="B10424">
        <v>1</v>
      </c>
      <c r="C10424" t="s">
        <v>79</v>
      </c>
      <c r="D10424" t="s">
        <v>115</v>
      </c>
      <c r="E10424" t="s">
        <v>38991</v>
      </c>
      <c r="F10424" t="s">
        <v>140</v>
      </c>
      <c r="G10424" t="s">
        <v>72</v>
      </c>
      <c r="H10424" t="s">
        <v>129</v>
      </c>
      <c r="I10424" t="s">
        <v>22</v>
      </c>
      <c r="J10424" t="s">
        <v>141</v>
      </c>
      <c r="K10424" t="s">
        <v>38992</v>
      </c>
      <c r="L10424" t="s">
        <v>38993</v>
      </c>
      <c r="M10424">
        <v>1.145277777</v>
      </c>
      <c r="N10424">
        <v>7</v>
      </c>
      <c r="O10424">
        <v>0</v>
      </c>
      <c r="P10424">
        <v>39</v>
      </c>
      <c r="Q10424">
        <v>9</v>
      </c>
      <c r="R10424">
        <v>8.0169440000000005</v>
      </c>
      <c r="S10424">
        <v>0</v>
      </c>
      <c r="T10424">
        <v>44.665832999999999</v>
      </c>
      <c r="U10424">
        <v>10.307499999999999</v>
      </c>
    </row>
    <row r="10425" spans="1:21" x14ac:dyDescent="0.25">
      <c r="A10425" t="s">
        <v>38994</v>
      </c>
      <c r="B10425">
        <v>1</v>
      </c>
      <c r="C10425" t="s">
        <v>79</v>
      </c>
      <c r="D10425" t="s">
        <v>115</v>
      </c>
      <c r="E10425" t="s">
        <v>38995</v>
      </c>
      <c r="F10425" t="s">
        <v>4991</v>
      </c>
      <c r="G10425" t="s">
        <v>71</v>
      </c>
      <c r="H10425" t="s">
        <v>129</v>
      </c>
      <c r="I10425" t="s">
        <v>22</v>
      </c>
      <c r="J10425" t="s">
        <v>141</v>
      </c>
      <c r="K10425" t="s">
        <v>38996</v>
      </c>
      <c r="L10425" t="s">
        <v>38997</v>
      </c>
      <c r="M10425">
        <v>1.3774999999999999</v>
      </c>
      <c r="N10425">
        <v>0</v>
      </c>
      <c r="O10425">
        <v>1</v>
      </c>
      <c r="P10425">
        <v>0</v>
      </c>
      <c r="Q10425">
        <v>0</v>
      </c>
      <c r="R10425">
        <v>0</v>
      </c>
      <c r="S10425">
        <v>1.3774999999999999</v>
      </c>
      <c r="T10425">
        <v>0</v>
      </c>
      <c r="U10425">
        <v>0</v>
      </c>
    </row>
    <row r="10426" spans="1:21" x14ac:dyDescent="0.25">
      <c r="A10426" t="s">
        <v>38998</v>
      </c>
      <c r="B10426">
        <v>1</v>
      </c>
      <c r="C10426" t="s">
        <v>79</v>
      </c>
      <c r="D10426" t="s">
        <v>111</v>
      </c>
      <c r="E10426" t="s">
        <v>38999</v>
      </c>
      <c r="F10426" t="s">
        <v>128</v>
      </c>
      <c r="G10426" t="s">
        <v>72</v>
      </c>
      <c r="H10426" t="s">
        <v>129</v>
      </c>
      <c r="I10426" t="s">
        <v>22</v>
      </c>
      <c r="J10426" t="s">
        <v>130</v>
      </c>
      <c r="K10426" t="s">
        <v>39000</v>
      </c>
      <c r="L10426" t="s">
        <v>39001</v>
      </c>
      <c r="M10426">
        <v>2.8178527770000001</v>
      </c>
      <c r="N10426">
        <v>0</v>
      </c>
      <c r="O10426">
        <v>0</v>
      </c>
      <c r="P10426">
        <v>2</v>
      </c>
      <c r="Q10426">
        <v>68</v>
      </c>
      <c r="R10426">
        <v>0</v>
      </c>
      <c r="S10426">
        <v>0</v>
      </c>
      <c r="T10426">
        <v>5.6357059999999999</v>
      </c>
      <c r="U10426">
        <v>191.613989</v>
      </c>
    </row>
    <row r="10427" spans="1:21" x14ac:dyDescent="0.25">
      <c r="A10427" t="s">
        <v>39002</v>
      </c>
      <c r="B10427">
        <v>1</v>
      </c>
      <c r="C10427" t="s">
        <v>78</v>
      </c>
      <c r="D10427" t="s">
        <v>99</v>
      </c>
      <c r="E10427" t="s">
        <v>39003</v>
      </c>
      <c r="F10427" t="s">
        <v>4991</v>
      </c>
      <c r="G10427" t="s">
        <v>71</v>
      </c>
      <c r="H10427" t="s">
        <v>129</v>
      </c>
      <c r="I10427" t="s">
        <v>22</v>
      </c>
      <c r="J10427" t="s">
        <v>141</v>
      </c>
      <c r="K10427" t="s">
        <v>39004</v>
      </c>
      <c r="L10427" t="s">
        <v>39005</v>
      </c>
      <c r="M10427">
        <v>95.144722221999999</v>
      </c>
      <c r="N10427">
        <v>0</v>
      </c>
      <c r="O10427">
        <v>1</v>
      </c>
      <c r="P10427">
        <v>0</v>
      </c>
      <c r="Q10427">
        <v>0</v>
      </c>
      <c r="R10427">
        <v>0</v>
      </c>
      <c r="S10427">
        <v>95.144722000000002</v>
      </c>
      <c r="T10427">
        <v>0</v>
      </c>
      <c r="U10427">
        <v>0</v>
      </c>
    </row>
    <row r="10428" spans="1:21" x14ac:dyDescent="0.25">
      <c r="A10428" t="s">
        <v>39006</v>
      </c>
      <c r="B10428">
        <v>1</v>
      </c>
      <c r="C10428" t="s">
        <v>78</v>
      </c>
      <c r="D10428" t="s">
        <v>97</v>
      </c>
      <c r="E10428" t="s">
        <v>39007</v>
      </c>
      <c r="F10428" t="s">
        <v>5748</v>
      </c>
      <c r="G10428" t="s">
        <v>71</v>
      </c>
      <c r="H10428" t="s">
        <v>129</v>
      </c>
      <c r="I10428" t="s">
        <v>22</v>
      </c>
      <c r="J10428" t="s">
        <v>141</v>
      </c>
      <c r="K10428" t="s">
        <v>39008</v>
      </c>
      <c r="L10428" t="s">
        <v>39009</v>
      </c>
      <c r="M10428">
        <v>1.0816666660000001</v>
      </c>
      <c r="N10428">
        <v>0</v>
      </c>
      <c r="O10428">
        <v>0</v>
      </c>
      <c r="P10428">
        <v>0</v>
      </c>
      <c r="Q10428">
        <v>28</v>
      </c>
      <c r="R10428">
        <v>0</v>
      </c>
      <c r="S10428">
        <v>0</v>
      </c>
      <c r="T10428">
        <v>0</v>
      </c>
      <c r="U10428">
        <v>30.286667000000001</v>
      </c>
    </row>
    <row r="10429" spans="1:21" x14ac:dyDescent="0.25">
      <c r="A10429" t="s">
        <v>39010</v>
      </c>
      <c r="B10429">
        <v>1</v>
      </c>
      <c r="C10429" t="s">
        <v>78</v>
      </c>
      <c r="D10429" t="s">
        <v>97</v>
      </c>
      <c r="E10429" t="s">
        <v>39011</v>
      </c>
      <c r="F10429" t="s">
        <v>4991</v>
      </c>
      <c r="G10429" t="s">
        <v>71</v>
      </c>
      <c r="H10429" t="s">
        <v>129</v>
      </c>
      <c r="I10429" t="s">
        <v>22</v>
      </c>
      <c r="J10429" t="s">
        <v>141</v>
      </c>
      <c r="K10429" t="s">
        <v>39012</v>
      </c>
      <c r="L10429" t="s">
        <v>39013</v>
      </c>
      <c r="M10429">
        <v>5.0708333330000004</v>
      </c>
      <c r="N10429">
        <v>0</v>
      </c>
      <c r="O10429">
        <v>0</v>
      </c>
      <c r="P10429">
        <v>0</v>
      </c>
      <c r="Q10429">
        <v>1</v>
      </c>
      <c r="R10429">
        <v>0</v>
      </c>
      <c r="S10429">
        <v>0</v>
      </c>
      <c r="T10429">
        <v>0</v>
      </c>
      <c r="U10429">
        <v>5.0708330000000004</v>
      </c>
    </row>
    <row r="10430" spans="1:21" x14ac:dyDescent="0.25">
      <c r="A10430" t="s">
        <v>39014</v>
      </c>
      <c r="B10430">
        <v>1</v>
      </c>
      <c r="C10430" t="s">
        <v>78</v>
      </c>
      <c r="D10430" t="s">
        <v>97</v>
      </c>
      <c r="E10430" t="s">
        <v>39015</v>
      </c>
      <c r="F10430" t="s">
        <v>4991</v>
      </c>
      <c r="G10430" t="s">
        <v>71</v>
      </c>
      <c r="H10430" t="s">
        <v>129</v>
      </c>
      <c r="I10430" t="s">
        <v>22</v>
      </c>
      <c r="J10430" t="s">
        <v>141</v>
      </c>
      <c r="K10430" t="s">
        <v>39016</v>
      </c>
      <c r="L10430" t="s">
        <v>39017</v>
      </c>
      <c r="M10430">
        <v>3.0177777770000001</v>
      </c>
      <c r="N10430">
        <v>0</v>
      </c>
      <c r="O10430">
        <v>0</v>
      </c>
      <c r="P10430">
        <v>0</v>
      </c>
      <c r="Q10430">
        <v>1</v>
      </c>
      <c r="R10430">
        <v>0</v>
      </c>
      <c r="S10430">
        <v>0</v>
      </c>
      <c r="T10430">
        <v>0</v>
      </c>
      <c r="U10430">
        <v>3.0177779999999998</v>
      </c>
    </row>
    <row r="10431" spans="1:21" x14ac:dyDescent="0.25">
      <c r="A10431" t="s">
        <v>39018</v>
      </c>
      <c r="B10431">
        <v>1</v>
      </c>
      <c r="C10431" t="s">
        <v>78</v>
      </c>
      <c r="D10431" t="s">
        <v>97</v>
      </c>
      <c r="E10431" t="s">
        <v>39007</v>
      </c>
      <c r="F10431" t="s">
        <v>128</v>
      </c>
      <c r="G10431" t="s">
        <v>71</v>
      </c>
      <c r="H10431" t="s">
        <v>129</v>
      </c>
      <c r="I10431" t="s">
        <v>22</v>
      </c>
      <c r="J10431" t="s">
        <v>130</v>
      </c>
      <c r="K10431" t="s">
        <v>39019</v>
      </c>
      <c r="L10431" t="s">
        <v>39020</v>
      </c>
      <c r="M10431">
        <v>6.6110758330000001</v>
      </c>
      <c r="N10431">
        <v>0</v>
      </c>
      <c r="O10431">
        <v>0</v>
      </c>
      <c r="P10431">
        <v>0</v>
      </c>
      <c r="Q10431">
        <v>28</v>
      </c>
      <c r="R10431">
        <v>0</v>
      </c>
      <c r="S10431">
        <v>0</v>
      </c>
      <c r="T10431">
        <v>0</v>
      </c>
      <c r="U10431">
        <v>185.11012299999999</v>
      </c>
    </row>
    <row r="10432" spans="1:21" x14ac:dyDescent="0.25">
      <c r="A10432" t="s">
        <v>39021</v>
      </c>
      <c r="B10432">
        <v>1</v>
      </c>
      <c r="C10432" t="s">
        <v>78</v>
      </c>
      <c r="D10432" t="s">
        <v>97</v>
      </c>
      <c r="E10432" t="s">
        <v>39022</v>
      </c>
      <c r="F10432" t="s">
        <v>4986</v>
      </c>
      <c r="G10432" t="s">
        <v>71</v>
      </c>
      <c r="H10432" t="s">
        <v>129</v>
      </c>
      <c r="I10432" t="s">
        <v>22</v>
      </c>
      <c r="J10432" t="s">
        <v>141</v>
      </c>
      <c r="K10432" t="s">
        <v>39023</v>
      </c>
      <c r="L10432" t="s">
        <v>39024</v>
      </c>
      <c r="M10432">
        <v>6.3919444439999999</v>
      </c>
      <c r="N10432">
        <v>0</v>
      </c>
      <c r="O10432">
        <v>0</v>
      </c>
      <c r="P10432">
        <v>0</v>
      </c>
      <c r="Q10432">
        <v>16</v>
      </c>
      <c r="R10432">
        <v>0</v>
      </c>
      <c r="S10432">
        <v>0</v>
      </c>
      <c r="T10432">
        <v>0</v>
      </c>
      <c r="U10432">
        <v>102.271111</v>
      </c>
    </row>
    <row r="10433" spans="1:21" x14ac:dyDescent="0.25">
      <c r="A10433" t="s">
        <v>39025</v>
      </c>
      <c r="B10433">
        <v>1</v>
      </c>
      <c r="C10433" t="s">
        <v>78</v>
      </c>
      <c r="D10433" t="s">
        <v>97</v>
      </c>
      <c r="E10433" t="s">
        <v>39026</v>
      </c>
      <c r="F10433" t="s">
        <v>6823</v>
      </c>
      <c r="G10433" t="s">
        <v>71</v>
      </c>
      <c r="H10433" t="s">
        <v>129</v>
      </c>
      <c r="I10433" t="s">
        <v>22</v>
      </c>
      <c r="J10433" t="s">
        <v>141</v>
      </c>
      <c r="K10433" t="s">
        <v>39027</v>
      </c>
      <c r="L10433" t="s">
        <v>39028</v>
      </c>
      <c r="M10433">
        <v>8.1869444439999999</v>
      </c>
      <c r="N10433">
        <v>0</v>
      </c>
      <c r="O10433">
        <v>0</v>
      </c>
      <c r="P10433">
        <v>0</v>
      </c>
      <c r="Q10433">
        <v>12</v>
      </c>
      <c r="R10433">
        <v>0</v>
      </c>
      <c r="S10433">
        <v>0</v>
      </c>
      <c r="T10433">
        <v>0</v>
      </c>
      <c r="U10433">
        <v>98.243333000000007</v>
      </c>
    </row>
    <row r="10434" spans="1:21" x14ac:dyDescent="0.25">
      <c r="A10434" t="s">
        <v>39029</v>
      </c>
      <c r="B10434">
        <v>1</v>
      </c>
      <c r="C10434" t="s">
        <v>78</v>
      </c>
      <c r="D10434" t="s">
        <v>97</v>
      </c>
      <c r="E10434" t="s">
        <v>39030</v>
      </c>
      <c r="F10434" t="s">
        <v>4991</v>
      </c>
      <c r="G10434" t="s">
        <v>71</v>
      </c>
      <c r="H10434" t="s">
        <v>129</v>
      </c>
      <c r="I10434" t="s">
        <v>22</v>
      </c>
      <c r="J10434" t="s">
        <v>141</v>
      </c>
      <c r="K10434" t="s">
        <v>39031</v>
      </c>
      <c r="L10434" t="s">
        <v>39032</v>
      </c>
      <c r="M10434">
        <v>9.7152777770000007</v>
      </c>
      <c r="N10434">
        <v>0</v>
      </c>
      <c r="O10434">
        <v>0</v>
      </c>
      <c r="P10434">
        <v>0</v>
      </c>
      <c r="Q10434">
        <v>1</v>
      </c>
      <c r="R10434">
        <v>0</v>
      </c>
      <c r="S10434">
        <v>0</v>
      </c>
      <c r="T10434">
        <v>0</v>
      </c>
      <c r="U10434">
        <v>9.7152779999999996</v>
      </c>
    </row>
    <row r="10435" spans="1:21" x14ac:dyDescent="0.25">
      <c r="A10435" t="s">
        <v>39033</v>
      </c>
      <c r="B10435">
        <v>1</v>
      </c>
      <c r="C10435" t="s">
        <v>79</v>
      </c>
      <c r="D10435" t="s">
        <v>112</v>
      </c>
      <c r="E10435" t="s">
        <v>39034</v>
      </c>
      <c r="F10435" t="s">
        <v>5012</v>
      </c>
      <c r="G10435" t="s">
        <v>72</v>
      </c>
      <c r="H10435" t="s">
        <v>129</v>
      </c>
      <c r="I10435" t="s">
        <v>22</v>
      </c>
      <c r="J10435" t="s">
        <v>141</v>
      </c>
      <c r="K10435" t="s">
        <v>39035</v>
      </c>
      <c r="L10435" t="s">
        <v>39036</v>
      </c>
      <c r="M10435">
        <v>1.568333333</v>
      </c>
      <c r="N10435">
        <v>0</v>
      </c>
      <c r="O10435">
        <v>0</v>
      </c>
      <c r="P10435">
        <v>3</v>
      </c>
      <c r="Q10435">
        <v>0</v>
      </c>
      <c r="R10435">
        <v>0</v>
      </c>
      <c r="S10435">
        <v>0</v>
      </c>
      <c r="T10435">
        <v>4.7050000000000001</v>
      </c>
      <c r="U10435">
        <v>0</v>
      </c>
    </row>
    <row r="10436" spans="1:21" x14ac:dyDescent="0.25">
      <c r="A10436" t="s">
        <v>39037</v>
      </c>
      <c r="B10436">
        <v>1</v>
      </c>
      <c r="C10436" t="s">
        <v>78</v>
      </c>
      <c r="D10436" t="s">
        <v>95</v>
      </c>
      <c r="E10436" t="s">
        <v>39038</v>
      </c>
      <c r="F10436" t="s">
        <v>5070</v>
      </c>
      <c r="G10436" t="s">
        <v>71</v>
      </c>
      <c r="H10436" t="s">
        <v>129</v>
      </c>
      <c r="I10436" t="s">
        <v>22</v>
      </c>
      <c r="J10436" t="s">
        <v>141</v>
      </c>
      <c r="K10436" t="s">
        <v>39039</v>
      </c>
      <c r="L10436" t="s">
        <v>39040</v>
      </c>
      <c r="M10436">
        <v>0.84944444399999997</v>
      </c>
      <c r="N10436">
        <v>0</v>
      </c>
      <c r="O10436">
        <v>1</v>
      </c>
      <c r="P10436">
        <v>0</v>
      </c>
      <c r="Q10436">
        <v>0</v>
      </c>
      <c r="R10436">
        <v>0</v>
      </c>
      <c r="S10436">
        <v>0.84944399999999998</v>
      </c>
      <c r="T10436">
        <v>0</v>
      </c>
      <c r="U10436">
        <v>0</v>
      </c>
    </row>
    <row r="10437" spans="1:21" x14ac:dyDescent="0.25">
      <c r="A10437" t="s">
        <v>39041</v>
      </c>
      <c r="B10437">
        <v>1</v>
      </c>
      <c r="C10437" t="s">
        <v>78</v>
      </c>
      <c r="D10437" t="s">
        <v>95</v>
      </c>
      <c r="E10437" t="s">
        <v>39042</v>
      </c>
      <c r="F10437" t="s">
        <v>5070</v>
      </c>
      <c r="G10437" t="s">
        <v>71</v>
      </c>
      <c r="H10437" t="s">
        <v>129</v>
      </c>
      <c r="I10437" t="s">
        <v>22</v>
      </c>
      <c r="J10437" t="s">
        <v>141</v>
      </c>
      <c r="K10437" t="s">
        <v>39043</v>
      </c>
      <c r="L10437" t="s">
        <v>39044</v>
      </c>
      <c r="M10437">
        <v>1.465833333</v>
      </c>
      <c r="N10437">
        <v>1</v>
      </c>
      <c r="O10437">
        <v>0</v>
      </c>
      <c r="P10437">
        <v>0</v>
      </c>
      <c r="Q10437">
        <v>0</v>
      </c>
      <c r="R10437">
        <v>1.4658329999999999</v>
      </c>
      <c r="S10437">
        <v>0</v>
      </c>
      <c r="T10437">
        <v>0</v>
      </c>
      <c r="U10437">
        <v>0</v>
      </c>
    </row>
    <row r="10438" spans="1:21" x14ac:dyDescent="0.25">
      <c r="A10438" t="s">
        <v>39045</v>
      </c>
      <c r="B10438">
        <v>1</v>
      </c>
      <c r="C10438" t="s">
        <v>78</v>
      </c>
      <c r="D10438" t="s">
        <v>93</v>
      </c>
      <c r="E10438" t="s">
        <v>39046</v>
      </c>
      <c r="F10438" t="s">
        <v>5012</v>
      </c>
      <c r="G10438" t="s">
        <v>72</v>
      </c>
      <c r="H10438" t="s">
        <v>129</v>
      </c>
      <c r="I10438" t="s">
        <v>22</v>
      </c>
      <c r="J10438" t="s">
        <v>141</v>
      </c>
      <c r="K10438" t="s">
        <v>39047</v>
      </c>
      <c r="L10438" t="s">
        <v>39048</v>
      </c>
      <c r="M10438">
        <v>0.67638888799999997</v>
      </c>
      <c r="N10438">
        <v>14</v>
      </c>
      <c r="O10438">
        <v>0</v>
      </c>
      <c r="P10438">
        <v>7</v>
      </c>
      <c r="Q10438">
        <v>160</v>
      </c>
      <c r="R10438">
        <v>9.4694439999999993</v>
      </c>
      <c r="S10438">
        <v>0</v>
      </c>
      <c r="T10438">
        <v>4.7347219999999997</v>
      </c>
      <c r="U10438">
        <v>108.222222</v>
      </c>
    </row>
    <row r="10439" spans="1:21" x14ac:dyDescent="0.25">
      <c r="A10439" t="s">
        <v>39049</v>
      </c>
      <c r="B10439">
        <v>1</v>
      </c>
      <c r="C10439" t="s">
        <v>78</v>
      </c>
      <c r="D10439" t="s">
        <v>81</v>
      </c>
      <c r="E10439" t="s">
        <v>39050</v>
      </c>
      <c r="F10439" t="s">
        <v>4991</v>
      </c>
      <c r="G10439" t="s">
        <v>71</v>
      </c>
      <c r="H10439" t="s">
        <v>129</v>
      </c>
      <c r="I10439" t="s">
        <v>22</v>
      </c>
      <c r="J10439" t="s">
        <v>141</v>
      </c>
      <c r="K10439" t="s">
        <v>39051</v>
      </c>
      <c r="L10439" t="s">
        <v>39052</v>
      </c>
      <c r="M10439">
        <v>1.2752777769999999</v>
      </c>
      <c r="N10439">
        <v>0</v>
      </c>
      <c r="O10439">
        <v>1</v>
      </c>
      <c r="P10439">
        <v>0</v>
      </c>
      <c r="Q10439">
        <v>0</v>
      </c>
      <c r="R10439">
        <v>0</v>
      </c>
      <c r="S10439">
        <v>1.2752779999999999</v>
      </c>
      <c r="T10439">
        <v>0</v>
      </c>
      <c r="U10439">
        <v>0</v>
      </c>
    </row>
    <row r="10440" spans="1:21" x14ac:dyDescent="0.25">
      <c r="A10440" t="s">
        <v>39053</v>
      </c>
      <c r="B10440">
        <v>1</v>
      </c>
      <c r="C10440" t="s">
        <v>78</v>
      </c>
      <c r="D10440" t="s">
        <v>96</v>
      </c>
      <c r="E10440" t="s">
        <v>39054</v>
      </c>
      <c r="F10440" t="s">
        <v>4991</v>
      </c>
      <c r="G10440" t="s">
        <v>71</v>
      </c>
      <c r="H10440" t="s">
        <v>129</v>
      </c>
      <c r="I10440" t="s">
        <v>22</v>
      </c>
      <c r="J10440" t="s">
        <v>141</v>
      </c>
      <c r="K10440" t="s">
        <v>39055</v>
      </c>
      <c r="L10440" t="s">
        <v>39056</v>
      </c>
      <c r="M10440">
        <v>0.68305555500000004</v>
      </c>
      <c r="N10440">
        <v>0</v>
      </c>
      <c r="O10440">
        <v>1</v>
      </c>
      <c r="P10440">
        <v>0</v>
      </c>
      <c r="Q10440">
        <v>0</v>
      </c>
      <c r="R10440">
        <v>0</v>
      </c>
      <c r="S10440">
        <v>0.683056</v>
      </c>
      <c r="T10440">
        <v>0</v>
      </c>
      <c r="U10440">
        <v>0</v>
      </c>
    </row>
    <row r="10441" spans="1:21" x14ac:dyDescent="0.25">
      <c r="A10441" t="s">
        <v>39057</v>
      </c>
      <c r="B10441">
        <v>1</v>
      </c>
      <c r="C10441" t="s">
        <v>78</v>
      </c>
      <c r="D10441" t="s">
        <v>103</v>
      </c>
      <c r="E10441" t="s">
        <v>39058</v>
      </c>
      <c r="F10441" t="s">
        <v>3423</v>
      </c>
      <c r="G10441" t="s">
        <v>72</v>
      </c>
      <c r="H10441" t="s">
        <v>129</v>
      </c>
      <c r="I10441" t="s">
        <v>22</v>
      </c>
      <c r="J10441" t="s">
        <v>141</v>
      </c>
      <c r="K10441" t="s">
        <v>39059</v>
      </c>
      <c r="L10441" t="s">
        <v>39060</v>
      </c>
      <c r="M10441">
        <v>0.92138888799999996</v>
      </c>
      <c r="N10441">
        <v>0</v>
      </c>
      <c r="O10441">
        <v>1</v>
      </c>
      <c r="P10441">
        <v>0</v>
      </c>
      <c r="Q10441">
        <v>66</v>
      </c>
      <c r="R10441">
        <v>0</v>
      </c>
      <c r="S10441">
        <v>0.92138900000000001</v>
      </c>
      <c r="T10441">
        <v>0</v>
      </c>
      <c r="U10441">
        <v>60.811667</v>
      </c>
    </row>
    <row r="10442" spans="1:21" x14ac:dyDescent="0.25">
      <c r="A10442" t="s">
        <v>39061</v>
      </c>
      <c r="B10442">
        <v>1</v>
      </c>
      <c r="C10442" t="s">
        <v>79</v>
      </c>
      <c r="D10442" t="s">
        <v>124</v>
      </c>
      <c r="E10442" t="s">
        <v>3605</v>
      </c>
      <c r="F10442" t="s">
        <v>140</v>
      </c>
      <c r="G10442" t="s">
        <v>72</v>
      </c>
      <c r="H10442" t="s">
        <v>129</v>
      </c>
      <c r="I10442" t="s">
        <v>22</v>
      </c>
      <c r="J10442" t="s">
        <v>141</v>
      </c>
      <c r="K10442" t="s">
        <v>39062</v>
      </c>
      <c r="L10442" t="s">
        <v>39063</v>
      </c>
      <c r="M10442">
        <v>1.816944444</v>
      </c>
      <c r="N10442">
        <v>8</v>
      </c>
      <c r="O10442">
        <v>554</v>
      </c>
      <c r="P10442">
        <v>39</v>
      </c>
      <c r="Q10442">
        <v>68</v>
      </c>
      <c r="R10442">
        <v>14.535556</v>
      </c>
      <c r="S10442">
        <v>1006.587222</v>
      </c>
      <c r="T10442">
        <v>70.860833</v>
      </c>
      <c r="U10442">
        <v>123.552222</v>
      </c>
    </row>
    <row r="10443" spans="1:21" x14ac:dyDescent="0.25">
      <c r="A10443" t="s">
        <v>39064</v>
      </c>
      <c r="B10443">
        <v>1</v>
      </c>
      <c r="C10443" t="s">
        <v>79</v>
      </c>
      <c r="D10443" t="s">
        <v>124</v>
      </c>
      <c r="E10443" t="s">
        <v>39065</v>
      </c>
      <c r="F10443" t="s">
        <v>140</v>
      </c>
      <c r="G10443" t="s">
        <v>72</v>
      </c>
      <c r="H10443" t="s">
        <v>129</v>
      </c>
      <c r="I10443" t="s">
        <v>22</v>
      </c>
      <c r="J10443" t="s">
        <v>141</v>
      </c>
      <c r="K10443" t="s">
        <v>39066</v>
      </c>
      <c r="L10443" t="s">
        <v>39067</v>
      </c>
      <c r="M10443">
        <v>2.5963888879999999</v>
      </c>
      <c r="N10443">
        <v>8</v>
      </c>
      <c r="O10443">
        <v>579</v>
      </c>
      <c r="P10443">
        <v>39</v>
      </c>
      <c r="Q10443">
        <v>68</v>
      </c>
      <c r="R10443">
        <v>20.771111000000001</v>
      </c>
      <c r="S10443">
        <v>1503.309166</v>
      </c>
      <c r="T10443">
        <v>101.25916700000001</v>
      </c>
      <c r="U10443">
        <v>176.55444399999999</v>
      </c>
    </row>
    <row r="10444" spans="1:21" x14ac:dyDescent="0.25">
      <c r="A10444" t="s">
        <v>39068</v>
      </c>
      <c r="B10444">
        <v>1</v>
      </c>
      <c r="C10444" t="s">
        <v>79</v>
      </c>
      <c r="D10444" t="s">
        <v>124</v>
      </c>
      <c r="E10444" t="s">
        <v>3605</v>
      </c>
      <c r="F10444" t="s">
        <v>140</v>
      </c>
      <c r="G10444" t="s">
        <v>72</v>
      </c>
      <c r="H10444" t="s">
        <v>129</v>
      </c>
      <c r="I10444" t="s">
        <v>22</v>
      </c>
      <c r="J10444" t="s">
        <v>141</v>
      </c>
      <c r="K10444" t="s">
        <v>39069</v>
      </c>
      <c r="L10444" t="s">
        <v>5052</v>
      </c>
      <c r="M10444">
        <v>0.43361111099999999</v>
      </c>
      <c r="N10444">
        <v>1</v>
      </c>
      <c r="O10444">
        <v>246</v>
      </c>
      <c r="P10444">
        <v>0</v>
      </c>
      <c r="Q10444">
        <v>8</v>
      </c>
      <c r="R10444">
        <v>0.43361100000000002</v>
      </c>
      <c r="S10444">
        <v>106.668333</v>
      </c>
      <c r="T10444">
        <v>0</v>
      </c>
      <c r="U10444">
        <v>3.4688889999999999</v>
      </c>
    </row>
    <row r="10445" spans="1:21" x14ac:dyDescent="0.25">
      <c r="A10445" t="s">
        <v>39070</v>
      </c>
      <c r="B10445">
        <v>1</v>
      </c>
      <c r="C10445" t="s">
        <v>79</v>
      </c>
      <c r="D10445" t="s">
        <v>124</v>
      </c>
      <c r="E10445" t="s">
        <v>39071</v>
      </c>
      <c r="F10445" t="s">
        <v>140</v>
      </c>
      <c r="G10445" t="s">
        <v>72</v>
      </c>
      <c r="H10445" t="s">
        <v>129</v>
      </c>
      <c r="I10445" t="s">
        <v>22</v>
      </c>
      <c r="J10445" t="s">
        <v>141</v>
      </c>
      <c r="K10445" t="s">
        <v>39072</v>
      </c>
      <c r="L10445" t="s">
        <v>39073</v>
      </c>
      <c r="M10445">
        <v>0.98277777700000002</v>
      </c>
      <c r="N10445">
        <v>4</v>
      </c>
      <c r="O10445">
        <v>148</v>
      </c>
      <c r="P10445">
        <v>35</v>
      </c>
      <c r="Q10445">
        <v>13</v>
      </c>
      <c r="R10445">
        <v>3.931111</v>
      </c>
      <c r="S10445">
        <v>145.451111</v>
      </c>
      <c r="T10445">
        <v>34.397221999999999</v>
      </c>
      <c r="U10445">
        <v>12.776111</v>
      </c>
    </row>
    <row r="10446" spans="1:21" x14ac:dyDescent="0.25">
      <c r="A10446" t="s">
        <v>39074</v>
      </c>
      <c r="B10446">
        <v>1</v>
      </c>
      <c r="C10446" t="s">
        <v>79</v>
      </c>
      <c r="D10446" t="s">
        <v>124</v>
      </c>
      <c r="E10446" t="s">
        <v>39075</v>
      </c>
      <c r="F10446" t="s">
        <v>140</v>
      </c>
      <c r="G10446" t="s">
        <v>72</v>
      </c>
      <c r="H10446" t="s">
        <v>129</v>
      </c>
      <c r="I10446" t="s">
        <v>22</v>
      </c>
      <c r="J10446" t="s">
        <v>141</v>
      </c>
      <c r="K10446" t="s">
        <v>39076</v>
      </c>
      <c r="L10446" t="s">
        <v>39077</v>
      </c>
      <c r="M10446">
        <v>0.402777777</v>
      </c>
      <c r="N10446">
        <v>4</v>
      </c>
      <c r="O10446">
        <v>423</v>
      </c>
      <c r="P10446">
        <v>2</v>
      </c>
      <c r="Q10446">
        <v>34</v>
      </c>
      <c r="R10446">
        <v>1.611111</v>
      </c>
      <c r="S10446">
        <v>170.375</v>
      </c>
      <c r="T10446">
        <v>0.80555600000000005</v>
      </c>
      <c r="U10446">
        <v>13.694444000000001</v>
      </c>
    </row>
    <row r="10447" spans="1:21" x14ac:dyDescent="0.25">
      <c r="A10447" t="s">
        <v>39078</v>
      </c>
      <c r="B10447">
        <v>1</v>
      </c>
      <c r="C10447" t="s">
        <v>79</v>
      </c>
      <c r="D10447" t="s">
        <v>124</v>
      </c>
      <c r="E10447" t="s">
        <v>39079</v>
      </c>
      <c r="F10447" t="s">
        <v>5029</v>
      </c>
      <c r="G10447" t="s">
        <v>71</v>
      </c>
      <c r="H10447" t="s">
        <v>129</v>
      </c>
      <c r="I10447" t="s">
        <v>22</v>
      </c>
      <c r="J10447" t="s">
        <v>141</v>
      </c>
      <c r="K10447" t="s">
        <v>39080</v>
      </c>
      <c r="L10447" t="s">
        <v>39081</v>
      </c>
      <c r="M10447">
        <v>5.0041666659999997</v>
      </c>
      <c r="N10447">
        <v>0</v>
      </c>
      <c r="O10447">
        <v>25</v>
      </c>
      <c r="P10447">
        <v>0</v>
      </c>
      <c r="Q10447">
        <v>0</v>
      </c>
      <c r="R10447">
        <v>0</v>
      </c>
      <c r="S10447">
        <v>125.104167</v>
      </c>
      <c r="T10447">
        <v>0</v>
      </c>
      <c r="U10447">
        <v>0</v>
      </c>
    </row>
    <row r="10448" spans="1:21" x14ac:dyDescent="0.25">
      <c r="A10448" t="s">
        <v>39082</v>
      </c>
      <c r="B10448">
        <v>1</v>
      </c>
      <c r="C10448" t="s">
        <v>79</v>
      </c>
      <c r="D10448" t="s">
        <v>124</v>
      </c>
      <c r="E10448" t="s">
        <v>3605</v>
      </c>
      <c r="F10448" t="s">
        <v>140</v>
      </c>
      <c r="G10448" t="s">
        <v>72</v>
      </c>
      <c r="H10448" t="s">
        <v>129</v>
      </c>
      <c r="I10448" t="s">
        <v>22</v>
      </c>
      <c r="J10448" t="s">
        <v>141</v>
      </c>
      <c r="K10448" t="s">
        <v>39083</v>
      </c>
      <c r="L10448" t="s">
        <v>39084</v>
      </c>
      <c r="M10448">
        <v>0.37</v>
      </c>
      <c r="N10448">
        <v>8</v>
      </c>
      <c r="O10448">
        <v>578</v>
      </c>
      <c r="P10448">
        <v>39</v>
      </c>
      <c r="Q10448">
        <v>68</v>
      </c>
      <c r="R10448">
        <v>2.96</v>
      </c>
      <c r="S10448">
        <v>213.86</v>
      </c>
      <c r="T10448">
        <v>14.43</v>
      </c>
      <c r="U10448">
        <v>25.16</v>
      </c>
    </row>
    <row r="10449" spans="1:21" x14ac:dyDescent="0.25">
      <c r="A10449" t="s">
        <v>39085</v>
      </c>
      <c r="B10449">
        <v>1</v>
      </c>
      <c r="C10449" t="s">
        <v>79</v>
      </c>
      <c r="D10449" t="s">
        <v>124</v>
      </c>
      <c r="E10449" t="s">
        <v>3605</v>
      </c>
      <c r="F10449" t="s">
        <v>140</v>
      </c>
      <c r="G10449" t="s">
        <v>72</v>
      </c>
      <c r="H10449" t="s">
        <v>129</v>
      </c>
      <c r="I10449" t="s">
        <v>22</v>
      </c>
      <c r="J10449" t="s">
        <v>141</v>
      </c>
      <c r="K10449" t="s">
        <v>39086</v>
      </c>
      <c r="L10449" t="s">
        <v>39087</v>
      </c>
      <c r="M10449">
        <v>0.65749999999999997</v>
      </c>
      <c r="N10449">
        <v>8</v>
      </c>
      <c r="O10449">
        <v>578</v>
      </c>
      <c r="P10449">
        <v>39</v>
      </c>
      <c r="Q10449">
        <v>68</v>
      </c>
      <c r="R10449">
        <v>5.26</v>
      </c>
      <c r="S10449">
        <v>380.03500000000003</v>
      </c>
      <c r="T10449">
        <v>25.642499999999998</v>
      </c>
      <c r="U10449">
        <v>44.71</v>
      </c>
    </row>
    <row r="10450" spans="1:21" x14ac:dyDescent="0.25">
      <c r="A10450" t="s">
        <v>39088</v>
      </c>
      <c r="B10450">
        <v>1</v>
      </c>
      <c r="C10450" t="s">
        <v>79</v>
      </c>
      <c r="D10450" t="s">
        <v>124</v>
      </c>
      <c r="E10450" t="s">
        <v>39089</v>
      </c>
      <c r="F10450" t="s">
        <v>6823</v>
      </c>
      <c r="G10450" t="s">
        <v>71</v>
      </c>
      <c r="H10450" t="s">
        <v>129</v>
      </c>
      <c r="I10450" t="s">
        <v>22</v>
      </c>
      <c r="J10450" t="s">
        <v>141</v>
      </c>
      <c r="K10450" t="s">
        <v>39090</v>
      </c>
      <c r="L10450" t="s">
        <v>39091</v>
      </c>
      <c r="M10450">
        <v>6.9822222219999999</v>
      </c>
      <c r="N10450">
        <v>1</v>
      </c>
      <c r="O10450">
        <v>88</v>
      </c>
      <c r="P10450">
        <v>0</v>
      </c>
      <c r="Q10450">
        <v>0</v>
      </c>
      <c r="R10450">
        <v>6.9822220000000002</v>
      </c>
      <c r="S10450">
        <v>614.43555600000002</v>
      </c>
      <c r="T10450">
        <v>0</v>
      </c>
      <c r="U10450">
        <v>0</v>
      </c>
    </row>
    <row r="10451" spans="1:21" x14ac:dyDescent="0.25">
      <c r="A10451" t="s">
        <v>39092</v>
      </c>
      <c r="B10451">
        <v>1</v>
      </c>
      <c r="C10451" t="s">
        <v>79</v>
      </c>
      <c r="D10451" t="s">
        <v>124</v>
      </c>
      <c r="E10451" t="s">
        <v>39093</v>
      </c>
      <c r="F10451" t="s">
        <v>4991</v>
      </c>
      <c r="G10451" t="s">
        <v>71</v>
      </c>
      <c r="H10451" t="s">
        <v>129</v>
      </c>
      <c r="I10451" t="s">
        <v>22</v>
      </c>
      <c r="J10451" t="s">
        <v>141</v>
      </c>
      <c r="K10451" t="s">
        <v>39094</v>
      </c>
      <c r="L10451" t="s">
        <v>39095</v>
      </c>
      <c r="M10451">
        <v>3.4222222219999998</v>
      </c>
      <c r="N10451">
        <v>0</v>
      </c>
      <c r="O10451">
        <v>0</v>
      </c>
      <c r="P10451">
        <v>0</v>
      </c>
      <c r="Q10451">
        <v>8</v>
      </c>
      <c r="R10451">
        <v>0</v>
      </c>
      <c r="S10451">
        <v>0</v>
      </c>
      <c r="T10451">
        <v>0</v>
      </c>
      <c r="U10451">
        <v>27.377777999999999</v>
      </c>
    </row>
    <row r="10452" spans="1:21" x14ac:dyDescent="0.25">
      <c r="A10452" t="s">
        <v>39096</v>
      </c>
      <c r="B10452">
        <v>1</v>
      </c>
      <c r="C10452" t="s">
        <v>79</v>
      </c>
      <c r="D10452" t="s">
        <v>124</v>
      </c>
      <c r="E10452" t="s">
        <v>3605</v>
      </c>
      <c r="F10452" t="s">
        <v>140</v>
      </c>
      <c r="G10452" t="s">
        <v>72</v>
      </c>
      <c r="H10452" t="s">
        <v>129</v>
      </c>
      <c r="I10452" t="s">
        <v>22</v>
      </c>
      <c r="J10452" t="s">
        <v>141</v>
      </c>
      <c r="K10452" t="s">
        <v>39097</v>
      </c>
      <c r="L10452" t="s">
        <v>39098</v>
      </c>
      <c r="M10452">
        <v>2.0758333329999998</v>
      </c>
      <c r="N10452">
        <v>1</v>
      </c>
      <c r="O10452">
        <v>59</v>
      </c>
      <c r="P10452">
        <v>0</v>
      </c>
      <c r="Q10452">
        <v>13</v>
      </c>
      <c r="R10452">
        <v>2.0758329999999998</v>
      </c>
      <c r="S10452">
        <v>122.47416699999999</v>
      </c>
      <c r="T10452">
        <v>0</v>
      </c>
      <c r="U10452">
        <v>26.985833</v>
      </c>
    </row>
    <row r="10453" spans="1:21" x14ac:dyDescent="0.25">
      <c r="A10453" t="s">
        <v>39099</v>
      </c>
      <c r="B10453">
        <v>1</v>
      </c>
      <c r="C10453" t="s">
        <v>79</v>
      </c>
      <c r="D10453" t="s">
        <v>124</v>
      </c>
      <c r="E10453" t="s">
        <v>39100</v>
      </c>
      <c r="F10453" t="s">
        <v>140</v>
      </c>
      <c r="G10453" t="s">
        <v>72</v>
      </c>
      <c r="H10453" t="s">
        <v>129</v>
      </c>
      <c r="I10453" t="s">
        <v>22</v>
      </c>
      <c r="J10453" t="s">
        <v>141</v>
      </c>
      <c r="K10453" t="s">
        <v>39101</v>
      </c>
      <c r="L10453" t="s">
        <v>39102</v>
      </c>
      <c r="M10453">
        <v>2.8763888880000001</v>
      </c>
      <c r="N10453">
        <v>4</v>
      </c>
      <c r="O10453">
        <v>423</v>
      </c>
      <c r="P10453">
        <v>2</v>
      </c>
      <c r="Q10453">
        <v>34</v>
      </c>
      <c r="R10453">
        <v>11.505556</v>
      </c>
      <c r="S10453">
        <v>1216.7125000000001</v>
      </c>
      <c r="T10453">
        <v>5.7527780000000002</v>
      </c>
      <c r="U10453">
        <v>97.797222000000005</v>
      </c>
    </row>
    <row r="10454" spans="1:21" x14ac:dyDescent="0.25">
      <c r="A10454" t="s">
        <v>39103</v>
      </c>
      <c r="B10454">
        <v>1</v>
      </c>
      <c r="C10454" t="s">
        <v>79</v>
      </c>
      <c r="D10454" t="s">
        <v>124</v>
      </c>
      <c r="E10454" t="s">
        <v>39104</v>
      </c>
      <c r="F10454" t="s">
        <v>5012</v>
      </c>
      <c r="G10454" t="s">
        <v>72</v>
      </c>
      <c r="H10454" t="s">
        <v>129</v>
      </c>
      <c r="I10454" t="s">
        <v>22</v>
      </c>
      <c r="J10454" t="s">
        <v>141</v>
      </c>
      <c r="K10454" t="s">
        <v>39105</v>
      </c>
      <c r="L10454" t="s">
        <v>39106</v>
      </c>
      <c r="M10454">
        <v>2.0236111110000001</v>
      </c>
      <c r="N10454">
        <v>0</v>
      </c>
      <c r="O10454">
        <v>4</v>
      </c>
      <c r="P10454">
        <v>1</v>
      </c>
      <c r="Q10454">
        <v>26</v>
      </c>
      <c r="R10454">
        <v>0</v>
      </c>
      <c r="S10454">
        <v>8.0944439999999993</v>
      </c>
      <c r="T10454">
        <v>2.0236109999999998</v>
      </c>
      <c r="U10454">
        <v>52.613889</v>
      </c>
    </row>
    <row r="10455" spans="1:21" x14ac:dyDescent="0.25">
      <c r="A10455" t="s">
        <v>39107</v>
      </c>
      <c r="B10455">
        <v>1</v>
      </c>
      <c r="C10455" t="s">
        <v>79</v>
      </c>
      <c r="D10455" t="s">
        <v>124</v>
      </c>
      <c r="E10455" t="s">
        <v>39108</v>
      </c>
      <c r="F10455" t="s">
        <v>140</v>
      </c>
      <c r="G10455" t="s">
        <v>72</v>
      </c>
      <c r="H10455" t="s">
        <v>129</v>
      </c>
      <c r="I10455" t="s">
        <v>22</v>
      </c>
      <c r="J10455" t="s">
        <v>141</v>
      </c>
      <c r="K10455" t="s">
        <v>39109</v>
      </c>
      <c r="L10455" t="s">
        <v>39110</v>
      </c>
      <c r="M10455">
        <v>1.1191666659999999</v>
      </c>
      <c r="N10455">
        <v>3</v>
      </c>
      <c r="O10455">
        <v>89</v>
      </c>
      <c r="P10455">
        <v>35</v>
      </c>
      <c r="Q10455">
        <v>0</v>
      </c>
      <c r="R10455">
        <v>3.3574999999999999</v>
      </c>
      <c r="S10455">
        <v>99.605833000000004</v>
      </c>
      <c r="T10455">
        <v>39.170833000000002</v>
      </c>
      <c r="U10455">
        <v>0</v>
      </c>
    </row>
    <row r="10456" spans="1:21" x14ac:dyDescent="0.25">
      <c r="A10456" t="s">
        <v>39111</v>
      </c>
      <c r="B10456">
        <v>1</v>
      </c>
      <c r="C10456" t="s">
        <v>79</v>
      </c>
      <c r="D10456" t="s">
        <v>124</v>
      </c>
      <c r="E10456" t="s">
        <v>39112</v>
      </c>
      <c r="F10456" t="s">
        <v>3423</v>
      </c>
      <c r="G10456" t="s">
        <v>72</v>
      </c>
      <c r="H10456" t="s">
        <v>129</v>
      </c>
      <c r="I10456" t="s">
        <v>22</v>
      </c>
      <c r="J10456" t="s">
        <v>141</v>
      </c>
      <c r="K10456" t="s">
        <v>39113</v>
      </c>
      <c r="L10456" t="s">
        <v>39114</v>
      </c>
      <c r="M10456">
        <v>0.82888888800000005</v>
      </c>
      <c r="N10456">
        <v>1</v>
      </c>
      <c r="O10456">
        <v>59</v>
      </c>
      <c r="P10456">
        <v>0</v>
      </c>
      <c r="Q10456">
        <v>13</v>
      </c>
      <c r="R10456">
        <v>0.82888899999999999</v>
      </c>
      <c r="S10456">
        <v>48.904443999999998</v>
      </c>
      <c r="T10456">
        <v>0</v>
      </c>
      <c r="U10456">
        <v>10.775556</v>
      </c>
    </row>
    <row r="10457" spans="1:21" x14ac:dyDescent="0.25">
      <c r="A10457" t="s">
        <v>39115</v>
      </c>
      <c r="B10457">
        <v>1</v>
      </c>
      <c r="C10457" t="s">
        <v>79</v>
      </c>
      <c r="D10457" t="s">
        <v>124</v>
      </c>
      <c r="E10457" t="s">
        <v>39116</v>
      </c>
      <c r="F10457" t="s">
        <v>4991</v>
      </c>
      <c r="G10457" t="s">
        <v>71</v>
      </c>
      <c r="H10457" t="s">
        <v>129</v>
      </c>
      <c r="I10457" t="s">
        <v>22</v>
      </c>
      <c r="J10457" t="s">
        <v>141</v>
      </c>
      <c r="K10457" t="s">
        <v>39117</v>
      </c>
      <c r="L10457" t="s">
        <v>39118</v>
      </c>
      <c r="M10457">
        <v>2.8688888879999999</v>
      </c>
      <c r="N10457">
        <v>0</v>
      </c>
      <c r="O10457">
        <v>3</v>
      </c>
      <c r="P10457">
        <v>0</v>
      </c>
      <c r="Q10457">
        <v>0</v>
      </c>
      <c r="R10457">
        <v>0</v>
      </c>
      <c r="S10457">
        <v>8.6066669999999998</v>
      </c>
      <c r="T10457">
        <v>0</v>
      </c>
      <c r="U10457">
        <v>0</v>
      </c>
    </row>
    <row r="10458" spans="1:21" x14ac:dyDescent="0.25">
      <c r="A10458" t="s">
        <v>39119</v>
      </c>
      <c r="B10458">
        <v>1</v>
      </c>
      <c r="C10458" t="s">
        <v>79</v>
      </c>
      <c r="D10458" t="s">
        <v>124</v>
      </c>
      <c r="E10458" t="s">
        <v>39112</v>
      </c>
      <c r="F10458" t="s">
        <v>5012</v>
      </c>
      <c r="G10458" t="s">
        <v>72</v>
      </c>
      <c r="H10458" t="s">
        <v>129</v>
      </c>
      <c r="I10458" t="s">
        <v>22</v>
      </c>
      <c r="J10458" t="s">
        <v>141</v>
      </c>
      <c r="K10458" t="s">
        <v>39120</v>
      </c>
      <c r="L10458" t="s">
        <v>39121</v>
      </c>
      <c r="M10458">
        <v>0.65638888799999995</v>
      </c>
      <c r="N10458">
        <v>1</v>
      </c>
      <c r="O10458">
        <v>59</v>
      </c>
      <c r="P10458">
        <v>0</v>
      </c>
      <c r="Q10458">
        <v>13</v>
      </c>
      <c r="R10458">
        <v>0.656389</v>
      </c>
      <c r="S10458">
        <v>38.726944000000003</v>
      </c>
      <c r="T10458">
        <v>0</v>
      </c>
      <c r="U10458">
        <v>8.5330560000000002</v>
      </c>
    </row>
    <row r="10459" spans="1:21" x14ac:dyDescent="0.25">
      <c r="A10459" t="s">
        <v>39122</v>
      </c>
      <c r="B10459">
        <v>1</v>
      </c>
      <c r="C10459" t="s">
        <v>79</v>
      </c>
      <c r="D10459" t="s">
        <v>124</v>
      </c>
      <c r="E10459" t="s">
        <v>39123</v>
      </c>
      <c r="F10459" t="s">
        <v>5012</v>
      </c>
      <c r="G10459" t="s">
        <v>72</v>
      </c>
      <c r="H10459" t="s">
        <v>129</v>
      </c>
      <c r="I10459" t="s">
        <v>22</v>
      </c>
      <c r="J10459" t="s">
        <v>141</v>
      </c>
      <c r="K10459" t="s">
        <v>39124</v>
      </c>
      <c r="L10459" t="s">
        <v>39125</v>
      </c>
      <c r="M10459">
        <v>1.1261111109999999</v>
      </c>
      <c r="N10459">
        <v>0</v>
      </c>
      <c r="O10459">
        <v>0</v>
      </c>
      <c r="P10459">
        <v>5</v>
      </c>
      <c r="Q10459">
        <v>0</v>
      </c>
      <c r="R10459">
        <v>0</v>
      </c>
      <c r="S10459">
        <v>0</v>
      </c>
      <c r="T10459">
        <v>5.6305560000000003</v>
      </c>
      <c r="U10459">
        <v>0</v>
      </c>
    </row>
    <row r="10460" spans="1:21" x14ac:dyDescent="0.25">
      <c r="A10460" t="s">
        <v>39126</v>
      </c>
      <c r="B10460">
        <v>1</v>
      </c>
      <c r="C10460" t="s">
        <v>79</v>
      </c>
      <c r="D10460" t="s">
        <v>124</v>
      </c>
      <c r="E10460" t="s">
        <v>39065</v>
      </c>
      <c r="F10460" t="s">
        <v>140</v>
      </c>
      <c r="G10460" t="s">
        <v>72</v>
      </c>
      <c r="H10460" t="s">
        <v>129</v>
      </c>
      <c r="I10460" t="s">
        <v>22</v>
      </c>
      <c r="J10460" t="s">
        <v>141</v>
      </c>
      <c r="K10460" t="s">
        <v>39127</v>
      </c>
      <c r="L10460" t="s">
        <v>39128</v>
      </c>
      <c r="M10460">
        <v>3.5074999999999998</v>
      </c>
      <c r="N10460">
        <v>8</v>
      </c>
      <c r="O10460">
        <v>579</v>
      </c>
      <c r="P10460">
        <v>39</v>
      </c>
      <c r="Q10460">
        <v>68</v>
      </c>
      <c r="R10460">
        <v>28.06</v>
      </c>
      <c r="S10460">
        <v>2030.8425</v>
      </c>
      <c r="T10460">
        <v>136.79249999999999</v>
      </c>
      <c r="U10460">
        <v>238.51</v>
      </c>
    </row>
    <row r="10461" spans="1:21" x14ac:dyDescent="0.25">
      <c r="A10461" t="s">
        <v>39129</v>
      </c>
      <c r="B10461">
        <v>1</v>
      </c>
      <c r="C10461" t="s">
        <v>79</v>
      </c>
      <c r="D10461" t="s">
        <v>124</v>
      </c>
      <c r="E10461" t="s">
        <v>39130</v>
      </c>
      <c r="F10461" t="s">
        <v>4996</v>
      </c>
      <c r="G10461" t="s">
        <v>71</v>
      </c>
      <c r="H10461" t="s">
        <v>129</v>
      </c>
      <c r="I10461" t="s">
        <v>22</v>
      </c>
      <c r="J10461" t="s">
        <v>141</v>
      </c>
      <c r="K10461" t="s">
        <v>39131</v>
      </c>
      <c r="L10461" t="s">
        <v>39132</v>
      </c>
      <c r="M10461">
        <v>0.47888888800000001</v>
      </c>
      <c r="N10461">
        <v>0</v>
      </c>
      <c r="O10461">
        <v>21</v>
      </c>
      <c r="P10461">
        <v>0</v>
      </c>
      <c r="Q10461">
        <v>1</v>
      </c>
      <c r="R10461">
        <v>0</v>
      </c>
      <c r="S10461">
        <v>10.056666999999999</v>
      </c>
      <c r="T10461">
        <v>0</v>
      </c>
      <c r="U10461">
        <v>0.47888900000000001</v>
      </c>
    </row>
    <row r="10462" spans="1:21" x14ac:dyDescent="0.25">
      <c r="A10462" t="s">
        <v>39133</v>
      </c>
      <c r="B10462">
        <v>1</v>
      </c>
      <c r="C10462" t="s">
        <v>79</v>
      </c>
      <c r="D10462" t="s">
        <v>124</v>
      </c>
      <c r="E10462" t="s">
        <v>3605</v>
      </c>
      <c r="F10462" t="s">
        <v>140</v>
      </c>
      <c r="G10462" t="s">
        <v>72</v>
      </c>
      <c r="H10462" t="s">
        <v>129</v>
      </c>
      <c r="I10462" t="s">
        <v>22</v>
      </c>
      <c r="J10462" t="s">
        <v>141</v>
      </c>
      <c r="K10462" t="s">
        <v>39134</v>
      </c>
      <c r="L10462" t="s">
        <v>39135</v>
      </c>
      <c r="M10462">
        <v>0.89416666600000005</v>
      </c>
      <c r="N10462">
        <v>8</v>
      </c>
      <c r="O10462">
        <v>579</v>
      </c>
      <c r="P10462">
        <v>39</v>
      </c>
      <c r="Q10462">
        <v>68</v>
      </c>
      <c r="R10462">
        <v>7.1533329999999999</v>
      </c>
      <c r="S10462">
        <v>517.72249999999997</v>
      </c>
      <c r="T10462">
        <v>34.872500000000002</v>
      </c>
      <c r="U10462">
        <v>60.803333000000002</v>
      </c>
    </row>
    <row r="10463" spans="1:21" x14ac:dyDescent="0.25">
      <c r="A10463" t="s">
        <v>39136</v>
      </c>
      <c r="B10463">
        <v>1</v>
      </c>
      <c r="C10463" t="s">
        <v>79</v>
      </c>
      <c r="D10463" t="s">
        <v>124</v>
      </c>
      <c r="E10463" t="s">
        <v>39071</v>
      </c>
      <c r="F10463" t="s">
        <v>140</v>
      </c>
      <c r="G10463" t="s">
        <v>72</v>
      </c>
      <c r="H10463" t="s">
        <v>129</v>
      </c>
      <c r="I10463" t="s">
        <v>22</v>
      </c>
      <c r="J10463" t="s">
        <v>141</v>
      </c>
      <c r="K10463" t="s">
        <v>39137</v>
      </c>
      <c r="L10463" t="s">
        <v>39138</v>
      </c>
      <c r="M10463">
        <v>0.70305555500000005</v>
      </c>
      <c r="N10463">
        <v>4</v>
      </c>
      <c r="O10463">
        <v>148</v>
      </c>
      <c r="P10463">
        <v>35</v>
      </c>
      <c r="Q10463">
        <v>13</v>
      </c>
      <c r="R10463">
        <v>2.8122220000000002</v>
      </c>
      <c r="S10463">
        <v>104.052222</v>
      </c>
      <c r="T10463">
        <v>24.606943999999999</v>
      </c>
      <c r="U10463">
        <v>9.1397220000000008</v>
      </c>
    </row>
    <row r="10464" spans="1:21" x14ac:dyDescent="0.25">
      <c r="A10464" t="s">
        <v>39139</v>
      </c>
      <c r="B10464">
        <v>1</v>
      </c>
      <c r="C10464" t="s">
        <v>79</v>
      </c>
      <c r="D10464" t="s">
        <v>124</v>
      </c>
      <c r="E10464" t="s">
        <v>39140</v>
      </c>
      <c r="F10464" t="s">
        <v>5470</v>
      </c>
      <c r="G10464" t="s">
        <v>71</v>
      </c>
      <c r="H10464" t="s">
        <v>129</v>
      </c>
      <c r="I10464" t="s">
        <v>22</v>
      </c>
      <c r="J10464" t="s">
        <v>141</v>
      </c>
      <c r="K10464" t="s">
        <v>39141</v>
      </c>
      <c r="L10464" t="s">
        <v>39142</v>
      </c>
      <c r="M10464">
        <v>4.3027777770000002</v>
      </c>
      <c r="N10464">
        <v>0</v>
      </c>
      <c r="O10464">
        <v>0</v>
      </c>
      <c r="P10464">
        <v>1</v>
      </c>
      <c r="Q10464">
        <v>116</v>
      </c>
      <c r="R10464">
        <v>0</v>
      </c>
      <c r="S10464">
        <v>0</v>
      </c>
      <c r="T10464">
        <v>4.302778</v>
      </c>
      <c r="U10464">
        <v>499.12222200000002</v>
      </c>
    </row>
    <row r="10465" spans="1:21" x14ac:dyDescent="0.25">
      <c r="A10465" t="s">
        <v>39143</v>
      </c>
      <c r="B10465">
        <v>1</v>
      </c>
      <c r="C10465" t="s">
        <v>79</v>
      </c>
      <c r="D10465" t="s">
        <v>124</v>
      </c>
      <c r="E10465" t="s">
        <v>39140</v>
      </c>
      <c r="F10465" t="s">
        <v>5470</v>
      </c>
      <c r="G10465" t="s">
        <v>71</v>
      </c>
      <c r="H10465" t="s">
        <v>129</v>
      </c>
      <c r="I10465" t="s">
        <v>22</v>
      </c>
      <c r="J10465" t="s">
        <v>141</v>
      </c>
      <c r="K10465" t="s">
        <v>39144</v>
      </c>
      <c r="L10465" t="s">
        <v>39145</v>
      </c>
      <c r="M10465">
        <v>0.149166666</v>
      </c>
      <c r="N10465">
        <v>0</v>
      </c>
      <c r="O10465">
        <v>0</v>
      </c>
      <c r="P10465">
        <v>1</v>
      </c>
      <c r="Q10465">
        <v>116</v>
      </c>
      <c r="R10465">
        <v>0</v>
      </c>
      <c r="S10465">
        <v>0</v>
      </c>
      <c r="T10465">
        <v>0.14916699999999999</v>
      </c>
      <c r="U10465">
        <v>17.303332999999999</v>
      </c>
    </row>
    <row r="10466" spans="1:21" x14ac:dyDescent="0.25">
      <c r="A10466" t="s">
        <v>39146</v>
      </c>
      <c r="B10466">
        <v>1</v>
      </c>
      <c r="C10466" t="s">
        <v>79</v>
      </c>
      <c r="D10466" t="s">
        <v>124</v>
      </c>
      <c r="E10466" t="s">
        <v>39147</v>
      </c>
      <c r="F10466" t="s">
        <v>4986</v>
      </c>
      <c r="G10466" t="s">
        <v>71</v>
      </c>
      <c r="H10466" t="s">
        <v>129</v>
      </c>
      <c r="I10466" t="s">
        <v>22</v>
      </c>
      <c r="J10466" t="s">
        <v>141</v>
      </c>
      <c r="K10466" t="s">
        <v>39148</v>
      </c>
      <c r="L10466" t="s">
        <v>39149</v>
      </c>
      <c r="M10466">
        <v>3.0652777769999999</v>
      </c>
      <c r="N10466">
        <v>0</v>
      </c>
      <c r="O10466">
        <v>0</v>
      </c>
      <c r="P10466">
        <v>0</v>
      </c>
      <c r="Q10466">
        <v>37</v>
      </c>
      <c r="R10466">
        <v>0</v>
      </c>
      <c r="S10466">
        <v>0</v>
      </c>
      <c r="T10466">
        <v>0</v>
      </c>
      <c r="U10466">
        <v>113.415278</v>
      </c>
    </row>
    <row r="10467" spans="1:21" x14ac:dyDescent="0.25">
      <c r="A10467" t="s">
        <v>39150</v>
      </c>
      <c r="B10467">
        <v>1</v>
      </c>
      <c r="C10467" t="s">
        <v>79</v>
      </c>
      <c r="D10467" t="s">
        <v>114</v>
      </c>
      <c r="E10467" t="s">
        <v>39151</v>
      </c>
      <c r="F10467" t="s">
        <v>140</v>
      </c>
      <c r="G10467" t="s">
        <v>72</v>
      </c>
      <c r="H10467" t="s">
        <v>129</v>
      </c>
      <c r="I10467" t="s">
        <v>22</v>
      </c>
      <c r="J10467" t="s">
        <v>141</v>
      </c>
      <c r="K10467" t="s">
        <v>39152</v>
      </c>
      <c r="L10467" t="s">
        <v>39153</v>
      </c>
      <c r="M10467">
        <v>0.31583333299999999</v>
      </c>
      <c r="N10467">
        <v>0</v>
      </c>
      <c r="O10467">
        <v>0</v>
      </c>
      <c r="P10467">
        <v>35</v>
      </c>
      <c r="Q10467">
        <v>762</v>
      </c>
      <c r="R10467">
        <v>0</v>
      </c>
      <c r="S10467">
        <v>0</v>
      </c>
      <c r="T10467">
        <v>11.054167</v>
      </c>
      <c r="U10467">
        <v>240.66499999999999</v>
      </c>
    </row>
    <row r="10468" spans="1:21" x14ac:dyDescent="0.25">
      <c r="A10468" t="s">
        <v>39154</v>
      </c>
      <c r="B10468">
        <v>1</v>
      </c>
      <c r="C10468" t="s">
        <v>79</v>
      </c>
      <c r="D10468" t="s">
        <v>114</v>
      </c>
      <c r="E10468" t="s">
        <v>3613</v>
      </c>
      <c r="F10468" t="s">
        <v>140</v>
      </c>
      <c r="G10468" t="s">
        <v>72</v>
      </c>
      <c r="H10468" t="s">
        <v>129</v>
      </c>
      <c r="I10468" t="s">
        <v>22</v>
      </c>
      <c r="J10468" t="s">
        <v>141</v>
      </c>
      <c r="K10468" t="s">
        <v>39155</v>
      </c>
      <c r="L10468" t="s">
        <v>39156</v>
      </c>
      <c r="M10468">
        <v>0.825555555</v>
      </c>
      <c r="N10468">
        <v>0</v>
      </c>
      <c r="O10468">
        <v>0</v>
      </c>
      <c r="P10468">
        <v>35</v>
      </c>
      <c r="Q10468">
        <v>762</v>
      </c>
      <c r="R10468">
        <v>0</v>
      </c>
      <c r="S10468">
        <v>0</v>
      </c>
      <c r="T10468">
        <v>28.894444</v>
      </c>
      <c r="U10468">
        <v>629.07333300000005</v>
      </c>
    </row>
    <row r="10469" spans="1:21" x14ac:dyDescent="0.25">
      <c r="A10469" t="s">
        <v>39157</v>
      </c>
      <c r="B10469">
        <v>1</v>
      </c>
      <c r="C10469" t="s">
        <v>79</v>
      </c>
      <c r="D10469" t="s">
        <v>114</v>
      </c>
      <c r="E10469" t="s">
        <v>3613</v>
      </c>
      <c r="F10469" t="s">
        <v>140</v>
      </c>
      <c r="G10469" t="s">
        <v>72</v>
      </c>
      <c r="H10469" t="s">
        <v>129</v>
      </c>
      <c r="I10469" t="s">
        <v>22</v>
      </c>
      <c r="J10469" t="s">
        <v>141</v>
      </c>
      <c r="K10469" t="s">
        <v>39158</v>
      </c>
      <c r="L10469" t="s">
        <v>39159</v>
      </c>
      <c r="M10469">
        <v>0.77555555499999995</v>
      </c>
      <c r="N10469">
        <v>0</v>
      </c>
      <c r="O10469">
        <v>0</v>
      </c>
      <c r="P10469">
        <v>35</v>
      </c>
      <c r="Q10469">
        <v>762</v>
      </c>
      <c r="R10469">
        <v>0</v>
      </c>
      <c r="S10469">
        <v>0</v>
      </c>
      <c r="T10469">
        <v>27.144444</v>
      </c>
      <c r="U10469">
        <v>590.97333300000003</v>
      </c>
    </row>
    <row r="10470" spans="1:21" x14ac:dyDescent="0.25">
      <c r="A10470" t="s">
        <v>39160</v>
      </c>
      <c r="B10470">
        <v>1</v>
      </c>
      <c r="C10470" t="s">
        <v>79</v>
      </c>
      <c r="D10470" t="s">
        <v>114</v>
      </c>
      <c r="E10470" t="s">
        <v>3613</v>
      </c>
      <c r="F10470" t="s">
        <v>140</v>
      </c>
      <c r="G10470" t="s">
        <v>72</v>
      </c>
      <c r="H10470" t="s">
        <v>129</v>
      </c>
      <c r="I10470" t="s">
        <v>22</v>
      </c>
      <c r="J10470" t="s">
        <v>141</v>
      </c>
      <c r="K10470" t="s">
        <v>7964</v>
      </c>
      <c r="L10470" t="s">
        <v>39161</v>
      </c>
      <c r="M10470">
        <v>0.90777777699999995</v>
      </c>
      <c r="N10470">
        <v>0</v>
      </c>
      <c r="O10470">
        <v>0</v>
      </c>
      <c r="P10470">
        <v>35</v>
      </c>
      <c r="Q10470">
        <v>762</v>
      </c>
      <c r="R10470">
        <v>0</v>
      </c>
      <c r="S10470">
        <v>0</v>
      </c>
      <c r="T10470">
        <v>31.772221999999999</v>
      </c>
      <c r="U10470">
        <v>691.72666600000002</v>
      </c>
    </row>
    <row r="10471" spans="1:21" x14ac:dyDescent="0.25">
      <c r="A10471" t="s">
        <v>39162</v>
      </c>
      <c r="B10471">
        <v>1</v>
      </c>
      <c r="C10471" t="s">
        <v>79</v>
      </c>
      <c r="D10471" t="s">
        <v>114</v>
      </c>
      <c r="E10471" t="s">
        <v>3613</v>
      </c>
      <c r="F10471" t="s">
        <v>140</v>
      </c>
      <c r="G10471" t="s">
        <v>72</v>
      </c>
      <c r="H10471" t="s">
        <v>129</v>
      </c>
      <c r="I10471" t="s">
        <v>22</v>
      </c>
      <c r="J10471" t="s">
        <v>141</v>
      </c>
      <c r="K10471" t="s">
        <v>39163</v>
      </c>
      <c r="L10471" t="s">
        <v>39164</v>
      </c>
      <c r="M10471">
        <v>1.1902777769999999</v>
      </c>
      <c r="N10471">
        <v>0</v>
      </c>
      <c r="O10471">
        <v>0</v>
      </c>
      <c r="P10471">
        <v>35</v>
      </c>
      <c r="Q10471">
        <v>762</v>
      </c>
      <c r="R10471">
        <v>0</v>
      </c>
      <c r="S10471">
        <v>0</v>
      </c>
      <c r="T10471">
        <v>41.659722000000002</v>
      </c>
      <c r="U10471">
        <v>906.99166600000001</v>
      </c>
    </row>
    <row r="10472" spans="1:21" x14ac:dyDescent="0.25">
      <c r="A10472" t="s">
        <v>39165</v>
      </c>
      <c r="B10472">
        <v>1</v>
      </c>
      <c r="C10472" t="s">
        <v>79</v>
      </c>
      <c r="D10472" t="s">
        <v>123</v>
      </c>
      <c r="E10472" t="s">
        <v>39166</v>
      </c>
      <c r="F10472" t="s">
        <v>4986</v>
      </c>
      <c r="G10472" t="s">
        <v>71</v>
      </c>
      <c r="H10472" t="s">
        <v>129</v>
      </c>
      <c r="I10472" t="s">
        <v>22</v>
      </c>
      <c r="J10472" t="s">
        <v>141</v>
      </c>
      <c r="K10472" t="s">
        <v>39167</v>
      </c>
      <c r="L10472" t="s">
        <v>39168</v>
      </c>
      <c r="M10472">
        <v>0.61277777700000002</v>
      </c>
      <c r="N10472">
        <v>0</v>
      </c>
      <c r="O10472">
        <v>0</v>
      </c>
      <c r="P10472">
        <v>0</v>
      </c>
      <c r="Q10472">
        <v>6</v>
      </c>
      <c r="R10472">
        <v>0</v>
      </c>
      <c r="S10472">
        <v>0</v>
      </c>
      <c r="T10472">
        <v>0</v>
      </c>
      <c r="U10472">
        <v>3.6766670000000001</v>
      </c>
    </row>
    <row r="10473" spans="1:21" x14ac:dyDescent="0.25">
      <c r="A10473" t="s">
        <v>39169</v>
      </c>
      <c r="B10473">
        <v>1</v>
      </c>
      <c r="C10473" t="s">
        <v>78</v>
      </c>
      <c r="D10473" t="s">
        <v>95</v>
      </c>
      <c r="E10473" t="s">
        <v>39170</v>
      </c>
      <c r="F10473" t="s">
        <v>5417</v>
      </c>
      <c r="G10473" t="s">
        <v>71</v>
      </c>
      <c r="H10473" t="s">
        <v>129</v>
      </c>
      <c r="I10473" t="s">
        <v>22</v>
      </c>
      <c r="J10473" t="s">
        <v>141</v>
      </c>
      <c r="K10473" t="s">
        <v>39171</v>
      </c>
      <c r="L10473" t="s">
        <v>39172</v>
      </c>
      <c r="M10473">
        <v>4.5427777770000004</v>
      </c>
      <c r="N10473">
        <v>0</v>
      </c>
      <c r="O10473">
        <v>1</v>
      </c>
      <c r="P10473">
        <v>0</v>
      </c>
      <c r="Q10473">
        <v>0</v>
      </c>
      <c r="R10473">
        <v>0</v>
      </c>
      <c r="S10473">
        <v>4.5427780000000002</v>
      </c>
      <c r="T10473">
        <v>0</v>
      </c>
      <c r="U10473">
        <v>0</v>
      </c>
    </row>
    <row r="10474" spans="1:21" x14ac:dyDescent="0.25">
      <c r="A10474" t="s">
        <v>39173</v>
      </c>
      <c r="B10474">
        <v>1</v>
      </c>
      <c r="C10474" t="s">
        <v>78</v>
      </c>
      <c r="D10474" t="s">
        <v>92</v>
      </c>
      <c r="E10474" t="s">
        <v>39174</v>
      </c>
      <c r="F10474" t="s">
        <v>5012</v>
      </c>
      <c r="G10474" t="s">
        <v>72</v>
      </c>
      <c r="H10474" t="s">
        <v>129</v>
      </c>
      <c r="I10474" t="s">
        <v>22</v>
      </c>
      <c r="J10474" t="s">
        <v>141</v>
      </c>
      <c r="K10474" t="s">
        <v>39175</v>
      </c>
      <c r="L10474" t="s">
        <v>39176</v>
      </c>
      <c r="M10474">
        <v>3.1458333330000001</v>
      </c>
      <c r="N10474">
        <v>0</v>
      </c>
      <c r="O10474">
        <v>0</v>
      </c>
      <c r="P10474">
        <v>0</v>
      </c>
      <c r="Q10474">
        <v>4</v>
      </c>
      <c r="R10474">
        <v>0</v>
      </c>
      <c r="S10474">
        <v>0</v>
      </c>
      <c r="T10474">
        <v>0</v>
      </c>
      <c r="U10474">
        <v>12.583333</v>
      </c>
    </row>
    <row r="10475" spans="1:21" x14ac:dyDescent="0.25">
      <c r="A10475" t="s">
        <v>39177</v>
      </c>
      <c r="B10475">
        <v>1</v>
      </c>
      <c r="C10475" t="s">
        <v>78</v>
      </c>
      <c r="D10475" t="s">
        <v>92</v>
      </c>
      <c r="E10475" t="s">
        <v>39178</v>
      </c>
      <c r="F10475" t="s">
        <v>4991</v>
      </c>
      <c r="G10475" t="s">
        <v>71</v>
      </c>
      <c r="H10475" t="s">
        <v>129</v>
      </c>
      <c r="I10475" t="s">
        <v>22</v>
      </c>
      <c r="J10475" t="s">
        <v>141</v>
      </c>
      <c r="K10475" t="s">
        <v>39179</v>
      </c>
      <c r="L10475" t="s">
        <v>39180</v>
      </c>
      <c r="M10475">
        <v>1.9011111110000001</v>
      </c>
      <c r="N10475">
        <v>0</v>
      </c>
      <c r="O10475">
        <v>0</v>
      </c>
      <c r="P10475">
        <v>0</v>
      </c>
      <c r="Q10475">
        <v>4</v>
      </c>
      <c r="R10475">
        <v>0</v>
      </c>
      <c r="S10475">
        <v>0</v>
      </c>
      <c r="T10475">
        <v>0</v>
      </c>
      <c r="U10475">
        <v>7.604444</v>
      </c>
    </row>
    <row r="10476" spans="1:21" x14ac:dyDescent="0.25">
      <c r="A10476" t="s">
        <v>39181</v>
      </c>
      <c r="B10476">
        <v>1</v>
      </c>
      <c r="C10476" t="s">
        <v>78</v>
      </c>
      <c r="D10476" t="s">
        <v>98</v>
      </c>
      <c r="E10476" t="s">
        <v>39182</v>
      </c>
      <c r="F10476" t="s">
        <v>4991</v>
      </c>
      <c r="G10476" t="s">
        <v>71</v>
      </c>
      <c r="H10476" t="s">
        <v>129</v>
      </c>
      <c r="I10476" t="s">
        <v>22</v>
      </c>
      <c r="J10476" t="s">
        <v>141</v>
      </c>
      <c r="K10476" t="s">
        <v>39183</v>
      </c>
      <c r="L10476" t="s">
        <v>39184</v>
      </c>
      <c r="M10476">
        <v>0.63638888800000004</v>
      </c>
      <c r="N10476">
        <v>0</v>
      </c>
      <c r="O10476">
        <v>2</v>
      </c>
      <c r="P10476">
        <v>0</v>
      </c>
      <c r="Q10476">
        <v>0</v>
      </c>
      <c r="R10476">
        <v>0</v>
      </c>
      <c r="S10476">
        <v>1.272778</v>
      </c>
      <c r="T10476">
        <v>0</v>
      </c>
      <c r="U10476">
        <v>0</v>
      </c>
    </row>
    <row r="10477" spans="1:21" x14ac:dyDescent="0.25">
      <c r="A10477" t="s">
        <v>39185</v>
      </c>
      <c r="B10477">
        <v>1</v>
      </c>
      <c r="C10477" t="s">
        <v>78</v>
      </c>
      <c r="D10477" t="s">
        <v>98</v>
      </c>
      <c r="E10477" t="s">
        <v>39186</v>
      </c>
      <c r="F10477" t="s">
        <v>4991</v>
      </c>
      <c r="G10477" t="s">
        <v>71</v>
      </c>
      <c r="H10477" t="s">
        <v>129</v>
      </c>
      <c r="I10477" t="s">
        <v>22</v>
      </c>
      <c r="J10477" t="s">
        <v>141</v>
      </c>
      <c r="K10477" t="s">
        <v>39187</v>
      </c>
      <c r="L10477" t="s">
        <v>39188</v>
      </c>
      <c r="M10477">
        <v>0.85916666600000002</v>
      </c>
      <c r="N10477">
        <v>0</v>
      </c>
      <c r="O10477">
        <v>2</v>
      </c>
      <c r="P10477">
        <v>0</v>
      </c>
      <c r="Q10477">
        <v>0</v>
      </c>
      <c r="R10477">
        <v>0</v>
      </c>
      <c r="S10477">
        <v>1.7183330000000001</v>
      </c>
      <c r="T10477">
        <v>0</v>
      </c>
      <c r="U10477">
        <v>0</v>
      </c>
    </row>
    <row r="10478" spans="1:21" x14ac:dyDescent="0.25">
      <c r="A10478" t="s">
        <v>39189</v>
      </c>
      <c r="B10478">
        <v>1</v>
      </c>
      <c r="C10478" t="s">
        <v>78</v>
      </c>
      <c r="D10478" t="s">
        <v>98</v>
      </c>
      <c r="E10478" t="s">
        <v>39190</v>
      </c>
      <c r="F10478" t="s">
        <v>5012</v>
      </c>
      <c r="G10478" t="s">
        <v>72</v>
      </c>
      <c r="H10478" t="s">
        <v>129</v>
      </c>
      <c r="I10478" t="s">
        <v>22</v>
      </c>
      <c r="J10478" t="s">
        <v>141</v>
      </c>
      <c r="K10478" t="s">
        <v>39191</v>
      </c>
      <c r="L10478" t="s">
        <v>39192</v>
      </c>
      <c r="M10478">
        <v>1.592777777</v>
      </c>
      <c r="N10478">
        <v>0</v>
      </c>
      <c r="O10478">
        <v>46</v>
      </c>
      <c r="P10478">
        <v>1</v>
      </c>
      <c r="Q10478">
        <v>2</v>
      </c>
      <c r="R10478">
        <v>0</v>
      </c>
      <c r="S10478">
        <v>73.267778000000007</v>
      </c>
      <c r="T10478">
        <v>1.592778</v>
      </c>
      <c r="U10478">
        <v>3.1855560000000001</v>
      </c>
    </row>
    <row r="10479" spans="1:21" x14ac:dyDescent="0.25">
      <c r="A10479" t="s">
        <v>39193</v>
      </c>
      <c r="B10479">
        <v>1</v>
      </c>
      <c r="C10479" t="s">
        <v>79</v>
      </c>
      <c r="D10479" t="s">
        <v>116</v>
      </c>
      <c r="E10479" t="s">
        <v>1177</v>
      </c>
      <c r="F10479" t="s">
        <v>140</v>
      </c>
      <c r="G10479" t="s">
        <v>72</v>
      </c>
      <c r="H10479" t="s">
        <v>129</v>
      </c>
      <c r="I10479" t="s">
        <v>22</v>
      </c>
      <c r="J10479" t="s">
        <v>141</v>
      </c>
      <c r="K10479" t="s">
        <v>39194</v>
      </c>
      <c r="L10479" t="s">
        <v>39195</v>
      </c>
      <c r="M10479">
        <v>0.35499999999999998</v>
      </c>
      <c r="N10479">
        <v>0</v>
      </c>
      <c r="O10479">
        <v>0</v>
      </c>
      <c r="P10479">
        <v>80</v>
      </c>
      <c r="Q10479">
        <v>1071</v>
      </c>
      <c r="R10479">
        <v>0</v>
      </c>
      <c r="S10479">
        <v>0</v>
      </c>
      <c r="T10479">
        <v>28.4</v>
      </c>
      <c r="U10479">
        <v>380.20499999999998</v>
      </c>
    </row>
    <row r="10480" spans="1:21" x14ac:dyDescent="0.25">
      <c r="A10480" t="s">
        <v>39196</v>
      </c>
      <c r="B10480">
        <v>1</v>
      </c>
      <c r="C10480" t="s">
        <v>78</v>
      </c>
      <c r="D10480" t="s">
        <v>107</v>
      </c>
      <c r="E10480" t="s">
        <v>3655</v>
      </c>
      <c r="F10480" t="s">
        <v>140</v>
      </c>
      <c r="G10480" t="s">
        <v>72</v>
      </c>
      <c r="H10480" t="s">
        <v>129</v>
      </c>
      <c r="I10480" t="s">
        <v>22</v>
      </c>
      <c r="J10480" t="s">
        <v>141</v>
      </c>
      <c r="K10480" t="s">
        <v>39197</v>
      </c>
      <c r="L10480" t="s">
        <v>39198</v>
      </c>
      <c r="M10480">
        <v>0.97</v>
      </c>
      <c r="N10480">
        <v>0</v>
      </c>
      <c r="O10480">
        <v>0</v>
      </c>
      <c r="P10480">
        <v>36</v>
      </c>
      <c r="Q10480">
        <v>510</v>
      </c>
      <c r="R10480">
        <v>0</v>
      </c>
      <c r="S10480">
        <v>0</v>
      </c>
      <c r="T10480">
        <v>34.92</v>
      </c>
      <c r="U10480">
        <v>494.7</v>
      </c>
    </row>
    <row r="10481" spans="1:21" x14ac:dyDescent="0.25">
      <c r="A10481" t="s">
        <v>39199</v>
      </c>
      <c r="B10481">
        <v>1</v>
      </c>
      <c r="C10481" t="s">
        <v>78</v>
      </c>
      <c r="D10481" t="s">
        <v>107</v>
      </c>
      <c r="E10481" t="s">
        <v>3655</v>
      </c>
      <c r="F10481" t="s">
        <v>128</v>
      </c>
      <c r="G10481" t="s">
        <v>72</v>
      </c>
      <c r="H10481" t="s">
        <v>129</v>
      </c>
      <c r="I10481" t="s">
        <v>22</v>
      </c>
      <c r="J10481" t="s">
        <v>130</v>
      </c>
      <c r="K10481" t="s">
        <v>39200</v>
      </c>
      <c r="L10481" t="s">
        <v>39201</v>
      </c>
      <c r="M10481">
        <v>5.4913888880000004</v>
      </c>
      <c r="N10481">
        <v>0</v>
      </c>
      <c r="O10481">
        <v>0</v>
      </c>
      <c r="P10481">
        <v>36</v>
      </c>
      <c r="Q10481">
        <v>510</v>
      </c>
      <c r="R10481">
        <v>0</v>
      </c>
      <c r="S10481">
        <v>0</v>
      </c>
      <c r="T10481">
        <v>197.69</v>
      </c>
      <c r="U10481">
        <v>2800.6083330000001</v>
      </c>
    </row>
    <row r="10482" spans="1:21" x14ac:dyDescent="0.25">
      <c r="A10482" t="s">
        <v>39202</v>
      </c>
      <c r="B10482">
        <v>1</v>
      </c>
      <c r="C10482" t="s">
        <v>78</v>
      </c>
      <c r="D10482" t="s">
        <v>107</v>
      </c>
      <c r="E10482" t="s">
        <v>31324</v>
      </c>
      <c r="F10482" t="s">
        <v>128</v>
      </c>
      <c r="G10482" t="s">
        <v>72</v>
      </c>
      <c r="H10482" t="s">
        <v>129</v>
      </c>
      <c r="I10482" t="s">
        <v>22</v>
      </c>
      <c r="J10482" t="s">
        <v>130</v>
      </c>
      <c r="K10482" t="s">
        <v>39203</v>
      </c>
      <c r="L10482" t="s">
        <v>33483</v>
      </c>
      <c r="M10482">
        <v>5.4333333330000002</v>
      </c>
      <c r="N10482">
        <v>0</v>
      </c>
      <c r="O10482">
        <v>0</v>
      </c>
      <c r="P10482">
        <v>1</v>
      </c>
      <c r="Q10482">
        <v>31</v>
      </c>
      <c r="R10482">
        <v>0</v>
      </c>
      <c r="S10482">
        <v>0</v>
      </c>
      <c r="T10482">
        <v>5.4333330000000002</v>
      </c>
      <c r="U10482">
        <v>168.433333</v>
      </c>
    </row>
    <row r="10483" spans="1:21" x14ac:dyDescent="0.25">
      <c r="A10483" t="s">
        <v>39204</v>
      </c>
      <c r="B10483">
        <v>1</v>
      </c>
      <c r="C10483" t="s">
        <v>78</v>
      </c>
      <c r="D10483" t="s">
        <v>107</v>
      </c>
      <c r="E10483" t="s">
        <v>3645</v>
      </c>
      <c r="F10483" t="s">
        <v>140</v>
      </c>
      <c r="G10483" t="s">
        <v>72</v>
      </c>
      <c r="H10483" t="s">
        <v>129</v>
      </c>
      <c r="I10483" t="s">
        <v>22</v>
      </c>
      <c r="J10483" t="s">
        <v>141</v>
      </c>
      <c r="K10483" t="s">
        <v>39205</v>
      </c>
      <c r="L10483" t="s">
        <v>21368</v>
      </c>
      <c r="M10483">
        <v>1.2919444440000001</v>
      </c>
      <c r="N10483">
        <v>0</v>
      </c>
      <c r="O10483">
        <v>0</v>
      </c>
      <c r="P10483">
        <v>80</v>
      </c>
      <c r="Q10483">
        <v>2520</v>
      </c>
      <c r="R10483">
        <v>0</v>
      </c>
      <c r="S10483">
        <v>0</v>
      </c>
      <c r="T10483">
        <v>103.35555600000001</v>
      </c>
      <c r="U10483">
        <v>3255.6999989999999</v>
      </c>
    </row>
    <row r="10484" spans="1:21" x14ac:dyDescent="0.25">
      <c r="A10484" t="s">
        <v>39206</v>
      </c>
      <c r="B10484">
        <v>1</v>
      </c>
      <c r="C10484" t="s">
        <v>78</v>
      </c>
      <c r="D10484" t="s">
        <v>107</v>
      </c>
      <c r="E10484" t="s">
        <v>3645</v>
      </c>
      <c r="F10484" t="s">
        <v>140</v>
      </c>
      <c r="G10484" t="s">
        <v>72</v>
      </c>
      <c r="H10484" t="s">
        <v>129</v>
      </c>
      <c r="I10484" t="s">
        <v>22</v>
      </c>
      <c r="J10484" t="s">
        <v>141</v>
      </c>
      <c r="K10484" t="s">
        <v>39207</v>
      </c>
      <c r="L10484" t="s">
        <v>39208</v>
      </c>
      <c r="M10484">
        <v>0.49361111099999999</v>
      </c>
      <c r="N10484">
        <v>0</v>
      </c>
      <c r="O10484">
        <v>0</v>
      </c>
      <c r="P10484">
        <v>80</v>
      </c>
      <c r="Q10484">
        <v>2520</v>
      </c>
      <c r="R10484">
        <v>0</v>
      </c>
      <c r="S10484">
        <v>0</v>
      </c>
      <c r="T10484">
        <v>39.488889</v>
      </c>
      <c r="U10484">
        <v>1243.9000000000001</v>
      </c>
    </row>
    <row r="10485" spans="1:21" x14ac:dyDescent="0.25">
      <c r="A10485" t="s">
        <v>39209</v>
      </c>
      <c r="B10485">
        <v>1</v>
      </c>
      <c r="C10485" t="s">
        <v>78</v>
      </c>
      <c r="D10485" t="s">
        <v>107</v>
      </c>
      <c r="E10485" t="s">
        <v>3655</v>
      </c>
      <c r="F10485" t="s">
        <v>140</v>
      </c>
      <c r="G10485" t="s">
        <v>72</v>
      </c>
      <c r="H10485" t="s">
        <v>129</v>
      </c>
      <c r="I10485" t="s">
        <v>22</v>
      </c>
      <c r="J10485" t="s">
        <v>141</v>
      </c>
      <c r="K10485" t="s">
        <v>39210</v>
      </c>
      <c r="L10485" t="s">
        <v>39211</v>
      </c>
      <c r="M10485">
        <v>0.70277777699999999</v>
      </c>
      <c r="N10485">
        <v>0</v>
      </c>
      <c r="O10485">
        <v>0</v>
      </c>
      <c r="P10485">
        <v>36</v>
      </c>
      <c r="Q10485">
        <v>510</v>
      </c>
      <c r="R10485">
        <v>0</v>
      </c>
      <c r="S10485">
        <v>0</v>
      </c>
      <c r="T10485">
        <v>25.3</v>
      </c>
      <c r="U10485">
        <v>358.41666600000002</v>
      </c>
    </row>
    <row r="10486" spans="1:21" x14ac:dyDescent="0.25">
      <c r="A10486" t="s">
        <v>39212</v>
      </c>
      <c r="B10486">
        <v>1</v>
      </c>
      <c r="C10486" t="s">
        <v>78</v>
      </c>
      <c r="D10486" t="s">
        <v>108</v>
      </c>
      <c r="E10486" t="s">
        <v>39213</v>
      </c>
      <c r="F10486" t="s">
        <v>4986</v>
      </c>
      <c r="G10486" t="s">
        <v>71</v>
      </c>
      <c r="H10486" t="s">
        <v>129</v>
      </c>
      <c r="I10486" t="s">
        <v>22</v>
      </c>
      <c r="J10486" t="s">
        <v>141</v>
      </c>
      <c r="K10486" t="s">
        <v>39214</v>
      </c>
      <c r="L10486" t="s">
        <v>39215</v>
      </c>
      <c r="M10486">
        <v>0.67500000000000004</v>
      </c>
      <c r="N10486">
        <v>0</v>
      </c>
      <c r="O10486">
        <v>0</v>
      </c>
      <c r="P10486">
        <v>0</v>
      </c>
      <c r="Q10486">
        <v>2</v>
      </c>
      <c r="R10486">
        <v>0</v>
      </c>
      <c r="S10486">
        <v>0</v>
      </c>
      <c r="T10486">
        <v>0</v>
      </c>
      <c r="U10486">
        <v>1.35</v>
      </c>
    </row>
    <row r="10487" spans="1:21" x14ac:dyDescent="0.25">
      <c r="A10487" t="s">
        <v>39216</v>
      </c>
      <c r="B10487">
        <v>1</v>
      </c>
      <c r="C10487" t="s">
        <v>79</v>
      </c>
      <c r="D10487" t="s">
        <v>110</v>
      </c>
      <c r="E10487" t="s">
        <v>39217</v>
      </c>
      <c r="F10487" t="s">
        <v>3423</v>
      </c>
      <c r="G10487" t="s">
        <v>72</v>
      </c>
      <c r="H10487" t="s">
        <v>129</v>
      </c>
      <c r="I10487" t="s">
        <v>22</v>
      </c>
      <c r="J10487" t="s">
        <v>141</v>
      </c>
      <c r="K10487" t="s">
        <v>39218</v>
      </c>
      <c r="L10487" t="s">
        <v>39219</v>
      </c>
      <c r="M10487">
        <v>0.94388888800000004</v>
      </c>
      <c r="N10487">
        <v>0</v>
      </c>
      <c r="O10487">
        <v>0</v>
      </c>
      <c r="P10487">
        <v>1</v>
      </c>
      <c r="Q10487">
        <v>51</v>
      </c>
      <c r="R10487">
        <v>0</v>
      </c>
      <c r="S10487">
        <v>0</v>
      </c>
      <c r="T10487">
        <v>0.94388899999999998</v>
      </c>
      <c r="U10487">
        <v>48.138333000000003</v>
      </c>
    </row>
    <row r="10488" spans="1:21" x14ac:dyDescent="0.25">
      <c r="A10488" t="s">
        <v>39220</v>
      </c>
      <c r="B10488">
        <v>1</v>
      </c>
      <c r="C10488" t="s">
        <v>79</v>
      </c>
      <c r="D10488" t="s">
        <v>117</v>
      </c>
      <c r="E10488" t="s">
        <v>39221</v>
      </c>
      <c r="F10488" t="s">
        <v>5012</v>
      </c>
      <c r="G10488" t="s">
        <v>72</v>
      </c>
      <c r="H10488" t="s">
        <v>129</v>
      </c>
      <c r="I10488" t="s">
        <v>22</v>
      </c>
      <c r="J10488" t="s">
        <v>141</v>
      </c>
      <c r="K10488" t="s">
        <v>39222</v>
      </c>
      <c r="L10488" t="s">
        <v>39223</v>
      </c>
      <c r="M10488">
        <v>2.309722222</v>
      </c>
      <c r="N10488">
        <v>0</v>
      </c>
      <c r="O10488">
        <v>0</v>
      </c>
      <c r="P10488">
        <v>1</v>
      </c>
      <c r="Q10488">
        <v>27</v>
      </c>
      <c r="R10488">
        <v>0</v>
      </c>
      <c r="S10488">
        <v>0</v>
      </c>
      <c r="T10488">
        <v>2.3097219999999998</v>
      </c>
      <c r="U10488">
        <v>62.362499999999997</v>
      </c>
    </row>
    <row r="10489" spans="1:21" x14ac:dyDescent="0.25">
      <c r="A10489" t="s">
        <v>39224</v>
      </c>
      <c r="B10489">
        <v>1</v>
      </c>
      <c r="C10489" t="s">
        <v>78</v>
      </c>
      <c r="D10489" t="s">
        <v>107</v>
      </c>
      <c r="E10489" t="s">
        <v>39225</v>
      </c>
      <c r="F10489" t="s">
        <v>6241</v>
      </c>
      <c r="G10489" t="s">
        <v>71</v>
      </c>
      <c r="H10489" t="s">
        <v>129</v>
      </c>
      <c r="I10489" t="s">
        <v>22</v>
      </c>
      <c r="J10489" t="s">
        <v>141</v>
      </c>
      <c r="K10489" t="s">
        <v>39226</v>
      </c>
      <c r="L10489" t="s">
        <v>39227</v>
      </c>
      <c r="M10489">
        <v>7.602222222</v>
      </c>
      <c r="N10489">
        <v>0</v>
      </c>
      <c r="O10489">
        <v>0</v>
      </c>
      <c r="P10489">
        <v>0</v>
      </c>
      <c r="Q10489">
        <v>10</v>
      </c>
      <c r="R10489">
        <v>0</v>
      </c>
      <c r="S10489">
        <v>0</v>
      </c>
      <c r="T10489">
        <v>0</v>
      </c>
      <c r="U10489">
        <v>76.022221999999999</v>
      </c>
    </row>
    <row r="10490" spans="1:21" x14ac:dyDescent="0.25">
      <c r="A10490" t="s">
        <v>39228</v>
      </c>
      <c r="B10490">
        <v>1</v>
      </c>
      <c r="C10490" t="s">
        <v>78</v>
      </c>
      <c r="D10490" t="s">
        <v>107</v>
      </c>
      <c r="E10490" t="s">
        <v>39229</v>
      </c>
      <c r="F10490" t="s">
        <v>4996</v>
      </c>
      <c r="G10490" t="s">
        <v>71</v>
      </c>
      <c r="H10490" t="s">
        <v>129</v>
      </c>
      <c r="I10490" t="s">
        <v>22</v>
      </c>
      <c r="J10490" t="s">
        <v>141</v>
      </c>
      <c r="K10490" t="s">
        <v>39230</v>
      </c>
      <c r="L10490" t="s">
        <v>39231</v>
      </c>
      <c r="M10490">
        <v>2.1580555549999998</v>
      </c>
      <c r="N10490">
        <v>0</v>
      </c>
      <c r="O10490">
        <v>0</v>
      </c>
      <c r="P10490">
        <v>0</v>
      </c>
      <c r="Q10490">
        <v>23</v>
      </c>
      <c r="R10490">
        <v>0</v>
      </c>
      <c r="S10490">
        <v>0</v>
      </c>
      <c r="T10490">
        <v>0</v>
      </c>
      <c r="U10490">
        <v>49.635278</v>
      </c>
    </row>
    <row r="10491" spans="1:21" x14ac:dyDescent="0.25">
      <c r="A10491" t="s">
        <v>39232</v>
      </c>
      <c r="B10491">
        <v>1</v>
      </c>
      <c r="C10491" t="s">
        <v>78</v>
      </c>
      <c r="D10491" t="s">
        <v>96</v>
      </c>
      <c r="E10491" t="s">
        <v>39233</v>
      </c>
      <c r="F10491" t="s">
        <v>5012</v>
      </c>
      <c r="G10491" t="s">
        <v>72</v>
      </c>
      <c r="H10491" t="s">
        <v>129</v>
      </c>
      <c r="I10491" t="s">
        <v>22</v>
      </c>
      <c r="J10491" t="s">
        <v>141</v>
      </c>
      <c r="K10491" t="s">
        <v>39234</v>
      </c>
      <c r="L10491" t="s">
        <v>39235</v>
      </c>
      <c r="M10491">
        <v>3.1491666660000002</v>
      </c>
      <c r="N10491">
        <v>0</v>
      </c>
      <c r="O10491">
        <v>204</v>
      </c>
      <c r="P10491">
        <v>1</v>
      </c>
      <c r="Q10491">
        <v>1</v>
      </c>
      <c r="R10491">
        <v>0</v>
      </c>
      <c r="S10491">
        <v>642.42999999999995</v>
      </c>
      <c r="T10491">
        <v>3.1491669999999998</v>
      </c>
      <c r="U10491">
        <v>3.1491669999999998</v>
      </c>
    </row>
    <row r="10492" spans="1:21" x14ac:dyDescent="0.25">
      <c r="A10492" t="s">
        <v>39236</v>
      </c>
      <c r="B10492">
        <v>1</v>
      </c>
      <c r="C10492" t="s">
        <v>78</v>
      </c>
      <c r="D10492" t="s">
        <v>85</v>
      </c>
      <c r="E10492" t="s">
        <v>39237</v>
      </c>
      <c r="F10492" t="s">
        <v>177</v>
      </c>
      <c r="G10492" t="s">
        <v>71</v>
      </c>
      <c r="H10492" t="s">
        <v>129</v>
      </c>
      <c r="I10492" t="s">
        <v>22</v>
      </c>
      <c r="J10492" t="s">
        <v>130</v>
      </c>
      <c r="K10492" t="s">
        <v>39238</v>
      </c>
      <c r="L10492" t="s">
        <v>39239</v>
      </c>
      <c r="M10492">
        <v>4.2397222220000002</v>
      </c>
      <c r="N10492">
        <v>1</v>
      </c>
      <c r="O10492">
        <v>243</v>
      </c>
      <c r="P10492">
        <v>0</v>
      </c>
      <c r="Q10492">
        <v>0</v>
      </c>
      <c r="R10492">
        <v>4.2397220000000004</v>
      </c>
      <c r="S10492">
        <v>1030.2525000000001</v>
      </c>
      <c r="T10492">
        <v>0</v>
      </c>
      <c r="U10492">
        <v>0</v>
      </c>
    </row>
    <row r="10493" spans="1:21" x14ac:dyDescent="0.25">
      <c r="A10493" t="s">
        <v>39240</v>
      </c>
      <c r="B10493">
        <v>1</v>
      </c>
      <c r="C10493" t="s">
        <v>79</v>
      </c>
      <c r="D10493" t="s">
        <v>114</v>
      </c>
      <c r="E10493" t="s">
        <v>39241</v>
      </c>
      <c r="F10493" t="s">
        <v>5012</v>
      </c>
      <c r="G10493" t="s">
        <v>72</v>
      </c>
      <c r="H10493" t="s">
        <v>129</v>
      </c>
      <c r="I10493" t="s">
        <v>22</v>
      </c>
      <c r="J10493" t="s">
        <v>141</v>
      </c>
      <c r="K10493" t="s">
        <v>39242</v>
      </c>
      <c r="L10493" t="s">
        <v>39243</v>
      </c>
      <c r="M10493">
        <v>1.3844444440000001</v>
      </c>
      <c r="N10493">
        <v>0</v>
      </c>
      <c r="O10493">
        <v>0</v>
      </c>
      <c r="P10493">
        <v>1</v>
      </c>
      <c r="Q10493">
        <v>113</v>
      </c>
      <c r="R10493">
        <v>0</v>
      </c>
      <c r="S10493">
        <v>0</v>
      </c>
      <c r="T10493">
        <v>1.384444</v>
      </c>
      <c r="U10493">
        <v>156.44222199999999</v>
      </c>
    </row>
    <row r="10494" spans="1:21" x14ac:dyDescent="0.25">
      <c r="A10494" t="s">
        <v>39244</v>
      </c>
      <c r="B10494">
        <v>1</v>
      </c>
      <c r="C10494" t="s">
        <v>78</v>
      </c>
      <c r="D10494" t="s">
        <v>97</v>
      </c>
      <c r="E10494" t="s">
        <v>39245</v>
      </c>
      <c r="F10494" t="s">
        <v>4991</v>
      </c>
      <c r="G10494" t="s">
        <v>71</v>
      </c>
      <c r="H10494" t="s">
        <v>129</v>
      </c>
      <c r="I10494" t="s">
        <v>22</v>
      </c>
      <c r="J10494" t="s">
        <v>141</v>
      </c>
      <c r="K10494" t="s">
        <v>39246</v>
      </c>
      <c r="L10494" t="s">
        <v>30163</v>
      </c>
      <c r="M10494">
        <v>3.8172222219999998</v>
      </c>
      <c r="N10494">
        <v>0</v>
      </c>
      <c r="O10494">
        <v>0</v>
      </c>
      <c r="P10494">
        <v>0</v>
      </c>
      <c r="Q10494">
        <v>1</v>
      </c>
      <c r="R10494">
        <v>0</v>
      </c>
      <c r="S10494">
        <v>0</v>
      </c>
      <c r="T10494">
        <v>0</v>
      </c>
      <c r="U10494">
        <v>3.8172220000000001</v>
      </c>
    </row>
    <row r="10495" spans="1:21" x14ac:dyDescent="0.25">
      <c r="A10495" t="s">
        <v>39247</v>
      </c>
      <c r="B10495">
        <v>1</v>
      </c>
      <c r="C10495" t="s">
        <v>78</v>
      </c>
      <c r="D10495" t="s">
        <v>97</v>
      </c>
      <c r="E10495" t="s">
        <v>39248</v>
      </c>
      <c r="F10495" t="s">
        <v>6241</v>
      </c>
      <c r="G10495" t="s">
        <v>71</v>
      </c>
      <c r="H10495" t="s">
        <v>129</v>
      </c>
      <c r="I10495" t="s">
        <v>22</v>
      </c>
      <c r="J10495" t="s">
        <v>141</v>
      </c>
      <c r="K10495" t="s">
        <v>39249</v>
      </c>
      <c r="L10495" t="s">
        <v>39250</v>
      </c>
      <c r="M10495">
        <v>6.2341666660000001</v>
      </c>
      <c r="N10495">
        <v>0</v>
      </c>
      <c r="O10495">
        <v>0</v>
      </c>
      <c r="P10495">
        <v>0</v>
      </c>
      <c r="Q10495">
        <v>8</v>
      </c>
      <c r="R10495">
        <v>0</v>
      </c>
      <c r="S10495">
        <v>0</v>
      </c>
      <c r="T10495">
        <v>0</v>
      </c>
      <c r="U10495">
        <v>49.873333000000002</v>
      </c>
    </row>
    <row r="10496" spans="1:21" x14ac:dyDescent="0.25">
      <c r="A10496" t="s">
        <v>39251</v>
      </c>
      <c r="B10496">
        <v>1</v>
      </c>
      <c r="C10496" t="s">
        <v>78</v>
      </c>
      <c r="D10496" t="s">
        <v>97</v>
      </c>
      <c r="E10496" t="s">
        <v>39252</v>
      </c>
      <c r="F10496" t="s">
        <v>4991</v>
      </c>
      <c r="G10496" t="s">
        <v>71</v>
      </c>
      <c r="H10496" t="s">
        <v>129</v>
      </c>
      <c r="I10496" t="s">
        <v>22</v>
      </c>
      <c r="J10496" t="s">
        <v>141</v>
      </c>
      <c r="K10496" t="s">
        <v>39253</v>
      </c>
      <c r="L10496" t="s">
        <v>39254</v>
      </c>
      <c r="M10496">
        <v>7.5558333329999998</v>
      </c>
      <c r="N10496">
        <v>0</v>
      </c>
      <c r="O10496">
        <v>0</v>
      </c>
      <c r="P10496">
        <v>0</v>
      </c>
      <c r="Q10496">
        <v>1</v>
      </c>
      <c r="R10496">
        <v>0</v>
      </c>
      <c r="S10496">
        <v>0</v>
      </c>
      <c r="T10496">
        <v>0</v>
      </c>
      <c r="U10496">
        <v>7.5558329999999998</v>
      </c>
    </row>
    <row r="10497" spans="1:21" x14ac:dyDescent="0.25">
      <c r="A10497" t="s">
        <v>39255</v>
      </c>
      <c r="B10497">
        <v>1</v>
      </c>
      <c r="C10497" t="s">
        <v>78</v>
      </c>
      <c r="D10497" t="s">
        <v>97</v>
      </c>
      <c r="E10497" t="s">
        <v>39256</v>
      </c>
      <c r="F10497" t="s">
        <v>5748</v>
      </c>
      <c r="G10497" t="s">
        <v>71</v>
      </c>
      <c r="H10497" t="s">
        <v>129</v>
      </c>
      <c r="I10497" t="s">
        <v>22</v>
      </c>
      <c r="J10497" t="s">
        <v>141</v>
      </c>
      <c r="K10497" t="s">
        <v>39257</v>
      </c>
      <c r="L10497" t="s">
        <v>836</v>
      </c>
      <c r="M10497">
        <v>0.52444444400000001</v>
      </c>
      <c r="N10497">
        <v>0</v>
      </c>
      <c r="O10497">
        <v>0</v>
      </c>
      <c r="P10497">
        <v>1</v>
      </c>
      <c r="Q10497">
        <v>47</v>
      </c>
      <c r="R10497">
        <v>0</v>
      </c>
      <c r="S10497">
        <v>0</v>
      </c>
      <c r="T10497">
        <v>0.52444400000000002</v>
      </c>
      <c r="U10497">
        <v>24.648889</v>
      </c>
    </row>
    <row r="10498" spans="1:21" x14ac:dyDescent="0.25">
      <c r="A10498" t="s">
        <v>39258</v>
      </c>
      <c r="B10498">
        <v>1</v>
      </c>
      <c r="C10498" t="s">
        <v>78</v>
      </c>
      <c r="D10498" t="s">
        <v>97</v>
      </c>
      <c r="E10498" t="s">
        <v>39256</v>
      </c>
      <c r="F10498" t="s">
        <v>5748</v>
      </c>
      <c r="G10498" t="s">
        <v>71</v>
      </c>
      <c r="H10498" t="s">
        <v>129</v>
      </c>
      <c r="I10498" t="s">
        <v>22</v>
      </c>
      <c r="J10498" t="s">
        <v>141</v>
      </c>
      <c r="K10498" t="s">
        <v>39259</v>
      </c>
      <c r="L10498" t="s">
        <v>39260</v>
      </c>
      <c r="M10498">
        <v>1.8119444440000001</v>
      </c>
      <c r="N10498">
        <v>0</v>
      </c>
      <c r="O10498">
        <v>0</v>
      </c>
      <c r="P10498">
        <v>1</v>
      </c>
      <c r="Q10498">
        <v>47</v>
      </c>
      <c r="R10498">
        <v>0</v>
      </c>
      <c r="S10498">
        <v>0</v>
      </c>
      <c r="T10498">
        <v>1.811944</v>
      </c>
      <c r="U10498">
        <v>85.161389</v>
      </c>
    </row>
    <row r="10499" spans="1:21" x14ac:dyDescent="0.25">
      <c r="A10499" t="s">
        <v>39261</v>
      </c>
      <c r="B10499">
        <v>1</v>
      </c>
      <c r="C10499" t="s">
        <v>78</v>
      </c>
      <c r="D10499" t="s">
        <v>97</v>
      </c>
      <c r="E10499" t="s">
        <v>39262</v>
      </c>
      <c r="F10499" t="s">
        <v>4991</v>
      </c>
      <c r="G10499" t="s">
        <v>71</v>
      </c>
      <c r="H10499" t="s">
        <v>129</v>
      </c>
      <c r="I10499" t="s">
        <v>22</v>
      </c>
      <c r="J10499" t="s">
        <v>141</v>
      </c>
      <c r="K10499" t="s">
        <v>39263</v>
      </c>
      <c r="L10499" t="s">
        <v>39264</v>
      </c>
      <c r="M10499">
        <v>2.8941666659999998</v>
      </c>
      <c r="N10499">
        <v>0</v>
      </c>
      <c r="O10499">
        <v>0</v>
      </c>
      <c r="P10499">
        <v>0</v>
      </c>
      <c r="Q10499">
        <v>1</v>
      </c>
      <c r="R10499">
        <v>0</v>
      </c>
      <c r="S10499">
        <v>0</v>
      </c>
      <c r="T10499">
        <v>0</v>
      </c>
      <c r="U10499">
        <v>2.8941669999999999</v>
      </c>
    </row>
    <row r="10500" spans="1:21" x14ac:dyDescent="0.25">
      <c r="A10500" t="s">
        <v>39265</v>
      </c>
      <c r="B10500">
        <v>1</v>
      </c>
      <c r="C10500" t="s">
        <v>78</v>
      </c>
      <c r="D10500" t="s">
        <v>97</v>
      </c>
      <c r="E10500" t="s">
        <v>39256</v>
      </c>
      <c r="F10500" t="s">
        <v>128</v>
      </c>
      <c r="G10500" t="s">
        <v>71</v>
      </c>
      <c r="H10500" t="s">
        <v>129</v>
      </c>
      <c r="I10500" t="s">
        <v>22</v>
      </c>
      <c r="J10500" t="s">
        <v>130</v>
      </c>
      <c r="K10500" t="s">
        <v>39266</v>
      </c>
      <c r="L10500" t="s">
        <v>39267</v>
      </c>
      <c r="M10500">
        <v>1.4883333329999999</v>
      </c>
      <c r="N10500">
        <v>0</v>
      </c>
      <c r="O10500">
        <v>0</v>
      </c>
      <c r="P10500">
        <v>1</v>
      </c>
      <c r="Q10500">
        <v>47</v>
      </c>
      <c r="R10500">
        <v>0</v>
      </c>
      <c r="S10500">
        <v>0</v>
      </c>
      <c r="T10500">
        <v>1.4883329999999999</v>
      </c>
      <c r="U10500">
        <v>69.951667</v>
      </c>
    </row>
    <row r="10501" spans="1:21" x14ac:dyDescent="0.25">
      <c r="A10501" t="s">
        <v>39268</v>
      </c>
      <c r="B10501">
        <v>1</v>
      </c>
      <c r="C10501" t="s">
        <v>78</v>
      </c>
      <c r="D10501" t="s">
        <v>97</v>
      </c>
      <c r="E10501" t="s">
        <v>39269</v>
      </c>
      <c r="F10501" t="s">
        <v>4991</v>
      </c>
      <c r="G10501" t="s">
        <v>71</v>
      </c>
      <c r="H10501" t="s">
        <v>129</v>
      </c>
      <c r="I10501" t="s">
        <v>22</v>
      </c>
      <c r="J10501" t="s">
        <v>141</v>
      </c>
      <c r="K10501" t="s">
        <v>39270</v>
      </c>
      <c r="L10501" t="s">
        <v>39271</v>
      </c>
      <c r="M10501">
        <v>1.5249999999999999</v>
      </c>
      <c r="N10501">
        <v>0</v>
      </c>
      <c r="O10501">
        <v>0</v>
      </c>
      <c r="P10501">
        <v>0</v>
      </c>
      <c r="Q10501">
        <v>1</v>
      </c>
      <c r="R10501">
        <v>0</v>
      </c>
      <c r="S10501">
        <v>0</v>
      </c>
      <c r="T10501">
        <v>0</v>
      </c>
      <c r="U10501">
        <v>1.5249999999999999</v>
      </c>
    </row>
    <row r="10502" spans="1:21" x14ac:dyDescent="0.25">
      <c r="A10502" t="s">
        <v>39272</v>
      </c>
      <c r="B10502">
        <v>1</v>
      </c>
      <c r="C10502" t="s">
        <v>79</v>
      </c>
      <c r="D10502" t="s">
        <v>117</v>
      </c>
      <c r="E10502" t="s">
        <v>25752</v>
      </c>
      <c r="F10502" t="s">
        <v>5012</v>
      </c>
      <c r="G10502" t="s">
        <v>72</v>
      </c>
      <c r="H10502" t="s">
        <v>129</v>
      </c>
      <c r="I10502" t="s">
        <v>22</v>
      </c>
      <c r="J10502" t="s">
        <v>141</v>
      </c>
      <c r="K10502" t="s">
        <v>39273</v>
      </c>
      <c r="L10502" t="s">
        <v>39274</v>
      </c>
      <c r="M10502">
        <v>0.97861111099999998</v>
      </c>
      <c r="N10502">
        <v>0</v>
      </c>
      <c r="O10502">
        <v>0</v>
      </c>
      <c r="P10502">
        <v>0</v>
      </c>
      <c r="Q10502">
        <v>10</v>
      </c>
      <c r="R10502">
        <v>0</v>
      </c>
      <c r="S10502">
        <v>0</v>
      </c>
      <c r="T10502">
        <v>0</v>
      </c>
      <c r="U10502">
        <v>9.786111</v>
      </c>
    </row>
    <row r="10503" spans="1:21" x14ac:dyDescent="0.25">
      <c r="A10503" t="s">
        <v>39275</v>
      </c>
      <c r="B10503">
        <v>1</v>
      </c>
      <c r="C10503" t="s">
        <v>79</v>
      </c>
      <c r="D10503" t="s">
        <v>117</v>
      </c>
      <c r="E10503" t="s">
        <v>39276</v>
      </c>
      <c r="F10503" t="s">
        <v>128</v>
      </c>
      <c r="G10503" t="s">
        <v>72</v>
      </c>
      <c r="H10503" t="s">
        <v>129</v>
      </c>
      <c r="I10503" t="s">
        <v>22</v>
      </c>
      <c r="J10503" t="s">
        <v>130</v>
      </c>
      <c r="K10503" t="s">
        <v>39277</v>
      </c>
      <c r="L10503" t="s">
        <v>39278</v>
      </c>
      <c r="M10503">
        <v>2.5191666659999998</v>
      </c>
      <c r="N10503">
        <v>0</v>
      </c>
      <c r="O10503">
        <v>0</v>
      </c>
      <c r="P10503">
        <v>2</v>
      </c>
      <c r="Q10503">
        <v>127</v>
      </c>
      <c r="R10503">
        <v>0</v>
      </c>
      <c r="S10503">
        <v>0</v>
      </c>
      <c r="T10503">
        <v>5.0383329999999997</v>
      </c>
      <c r="U10503">
        <v>319.934167</v>
      </c>
    </row>
    <row r="10504" spans="1:21" x14ac:dyDescent="0.25">
      <c r="A10504" t="s">
        <v>39279</v>
      </c>
      <c r="B10504">
        <v>1</v>
      </c>
      <c r="C10504" t="s">
        <v>79</v>
      </c>
      <c r="D10504" t="s">
        <v>117</v>
      </c>
      <c r="E10504" t="s">
        <v>39280</v>
      </c>
      <c r="F10504" t="s">
        <v>4991</v>
      </c>
      <c r="G10504" t="s">
        <v>71</v>
      </c>
      <c r="H10504" t="s">
        <v>129</v>
      </c>
      <c r="I10504" t="s">
        <v>22</v>
      </c>
      <c r="J10504" t="s">
        <v>141</v>
      </c>
      <c r="K10504" t="s">
        <v>39281</v>
      </c>
      <c r="L10504" t="s">
        <v>39282</v>
      </c>
      <c r="M10504">
        <v>1.013055555</v>
      </c>
      <c r="N10504">
        <v>0</v>
      </c>
      <c r="O10504">
        <v>1</v>
      </c>
      <c r="P10504">
        <v>0</v>
      </c>
      <c r="Q10504">
        <v>0</v>
      </c>
      <c r="R10504">
        <v>0</v>
      </c>
      <c r="S10504">
        <v>1.013056</v>
      </c>
      <c r="T10504">
        <v>0</v>
      </c>
      <c r="U10504">
        <v>0</v>
      </c>
    </row>
    <row r="10505" spans="1:21" x14ac:dyDescent="0.25">
      <c r="A10505" t="s">
        <v>39283</v>
      </c>
      <c r="B10505">
        <v>1</v>
      </c>
      <c r="C10505" t="s">
        <v>79</v>
      </c>
      <c r="D10505" t="s">
        <v>117</v>
      </c>
      <c r="E10505" t="s">
        <v>33762</v>
      </c>
      <c r="F10505" t="s">
        <v>6456</v>
      </c>
      <c r="G10505" t="s">
        <v>72</v>
      </c>
      <c r="H10505" t="s">
        <v>129</v>
      </c>
      <c r="I10505" t="s">
        <v>22</v>
      </c>
      <c r="J10505" t="s">
        <v>141</v>
      </c>
      <c r="K10505" t="s">
        <v>39284</v>
      </c>
      <c r="L10505" t="s">
        <v>39285</v>
      </c>
      <c r="M10505">
        <v>2.5097222220000002</v>
      </c>
      <c r="N10505">
        <v>0</v>
      </c>
      <c r="O10505">
        <v>0</v>
      </c>
      <c r="P10505">
        <v>0</v>
      </c>
      <c r="Q10505">
        <v>8</v>
      </c>
      <c r="R10505">
        <v>0</v>
      </c>
      <c r="S10505">
        <v>0</v>
      </c>
      <c r="T10505">
        <v>0</v>
      </c>
      <c r="U10505">
        <v>20.077777999999999</v>
      </c>
    </row>
    <row r="10506" spans="1:21" x14ac:dyDescent="0.25">
      <c r="A10506" t="s">
        <v>39286</v>
      </c>
      <c r="B10506">
        <v>1</v>
      </c>
      <c r="C10506" t="s">
        <v>79</v>
      </c>
      <c r="D10506" t="s">
        <v>117</v>
      </c>
      <c r="E10506" t="s">
        <v>33751</v>
      </c>
      <c r="F10506" t="s">
        <v>5470</v>
      </c>
      <c r="G10506" t="s">
        <v>71</v>
      </c>
      <c r="H10506" t="s">
        <v>129</v>
      </c>
      <c r="I10506" t="s">
        <v>22</v>
      </c>
      <c r="J10506" t="s">
        <v>141</v>
      </c>
      <c r="K10506" t="s">
        <v>39287</v>
      </c>
      <c r="L10506" t="s">
        <v>39288</v>
      </c>
      <c r="M10506">
        <v>0.66694444399999997</v>
      </c>
      <c r="N10506">
        <v>0</v>
      </c>
      <c r="O10506">
        <v>0</v>
      </c>
      <c r="P10506">
        <v>0</v>
      </c>
      <c r="Q10506">
        <v>15</v>
      </c>
      <c r="R10506">
        <v>0</v>
      </c>
      <c r="S10506">
        <v>0</v>
      </c>
      <c r="T10506">
        <v>0</v>
      </c>
      <c r="U10506">
        <v>10.004167000000001</v>
      </c>
    </row>
    <row r="10507" spans="1:21" x14ac:dyDescent="0.25">
      <c r="A10507" t="s">
        <v>39289</v>
      </c>
      <c r="B10507">
        <v>1</v>
      </c>
      <c r="C10507" t="s">
        <v>79</v>
      </c>
      <c r="D10507" t="s">
        <v>117</v>
      </c>
      <c r="E10507" t="s">
        <v>33703</v>
      </c>
      <c r="F10507" t="s">
        <v>4986</v>
      </c>
      <c r="G10507" t="s">
        <v>71</v>
      </c>
      <c r="H10507" t="s">
        <v>129</v>
      </c>
      <c r="I10507" t="s">
        <v>22</v>
      </c>
      <c r="J10507" t="s">
        <v>141</v>
      </c>
      <c r="K10507" t="s">
        <v>39290</v>
      </c>
      <c r="L10507" t="s">
        <v>39291</v>
      </c>
      <c r="M10507">
        <v>0.68166666600000003</v>
      </c>
      <c r="N10507">
        <v>0</v>
      </c>
      <c r="O10507">
        <v>30</v>
      </c>
      <c r="P10507">
        <v>0</v>
      </c>
      <c r="Q10507">
        <v>0</v>
      </c>
      <c r="R10507">
        <v>0</v>
      </c>
      <c r="S10507">
        <v>20.45</v>
      </c>
      <c r="T10507">
        <v>0</v>
      </c>
      <c r="U10507">
        <v>0</v>
      </c>
    </row>
    <row r="10508" spans="1:21" x14ac:dyDescent="0.25">
      <c r="A10508" t="s">
        <v>39292</v>
      </c>
      <c r="B10508">
        <v>1</v>
      </c>
      <c r="C10508" t="s">
        <v>79</v>
      </c>
      <c r="D10508" t="s">
        <v>117</v>
      </c>
      <c r="E10508" t="s">
        <v>1909</v>
      </c>
      <c r="F10508" t="s">
        <v>6823</v>
      </c>
      <c r="G10508" t="s">
        <v>71</v>
      </c>
      <c r="H10508" t="s">
        <v>129</v>
      </c>
      <c r="I10508" t="s">
        <v>22</v>
      </c>
      <c r="J10508" t="s">
        <v>141</v>
      </c>
      <c r="K10508" t="s">
        <v>39293</v>
      </c>
      <c r="L10508" t="s">
        <v>39294</v>
      </c>
      <c r="M10508">
        <v>1.2241666659999999</v>
      </c>
      <c r="N10508">
        <v>0</v>
      </c>
      <c r="O10508">
        <v>0</v>
      </c>
      <c r="P10508">
        <v>0</v>
      </c>
      <c r="Q10508">
        <v>10</v>
      </c>
      <c r="R10508">
        <v>0</v>
      </c>
      <c r="S10508">
        <v>0</v>
      </c>
      <c r="T10508">
        <v>0</v>
      </c>
      <c r="U10508">
        <v>12.241667</v>
      </c>
    </row>
    <row r="10509" spans="1:21" x14ac:dyDescent="0.25">
      <c r="A10509" t="s">
        <v>39295</v>
      </c>
      <c r="B10509">
        <v>1</v>
      </c>
      <c r="C10509" t="s">
        <v>79</v>
      </c>
      <c r="D10509" t="s">
        <v>117</v>
      </c>
      <c r="E10509" t="s">
        <v>33699</v>
      </c>
      <c r="F10509" t="s">
        <v>140</v>
      </c>
      <c r="G10509" t="s">
        <v>72</v>
      </c>
      <c r="H10509" t="s">
        <v>129</v>
      </c>
      <c r="I10509" t="s">
        <v>22</v>
      </c>
      <c r="J10509" t="s">
        <v>141</v>
      </c>
      <c r="K10509" t="s">
        <v>39296</v>
      </c>
      <c r="L10509" t="s">
        <v>39297</v>
      </c>
      <c r="M10509">
        <v>0.39861111100000002</v>
      </c>
      <c r="N10509">
        <v>11</v>
      </c>
      <c r="O10509">
        <v>1100</v>
      </c>
      <c r="P10509">
        <v>8</v>
      </c>
      <c r="Q10509">
        <v>200</v>
      </c>
      <c r="R10509">
        <v>4.384722</v>
      </c>
      <c r="S10509">
        <v>438.47222199999999</v>
      </c>
      <c r="T10509">
        <v>3.1888890000000001</v>
      </c>
      <c r="U10509">
        <v>79.722222000000002</v>
      </c>
    </row>
    <row r="10510" spans="1:21" x14ac:dyDescent="0.25">
      <c r="A10510" t="s">
        <v>39298</v>
      </c>
      <c r="B10510">
        <v>1</v>
      </c>
      <c r="C10510" t="s">
        <v>79</v>
      </c>
      <c r="D10510" t="s">
        <v>117</v>
      </c>
      <c r="E10510" t="s">
        <v>33741</v>
      </c>
      <c r="F10510" t="s">
        <v>3423</v>
      </c>
      <c r="G10510" t="s">
        <v>72</v>
      </c>
      <c r="H10510" t="s">
        <v>129</v>
      </c>
      <c r="I10510" t="s">
        <v>22</v>
      </c>
      <c r="J10510" t="s">
        <v>141</v>
      </c>
      <c r="K10510" t="s">
        <v>39299</v>
      </c>
      <c r="L10510" t="s">
        <v>39300</v>
      </c>
      <c r="M10510">
        <v>0.62444444399999999</v>
      </c>
      <c r="N10510">
        <v>0</v>
      </c>
      <c r="O10510">
        <v>0</v>
      </c>
      <c r="P10510">
        <v>10</v>
      </c>
      <c r="Q10510">
        <v>30</v>
      </c>
      <c r="R10510">
        <v>0</v>
      </c>
      <c r="S10510">
        <v>0</v>
      </c>
      <c r="T10510">
        <v>6.2444439999999997</v>
      </c>
      <c r="U10510">
        <v>18.733332999999998</v>
      </c>
    </row>
    <row r="10511" spans="1:21" x14ac:dyDescent="0.25">
      <c r="A10511" t="s">
        <v>39301</v>
      </c>
      <c r="B10511">
        <v>1</v>
      </c>
      <c r="C10511" t="s">
        <v>79</v>
      </c>
      <c r="D10511" t="s">
        <v>117</v>
      </c>
      <c r="E10511" t="s">
        <v>33710</v>
      </c>
      <c r="F10511" t="s">
        <v>6612</v>
      </c>
      <c r="G10511" t="s">
        <v>72</v>
      </c>
      <c r="H10511" t="s">
        <v>129</v>
      </c>
      <c r="I10511" t="s">
        <v>22</v>
      </c>
      <c r="J10511" t="s">
        <v>141</v>
      </c>
      <c r="K10511" t="s">
        <v>39302</v>
      </c>
      <c r="L10511" t="s">
        <v>39303</v>
      </c>
      <c r="M10511">
        <v>1.467777777</v>
      </c>
      <c r="N10511">
        <v>0</v>
      </c>
      <c r="O10511">
        <v>0</v>
      </c>
      <c r="P10511">
        <v>0</v>
      </c>
      <c r="Q10511">
        <v>10</v>
      </c>
      <c r="R10511">
        <v>0</v>
      </c>
      <c r="S10511">
        <v>0</v>
      </c>
      <c r="T10511">
        <v>0</v>
      </c>
      <c r="U10511">
        <v>14.677778</v>
      </c>
    </row>
    <row r="10512" spans="1:21" x14ac:dyDescent="0.25">
      <c r="A10512" t="s">
        <v>39304</v>
      </c>
      <c r="B10512">
        <v>1</v>
      </c>
      <c r="C10512" t="s">
        <v>78</v>
      </c>
      <c r="D10512" t="s">
        <v>105</v>
      </c>
      <c r="E10512" t="s">
        <v>577</v>
      </c>
      <c r="F10512" t="s">
        <v>140</v>
      </c>
      <c r="G10512" t="s">
        <v>72</v>
      </c>
      <c r="H10512" t="s">
        <v>129</v>
      </c>
      <c r="I10512" t="s">
        <v>22</v>
      </c>
      <c r="J10512" t="s">
        <v>141</v>
      </c>
      <c r="K10512" t="s">
        <v>39305</v>
      </c>
      <c r="L10512" t="s">
        <v>39306</v>
      </c>
      <c r="M10512">
        <v>0.48805555499999997</v>
      </c>
      <c r="N10512">
        <v>0</v>
      </c>
      <c r="O10512">
        <v>74</v>
      </c>
      <c r="P10512">
        <v>74</v>
      </c>
      <c r="Q10512">
        <v>212</v>
      </c>
      <c r="R10512">
        <v>0</v>
      </c>
      <c r="S10512">
        <v>36.116110999999997</v>
      </c>
      <c r="T10512">
        <v>36.116110999999997</v>
      </c>
      <c r="U10512">
        <v>103.467778</v>
      </c>
    </row>
    <row r="10513" spans="1:21" x14ac:dyDescent="0.25">
      <c r="A10513" t="s">
        <v>39307</v>
      </c>
      <c r="B10513">
        <v>1</v>
      </c>
      <c r="C10513" t="s">
        <v>79</v>
      </c>
      <c r="D10513" t="s">
        <v>119</v>
      </c>
      <c r="E10513" t="s">
        <v>39308</v>
      </c>
      <c r="F10513" t="s">
        <v>128</v>
      </c>
      <c r="G10513" t="s">
        <v>71</v>
      </c>
      <c r="H10513" t="s">
        <v>129</v>
      </c>
      <c r="I10513" t="s">
        <v>22</v>
      </c>
      <c r="J10513" t="s">
        <v>130</v>
      </c>
      <c r="K10513" t="s">
        <v>39309</v>
      </c>
      <c r="L10513" t="s">
        <v>39310</v>
      </c>
      <c r="M10513">
        <v>3.088333333</v>
      </c>
      <c r="N10513">
        <v>0</v>
      </c>
      <c r="O10513">
        <v>0</v>
      </c>
      <c r="P10513">
        <v>1</v>
      </c>
      <c r="Q10513">
        <v>25</v>
      </c>
      <c r="R10513">
        <v>0</v>
      </c>
      <c r="S10513">
        <v>0</v>
      </c>
      <c r="T10513">
        <v>3.088333</v>
      </c>
      <c r="U10513">
        <v>77.208332999999996</v>
      </c>
    </row>
    <row r="10514" spans="1:21" x14ac:dyDescent="0.25">
      <c r="A10514" t="s">
        <v>39311</v>
      </c>
      <c r="B10514">
        <v>1</v>
      </c>
      <c r="C10514" t="s">
        <v>79</v>
      </c>
      <c r="D10514" t="s">
        <v>119</v>
      </c>
      <c r="E10514" t="s">
        <v>39312</v>
      </c>
      <c r="F10514" t="s">
        <v>3531</v>
      </c>
      <c r="G10514" t="s">
        <v>72</v>
      </c>
      <c r="H10514" t="s">
        <v>129</v>
      </c>
      <c r="I10514" t="s">
        <v>22</v>
      </c>
      <c r="J10514" t="s">
        <v>141</v>
      </c>
      <c r="K10514" t="s">
        <v>39313</v>
      </c>
      <c r="L10514" t="s">
        <v>39314</v>
      </c>
      <c r="M10514">
        <v>6.1263888880000001</v>
      </c>
      <c r="N10514">
        <v>0</v>
      </c>
      <c r="O10514">
        <v>0</v>
      </c>
      <c r="P10514">
        <v>3</v>
      </c>
      <c r="Q10514">
        <v>106</v>
      </c>
      <c r="R10514">
        <v>0</v>
      </c>
      <c r="S10514">
        <v>0</v>
      </c>
      <c r="T10514">
        <v>18.379166999999999</v>
      </c>
      <c r="U10514">
        <v>649.39722200000006</v>
      </c>
    </row>
    <row r="10515" spans="1:21" x14ac:dyDescent="0.25">
      <c r="A10515" t="s">
        <v>39315</v>
      </c>
      <c r="B10515">
        <v>1</v>
      </c>
      <c r="C10515" t="s">
        <v>79</v>
      </c>
      <c r="D10515" t="s">
        <v>111</v>
      </c>
      <c r="E10515" t="s">
        <v>39316</v>
      </c>
      <c r="F10515" t="s">
        <v>5012</v>
      </c>
      <c r="G10515" t="s">
        <v>72</v>
      </c>
      <c r="H10515" t="s">
        <v>129</v>
      </c>
      <c r="I10515" t="s">
        <v>22</v>
      </c>
      <c r="J10515" t="s">
        <v>141</v>
      </c>
      <c r="K10515" t="s">
        <v>39317</v>
      </c>
      <c r="L10515" t="s">
        <v>39318</v>
      </c>
      <c r="M10515">
        <v>1.1825000000000001</v>
      </c>
      <c r="N10515">
        <v>0</v>
      </c>
      <c r="O10515">
        <v>0</v>
      </c>
      <c r="P10515">
        <v>2</v>
      </c>
      <c r="Q10515">
        <v>118</v>
      </c>
      <c r="R10515">
        <v>0</v>
      </c>
      <c r="S10515">
        <v>0</v>
      </c>
      <c r="T10515">
        <v>2.3650000000000002</v>
      </c>
      <c r="U10515">
        <v>139.535</v>
      </c>
    </row>
    <row r="10516" spans="1:21" x14ac:dyDescent="0.25">
      <c r="A10516" t="s">
        <v>39319</v>
      </c>
      <c r="B10516">
        <v>1</v>
      </c>
      <c r="C10516" t="s">
        <v>78</v>
      </c>
      <c r="D10516" t="s">
        <v>90</v>
      </c>
      <c r="E10516" t="s">
        <v>39320</v>
      </c>
      <c r="F10516" t="s">
        <v>5012</v>
      </c>
      <c r="G10516" t="s">
        <v>72</v>
      </c>
      <c r="H10516" t="s">
        <v>129</v>
      </c>
      <c r="I10516" t="s">
        <v>22</v>
      </c>
      <c r="J10516" t="s">
        <v>141</v>
      </c>
      <c r="K10516" t="s">
        <v>39321</v>
      </c>
      <c r="L10516" t="s">
        <v>39322</v>
      </c>
      <c r="M10516">
        <v>1.081111111</v>
      </c>
      <c r="N10516">
        <v>0</v>
      </c>
      <c r="O10516">
        <v>0</v>
      </c>
      <c r="P10516">
        <v>1</v>
      </c>
      <c r="Q10516">
        <v>74</v>
      </c>
      <c r="R10516">
        <v>0</v>
      </c>
      <c r="S10516">
        <v>0</v>
      </c>
      <c r="T10516">
        <v>1.0811109999999999</v>
      </c>
      <c r="U10516">
        <v>80.002222000000003</v>
      </c>
    </row>
    <row r="10517" spans="1:21" x14ac:dyDescent="0.25">
      <c r="A10517" t="s">
        <v>39323</v>
      </c>
      <c r="B10517">
        <v>1</v>
      </c>
      <c r="C10517" t="s">
        <v>78</v>
      </c>
      <c r="D10517" t="s">
        <v>96</v>
      </c>
      <c r="E10517" t="s">
        <v>39324</v>
      </c>
      <c r="F10517" t="s">
        <v>5417</v>
      </c>
      <c r="G10517" t="s">
        <v>71</v>
      </c>
      <c r="H10517" t="s">
        <v>129</v>
      </c>
      <c r="I10517" t="s">
        <v>22</v>
      </c>
      <c r="J10517" t="s">
        <v>141</v>
      </c>
      <c r="K10517" t="s">
        <v>39325</v>
      </c>
      <c r="L10517" t="s">
        <v>39326</v>
      </c>
      <c r="M10517">
        <v>0.80722222200000004</v>
      </c>
      <c r="N10517">
        <v>0</v>
      </c>
      <c r="O10517">
        <v>0</v>
      </c>
      <c r="P10517">
        <v>0</v>
      </c>
      <c r="Q10517">
        <v>1</v>
      </c>
      <c r="R10517">
        <v>0</v>
      </c>
      <c r="S10517">
        <v>0</v>
      </c>
      <c r="T10517">
        <v>0</v>
      </c>
      <c r="U10517">
        <v>0.807222</v>
      </c>
    </row>
    <row r="10518" spans="1:21" x14ac:dyDescent="0.25">
      <c r="A10518" t="s">
        <v>39327</v>
      </c>
      <c r="B10518">
        <v>1</v>
      </c>
      <c r="C10518" t="s">
        <v>79</v>
      </c>
      <c r="D10518" t="s">
        <v>109</v>
      </c>
      <c r="E10518" t="s">
        <v>39328</v>
      </c>
      <c r="F10518" t="s">
        <v>6456</v>
      </c>
      <c r="G10518" t="s">
        <v>72</v>
      </c>
      <c r="H10518" t="s">
        <v>129</v>
      </c>
      <c r="I10518" t="s">
        <v>22</v>
      </c>
      <c r="J10518" t="s">
        <v>141</v>
      </c>
      <c r="K10518" t="s">
        <v>39329</v>
      </c>
      <c r="L10518" t="s">
        <v>39330</v>
      </c>
      <c r="M10518">
        <v>3.946666666</v>
      </c>
      <c r="N10518">
        <v>0</v>
      </c>
      <c r="O10518">
        <v>0</v>
      </c>
      <c r="P10518">
        <v>4</v>
      </c>
      <c r="Q10518">
        <v>74</v>
      </c>
      <c r="R10518">
        <v>0</v>
      </c>
      <c r="S10518">
        <v>0</v>
      </c>
      <c r="T10518">
        <v>15.786667</v>
      </c>
      <c r="U10518">
        <v>292.05333300000001</v>
      </c>
    </row>
    <row r="10519" spans="1:21" x14ac:dyDescent="0.25">
      <c r="A10519" t="s">
        <v>39331</v>
      </c>
      <c r="B10519">
        <v>1</v>
      </c>
      <c r="C10519" t="s">
        <v>79</v>
      </c>
      <c r="D10519" t="s">
        <v>109</v>
      </c>
      <c r="E10519" t="s">
        <v>39332</v>
      </c>
      <c r="F10519" t="s">
        <v>140</v>
      </c>
      <c r="G10519" t="s">
        <v>72</v>
      </c>
      <c r="H10519" t="s">
        <v>129</v>
      </c>
      <c r="I10519" t="s">
        <v>22</v>
      </c>
      <c r="J10519" t="s">
        <v>141</v>
      </c>
      <c r="K10519" t="s">
        <v>39333</v>
      </c>
      <c r="L10519" t="s">
        <v>39334</v>
      </c>
      <c r="M10519">
        <v>0.18666666600000001</v>
      </c>
      <c r="N10519">
        <v>0</v>
      </c>
      <c r="O10519">
        <v>0</v>
      </c>
      <c r="P10519">
        <v>36</v>
      </c>
      <c r="Q10519">
        <v>27</v>
      </c>
      <c r="R10519">
        <v>0</v>
      </c>
      <c r="S10519">
        <v>0</v>
      </c>
      <c r="T10519">
        <v>6.72</v>
      </c>
      <c r="U10519">
        <v>5.04</v>
      </c>
    </row>
    <row r="10520" spans="1:21" x14ac:dyDescent="0.25">
      <c r="A10520" t="s">
        <v>39335</v>
      </c>
      <c r="B10520">
        <v>1</v>
      </c>
      <c r="C10520" t="s">
        <v>79</v>
      </c>
      <c r="D10520" t="s">
        <v>109</v>
      </c>
      <c r="E10520" t="s">
        <v>33161</v>
      </c>
      <c r="F10520" t="s">
        <v>6456</v>
      </c>
      <c r="G10520" t="s">
        <v>72</v>
      </c>
      <c r="H10520" t="s">
        <v>129</v>
      </c>
      <c r="I10520" t="s">
        <v>22</v>
      </c>
      <c r="J10520" t="s">
        <v>141</v>
      </c>
      <c r="K10520" t="s">
        <v>39336</v>
      </c>
      <c r="L10520" t="s">
        <v>39337</v>
      </c>
      <c r="M10520">
        <v>3.9194444439999998</v>
      </c>
      <c r="N10520">
        <v>0</v>
      </c>
      <c r="O10520">
        <v>0</v>
      </c>
      <c r="P10520">
        <v>0</v>
      </c>
      <c r="Q10520">
        <v>3</v>
      </c>
      <c r="R10520">
        <v>0</v>
      </c>
      <c r="S10520">
        <v>0</v>
      </c>
      <c r="T10520">
        <v>0</v>
      </c>
      <c r="U10520">
        <v>11.758333</v>
      </c>
    </row>
    <row r="10521" spans="1:21" x14ac:dyDescent="0.25">
      <c r="A10521" t="s">
        <v>39338</v>
      </c>
      <c r="B10521">
        <v>1</v>
      </c>
      <c r="C10521" t="s">
        <v>78</v>
      </c>
      <c r="D10521" t="s">
        <v>90</v>
      </c>
      <c r="E10521" t="s">
        <v>34526</v>
      </c>
      <c r="F10521" t="s">
        <v>5012</v>
      </c>
      <c r="G10521" t="s">
        <v>72</v>
      </c>
      <c r="H10521" t="s">
        <v>129</v>
      </c>
      <c r="I10521" t="s">
        <v>22</v>
      </c>
      <c r="J10521" t="s">
        <v>141</v>
      </c>
      <c r="K10521" t="s">
        <v>39339</v>
      </c>
      <c r="L10521" t="s">
        <v>39340</v>
      </c>
      <c r="M10521">
        <v>0.53305555500000001</v>
      </c>
      <c r="N10521">
        <v>0</v>
      </c>
      <c r="O10521">
        <v>0</v>
      </c>
      <c r="P10521">
        <v>11</v>
      </c>
      <c r="Q10521">
        <v>370</v>
      </c>
      <c r="R10521">
        <v>0</v>
      </c>
      <c r="S10521">
        <v>0</v>
      </c>
      <c r="T10521">
        <v>5.8636109999999997</v>
      </c>
      <c r="U10521">
        <v>197.23055500000001</v>
      </c>
    </row>
    <row r="10522" spans="1:21" x14ac:dyDescent="0.25">
      <c r="A10522" t="s">
        <v>39341</v>
      </c>
      <c r="B10522">
        <v>1</v>
      </c>
      <c r="C10522" t="s">
        <v>78</v>
      </c>
      <c r="D10522" t="s">
        <v>91</v>
      </c>
      <c r="E10522" t="s">
        <v>39342</v>
      </c>
      <c r="F10522" t="s">
        <v>5829</v>
      </c>
      <c r="G10522" t="s">
        <v>72</v>
      </c>
      <c r="H10522" t="s">
        <v>129</v>
      </c>
      <c r="I10522" t="s">
        <v>22</v>
      </c>
      <c r="J10522" t="s">
        <v>141</v>
      </c>
      <c r="K10522" t="s">
        <v>39343</v>
      </c>
      <c r="L10522" t="s">
        <v>39344</v>
      </c>
      <c r="M10522">
        <v>0.26472222200000001</v>
      </c>
      <c r="N10522">
        <v>0</v>
      </c>
      <c r="O10522">
        <v>0</v>
      </c>
      <c r="P10522">
        <v>1</v>
      </c>
      <c r="Q10522">
        <v>37</v>
      </c>
      <c r="R10522">
        <v>0</v>
      </c>
      <c r="S10522">
        <v>0</v>
      </c>
      <c r="T10522">
        <v>0.26472200000000001</v>
      </c>
      <c r="U10522">
        <v>9.7947220000000002</v>
      </c>
    </row>
    <row r="10523" spans="1:21" x14ac:dyDescent="0.25">
      <c r="A10523" t="s">
        <v>39345</v>
      </c>
      <c r="B10523">
        <v>1</v>
      </c>
      <c r="C10523" t="s">
        <v>78</v>
      </c>
      <c r="D10523" t="s">
        <v>91</v>
      </c>
      <c r="E10523" t="s">
        <v>39346</v>
      </c>
      <c r="F10523" t="s">
        <v>5029</v>
      </c>
      <c r="G10523" t="s">
        <v>71</v>
      </c>
      <c r="H10523" t="s">
        <v>129</v>
      </c>
      <c r="I10523" t="s">
        <v>22</v>
      </c>
      <c r="J10523" t="s">
        <v>141</v>
      </c>
      <c r="K10523" t="s">
        <v>39347</v>
      </c>
      <c r="L10523" t="s">
        <v>39348</v>
      </c>
      <c r="M10523">
        <v>1.9980555550000001</v>
      </c>
      <c r="N10523">
        <v>0</v>
      </c>
      <c r="O10523">
        <v>0</v>
      </c>
      <c r="P10523">
        <v>1</v>
      </c>
      <c r="Q10523">
        <v>39</v>
      </c>
      <c r="R10523">
        <v>0</v>
      </c>
      <c r="S10523">
        <v>0</v>
      </c>
      <c r="T10523">
        <v>1.9980560000000001</v>
      </c>
      <c r="U10523">
        <v>77.924166999999997</v>
      </c>
    </row>
    <row r="10524" spans="1:21" x14ac:dyDescent="0.25">
      <c r="A10524" t="s">
        <v>39349</v>
      </c>
      <c r="B10524">
        <v>1</v>
      </c>
      <c r="C10524" t="s">
        <v>78</v>
      </c>
      <c r="D10524" t="s">
        <v>91</v>
      </c>
      <c r="E10524" t="s">
        <v>39346</v>
      </c>
      <c r="F10524" t="s">
        <v>4996</v>
      </c>
      <c r="G10524" t="s">
        <v>71</v>
      </c>
      <c r="H10524" t="s">
        <v>129</v>
      </c>
      <c r="I10524" t="s">
        <v>22</v>
      </c>
      <c r="J10524" t="s">
        <v>141</v>
      </c>
      <c r="K10524" t="s">
        <v>39350</v>
      </c>
      <c r="L10524" t="s">
        <v>39351</v>
      </c>
      <c r="M10524">
        <v>0.99944444399999999</v>
      </c>
      <c r="N10524">
        <v>0</v>
      </c>
      <c r="O10524">
        <v>0</v>
      </c>
      <c r="P10524">
        <v>1</v>
      </c>
      <c r="Q10524">
        <v>39</v>
      </c>
      <c r="R10524">
        <v>0</v>
      </c>
      <c r="S10524">
        <v>0</v>
      </c>
      <c r="T10524">
        <v>0.999444</v>
      </c>
      <c r="U10524">
        <v>38.978332999999999</v>
      </c>
    </row>
    <row r="10525" spans="1:21" x14ac:dyDescent="0.25">
      <c r="A10525" t="s">
        <v>39352</v>
      </c>
      <c r="B10525">
        <v>1</v>
      </c>
      <c r="C10525" t="s">
        <v>78</v>
      </c>
      <c r="D10525" t="s">
        <v>91</v>
      </c>
      <c r="E10525" t="s">
        <v>39353</v>
      </c>
      <c r="F10525" t="s">
        <v>6456</v>
      </c>
      <c r="G10525" t="s">
        <v>72</v>
      </c>
      <c r="H10525" t="s">
        <v>129</v>
      </c>
      <c r="I10525" t="s">
        <v>22</v>
      </c>
      <c r="J10525" t="s">
        <v>141</v>
      </c>
      <c r="K10525" t="s">
        <v>39354</v>
      </c>
      <c r="L10525" t="s">
        <v>39355</v>
      </c>
      <c r="M10525">
        <v>2.1602777770000001</v>
      </c>
      <c r="N10525">
        <v>0</v>
      </c>
      <c r="O10525">
        <v>0</v>
      </c>
      <c r="P10525">
        <v>1</v>
      </c>
      <c r="Q10525">
        <v>71</v>
      </c>
      <c r="R10525">
        <v>0</v>
      </c>
      <c r="S10525">
        <v>0</v>
      </c>
      <c r="T10525">
        <v>2.1602779999999999</v>
      </c>
      <c r="U10525">
        <v>153.37972199999999</v>
      </c>
    </row>
    <row r="10526" spans="1:21" x14ac:dyDescent="0.25">
      <c r="A10526" t="s">
        <v>39356</v>
      </c>
      <c r="B10526">
        <v>1</v>
      </c>
      <c r="C10526" t="s">
        <v>79</v>
      </c>
      <c r="D10526" t="s">
        <v>110</v>
      </c>
      <c r="E10526" t="s">
        <v>29241</v>
      </c>
      <c r="F10526" t="s">
        <v>140</v>
      </c>
      <c r="G10526" t="s">
        <v>72</v>
      </c>
      <c r="H10526" t="s">
        <v>129</v>
      </c>
      <c r="I10526" t="s">
        <v>22</v>
      </c>
      <c r="J10526" t="s">
        <v>141</v>
      </c>
      <c r="K10526" t="s">
        <v>39357</v>
      </c>
      <c r="L10526" t="s">
        <v>39358</v>
      </c>
      <c r="M10526">
        <v>0.57027777700000004</v>
      </c>
      <c r="N10526">
        <v>0</v>
      </c>
      <c r="O10526">
        <v>0</v>
      </c>
      <c r="P10526">
        <v>33</v>
      </c>
      <c r="Q10526">
        <v>1245</v>
      </c>
      <c r="R10526">
        <v>0</v>
      </c>
      <c r="S10526">
        <v>0</v>
      </c>
      <c r="T10526">
        <v>18.819167</v>
      </c>
      <c r="U10526">
        <v>709.99583199999995</v>
      </c>
    </row>
    <row r="10527" spans="1:21" x14ac:dyDescent="0.25">
      <c r="A10527" t="s">
        <v>39359</v>
      </c>
      <c r="B10527">
        <v>1</v>
      </c>
      <c r="C10527" t="s">
        <v>79</v>
      </c>
      <c r="D10527" t="s">
        <v>109</v>
      </c>
      <c r="E10527" t="s">
        <v>39360</v>
      </c>
      <c r="F10527" t="s">
        <v>150</v>
      </c>
      <c r="G10527" t="s">
        <v>72</v>
      </c>
      <c r="H10527" t="s">
        <v>129</v>
      </c>
      <c r="I10527" t="s">
        <v>22</v>
      </c>
      <c r="J10527" t="s">
        <v>141</v>
      </c>
      <c r="K10527" t="s">
        <v>39361</v>
      </c>
      <c r="L10527" t="s">
        <v>39362</v>
      </c>
      <c r="M10527">
        <v>6.2147222219999998</v>
      </c>
      <c r="N10527">
        <v>0</v>
      </c>
      <c r="O10527">
        <v>0</v>
      </c>
      <c r="P10527">
        <v>4</v>
      </c>
      <c r="Q10527">
        <v>0</v>
      </c>
      <c r="R10527">
        <v>0</v>
      </c>
      <c r="S10527">
        <v>0</v>
      </c>
      <c r="T10527">
        <v>24.858889000000001</v>
      </c>
      <c r="U10527">
        <v>0</v>
      </c>
    </row>
    <row r="10528" spans="1:21" x14ac:dyDescent="0.25">
      <c r="A10528" t="s">
        <v>39363</v>
      </c>
      <c r="B10528">
        <v>1</v>
      </c>
      <c r="C10528" t="s">
        <v>79</v>
      </c>
      <c r="D10528" t="s">
        <v>109</v>
      </c>
      <c r="E10528" t="s">
        <v>39364</v>
      </c>
      <c r="F10528" t="s">
        <v>4991</v>
      </c>
      <c r="G10528" t="s">
        <v>71</v>
      </c>
      <c r="H10528" t="s">
        <v>129</v>
      </c>
      <c r="I10528" t="s">
        <v>22</v>
      </c>
      <c r="J10528" t="s">
        <v>141</v>
      </c>
      <c r="K10528" t="s">
        <v>39365</v>
      </c>
      <c r="L10528" t="s">
        <v>39366</v>
      </c>
      <c r="M10528">
        <v>2.1211111109999998</v>
      </c>
      <c r="N10528">
        <v>0</v>
      </c>
      <c r="O10528">
        <v>0</v>
      </c>
      <c r="P10528">
        <v>0</v>
      </c>
      <c r="Q10528">
        <v>1</v>
      </c>
      <c r="R10528">
        <v>0</v>
      </c>
      <c r="S10528">
        <v>0</v>
      </c>
      <c r="T10528">
        <v>0</v>
      </c>
      <c r="U10528">
        <v>2.121111</v>
      </c>
    </row>
    <row r="10529" spans="1:21" x14ac:dyDescent="0.25">
      <c r="A10529" t="s">
        <v>39367</v>
      </c>
      <c r="B10529">
        <v>1</v>
      </c>
      <c r="C10529" t="s">
        <v>79</v>
      </c>
      <c r="D10529" t="s">
        <v>109</v>
      </c>
      <c r="E10529" t="s">
        <v>39368</v>
      </c>
      <c r="F10529" t="s">
        <v>4991</v>
      </c>
      <c r="G10529" t="s">
        <v>71</v>
      </c>
      <c r="H10529" t="s">
        <v>129</v>
      </c>
      <c r="I10529" t="s">
        <v>22</v>
      </c>
      <c r="J10529" t="s">
        <v>141</v>
      </c>
      <c r="K10529" t="s">
        <v>39369</v>
      </c>
      <c r="L10529" t="s">
        <v>39370</v>
      </c>
      <c r="M10529">
        <v>6.5252777770000003</v>
      </c>
      <c r="N10529">
        <v>0</v>
      </c>
      <c r="O10529">
        <v>0</v>
      </c>
      <c r="P10529">
        <v>0</v>
      </c>
      <c r="Q10529">
        <v>1</v>
      </c>
      <c r="R10529">
        <v>0</v>
      </c>
      <c r="S10529">
        <v>0</v>
      </c>
      <c r="T10529">
        <v>0</v>
      </c>
      <c r="U10529">
        <v>6.5252780000000001</v>
      </c>
    </row>
    <row r="10530" spans="1:21" x14ac:dyDescent="0.25">
      <c r="A10530" t="s">
        <v>39371</v>
      </c>
      <c r="B10530">
        <v>1</v>
      </c>
      <c r="C10530" t="s">
        <v>79</v>
      </c>
      <c r="D10530" t="s">
        <v>109</v>
      </c>
      <c r="E10530" t="s">
        <v>39372</v>
      </c>
      <c r="F10530" t="s">
        <v>4991</v>
      </c>
      <c r="G10530" t="s">
        <v>71</v>
      </c>
      <c r="H10530" t="s">
        <v>129</v>
      </c>
      <c r="I10530" t="s">
        <v>22</v>
      </c>
      <c r="J10530" t="s">
        <v>141</v>
      </c>
      <c r="K10530" t="s">
        <v>39373</v>
      </c>
      <c r="L10530" t="s">
        <v>39374</v>
      </c>
      <c r="M10530">
        <v>1.920833333</v>
      </c>
      <c r="N10530">
        <v>0</v>
      </c>
      <c r="O10530">
        <v>0</v>
      </c>
      <c r="P10530">
        <v>0</v>
      </c>
      <c r="Q10530">
        <v>1</v>
      </c>
      <c r="R10530">
        <v>0</v>
      </c>
      <c r="S10530">
        <v>0</v>
      </c>
      <c r="T10530">
        <v>0</v>
      </c>
      <c r="U10530">
        <v>1.920833</v>
      </c>
    </row>
    <row r="10531" spans="1:21" x14ac:dyDescent="0.25">
      <c r="A10531" t="s">
        <v>39375</v>
      </c>
      <c r="B10531">
        <v>1</v>
      </c>
      <c r="C10531" t="s">
        <v>79</v>
      </c>
      <c r="D10531" t="s">
        <v>109</v>
      </c>
      <c r="E10531" t="s">
        <v>34847</v>
      </c>
      <c r="F10531" t="s">
        <v>3531</v>
      </c>
      <c r="G10531" t="s">
        <v>72</v>
      </c>
      <c r="H10531" t="s">
        <v>129</v>
      </c>
      <c r="I10531" t="s">
        <v>22</v>
      </c>
      <c r="J10531" t="s">
        <v>141</v>
      </c>
      <c r="K10531" t="s">
        <v>39376</v>
      </c>
      <c r="L10531" t="s">
        <v>39377</v>
      </c>
      <c r="M10531">
        <v>2.9958333330000002</v>
      </c>
      <c r="N10531">
        <v>0</v>
      </c>
      <c r="O10531">
        <v>0</v>
      </c>
      <c r="P10531">
        <v>67</v>
      </c>
      <c r="Q10531">
        <v>171</v>
      </c>
      <c r="R10531">
        <v>0</v>
      </c>
      <c r="S10531">
        <v>0</v>
      </c>
      <c r="T10531">
        <v>200.720833</v>
      </c>
      <c r="U10531">
        <v>512.28750000000002</v>
      </c>
    </row>
    <row r="10532" spans="1:21" x14ac:dyDescent="0.25">
      <c r="A10532" t="s">
        <v>39378</v>
      </c>
      <c r="B10532">
        <v>1</v>
      </c>
      <c r="C10532" t="s">
        <v>79</v>
      </c>
      <c r="D10532" t="s">
        <v>109</v>
      </c>
      <c r="E10532" t="s">
        <v>39379</v>
      </c>
      <c r="F10532" t="s">
        <v>4991</v>
      </c>
      <c r="G10532" t="s">
        <v>71</v>
      </c>
      <c r="H10532" t="s">
        <v>129</v>
      </c>
      <c r="I10532" t="s">
        <v>22</v>
      </c>
      <c r="J10532" t="s">
        <v>141</v>
      </c>
      <c r="K10532" t="s">
        <v>39380</v>
      </c>
      <c r="L10532" t="s">
        <v>39381</v>
      </c>
      <c r="M10532">
        <v>2.2280555550000001</v>
      </c>
      <c r="N10532">
        <v>0</v>
      </c>
      <c r="O10532">
        <v>0</v>
      </c>
      <c r="P10532">
        <v>0</v>
      </c>
      <c r="Q10532">
        <v>1</v>
      </c>
      <c r="R10532">
        <v>0</v>
      </c>
      <c r="S10532">
        <v>0</v>
      </c>
      <c r="T10532">
        <v>0</v>
      </c>
      <c r="U10532">
        <v>2.228056</v>
      </c>
    </row>
    <row r="10533" spans="1:21" x14ac:dyDescent="0.25">
      <c r="A10533" t="s">
        <v>39382</v>
      </c>
      <c r="B10533">
        <v>1</v>
      </c>
      <c r="C10533" t="s">
        <v>78</v>
      </c>
      <c r="D10533" t="s">
        <v>95</v>
      </c>
      <c r="E10533" t="s">
        <v>39383</v>
      </c>
      <c r="F10533" t="s">
        <v>5417</v>
      </c>
      <c r="G10533" t="s">
        <v>71</v>
      </c>
      <c r="H10533" t="s">
        <v>129</v>
      </c>
      <c r="I10533" t="s">
        <v>22</v>
      </c>
      <c r="J10533" t="s">
        <v>141</v>
      </c>
      <c r="K10533" t="s">
        <v>39384</v>
      </c>
      <c r="L10533" t="s">
        <v>39385</v>
      </c>
      <c r="M10533">
        <v>0.86361111099999999</v>
      </c>
      <c r="N10533">
        <v>0</v>
      </c>
      <c r="O10533">
        <v>1</v>
      </c>
      <c r="P10533">
        <v>0</v>
      </c>
      <c r="Q10533">
        <v>0</v>
      </c>
      <c r="R10533">
        <v>0</v>
      </c>
      <c r="S10533">
        <v>0.86361100000000002</v>
      </c>
      <c r="T10533">
        <v>0</v>
      </c>
      <c r="U10533">
        <v>0</v>
      </c>
    </row>
    <row r="10534" spans="1:21" x14ac:dyDescent="0.25">
      <c r="A10534" t="s">
        <v>39386</v>
      </c>
      <c r="B10534">
        <v>1</v>
      </c>
      <c r="C10534" t="s">
        <v>79</v>
      </c>
      <c r="D10534" t="s">
        <v>118</v>
      </c>
      <c r="E10534" t="s">
        <v>31243</v>
      </c>
      <c r="F10534" t="s">
        <v>140</v>
      </c>
      <c r="G10534" t="s">
        <v>72</v>
      </c>
      <c r="H10534" t="s">
        <v>129</v>
      </c>
      <c r="I10534" t="s">
        <v>22</v>
      </c>
      <c r="J10534" t="s">
        <v>141</v>
      </c>
      <c r="K10534" t="s">
        <v>39387</v>
      </c>
      <c r="L10534" t="s">
        <v>39388</v>
      </c>
      <c r="M10534">
        <v>0.632222222</v>
      </c>
      <c r="N10534">
        <v>0</v>
      </c>
      <c r="O10534">
        <v>1</v>
      </c>
      <c r="P10534">
        <v>3</v>
      </c>
      <c r="Q10534">
        <v>57</v>
      </c>
      <c r="R10534">
        <v>0</v>
      </c>
      <c r="S10534">
        <v>0.63222199999999995</v>
      </c>
      <c r="T10534">
        <v>1.8966670000000001</v>
      </c>
      <c r="U10534">
        <v>36.036667000000001</v>
      </c>
    </row>
    <row r="10535" spans="1:21" x14ac:dyDescent="0.25">
      <c r="A10535" t="s">
        <v>39389</v>
      </c>
      <c r="B10535">
        <v>1</v>
      </c>
      <c r="C10535" t="s">
        <v>79</v>
      </c>
      <c r="D10535" t="s">
        <v>118</v>
      </c>
      <c r="E10535" t="s">
        <v>39390</v>
      </c>
      <c r="F10535" t="s">
        <v>128</v>
      </c>
      <c r="G10535" t="s">
        <v>71</v>
      </c>
      <c r="H10535" t="s">
        <v>129</v>
      </c>
      <c r="I10535" t="s">
        <v>22</v>
      </c>
      <c r="J10535" t="s">
        <v>130</v>
      </c>
      <c r="K10535" t="s">
        <v>39391</v>
      </c>
      <c r="L10535" t="s">
        <v>39392</v>
      </c>
      <c r="M10535">
        <v>1.692545277</v>
      </c>
      <c r="N10535">
        <v>0</v>
      </c>
      <c r="O10535">
        <v>0</v>
      </c>
      <c r="P10535">
        <v>0</v>
      </c>
      <c r="Q10535">
        <v>17</v>
      </c>
      <c r="R10535">
        <v>0</v>
      </c>
      <c r="S10535">
        <v>0</v>
      </c>
      <c r="T10535">
        <v>0</v>
      </c>
      <c r="U10535">
        <v>28.77327</v>
      </c>
    </row>
    <row r="10536" spans="1:21" x14ac:dyDescent="0.25">
      <c r="A10536" t="s">
        <v>39393</v>
      </c>
      <c r="B10536">
        <v>1</v>
      </c>
      <c r="C10536" t="s">
        <v>79</v>
      </c>
      <c r="D10536" t="s">
        <v>116</v>
      </c>
      <c r="E10536" t="s">
        <v>39394</v>
      </c>
      <c r="F10536" t="s">
        <v>5012</v>
      </c>
      <c r="G10536" t="s">
        <v>72</v>
      </c>
      <c r="H10536" t="s">
        <v>129</v>
      </c>
      <c r="I10536" t="s">
        <v>22</v>
      </c>
      <c r="J10536" t="s">
        <v>141</v>
      </c>
      <c r="K10536" t="s">
        <v>39395</v>
      </c>
      <c r="L10536" t="s">
        <v>39396</v>
      </c>
      <c r="M10536">
        <v>0.51333333299999995</v>
      </c>
      <c r="N10536">
        <v>0</v>
      </c>
      <c r="O10536">
        <v>0</v>
      </c>
      <c r="P10536">
        <v>2</v>
      </c>
      <c r="Q10536">
        <v>102</v>
      </c>
      <c r="R10536">
        <v>0</v>
      </c>
      <c r="S10536">
        <v>0</v>
      </c>
      <c r="T10536">
        <v>1.026667</v>
      </c>
      <c r="U10536">
        <v>52.36</v>
      </c>
    </row>
    <row r="10537" spans="1:21" x14ac:dyDescent="0.25">
      <c r="A10537" t="s">
        <v>39397</v>
      </c>
      <c r="B10537">
        <v>1</v>
      </c>
      <c r="C10537" t="s">
        <v>78</v>
      </c>
      <c r="D10537" t="s">
        <v>90</v>
      </c>
      <c r="E10537" t="s">
        <v>39398</v>
      </c>
      <c r="F10537" t="s">
        <v>5070</v>
      </c>
      <c r="G10537" t="s">
        <v>71</v>
      </c>
      <c r="H10537" t="s">
        <v>129</v>
      </c>
      <c r="I10537" t="s">
        <v>22</v>
      </c>
      <c r="J10537" t="s">
        <v>141</v>
      </c>
      <c r="K10537" t="s">
        <v>39399</v>
      </c>
      <c r="L10537" t="s">
        <v>39400</v>
      </c>
      <c r="M10537">
        <v>0.78694444399999997</v>
      </c>
      <c r="N10537">
        <v>0</v>
      </c>
      <c r="O10537">
        <v>1</v>
      </c>
      <c r="P10537">
        <v>0</v>
      </c>
      <c r="Q10537">
        <v>0</v>
      </c>
      <c r="R10537">
        <v>0</v>
      </c>
      <c r="S10537">
        <v>0.78694399999999998</v>
      </c>
      <c r="T10537">
        <v>0</v>
      </c>
      <c r="U10537">
        <v>0</v>
      </c>
    </row>
    <row r="10538" spans="1:21" x14ac:dyDescent="0.25">
      <c r="A10538" t="s">
        <v>39401</v>
      </c>
      <c r="B10538">
        <v>1</v>
      </c>
      <c r="C10538" t="s">
        <v>79</v>
      </c>
      <c r="D10538" t="s">
        <v>110</v>
      </c>
      <c r="E10538" t="s">
        <v>39402</v>
      </c>
      <c r="F10538" t="s">
        <v>4991</v>
      </c>
      <c r="G10538" t="s">
        <v>71</v>
      </c>
      <c r="H10538" t="s">
        <v>129</v>
      </c>
      <c r="I10538" t="s">
        <v>22</v>
      </c>
      <c r="J10538" t="s">
        <v>141</v>
      </c>
      <c r="K10538" t="s">
        <v>39403</v>
      </c>
      <c r="L10538" t="s">
        <v>39404</v>
      </c>
      <c r="M10538">
        <v>3.7574999999999998</v>
      </c>
      <c r="N10538">
        <v>0</v>
      </c>
      <c r="O10538">
        <v>0</v>
      </c>
      <c r="P10538">
        <v>0</v>
      </c>
      <c r="Q10538">
        <v>1</v>
      </c>
      <c r="R10538">
        <v>0</v>
      </c>
      <c r="S10538">
        <v>0</v>
      </c>
      <c r="T10538">
        <v>0</v>
      </c>
      <c r="U10538">
        <v>3.7574999999999998</v>
      </c>
    </row>
    <row r="10539" spans="1:21" x14ac:dyDescent="0.25">
      <c r="A10539" t="s">
        <v>39405</v>
      </c>
      <c r="B10539">
        <v>1</v>
      </c>
      <c r="C10539" t="s">
        <v>79</v>
      </c>
      <c r="D10539" t="s">
        <v>110</v>
      </c>
      <c r="E10539" t="s">
        <v>39406</v>
      </c>
      <c r="F10539" t="s">
        <v>4991</v>
      </c>
      <c r="G10539" t="s">
        <v>71</v>
      </c>
      <c r="H10539" t="s">
        <v>129</v>
      </c>
      <c r="I10539" t="s">
        <v>22</v>
      </c>
      <c r="J10539" t="s">
        <v>141</v>
      </c>
      <c r="K10539" t="s">
        <v>39407</v>
      </c>
      <c r="L10539" t="s">
        <v>39408</v>
      </c>
      <c r="M10539">
        <v>1.5766666659999999</v>
      </c>
      <c r="N10539">
        <v>0</v>
      </c>
      <c r="O10539">
        <v>0</v>
      </c>
      <c r="P10539">
        <v>0</v>
      </c>
      <c r="Q10539">
        <v>1</v>
      </c>
      <c r="R10539">
        <v>0</v>
      </c>
      <c r="S10539">
        <v>0</v>
      </c>
      <c r="T10539">
        <v>0</v>
      </c>
      <c r="U10539">
        <v>1.576667</v>
      </c>
    </row>
    <row r="10540" spans="1:21" x14ac:dyDescent="0.25">
      <c r="A10540" t="s">
        <v>39409</v>
      </c>
      <c r="B10540">
        <v>1</v>
      </c>
      <c r="C10540" t="s">
        <v>79</v>
      </c>
      <c r="D10540" t="s">
        <v>110</v>
      </c>
      <c r="E10540" t="s">
        <v>39410</v>
      </c>
      <c r="F10540" t="s">
        <v>4991</v>
      </c>
      <c r="G10540" t="s">
        <v>71</v>
      </c>
      <c r="H10540" t="s">
        <v>129</v>
      </c>
      <c r="I10540" t="s">
        <v>22</v>
      </c>
      <c r="J10540" t="s">
        <v>141</v>
      </c>
      <c r="K10540" t="s">
        <v>39411</v>
      </c>
      <c r="L10540" t="s">
        <v>39412</v>
      </c>
      <c r="M10540">
        <v>1.98</v>
      </c>
      <c r="N10540">
        <v>0</v>
      </c>
      <c r="O10540">
        <v>0</v>
      </c>
      <c r="P10540">
        <v>0</v>
      </c>
      <c r="Q10540">
        <v>1</v>
      </c>
      <c r="R10540">
        <v>0</v>
      </c>
      <c r="S10540">
        <v>0</v>
      </c>
      <c r="T10540">
        <v>0</v>
      </c>
      <c r="U10540">
        <v>1.98</v>
      </c>
    </row>
    <row r="10541" spans="1:21" x14ac:dyDescent="0.25">
      <c r="A10541" t="s">
        <v>39413</v>
      </c>
      <c r="B10541">
        <v>1</v>
      </c>
      <c r="C10541" t="s">
        <v>79</v>
      </c>
      <c r="D10541" t="s">
        <v>119</v>
      </c>
      <c r="E10541" t="s">
        <v>39414</v>
      </c>
      <c r="F10541" t="s">
        <v>4991</v>
      </c>
      <c r="G10541" t="s">
        <v>71</v>
      </c>
      <c r="H10541" t="s">
        <v>129</v>
      </c>
      <c r="I10541" t="s">
        <v>22</v>
      </c>
      <c r="J10541" t="s">
        <v>141</v>
      </c>
      <c r="K10541" t="s">
        <v>39415</v>
      </c>
      <c r="L10541" t="s">
        <v>39416</v>
      </c>
      <c r="M10541">
        <v>1.739166666</v>
      </c>
      <c r="N10541">
        <v>0</v>
      </c>
      <c r="O10541">
        <v>10</v>
      </c>
      <c r="P10541">
        <v>0</v>
      </c>
      <c r="Q10541">
        <v>0</v>
      </c>
      <c r="R10541">
        <v>0</v>
      </c>
      <c r="S10541">
        <v>17.391667000000002</v>
      </c>
      <c r="T10541">
        <v>0</v>
      </c>
      <c r="U10541">
        <v>0</v>
      </c>
    </row>
    <row r="10542" spans="1:21" x14ac:dyDescent="0.25">
      <c r="A10542" t="s">
        <v>39417</v>
      </c>
      <c r="B10542">
        <v>1</v>
      </c>
      <c r="C10542" t="s">
        <v>78</v>
      </c>
      <c r="D10542" t="s">
        <v>107</v>
      </c>
      <c r="E10542" t="s">
        <v>39418</v>
      </c>
      <c r="F10542" t="s">
        <v>128</v>
      </c>
      <c r="G10542" t="s">
        <v>71</v>
      </c>
      <c r="H10542" t="s">
        <v>129</v>
      </c>
      <c r="I10542" t="s">
        <v>22</v>
      </c>
      <c r="J10542" t="s">
        <v>130</v>
      </c>
      <c r="K10542" t="s">
        <v>39419</v>
      </c>
      <c r="L10542" t="s">
        <v>39420</v>
      </c>
      <c r="M10542">
        <v>1.923333333</v>
      </c>
      <c r="N10542">
        <v>0</v>
      </c>
      <c r="O10542">
        <v>0</v>
      </c>
      <c r="P10542">
        <v>1</v>
      </c>
      <c r="Q10542">
        <v>59</v>
      </c>
      <c r="R10542">
        <v>0</v>
      </c>
      <c r="S10542">
        <v>0</v>
      </c>
      <c r="T10542">
        <v>1.923333</v>
      </c>
      <c r="U10542">
        <v>113.47666700000001</v>
      </c>
    </row>
    <row r="10543" spans="1:21" x14ac:dyDescent="0.25">
      <c r="A10543" t="s">
        <v>39421</v>
      </c>
      <c r="B10543">
        <v>1</v>
      </c>
      <c r="C10543" t="s">
        <v>78</v>
      </c>
      <c r="D10543" t="s">
        <v>98</v>
      </c>
      <c r="E10543" t="s">
        <v>39422</v>
      </c>
      <c r="F10543" t="s">
        <v>4991</v>
      </c>
      <c r="G10543" t="s">
        <v>71</v>
      </c>
      <c r="H10543" t="s">
        <v>129</v>
      </c>
      <c r="I10543" t="s">
        <v>22</v>
      </c>
      <c r="J10543" t="s">
        <v>141</v>
      </c>
      <c r="K10543" t="s">
        <v>39423</v>
      </c>
      <c r="L10543" t="s">
        <v>39424</v>
      </c>
      <c r="M10543">
        <v>4.0733333329999999</v>
      </c>
      <c r="N10543">
        <v>0</v>
      </c>
      <c r="O10543">
        <v>1</v>
      </c>
      <c r="P10543">
        <v>0</v>
      </c>
      <c r="Q10543">
        <v>0</v>
      </c>
      <c r="R10543">
        <v>0</v>
      </c>
      <c r="S10543">
        <v>4.0733329999999999</v>
      </c>
      <c r="T10543">
        <v>0</v>
      </c>
      <c r="U10543">
        <v>0</v>
      </c>
    </row>
    <row r="10544" spans="1:21" x14ac:dyDescent="0.25">
      <c r="A10544" t="s">
        <v>39425</v>
      </c>
      <c r="B10544">
        <v>1</v>
      </c>
      <c r="C10544" t="s">
        <v>79</v>
      </c>
      <c r="D10544" t="s">
        <v>121</v>
      </c>
      <c r="E10544" t="s">
        <v>39426</v>
      </c>
      <c r="F10544" t="s">
        <v>3423</v>
      </c>
      <c r="G10544" t="s">
        <v>72</v>
      </c>
      <c r="H10544" t="s">
        <v>129</v>
      </c>
      <c r="I10544" t="s">
        <v>22</v>
      </c>
      <c r="J10544" t="s">
        <v>141</v>
      </c>
      <c r="K10544" t="s">
        <v>39427</v>
      </c>
      <c r="L10544" t="s">
        <v>39428</v>
      </c>
      <c r="M10544">
        <v>1.0338888879999999</v>
      </c>
      <c r="N10544">
        <v>0</v>
      </c>
      <c r="O10544">
        <v>0</v>
      </c>
      <c r="P10544">
        <v>0</v>
      </c>
      <c r="Q10544">
        <v>10</v>
      </c>
      <c r="R10544">
        <v>0</v>
      </c>
      <c r="S10544">
        <v>0</v>
      </c>
      <c r="T10544">
        <v>0</v>
      </c>
      <c r="U10544">
        <v>10.338889</v>
      </c>
    </row>
    <row r="10545" spans="1:21" x14ac:dyDescent="0.25">
      <c r="A10545" t="s">
        <v>39429</v>
      </c>
      <c r="B10545">
        <v>1</v>
      </c>
      <c r="C10545" t="s">
        <v>79</v>
      </c>
      <c r="D10545" t="s">
        <v>121</v>
      </c>
      <c r="E10545" t="s">
        <v>39430</v>
      </c>
      <c r="F10545" t="s">
        <v>4991</v>
      </c>
      <c r="G10545" t="s">
        <v>71</v>
      </c>
      <c r="H10545" t="s">
        <v>129</v>
      </c>
      <c r="I10545" t="s">
        <v>22</v>
      </c>
      <c r="J10545" t="s">
        <v>141</v>
      </c>
      <c r="K10545" t="s">
        <v>39431</v>
      </c>
      <c r="L10545" t="s">
        <v>39432</v>
      </c>
      <c r="M10545">
        <v>0.67833333299999998</v>
      </c>
      <c r="N10545">
        <v>0</v>
      </c>
      <c r="O10545">
        <v>1</v>
      </c>
      <c r="P10545">
        <v>0</v>
      </c>
      <c r="Q10545">
        <v>0</v>
      </c>
      <c r="R10545">
        <v>0</v>
      </c>
      <c r="S10545">
        <v>0.67833299999999996</v>
      </c>
      <c r="T10545">
        <v>0</v>
      </c>
      <c r="U10545">
        <v>0</v>
      </c>
    </row>
    <row r="10546" spans="1:21" x14ac:dyDescent="0.25">
      <c r="A10546" t="s">
        <v>39433</v>
      </c>
      <c r="B10546">
        <v>1</v>
      </c>
      <c r="C10546" t="s">
        <v>78</v>
      </c>
      <c r="D10546" t="s">
        <v>100</v>
      </c>
      <c r="E10546" t="s">
        <v>39434</v>
      </c>
      <c r="F10546" t="s">
        <v>6241</v>
      </c>
      <c r="G10546" t="s">
        <v>71</v>
      </c>
      <c r="H10546" t="s">
        <v>129</v>
      </c>
      <c r="I10546" t="s">
        <v>22</v>
      </c>
      <c r="J10546" t="s">
        <v>141</v>
      </c>
      <c r="K10546" t="s">
        <v>39435</v>
      </c>
      <c r="L10546" t="s">
        <v>39436</v>
      </c>
      <c r="M10546">
        <v>1.3125</v>
      </c>
      <c r="N10546">
        <v>0</v>
      </c>
      <c r="O10546">
        <v>2</v>
      </c>
      <c r="P10546">
        <v>0</v>
      </c>
      <c r="Q10546">
        <v>0</v>
      </c>
      <c r="R10546">
        <v>0</v>
      </c>
      <c r="S10546">
        <v>2.625</v>
      </c>
      <c r="T10546">
        <v>0</v>
      </c>
      <c r="U10546">
        <v>0</v>
      </c>
    </row>
    <row r="10547" spans="1:21" x14ac:dyDescent="0.25">
      <c r="A10547" t="s">
        <v>39437</v>
      </c>
      <c r="B10547">
        <v>1</v>
      </c>
      <c r="C10547" t="s">
        <v>78</v>
      </c>
      <c r="D10547" t="s">
        <v>84</v>
      </c>
      <c r="E10547" t="s">
        <v>39438</v>
      </c>
      <c r="F10547" t="s">
        <v>5884</v>
      </c>
      <c r="G10547" t="s">
        <v>71</v>
      </c>
      <c r="H10547" t="s">
        <v>129</v>
      </c>
      <c r="I10547" t="s">
        <v>22</v>
      </c>
      <c r="J10547" t="s">
        <v>141</v>
      </c>
      <c r="K10547" t="s">
        <v>39439</v>
      </c>
      <c r="L10547" t="s">
        <v>39440</v>
      </c>
      <c r="M10547">
        <v>2.8805555549999999</v>
      </c>
      <c r="N10547">
        <v>0</v>
      </c>
      <c r="O10547">
        <v>1</v>
      </c>
      <c r="P10547">
        <v>0</v>
      </c>
      <c r="Q10547">
        <v>0</v>
      </c>
      <c r="R10547">
        <v>0</v>
      </c>
      <c r="S10547">
        <v>2.8805559999999999</v>
      </c>
      <c r="T10547">
        <v>0</v>
      </c>
      <c r="U10547">
        <v>0</v>
      </c>
    </row>
    <row r="10548" spans="1:21" x14ac:dyDescent="0.25">
      <c r="A10548" t="s">
        <v>39441</v>
      </c>
      <c r="B10548">
        <v>1</v>
      </c>
      <c r="C10548" t="s">
        <v>79</v>
      </c>
      <c r="D10548" t="s">
        <v>117</v>
      </c>
      <c r="E10548" t="s">
        <v>39442</v>
      </c>
      <c r="F10548" t="s">
        <v>5110</v>
      </c>
      <c r="G10548" t="s">
        <v>72</v>
      </c>
      <c r="H10548" t="s">
        <v>129</v>
      </c>
      <c r="I10548" t="s">
        <v>22</v>
      </c>
      <c r="J10548" t="s">
        <v>141</v>
      </c>
      <c r="K10548" t="s">
        <v>39443</v>
      </c>
      <c r="L10548" t="s">
        <v>39444</v>
      </c>
      <c r="M10548">
        <v>0.53777777699999996</v>
      </c>
      <c r="N10548">
        <v>0</v>
      </c>
      <c r="O10548">
        <v>0</v>
      </c>
      <c r="P10548">
        <v>2</v>
      </c>
      <c r="Q10548">
        <v>157</v>
      </c>
      <c r="R10548">
        <v>0</v>
      </c>
      <c r="S10548">
        <v>0</v>
      </c>
      <c r="T10548">
        <v>1.075556</v>
      </c>
      <c r="U10548">
        <v>84.431111000000001</v>
      </c>
    </row>
    <row r="10549" spans="1:21" x14ac:dyDescent="0.25">
      <c r="A10549" t="s">
        <v>39445</v>
      </c>
      <c r="B10549">
        <v>1</v>
      </c>
      <c r="C10549" t="s">
        <v>78</v>
      </c>
      <c r="D10549" t="s">
        <v>104</v>
      </c>
      <c r="E10549" t="s">
        <v>17374</v>
      </c>
      <c r="F10549" t="s">
        <v>140</v>
      </c>
      <c r="G10549" t="s">
        <v>72</v>
      </c>
      <c r="H10549" t="s">
        <v>129</v>
      </c>
      <c r="I10549" t="s">
        <v>22</v>
      </c>
      <c r="J10549" t="s">
        <v>141</v>
      </c>
      <c r="K10549" t="s">
        <v>39446</v>
      </c>
      <c r="L10549" t="s">
        <v>39447</v>
      </c>
      <c r="M10549">
        <v>0.646666666</v>
      </c>
      <c r="N10549">
        <v>2</v>
      </c>
      <c r="O10549">
        <v>0</v>
      </c>
      <c r="P10549">
        <v>11</v>
      </c>
      <c r="Q10549">
        <v>173</v>
      </c>
      <c r="R10549">
        <v>1.2933330000000001</v>
      </c>
      <c r="S10549">
        <v>0</v>
      </c>
      <c r="T10549">
        <v>7.1133329999999999</v>
      </c>
      <c r="U10549">
        <v>111.873333</v>
      </c>
    </row>
    <row r="10550" spans="1:21" x14ac:dyDescent="0.25">
      <c r="A10550" t="s">
        <v>39448</v>
      </c>
      <c r="B10550">
        <v>1</v>
      </c>
      <c r="C10550" t="s">
        <v>78</v>
      </c>
      <c r="D10550" t="s">
        <v>104</v>
      </c>
      <c r="E10550" t="s">
        <v>39449</v>
      </c>
      <c r="F10550" t="s">
        <v>4991</v>
      </c>
      <c r="G10550" t="s">
        <v>71</v>
      </c>
      <c r="H10550" t="s">
        <v>129</v>
      </c>
      <c r="I10550" t="s">
        <v>22</v>
      </c>
      <c r="J10550" t="s">
        <v>141</v>
      </c>
      <c r="K10550" t="s">
        <v>39450</v>
      </c>
      <c r="L10550" t="s">
        <v>39451</v>
      </c>
      <c r="M10550">
        <v>1.383888888</v>
      </c>
      <c r="N10550">
        <v>0</v>
      </c>
      <c r="O10550">
        <v>1</v>
      </c>
      <c r="P10550">
        <v>0</v>
      </c>
      <c r="Q10550">
        <v>0</v>
      </c>
      <c r="R10550">
        <v>0</v>
      </c>
      <c r="S10550">
        <v>1.3838889999999999</v>
      </c>
      <c r="T10550">
        <v>0</v>
      </c>
      <c r="U10550">
        <v>0</v>
      </c>
    </row>
    <row r="10551" spans="1:21" x14ac:dyDescent="0.25">
      <c r="A10551" t="s">
        <v>39452</v>
      </c>
      <c r="B10551">
        <v>1</v>
      </c>
      <c r="C10551" t="s">
        <v>78</v>
      </c>
      <c r="D10551" t="s">
        <v>91</v>
      </c>
      <c r="E10551" t="s">
        <v>39453</v>
      </c>
      <c r="F10551" t="s">
        <v>4986</v>
      </c>
      <c r="G10551" t="s">
        <v>71</v>
      </c>
      <c r="H10551" t="s">
        <v>129</v>
      </c>
      <c r="I10551" t="s">
        <v>22</v>
      </c>
      <c r="J10551" t="s">
        <v>141</v>
      </c>
      <c r="K10551" t="s">
        <v>39454</v>
      </c>
      <c r="L10551" t="s">
        <v>39455</v>
      </c>
      <c r="M10551">
        <v>1.5205555550000001</v>
      </c>
      <c r="N10551">
        <v>0</v>
      </c>
      <c r="O10551">
        <v>0</v>
      </c>
      <c r="P10551">
        <v>1</v>
      </c>
      <c r="Q10551">
        <v>119</v>
      </c>
      <c r="R10551">
        <v>0</v>
      </c>
      <c r="S10551">
        <v>0</v>
      </c>
      <c r="T10551">
        <v>1.520556</v>
      </c>
      <c r="U10551">
        <v>180.946111</v>
      </c>
    </row>
    <row r="10552" spans="1:21" x14ac:dyDescent="0.25">
      <c r="A10552" t="s">
        <v>39456</v>
      </c>
      <c r="B10552">
        <v>1</v>
      </c>
      <c r="C10552" t="s">
        <v>78</v>
      </c>
      <c r="D10552" t="s">
        <v>91</v>
      </c>
      <c r="E10552" t="s">
        <v>39457</v>
      </c>
      <c r="F10552" t="s">
        <v>4986</v>
      </c>
      <c r="G10552" t="s">
        <v>71</v>
      </c>
      <c r="H10552" t="s">
        <v>129</v>
      </c>
      <c r="I10552" t="s">
        <v>22</v>
      </c>
      <c r="J10552" t="s">
        <v>141</v>
      </c>
      <c r="K10552" t="s">
        <v>39458</v>
      </c>
      <c r="L10552" t="s">
        <v>39459</v>
      </c>
      <c r="M10552">
        <v>1.930555555</v>
      </c>
      <c r="N10552">
        <v>0</v>
      </c>
      <c r="O10552">
        <v>0</v>
      </c>
      <c r="P10552">
        <v>0</v>
      </c>
      <c r="Q10552">
        <v>8</v>
      </c>
      <c r="R10552">
        <v>0</v>
      </c>
      <c r="S10552">
        <v>0</v>
      </c>
      <c r="T10552">
        <v>0</v>
      </c>
      <c r="U10552">
        <v>15.444444000000001</v>
      </c>
    </row>
    <row r="10553" spans="1:21" x14ac:dyDescent="0.25">
      <c r="A10553" t="s">
        <v>39460</v>
      </c>
      <c r="B10553">
        <v>1</v>
      </c>
      <c r="C10553" t="s">
        <v>78</v>
      </c>
      <c r="D10553" t="s">
        <v>91</v>
      </c>
      <c r="E10553" t="s">
        <v>39461</v>
      </c>
      <c r="F10553" t="s">
        <v>4986</v>
      </c>
      <c r="G10553" t="s">
        <v>71</v>
      </c>
      <c r="H10553" t="s">
        <v>129</v>
      </c>
      <c r="I10553" t="s">
        <v>22</v>
      </c>
      <c r="J10553" t="s">
        <v>141</v>
      </c>
      <c r="K10553" t="s">
        <v>39462</v>
      </c>
      <c r="L10553" t="s">
        <v>39463</v>
      </c>
      <c r="M10553">
        <v>6.3916666659999999</v>
      </c>
      <c r="N10553">
        <v>0</v>
      </c>
      <c r="O10553">
        <v>0</v>
      </c>
      <c r="P10553">
        <v>0</v>
      </c>
      <c r="Q10553">
        <v>3</v>
      </c>
      <c r="R10553">
        <v>0</v>
      </c>
      <c r="S10553">
        <v>0</v>
      </c>
      <c r="T10553">
        <v>0</v>
      </c>
      <c r="U10553">
        <v>19.175000000000001</v>
      </c>
    </row>
    <row r="10554" spans="1:21" x14ac:dyDescent="0.25">
      <c r="A10554" t="s">
        <v>39464</v>
      </c>
      <c r="B10554">
        <v>1</v>
      </c>
      <c r="C10554" t="s">
        <v>78</v>
      </c>
      <c r="D10554" t="s">
        <v>91</v>
      </c>
      <c r="E10554" t="s">
        <v>39465</v>
      </c>
      <c r="F10554" t="s">
        <v>5879</v>
      </c>
      <c r="G10554" t="s">
        <v>71</v>
      </c>
      <c r="H10554" t="s">
        <v>129</v>
      </c>
      <c r="I10554" t="s">
        <v>22</v>
      </c>
      <c r="J10554" t="s">
        <v>141</v>
      </c>
      <c r="K10554" t="s">
        <v>39466</v>
      </c>
      <c r="L10554" t="s">
        <v>39467</v>
      </c>
      <c r="M10554">
        <v>1.993055555</v>
      </c>
      <c r="N10554">
        <v>0</v>
      </c>
      <c r="O10554">
        <v>0</v>
      </c>
      <c r="P10554">
        <v>0</v>
      </c>
      <c r="Q10554">
        <v>12</v>
      </c>
      <c r="R10554">
        <v>0</v>
      </c>
      <c r="S10554">
        <v>0</v>
      </c>
      <c r="T10554">
        <v>0</v>
      </c>
      <c r="U10554">
        <v>23.916667</v>
      </c>
    </row>
    <row r="10555" spans="1:21" x14ac:dyDescent="0.25">
      <c r="A10555" t="s">
        <v>39468</v>
      </c>
      <c r="B10555">
        <v>1</v>
      </c>
      <c r="C10555" t="s">
        <v>78</v>
      </c>
      <c r="D10555" t="s">
        <v>91</v>
      </c>
      <c r="E10555" t="s">
        <v>39469</v>
      </c>
      <c r="F10555" t="s">
        <v>4986</v>
      </c>
      <c r="G10555" t="s">
        <v>71</v>
      </c>
      <c r="H10555" t="s">
        <v>129</v>
      </c>
      <c r="I10555" t="s">
        <v>22</v>
      </c>
      <c r="J10555" t="s">
        <v>141</v>
      </c>
      <c r="K10555" t="s">
        <v>39470</v>
      </c>
      <c r="L10555" t="s">
        <v>39471</v>
      </c>
      <c r="M10555">
        <v>1.399444444</v>
      </c>
      <c r="N10555">
        <v>0</v>
      </c>
      <c r="O10555">
        <v>0</v>
      </c>
      <c r="P10555">
        <v>0</v>
      </c>
      <c r="Q10555">
        <v>4</v>
      </c>
      <c r="R10555">
        <v>0</v>
      </c>
      <c r="S10555">
        <v>0</v>
      </c>
      <c r="T10555">
        <v>0</v>
      </c>
      <c r="U10555">
        <v>5.5977779999999999</v>
      </c>
    </row>
    <row r="10556" spans="1:21" x14ac:dyDescent="0.25">
      <c r="A10556" t="s">
        <v>39472</v>
      </c>
      <c r="B10556">
        <v>1</v>
      </c>
      <c r="C10556" t="s">
        <v>78</v>
      </c>
      <c r="D10556" t="s">
        <v>91</v>
      </c>
      <c r="E10556" t="s">
        <v>39473</v>
      </c>
      <c r="F10556" t="s">
        <v>4991</v>
      </c>
      <c r="G10556" t="s">
        <v>71</v>
      </c>
      <c r="H10556" t="s">
        <v>129</v>
      </c>
      <c r="I10556" t="s">
        <v>22</v>
      </c>
      <c r="J10556" t="s">
        <v>141</v>
      </c>
      <c r="K10556" t="s">
        <v>39474</v>
      </c>
      <c r="L10556" t="s">
        <v>39475</v>
      </c>
      <c r="M10556">
        <v>1.930555555</v>
      </c>
      <c r="N10556">
        <v>0</v>
      </c>
      <c r="O10556">
        <v>0</v>
      </c>
      <c r="P10556">
        <v>0</v>
      </c>
      <c r="Q10556">
        <v>1</v>
      </c>
      <c r="R10556">
        <v>0</v>
      </c>
      <c r="S10556">
        <v>0</v>
      </c>
      <c r="T10556">
        <v>0</v>
      </c>
      <c r="U10556">
        <v>1.9305559999999999</v>
      </c>
    </row>
    <row r="10557" spans="1:21" x14ac:dyDescent="0.25">
      <c r="A10557" t="s">
        <v>39476</v>
      </c>
      <c r="B10557">
        <v>1</v>
      </c>
      <c r="C10557" t="s">
        <v>78</v>
      </c>
      <c r="D10557" t="s">
        <v>91</v>
      </c>
      <c r="E10557" t="s">
        <v>39477</v>
      </c>
      <c r="F10557" t="s">
        <v>128</v>
      </c>
      <c r="G10557" t="s">
        <v>71</v>
      </c>
      <c r="H10557" t="s">
        <v>129</v>
      </c>
      <c r="I10557" t="s">
        <v>22</v>
      </c>
      <c r="J10557" t="s">
        <v>130</v>
      </c>
      <c r="K10557" t="s">
        <v>39478</v>
      </c>
      <c r="L10557" t="s">
        <v>39479</v>
      </c>
      <c r="M10557">
        <v>3.0943425000000002</v>
      </c>
      <c r="N10557">
        <v>0</v>
      </c>
      <c r="O10557">
        <v>0</v>
      </c>
      <c r="P10557">
        <v>0</v>
      </c>
      <c r="Q10557">
        <v>10</v>
      </c>
      <c r="R10557">
        <v>0</v>
      </c>
      <c r="S10557">
        <v>0</v>
      </c>
      <c r="T10557">
        <v>0</v>
      </c>
      <c r="U10557">
        <v>30.943425000000001</v>
      </c>
    </row>
    <row r="10558" spans="1:21" x14ac:dyDescent="0.25">
      <c r="A10558" t="s">
        <v>39480</v>
      </c>
      <c r="B10558">
        <v>1</v>
      </c>
      <c r="C10558" t="s">
        <v>78</v>
      </c>
      <c r="D10558" t="s">
        <v>91</v>
      </c>
      <c r="E10558" t="s">
        <v>39481</v>
      </c>
      <c r="F10558" t="s">
        <v>10278</v>
      </c>
      <c r="G10558" t="s">
        <v>71</v>
      </c>
      <c r="H10558" t="s">
        <v>129</v>
      </c>
      <c r="I10558" t="s">
        <v>22</v>
      </c>
      <c r="J10558" t="s">
        <v>141</v>
      </c>
      <c r="K10558" t="s">
        <v>39482</v>
      </c>
      <c r="L10558" t="s">
        <v>39483</v>
      </c>
      <c r="M10558">
        <v>1.220555555</v>
      </c>
      <c r="N10558">
        <v>0</v>
      </c>
      <c r="O10558">
        <v>0</v>
      </c>
      <c r="P10558">
        <v>0</v>
      </c>
      <c r="Q10558">
        <v>24</v>
      </c>
      <c r="R10558">
        <v>0</v>
      </c>
      <c r="S10558">
        <v>0</v>
      </c>
      <c r="T10558">
        <v>0</v>
      </c>
      <c r="U10558">
        <v>29.293333000000001</v>
      </c>
    </row>
    <row r="10559" spans="1:21" x14ac:dyDescent="0.25">
      <c r="A10559" t="s">
        <v>39484</v>
      </c>
      <c r="B10559">
        <v>1</v>
      </c>
      <c r="C10559" t="s">
        <v>78</v>
      </c>
      <c r="D10559" t="s">
        <v>91</v>
      </c>
      <c r="E10559" t="s">
        <v>39485</v>
      </c>
      <c r="F10559" t="s">
        <v>4986</v>
      </c>
      <c r="G10559" t="s">
        <v>71</v>
      </c>
      <c r="H10559" t="s">
        <v>129</v>
      </c>
      <c r="I10559" t="s">
        <v>22</v>
      </c>
      <c r="J10559" t="s">
        <v>141</v>
      </c>
      <c r="K10559" t="s">
        <v>39486</v>
      </c>
      <c r="L10559" t="s">
        <v>39487</v>
      </c>
      <c r="M10559">
        <v>1.967222222</v>
      </c>
      <c r="N10559">
        <v>0</v>
      </c>
      <c r="O10559">
        <v>0</v>
      </c>
      <c r="P10559">
        <v>0</v>
      </c>
      <c r="Q10559">
        <v>30</v>
      </c>
      <c r="R10559">
        <v>0</v>
      </c>
      <c r="S10559">
        <v>0</v>
      </c>
      <c r="T10559">
        <v>0</v>
      </c>
      <c r="U10559">
        <v>59.016666999999998</v>
      </c>
    </row>
    <row r="10560" spans="1:21" x14ac:dyDescent="0.25">
      <c r="A10560" t="s">
        <v>39488</v>
      </c>
      <c r="B10560">
        <v>1</v>
      </c>
      <c r="C10560" t="s">
        <v>78</v>
      </c>
      <c r="D10560" t="s">
        <v>91</v>
      </c>
      <c r="E10560" t="s">
        <v>39489</v>
      </c>
      <c r="F10560" t="s">
        <v>4986</v>
      </c>
      <c r="G10560" t="s">
        <v>71</v>
      </c>
      <c r="H10560" t="s">
        <v>129</v>
      </c>
      <c r="I10560" t="s">
        <v>22</v>
      </c>
      <c r="J10560" t="s">
        <v>141</v>
      </c>
      <c r="K10560" t="s">
        <v>39490</v>
      </c>
      <c r="L10560" t="s">
        <v>39491</v>
      </c>
      <c r="M10560">
        <v>1.2849999999999999</v>
      </c>
      <c r="N10560">
        <v>0</v>
      </c>
      <c r="O10560">
        <v>0</v>
      </c>
      <c r="P10560">
        <v>0</v>
      </c>
      <c r="Q10560">
        <v>17</v>
      </c>
      <c r="R10560">
        <v>0</v>
      </c>
      <c r="S10560">
        <v>0</v>
      </c>
      <c r="T10560">
        <v>0</v>
      </c>
      <c r="U10560">
        <v>21.844999999999999</v>
      </c>
    </row>
    <row r="10561" spans="1:21" x14ac:dyDescent="0.25">
      <c r="A10561" t="s">
        <v>39492</v>
      </c>
      <c r="B10561">
        <v>1</v>
      </c>
      <c r="C10561" t="s">
        <v>78</v>
      </c>
      <c r="D10561" t="s">
        <v>91</v>
      </c>
      <c r="E10561" t="s">
        <v>39481</v>
      </c>
      <c r="F10561" t="s">
        <v>5470</v>
      </c>
      <c r="G10561" t="s">
        <v>71</v>
      </c>
      <c r="H10561" t="s">
        <v>129</v>
      </c>
      <c r="I10561" t="s">
        <v>22</v>
      </c>
      <c r="J10561" t="s">
        <v>141</v>
      </c>
      <c r="K10561" t="s">
        <v>39493</v>
      </c>
      <c r="L10561" t="s">
        <v>39494</v>
      </c>
      <c r="M10561">
        <v>5.5152777769999997</v>
      </c>
      <c r="N10561">
        <v>0</v>
      </c>
      <c r="O10561">
        <v>0</v>
      </c>
      <c r="P10561">
        <v>0</v>
      </c>
      <c r="Q10561">
        <v>24</v>
      </c>
      <c r="R10561">
        <v>0</v>
      </c>
      <c r="S10561">
        <v>0</v>
      </c>
      <c r="T10561">
        <v>0</v>
      </c>
      <c r="U10561">
        <v>132.36666700000001</v>
      </c>
    </row>
    <row r="10562" spans="1:21" x14ac:dyDescent="0.25">
      <c r="A10562" t="s">
        <v>39495</v>
      </c>
      <c r="B10562">
        <v>1</v>
      </c>
      <c r="C10562" t="s">
        <v>78</v>
      </c>
      <c r="D10562" t="s">
        <v>91</v>
      </c>
      <c r="E10562" t="s">
        <v>39496</v>
      </c>
      <c r="F10562" t="s">
        <v>4986</v>
      </c>
      <c r="G10562" t="s">
        <v>71</v>
      </c>
      <c r="H10562" t="s">
        <v>129</v>
      </c>
      <c r="I10562" t="s">
        <v>22</v>
      </c>
      <c r="J10562" t="s">
        <v>141</v>
      </c>
      <c r="K10562" t="s">
        <v>39497</v>
      </c>
      <c r="L10562" t="s">
        <v>39498</v>
      </c>
      <c r="M10562">
        <v>0.885833333</v>
      </c>
      <c r="N10562">
        <v>0</v>
      </c>
      <c r="O10562">
        <v>0</v>
      </c>
      <c r="P10562">
        <v>0</v>
      </c>
      <c r="Q10562">
        <v>9</v>
      </c>
      <c r="R10562">
        <v>0</v>
      </c>
      <c r="S10562">
        <v>0</v>
      </c>
      <c r="T10562">
        <v>0</v>
      </c>
      <c r="U10562">
        <v>7.9725000000000001</v>
      </c>
    </row>
    <row r="10563" spans="1:21" x14ac:dyDescent="0.25">
      <c r="A10563" t="s">
        <v>39499</v>
      </c>
      <c r="B10563">
        <v>1</v>
      </c>
      <c r="C10563" t="s">
        <v>78</v>
      </c>
      <c r="D10563" t="s">
        <v>91</v>
      </c>
      <c r="E10563" t="s">
        <v>39453</v>
      </c>
      <c r="F10563" t="s">
        <v>4986</v>
      </c>
      <c r="G10563" t="s">
        <v>71</v>
      </c>
      <c r="H10563" t="s">
        <v>129</v>
      </c>
      <c r="I10563" t="s">
        <v>22</v>
      </c>
      <c r="J10563" t="s">
        <v>141</v>
      </c>
      <c r="K10563" t="s">
        <v>39500</v>
      </c>
      <c r="L10563" t="s">
        <v>39501</v>
      </c>
      <c r="M10563">
        <v>2.7538888880000001</v>
      </c>
      <c r="N10563">
        <v>0</v>
      </c>
      <c r="O10563">
        <v>0</v>
      </c>
      <c r="P10563">
        <v>0</v>
      </c>
      <c r="Q10563">
        <v>12</v>
      </c>
      <c r="R10563">
        <v>0</v>
      </c>
      <c r="S10563">
        <v>0</v>
      </c>
      <c r="T10563">
        <v>0</v>
      </c>
      <c r="U10563">
        <v>33.046666999999999</v>
      </c>
    </row>
    <row r="10564" spans="1:21" x14ac:dyDescent="0.25">
      <c r="A10564" t="s">
        <v>39502</v>
      </c>
      <c r="B10564">
        <v>1</v>
      </c>
      <c r="C10564" t="s">
        <v>78</v>
      </c>
      <c r="D10564" t="s">
        <v>91</v>
      </c>
      <c r="E10564" t="s">
        <v>39453</v>
      </c>
      <c r="F10564" t="s">
        <v>4986</v>
      </c>
      <c r="G10564" t="s">
        <v>71</v>
      </c>
      <c r="H10564" t="s">
        <v>129</v>
      </c>
      <c r="I10564" t="s">
        <v>22</v>
      </c>
      <c r="J10564" t="s">
        <v>141</v>
      </c>
      <c r="K10564" t="s">
        <v>39503</v>
      </c>
      <c r="L10564" t="s">
        <v>39504</v>
      </c>
      <c r="M10564">
        <v>1.143611111</v>
      </c>
      <c r="N10564">
        <v>0</v>
      </c>
      <c r="O10564">
        <v>0</v>
      </c>
      <c r="P10564">
        <v>0</v>
      </c>
      <c r="Q10564">
        <v>12</v>
      </c>
      <c r="R10564">
        <v>0</v>
      </c>
      <c r="S10564">
        <v>0</v>
      </c>
      <c r="T10564">
        <v>0</v>
      </c>
      <c r="U10564">
        <v>13.723333</v>
      </c>
    </row>
    <row r="10565" spans="1:21" x14ac:dyDescent="0.25">
      <c r="A10565" t="s">
        <v>39505</v>
      </c>
      <c r="B10565">
        <v>1</v>
      </c>
      <c r="C10565" t="s">
        <v>78</v>
      </c>
      <c r="D10565" t="s">
        <v>91</v>
      </c>
      <c r="E10565" t="s">
        <v>39506</v>
      </c>
      <c r="F10565" t="s">
        <v>6241</v>
      </c>
      <c r="G10565" t="s">
        <v>71</v>
      </c>
      <c r="H10565" t="s">
        <v>129</v>
      </c>
      <c r="I10565" t="s">
        <v>22</v>
      </c>
      <c r="J10565" t="s">
        <v>141</v>
      </c>
      <c r="K10565" t="s">
        <v>39507</v>
      </c>
      <c r="L10565" t="s">
        <v>39508</v>
      </c>
      <c r="M10565">
        <v>1.775833333</v>
      </c>
      <c r="N10565">
        <v>0</v>
      </c>
      <c r="O10565">
        <v>0</v>
      </c>
      <c r="P10565">
        <v>0</v>
      </c>
      <c r="Q10565">
        <v>22</v>
      </c>
      <c r="R10565">
        <v>0</v>
      </c>
      <c r="S10565">
        <v>0</v>
      </c>
      <c r="T10565">
        <v>0</v>
      </c>
      <c r="U10565">
        <v>39.068333000000003</v>
      </c>
    </row>
    <row r="10566" spans="1:21" x14ac:dyDescent="0.25">
      <c r="A10566" t="s">
        <v>39509</v>
      </c>
      <c r="B10566">
        <v>1</v>
      </c>
      <c r="C10566" t="s">
        <v>78</v>
      </c>
      <c r="D10566" t="s">
        <v>91</v>
      </c>
      <c r="E10566" t="s">
        <v>39510</v>
      </c>
      <c r="F10566" t="s">
        <v>5029</v>
      </c>
      <c r="G10566" t="s">
        <v>71</v>
      </c>
      <c r="H10566" t="s">
        <v>129</v>
      </c>
      <c r="I10566" t="s">
        <v>22</v>
      </c>
      <c r="J10566" t="s">
        <v>141</v>
      </c>
      <c r="K10566" t="s">
        <v>39511</v>
      </c>
      <c r="L10566" t="s">
        <v>39512</v>
      </c>
      <c r="M10566">
        <v>1.172222222</v>
      </c>
      <c r="N10566">
        <v>0</v>
      </c>
      <c r="O10566">
        <v>0</v>
      </c>
      <c r="P10566">
        <v>0</v>
      </c>
      <c r="Q10566">
        <v>5</v>
      </c>
      <c r="R10566">
        <v>0</v>
      </c>
      <c r="S10566">
        <v>0</v>
      </c>
      <c r="T10566">
        <v>0</v>
      </c>
      <c r="U10566">
        <v>5.8611110000000002</v>
      </c>
    </row>
    <row r="10567" spans="1:21" x14ac:dyDescent="0.25">
      <c r="A10567" t="s">
        <v>39513</v>
      </c>
      <c r="B10567">
        <v>1</v>
      </c>
      <c r="C10567" t="s">
        <v>78</v>
      </c>
      <c r="D10567" t="s">
        <v>91</v>
      </c>
      <c r="E10567" t="s">
        <v>39461</v>
      </c>
      <c r="F10567" t="s">
        <v>4986</v>
      </c>
      <c r="G10567" t="s">
        <v>71</v>
      </c>
      <c r="H10567" t="s">
        <v>129</v>
      </c>
      <c r="I10567" t="s">
        <v>22</v>
      </c>
      <c r="J10567" t="s">
        <v>141</v>
      </c>
      <c r="K10567" t="s">
        <v>39514</v>
      </c>
      <c r="L10567" t="s">
        <v>39515</v>
      </c>
      <c r="M10567">
        <v>0.88027777699999998</v>
      </c>
      <c r="N10567">
        <v>0</v>
      </c>
      <c r="O10567">
        <v>0</v>
      </c>
      <c r="P10567">
        <v>0</v>
      </c>
      <c r="Q10567">
        <v>3</v>
      </c>
      <c r="R10567">
        <v>0</v>
      </c>
      <c r="S10567">
        <v>0</v>
      </c>
      <c r="T10567">
        <v>0</v>
      </c>
      <c r="U10567">
        <v>2.6408330000000002</v>
      </c>
    </row>
    <row r="10568" spans="1:21" x14ac:dyDescent="0.25">
      <c r="A10568" t="s">
        <v>39516</v>
      </c>
      <c r="B10568">
        <v>1</v>
      </c>
      <c r="C10568" t="s">
        <v>78</v>
      </c>
      <c r="D10568" t="s">
        <v>91</v>
      </c>
      <c r="E10568" t="s">
        <v>39517</v>
      </c>
      <c r="F10568" t="s">
        <v>4986</v>
      </c>
      <c r="G10568" t="s">
        <v>71</v>
      </c>
      <c r="H10568" t="s">
        <v>129</v>
      </c>
      <c r="I10568" t="s">
        <v>22</v>
      </c>
      <c r="J10568" t="s">
        <v>141</v>
      </c>
      <c r="K10568" t="s">
        <v>39518</v>
      </c>
      <c r="L10568" t="s">
        <v>39519</v>
      </c>
      <c r="M10568">
        <v>1.0108333329999999</v>
      </c>
      <c r="N10568">
        <v>0</v>
      </c>
      <c r="O10568">
        <v>0</v>
      </c>
      <c r="P10568">
        <v>0</v>
      </c>
      <c r="Q10568">
        <v>3</v>
      </c>
      <c r="R10568">
        <v>0</v>
      </c>
      <c r="S10568">
        <v>0</v>
      </c>
      <c r="T10568">
        <v>0</v>
      </c>
      <c r="U10568">
        <v>3.0325000000000002</v>
      </c>
    </row>
    <row r="10569" spans="1:21" x14ac:dyDescent="0.25">
      <c r="A10569" t="s">
        <v>39520</v>
      </c>
      <c r="B10569">
        <v>1</v>
      </c>
      <c r="C10569" t="s">
        <v>78</v>
      </c>
      <c r="D10569" t="s">
        <v>91</v>
      </c>
      <c r="E10569" t="s">
        <v>39510</v>
      </c>
      <c r="F10569" t="s">
        <v>4986</v>
      </c>
      <c r="G10569" t="s">
        <v>71</v>
      </c>
      <c r="H10569" t="s">
        <v>129</v>
      </c>
      <c r="I10569" t="s">
        <v>22</v>
      </c>
      <c r="J10569" t="s">
        <v>141</v>
      </c>
      <c r="K10569" t="s">
        <v>39521</v>
      </c>
      <c r="L10569" t="s">
        <v>39522</v>
      </c>
      <c r="M10569">
        <v>9.3524999999999991</v>
      </c>
      <c r="N10569">
        <v>0</v>
      </c>
      <c r="O10569">
        <v>0</v>
      </c>
      <c r="P10569">
        <v>0</v>
      </c>
      <c r="Q10569">
        <v>5</v>
      </c>
      <c r="R10569">
        <v>0</v>
      </c>
      <c r="S10569">
        <v>0</v>
      </c>
      <c r="T10569">
        <v>0</v>
      </c>
      <c r="U10569">
        <v>46.762500000000003</v>
      </c>
    </row>
    <row r="10570" spans="1:21" x14ac:dyDescent="0.25">
      <c r="A10570" t="s">
        <v>39523</v>
      </c>
      <c r="B10570">
        <v>1</v>
      </c>
      <c r="C10570" t="s">
        <v>78</v>
      </c>
      <c r="D10570" t="s">
        <v>91</v>
      </c>
      <c r="E10570" t="s">
        <v>39510</v>
      </c>
      <c r="F10570" t="s">
        <v>4986</v>
      </c>
      <c r="G10570" t="s">
        <v>71</v>
      </c>
      <c r="H10570" t="s">
        <v>129</v>
      </c>
      <c r="I10570" t="s">
        <v>22</v>
      </c>
      <c r="J10570" t="s">
        <v>141</v>
      </c>
      <c r="K10570" t="s">
        <v>39524</v>
      </c>
      <c r="L10570" t="s">
        <v>39525</v>
      </c>
      <c r="M10570">
        <v>1.871111111</v>
      </c>
      <c r="N10570">
        <v>0</v>
      </c>
      <c r="O10570">
        <v>0</v>
      </c>
      <c r="P10570">
        <v>0</v>
      </c>
      <c r="Q10570">
        <v>5</v>
      </c>
      <c r="R10570">
        <v>0</v>
      </c>
      <c r="S10570">
        <v>0</v>
      </c>
      <c r="T10570">
        <v>0</v>
      </c>
      <c r="U10570">
        <v>9.355556</v>
      </c>
    </row>
    <row r="10571" spans="1:21" x14ac:dyDescent="0.25">
      <c r="A10571" t="s">
        <v>39526</v>
      </c>
      <c r="B10571">
        <v>1</v>
      </c>
      <c r="C10571" t="s">
        <v>78</v>
      </c>
      <c r="D10571" t="s">
        <v>91</v>
      </c>
      <c r="E10571" t="s">
        <v>39527</v>
      </c>
      <c r="F10571" t="s">
        <v>4986</v>
      </c>
      <c r="G10571" t="s">
        <v>71</v>
      </c>
      <c r="H10571" t="s">
        <v>129</v>
      </c>
      <c r="I10571" t="s">
        <v>22</v>
      </c>
      <c r="J10571" t="s">
        <v>141</v>
      </c>
      <c r="K10571" t="s">
        <v>39528</v>
      </c>
      <c r="L10571" t="s">
        <v>39529</v>
      </c>
      <c r="M10571">
        <v>1.678055555</v>
      </c>
      <c r="N10571">
        <v>0</v>
      </c>
      <c r="O10571">
        <v>0</v>
      </c>
      <c r="P10571">
        <v>0</v>
      </c>
      <c r="Q10571">
        <v>8</v>
      </c>
      <c r="R10571">
        <v>0</v>
      </c>
      <c r="S10571">
        <v>0</v>
      </c>
      <c r="T10571">
        <v>0</v>
      </c>
      <c r="U10571">
        <v>13.424443999999999</v>
      </c>
    </row>
    <row r="10572" spans="1:21" x14ac:dyDescent="0.25">
      <c r="A10572" t="s">
        <v>39530</v>
      </c>
      <c r="B10572">
        <v>1</v>
      </c>
      <c r="C10572" t="s">
        <v>78</v>
      </c>
      <c r="D10572" t="s">
        <v>91</v>
      </c>
      <c r="E10572" t="s">
        <v>39457</v>
      </c>
      <c r="F10572" t="s">
        <v>4986</v>
      </c>
      <c r="G10572" t="s">
        <v>71</v>
      </c>
      <c r="H10572" t="s">
        <v>129</v>
      </c>
      <c r="I10572" t="s">
        <v>22</v>
      </c>
      <c r="J10572" t="s">
        <v>141</v>
      </c>
      <c r="K10572" t="s">
        <v>39531</v>
      </c>
      <c r="L10572" t="s">
        <v>39532</v>
      </c>
      <c r="M10572">
        <v>0.79666666600000002</v>
      </c>
      <c r="N10572">
        <v>0</v>
      </c>
      <c r="O10572">
        <v>0</v>
      </c>
      <c r="P10572">
        <v>0</v>
      </c>
      <c r="Q10572">
        <v>8</v>
      </c>
      <c r="R10572">
        <v>0</v>
      </c>
      <c r="S10572">
        <v>0</v>
      </c>
      <c r="T10572">
        <v>0</v>
      </c>
      <c r="U10572">
        <v>6.3733329999999997</v>
      </c>
    </row>
    <row r="10573" spans="1:21" x14ac:dyDescent="0.25">
      <c r="A10573" t="s">
        <v>39533</v>
      </c>
      <c r="B10573">
        <v>1</v>
      </c>
      <c r="C10573" t="s">
        <v>78</v>
      </c>
      <c r="D10573" t="s">
        <v>91</v>
      </c>
      <c r="E10573" t="s">
        <v>39534</v>
      </c>
      <c r="F10573" t="s">
        <v>5879</v>
      </c>
      <c r="G10573" t="s">
        <v>71</v>
      </c>
      <c r="H10573" t="s">
        <v>129</v>
      </c>
      <c r="I10573" t="s">
        <v>22</v>
      </c>
      <c r="J10573" t="s">
        <v>141</v>
      </c>
      <c r="K10573" t="s">
        <v>39535</v>
      </c>
      <c r="L10573" t="s">
        <v>39536</v>
      </c>
      <c r="M10573">
        <v>3.8822222219999998</v>
      </c>
      <c r="N10573">
        <v>0</v>
      </c>
      <c r="O10573">
        <v>0</v>
      </c>
      <c r="P10573">
        <v>0</v>
      </c>
      <c r="Q10573">
        <v>2</v>
      </c>
      <c r="R10573">
        <v>0</v>
      </c>
      <c r="S10573">
        <v>0</v>
      </c>
      <c r="T10573">
        <v>0</v>
      </c>
      <c r="U10573">
        <v>7.7644440000000001</v>
      </c>
    </row>
    <row r="10574" spans="1:21" x14ac:dyDescent="0.25">
      <c r="A10574" t="s">
        <v>39537</v>
      </c>
      <c r="B10574">
        <v>1</v>
      </c>
      <c r="C10574" t="s">
        <v>79</v>
      </c>
      <c r="D10574" t="s">
        <v>116</v>
      </c>
      <c r="E10574" t="s">
        <v>39538</v>
      </c>
      <c r="F10574" t="s">
        <v>4986</v>
      </c>
      <c r="G10574" t="s">
        <v>71</v>
      </c>
      <c r="H10574" t="s">
        <v>129</v>
      </c>
      <c r="I10574" t="s">
        <v>22</v>
      </c>
      <c r="J10574" t="s">
        <v>141</v>
      </c>
      <c r="K10574" t="s">
        <v>39539</v>
      </c>
      <c r="L10574" t="s">
        <v>39540</v>
      </c>
      <c r="M10574">
        <v>1.050277777</v>
      </c>
      <c r="N10574">
        <v>0</v>
      </c>
      <c r="O10574">
        <v>0</v>
      </c>
      <c r="P10574">
        <v>0</v>
      </c>
      <c r="Q10574">
        <v>1</v>
      </c>
      <c r="R10574">
        <v>0</v>
      </c>
      <c r="S10574">
        <v>0</v>
      </c>
      <c r="T10574">
        <v>0</v>
      </c>
      <c r="U10574">
        <v>1.050278</v>
      </c>
    </row>
    <row r="10575" spans="1:21" x14ac:dyDescent="0.25">
      <c r="A10575" t="s">
        <v>39541</v>
      </c>
      <c r="B10575">
        <v>1</v>
      </c>
      <c r="C10575" t="s">
        <v>78</v>
      </c>
      <c r="D10575" t="s">
        <v>88</v>
      </c>
      <c r="E10575" t="s">
        <v>39542</v>
      </c>
      <c r="F10575" t="s">
        <v>5513</v>
      </c>
      <c r="G10575" t="s">
        <v>71</v>
      </c>
      <c r="H10575" t="s">
        <v>129</v>
      </c>
      <c r="I10575" t="s">
        <v>22</v>
      </c>
      <c r="J10575" t="s">
        <v>141</v>
      </c>
      <c r="K10575" t="s">
        <v>39543</v>
      </c>
      <c r="L10575" t="s">
        <v>39544</v>
      </c>
      <c r="M10575">
        <v>0.87</v>
      </c>
      <c r="N10575">
        <v>0</v>
      </c>
      <c r="O10575">
        <v>43</v>
      </c>
      <c r="P10575">
        <v>0</v>
      </c>
      <c r="Q10575">
        <v>0</v>
      </c>
      <c r="R10575">
        <v>0</v>
      </c>
      <c r="S10575">
        <v>37.409999999999997</v>
      </c>
      <c r="T10575">
        <v>0</v>
      </c>
      <c r="U10575">
        <v>0</v>
      </c>
    </row>
    <row r="10576" spans="1:21" x14ac:dyDescent="0.25">
      <c r="A10576" t="s">
        <v>39545</v>
      </c>
      <c r="B10576">
        <v>1</v>
      </c>
      <c r="C10576" t="s">
        <v>78</v>
      </c>
      <c r="D10576" t="s">
        <v>94</v>
      </c>
      <c r="E10576" t="s">
        <v>39546</v>
      </c>
      <c r="F10576" t="s">
        <v>5070</v>
      </c>
      <c r="G10576" t="s">
        <v>71</v>
      </c>
      <c r="H10576" t="s">
        <v>129</v>
      </c>
      <c r="I10576" t="s">
        <v>22</v>
      </c>
      <c r="J10576" t="s">
        <v>141</v>
      </c>
      <c r="K10576" t="s">
        <v>39547</v>
      </c>
      <c r="L10576" t="s">
        <v>39548</v>
      </c>
      <c r="M10576">
        <v>2.4419444440000002</v>
      </c>
      <c r="N10576">
        <v>0</v>
      </c>
      <c r="O10576">
        <v>1</v>
      </c>
      <c r="P10576">
        <v>0</v>
      </c>
      <c r="Q10576">
        <v>0</v>
      </c>
      <c r="R10576">
        <v>0</v>
      </c>
      <c r="S10576">
        <v>2.4419439999999999</v>
      </c>
      <c r="T10576">
        <v>0</v>
      </c>
      <c r="U10576">
        <v>0</v>
      </c>
    </row>
    <row r="10577" spans="1:21" x14ac:dyDescent="0.25">
      <c r="A10577" t="s">
        <v>39549</v>
      </c>
      <c r="B10577">
        <v>1</v>
      </c>
      <c r="C10577" t="s">
        <v>78</v>
      </c>
      <c r="D10577" t="s">
        <v>103</v>
      </c>
      <c r="E10577" t="s">
        <v>39550</v>
      </c>
      <c r="F10577" t="s">
        <v>4996</v>
      </c>
      <c r="G10577" t="s">
        <v>71</v>
      </c>
      <c r="H10577" t="s">
        <v>129</v>
      </c>
      <c r="I10577" t="s">
        <v>22</v>
      </c>
      <c r="J10577" t="s">
        <v>141</v>
      </c>
      <c r="K10577" t="s">
        <v>39551</v>
      </c>
      <c r="L10577" t="s">
        <v>11380</v>
      </c>
      <c r="M10577">
        <v>2.840833333</v>
      </c>
      <c r="N10577">
        <v>0</v>
      </c>
      <c r="O10577">
        <v>0</v>
      </c>
      <c r="P10577">
        <v>0</v>
      </c>
      <c r="Q10577">
        <v>86</v>
      </c>
      <c r="R10577">
        <v>0</v>
      </c>
      <c r="S10577">
        <v>0</v>
      </c>
      <c r="T10577">
        <v>0</v>
      </c>
      <c r="U10577">
        <v>244.311667</v>
      </c>
    </row>
    <row r="10578" spans="1:21" x14ac:dyDescent="0.25">
      <c r="A10578" t="s">
        <v>39552</v>
      </c>
      <c r="B10578">
        <v>1</v>
      </c>
      <c r="C10578" t="s">
        <v>78</v>
      </c>
      <c r="D10578" t="s">
        <v>103</v>
      </c>
      <c r="E10578" t="s">
        <v>39553</v>
      </c>
      <c r="F10578" t="s">
        <v>5012</v>
      </c>
      <c r="G10578" t="s">
        <v>72</v>
      </c>
      <c r="H10578" t="s">
        <v>129</v>
      </c>
      <c r="I10578" t="s">
        <v>22</v>
      </c>
      <c r="J10578" t="s">
        <v>141</v>
      </c>
      <c r="K10578" t="s">
        <v>39554</v>
      </c>
      <c r="L10578" t="s">
        <v>39555</v>
      </c>
      <c r="M10578">
        <v>4.0955555549999998</v>
      </c>
      <c r="N10578">
        <v>0</v>
      </c>
      <c r="O10578">
        <v>0</v>
      </c>
      <c r="P10578">
        <v>1</v>
      </c>
      <c r="Q10578">
        <v>116</v>
      </c>
      <c r="R10578">
        <v>0</v>
      </c>
      <c r="S10578">
        <v>0</v>
      </c>
      <c r="T10578">
        <v>4.0955560000000002</v>
      </c>
      <c r="U10578">
        <v>475.08444400000002</v>
      </c>
    </row>
    <row r="10579" spans="1:21" x14ac:dyDescent="0.25">
      <c r="A10579" t="s">
        <v>39556</v>
      </c>
      <c r="B10579">
        <v>1</v>
      </c>
      <c r="C10579" t="s">
        <v>79</v>
      </c>
      <c r="D10579" t="s">
        <v>120</v>
      </c>
      <c r="E10579" t="s">
        <v>39557</v>
      </c>
      <c r="F10579" t="s">
        <v>5012</v>
      </c>
      <c r="G10579" t="s">
        <v>72</v>
      </c>
      <c r="H10579" t="s">
        <v>129</v>
      </c>
      <c r="I10579" t="s">
        <v>22</v>
      </c>
      <c r="J10579" t="s">
        <v>141</v>
      </c>
      <c r="K10579" t="s">
        <v>39558</v>
      </c>
      <c r="L10579" t="s">
        <v>39559</v>
      </c>
      <c r="M10579">
        <v>3.7572222219999998</v>
      </c>
      <c r="N10579">
        <v>0</v>
      </c>
      <c r="O10579">
        <v>92</v>
      </c>
      <c r="P10579">
        <v>2</v>
      </c>
      <c r="Q10579">
        <v>2</v>
      </c>
      <c r="R10579">
        <v>0</v>
      </c>
      <c r="S10579">
        <v>345.664444</v>
      </c>
      <c r="T10579">
        <v>7.5144440000000001</v>
      </c>
      <c r="U10579">
        <v>7.5144440000000001</v>
      </c>
    </row>
    <row r="10580" spans="1:21" x14ac:dyDescent="0.25">
      <c r="A10580" t="s">
        <v>39560</v>
      </c>
      <c r="B10580">
        <v>1</v>
      </c>
      <c r="C10580" t="s">
        <v>78</v>
      </c>
      <c r="D10580" t="s">
        <v>93</v>
      </c>
      <c r="E10580" t="s">
        <v>39561</v>
      </c>
      <c r="F10580" t="s">
        <v>128</v>
      </c>
      <c r="G10580" t="s">
        <v>72</v>
      </c>
      <c r="H10580" t="s">
        <v>129</v>
      </c>
      <c r="I10580" t="s">
        <v>22</v>
      </c>
      <c r="J10580" t="s">
        <v>130</v>
      </c>
      <c r="K10580" t="s">
        <v>39562</v>
      </c>
      <c r="L10580" t="s">
        <v>39563</v>
      </c>
      <c r="M10580">
        <v>0.314722222</v>
      </c>
      <c r="N10580">
        <v>2</v>
      </c>
      <c r="O10580">
        <v>185</v>
      </c>
      <c r="P10580">
        <v>0</v>
      </c>
      <c r="Q10580">
        <v>0</v>
      </c>
      <c r="R10580">
        <v>0.629444</v>
      </c>
      <c r="S10580">
        <v>58.223610999999998</v>
      </c>
      <c r="T10580">
        <v>0</v>
      </c>
      <c r="U10580">
        <v>0</v>
      </c>
    </row>
    <row r="10581" spans="1:21" x14ac:dyDescent="0.25">
      <c r="A10581" t="s">
        <v>39564</v>
      </c>
      <c r="B10581">
        <v>1</v>
      </c>
      <c r="C10581" t="s">
        <v>78</v>
      </c>
      <c r="D10581" t="s">
        <v>93</v>
      </c>
      <c r="E10581" t="s">
        <v>39565</v>
      </c>
      <c r="F10581" t="s">
        <v>128</v>
      </c>
      <c r="G10581" t="s">
        <v>72</v>
      </c>
      <c r="H10581" t="s">
        <v>129</v>
      </c>
      <c r="I10581" t="s">
        <v>22</v>
      </c>
      <c r="J10581" t="s">
        <v>130</v>
      </c>
      <c r="K10581" t="s">
        <v>39566</v>
      </c>
      <c r="L10581" t="s">
        <v>39567</v>
      </c>
      <c r="M10581">
        <v>0.33194444400000001</v>
      </c>
      <c r="N10581">
        <v>9</v>
      </c>
      <c r="O10581">
        <v>1277</v>
      </c>
      <c r="P10581">
        <v>0</v>
      </c>
      <c r="Q10581">
        <v>0</v>
      </c>
      <c r="R10581">
        <v>2.9874999999999998</v>
      </c>
      <c r="S10581">
        <v>423.893055</v>
      </c>
      <c r="T10581">
        <v>0</v>
      </c>
      <c r="U10581">
        <v>0</v>
      </c>
    </row>
    <row r="10582" spans="1:21" x14ac:dyDescent="0.25">
      <c r="A10582" t="s">
        <v>39568</v>
      </c>
      <c r="B10582">
        <v>1</v>
      </c>
      <c r="C10582" t="s">
        <v>78</v>
      </c>
      <c r="D10582" t="s">
        <v>93</v>
      </c>
      <c r="E10582" t="s">
        <v>39569</v>
      </c>
      <c r="F10582" t="s">
        <v>128</v>
      </c>
      <c r="G10582" t="s">
        <v>72</v>
      </c>
      <c r="H10582" t="s">
        <v>129</v>
      </c>
      <c r="I10582" t="s">
        <v>22</v>
      </c>
      <c r="J10582" t="s">
        <v>130</v>
      </c>
      <c r="K10582" t="s">
        <v>39570</v>
      </c>
      <c r="L10582" t="s">
        <v>39571</v>
      </c>
      <c r="M10582">
        <v>0.51416666600000005</v>
      </c>
      <c r="N10582">
        <v>1</v>
      </c>
      <c r="O10582">
        <v>0</v>
      </c>
      <c r="P10582">
        <v>0</v>
      </c>
      <c r="Q10582">
        <v>0</v>
      </c>
      <c r="R10582">
        <v>0.51416700000000004</v>
      </c>
      <c r="S10582">
        <v>0</v>
      </c>
      <c r="T10582">
        <v>0</v>
      </c>
      <c r="U10582">
        <v>0</v>
      </c>
    </row>
    <row r="10583" spans="1:21" x14ac:dyDescent="0.25">
      <c r="A10583" t="s">
        <v>39572</v>
      </c>
      <c r="B10583">
        <v>1</v>
      </c>
      <c r="C10583" t="s">
        <v>79</v>
      </c>
      <c r="D10583" t="s">
        <v>125</v>
      </c>
      <c r="E10583" t="s">
        <v>39573</v>
      </c>
      <c r="F10583" t="s">
        <v>140</v>
      </c>
      <c r="G10583" t="s">
        <v>72</v>
      </c>
      <c r="H10583" t="s">
        <v>129</v>
      </c>
      <c r="I10583" t="s">
        <v>22</v>
      </c>
      <c r="J10583" t="s">
        <v>141</v>
      </c>
      <c r="K10583" t="s">
        <v>39574</v>
      </c>
      <c r="L10583" t="s">
        <v>39575</v>
      </c>
      <c r="M10583">
        <v>0.62583333299999999</v>
      </c>
      <c r="N10583">
        <v>0</v>
      </c>
      <c r="O10583">
        <v>0</v>
      </c>
      <c r="P10583">
        <v>1</v>
      </c>
      <c r="Q10583">
        <v>91</v>
      </c>
      <c r="R10583">
        <v>0</v>
      </c>
      <c r="S10583">
        <v>0</v>
      </c>
      <c r="T10583">
        <v>0.62583299999999997</v>
      </c>
      <c r="U10583">
        <v>56.950833000000003</v>
      </c>
    </row>
    <row r="10584" spans="1:21" x14ac:dyDescent="0.25">
      <c r="A10584" t="s">
        <v>39576</v>
      </c>
      <c r="B10584">
        <v>1</v>
      </c>
      <c r="C10584" t="s">
        <v>79</v>
      </c>
      <c r="D10584" t="s">
        <v>125</v>
      </c>
      <c r="E10584" t="s">
        <v>39577</v>
      </c>
      <c r="F10584" t="s">
        <v>140</v>
      </c>
      <c r="G10584" t="s">
        <v>72</v>
      </c>
      <c r="H10584" t="s">
        <v>129</v>
      </c>
      <c r="I10584" t="s">
        <v>22</v>
      </c>
      <c r="J10584" t="s">
        <v>141</v>
      </c>
      <c r="K10584" t="s">
        <v>39578</v>
      </c>
      <c r="L10584" t="s">
        <v>5091</v>
      </c>
      <c r="M10584">
        <v>0.35499999999999998</v>
      </c>
      <c r="N10584">
        <v>0</v>
      </c>
      <c r="O10584">
        <v>0</v>
      </c>
      <c r="P10584">
        <v>1</v>
      </c>
      <c r="Q10584">
        <v>77</v>
      </c>
      <c r="R10584">
        <v>0</v>
      </c>
      <c r="S10584">
        <v>0</v>
      </c>
      <c r="T10584">
        <v>0.35499999999999998</v>
      </c>
      <c r="U10584">
        <v>27.335000000000001</v>
      </c>
    </row>
    <row r="10585" spans="1:21" x14ac:dyDescent="0.25">
      <c r="A10585" t="s">
        <v>39579</v>
      </c>
      <c r="B10585">
        <v>1</v>
      </c>
      <c r="C10585" t="s">
        <v>79</v>
      </c>
      <c r="D10585" t="s">
        <v>125</v>
      </c>
      <c r="E10585" t="s">
        <v>3891</v>
      </c>
      <c r="F10585" t="s">
        <v>140</v>
      </c>
      <c r="G10585" t="s">
        <v>72</v>
      </c>
      <c r="H10585" t="s">
        <v>129</v>
      </c>
      <c r="I10585" t="s">
        <v>22</v>
      </c>
      <c r="J10585" t="s">
        <v>141</v>
      </c>
      <c r="K10585" t="s">
        <v>39580</v>
      </c>
      <c r="L10585" t="s">
        <v>28518</v>
      </c>
      <c r="M10585">
        <v>1.4913888879999999</v>
      </c>
      <c r="N10585">
        <v>0</v>
      </c>
      <c r="O10585">
        <v>0</v>
      </c>
      <c r="P10585">
        <v>1</v>
      </c>
      <c r="Q10585">
        <v>100</v>
      </c>
      <c r="R10585">
        <v>0</v>
      </c>
      <c r="S10585">
        <v>0</v>
      </c>
      <c r="T10585">
        <v>1.4913890000000001</v>
      </c>
      <c r="U10585">
        <v>149.13888900000001</v>
      </c>
    </row>
    <row r="10586" spans="1:21" x14ac:dyDescent="0.25">
      <c r="A10586" t="s">
        <v>39581</v>
      </c>
      <c r="B10586">
        <v>1</v>
      </c>
      <c r="C10586" t="s">
        <v>79</v>
      </c>
      <c r="D10586" t="s">
        <v>125</v>
      </c>
      <c r="E10586" t="s">
        <v>39582</v>
      </c>
      <c r="F10586" t="s">
        <v>140</v>
      </c>
      <c r="G10586" t="s">
        <v>72</v>
      </c>
      <c r="H10586" t="s">
        <v>129</v>
      </c>
      <c r="I10586" t="s">
        <v>22</v>
      </c>
      <c r="J10586" t="s">
        <v>141</v>
      </c>
      <c r="K10586" t="s">
        <v>39583</v>
      </c>
      <c r="L10586" t="s">
        <v>39584</v>
      </c>
      <c r="M10586">
        <v>0.5575</v>
      </c>
      <c r="N10586">
        <v>0</v>
      </c>
      <c r="O10586">
        <v>0</v>
      </c>
      <c r="P10586">
        <v>23</v>
      </c>
      <c r="Q10586">
        <v>635</v>
      </c>
      <c r="R10586">
        <v>0</v>
      </c>
      <c r="S10586">
        <v>0</v>
      </c>
      <c r="T10586">
        <v>12.8225</v>
      </c>
      <c r="U10586">
        <v>354.01249999999999</v>
      </c>
    </row>
    <row r="10587" spans="1:21" x14ac:dyDescent="0.25">
      <c r="A10587" t="s">
        <v>39585</v>
      </c>
      <c r="B10587">
        <v>1</v>
      </c>
      <c r="C10587" t="s">
        <v>79</v>
      </c>
      <c r="D10587" t="s">
        <v>125</v>
      </c>
      <c r="E10587" t="s">
        <v>3891</v>
      </c>
      <c r="F10587" t="s">
        <v>140</v>
      </c>
      <c r="G10587" t="s">
        <v>72</v>
      </c>
      <c r="H10587" t="s">
        <v>129</v>
      </c>
      <c r="I10587" t="s">
        <v>22</v>
      </c>
      <c r="J10587" t="s">
        <v>141</v>
      </c>
      <c r="K10587" t="s">
        <v>39586</v>
      </c>
      <c r="L10587" t="s">
        <v>39587</v>
      </c>
      <c r="M10587">
        <v>0.35972222199999998</v>
      </c>
      <c r="N10587">
        <v>0</v>
      </c>
      <c r="O10587">
        <v>0</v>
      </c>
      <c r="P10587">
        <v>148</v>
      </c>
      <c r="Q10587">
        <v>3681</v>
      </c>
      <c r="R10587">
        <v>0</v>
      </c>
      <c r="S10587">
        <v>0</v>
      </c>
      <c r="T10587">
        <v>53.238889</v>
      </c>
      <c r="U10587">
        <v>1324.1374989999999</v>
      </c>
    </row>
    <row r="10588" spans="1:21" x14ac:dyDescent="0.25">
      <c r="A10588" t="s">
        <v>39588</v>
      </c>
      <c r="B10588">
        <v>1</v>
      </c>
      <c r="C10588" t="s">
        <v>79</v>
      </c>
      <c r="D10588" t="s">
        <v>125</v>
      </c>
      <c r="E10588" t="s">
        <v>39582</v>
      </c>
      <c r="F10588" t="s">
        <v>140</v>
      </c>
      <c r="G10588" t="s">
        <v>72</v>
      </c>
      <c r="H10588" t="s">
        <v>129</v>
      </c>
      <c r="I10588" t="s">
        <v>22</v>
      </c>
      <c r="J10588" t="s">
        <v>141</v>
      </c>
      <c r="K10588" t="s">
        <v>39589</v>
      </c>
      <c r="L10588" t="s">
        <v>39590</v>
      </c>
      <c r="M10588">
        <v>0.108611111</v>
      </c>
      <c r="N10588">
        <v>0</v>
      </c>
      <c r="O10588">
        <v>0</v>
      </c>
      <c r="P10588">
        <v>1</v>
      </c>
      <c r="Q10588">
        <v>196</v>
      </c>
      <c r="R10588">
        <v>0</v>
      </c>
      <c r="S10588">
        <v>0</v>
      </c>
      <c r="T10588">
        <v>0.108611</v>
      </c>
      <c r="U10588">
        <v>21.287777999999999</v>
      </c>
    </row>
    <row r="10589" spans="1:21" x14ac:dyDescent="0.25">
      <c r="A10589" t="s">
        <v>39591</v>
      </c>
      <c r="B10589">
        <v>1</v>
      </c>
      <c r="C10589" t="s">
        <v>79</v>
      </c>
      <c r="D10589" t="s">
        <v>125</v>
      </c>
      <c r="E10589" t="s">
        <v>39592</v>
      </c>
      <c r="F10589" t="s">
        <v>5012</v>
      </c>
      <c r="G10589" t="s">
        <v>72</v>
      </c>
      <c r="H10589" t="s">
        <v>129</v>
      </c>
      <c r="I10589" t="s">
        <v>22</v>
      </c>
      <c r="J10589" t="s">
        <v>141</v>
      </c>
      <c r="K10589" t="s">
        <v>39593</v>
      </c>
      <c r="L10589" t="s">
        <v>39594</v>
      </c>
      <c r="M10589">
        <v>0.28999999999999998</v>
      </c>
      <c r="N10589">
        <v>0</v>
      </c>
      <c r="O10589">
        <v>0</v>
      </c>
      <c r="P10589">
        <v>8</v>
      </c>
      <c r="Q10589">
        <v>176</v>
      </c>
      <c r="R10589">
        <v>0</v>
      </c>
      <c r="S10589">
        <v>0</v>
      </c>
      <c r="T10589">
        <v>2.3199999999999998</v>
      </c>
      <c r="U10589">
        <v>51.04</v>
      </c>
    </row>
    <row r="10590" spans="1:21" x14ac:dyDescent="0.25">
      <c r="A10590" t="s">
        <v>39595</v>
      </c>
      <c r="B10590">
        <v>1</v>
      </c>
      <c r="C10590" t="s">
        <v>79</v>
      </c>
      <c r="D10590" t="s">
        <v>125</v>
      </c>
      <c r="E10590" t="s">
        <v>39592</v>
      </c>
      <c r="F10590" t="s">
        <v>5012</v>
      </c>
      <c r="G10590" t="s">
        <v>72</v>
      </c>
      <c r="H10590" t="s">
        <v>129</v>
      </c>
      <c r="I10590" t="s">
        <v>22</v>
      </c>
      <c r="J10590" t="s">
        <v>141</v>
      </c>
      <c r="K10590" t="s">
        <v>39596</v>
      </c>
      <c r="L10590" t="s">
        <v>39597</v>
      </c>
      <c r="M10590">
        <v>0.203333333</v>
      </c>
      <c r="N10590">
        <v>0</v>
      </c>
      <c r="O10590">
        <v>0</v>
      </c>
      <c r="P10590">
        <v>8</v>
      </c>
      <c r="Q10590">
        <v>176</v>
      </c>
      <c r="R10590">
        <v>0</v>
      </c>
      <c r="S10590">
        <v>0</v>
      </c>
      <c r="T10590">
        <v>1.6266670000000001</v>
      </c>
      <c r="U10590">
        <v>35.786667000000001</v>
      </c>
    </row>
    <row r="10591" spans="1:21" x14ac:dyDescent="0.25">
      <c r="A10591" t="s">
        <v>39598</v>
      </c>
      <c r="B10591">
        <v>1</v>
      </c>
      <c r="C10591" t="s">
        <v>79</v>
      </c>
      <c r="D10591" t="s">
        <v>125</v>
      </c>
      <c r="E10591" t="s">
        <v>39599</v>
      </c>
      <c r="F10591" t="s">
        <v>140</v>
      </c>
      <c r="G10591" t="s">
        <v>72</v>
      </c>
      <c r="H10591" t="s">
        <v>129</v>
      </c>
      <c r="I10591" t="s">
        <v>22</v>
      </c>
      <c r="J10591" t="s">
        <v>141</v>
      </c>
      <c r="K10591" t="s">
        <v>39600</v>
      </c>
      <c r="L10591" t="s">
        <v>39601</v>
      </c>
      <c r="M10591">
        <v>0.79888888800000002</v>
      </c>
      <c r="N10591">
        <v>0</v>
      </c>
      <c r="O10591">
        <v>0</v>
      </c>
      <c r="P10591">
        <v>39</v>
      </c>
      <c r="Q10591">
        <v>1338</v>
      </c>
      <c r="R10591">
        <v>0</v>
      </c>
      <c r="S10591">
        <v>0</v>
      </c>
      <c r="T10591">
        <v>31.156666999999999</v>
      </c>
      <c r="U10591">
        <v>1068.9133320000001</v>
      </c>
    </row>
    <row r="10592" spans="1:21" x14ac:dyDescent="0.25">
      <c r="A10592" t="s">
        <v>39602</v>
      </c>
      <c r="B10592">
        <v>1</v>
      </c>
      <c r="C10592" t="s">
        <v>79</v>
      </c>
      <c r="D10592" t="s">
        <v>125</v>
      </c>
      <c r="E10592" t="s">
        <v>39603</v>
      </c>
      <c r="F10592" t="s">
        <v>140</v>
      </c>
      <c r="G10592" t="s">
        <v>72</v>
      </c>
      <c r="H10592" t="s">
        <v>129</v>
      </c>
      <c r="I10592" t="s">
        <v>22</v>
      </c>
      <c r="J10592" t="s">
        <v>141</v>
      </c>
      <c r="K10592" t="s">
        <v>39604</v>
      </c>
      <c r="L10592" t="s">
        <v>39605</v>
      </c>
      <c r="M10592">
        <v>1.230277777</v>
      </c>
      <c r="N10592">
        <v>0</v>
      </c>
      <c r="O10592">
        <v>0</v>
      </c>
      <c r="P10592">
        <v>1</v>
      </c>
      <c r="Q10592">
        <v>45</v>
      </c>
      <c r="R10592">
        <v>0</v>
      </c>
      <c r="S10592">
        <v>0</v>
      </c>
      <c r="T10592">
        <v>1.230278</v>
      </c>
      <c r="U10592">
        <v>55.362499999999997</v>
      </c>
    </row>
    <row r="10593" spans="1:21" x14ac:dyDescent="0.25">
      <c r="A10593" t="s">
        <v>39606</v>
      </c>
      <c r="B10593">
        <v>1</v>
      </c>
      <c r="C10593" t="s">
        <v>79</v>
      </c>
      <c r="D10593" t="s">
        <v>125</v>
      </c>
      <c r="E10593" t="s">
        <v>39582</v>
      </c>
      <c r="F10593" t="s">
        <v>140</v>
      </c>
      <c r="G10593" t="s">
        <v>72</v>
      </c>
      <c r="H10593" t="s">
        <v>129</v>
      </c>
      <c r="I10593" t="s">
        <v>22</v>
      </c>
      <c r="J10593" t="s">
        <v>141</v>
      </c>
      <c r="K10593" t="s">
        <v>39607</v>
      </c>
      <c r="L10593" t="s">
        <v>39608</v>
      </c>
      <c r="M10593">
        <v>1.0549999999999999</v>
      </c>
      <c r="N10593">
        <v>0</v>
      </c>
      <c r="O10593">
        <v>0</v>
      </c>
      <c r="P10593">
        <v>23</v>
      </c>
      <c r="Q10593">
        <v>576</v>
      </c>
      <c r="R10593">
        <v>0</v>
      </c>
      <c r="S10593">
        <v>0</v>
      </c>
      <c r="T10593">
        <v>24.265000000000001</v>
      </c>
      <c r="U10593">
        <v>607.67999999999995</v>
      </c>
    </row>
    <row r="10594" spans="1:21" x14ac:dyDescent="0.25">
      <c r="A10594" t="s">
        <v>39609</v>
      </c>
      <c r="B10594">
        <v>1</v>
      </c>
      <c r="C10594" t="s">
        <v>79</v>
      </c>
      <c r="D10594" t="s">
        <v>125</v>
      </c>
      <c r="E10594" t="s">
        <v>39610</v>
      </c>
      <c r="F10594" t="s">
        <v>5012</v>
      </c>
      <c r="G10594" t="s">
        <v>72</v>
      </c>
      <c r="H10594" t="s">
        <v>129</v>
      </c>
      <c r="I10594" t="s">
        <v>22</v>
      </c>
      <c r="J10594" t="s">
        <v>141</v>
      </c>
      <c r="K10594" t="s">
        <v>39611</v>
      </c>
      <c r="L10594" t="s">
        <v>39612</v>
      </c>
      <c r="M10594">
        <v>0.74750000000000005</v>
      </c>
      <c r="N10594">
        <v>0</v>
      </c>
      <c r="O10594">
        <v>0</v>
      </c>
      <c r="P10594">
        <v>1</v>
      </c>
      <c r="Q10594">
        <v>73</v>
      </c>
      <c r="R10594">
        <v>0</v>
      </c>
      <c r="S10594">
        <v>0</v>
      </c>
      <c r="T10594">
        <v>0.74750000000000005</v>
      </c>
      <c r="U10594">
        <v>54.567500000000003</v>
      </c>
    </row>
    <row r="10595" spans="1:21" x14ac:dyDescent="0.25">
      <c r="A10595" t="s">
        <v>39613</v>
      </c>
      <c r="B10595">
        <v>1</v>
      </c>
      <c r="C10595" t="s">
        <v>79</v>
      </c>
      <c r="D10595" t="s">
        <v>125</v>
      </c>
      <c r="E10595" t="s">
        <v>39614</v>
      </c>
      <c r="F10595" t="s">
        <v>140</v>
      </c>
      <c r="G10595" t="s">
        <v>72</v>
      </c>
      <c r="H10595" t="s">
        <v>129</v>
      </c>
      <c r="I10595" t="s">
        <v>22</v>
      </c>
      <c r="J10595" t="s">
        <v>141</v>
      </c>
      <c r="K10595" t="s">
        <v>39615</v>
      </c>
      <c r="L10595" t="s">
        <v>39616</v>
      </c>
      <c r="M10595">
        <v>1.528611111</v>
      </c>
      <c r="N10595">
        <v>0</v>
      </c>
      <c r="O10595">
        <v>0</v>
      </c>
      <c r="P10595">
        <v>1</v>
      </c>
      <c r="Q10595">
        <v>0</v>
      </c>
      <c r="R10595">
        <v>0</v>
      </c>
      <c r="S10595">
        <v>0</v>
      </c>
      <c r="T10595">
        <v>1.5286109999999999</v>
      </c>
      <c r="U10595">
        <v>0</v>
      </c>
    </row>
    <row r="10596" spans="1:21" x14ac:dyDescent="0.25">
      <c r="A10596" t="s">
        <v>39617</v>
      </c>
      <c r="B10596">
        <v>1</v>
      </c>
      <c r="C10596" t="s">
        <v>79</v>
      </c>
      <c r="D10596" t="s">
        <v>125</v>
      </c>
      <c r="E10596" t="s">
        <v>39599</v>
      </c>
      <c r="F10596" t="s">
        <v>140</v>
      </c>
      <c r="G10596" t="s">
        <v>72</v>
      </c>
      <c r="H10596" t="s">
        <v>168</v>
      </c>
      <c r="I10596" t="s">
        <v>22</v>
      </c>
      <c r="J10596" t="s">
        <v>141</v>
      </c>
      <c r="K10596" t="s">
        <v>39618</v>
      </c>
      <c r="L10596" t="s">
        <v>39619</v>
      </c>
      <c r="M10596">
        <v>4.9444443999999997E-2</v>
      </c>
      <c r="N10596">
        <v>0</v>
      </c>
      <c r="O10596">
        <v>0</v>
      </c>
      <c r="P10596">
        <v>39</v>
      </c>
      <c r="Q10596">
        <v>1338</v>
      </c>
      <c r="R10596">
        <v>0</v>
      </c>
      <c r="S10596">
        <v>0</v>
      </c>
      <c r="T10596">
        <v>1.9283330000000001</v>
      </c>
      <c r="U10596">
        <v>66.156666000000001</v>
      </c>
    </row>
    <row r="10597" spans="1:21" x14ac:dyDescent="0.25">
      <c r="A10597" t="s">
        <v>39620</v>
      </c>
      <c r="B10597">
        <v>1</v>
      </c>
      <c r="C10597" t="s">
        <v>79</v>
      </c>
      <c r="D10597" t="s">
        <v>125</v>
      </c>
      <c r="E10597" t="s">
        <v>39621</v>
      </c>
      <c r="F10597" t="s">
        <v>5513</v>
      </c>
      <c r="G10597" t="s">
        <v>71</v>
      </c>
      <c r="H10597" t="s">
        <v>129</v>
      </c>
      <c r="I10597" t="s">
        <v>22</v>
      </c>
      <c r="J10597" t="s">
        <v>141</v>
      </c>
      <c r="K10597" t="s">
        <v>39622</v>
      </c>
      <c r="L10597" t="s">
        <v>39623</v>
      </c>
      <c r="M10597">
        <v>5.1005555549999997</v>
      </c>
      <c r="N10597">
        <v>0</v>
      </c>
      <c r="O10597">
        <v>0</v>
      </c>
      <c r="P10597">
        <v>0</v>
      </c>
      <c r="Q10597">
        <v>52</v>
      </c>
      <c r="R10597">
        <v>0</v>
      </c>
      <c r="S10597">
        <v>0</v>
      </c>
      <c r="T10597">
        <v>0</v>
      </c>
      <c r="U10597">
        <v>265.22888899999998</v>
      </c>
    </row>
    <row r="10598" spans="1:21" x14ac:dyDescent="0.25">
      <c r="A10598" t="s">
        <v>39624</v>
      </c>
      <c r="B10598">
        <v>1</v>
      </c>
      <c r="C10598" t="s">
        <v>79</v>
      </c>
      <c r="D10598" t="s">
        <v>125</v>
      </c>
      <c r="E10598" t="s">
        <v>3891</v>
      </c>
      <c r="F10598" t="s">
        <v>140</v>
      </c>
      <c r="G10598" t="s">
        <v>72</v>
      </c>
      <c r="H10598" t="s">
        <v>129</v>
      </c>
      <c r="I10598" t="s">
        <v>22</v>
      </c>
      <c r="J10598" t="s">
        <v>141</v>
      </c>
      <c r="K10598" t="s">
        <v>39625</v>
      </c>
      <c r="L10598" t="s">
        <v>39626</v>
      </c>
      <c r="M10598">
        <v>0.23944444400000001</v>
      </c>
      <c r="N10598">
        <v>0</v>
      </c>
      <c r="O10598">
        <v>0</v>
      </c>
      <c r="P10598">
        <v>148</v>
      </c>
      <c r="Q10598">
        <v>3681</v>
      </c>
      <c r="R10598">
        <v>0</v>
      </c>
      <c r="S10598">
        <v>0</v>
      </c>
      <c r="T10598">
        <v>35.437778000000002</v>
      </c>
      <c r="U10598">
        <v>881.39499799999999</v>
      </c>
    </row>
    <row r="10599" spans="1:21" x14ac:dyDescent="0.25">
      <c r="A10599" t="s">
        <v>39627</v>
      </c>
      <c r="B10599">
        <v>1</v>
      </c>
      <c r="C10599" t="s">
        <v>79</v>
      </c>
      <c r="D10599" t="s">
        <v>125</v>
      </c>
      <c r="E10599" t="s">
        <v>3901</v>
      </c>
      <c r="F10599" t="s">
        <v>140</v>
      </c>
      <c r="G10599" t="s">
        <v>72</v>
      </c>
      <c r="H10599" t="s">
        <v>129</v>
      </c>
      <c r="I10599" t="s">
        <v>22</v>
      </c>
      <c r="J10599" t="s">
        <v>141</v>
      </c>
      <c r="K10599" t="s">
        <v>39628</v>
      </c>
      <c r="L10599" t="s">
        <v>21505</v>
      </c>
      <c r="M10599">
        <v>0.819722222</v>
      </c>
      <c r="N10599">
        <v>0</v>
      </c>
      <c r="O10599">
        <v>0</v>
      </c>
      <c r="P10599">
        <v>3</v>
      </c>
      <c r="Q10599">
        <v>278</v>
      </c>
      <c r="R10599">
        <v>0</v>
      </c>
      <c r="S10599">
        <v>0</v>
      </c>
      <c r="T10599">
        <v>2.4591669999999999</v>
      </c>
      <c r="U10599">
        <v>227.882778</v>
      </c>
    </row>
    <row r="10600" spans="1:21" x14ac:dyDescent="0.25">
      <c r="A10600" t="s">
        <v>39629</v>
      </c>
      <c r="B10600">
        <v>1</v>
      </c>
      <c r="C10600" t="s">
        <v>79</v>
      </c>
      <c r="D10600" t="s">
        <v>125</v>
      </c>
      <c r="E10600" t="s">
        <v>39630</v>
      </c>
      <c r="F10600" t="s">
        <v>128</v>
      </c>
      <c r="G10600" t="s">
        <v>72</v>
      </c>
      <c r="H10600" t="s">
        <v>129</v>
      </c>
      <c r="I10600" t="s">
        <v>22</v>
      </c>
      <c r="J10600" t="s">
        <v>130</v>
      </c>
      <c r="K10600" t="s">
        <v>39631</v>
      </c>
      <c r="L10600" t="s">
        <v>39632</v>
      </c>
      <c r="M10600">
        <v>5.7997222219999998</v>
      </c>
      <c r="N10600">
        <v>0</v>
      </c>
      <c r="O10600">
        <v>0</v>
      </c>
      <c r="P10600">
        <v>75</v>
      </c>
      <c r="Q10600">
        <v>1430</v>
      </c>
      <c r="R10600">
        <v>0</v>
      </c>
      <c r="S10600">
        <v>0</v>
      </c>
      <c r="T10600">
        <v>434.97916700000002</v>
      </c>
      <c r="U10600">
        <v>8293.6027770000001</v>
      </c>
    </row>
    <row r="10601" spans="1:21" x14ac:dyDescent="0.25">
      <c r="A10601" t="s">
        <v>39633</v>
      </c>
      <c r="B10601">
        <v>1</v>
      </c>
      <c r="C10601" t="s">
        <v>79</v>
      </c>
      <c r="D10601" t="s">
        <v>110</v>
      </c>
      <c r="E10601" t="s">
        <v>39634</v>
      </c>
      <c r="F10601" t="s">
        <v>5279</v>
      </c>
      <c r="G10601" t="s">
        <v>72</v>
      </c>
      <c r="H10601" t="s">
        <v>129</v>
      </c>
      <c r="I10601" t="s">
        <v>22</v>
      </c>
      <c r="J10601" t="s">
        <v>141</v>
      </c>
      <c r="K10601" t="s">
        <v>39635</v>
      </c>
      <c r="L10601" t="s">
        <v>39636</v>
      </c>
      <c r="M10601">
        <v>0.91972222199999998</v>
      </c>
      <c r="N10601">
        <v>0</v>
      </c>
      <c r="O10601">
        <v>0</v>
      </c>
      <c r="P10601">
        <v>3</v>
      </c>
      <c r="Q10601">
        <v>163</v>
      </c>
      <c r="R10601">
        <v>0</v>
      </c>
      <c r="S10601">
        <v>0</v>
      </c>
      <c r="T10601">
        <v>2.7591670000000001</v>
      </c>
      <c r="U10601">
        <v>149.91472200000001</v>
      </c>
    </row>
    <row r="10602" spans="1:21" x14ac:dyDescent="0.25">
      <c r="A10602" t="s">
        <v>39637</v>
      </c>
      <c r="B10602">
        <v>1</v>
      </c>
      <c r="C10602" t="s">
        <v>79</v>
      </c>
      <c r="D10602" t="s">
        <v>110</v>
      </c>
      <c r="E10602" t="s">
        <v>39638</v>
      </c>
      <c r="F10602" t="s">
        <v>4986</v>
      </c>
      <c r="G10602" t="s">
        <v>71</v>
      </c>
      <c r="H10602" t="s">
        <v>129</v>
      </c>
      <c r="I10602" t="s">
        <v>22</v>
      </c>
      <c r="J10602" t="s">
        <v>141</v>
      </c>
      <c r="K10602" t="s">
        <v>39639</v>
      </c>
      <c r="L10602" t="s">
        <v>39640</v>
      </c>
      <c r="M10602">
        <v>1.928055555</v>
      </c>
      <c r="N10602">
        <v>0</v>
      </c>
      <c r="O10602">
        <v>0</v>
      </c>
      <c r="P10602">
        <v>0</v>
      </c>
      <c r="Q10602">
        <v>44</v>
      </c>
      <c r="R10602">
        <v>0</v>
      </c>
      <c r="S10602">
        <v>0</v>
      </c>
      <c r="T10602">
        <v>0</v>
      </c>
      <c r="U10602">
        <v>84.834444000000005</v>
      </c>
    </row>
    <row r="10603" spans="1:21" x14ac:dyDescent="0.25">
      <c r="A10603" t="s">
        <v>39641</v>
      </c>
      <c r="B10603">
        <v>1</v>
      </c>
      <c r="C10603" t="s">
        <v>78</v>
      </c>
      <c r="D10603" t="s">
        <v>99</v>
      </c>
      <c r="E10603" t="s">
        <v>39642</v>
      </c>
      <c r="F10603" t="s">
        <v>5070</v>
      </c>
      <c r="G10603" t="s">
        <v>71</v>
      </c>
      <c r="H10603" t="s">
        <v>129</v>
      </c>
      <c r="I10603" t="s">
        <v>22</v>
      </c>
      <c r="J10603" t="s">
        <v>141</v>
      </c>
      <c r="K10603" t="s">
        <v>39643</v>
      </c>
      <c r="L10603" t="s">
        <v>39644</v>
      </c>
      <c r="M10603">
        <v>2.091388888</v>
      </c>
      <c r="N10603">
        <v>0</v>
      </c>
      <c r="O10603">
        <v>1</v>
      </c>
      <c r="P10603">
        <v>0</v>
      </c>
      <c r="Q10603">
        <v>0</v>
      </c>
      <c r="R10603">
        <v>0</v>
      </c>
      <c r="S10603">
        <v>2.0913889999999999</v>
      </c>
      <c r="T10603">
        <v>0</v>
      </c>
      <c r="U10603">
        <v>0</v>
      </c>
    </row>
    <row r="10604" spans="1:21" x14ac:dyDescent="0.25">
      <c r="A10604" t="s">
        <v>39645</v>
      </c>
      <c r="B10604">
        <v>1</v>
      </c>
      <c r="C10604" t="s">
        <v>79</v>
      </c>
      <c r="D10604" t="s">
        <v>114</v>
      </c>
      <c r="E10604" t="s">
        <v>39646</v>
      </c>
      <c r="F10604" t="s">
        <v>4986</v>
      </c>
      <c r="G10604" t="s">
        <v>71</v>
      </c>
      <c r="H10604" t="s">
        <v>129</v>
      </c>
      <c r="I10604" t="s">
        <v>22</v>
      </c>
      <c r="J10604" t="s">
        <v>141</v>
      </c>
      <c r="K10604" t="s">
        <v>39647</v>
      </c>
      <c r="L10604" t="s">
        <v>39648</v>
      </c>
      <c r="M10604">
        <v>1.3883333330000001</v>
      </c>
      <c r="N10604">
        <v>0</v>
      </c>
      <c r="O10604">
        <v>0</v>
      </c>
      <c r="P10604">
        <v>0</v>
      </c>
      <c r="Q10604">
        <v>17</v>
      </c>
      <c r="R10604">
        <v>0</v>
      </c>
      <c r="S10604">
        <v>0</v>
      </c>
      <c r="T10604">
        <v>0</v>
      </c>
      <c r="U10604">
        <v>23.601666999999999</v>
      </c>
    </row>
    <row r="10605" spans="1:21" x14ac:dyDescent="0.25">
      <c r="A10605" t="s">
        <v>39649</v>
      </c>
      <c r="B10605">
        <v>1</v>
      </c>
      <c r="C10605" t="s">
        <v>79</v>
      </c>
      <c r="D10605" t="s">
        <v>114</v>
      </c>
      <c r="E10605" t="s">
        <v>25446</v>
      </c>
      <c r="F10605" t="s">
        <v>5177</v>
      </c>
      <c r="G10605" t="s">
        <v>72</v>
      </c>
      <c r="H10605" t="s">
        <v>129</v>
      </c>
      <c r="I10605" t="s">
        <v>22</v>
      </c>
      <c r="J10605" t="s">
        <v>141</v>
      </c>
      <c r="K10605" t="s">
        <v>39650</v>
      </c>
      <c r="L10605" t="s">
        <v>39651</v>
      </c>
      <c r="M10605">
        <v>5.7222222000000003E-2</v>
      </c>
      <c r="N10605">
        <v>0</v>
      </c>
      <c r="O10605">
        <v>0</v>
      </c>
      <c r="P10605">
        <v>1</v>
      </c>
      <c r="Q10605">
        <v>45</v>
      </c>
      <c r="R10605">
        <v>0</v>
      </c>
      <c r="S10605">
        <v>0</v>
      </c>
      <c r="T10605">
        <v>5.7222000000000002E-2</v>
      </c>
      <c r="U10605">
        <v>2.5750000000000002</v>
      </c>
    </row>
    <row r="10606" spans="1:21" x14ac:dyDescent="0.25">
      <c r="A10606" t="s">
        <v>39652</v>
      </c>
      <c r="B10606">
        <v>1</v>
      </c>
      <c r="C10606" t="s">
        <v>79</v>
      </c>
      <c r="D10606" t="s">
        <v>114</v>
      </c>
      <c r="E10606" t="s">
        <v>25446</v>
      </c>
      <c r="F10606" t="s">
        <v>3423</v>
      </c>
      <c r="G10606" t="s">
        <v>72</v>
      </c>
      <c r="H10606" t="s">
        <v>129</v>
      </c>
      <c r="I10606" t="s">
        <v>22</v>
      </c>
      <c r="J10606" t="s">
        <v>141</v>
      </c>
      <c r="K10606" t="s">
        <v>39653</v>
      </c>
      <c r="L10606" t="s">
        <v>39654</v>
      </c>
      <c r="M10606">
        <v>0.95222222199999995</v>
      </c>
      <c r="N10606">
        <v>0</v>
      </c>
      <c r="O10606">
        <v>0</v>
      </c>
      <c r="P10606">
        <v>1</v>
      </c>
      <c r="Q10606">
        <v>45</v>
      </c>
      <c r="R10606">
        <v>0</v>
      </c>
      <c r="S10606">
        <v>0</v>
      </c>
      <c r="T10606">
        <v>0.95222200000000001</v>
      </c>
      <c r="U10606">
        <v>42.85</v>
      </c>
    </row>
    <row r="10607" spans="1:21" x14ac:dyDescent="0.25">
      <c r="A10607" t="s">
        <v>39655</v>
      </c>
      <c r="B10607">
        <v>1</v>
      </c>
      <c r="C10607" t="s">
        <v>78</v>
      </c>
      <c r="D10607" t="s">
        <v>96</v>
      </c>
      <c r="E10607" t="s">
        <v>39656</v>
      </c>
      <c r="F10607" t="s">
        <v>4991</v>
      </c>
      <c r="G10607" t="s">
        <v>71</v>
      </c>
      <c r="H10607" t="s">
        <v>129</v>
      </c>
      <c r="I10607" t="s">
        <v>22</v>
      </c>
      <c r="J10607" t="s">
        <v>141</v>
      </c>
      <c r="K10607" t="s">
        <v>39657</v>
      </c>
      <c r="L10607" t="s">
        <v>39658</v>
      </c>
      <c r="M10607">
        <v>6.0494444439999997</v>
      </c>
      <c r="N10607">
        <v>0</v>
      </c>
      <c r="O10607">
        <v>1</v>
      </c>
      <c r="P10607">
        <v>0</v>
      </c>
      <c r="Q10607">
        <v>0</v>
      </c>
      <c r="R10607">
        <v>0</v>
      </c>
      <c r="S10607">
        <v>6.0494440000000003</v>
      </c>
      <c r="T10607">
        <v>0</v>
      </c>
      <c r="U10607">
        <v>0</v>
      </c>
    </row>
    <row r="10608" spans="1:21" x14ac:dyDescent="0.25">
      <c r="A10608" t="s">
        <v>39659</v>
      </c>
      <c r="B10608">
        <v>1</v>
      </c>
      <c r="C10608" t="s">
        <v>78</v>
      </c>
      <c r="D10608" t="s">
        <v>96</v>
      </c>
      <c r="E10608" t="s">
        <v>39660</v>
      </c>
      <c r="F10608" t="s">
        <v>5748</v>
      </c>
      <c r="G10608" t="s">
        <v>71</v>
      </c>
      <c r="H10608" t="s">
        <v>129</v>
      </c>
      <c r="I10608" t="s">
        <v>22</v>
      </c>
      <c r="J10608" t="s">
        <v>141</v>
      </c>
      <c r="K10608" t="s">
        <v>39661</v>
      </c>
      <c r="L10608" t="s">
        <v>39662</v>
      </c>
      <c r="M10608">
        <v>0.61250000000000004</v>
      </c>
      <c r="N10608">
        <v>0</v>
      </c>
      <c r="O10608">
        <v>89</v>
      </c>
      <c r="P10608">
        <v>1</v>
      </c>
      <c r="Q10608">
        <v>7</v>
      </c>
      <c r="R10608">
        <v>0</v>
      </c>
      <c r="S10608">
        <v>54.512500000000003</v>
      </c>
      <c r="T10608">
        <v>0.61250000000000004</v>
      </c>
      <c r="U10608">
        <v>4.2874999999999996</v>
      </c>
    </row>
    <row r="10609" spans="1:21" x14ac:dyDescent="0.25">
      <c r="A10609" t="s">
        <v>39663</v>
      </c>
      <c r="B10609">
        <v>1</v>
      </c>
      <c r="C10609" t="s">
        <v>78</v>
      </c>
      <c r="D10609" t="s">
        <v>103</v>
      </c>
      <c r="E10609" t="s">
        <v>39664</v>
      </c>
      <c r="F10609" t="s">
        <v>5070</v>
      </c>
      <c r="G10609" t="s">
        <v>71</v>
      </c>
      <c r="H10609" t="s">
        <v>129</v>
      </c>
      <c r="I10609" t="s">
        <v>22</v>
      </c>
      <c r="J10609" t="s">
        <v>141</v>
      </c>
      <c r="K10609" t="s">
        <v>39665</v>
      </c>
      <c r="L10609" t="s">
        <v>39666</v>
      </c>
      <c r="M10609">
        <v>2.8180555549999999</v>
      </c>
      <c r="N10609">
        <v>0</v>
      </c>
      <c r="O10609">
        <v>2</v>
      </c>
      <c r="P10609">
        <v>0</v>
      </c>
      <c r="Q10609">
        <v>0</v>
      </c>
      <c r="R10609">
        <v>0</v>
      </c>
      <c r="S10609">
        <v>5.6361109999999996</v>
      </c>
      <c r="T10609">
        <v>0</v>
      </c>
      <c r="U10609">
        <v>0</v>
      </c>
    </row>
    <row r="10610" spans="1:21" x14ac:dyDescent="0.25">
      <c r="A10610" t="s">
        <v>39667</v>
      </c>
      <c r="B10610">
        <v>1</v>
      </c>
      <c r="C10610" t="s">
        <v>78</v>
      </c>
      <c r="D10610" t="s">
        <v>98</v>
      </c>
      <c r="E10610" t="s">
        <v>39668</v>
      </c>
      <c r="F10610" t="s">
        <v>5218</v>
      </c>
      <c r="G10610" t="s">
        <v>71</v>
      </c>
      <c r="H10610" t="s">
        <v>129</v>
      </c>
      <c r="I10610" t="s">
        <v>22</v>
      </c>
      <c r="J10610" t="s">
        <v>141</v>
      </c>
      <c r="K10610" t="s">
        <v>39669</v>
      </c>
      <c r="L10610" t="s">
        <v>39670</v>
      </c>
      <c r="M10610">
        <v>3.551111111</v>
      </c>
      <c r="N10610">
        <v>0</v>
      </c>
      <c r="O10610">
        <v>107</v>
      </c>
      <c r="P10610">
        <v>0</v>
      </c>
      <c r="Q10610">
        <v>0</v>
      </c>
      <c r="R10610">
        <v>0</v>
      </c>
      <c r="S10610">
        <v>379.96888899999999</v>
      </c>
      <c r="T10610">
        <v>0</v>
      </c>
      <c r="U10610">
        <v>0</v>
      </c>
    </row>
    <row r="10611" spans="1:21" x14ac:dyDescent="0.25">
      <c r="A10611" t="s">
        <v>39671</v>
      </c>
      <c r="B10611">
        <v>1</v>
      </c>
      <c r="C10611" t="s">
        <v>79</v>
      </c>
      <c r="D10611" t="s">
        <v>110</v>
      </c>
      <c r="E10611" t="s">
        <v>39672</v>
      </c>
      <c r="F10611" t="s">
        <v>128</v>
      </c>
      <c r="G10611" t="s">
        <v>71</v>
      </c>
      <c r="H10611" t="s">
        <v>129</v>
      </c>
      <c r="I10611" t="s">
        <v>22</v>
      </c>
      <c r="J10611" t="s">
        <v>141</v>
      </c>
      <c r="K10611" t="s">
        <v>39673</v>
      </c>
      <c r="L10611" t="s">
        <v>39674</v>
      </c>
      <c r="M10611">
        <v>0.247777777</v>
      </c>
      <c r="N10611">
        <v>0</v>
      </c>
      <c r="O10611">
        <v>0</v>
      </c>
      <c r="P10611">
        <v>0</v>
      </c>
      <c r="Q10611">
        <v>32</v>
      </c>
      <c r="R10611">
        <v>0</v>
      </c>
      <c r="S10611">
        <v>0</v>
      </c>
      <c r="T10611">
        <v>0</v>
      </c>
      <c r="U10611">
        <v>7.9288889999999999</v>
      </c>
    </row>
    <row r="10612" spans="1:21" x14ac:dyDescent="0.25">
      <c r="A10612" t="s">
        <v>39675</v>
      </c>
      <c r="B10612">
        <v>1</v>
      </c>
      <c r="C10612" t="s">
        <v>79</v>
      </c>
      <c r="D10612" t="s">
        <v>110</v>
      </c>
      <c r="E10612" t="s">
        <v>39676</v>
      </c>
      <c r="F10612" t="s">
        <v>5012</v>
      </c>
      <c r="G10612" t="s">
        <v>72</v>
      </c>
      <c r="H10612" t="s">
        <v>129</v>
      </c>
      <c r="I10612" t="s">
        <v>22</v>
      </c>
      <c r="J10612" t="s">
        <v>141</v>
      </c>
      <c r="K10612" t="s">
        <v>39677</v>
      </c>
      <c r="L10612" t="s">
        <v>39678</v>
      </c>
      <c r="M10612">
        <v>2.3852777770000002</v>
      </c>
      <c r="N10612">
        <v>2</v>
      </c>
      <c r="O10612">
        <v>0</v>
      </c>
      <c r="P10612">
        <v>22</v>
      </c>
      <c r="Q10612">
        <v>94</v>
      </c>
      <c r="R10612">
        <v>4.770556</v>
      </c>
      <c r="S10612">
        <v>0</v>
      </c>
      <c r="T10612">
        <v>52.476111000000003</v>
      </c>
      <c r="U10612">
        <v>224.21611100000001</v>
      </c>
    </row>
    <row r="10613" spans="1:21" x14ac:dyDescent="0.25">
      <c r="A10613" t="s">
        <v>39679</v>
      </c>
      <c r="B10613">
        <v>1</v>
      </c>
      <c r="C10613" t="s">
        <v>78</v>
      </c>
      <c r="D10613" t="s">
        <v>91</v>
      </c>
      <c r="E10613" t="s">
        <v>39680</v>
      </c>
      <c r="F10613" t="s">
        <v>128</v>
      </c>
      <c r="G10613" t="s">
        <v>71</v>
      </c>
      <c r="H10613" t="s">
        <v>129</v>
      </c>
      <c r="I10613" t="s">
        <v>22</v>
      </c>
      <c r="J10613" t="s">
        <v>130</v>
      </c>
      <c r="K10613" t="s">
        <v>39681</v>
      </c>
      <c r="L10613" t="s">
        <v>39682</v>
      </c>
      <c r="M10613">
        <v>1.4997222219999999</v>
      </c>
      <c r="N10613">
        <v>0</v>
      </c>
      <c r="O10613">
        <v>0</v>
      </c>
      <c r="P10613">
        <v>1</v>
      </c>
      <c r="Q10613">
        <v>40</v>
      </c>
      <c r="R10613">
        <v>0</v>
      </c>
      <c r="S10613">
        <v>0</v>
      </c>
      <c r="T10613">
        <v>1.499722</v>
      </c>
      <c r="U10613">
        <v>59.988889</v>
      </c>
    </row>
    <row r="10614" spans="1:21" x14ac:dyDescent="0.25">
      <c r="A10614" t="s">
        <v>39683</v>
      </c>
      <c r="B10614">
        <v>1</v>
      </c>
      <c r="C10614" t="s">
        <v>78</v>
      </c>
      <c r="D10614" t="s">
        <v>107</v>
      </c>
      <c r="E10614" t="s">
        <v>39684</v>
      </c>
      <c r="F10614" t="s">
        <v>4991</v>
      </c>
      <c r="G10614" t="s">
        <v>71</v>
      </c>
      <c r="H10614" t="s">
        <v>129</v>
      </c>
      <c r="I10614" t="s">
        <v>22</v>
      </c>
      <c r="J10614" t="s">
        <v>141</v>
      </c>
      <c r="K10614" t="s">
        <v>39685</v>
      </c>
      <c r="L10614" t="s">
        <v>39686</v>
      </c>
      <c r="M10614">
        <v>3.2925</v>
      </c>
      <c r="N10614">
        <v>0</v>
      </c>
      <c r="O10614">
        <v>0</v>
      </c>
      <c r="P10614">
        <v>0</v>
      </c>
      <c r="Q10614">
        <v>1</v>
      </c>
      <c r="R10614">
        <v>0</v>
      </c>
      <c r="S10614">
        <v>0</v>
      </c>
      <c r="T10614">
        <v>0</v>
      </c>
      <c r="U10614">
        <v>3.2925</v>
      </c>
    </row>
    <row r="10615" spans="1:21" x14ac:dyDescent="0.25">
      <c r="A10615" t="s">
        <v>39687</v>
      </c>
      <c r="B10615">
        <v>1</v>
      </c>
      <c r="C10615" t="s">
        <v>78</v>
      </c>
      <c r="D10615" t="s">
        <v>107</v>
      </c>
      <c r="E10615" t="s">
        <v>39688</v>
      </c>
      <c r="F10615" t="s">
        <v>128</v>
      </c>
      <c r="G10615" t="s">
        <v>72</v>
      </c>
      <c r="H10615" t="s">
        <v>129</v>
      </c>
      <c r="I10615" t="s">
        <v>22</v>
      </c>
      <c r="J10615" t="s">
        <v>130</v>
      </c>
      <c r="K10615" t="s">
        <v>39689</v>
      </c>
      <c r="L10615" t="s">
        <v>39690</v>
      </c>
      <c r="M10615">
        <v>0.60499999999999998</v>
      </c>
      <c r="N10615">
        <v>0</v>
      </c>
      <c r="O10615">
        <v>0</v>
      </c>
      <c r="P10615">
        <v>81</v>
      </c>
      <c r="Q10615">
        <v>1799</v>
      </c>
      <c r="R10615">
        <v>0</v>
      </c>
      <c r="S10615">
        <v>0</v>
      </c>
      <c r="T10615">
        <v>49.005000000000003</v>
      </c>
      <c r="U10615">
        <v>1088.395</v>
      </c>
    </row>
    <row r="10616" spans="1:21" x14ac:dyDescent="0.25">
      <c r="A10616" t="s">
        <v>39691</v>
      </c>
      <c r="B10616">
        <v>1</v>
      </c>
      <c r="C10616" t="s">
        <v>78</v>
      </c>
      <c r="D10616" t="s">
        <v>107</v>
      </c>
      <c r="E10616" t="s">
        <v>39692</v>
      </c>
      <c r="F10616" t="s">
        <v>140</v>
      </c>
      <c r="G10616" t="s">
        <v>72</v>
      </c>
      <c r="H10616" t="s">
        <v>129</v>
      </c>
      <c r="I10616" t="s">
        <v>22</v>
      </c>
      <c r="J10616" t="s">
        <v>141</v>
      </c>
      <c r="K10616" t="s">
        <v>39693</v>
      </c>
      <c r="L10616" t="s">
        <v>39694</v>
      </c>
      <c r="M10616">
        <v>0.59833333300000002</v>
      </c>
      <c r="N10616">
        <v>0</v>
      </c>
      <c r="O10616">
        <v>0</v>
      </c>
      <c r="P10616">
        <v>33</v>
      </c>
      <c r="Q10616">
        <v>558</v>
      </c>
      <c r="R10616">
        <v>0</v>
      </c>
      <c r="S10616">
        <v>0</v>
      </c>
      <c r="T10616">
        <v>19.745000000000001</v>
      </c>
      <c r="U10616">
        <v>333.87</v>
      </c>
    </row>
    <row r="10617" spans="1:21" x14ac:dyDescent="0.25">
      <c r="A10617" t="s">
        <v>39695</v>
      </c>
      <c r="B10617">
        <v>1</v>
      </c>
      <c r="C10617" t="s">
        <v>78</v>
      </c>
      <c r="D10617" t="s">
        <v>107</v>
      </c>
      <c r="E10617" t="s">
        <v>39696</v>
      </c>
      <c r="F10617" t="s">
        <v>5470</v>
      </c>
      <c r="G10617" t="s">
        <v>71</v>
      </c>
      <c r="H10617" t="s">
        <v>129</v>
      </c>
      <c r="I10617" t="s">
        <v>22</v>
      </c>
      <c r="J10617" t="s">
        <v>141</v>
      </c>
      <c r="K10617" t="s">
        <v>39697</v>
      </c>
      <c r="L10617" t="s">
        <v>39698</v>
      </c>
      <c r="M10617">
        <v>1.165277777</v>
      </c>
      <c r="N10617">
        <v>0</v>
      </c>
      <c r="O10617">
        <v>0</v>
      </c>
      <c r="P10617">
        <v>1</v>
      </c>
      <c r="Q10617">
        <v>47</v>
      </c>
      <c r="R10617">
        <v>0</v>
      </c>
      <c r="S10617">
        <v>0</v>
      </c>
      <c r="T10617">
        <v>1.165278</v>
      </c>
      <c r="U10617">
        <v>54.768056000000001</v>
      </c>
    </row>
    <row r="10618" spans="1:21" x14ac:dyDescent="0.25">
      <c r="A10618" t="s">
        <v>39699</v>
      </c>
      <c r="B10618">
        <v>1</v>
      </c>
      <c r="C10618" t="s">
        <v>78</v>
      </c>
      <c r="D10618" t="s">
        <v>107</v>
      </c>
      <c r="E10618" t="s">
        <v>39688</v>
      </c>
      <c r="F10618" t="s">
        <v>140</v>
      </c>
      <c r="G10618" t="s">
        <v>72</v>
      </c>
      <c r="H10618" t="s">
        <v>129</v>
      </c>
      <c r="I10618" t="s">
        <v>22</v>
      </c>
      <c r="J10618" t="s">
        <v>141</v>
      </c>
      <c r="K10618" t="s">
        <v>39700</v>
      </c>
      <c r="L10618" t="s">
        <v>39701</v>
      </c>
      <c r="M10618">
        <v>0.53527777700000001</v>
      </c>
      <c r="N10618">
        <v>0</v>
      </c>
      <c r="O10618">
        <v>0</v>
      </c>
      <c r="P10618">
        <v>81</v>
      </c>
      <c r="Q10618">
        <v>1799</v>
      </c>
      <c r="R10618">
        <v>0</v>
      </c>
      <c r="S10618">
        <v>0</v>
      </c>
      <c r="T10618">
        <v>43.357500000000002</v>
      </c>
      <c r="U10618">
        <v>962.96472100000005</v>
      </c>
    </row>
    <row r="10619" spans="1:21" x14ac:dyDescent="0.25">
      <c r="A10619" t="s">
        <v>39702</v>
      </c>
      <c r="B10619">
        <v>1</v>
      </c>
      <c r="C10619" t="s">
        <v>78</v>
      </c>
      <c r="D10619" t="s">
        <v>107</v>
      </c>
      <c r="E10619" t="s">
        <v>39703</v>
      </c>
      <c r="F10619" t="s">
        <v>128</v>
      </c>
      <c r="G10619" t="s">
        <v>71</v>
      </c>
      <c r="H10619" t="s">
        <v>129</v>
      </c>
      <c r="I10619" t="s">
        <v>22</v>
      </c>
      <c r="J10619" t="s">
        <v>130</v>
      </c>
      <c r="K10619" t="s">
        <v>39704</v>
      </c>
      <c r="L10619" t="s">
        <v>39705</v>
      </c>
      <c r="M10619">
        <v>0.25</v>
      </c>
      <c r="N10619">
        <v>0</v>
      </c>
      <c r="O10619">
        <v>0</v>
      </c>
      <c r="P10619">
        <v>1</v>
      </c>
      <c r="Q10619">
        <v>52</v>
      </c>
      <c r="R10619">
        <v>0</v>
      </c>
      <c r="S10619">
        <v>0</v>
      </c>
      <c r="T10619">
        <v>0.25</v>
      </c>
      <c r="U10619">
        <v>13</v>
      </c>
    </row>
    <row r="10620" spans="1:21" x14ac:dyDescent="0.25">
      <c r="A10620" t="s">
        <v>39706</v>
      </c>
      <c r="B10620">
        <v>1</v>
      </c>
      <c r="C10620" t="s">
        <v>78</v>
      </c>
      <c r="D10620" t="s">
        <v>107</v>
      </c>
      <c r="E10620" t="s">
        <v>39707</v>
      </c>
      <c r="F10620" t="s">
        <v>4991</v>
      </c>
      <c r="G10620" t="s">
        <v>71</v>
      </c>
      <c r="H10620" t="s">
        <v>129</v>
      </c>
      <c r="I10620" t="s">
        <v>22</v>
      </c>
      <c r="J10620" t="s">
        <v>141</v>
      </c>
      <c r="K10620" t="s">
        <v>39708</v>
      </c>
      <c r="L10620" t="s">
        <v>39709</v>
      </c>
      <c r="M10620">
        <v>3.9369444439999999</v>
      </c>
      <c r="N10620">
        <v>0</v>
      </c>
      <c r="O10620">
        <v>0</v>
      </c>
      <c r="P10620">
        <v>0</v>
      </c>
      <c r="Q10620">
        <v>1</v>
      </c>
      <c r="R10620">
        <v>0</v>
      </c>
      <c r="S10620">
        <v>0</v>
      </c>
      <c r="T10620">
        <v>0</v>
      </c>
      <c r="U10620">
        <v>3.936944</v>
      </c>
    </row>
    <row r="10621" spans="1:21" x14ac:dyDescent="0.25">
      <c r="A10621" t="s">
        <v>39710</v>
      </c>
      <c r="B10621">
        <v>1</v>
      </c>
      <c r="C10621" t="s">
        <v>79</v>
      </c>
      <c r="D10621" t="s">
        <v>110</v>
      </c>
      <c r="E10621" t="s">
        <v>39711</v>
      </c>
      <c r="F10621" t="s">
        <v>140</v>
      </c>
      <c r="G10621" t="s">
        <v>72</v>
      </c>
      <c r="H10621" t="s">
        <v>129</v>
      </c>
      <c r="I10621" t="s">
        <v>22</v>
      </c>
      <c r="J10621" t="s">
        <v>141</v>
      </c>
      <c r="K10621" t="s">
        <v>39712</v>
      </c>
      <c r="L10621" t="s">
        <v>39713</v>
      </c>
      <c r="M10621">
        <v>5.2222221999999999E-2</v>
      </c>
      <c r="N10621">
        <v>22</v>
      </c>
      <c r="O10621">
        <v>2014</v>
      </c>
      <c r="P10621">
        <v>58</v>
      </c>
      <c r="Q10621">
        <v>630</v>
      </c>
      <c r="R10621">
        <v>1.148889</v>
      </c>
      <c r="S10621">
        <v>105.175555</v>
      </c>
      <c r="T10621">
        <v>3.0288889999999999</v>
      </c>
      <c r="U10621">
        <v>32.9</v>
      </c>
    </row>
    <row r="10622" spans="1:21" x14ac:dyDescent="0.25">
      <c r="A10622" t="s">
        <v>39714</v>
      </c>
      <c r="B10622">
        <v>1</v>
      </c>
      <c r="C10622" t="s">
        <v>79</v>
      </c>
      <c r="D10622" t="s">
        <v>110</v>
      </c>
      <c r="E10622" t="s">
        <v>39715</v>
      </c>
      <c r="F10622" t="s">
        <v>140</v>
      </c>
      <c r="G10622" t="s">
        <v>72</v>
      </c>
      <c r="H10622" t="s">
        <v>129</v>
      </c>
      <c r="I10622" t="s">
        <v>22</v>
      </c>
      <c r="J10622" t="s">
        <v>141</v>
      </c>
      <c r="K10622" t="s">
        <v>39716</v>
      </c>
      <c r="L10622" t="s">
        <v>26598</v>
      </c>
      <c r="M10622">
        <v>5.6388887999999998E-2</v>
      </c>
      <c r="N10622">
        <v>34</v>
      </c>
      <c r="O10622">
        <v>4405</v>
      </c>
      <c r="P10622">
        <v>388</v>
      </c>
      <c r="Q10622">
        <v>5620</v>
      </c>
      <c r="R10622">
        <v>1.917222</v>
      </c>
      <c r="S10622">
        <v>248.39305200000001</v>
      </c>
      <c r="T10622">
        <v>21.878889000000001</v>
      </c>
      <c r="U10622">
        <v>316.905551</v>
      </c>
    </row>
    <row r="10623" spans="1:21" x14ac:dyDescent="0.25">
      <c r="A10623" t="s">
        <v>39717</v>
      </c>
      <c r="B10623">
        <v>1</v>
      </c>
      <c r="C10623" t="s">
        <v>79</v>
      </c>
      <c r="D10623" t="s">
        <v>115</v>
      </c>
      <c r="E10623" t="s">
        <v>39718</v>
      </c>
      <c r="F10623" t="s">
        <v>5012</v>
      </c>
      <c r="G10623" t="s">
        <v>72</v>
      </c>
      <c r="H10623" t="s">
        <v>129</v>
      </c>
      <c r="I10623" t="s">
        <v>22</v>
      </c>
      <c r="J10623" t="s">
        <v>141</v>
      </c>
      <c r="K10623" t="s">
        <v>39719</v>
      </c>
      <c r="L10623" t="s">
        <v>39720</v>
      </c>
      <c r="M10623">
        <v>1.5169444439999999</v>
      </c>
      <c r="N10623">
        <v>0</v>
      </c>
      <c r="O10623">
        <v>0</v>
      </c>
      <c r="P10623">
        <v>5</v>
      </c>
      <c r="Q10623">
        <v>22</v>
      </c>
      <c r="R10623">
        <v>0</v>
      </c>
      <c r="S10623">
        <v>0</v>
      </c>
      <c r="T10623">
        <v>7.5847220000000002</v>
      </c>
      <c r="U10623">
        <v>33.372777999999997</v>
      </c>
    </row>
    <row r="10624" spans="1:21" x14ac:dyDescent="0.25">
      <c r="A10624" t="s">
        <v>39721</v>
      </c>
      <c r="B10624">
        <v>1</v>
      </c>
      <c r="C10624" t="s">
        <v>79</v>
      </c>
      <c r="D10624" t="s">
        <v>115</v>
      </c>
      <c r="E10624" t="s">
        <v>39722</v>
      </c>
      <c r="F10624" t="s">
        <v>4986</v>
      </c>
      <c r="G10624" t="s">
        <v>71</v>
      </c>
      <c r="H10624" t="s">
        <v>129</v>
      </c>
      <c r="I10624" t="s">
        <v>22</v>
      </c>
      <c r="J10624" t="s">
        <v>141</v>
      </c>
      <c r="K10624" t="s">
        <v>39723</v>
      </c>
      <c r="L10624" t="s">
        <v>39724</v>
      </c>
      <c r="M10624">
        <v>1.7975000000000001</v>
      </c>
      <c r="N10624">
        <v>0</v>
      </c>
      <c r="O10624">
        <v>0</v>
      </c>
      <c r="P10624">
        <v>0</v>
      </c>
      <c r="Q10624">
        <v>33</v>
      </c>
      <c r="R10624">
        <v>0</v>
      </c>
      <c r="S10624">
        <v>0</v>
      </c>
      <c r="T10624">
        <v>0</v>
      </c>
      <c r="U10624">
        <v>59.317500000000003</v>
      </c>
    </row>
    <row r="10625" spans="1:21" x14ac:dyDescent="0.25">
      <c r="A10625" t="s">
        <v>39725</v>
      </c>
      <c r="B10625">
        <v>1</v>
      </c>
      <c r="C10625" t="s">
        <v>79</v>
      </c>
      <c r="D10625" t="s">
        <v>115</v>
      </c>
      <c r="E10625" t="s">
        <v>39726</v>
      </c>
      <c r="F10625" t="s">
        <v>5012</v>
      </c>
      <c r="G10625" t="s">
        <v>72</v>
      </c>
      <c r="H10625" t="s">
        <v>129</v>
      </c>
      <c r="I10625" t="s">
        <v>22</v>
      </c>
      <c r="J10625" t="s">
        <v>141</v>
      </c>
      <c r="K10625" t="s">
        <v>39727</v>
      </c>
      <c r="L10625" t="s">
        <v>39728</v>
      </c>
      <c r="M10625">
        <v>1.8386111110000001</v>
      </c>
      <c r="N10625">
        <v>0</v>
      </c>
      <c r="O10625">
        <v>0</v>
      </c>
      <c r="P10625">
        <v>0</v>
      </c>
      <c r="Q10625">
        <v>18</v>
      </c>
      <c r="R10625">
        <v>0</v>
      </c>
      <c r="S10625">
        <v>0</v>
      </c>
      <c r="T10625">
        <v>0</v>
      </c>
      <c r="U10625">
        <v>33.094999999999999</v>
      </c>
    </row>
    <row r="10626" spans="1:21" x14ac:dyDescent="0.25">
      <c r="A10626" t="s">
        <v>39729</v>
      </c>
      <c r="B10626">
        <v>1</v>
      </c>
      <c r="C10626" t="s">
        <v>79</v>
      </c>
      <c r="D10626" t="s">
        <v>115</v>
      </c>
      <c r="E10626" t="s">
        <v>39730</v>
      </c>
      <c r="F10626" t="s">
        <v>3423</v>
      </c>
      <c r="G10626" t="s">
        <v>72</v>
      </c>
      <c r="H10626" t="s">
        <v>129</v>
      </c>
      <c r="I10626" t="s">
        <v>22</v>
      </c>
      <c r="J10626" t="s">
        <v>141</v>
      </c>
      <c r="K10626" t="s">
        <v>39731</v>
      </c>
      <c r="L10626" t="s">
        <v>39732</v>
      </c>
      <c r="M10626">
        <v>1.715833333</v>
      </c>
      <c r="N10626">
        <v>0</v>
      </c>
      <c r="O10626">
        <v>0</v>
      </c>
      <c r="P10626">
        <v>2</v>
      </c>
      <c r="Q10626">
        <v>38</v>
      </c>
      <c r="R10626">
        <v>0</v>
      </c>
      <c r="S10626">
        <v>0</v>
      </c>
      <c r="T10626">
        <v>3.431667</v>
      </c>
      <c r="U10626">
        <v>65.201667</v>
      </c>
    </row>
    <row r="10627" spans="1:21" x14ac:dyDescent="0.25">
      <c r="A10627" t="s">
        <v>39733</v>
      </c>
      <c r="B10627">
        <v>1</v>
      </c>
      <c r="C10627" t="s">
        <v>78</v>
      </c>
      <c r="D10627" t="s">
        <v>91</v>
      </c>
      <c r="E10627" t="s">
        <v>39734</v>
      </c>
      <c r="F10627" t="s">
        <v>5417</v>
      </c>
      <c r="G10627" t="s">
        <v>71</v>
      </c>
      <c r="H10627" t="s">
        <v>129</v>
      </c>
      <c r="I10627" t="s">
        <v>22</v>
      </c>
      <c r="J10627" t="s">
        <v>141</v>
      </c>
      <c r="K10627" t="s">
        <v>39735</v>
      </c>
      <c r="L10627" t="s">
        <v>39736</v>
      </c>
      <c r="M10627">
        <v>0.89138888800000005</v>
      </c>
      <c r="N10627">
        <v>0</v>
      </c>
      <c r="O10627">
        <v>0</v>
      </c>
      <c r="P10627">
        <v>1</v>
      </c>
      <c r="Q10627">
        <v>0</v>
      </c>
      <c r="R10627">
        <v>0</v>
      </c>
      <c r="S10627">
        <v>0</v>
      </c>
      <c r="T10627">
        <v>0.89138899999999999</v>
      </c>
      <c r="U10627">
        <v>0</v>
      </c>
    </row>
    <row r="10628" spans="1:21" x14ac:dyDescent="0.25">
      <c r="A10628" t="s">
        <v>39737</v>
      </c>
      <c r="B10628">
        <v>1</v>
      </c>
      <c r="C10628" t="s">
        <v>78</v>
      </c>
      <c r="D10628" t="s">
        <v>92</v>
      </c>
      <c r="E10628" t="s">
        <v>39738</v>
      </c>
      <c r="F10628" t="s">
        <v>5012</v>
      </c>
      <c r="G10628" t="s">
        <v>72</v>
      </c>
      <c r="H10628" t="s">
        <v>129</v>
      </c>
      <c r="I10628" t="s">
        <v>22</v>
      </c>
      <c r="J10628" t="s">
        <v>141</v>
      </c>
      <c r="K10628" t="s">
        <v>39739</v>
      </c>
      <c r="L10628" t="s">
        <v>39740</v>
      </c>
      <c r="M10628">
        <v>2.1286111110000001</v>
      </c>
      <c r="N10628">
        <v>0</v>
      </c>
      <c r="O10628">
        <v>0</v>
      </c>
      <c r="P10628">
        <v>1</v>
      </c>
      <c r="Q10628">
        <v>69</v>
      </c>
      <c r="R10628">
        <v>0</v>
      </c>
      <c r="S10628">
        <v>0</v>
      </c>
      <c r="T10628">
        <v>2.1286109999999998</v>
      </c>
      <c r="U10628">
        <v>146.874167</v>
      </c>
    </row>
    <row r="10629" spans="1:21" x14ac:dyDescent="0.25">
      <c r="A10629" t="s">
        <v>39741</v>
      </c>
      <c r="B10629">
        <v>1</v>
      </c>
      <c r="C10629" t="s">
        <v>78</v>
      </c>
      <c r="D10629" t="s">
        <v>103</v>
      </c>
      <c r="E10629" t="s">
        <v>39742</v>
      </c>
      <c r="F10629" t="s">
        <v>4991</v>
      </c>
      <c r="G10629" t="s">
        <v>71</v>
      </c>
      <c r="H10629" t="s">
        <v>129</v>
      </c>
      <c r="I10629" t="s">
        <v>22</v>
      </c>
      <c r="J10629" t="s">
        <v>141</v>
      </c>
      <c r="K10629" t="s">
        <v>39743</v>
      </c>
      <c r="L10629" t="s">
        <v>39744</v>
      </c>
      <c r="M10629">
        <v>1.8802777770000001</v>
      </c>
      <c r="N10629">
        <v>0</v>
      </c>
      <c r="O10629">
        <v>0</v>
      </c>
      <c r="P10629">
        <v>0</v>
      </c>
      <c r="Q10629">
        <v>1</v>
      </c>
      <c r="R10629">
        <v>0</v>
      </c>
      <c r="S10629">
        <v>0</v>
      </c>
      <c r="T10629">
        <v>0</v>
      </c>
      <c r="U10629">
        <v>1.8802779999999999</v>
      </c>
    </row>
    <row r="10630" spans="1:21" x14ac:dyDescent="0.25">
      <c r="A10630" t="s">
        <v>39745</v>
      </c>
      <c r="B10630">
        <v>1</v>
      </c>
      <c r="C10630" t="s">
        <v>79</v>
      </c>
      <c r="D10630" t="s">
        <v>109</v>
      </c>
      <c r="E10630" t="s">
        <v>39746</v>
      </c>
      <c r="F10630" t="s">
        <v>4991</v>
      </c>
      <c r="G10630" t="s">
        <v>71</v>
      </c>
      <c r="H10630" t="s">
        <v>129</v>
      </c>
      <c r="I10630" t="s">
        <v>22</v>
      </c>
      <c r="J10630" t="s">
        <v>141</v>
      </c>
      <c r="K10630" t="s">
        <v>39747</v>
      </c>
      <c r="L10630" t="s">
        <v>39748</v>
      </c>
      <c r="M10630">
        <v>4.1291666659999997</v>
      </c>
      <c r="N10630">
        <v>0</v>
      </c>
      <c r="O10630">
        <v>0</v>
      </c>
      <c r="P10630">
        <v>0</v>
      </c>
      <c r="Q10630">
        <v>1</v>
      </c>
      <c r="R10630">
        <v>0</v>
      </c>
      <c r="S10630">
        <v>0</v>
      </c>
      <c r="T10630">
        <v>0</v>
      </c>
      <c r="U10630">
        <v>4.1291669999999998</v>
      </c>
    </row>
    <row r="10631" spans="1:21" x14ac:dyDescent="0.25">
      <c r="A10631" t="s">
        <v>39749</v>
      </c>
      <c r="B10631">
        <v>1</v>
      </c>
      <c r="C10631" t="s">
        <v>79</v>
      </c>
      <c r="D10631" t="s">
        <v>109</v>
      </c>
      <c r="E10631" t="s">
        <v>39750</v>
      </c>
      <c r="F10631" t="s">
        <v>4991</v>
      </c>
      <c r="G10631" t="s">
        <v>71</v>
      </c>
      <c r="H10631" t="s">
        <v>129</v>
      </c>
      <c r="I10631" t="s">
        <v>22</v>
      </c>
      <c r="J10631" t="s">
        <v>141</v>
      </c>
      <c r="K10631" t="s">
        <v>39751</v>
      </c>
      <c r="L10631" t="s">
        <v>39752</v>
      </c>
      <c r="M10631">
        <v>4.1577777769999997</v>
      </c>
      <c r="N10631">
        <v>0</v>
      </c>
      <c r="O10631">
        <v>0</v>
      </c>
      <c r="P10631">
        <v>0</v>
      </c>
      <c r="Q10631">
        <v>2</v>
      </c>
      <c r="R10631">
        <v>0</v>
      </c>
      <c r="S10631">
        <v>0</v>
      </c>
      <c r="T10631">
        <v>0</v>
      </c>
      <c r="U10631">
        <v>8.3155560000000008</v>
      </c>
    </row>
    <row r="10632" spans="1:21" x14ac:dyDescent="0.25">
      <c r="A10632" t="s">
        <v>39753</v>
      </c>
      <c r="B10632">
        <v>1</v>
      </c>
      <c r="C10632" t="s">
        <v>78</v>
      </c>
      <c r="D10632" t="s">
        <v>92</v>
      </c>
      <c r="E10632" t="s">
        <v>3523</v>
      </c>
      <c r="F10632" t="s">
        <v>128</v>
      </c>
      <c r="G10632" t="s">
        <v>72</v>
      </c>
      <c r="H10632" t="s">
        <v>129</v>
      </c>
      <c r="I10632" t="s">
        <v>22</v>
      </c>
      <c r="J10632" t="s">
        <v>130</v>
      </c>
      <c r="K10632" t="s">
        <v>39754</v>
      </c>
      <c r="L10632" t="s">
        <v>39755</v>
      </c>
      <c r="M10632">
        <v>3.6122222220000002</v>
      </c>
      <c r="N10632">
        <v>0</v>
      </c>
      <c r="O10632">
        <v>0</v>
      </c>
      <c r="P10632">
        <v>37</v>
      </c>
      <c r="Q10632">
        <v>7</v>
      </c>
      <c r="R10632">
        <v>0</v>
      </c>
      <c r="S10632">
        <v>0</v>
      </c>
      <c r="T10632">
        <v>133.65222199999999</v>
      </c>
      <c r="U10632">
        <v>25.285556</v>
      </c>
    </row>
    <row r="10633" spans="1:21" x14ac:dyDescent="0.25">
      <c r="A10633" t="s">
        <v>39756</v>
      </c>
      <c r="B10633">
        <v>1</v>
      </c>
      <c r="C10633" t="s">
        <v>79</v>
      </c>
      <c r="D10633" t="s">
        <v>112</v>
      </c>
      <c r="E10633" t="s">
        <v>39757</v>
      </c>
      <c r="F10633" t="s">
        <v>4986</v>
      </c>
      <c r="G10633" t="s">
        <v>71</v>
      </c>
      <c r="H10633" t="s">
        <v>129</v>
      </c>
      <c r="I10633" t="s">
        <v>22</v>
      </c>
      <c r="J10633" t="s">
        <v>141</v>
      </c>
      <c r="K10633" t="s">
        <v>39758</v>
      </c>
      <c r="L10633" t="s">
        <v>39759</v>
      </c>
      <c r="M10633">
        <v>1.7963888880000001</v>
      </c>
      <c r="N10633">
        <v>0</v>
      </c>
      <c r="O10633">
        <v>0</v>
      </c>
      <c r="P10633">
        <v>0</v>
      </c>
      <c r="Q10633">
        <v>2</v>
      </c>
      <c r="R10633">
        <v>0</v>
      </c>
      <c r="S10633">
        <v>0</v>
      </c>
      <c r="T10633">
        <v>0</v>
      </c>
      <c r="U10633">
        <v>3.592778</v>
      </c>
    </row>
    <row r="10634" spans="1:21" x14ac:dyDescent="0.25">
      <c r="A10634" t="s">
        <v>39760</v>
      </c>
      <c r="B10634">
        <v>1</v>
      </c>
      <c r="C10634" t="s">
        <v>78</v>
      </c>
      <c r="D10634" t="s">
        <v>99</v>
      </c>
      <c r="E10634" t="s">
        <v>39761</v>
      </c>
      <c r="F10634" t="s">
        <v>5012</v>
      </c>
      <c r="G10634" t="s">
        <v>72</v>
      </c>
      <c r="H10634" t="s">
        <v>129</v>
      </c>
      <c r="I10634" t="s">
        <v>22</v>
      </c>
      <c r="J10634" t="s">
        <v>141</v>
      </c>
      <c r="K10634" t="s">
        <v>39762</v>
      </c>
      <c r="L10634" t="s">
        <v>39763</v>
      </c>
      <c r="M10634">
        <v>1.368055555</v>
      </c>
      <c r="N10634">
        <v>0</v>
      </c>
      <c r="O10634">
        <v>0</v>
      </c>
      <c r="P10634">
        <v>7</v>
      </c>
      <c r="Q10634">
        <v>0</v>
      </c>
      <c r="R10634">
        <v>0</v>
      </c>
      <c r="S10634">
        <v>0</v>
      </c>
      <c r="T10634">
        <v>9.5763890000000007</v>
      </c>
      <c r="U10634">
        <v>0</v>
      </c>
    </row>
    <row r="10635" spans="1:21" x14ac:dyDescent="0.25">
      <c r="A10635" t="s">
        <v>39764</v>
      </c>
      <c r="B10635">
        <v>1</v>
      </c>
      <c r="C10635" t="s">
        <v>78</v>
      </c>
      <c r="D10635" t="s">
        <v>99</v>
      </c>
      <c r="E10635" t="s">
        <v>39765</v>
      </c>
      <c r="F10635" t="s">
        <v>140</v>
      </c>
      <c r="G10635" t="s">
        <v>72</v>
      </c>
      <c r="H10635" t="s">
        <v>129</v>
      </c>
      <c r="I10635" t="s">
        <v>22</v>
      </c>
      <c r="J10635" t="s">
        <v>141</v>
      </c>
      <c r="K10635" t="s">
        <v>39766</v>
      </c>
      <c r="L10635" t="s">
        <v>39767</v>
      </c>
      <c r="M10635">
        <v>0.57750000000000001</v>
      </c>
      <c r="N10635">
        <v>0</v>
      </c>
      <c r="O10635">
        <v>0</v>
      </c>
      <c r="P10635">
        <v>1</v>
      </c>
      <c r="Q10635">
        <v>0</v>
      </c>
      <c r="R10635">
        <v>0</v>
      </c>
      <c r="S10635">
        <v>0</v>
      </c>
      <c r="T10635">
        <v>0.57750000000000001</v>
      </c>
      <c r="U10635">
        <v>0</v>
      </c>
    </row>
    <row r="10636" spans="1:21" x14ac:dyDescent="0.25">
      <c r="A10636" t="s">
        <v>39768</v>
      </c>
      <c r="B10636">
        <v>1</v>
      </c>
      <c r="C10636" t="s">
        <v>79</v>
      </c>
      <c r="D10636" t="s">
        <v>110</v>
      </c>
      <c r="E10636" t="s">
        <v>39769</v>
      </c>
      <c r="F10636" t="s">
        <v>6570</v>
      </c>
      <c r="G10636" t="s">
        <v>72</v>
      </c>
      <c r="H10636" t="s">
        <v>129</v>
      </c>
      <c r="I10636" t="s">
        <v>22</v>
      </c>
      <c r="J10636" t="s">
        <v>141</v>
      </c>
      <c r="K10636" t="s">
        <v>39770</v>
      </c>
      <c r="L10636" t="s">
        <v>39771</v>
      </c>
      <c r="M10636">
        <v>1.4683333329999999</v>
      </c>
      <c r="N10636">
        <v>0</v>
      </c>
      <c r="O10636">
        <v>0</v>
      </c>
      <c r="P10636">
        <v>2</v>
      </c>
      <c r="Q10636">
        <v>19</v>
      </c>
      <c r="R10636">
        <v>0</v>
      </c>
      <c r="S10636">
        <v>0</v>
      </c>
      <c r="T10636">
        <v>2.9366669999999999</v>
      </c>
      <c r="U10636">
        <v>27.898333000000001</v>
      </c>
    </row>
    <row r="10637" spans="1:21" x14ac:dyDescent="0.25">
      <c r="A10637" t="s">
        <v>39772</v>
      </c>
      <c r="B10637">
        <v>1</v>
      </c>
      <c r="C10637" t="s">
        <v>79</v>
      </c>
      <c r="D10637" t="s">
        <v>110</v>
      </c>
      <c r="E10637" t="s">
        <v>39773</v>
      </c>
      <c r="F10637" t="s">
        <v>140</v>
      </c>
      <c r="G10637" t="s">
        <v>72</v>
      </c>
      <c r="H10637" t="s">
        <v>129</v>
      </c>
      <c r="I10637" t="s">
        <v>22</v>
      </c>
      <c r="J10637" t="s">
        <v>141</v>
      </c>
      <c r="K10637" t="s">
        <v>39774</v>
      </c>
      <c r="L10637" t="s">
        <v>39775</v>
      </c>
      <c r="M10637">
        <v>0.14388888799999999</v>
      </c>
      <c r="N10637">
        <v>0</v>
      </c>
      <c r="O10637">
        <v>0</v>
      </c>
      <c r="P10637">
        <v>1</v>
      </c>
      <c r="Q10637">
        <v>32</v>
      </c>
      <c r="R10637">
        <v>0</v>
      </c>
      <c r="S10637">
        <v>0</v>
      </c>
      <c r="T10637">
        <v>0.14388899999999999</v>
      </c>
      <c r="U10637">
        <v>4.604444</v>
      </c>
    </row>
    <row r="10638" spans="1:21" x14ac:dyDescent="0.25">
      <c r="A10638" t="s">
        <v>39776</v>
      </c>
      <c r="B10638">
        <v>1</v>
      </c>
      <c r="C10638" t="s">
        <v>79</v>
      </c>
      <c r="D10638" t="s">
        <v>110</v>
      </c>
      <c r="E10638" t="s">
        <v>39777</v>
      </c>
      <c r="F10638" t="s">
        <v>140</v>
      </c>
      <c r="G10638" t="s">
        <v>72</v>
      </c>
      <c r="H10638" t="s">
        <v>129</v>
      </c>
      <c r="I10638" t="s">
        <v>22</v>
      </c>
      <c r="J10638" t="s">
        <v>141</v>
      </c>
      <c r="K10638" t="s">
        <v>39778</v>
      </c>
      <c r="L10638" t="s">
        <v>39779</v>
      </c>
      <c r="M10638">
        <v>0.57444444400000005</v>
      </c>
      <c r="N10638">
        <v>5</v>
      </c>
      <c r="O10638">
        <v>591</v>
      </c>
      <c r="P10638">
        <v>9</v>
      </c>
      <c r="Q10638">
        <v>318</v>
      </c>
      <c r="R10638">
        <v>2.8722219999999998</v>
      </c>
      <c r="S10638">
        <v>339.496666</v>
      </c>
      <c r="T10638">
        <v>5.17</v>
      </c>
      <c r="U10638">
        <v>182.67333300000001</v>
      </c>
    </row>
    <row r="10639" spans="1:21" x14ac:dyDescent="0.25">
      <c r="A10639" t="s">
        <v>39780</v>
      </c>
      <c r="B10639">
        <v>1</v>
      </c>
      <c r="C10639" t="s">
        <v>79</v>
      </c>
      <c r="D10639" t="s">
        <v>110</v>
      </c>
      <c r="E10639" t="s">
        <v>3942</v>
      </c>
      <c r="F10639" t="s">
        <v>140</v>
      </c>
      <c r="G10639" t="s">
        <v>72</v>
      </c>
      <c r="H10639" t="s">
        <v>129</v>
      </c>
      <c r="I10639" t="s">
        <v>22</v>
      </c>
      <c r="J10639" t="s">
        <v>141</v>
      </c>
      <c r="K10639" t="s">
        <v>39781</v>
      </c>
      <c r="L10639" t="s">
        <v>39782</v>
      </c>
      <c r="M10639">
        <v>0.45861111100000002</v>
      </c>
      <c r="N10639">
        <v>0</v>
      </c>
      <c r="O10639">
        <v>0</v>
      </c>
      <c r="P10639">
        <v>1</v>
      </c>
      <c r="Q10639">
        <v>8</v>
      </c>
      <c r="R10639">
        <v>0</v>
      </c>
      <c r="S10639">
        <v>0</v>
      </c>
      <c r="T10639">
        <v>0.45861099999999999</v>
      </c>
      <c r="U10639">
        <v>3.6688890000000001</v>
      </c>
    </row>
    <row r="10640" spans="1:21" x14ac:dyDescent="0.25">
      <c r="A10640" t="s">
        <v>39783</v>
      </c>
      <c r="B10640">
        <v>1</v>
      </c>
      <c r="C10640" t="s">
        <v>79</v>
      </c>
      <c r="D10640" t="s">
        <v>110</v>
      </c>
      <c r="E10640" t="s">
        <v>39773</v>
      </c>
      <c r="F10640" t="s">
        <v>140</v>
      </c>
      <c r="G10640" t="s">
        <v>72</v>
      </c>
      <c r="H10640" t="s">
        <v>129</v>
      </c>
      <c r="I10640" t="s">
        <v>22</v>
      </c>
      <c r="J10640" t="s">
        <v>141</v>
      </c>
      <c r="K10640" t="s">
        <v>39784</v>
      </c>
      <c r="L10640" t="s">
        <v>39785</v>
      </c>
      <c r="M10640">
        <v>0.461388888</v>
      </c>
      <c r="N10640">
        <v>0</v>
      </c>
      <c r="O10640">
        <v>0</v>
      </c>
      <c r="P10640">
        <v>37</v>
      </c>
      <c r="Q10640">
        <v>734</v>
      </c>
      <c r="R10640">
        <v>0</v>
      </c>
      <c r="S10640">
        <v>0</v>
      </c>
      <c r="T10640">
        <v>17.071389</v>
      </c>
      <c r="U10640">
        <v>338.65944400000001</v>
      </c>
    </row>
    <row r="10641" spans="1:21" x14ac:dyDescent="0.25">
      <c r="A10641" t="s">
        <v>39786</v>
      </c>
      <c r="B10641">
        <v>1</v>
      </c>
      <c r="C10641" t="s">
        <v>79</v>
      </c>
      <c r="D10641" t="s">
        <v>110</v>
      </c>
      <c r="E10641" t="s">
        <v>39787</v>
      </c>
      <c r="F10641" t="s">
        <v>3423</v>
      </c>
      <c r="G10641" t="s">
        <v>72</v>
      </c>
      <c r="H10641" t="s">
        <v>129</v>
      </c>
      <c r="I10641" t="s">
        <v>22</v>
      </c>
      <c r="J10641" t="s">
        <v>141</v>
      </c>
      <c r="K10641" t="s">
        <v>39788</v>
      </c>
      <c r="L10641" t="s">
        <v>39789</v>
      </c>
      <c r="M10641">
        <v>0.98722222199999998</v>
      </c>
      <c r="N10641">
        <v>0</v>
      </c>
      <c r="O10641">
        <v>0</v>
      </c>
      <c r="P10641">
        <v>9</v>
      </c>
      <c r="Q10641">
        <v>289</v>
      </c>
      <c r="R10641">
        <v>0</v>
      </c>
      <c r="S10641">
        <v>0</v>
      </c>
      <c r="T10641">
        <v>8.8849999999999998</v>
      </c>
      <c r="U10641">
        <v>285.30722200000002</v>
      </c>
    </row>
    <row r="10642" spans="1:21" x14ac:dyDescent="0.25">
      <c r="A10642" t="s">
        <v>39790</v>
      </c>
      <c r="B10642">
        <v>1</v>
      </c>
      <c r="C10642" t="s">
        <v>79</v>
      </c>
      <c r="D10642" t="s">
        <v>110</v>
      </c>
      <c r="E10642" t="s">
        <v>39773</v>
      </c>
      <c r="F10642" t="s">
        <v>140</v>
      </c>
      <c r="G10642" t="s">
        <v>72</v>
      </c>
      <c r="H10642" t="s">
        <v>129</v>
      </c>
      <c r="I10642" t="s">
        <v>22</v>
      </c>
      <c r="J10642" t="s">
        <v>141</v>
      </c>
      <c r="K10642" t="s">
        <v>39791</v>
      </c>
      <c r="L10642" t="s">
        <v>39792</v>
      </c>
      <c r="M10642">
        <v>0.39250000000000002</v>
      </c>
      <c r="N10642">
        <v>0</v>
      </c>
      <c r="O10642">
        <v>0</v>
      </c>
      <c r="P10642">
        <v>37</v>
      </c>
      <c r="Q10642">
        <v>734</v>
      </c>
      <c r="R10642">
        <v>0</v>
      </c>
      <c r="S10642">
        <v>0</v>
      </c>
      <c r="T10642">
        <v>14.522500000000001</v>
      </c>
      <c r="U10642">
        <v>288.09500000000003</v>
      </c>
    </row>
    <row r="10643" spans="1:21" x14ac:dyDescent="0.25">
      <c r="A10643" t="s">
        <v>39793</v>
      </c>
      <c r="B10643">
        <v>1</v>
      </c>
      <c r="C10643" t="s">
        <v>79</v>
      </c>
      <c r="D10643" t="s">
        <v>110</v>
      </c>
      <c r="E10643" t="s">
        <v>39794</v>
      </c>
      <c r="F10643" t="s">
        <v>140</v>
      </c>
      <c r="G10643" t="s">
        <v>72</v>
      </c>
      <c r="H10643" t="s">
        <v>129</v>
      </c>
      <c r="I10643" t="s">
        <v>22</v>
      </c>
      <c r="J10643" t="s">
        <v>141</v>
      </c>
      <c r="K10643" t="s">
        <v>39795</v>
      </c>
      <c r="L10643" t="s">
        <v>39796</v>
      </c>
      <c r="M10643">
        <v>0.51694444399999995</v>
      </c>
      <c r="N10643">
        <v>0</v>
      </c>
      <c r="O10643">
        <v>0</v>
      </c>
      <c r="P10643">
        <v>0</v>
      </c>
      <c r="Q10643">
        <v>11</v>
      </c>
      <c r="R10643">
        <v>0</v>
      </c>
      <c r="S10643">
        <v>0</v>
      </c>
      <c r="T10643">
        <v>0</v>
      </c>
      <c r="U10643">
        <v>5.6863890000000001</v>
      </c>
    </row>
    <row r="10644" spans="1:21" x14ac:dyDescent="0.25">
      <c r="A10644" t="s">
        <v>39797</v>
      </c>
      <c r="B10644">
        <v>1</v>
      </c>
      <c r="C10644" t="s">
        <v>79</v>
      </c>
      <c r="D10644" t="s">
        <v>117</v>
      </c>
      <c r="E10644" t="s">
        <v>39798</v>
      </c>
      <c r="F10644" t="s">
        <v>4986</v>
      </c>
      <c r="G10644" t="s">
        <v>71</v>
      </c>
      <c r="H10644" t="s">
        <v>129</v>
      </c>
      <c r="I10644" t="s">
        <v>22</v>
      </c>
      <c r="J10644" t="s">
        <v>141</v>
      </c>
      <c r="K10644" t="s">
        <v>39799</v>
      </c>
      <c r="L10644" t="s">
        <v>39800</v>
      </c>
      <c r="M10644">
        <v>1.246111111</v>
      </c>
      <c r="N10644">
        <v>0</v>
      </c>
      <c r="O10644">
        <v>0</v>
      </c>
      <c r="P10644">
        <v>0</v>
      </c>
      <c r="Q10644">
        <v>72</v>
      </c>
      <c r="R10644">
        <v>0</v>
      </c>
      <c r="S10644">
        <v>0</v>
      </c>
      <c r="T10644">
        <v>0</v>
      </c>
      <c r="U10644">
        <v>89.72</v>
      </c>
    </row>
    <row r="10645" spans="1:21" x14ac:dyDescent="0.25">
      <c r="A10645" t="s">
        <v>39801</v>
      </c>
      <c r="B10645">
        <v>1</v>
      </c>
      <c r="C10645" t="s">
        <v>78</v>
      </c>
      <c r="D10645" t="s">
        <v>82</v>
      </c>
      <c r="E10645" t="s">
        <v>39802</v>
      </c>
      <c r="F10645" t="s">
        <v>2199</v>
      </c>
      <c r="G10645" t="s">
        <v>71</v>
      </c>
      <c r="H10645" t="s">
        <v>129</v>
      </c>
      <c r="I10645" t="s">
        <v>22</v>
      </c>
      <c r="J10645" t="s">
        <v>141</v>
      </c>
      <c r="K10645" t="s">
        <v>39803</v>
      </c>
      <c r="L10645" t="s">
        <v>39804</v>
      </c>
      <c r="M10645">
        <v>1.9924999999999999</v>
      </c>
      <c r="N10645">
        <v>0</v>
      </c>
      <c r="O10645">
        <v>0</v>
      </c>
      <c r="P10645">
        <v>0</v>
      </c>
      <c r="Q10645">
        <v>1</v>
      </c>
      <c r="R10645">
        <v>0</v>
      </c>
      <c r="S10645">
        <v>0</v>
      </c>
      <c r="T10645">
        <v>0</v>
      </c>
      <c r="U10645">
        <v>1.9924999999999999</v>
      </c>
    </row>
    <row r="10646" spans="1:21" x14ac:dyDescent="0.25">
      <c r="A10646" t="s">
        <v>39805</v>
      </c>
      <c r="B10646">
        <v>1</v>
      </c>
      <c r="C10646" t="s">
        <v>78</v>
      </c>
      <c r="D10646" t="s">
        <v>83</v>
      </c>
      <c r="E10646" t="s">
        <v>39806</v>
      </c>
      <c r="F10646" t="s">
        <v>5417</v>
      </c>
      <c r="G10646" t="s">
        <v>71</v>
      </c>
      <c r="H10646" t="s">
        <v>129</v>
      </c>
      <c r="I10646" t="s">
        <v>22</v>
      </c>
      <c r="J10646" t="s">
        <v>141</v>
      </c>
      <c r="K10646" t="s">
        <v>39807</v>
      </c>
      <c r="L10646" t="s">
        <v>39808</v>
      </c>
      <c r="M10646">
        <v>0.92944444400000004</v>
      </c>
      <c r="N10646">
        <v>0</v>
      </c>
      <c r="O10646">
        <v>5</v>
      </c>
      <c r="P10646">
        <v>0</v>
      </c>
      <c r="Q10646">
        <v>0</v>
      </c>
      <c r="R10646">
        <v>0</v>
      </c>
      <c r="S10646">
        <v>4.6472220000000002</v>
      </c>
      <c r="T10646">
        <v>0</v>
      </c>
      <c r="U10646">
        <v>0</v>
      </c>
    </row>
    <row r="10647" spans="1:21" x14ac:dyDescent="0.25">
      <c r="A10647" t="s">
        <v>39809</v>
      </c>
      <c r="B10647">
        <v>1</v>
      </c>
      <c r="C10647" t="s">
        <v>78</v>
      </c>
      <c r="D10647" t="s">
        <v>80</v>
      </c>
      <c r="E10647" t="s">
        <v>39810</v>
      </c>
      <c r="F10647" t="s">
        <v>5626</v>
      </c>
      <c r="G10647" t="s">
        <v>71</v>
      </c>
      <c r="H10647" t="s">
        <v>129</v>
      </c>
      <c r="I10647" t="s">
        <v>22</v>
      </c>
      <c r="J10647" t="s">
        <v>141</v>
      </c>
      <c r="K10647" t="s">
        <v>39811</v>
      </c>
      <c r="L10647" t="s">
        <v>39812</v>
      </c>
      <c r="M10647">
        <v>2.0449999999999999</v>
      </c>
      <c r="N10647">
        <v>0</v>
      </c>
      <c r="O10647">
        <v>181</v>
      </c>
      <c r="P10647">
        <v>0</v>
      </c>
      <c r="Q10647">
        <v>0</v>
      </c>
      <c r="R10647">
        <v>0</v>
      </c>
      <c r="S10647">
        <v>370.14499999999998</v>
      </c>
      <c r="T10647">
        <v>0</v>
      </c>
      <c r="U10647">
        <v>0</v>
      </c>
    </row>
    <row r="10648" spans="1:21" x14ac:dyDescent="0.25">
      <c r="A10648" t="s">
        <v>39813</v>
      </c>
      <c r="B10648">
        <v>1</v>
      </c>
      <c r="C10648" t="s">
        <v>78</v>
      </c>
      <c r="D10648" t="s">
        <v>91</v>
      </c>
      <c r="E10648" t="s">
        <v>33525</v>
      </c>
      <c r="F10648" t="s">
        <v>4986</v>
      </c>
      <c r="G10648" t="s">
        <v>71</v>
      </c>
      <c r="H10648" t="s">
        <v>129</v>
      </c>
      <c r="I10648" t="s">
        <v>22</v>
      </c>
      <c r="J10648" t="s">
        <v>141</v>
      </c>
      <c r="K10648" t="s">
        <v>39814</v>
      </c>
      <c r="L10648" t="s">
        <v>39815</v>
      </c>
      <c r="M10648">
        <v>2.3933333330000002</v>
      </c>
      <c r="N10648">
        <v>0</v>
      </c>
      <c r="O10648">
        <v>0</v>
      </c>
      <c r="P10648">
        <v>0</v>
      </c>
      <c r="Q10648">
        <v>5</v>
      </c>
      <c r="R10648">
        <v>0</v>
      </c>
      <c r="S10648">
        <v>0</v>
      </c>
      <c r="T10648">
        <v>0</v>
      </c>
      <c r="U10648">
        <v>11.966666999999999</v>
      </c>
    </row>
    <row r="10649" spans="1:21" x14ac:dyDescent="0.25">
      <c r="A10649" t="s">
        <v>39816</v>
      </c>
      <c r="B10649">
        <v>1</v>
      </c>
      <c r="C10649" t="s">
        <v>78</v>
      </c>
      <c r="D10649" t="s">
        <v>80</v>
      </c>
      <c r="E10649" t="s">
        <v>39817</v>
      </c>
      <c r="F10649" t="s">
        <v>6310</v>
      </c>
      <c r="G10649" t="s">
        <v>71</v>
      </c>
      <c r="H10649" t="s">
        <v>129</v>
      </c>
      <c r="I10649" t="s">
        <v>22</v>
      </c>
      <c r="J10649" t="s">
        <v>141</v>
      </c>
      <c r="K10649" t="s">
        <v>39818</v>
      </c>
      <c r="L10649" t="s">
        <v>39819</v>
      </c>
      <c r="M10649">
        <v>6.3427777770000002</v>
      </c>
      <c r="N10649">
        <v>0</v>
      </c>
      <c r="O10649">
        <v>17</v>
      </c>
      <c r="P10649">
        <v>0</v>
      </c>
      <c r="Q10649">
        <v>0</v>
      </c>
      <c r="R10649">
        <v>0</v>
      </c>
      <c r="S10649">
        <v>107.82722200000001</v>
      </c>
      <c r="T10649">
        <v>0</v>
      </c>
      <c r="U10649">
        <v>0</v>
      </c>
    </row>
    <row r="10650" spans="1:21" x14ac:dyDescent="0.25">
      <c r="A10650" t="s">
        <v>39820</v>
      </c>
      <c r="B10650">
        <v>1</v>
      </c>
      <c r="C10650" t="s">
        <v>78</v>
      </c>
      <c r="D10650" t="s">
        <v>96</v>
      </c>
      <c r="E10650" t="s">
        <v>39821</v>
      </c>
      <c r="F10650" t="s">
        <v>4991</v>
      </c>
      <c r="G10650" t="s">
        <v>71</v>
      </c>
      <c r="H10650" t="s">
        <v>129</v>
      </c>
      <c r="I10650" t="s">
        <v>22</v>
      </c>
      <c r="J10650" t="s">
        <v>141</v>
      </c>
      <c r="K10650" t="s">
        <v>39822</v>
      </c>
      <c r="L10650" t="s">
        <v>39823</v>
      </c>
      <c r="M10650">
        <v>2.213055555</v>
      </c>
      <c r="N10650">
        <v>0</v>
      </c>
      <c r="O10650">
        <v>1</v>
      </c>
      <c r="P10650">
        <v>0</v>
      </c>
      <c r="Q10650">
        <v>0</v>
      </c>
      <c r="R10650">
        <v>0</v>
      </c>
      <c r="S10650">
        <v>2.2130559999999999</v>
      </c>
      <c r="T10650">
        <v>0</v>
      </c>
      <c r="U10650">
        <v>0</v>
      </c>
    </row>
    <row r="10651" spans="1:21" x14ac:dyDescent="0.25">
      <c r="A10651" t="s">
        <v>39824</v>
      </c>
      <c r="B10651">
        <v>1</v>
      </c>
      <c r="C10651" t="s">
        <v>79</v>
      </c>
      <c r="D10651" t="s">
        <v>119</v>
      </c>
      <c r="E10651" t="s">
        <v>39825</v>
      </c>
      <c r="F10651" t="s">
        <v>4991</v>
      </c>
      <c r="G10651" t="s">
        <v>71</v>
      </c>
      <c r="H10651" t="s">
        <v>129</v>
      </c>
      <c r="I10651" t="s">
        <v>22</v>
      </c>
      <c r="J10651" t="s">
        <v>141</v>
      </c>
      <c r="K10651" t="s">
        <v>39826</v>
      </c>
      <c r="L10651" t="s">
        <v>39827</v>
      </c>
      <c r="M10651">
        <v>0.63055555500000005</v>
      </c>
      <c r="N10651">
        <v>0</v>
      </c>
      <c r="O10651">
        <v>5</v>
      </c>
      <c r="P10651">
        <v>0</v>
      </c>
      <c r="Q10651">
        <v>0</v>
      </c>
      <c r="R10651">
        <v>0</v>
      </c>
      <c r="S10651">
        <v>3.1527780000000001</v>
      </c>
      <c r="T10651">
        <v>0</v>
      </c>
      <c r="U10651">
        <v>0</v>
      </c>
    </row>
    <row r="10652" spans="1:21" x14ac:dyDescent="0.25">
      <c r="A10652" t="s">
        <v>39828</v>
      </c>
      <c r="B10652">
        <v>1</v>
      </c>
      <c r="C10652" t="s">
        <v>78</v>
      </c>
      <c r="D10652" t="s">
        <v>89</v>
      </c>
      <c r="E10652" t="s">
        <v>39829</v>
      </c>
      <c r="F10652" t="s">
        <v>4986</v>
      </c>
      <c r="G10652" t="s">
        <v>71</v>
      </c>
      <c r="H10652" t="s">
        <v>129</v>
      </c>
      <c r="I10652" t="s">
        <v>22</v>
      </c>
      <c r="J10652" t="s">
        <v>141</v>
      </c>
      <c r="K10652" t="s">
        <v>39830</v>
      </c>
      <c r="L10652" t="s">
        <v>39831</v>
      </c>
      <c r="M10652">
        <v>0.73638888800000002</v>
      </c>
      <c r="N10652">
        <v>0</v>
      </c>
      <c r="O10652">
        <v>86</v>
      </c>
      <c r="P10652">
        <v>0</v>
      </c>
      <c r="Q10652">
        <v>0</v>
      </c>
      <c r="R10652">
        <v>0</v>
      </c>
      <c r="S10652">
        <v>63.329444000000002</v>
      </c>
      <c r="T10652">
        <v>0</v>
      </c>
      <c r="U10652">
        <v>0</v>
      </c>
    </row>
    <row r="10653" spans="1:21" x14ac:dyDescent="0.25">
      <c r="A10653" t="s">
        <v>39832</v>
      </c>
      <c r="B10653">
        <v>1</v>
      </c>
      <c r="C10653" t="s">
        <v>78</v>
      </c>
      <c r="D10653" t="s">
        <v>105</v>
      </c>
      <c r="E10653" t="s">
        <v>32506</v>
      </c>
      <c r="F10653" t="s">
        <v>5829</v>
      </c>
      <c r="G10653" t="s">
        <v>72</v>
      </c>
      <c r="H10653" t="s">
        <v>129</v>
      </c>
      <c r="I10653" t="s">
        <v>22</v>
      </c>
      <c r="J10653" t="s">
        <v>141</v>
      </c>
      <c r="K10653" t="s">
        <v>39833</v>
      </c>
      <c r="L10653" t="s">
        <v>39834</v>
      </c>
      <c r="M10653">
        <v>0.379722222</v>
      </c>
      <c r="N10653">
        <v>2</v>
      </c>
      <c r="O10653">
        <v>452</v>
      </c>
      <c r="P10653">
        <v>0</v>
      </c>
      <c r="Q10653">
        <v>0</v>
      </c>
      <c r="R10653">
        <v>0.75944400000000001</v>
      </c>
      <c r="S10653">
        <v>171.634444</v>
      </c>
      <c r="T10653">
        <v>0</v>
      </c>
      <c r="U10653">
        <v>0</v>
      </c>
    </row>
    <row r="10654" spans="1:21" x14ac:dyDescent="0.25">
      <c r="A10654" t="s">
        <v>39835</v>
      </c>
      <c r="B10654">
        <v>1</v>
      </c>
      <c r="C10654" t="s">
        <v>78</v>
      </c>
      <c r="D10654" t="s">
        <v>83</v>
      </c>
      <c r="E10654" t="s">
        <v>39836</v>
      </c>
      <c r="F10654" t="s">
        <v>2199</v>
      </c>
      <c r="G10654" t="s">
        <v>71</v>
      </c>
      <c r="H10654" t="s">
        <v>129</v>
      </c>
      <c r="I10654" t="s">
        <v>22</v>
      </c>
      <c r="J10654" t="s">
        <v>141</v>
      </c>
      <c r="K10654" t="s">
        <v>39837</v>
      </c>
      <c r="L10654" t="s">
        <v>39838</v>
      </c>
      <c r="M10654">
        <v>2.679166666</v>
      </c>
      <c r="N10654">
        <v>0</v>
      </c>
      <c r="O10654">
        <v>201</v>
      </c>
      <c r="P10654">
        <v>0</v>
      </c>
      <c r="Q10654">
        <v>0</v>
      </c>
      <c r="R10654">
        <v>0</v>
      </c>
      <c r="S10654">
        <v>538.51250000000005</v>
      </c>
      <c r="T10654">
        <v>0</v>
      </c>
      <c r="U10654">
        <v>0</v>
      </c>
    </row>
    <row r="10655" spans="1:21" x14ac:dyDescent="0.25">
      <c r="A10655" t="s">
        <v>39839</v>
      </c>
      <c r="B10655">
        <v>1</v>
      </c>
      <c r="C10655" t="s">
        <v>78</v>
      </c>
      <c r="D10655" t="s">
        <v>92</v>
      </c>
      <c r="E10655" t="s">
        <v>39840</v>
      </c>
      <c r="F10655" t="s">
        <v>10278</v>
      </c>
      <c r="G10655" t="s">
        <v>71</v>
      </c>
      <c r="H10655" t="s">
        <v>129</v>
      </c>
      <c r="I10655" t="s">
        <v>22</v>
      </c>
      <c r="J10655" t="s">
        <v>141</v>
      </c>
      <c r="K10655" t="s">
        <v>39841</v>
      </c>
      <c r="L10655" t="s">
        <v>39842</v>
      </c>
      <c r="M10655">
        <v>0.32388888799999999</v>
      </c>
      <c r="N10655">
        <v>1</v>
      </c>
      <c r="O10655">
        <v>105</v>
      </c>
      <c r="P10655">
        <v>0</v>
      </c>
      <c r="Q10655">
        <v>0</v>
      </c>
      <c r="R10655">
        <v>0.32388899999999998</v>
      </c>
      <c r="S10655">
        <v>34.008333</v>
      </c>
      <c r="T10655">
        <v>0</v>
      </c>
      <c r="U10655">
        <v>0</v>
      </c>
    </row>
    <row r="10656" spans="1:21" x14ac:dyDescent="0.25">
      <c r="A10656" t="s">
        <v>39843</v>
      </c>
      <c r="B10656">
        <v>1</v>
      </c>
      <c r="C10656" t="s">
        <v>78</v>
      </c>
      <c r="D10656" t="s">
        <v>83</v>
      </c>
      <c r="E10656" t="s">
        <v>39844</v>
      </c>
      <c r="F10656" t="s">
        <v>5842</v>
      </c>
      <c r="G10656" t="s">
        <v>71</v>
      </c>
      <c r="H10656" t="s">
        <v>129</v>
      </c>
      <c r="I10656" t="s">
        <v>22</v>
      </c>
      <c r="J10656" t="s">
        <v>141</v>
      </c>
      <c r="K10656" t="s">
        <v>39845</v>
      </c>
      <c r="L10656" t="s">
        <v>39846</v>
      </c>
      <c r="M10656">
        <v>3.994444444</v>
      </c>
      <c r="N10656">
        <v>0</v>
      </c>
      <c r="O10656">
        <v>16</v>
      </c>
      <c r="P10656">
        <v>0</v>
      </c>
      <c r="Q10656">
        <v>0</v>
      </c>
      <c r="R10656">
        <v>0</v>
      </c>
      <c r="S10656">
        <v>63.911110999999998</v>
      </c>
      <c r="T10656">
        <v>0</v>
      </c>
      <c r="U10656">
        <v>0</v>
      </c>
    </row>
    <row r="10657" spans="1:21" x14ac:dyDescent="0.25">
      <c r="A10657" t="s">
        <v>39847</v>
      </c>
      <c r="B10657">
        <v>1</v>
      </c>
      <c r="C10657" t="s">
        <v>78</v>
      </c>
      <c r="D10657" t="s">
        <v>105</v>
      </c>
      <c r="E10657" t="s">
        <v>39848</v>
      </c>
      <c r="F10657" t="s">
        <v>5417</v>
      </c>
      <c r="G10657" t="s">
        <v>71</v>
      </c>
      <c r="H10657" t="s">
        <v>129</v>
      </c>
      <c r="I10657" t="s">
        <v>22</v>
      </c>
      <c r="J10657" t="s">
        <v>141</v>
      </c>
      <c r="K10657" t="s">
        <v>39849</v>
      </c>
      <c r="L10657" t="s">
        <v>39850</v>
      </c>
      <c r="M10657">
        <v>0.80722222200000004</v>
      </c>
      <c r="N10657">
        <v>0</v>
      </c>
      <c r="O10657">
        <v>6</v>
      </c>
      <c r="P10657">
        <v>0</v>
      </c>
      <c r="Q10657">
        <v>0</v>
      </c>
      <c r="R10657">
        <v>0</v>
      </c>
      <c r="S10657">
        <v>4.8433330000000003</v>
      </c>
      <c r="T10657">
        <v>0</v>
      </c>
      <c r="U10657">
        <v>0</v>
      </c>
    </row>
    <row r="10658" spans="1:21" x14ac:dyDescent="0.25">
      <c r="A10658" t="s">
        <v>39851</v>
      </c>
      <c r="B10658">
        <v>1</v>
      </c>
      <c r="C10658" t="s">
        <v>79</v>
      </c>
      <c r="D10658" t="s">
        <v>114</v>
      </c>
      <c r="E10658" t="s">
        <v>39852</v>
      </c>
      <c r="F10658" t="s">
        <v>5012</v>
      </c>
      <c r="G10658" t="s">
        <v>72</v>
      </c>
      <c r="H10658" t="s">
        <v>129</v>
      </c>
      <c r="I10658" t="s">
        <v>22</v>
      </c>
      <c r="J10658" t="s">
        <v>141</v>
      </c>
      <c r="K10658" t="s">
        <v>39853</v>
      </c>
      <c r="L10658" t="s">
        <v>39854</v>
      </c>
      <c r="M10658">
        <v>3.2622222220000001</v>
      </c>
      <c r="N10658">
        <v>0</v>
      </c>
      <c r="O10658">
        <v>0</v>
      </c>
      <c r="P10658">
        <v>1</v>
      </c>
      <c r="Q10658">
        <v>94</v>
      </c>
      <c r="R10658">
        <v>0</v>
      </c>
      <c r="S10658">
        <v>0</v>
      </c>
      <c r="T10658">
        <v>3.262222</v>
      </c>
      <c r="U10658">
        <v>306.648889</v>
      </c>
    </row>
    <row r="10659" spans="1:21" x14ac:dyDescent="0.25">
      <c r="A10659" t="s">
        <v>39855</v>
      </c>
      <c r="B10659">
        <v>1</v>
      </c>
      <c r="C10659" t="s">
        <v>79</v>
      </c>
      <c r="D10659" t="s">
        <v>114</v>
      </c>
      <c r="E10659" t="s">
        <v>39856</v>
      </c>
      <c r="F10659" t="s">
        <v>128</v>
      </c>
      <c r="G10659" t="s">
        <v>72</v>
      </c>
      <c r="H10659" t="s">
        <v>129</v>
      </c>
      <c r="I10659" t="s">
        <v>22</v>
      </c>
      <c r="J10659" t="s">
        <v>130</v>
      </c>
      <c r="K10659" t="s">
        <v>39857</v>
      </c>
      <c r="L10659" t="s">
        <v>39858</v>
      </c>
      <c r="M10659">
        <v>0.27291666599999997</v>
      </c>
      <c r="N10659">
        <v>0</v>
      </c>
      <c r="O10659">
        <v>0</v>
      </c>
      <c r="P10659">
        <v>1</v>
      </c>
      <c r="Q10659">
        <v>4</v>
      </c>
      <c r="R10659">
        <v>0</v>
      </c>
      <c r="S10659">
        <v>0</v>
      </c>
      <c r="T10659">
        <v>0.27291700000000002</v>
      </c>
      <c r="U10659">
        <v>1.0916669999999999</v>
      </c>
    </row>
    <row r="10660" spans="1:21" x14ac:dyDescent="0.25">
      <c r="A10660" t="s">
        <v>39859</v>
      </c>
      <c r="B10660">
        <v>1</v>
      </c>
      <c r="C10660" t="s">
        <v>78</v>
      </c>
      <c r="D10660" t="s">
        <v>107</v>
      </c>
      <c r="E10660" t="s">
        <v>39418</v>
      </c>
      <c r="F10660" t="s">
        <v>4986</v>
      </c>
      <c r="G10660" t="s">
        <v>71</v>
      </c>
      <c r="H10660" t="s">
        <v>129</v>
      </c>
      <c r="I10660" t="s">
        <v>22</v>
      </c>
      <c r="J10660" t="s">
        <v>141</v>
      </c>
      <c r="K10660" t="s">
        <v>39860</v>
      </c>
      <c r="L10660" t="s">
        <v>39861</v>
      </c>
      <c r="M10660">
        <v>0.43027777699999997</v>
      </c>
      <c r="N10660">
        <v>0</v>
      </c>
      <c r="O10660">
        <v>0</v>
      </c>
      <c r="P10660">
        <v>1</v>
      </c>
      <c r="Q10660">
        <v>30</v>
      </c>
      <c r="R10660">
        <v>0</v>
      </c>
      <c r="S10660">
        <v>0</v>
      </c>
      <c r="T10660">
        <v>0.43027799999999999</v>
      </c>
      <c r="U10660">
        <v>12.908333000000001</v>
      </c>
    </row>
    <row r="10661" spans="1:21" x14ac:dyDescent="0.25">
      <c r="A10661" t="s">
        <v>39862</v>
      </c>
      <c r="B10661">
        <v>1</v>
      </c>
      <c r="C10661" t="s">
        <v>78</v>
      </c>
      <c r="D10661" t="s">
        <v>107</v>
      </c>
      <c r="E10661" t="s">
        <v>39863</v>
      </c>
      <c r="F10661" t="s">
        <v>4991</v>
      </c>
      <c r="G10661" t="s">
        <v>71</v>
      </c>
      <c r="H10661" t="s">
        <v>129</v>
      </c>
      <c r="I10661" t="s">
        <v>22</v>
      </c>
      <c r="J10661" t="s">
        <v>141</v>
      </c>
      <c r="K10661" t="s">
        <v>39864</v>
      </c>
      <c r="L10661" t="s">
        <v>39865</v>
      </c>
      <c r="M10661">
        <v>4.5858333330000001</v>
      </c>
      <c r="N10661">
        <v>0</v>
      </c>
      <c r="O10661">
        <v>0</v>
      </c>
      <c r="P10661">
        <v>0</v>
      </c>
      <c r="Q10661">
        <v>1</v>
      </c>
      <c r="R10661">
        <v>0</v>
      </c>
      <c r="S10661">
        <v>0</v>
      </c>
      <c r="T10661">
        <v>0</v>
      </c>
      <c r="U10661">
        <v>4.585833</v>
      </c>
    </row>
    <row r="10662" spans="1:21" x14ac:dyDescent="0.25">
      <c r="A10662" t="s">
        <v>39866</v>
      </c>
      <c r="B10662">
        <v>1</v>
      </c>
      <c r="C10662" t="s">
        <v>78</v>
      </c>
      <c r="D10662" t="s">
        <v>107</v>
      </c>
      <c r="E10662" t="s">
        <v>39867</v>
      </c>
      <c r="F10662" t="s">
        <v>128</v>
      </c>
      <c r="G10662" t="s">
        <v>71</v>
      </c>
      <c r="H10662" t="s">
        <v>129</v>
      </c>
      <c r="I10662" t="s">
        <v>22</v>
      </c>
      <c r="J10662" t="s">
        <v>130</v>
      </c>
      <c r="K10662" t="s">
        <v>39868</v>
      </c>
      <c r="L10662" t="s">
        <v>39869</v>
      </c>
      <c r="M10662">
        <v>6.8677777769999997</v>
      </c>
      <c r="N10662">
        <v>0</v>
      </c>
      <c r="O10662">
        <v>3</v>
      </c>
      <c r="P10662">
        <v>1</v>
      </c>
      <c r="Q10662">
        <v>182</v>
      </c>
      <c r="R10662">
        <v>0</v>
      </c>
      <c r="S10662">
        <v>20.603332999999999</v>
      </c>
      <c r="T10662">
        <v>6.8677780000000004</v>
      </c>
      <c r="U10662">
        <v>1249.935555</v>
      </c>
    </row>
    <row r="10663" spans="1:21" x14ac:dyDescent="0.25">
      <c r="A10663" t="s">
        <v>39870</v>
      </c>
      <c r="B10663">
        <v>1</v>
      </c>
      <c r="C10663" t="s">
        <v>78</v>
      </c>
      <c r="D10663" t="s">
        <v>107</v>
      </c>
      <c r="E10663" t="s">
        <v>39871</v>
      </c>
      <c r="F10663" t="s">
        <v>4986</v>
      </c>
      <c r="G10663" t="s">
        <v>71</v>
      </c>
      <c r="H10663" t="s">
        <v>129</v>
      </c>
      <c r="I10663" t="s">
        <v>22</v>
      </c>
      <c r="J10663" t="s">
        <v>141</v>
      </c>
      <c r="K10663" t="s">
        <v>39872</v>
      </c>
      <c r="L10663" t="s">
        <v>39873</v>
      </c>
      <c r="M10663">
        <v>1.7350000000000001</v>
      </c>
      <c r="N10663">
        <v>0</v>
      </c>
      <c r="O10663">
        <v>0</v>
      </c>
      <c r="P10663">
        <v>0</v>
      </c>
      <c r="Q10663">
        <v>19</v>
      </c>
      <c r="R10663">
        <v>0</v>
      </c>
      <c r="S10663">
        <v>0</v>
      </c>
      <c r="T10663">
        <v>0</v>
      </c>
      <c r="U10663">
        <v>32.965000000000003</v>
      </c>
    </row>
    <row r="10664" spans="1:21" x14ac:dyDescent="0.25">
      <c r="A10664" t="s">
        <v>39874</v>
      </c>
      <c r="B10664">
        <v>1</v>
      </c>
      <c r="C10664" t="s">
        <v>78</v>
      </c>
      <c r="D10664" t="s">
        <v>103</v>
      </c>
      <c r="E10664" t="s">
        <v>39875</v>
      </c>
      <c r="F10664" t="s">
        <v>177</v>
      </c>
      <c r="G10664" t="s">
        <v>72</v>
      </c>
      <c r="H10664" t="s">
        <v>129</v>
      </c>
      <c r="I10664" t="s">
        <v>22</v>
      </c>
      <c r="J10664" t="s">
        <v>130</v>
      </c>
      <c r="K10664" t="s">
        <v>39876</v>
      </c>
      <c r="L10664" t="s">
        <v>39877</v>
      </c>
      <c r="M10664">
        <v>9.0166666660000008</v>
      </c>
      <c r="N10664">
        <v>0</v>
      </c>
      <c r="O10664">
        <v>0</v>
      </c>
      <c r="P10664">
        <v>3</v>
      </c>
      <c r="Q10664">
        <v>0</v>
      </c>
      <c r="R10664">
        <v>0</v>
      </c>
      <c r="S10664">
        <v>0</v>
      </c>
      <c r="T10664">
        <v>27.05</v>
      </c>
      <c r="U10664">
        <v>0</v>
      </c>
    </row>
    <row r="10665" spans="1:21" x14ac:dyDescent="0.25">
      <c r="A10665" t="s">
        <v>39878</v>
      </c>
      <c r="B10665">
        <v>1</v>
      </c>
      <c r="C10665" t="s">
        <v>79</v>
      </c>
      <c r="D10665" t="s">
        <v>114</v>
      </c>
      <c r="E10665" t="s">
        <v>39879</v>
      </c>
      <c r="F10665" t="s">
        <v>5218</v>
      </c>
      <c r="G10665" t="s">
        <v>71</v>
      </c>
      <c r="H10665" t="s">
        <v>129</v>
      </c>
      <c r="I10665" t="s">
        <v>22</v>
      </c>
      <c r="J10665" t="s">
        <v>141</v>
      </c>
      <c r="K10665" t="s">
        <v>39880</v>
      </c>
      <c r="L10665" t="s">
        <v>39881</v>
      </c>
      <c r="M10665">
        <v>2.2722222219999999</v>
      </c>
      <c r="N10665">
        <v>0</v>
      </c>
      <c r="O10665">
        <v>0</v>
      </c>
      <c r="P10665">
        <v>1</v>
      </c>
      <c r="Q10665">
        <v>48</v>
      </c>
      <c r="R10665">
        <v>0</v>
      </c>
      <c r="S10665">
        <v>0</v>
      </c>
      <c r="T10665">
        <v>2.2722220000000002</v>
      </c>
      <c r="U10665">
        <v>109.066667</v>
      </c>
    </row>
    <row r="10666" spans="1:21" x14ac:dyDescent="0.25">
      <c r="A10666" t="s">
        <v>39882</v>
      </c>
      <c r="B10666">
        <v>1</v>
      </c>
      <c r="C10666" t="s">
        <v>79</v>
      </c>
      <c r="D10666" t="s">
        <v>114</v>
      </c>
      <c r="E10666" t="s">
        <v>39883</v>
      </c>
      <c r="F10666" t="s">
        <v>5012</v>
      </c>
      <c r="G10666" t="s">
        <v>72</v>
      </c>
      <c r="H10666" t="s">
        <v>129</v>
      </c>
      <c r="I10666" t="s">
        <v>22</v>
      </c>
      <c r="J10666" t="s">
        <v>141</v>
      </c>
      <c r="K10666" t="s">
        <v>39884</v>
      </c>
      <c r="L10666" t="s">
        <v>39885</v>
      </c>
      <c r="M10666">
        <v>1.467777777</v>
      </c>
      <c r="N10666">
        <v>0</v>
      </c>
      <c r="O10666">
        <v>0</v>
      </c>
      <c r="P10666">
        <v>1</v>
      </c>
      <c r="Q10666">
        <v>29</v>
      </c>
      <c r="R10666">
        <v>0</v>
      </c>
      <c r="S10666">
        <v>0</v>
      </c>
      <c r="T10666">
        <v>1.467778</v>
      </c>
      <c r="U10666">
        <v>42.565556000000001</v>
      </c>
    </row>
    <row r="10667" spans="1:21" x14ac:dyDescent="0.25">
      <c r="A10667" t="s">
        <v>39886</v>
      </c>
      <c r="B10667">
        <v>1</v>
      </c>
      <c r="C10667" t="s">
        <v>79</v>
      </c>
      <c r="D10667" t="s">
        <v>114</v>
      </c>
      <c r="E10667" t="s">
        <v>39887</v>
      </c>
      <c r="F10667" t="s">
        <v>5626</v>
      </c>
      <c r="G10667" t="s">
        <v>71</v>
      </c>
      <c r="H10667" t="s">
        <v>129</v>
      </c>
      <c r="I10667" t="s">
        <v>22</v>
      </c>
      <c r="J10667" t="s">
        <v>141</v>
      </c>
      <c r="K10667" t="s">
        <v>39888</v>
      </c>
      <c r="L10667" t="s">
        <v>39889</v>
      </c>
      <c r="M10667">
        <v>0.837777777</v>
      </c>
      <c r="N10667">
        <v>0</v>
      </c>
      <c r="O10667">
        <v>0</v>
      </c>
      <c r="P10667">
        <v>0</v>
      </c>
      <c r="Q10667">
        <v>7</v>
      </c>
      <c r="R10667">
        <v>0</v>
      </c>
      <c r="S10667">
        <v>0</v>
      </c>
      <c r="T10667">
        <v>0</v>
      </c>
      <c r="U10667">
        <v>5.8644439999999998</v>
      </c>
    </row>
    <row r="10668" spans="1:21" x14ac:dyDescent="0.25">
      <c r="A10668" t="s">
        <v>39890</v>
      </c>
      <c r="B10668">
        <v>1</v>
      </c>
      <c r="C10668" t="s">
        <v>78</v>
      </c>
      <c r="D10668" t="s">
        <v>92</v>
      </c>
      <c r="E10668" t="s">
        <v>39891</v>
      </c>
      <c r="F10668" t="s">
        <v>4991</v>
      </c>
      <c r="G10668" t="s">
        <v>71</v>
      </c>
      <c r="H10668" t="s">
        <v>129</v>
      </c>
      <c r="I10668" t="s">
        <v>22</v>
      </c>
      <c r="J10668" t="s">
        <v>141</v>
      </c>
      <c r="K10668" t="s">
        <v>39892</v>
      </c>
      <c r="L10668" t="s">
        <v>39893</v>
      </c>
      <c r="M10668">
        <v>1.176388888</v>
      </c>
      <c r="N10668">
        <v>0</v>
      </c>
      <c r="O10668">
        <v>1</v>
      </c>
      <c r="P10668">
        <v>0</v>
      </c>
      <c r="Q10668">
        <v>0</v>
      </c>
      <c r="R10668">
        <v>0</v>
      </c>
      <c r="S10668">
        <v>1.1763889999999999</v>
      </c>
      <c r="T10668">
        <v>0</v>
      </c>
      <c r="U10668">
        <v>0</v>
      </c>
    </row>
    <row r="10669" spans="1:21" x14ac:dyDescent="0.25">
      <c r="A10669" t="s">
        <v>39894</v>
      </c>
      <c r="B10669">
        <v>1</v>
      </c>
      <c r="C10669" t="s">
        <v>79</v>
      </c>
      <c r="D10669" t="s">
        <v>116</v>
      </c>
      <c r="E10669" t="s">
        <v>39895</v>
      </c>
      <c r="F10669" t="s">
        <v>5029</v>
      </c>
      <c r="G10669" t="s">
        <v>71</v>
      </c>
      <c r="H10669" t="s">
        <v>129</v>
      </c>
      <c r="I10669" t="s">
        <v>22</v>
      </c>
      <c r="J10669" t="s">
        <v>141</v>
      </c>
      <c r="K10669" t="s">
        <v>39896</v>
      </c>
      <c r="L10669" t="s">
        <v>39897</v>
      </c>
      <c r="M10669">
        <v>3.1669444439999999</v>
      </c>
      <c r="N10669">
        <v>0</v>
      </c>
      <c r="O10669">
        <v>0</v>
      </c>
      <c r="P10669">
        <v>0</v>
      </c>
      <c r="Q10669">
        <v>18</v>
      </c>
      <c r="R10669">
        <v>0</v>
      </c>
      <c r="S10669">
        <v>0</v>
      </c>
      <c r="T10669">
        <v>0</v>
      </c>
      <c r="U10669">
        <v>57.005000000000003</v>
      </c>
    </row>
    <row r="10670" spans="1:21" x14ac:dyDescent="0.25">
      <c r="A10670" t="s">
        <v>39898</v>
      </c>
      <c r="B10670">
        <v>1</v>
      </c>
      <c r="C10670" t="s">
        <v>79</v>
      </c>
      <c r="D10670" t="s">
        <v>116</v>
      </c>
      <c r="E10670" t="s">
        <v>39899</v>
      </c>
      <c r="F10670" t="s">
        <v>140</v>
      </c>
      <c r="G10670" t="s">
        <v>72</v>
      </c>
      <c r="H10670" t="s">
        <v>129</v>
      </c>
      <c r="I10670" t="s">
        <v>22</v>
      </c>
      <c r="J10670" t="s">
        <v>141</v>
      </c>
      <c r="K10670" t="s">
        <v>39900</v>
      </c>
      <c r="L10670" t="s">
        <v>39901</v>
      </c>
      <c r="M10670">
        <v>2.7013888879999999</v>
      </c>
      <c r="N10670">
        <v>0</v>
      </c>
      <c r="O10670">
        <v>0</v>
      </c>
      <c r="P10670">
        <v>1</v>
      </c>
      <c r="Q10670">
        <v>135</v>
      </c>
      <c r="R10670">
        <v>0</v>
      </c>
      <c r="S10670">
        <v>0</v>
      </c>
      <c r="T10670">
        <v>2.7013889999999998</v>
      </c>
      <c r="U10670">
        <v>364.6875</v>
      </c>
    </row>
    <row r="10671" spans="1:21" x14ac:dyDescent="0.25">
      <c r="A10671" t="s">
        <v>39902</v>
      </c>
      <c r="B10671">
        <v>1</v>
      </c>
      <c r="C10671" t="s">
        <v>79</v>
      </c>
      <c r="D10671" t="s">
        <v>116</v>
      </c>
      <c r="E10671" t="s">
        <v>39903</v>
      </c>
      <c r="F10671" t="s">
        <v>4991</v>
      </c>
      <c r="G10671" t="s">
        <v>71</v>
      </c>
      <c r="H10671" t="s">
        <v>129</v>
      </c>
      <c r="I10671" t="s">
        <v>22</v>
      </c>
      <c r="J10671" t="s">
        <v>141</v>
      </c>
      <c r="K10671" t="s">
        <v>39904</v>
      </c>
      <c r="L10671" t="s">
        <v>39905</v>
      </c>
      <c r="M10671">
        <v>0.94777777699999999</v>
      </c>
      <c r="N10671">
        <v>0</v>
      </c>
      <c r="O10671">
        <v>0</v>
      </c>
      <c r="P10671">
        <v>0</v>
      </c>
      <c r="Q10671">
        <v>1</v>
      </c>
      <c r="R10671">
        <v>0</v>
      </c>
      <c r="S10671">
        <v>0</v>
      </c>
      <c r="T10671">
        <v>0</v>
      </c>
      <c r="U10671">
        <v>0.94777800000000001</v>
      </c>
    </row>
    <row r="10672" spans="1:21" x14ac:dyDescent="0.25">
      <c r="A10672" t="s">
        <v>39906</v>
      </c>
      <c r="B10672">
        <v>1</v>
      </c>
      <c r="C10672" t="s">
        <v>79</v>
      </c>
      <c r="D10672" t="s">
        <v>116</v>
      </c>
      <c r="E10672" t="s">
        <v>39907</v>
      </c>
      <c r="F10672" t="s">
        <v>4986</v>
      </c>
      <c r="G10672" t="s">
        <v>71</v>
      </c>
      <c r="H10672" t="s">
        <v>129</v>
      </c>
      <c r="I10672" t="s">
        <v>22</v>
      </c>
      <c r="J10672" t="s">
        <v>141</v>
      </c>
      <c r="K10672" t="s">
        <v>39908</v>
      </c>
      <c r="L10672" t="s">
        <v>39909</v>
      </c>
      <c r="M10672">
        <v>0.90333333299999996</v>
      </c>
      <c r="N10672">
        <v>0</v>
      </c>
      <c r="O10672">
        <v>0</v>
      </c>
      <c r="P10672">
        <v>0</v>
      </c>
      <c r="Q10672">
        <v>24</v>
      </c>
      <c r="R10672">
        <v>0</v>
      </c>
      <c r="S10672">
        <v>0</v>
      </c>
      <c r="T10672">
        <v>0</v>
      </c>
      <c r="U10672">
        <v>21.68</v>
      </c>
    </row>
    <row r="10673" spans="1:21" x14ac:dyDescent="0.25">
      <c r="A10673" t="s">
        <v>39910</v>
      </c>
      <c r="B10673">
        <v>1</v>
      </c>
      <c r="C10673" t="s">
        <v>79</v>
      </c>
      <c r="D10673" t="s">
        <v>116</v>
      </c>
      <c r="E10673" t="s">
        <v>39911</v>
      </c>
      <c r="F10673" t="s">
        <v>5470</v>
      </c>
      <c r="G10673" t="s">
        <v>71</v>
      </c>
      <c r="H10673" t="s">
        <v>129</v>
      </c>
      <c r="I10673" t="s">
        <v>22</v>
      </c>
      <c r="J10673" t="s">
        <v>141</v>
      </c>
      <c r="K10673" t="s">
        <v>39912</v>
      </c>
      <c r="L10673" t="s">
        <v>39913</v>
      </c>
      <c r="M10673">
        <v>1.659166666</v>
      </c>
      <c r="N10673">
        <v>0</v>
      </c>
      <c r="O10673">
        <v>0</v>
      </c>
      <c r="P10673">
        <v>1</v>
      </c>
      <c r="Q10673">
        <v>46</v>
      </c>
      <c r="R10673">
        <v>0</v>
      </c>
      <c r="S10673">
        <v>0</v>
      </c>
      <c r="T10673">
        <v>1.6591670000000001</v>
      </c>
      <c r="U10673">
        <v>76.321667000000005</v>
      </c>
    </row>
    <row r="10674" spans="1:21" x14ac:dyDescent="0.25">
      <c r="A10674" t="s">
        <v>39914</v>
      </c>
      <c r="B10674">
        <v>1</v>
      </c>
      <c r="C10674" t="s">
        <v>78</v>
      </c>
      <c r="D10674" t="s">
        <v>89</v>
      </c>
      <c r="E10674" t="s">
        <v>39915</v>
      </c>
      <c r="F10674" t="s">
        <v>4991</v>
      </c>
      <c r="G10674" t="s">
        <v>71</v>
      </c>
      <c r="H10674" t="s">
        <v>129</v>
      </c>
      <c r="I10674" t="s">
        <v>22</v>
      </c>
      <c r="J10674" t="s">
        <v>141</v>
      </c>
      <c r="K10674" t="s">
        <v>39916</v>
      </c>
      <c r="L10674" t="s">
        <v>39917</v>
      </c>
      <c r="M10674">
        <v>2.7863888879999998</v>
      </c>
      <c r="N10674">
        <v>0</v>
      </c>
      <c r="O10674">
        <v>0</v>
      </c>
      <c r="P10674">
        <v>0</v>
      </c>
      <c r="Q10674">
        <v>1</v>
      </c>
      <c r="R10674">
        <v>0</v>
      </c>
      <c r="S10674">
        <v>0</v>
      </c>
      <c r="T10674">
        <v>0</v>
      </c>
      <c r="U10674">
        <v>2.7863889999999998</v>
      </c>
    </row>
    <row r="10675" spans="1:21" x14ac:dyDescent="0.25">
      <c r="A10675" t="s">
        <v>39918</v>
      </c>
      <c r="B10675">
        <v>1</v>
      </c>
      <c r="C10675" t="s">
        <v>78</v>
      </c>
      <c r="D10675" t="s">
        <v>89</v>
      </c>
      <c r="E10675" t="s">
        <v>39919</v>
      </c>
      <c r="F10675" t="s">
        <v>4991</v>
      </c>
      <c r="G10675" t="s">
        <v>71</v>
      </c>
      <c r="H10675" t="s">
        <v>129</v>
      </c>
      <c r="I10675" t="s">
        <v>22</v>
      </c>
      <c r="J10675" t="s">
        <v>141</v>
      </c>
      <c r="K10675" t="s">
        <v>39920</v>
      </c>
      <c r="L10675" t="s">
        <v>39921</v>
      </c>
      <c r="M10675">
        <v>5.3686111109999999</v>
      </c>
      <c r="N10675">
        <v>0</v>
      </c>
      <c r="O10675">
        <v>0</v>
      </c>
      <c r="P10675">
        <v>0</v>
      </c>
      <c r="Q10675">
        <v>2</v>
      </c>
      <c r="R10675">
        <v>0</v>
      </c>
      <c r="S10675">
        <v>0</v>
      </c>
      <c r="T10675">
        <v>0</v>
      </c>
      <c r="U10675">
        <v>10.737221999999999</v>
      </c>
    </row>
    <row r="10676" spans="1:21" x14ac:dyDescent="0.25">
      <c r="A10676" t="s">
        <v>39922</v>
      </c>
      <c r="B10676">
        <v>1</v>
      </c>
      <c r="C10676" t="s">
        <v>78</v>
      </c>
      <c r="D10676" t="s">
        <v>91</v>
      </c>
      <c r="E10676" t="s">
        <v>39923</v>
      </c>
      <c r="F10676" t="s">
        <v>5012</v>
      </c>
      <c r="G10676" t="s">
        <v>72</v>
      </c>
      <c r="H10676" t="s">
        <v>129</v>
      </c>
      <c r="I10676" t="s">
        <v>22</v>
      </c>
      <c r="J10676" t="s">
        <v>141</v>
      </c>
      <c r="K10676" t="s">
        <v>39924</v>
      </c>
      <c r="L10676" t="s">
        <v>39925</v>
      </c>
      <c r="M10676">
        <v>2.2119444439999998</v>
      </c>
      <c r="N10676">
        <v>0</v>
      </c>
      <c r="O10676">
        <v>0</v>
      </c>
      <c r="P10676">
        <v>1</v>
      </c>
      <c r="Q10676">
        <v>86</v>
      </c>
      <c r="R10676">
        <v>0</v>
      </c>
      <c r="S10676">
        <v>0</v>
      </c>
      <c r="T10676">
        <v>2.2119439999999999</v>
      </c>
      <c r="U10676">
        <v>190.22722200000001</v>
      </c>
    </row>
    <row r="10677" spans="1:21" x14ac:dyDescent="0.25">
      <c r="A10677" t="s">
        <v>39926</v>
      </c>
      <c r="B10677">
        <v>1</v>
      </c>
      <c r="C10677" t="s">
        <v>79</v>
      </c>
      <c r="D10677" t="s">
        <v>115</v>
      </c>
      <c r="E10677" t="s">
        <v>39927</v>
      </c>
      <c r="F10677" t="s">
        <v>5012</v>
      </c>
      <c r="G10677" t="s">
        <v>72</v>
      </c>
      <c r="H10677" t="s">
        <v>129</v>
      </c>
      <c r="I10677" t="s">
        <v>22</v>
      </c>
      <c r="J10677" t="s">
        <v>141</v>
      </c>
      <c r="K10677" t="s">
        <v>39928</v>
      </c>
      <c r="L10677" t="s">
        <v>39929</v>
      </c>
      <c r="M10677">
        <v>4.8005555549999999</v>
      </c>
      <c r="N10677">
        <v>0</v>
      </c>
      <c r="O10677">
        <v>0</v>
      </c>
      <c r="P10677">
        <v>1</v>
      </c>
      <c r="Q10677">
        <v>74</v>
      </c>
      <c r="R10677">
        <v>0</v>
      </c>
      <c r="S10677">
        <v>0</v>
      </c>
      <c r="T10677">
        <v>4.8005560000000003</v>
      </c>
      <c r="U10677">
        <v>355.24111099999999</v>
      </c>
    </row>
    <row r="10678" spans="1:21" x14ac:dyDescent="0.25">
      <c r="A10678" t="s">
        <v>39930</v>
      </c>
      <c r="B10678">
        <v>1</v>
      </c>
      <c r="C10678" t="s">
        <v>78</v>
      </c>
      <c r="D10678" t="s">
        <v>737</v>
      </c>
      <c r="E10678" t="s">
        <v>39931</v>
      </c>
      <c r="F10678" t="s">
        <v>4991</v>
      </c>
      <c r="G10678" t="s">
        <v>71</v>
      </c>
      <c r="H10678" t="s">
        <v>129</v>
      </c>
      <c r="I10678" t="s">
        <v>22</v>
      </c>
      <c r="J10678" t="s">
        <v>141</v>
      </c>
      <c r="K10678" t="s">
        <v>39932</v>
      </c>
      <c r="L10678" t="s">
        <v>39933</v>
      </c>
      <c r="M10678">
        <v>1.578888888</v>
      </c>
      <c r="N10678">
        <v>0</v>
      </c>
      <c r="O10678">
        <v>5</v>
      </c>
      <c r="P10678">
        <v>0</v>
      </c>
      <c r="Q10678">
        <v>0</v>
      </c>
      <c r="R10678">
        <v>0</v>
      </c>
      <c r="S10678">
        <v>7.894444</v>
      </c>
      <c r="T10678">
        <v>0</v>
      </c>
      <c r="U10678">
        <v>0</v>
      </c>
    </row>
    <row r="10679" spans="1:21" x14ac:dyDescent="0.25">
      <c r="A10679" t="s">
        <v>39934</v>
      </c>
      <c r="B10679">
        <v>1</v>
      </c>
      <c r="C10679" t="s">
        <v>78</v>
      </c>
      <c r="D10679" t="s">
        <v>737</v>
      </c>
      <c r="E10679" t="s">
        <v>39935</v>
      </c>
      <c r="F10679" t="s">
        <v>4986</v>
      </c>
      <c r="G10679" t="s">
        <v>71</v>
      </c>
      <c r="H10679" t="s">
        <v>129</v>
      </c>
      <c r="I10679" t="s">
        <v>22</v>
      </c>
      <c r="J10679" t="s">
        <v>141</v>
      </c>
      <c r="K10679" t="s">
        <v>39936</v>
      </c>
      <c r="L10679" t="s">
        <v>39937</v>
      </c>
      <c r="M10679">
        <v>1.8688888880000001</v>
      </c>
      <c r="N10679">
        <v>0</v>
      </c>
      <c r="O10679">
        <v>263</v>
      </c>
      <c r="P10679">
        <v>0</v>
      </c>
      <c r="Q10679">
        <v>0</v>
      </c>
      <c r="R10679">
        <v>0</v>
      </c>
      <c r="S10679">
        <v>491.51777800000002</v>
      </c>
      <c r="T10679">
        <v>0</v>
      </c>
      <c r="U10679">
        <v>0</v>
      </c>
    </row>
    <row r="10680" spans="1:21" x14ac:dyDescent="0.25">
      <c r="A10680" t="s">
        <v>39938</v>
      </c>
      <c r="B10680">
        <v>1</v>
      </c>
      <c r="C10680" t="s">
        <v>78</v>
      </c>
      <c r="D10680" t="s">
        <v>108</v>
      </c>
      <c r="E10680" t="s">
        <v>39939</v>
      </c>
      <c r="F10680" t="s">
        <v>128</v>
      </c>
      <c r="G10680" t="s">
        <v>71</v>
      </c>
      <c r="H10680" t="s">
        <v>129</v>
      </c>
      <c r="I10680" t="s">
        <v>22</v>
      </c>
      <c r="J10680" t="s">
        <v>130</v>
      </c>
      <c r="K10680" t="s">
        <v>39940</v>
      </c>
      <c r="L10680" t="s">
        <v>39941</v>
      </c>
      <c r="M10680">
        <v>4.5316666659999996</v>
      </c>
      <c r="N10680">
        <v>0</v>
      </c>
      <c r="O10680">
        <v>0</v>
      </c>
      <c r="P10680">
        <v>1</v>
      </c>
      <c r="Q10680">
        <v>35</v>
      </c>
      <c r="R10680">
        <v>0</v>
      </c>
      <c r="S10680">
        <v>0</v>
      </c>
      <c r="T10680">
        <v>4.5316669999999997</v>
      </c>
      <c r="U10680">
        <v>158.60833299999999</v>
      </c>
    </row>
    <row r="10681" spans="1:21" x14ac:dyDescent="0.25">
      <c r="A10681" t="s">
        <v>39942</v>
      </c>
      <c r="B10681">
        <v>1</v>
      </c>
      <c r="C10681" t="s">
        <v>79</v>
      </c>
      <c r="D10681" t="s">
        <v>119</v>
      </c>
      <c r="E10681" t="s">
        <v>39943</v>
      </c>
      <c r="F10681" t="s">
        <v>4991</v>
      </c>
      <c r="G10681" t="s">
        <v>71</v>
      </c>
      <c r="H10681" t="s">
        <v>129</v>
      </c>
      <c r="I10681" t="s">
        <v>22</v>
      </c>
      <c r="J10681" t="s">
        <v>141</v>
      </c>
      <c r="K10681" t="s">
        <v>39944</v>
      </c>
      <c r="L10681" t="s">
        <v>39945</v>
      </c>
      <c r="M10681">
        <v>0.78472222199999997</v>
      </c>
      <c r="N10681">
        <v>0</v>
      </c>
      <c r="O10681">
        <v>4</v>
      </c>
      <c r="P10681">
        <v>0</v>
      </c>
      <c r="Q10681">
        <v>0</v>
      </c>
      <c r="R10681">
        <v>0</v>
      </c>
      <c r="S10681">
        <v>3.1388889999999998</v>
      </c>
      <c r="T10681">
        <v>0</v>
      </c>
      <c r="U10681">
        <v>0</v>
      </c>
    </row>
    <row r="10682" spans="1:21" x14ac:dyDescent="0.25">
      <c r="A10682" t="s">
        <v>39946</v>
      </c>
      <c r="B10682">
        <v>1</v>
      </c>
      <c r="C10682" t="s">
        <v>78</v>
      </c>
      <c r="D10682" t="s">
        <v>95</v>
      </c>
      <c r="E10682" t="s">
        <v>39947</v>
      </c>
      <c r="F10682" t="s">
        <v>5417</v>
      </c>
      <c r="G10682" t="s">
        <v>71</v>
      </c>
      <c r="H10682" t="s">
        <v>129</v>
      </c>
      <c r="I10682" t="s">
        <v>22</v>
      </c>
      <c r="J10682" t="s">
        <v>141</v>
      </c>
      <c r="K10682" t="s">
        <v>39948</v>
      </c>
      <c r="L10682" t="s">
        <v>39949</v>
      </c>
      <c r="M10682">
        <v>2.1269444439999998</v>
      </c>
      <c r="N10682">
        <v>0</v>
      </c>
      <c r="O10682">
        <v>1</v>
      </c>
      <c r="P10682">
        <v>0</v>
      </c>
      <c r="Q10682">
        <v>0</v>
      </c>
      <c r="R10682">
        <v>0</v>
      </c>
      <c r="S10682">
        <v>2.1269439999999999</v>
      </c>
      <c r="T10682">
        <v>0</v>
      </c>
      <c r="U10682">
        <v>0</v>
      </c>
    </row>
    <row r="10683" spans="1:21" x14ac:dyDescent="0.25">
      <c r="A10683" t="s">
        <v>39950</v>
      </c>
      <c r="B10683">
        <v>1</v>
      </c>
      <c r="C10683" t="s">
        <v>78</v>
      </c>
      <c r="D10683" t="s">
        <v>102</v>
      </c>
      <c r="E10683" t="s">
        <v>39951</v>
      </c>
      <c r="F10683" t="s">
        <v>4991</v>
      </c>
      <c r="G10683" t="s">
        <v>71</v>
      </c>
      <c r="H10683" t="s">
        <v>129</v>
      </c>
      <c r="I10683" t="s">
        <v>22</v>
      </c>
      <c r="J10683" t="s">
        <v>141</v>
      </c>
      <c r="K10683" t="s">
        <v>39952</v>
      </c>
      <c r="L10683" t="s">
        <v>39953</v>
      </c>
      <c r="M10683">
        <v>1.5963888879999999</v>
      </c>
      <c r="N10683">
        <v>0</v>
      </c>
      <c r="O10683">
        <v>0</v>
      </c>
      <c r="P10683">
        <v>0</v>
      </c>
      <c r="Q10683">
        <v>1</v>
      </c>
      <c r="R10683">
        <v>0</v>
      </c>
      <c r="S10683">
        <v>0</v>
      </c>
      <c r="T10683">
        <v>0</v>
      </c>
      <c r="U10683">
        <v>1.5963890000000001</v>
      </c>
    </row>
    <row r="10684" spans="1:21" x14ac:dyDescent="0.25">
      <c r="A10684" t="s">
        <v>39954</v>
      </c>
      <c r="B10684">
        <v>1</v>
      </c>
      <c r="C10684" t="s">
        <v>79</v>
      </c>
      <c r="D10684" t="s">
        <v>117</v>
      </c>
      <c r="E10684" t="s">
        <v>39955</v>
      </c>
      <c r="F10684" t="s">
        <v>5012</v>
      </c>
      <c r="G10684" t="s">
        <v>72</v>
      </c>
      <c r="H10684" t="s">
        <v>129</v>
      </c>
      <c r="I10684" t="s">
        <v>22</v>
      </c>
      <c r="J10684" t="s">
        <v>141</v>
      </c>
      <c r="K10684" t="s">
        <v>39956</v>
      </c>
      <c r="L10684" t="s">
        <v>39957</v>
      </c>
      <c r="M10684">
        <v>0.98611111100000004</v>
      </c>
      <c r="N10684">
        <v>0</v>
      </c>
      <c r="O10684">
        <v>0</v>
      </c>
      <c r="P10684">
        <v>1</v>
      </c>
      <c r="Q10684">
        <v>123</v>
      </c>
      <c r="R10684">
        <v>0</v>
      </c>
      <c r="S10684">
        <v>0</v>
      </c>
      <c r="T10684">
        <v>0.98611099999999996</v>
      </c>
      <c r="U10684">
        <v>121.291667</v>
      </c>
    </row>
    <row r="10685" spans="1:21" x14ac:dyDescent="0.25">
      <c r="A10685" t="s">
        <v>39958</v>
      </c>
      <c r="B10685">
        <v>1</v>
      </c>
      <c r="C10685" t="s">
        <v>79</v>
      </c>
      <c r="D10685" t="s">
        <v>117</v>
      </c>
      <c r="E10685" t="s">
        <v>11039</v>
      </c>
      <c r="F10685" t="s">
        <v>39959</v>
      </c>
      <c r="G10685" t="s">
        <v>71</v>
      </c>
      <c r="H10685" t="s">
        <v>129</v>
      </c>
      <c r="I10685" t="s">
        <v>22</v>
      </c>
      <c r="J10685" t="s">
        <v>141</v>
      </c>
      <c r="K10685" t="s">
        <v>39960</v>
      </c>
      <c r="L10685" t="s">
        <v>39961</v>
      </c>
      <c r="M10685">
        <v>1.31</v>
      </c>
      <c r="N10685">
        <v>0</v>
      </c>
      <c r="O10685">
        <v>0</v>
      </c>
      <c r="P10685">
        <v>0</v>
      </c>
      <c r="Q10685">
        <v>76</v>
      </c>
      <c r="R10685">
        <v>0</v>
      </c>
      <c r="S10685">
        <v>0</v>
      </c>
      <c r="T10685">
        <v>0</v>
      </c>
      <c r="U10685">
        <v>99.56</v>
      </c>
    </row>
    <row r="10686" spans="1:21" x14ac:dyDescent="0.25">
      <c r="A10686" t="s">
        <v>39962</v>
      </c>
      <c r="B10686">
        <v>1</v>
      </c>
      <c r="C10686" t="s">
        <v>79</v>
      </c>
      <c r="D10686" t="s">
        <v>117</v>
      </c>
      <c r="E10686" t="s">
        <v>39955</v>
      </c>
      <c r="F10686" t="s">
        <v>5012</v>
      </c>
      <c r="G10686" t="s">
        <v>72</v>
      </c>
      <c r="H10686" t="s">
        <v>129</v>
      </c>
      <c r="I10686" t="s">
        <v>22</v>
      </c>
      <c r="J10686" t="s">
        <v>141</v>
      </c>
      <c r="K10686" t="s">
        <v>39963</v>
      </c>
      <c r="L10686" t="s">
        <v>39964</v>
      </c>
      <c r="M10686">
        <v>0.94750000000000001</v>
      </c>
      <c r="N10686">
        <v>0</v>
      </c>
      <c r="O10686">
        <v>0</v>
      </c>
      <c r="P10686">
        <v>1</v>
      </c>
      <c r="Q10686">
        <v>214</v>
      </c>
      <c r="R10686">
        <v>0</v>
      </c>
      <c r="S10686">
        <v>0</v>
      </c>
      <c r="T10686">
        <v>0.94750000000000001</v>
      </c>
      <c r="U10686">
        <v>202.76499999999999</v>
      </c>
    </row>
    <row r="10687" spans="1:21" x14ac:dyDescent="0.25">
      <c r="A10687" t="s">
        <v>39965</v>
      </c>
      <c r="B10687">
        <v>1</v>
      </c>
      <c r="C10687" t="s">
        <v>79</v>
      </c>
      <c r="D10687" t="s">
        <v>122</v>
      </c>
      <c r="E10687" t="s">
        <v>39966</v>
      </c>
      <c r="F10687" t="s">
        <v>140</v>
      </c>
      <c r="G10687" t="s">
        <v>72</v>
      </c>
      <c r="H10687" t="s">
        <v>129</v>
      </c>
      <c r="I10687" t="s">
        <v>22</v>
      </c>
      <c r="J10687" t="s">
        <v>141</v>
      </c>
      <c r="K10687" t="s">
        <v>39967</v>
      </c>
      <c r="L10687" t="s">
        <v>39968</v>
      </c>
      <c r="M10687">
        <v>0.42694444399999998</v>
      </c>
      <c r="N10687">
        <v>0</v>
      </c>
      <c r="O10687">
        <v>0</v>
      </c>
      <c r="P10687">
        <v>13</v>
      </c>
      <c r="Q10687">
        <v>314</v>
      </c>
      <c r="R10687">
        <v>0</v>
      </c>
      <c r="S10687">
        <v>0</v>
      </c>
      <c r="T10687">
        <v>5.5502779999999996</v>
      </c>
      <c r="U10687">
        <v>134.06055499999999</v>
      </c>
    </row>
    <row r="10688" spans="1:21" x14ac:dyDescent="0.25">
      <c r="A10688" t="s">
        <v>39969</v>
      </c>
      <c r="B10688">
        <v>1</v>
      </c>
      <c r="C10688" t="s">
        <v>78</v>
      </c>
      <c r="D10688" t="s">
        <v>92</v>
      </c>
      <c r="E10688" t="s">
        <v>39970</v>
      </c>
      <c r="F10688" t="s">
        <v>5748</v>
      </c>
      <c r="G10688" t="s">
        <v>71</v>
      </c>
      <c r="H10688" t="s">
        <v>129</v>
      </c>
      <c r="I10688" t="s">
        <v>22</v>
      </c>
      <c r="J10688" t="s">
        <v>141</v>
      </c>
      <c r="K10688" t="s">
        <v>39971</v>
      </c>
      <c r="L10688" t="s">
        <v>39972</v>
      </c>
      <c r="M10688">
        <v>0.242777777</v>
      </c>
      <c r="N10688">
        <v>0</v>
      </c>
      <c r="O10688">
        <v>0</v>
      </c>
      <c r="P10688">
        <v>0</v>
      </c>
      <c r="Q10688">
        <v>13</v>
      </c>
      <c r="R10688">
        <v>0</v>
      </c>
      <c r="S10688">
        <v>0</v>
      </c>
      <c r="T10688">
        <v>0</v>
      </c>
      <c r="U10688">
        <v>3.1561110000000001</v>
      </c>
    </row>
    <row r="10689" spans="1:21" x14ac:dyDescent="0.25">
      <c r="A10689" t="s">
        <v>39973</v>
      </c>
      <c r="B10689">
        <v>1</v>
      </c>
      <c r="C10689" t="s">
        <v>78</v>
      </c>
      <c r="D10689" t="s">
        <v>103</v>
      </c>
      <c r="E10689" t="s">
        <v>39974</v>
      </c>
      <c r="F10689" t="s">
        <v>4991</v>
      </c>
      <c r="G10689" t="s">
        <v>71</v>
      </c>
      <c r="H10689" t="s">
        <v>129</v>
      </c>
      <c r="I10689" t="s">
        <v>22</v>
      </c>
      <c r="J10689" t="s">
        <v>141</v>
      </c>
      <c r="K10689" t="s">
        <v>39975</v>
      </c>
      <c r="L10689" t="s">
        <v>39976</v>
      </c>
      <c r="M10689">
        <v>9.7269444440000008</v>
      </c>
      <c r="N10689">
        <v>0</v>
      </c>
      <c r="O10689">
        <v>0</v>
      </c>
      <c r="P10689">
        <v>0</v>
      </c>
      <c r="Q10689">
        <v>1</v>
      </c>
      <c r="R10689">
        <v>0</v>
      </c>
      <c r="S10689">
        <v>0</v>
      </c>
      <c r="T10689">
        <v>0</v>
      </c>
      <c r="U10689">
        <v>9.7269439999999996</v>
      </c>
    </row>
    <row r="10690" spans="1:21" x14ac:dyDescent="0.25">
      <c r="A10690" t="s">
        <v>39977</v>
      </c>
      <c r="B10690">
        <v>1</v>
      </c>
      <c r="C10690" t="s">
        <v>78</v>
      </c>
      <c r="D10690" t="s">
        <v>103</v>
      </c>
      <c r="E10690" t="s">
        <v>39978</v>
      </c>
      <c r="F10690" t="s">
        <v>4996</v>
      </c>
      <c r="G10690" t="s">
        <v>71</v>
      </c>
      <c r="H10690" t="s">
        <v>129</v>
      </c>
      <c r="I10690" t="s">
        <v>22</v>
      </c>
      <c r="J10690" t="s">
        <v>141</v>
      </c>
      <c r="K10690" t="s">
        <v>39979</v>
      </c>
      <c r="L10690" t="s">
        <v>39980</v>
      </c>
      <c r="M10690">
        <v>3.486111111</v>
      </c>
      <c r="N10690">
        <v>0</v>
      </c>
      <c r="O10690">
        <v>0</v>
      </c>
      <c r="P10690">
        <v>0</v>
      </c>
      <c r="Q10690">
        <v>1</v>
      </c>
      <c r="R10690">
        <v>0</v>
      </c>
      <c r="S10690">
        <v>0</v>
      </c>
      <c r="T10690">
        <v>0</v>
      </c>
      <c r="U10690">
        <v>3.4861110000000002</v>
      </c>
    </row>
    <row r="10691" spans="1:21" x14ac:dyDescent="0.25">
      <c r="A10691" t="s">
        <v>39981</v>
      </c>
      <c r="B10691">
        <v>1</v>
      </c>
      <c r="C10691" t="s">
        <v>78</v>
      </c>
      <c r="D10691" t="s">
        <v>103</v>
      </c>
      <c r="E10691" t="s">
        <v>11071</v>
      </c>
      <c r="F10691" t="s">
        <v>140</v>
      </c>
      <c r="G10691" t="s">
        <v>72</v>
      </c>
      <c r="H10691" t="s">
        <v>129</v>
      </c>
      <c r="I10691" t="s">
        <v>22</v>
      </c>
      <c r="J10691" t="s">
        <v>141</v>
      </c>
      <c r="K10691" t="s">
        <v>39982</v>
      </c>
      <c r="L10691" t="s">
        <v>39983</v>
      </c>
      <c r="M10691">
        <v>1.121388888</v>
      </c>
      <c r="N10691">
        <v>0</v>
      </c>
      <c r="O10691">
        <v>0</v>
      </c>
      <c r="P10691">
        <v>41</v>
      </c>
      <c r="Q10691">
        <v>404</v>
      </c>
      <c r="R10691">
        <v>0</v>
      </c>
      <c r="S10691">
        <v>0</v>
      </c>
      <c r="T10691">
        <v>45.976944000000003</v>
      </c>
      <c r="U10691">
        <v>453.041111</v>
      </c>
    </row>
    <row r="10692" spans="1:21" x14ac:dyDescent="0.25">
      <c r="A10692" t="s">
        <v>39984</v>
      </c>
      <c r="B10692">
        <v>1</v>
      </c>
      <c r="C10692" t="s">
        <v>78</v>
      </c>
      <c r="D10692" t="s">
        <v>103</v>
      </c>
      <c r="E10692" t="s">
        <v>11010</v>
      </c>
      <c r="F10692" t="s">
        <v>140</v>
      </c>
      <c r="G10692" t="s">
        <v>72</v>
      </c>
      <c r="H10692" t="s">
        <v>129</v>
      </c>
      <c r="I10692" t="s">
        <v>22</v>
      </c>
      <c r="J10692" t="s">
        <v>141</v>
      </c>
      <c r="K10692" t="s">
        <v>39985</v>
      </c>
      <c r="L10692" t="s">
        <v>39986</v>
      </c>
      <c r="M10692">
        <v>4.5824999999999996</v>
      </c>
      <c r="N10692">
        <v>0</v>
      </c>
      <c r="O10692">
        <v>0</v>
      </c>
      <c r="P10692">
        <v>6</v>
      </c>
      <c r="Q10692">
        <v>92</v>
      </c>
      <c r="R10692">
        <v>0</v>
      </c>
      <c r="S10692">
        <v>0</v>
      </c>
      <c r="T10692">
        <v>27.495000000000001</v>
      </c>
      <c r="U10692">
        <v>421.59</v>
      </c>
    </row>
    <row r="10693" spans="1:21" x14ac:dyDescent="0.25">
      <c r="A10693" t="s">
        <v>39987</v>
      </c>
      <c r="B10693">
        <v>1</v>
      </c>
      <c r="C10693" t="s">
        <v>79</v>
      </c>
      <c r="D10693" t="s">
        <v>111</v>
      </c>
      <c r="E10693" t="s">
        <v>39988</v>
      </c>
      <c r="F10693" t="s">
        <v>5012</v>
      </c>
      <c r="G10693" t="s">
        <v>72</v>
      </c>
      <c r="H10693" t="s">
        <v>129</v>
      </c>
      <c r="I10693" t="s">
        <v>22</v>
      </c>
      <c r="J10693" t="s">
        <v>141</v>
      </c>
      <c r="K10693" t="s">
        <v>39989</v>
      </c>
      <c r="L10693" t="s">
        <v>39990</v>
      </c>
      <c r="M10693">
        <v>5.0177777770000001</v>
      </c>
      <c r="N10693">
        <v>0</v>
      </c>
      <c r="O10693">
        <v>0</v>
      </c>
      <c r="P10693">
        <v>4</v>
      </c>
      <c r="Q10693">
        <v>37</v>
      </c>
      <c r="R10693">
        <v>0</v>
      </c>
      <c r="S10693">
        <v>0</v>
      </c>
      <c r="T10693">
        <v>20.071110999999998</v>
      </c>
      <c r="U10693">
        <v>185.65777800000001</v>
      </c>
    </row>
    <row r="10694" spans="1:21" x14ac:dyDescent="0.25">
      <c r="A10694" t="s">
        <v>39991</v>
      </c>
      <c r="B10694">
        <v>1</v>
      </c>
      <c r="C10694" t="s">
        <v>78</v>
      </c>
      <c r="D10694" t="s">
        <v>92</v>
      </c>
      <c r="E10694" t="s">
        <v>39992</v>
      </c>
      <c r="F10694" t="s">
        <v>4991</v>
      </c>
      <c r="G10694" t="s">
        <v>71</v>
      </c>
      <c r="H10694" t="s">
        <v>129</v>
      </c>
      <c r="I10694" t="s">
        <v>22</v>
      </c>
      <c r="J10694" t="s">
        <v>141</v>
      </c>
      <c r="K10694" t="s">
        <v>39993</v>
      </c>
      <c r="L10694" t="s">
        <v>39994</v>
      </c>
      <c r="M10694">
        <v>1.2727777769999999</v>
      </c>
      <c r="N10694">
        <v>0</v>
      </c>
      <c r="O10694">
        <v>11</v>
      </c>
      <c r="P10694">
        <v>0</v>
      </c>
      <c r="Q10694">
        <v>0</v>
      </c>
      <c r="R10694">
        <v>0</v>
      </c>
      <c r="S10694">
        <v>14.000556</v>
      </c>
      <c r="T10694">
        <v>0</v>
      </c>
      <c r="U10694">
        <v>0</v>
      </c>
    </row>
    <row r="10695" spans="1:21" x14ac:dyDescent="0.25">
      <c r="A10695" t="s">
        <v>39995</v>
      </c>
      <c r="B10695">
        <v>1</v>
      </c>
      <c r="C10695" t="s">
        <v>78</v>
      </c>
      <c r="D10695" t="s">
        <v>100</v>
      </c>
      <c r="E10695" t="s">
        <v>39996</v>
      </c>
      <c r="F10695" t="s">
        <v>4991</v>
      </c>
      <c r="G10695" t="s">
        <v>71</v>
      </c>
      <c r="H10695" t="s">
        <v>129</v>
      </c>
      <c r="I10695" t="s">
        <v>22</v>
      </c>
      <c r="J10695" t="s">
        <v>141</v>
      </c>
      <c r="K10695" t="s">
        <v>39997</v>
      </c>
      <c r="L10695" t="s">
        <v>39998</v>
      </c>
      <c r="M10695">
        <v>1.128055555</v>
      </c>
      <c r="N10695">
        <v>0</v>
      </c>
      <c r="O10695">
        <v>1</v>
      </c>
      <c r="P10695">
        <v>0</v>
      </c>
      <c r="Q10695">
        <v>0</v>
      </c>
      <c r="R10695">
        <v>0</v>
      </c>
      <c r="S10695">
        <v>1.1280559999999999</v>
      </c>
      <c r="T10695">
        <v>0</v>
      </c>
      <c r="U10695">
        <v>0</v>
      </c>
    </row>
    <row r="10696" spans="1:21" x14ac:dyDescent="0.25">
      <c r="A10696" t="s">
        <v>39999</v>
      </c>
      <c r="B10696">
        <v>1</v>
      </c>
      <c r="C10696" t="s">
        <v>79</v>
      </c>
      <c r="D10696" t="s">
        <v>114</v>
      </c>
      <c r="E10696" t="s">
        <v>40000</v>
      </c>
      <c r="F10696" t="s">
        <v>4991</v>
      </c>
      <c r="G10696" t="s">
        <v>71</v>
      </c>
      <c r="H10696" t="s">
        <v>129</v>
      </c>
      <c r="I10696" t="s">
        <v>22</v>
      </c>
      <c r="J10696" t="s">
        <v>141</v>
      </c>
      <c r="K10696" t="s">
        <v>40001</v>
      </c>
      <c r="L10696" t="s">
        <v>40002</v>
      </c>
      <c r="M10696">
        <v>1.261666666</v>
      </c>
      <c r="N10696">
        <v>0</v>
      </c>
      <c r="O10696">
        <v>0</v>
      </c>
      <c r="P10696">
        <v>0</v>
      </c>
      <c r="Q10696">
        <v>1</v>
      </c>
      <c r="R10696">
        <v>0</v>
      </c>
      <c r="S10696">
        <v>0</v>
      </c>
      <c r="T10696">
        <v>0</v>
      </c>
      <c r="U10696">
        <v>1.2616670000000001</v>
      </c>
    </row>
    <row r="10697" spans="1:21" x14ac:dyDescent="0.25">
      <c r="A10697" t="s">
        <v>40003</v>
      </c>
      <c r="B10697">
        <v>1</v>
      </c>
      <c r="C10697" t="s">
        <v>79</v>
      </c>
      <c r="D10697" t="s">
        <v>114</v>
      </c>
      <c r="E10697" t="s">
        <v>40004</v>
      </c>
      <c r="F10697" t="s">
        <v>5012</v>
      </c>
      <c r="G10697" t="s">
        <v>72</v>
      </c>
      <c r="H10697" t="s">
        <v>129</v>
      </c>
      <c r="I10697" t="s">
        <v>22</v>
      </c>
      <c r="J10697" t="s">
        <v>141</v>
      </c>
      <c r="K10697" t="s">
        <v>40005</v>
      </c>
      <c r="L10697" t="s">
        <v>40006</v>
      </c>
      <c r="M10697">
        <v>0.32055555499999999</v>
      </c>
      <c r="N10697">
        <v>0</v>
      </c>
      <c r="O10697">
        <v>0</v>
      </c>
      <c r="P10697">
        <v>7</v>
      </c>
      <c r="Q10697">
        <v>0</v>
      </c>
      <c r="R10697">
        <v>0</v>
      </c>
      <c r="S10697">
        <v>0</v>
      </c>
      <c r="T10697">
        <v>2.2438889999999998</v>
      </c>
      <c r="U10697">
        <v>0</v>
      </c>
    </row>
    <row r="10698" spans="1:21" x14ac:dyDescent="0.25">
      <c r="A10698" t="s">
        <v>40007</v>
      </c>
      <c r="B10698">
        <v>1</v>
      </c>
      <c r="C10698" t="s">
        <v>79</v>
      </c>
      <c r="D10698" t="s">
        <v>115</v>
      </c>
      <c r="E10698" t="s">
        <v>40008</v>
      </c>
      <c r="F10698" t="s">
        <v>5012</v>
      </c>
      <c r="G10698" t="s">
        <v>72</v>
      </c>
      <c r="H10698" t="s">
        <v>129</v>
      </c>
      <c r="I10698" t="s">
        <v>22</v>
      </c>
      <c r="J10698" t="s">
        <v>141</v>
      </c>
      <c r="K10698" t="s">
        <v>40009</v>
      </c>
      <c r="L10698" t="s">
        <v>40010</v>
      </c>
      <c r="M10698">
        <v>1.863888888</v>
      </c>
      <c r="N10698">
        <v>0</v>
      </c>
      <c r="O10698">
        <v>0</v>
      </c>
      <c r="P10698">
        <v>0</v>
      </c>
      <c r="Q10698">
        <v>10</v>
      </c>
      <c r="R10698">
        <v>0</v>
      </c>
      <c r="S10698">
        <v>0</v>
      </c>
      <c r="T10698">
        <v>0</v>
      </c>
      <c r="U10698">
        <v>18.638888999999999</v>
      </c>
    </row>
    <row r="10699" spans="1:21" x14ac:dyDescent="0.25">
      <c r="A10699" t="s">
        <v>40011</v>
      </c>
      <c r="B10699">
        <v>1</v>
      </c>
      <c r="C10699" t="s">
        <v>79</v>
      </c>
      <c r="D10699" t="s">
        <v>115</v>
      </c>
      <c r="E10699" t="s">
        <v>40012</v>
      </c>
      <c r="F10699" t="s">
        <v>4991</v>
      </c>
      <c r="G10699" t="s">
        <v>71</v>
      </c>
      <c r="H10699" t="s">
        <v>129</v>
      </c>
      <c r="I10699" t="s">
        <v>22</v>
      </c>
      <c r="J10699" t="s">
        <v>141</v>
      </c>
      <c r="K10699" t="s">
        <v>40013</v>
      </c>
      <c r="L10699" t="s">
        <v>40014</v>
      </c>
      <c r="M10699">
        <v>0.47194444400000002</v>
      </c>
      <c r="N10699">
        <v>0</v>
      </c>
      <c r="O10699">
        <v>1</v>
      </c>
      <c r="P10699">
        <v>0</v>
      </c>
      <c r="Q10699">
        <v>0</v>
      </c>
      <c r="R10699">
        <v>0</v>
      </c>
      <c r="S10699">
        <v>0.47194399999999997</v>
      </c>
      <c r="T10699">
        <v>0</v>
      </c>
      <c r="U10699">
        <v>0</v>
      </c>
    </row>
    <row r="10700" spans="1:21" x14ac:dyDescent="0.25">
      <c r="A10700" t="s">
        <v>40015</v>
      </c>
      <c r="B10700">
        <v>1</v>
      </c>
      <c r="C10700" t="s">
        <v>79</v>
      </c>
      <c r="D10700" t="s">
        <v>115</v>
      </c>
      <c r="E10700" t="s">
        <v>24705</v>
      </c>
      <c r="F10700" t="s">
        <v>5012</v>
      </c>
      <c r="G10700" t="s">
        <v>72</v>
      </c>
      <c r="H10700" t="s">
        <v>129</v>
      </c>
      <c r="I10700" t="s">
        <v>22</v>
      </c>
      <c r="J10700" t="s">
        <v>141</v>
      </c>
      <c r="K10700" t="s">
        <v>40016</v>
      </c>
      <c r="L10700" t="s">
        <v>40017</v>
      </c>
      <c r="M10700">
        <v>1.2427777769999999</v>
      </c>
      <c r="N10700">
        <v>0</v>
      </c>
      <c r="O10700">
        <v>0</v>
      </c>
      <c r="P10700">
        <v>24</v>
      </c>
      <c r="Q10700">
        <v>16</v>
      </c>
      <c r="R10700">
        <v>0</v>
      </c>
      <c r="S10700">
        <v>0</v>
      </c>
      <c r="T10700">
        <v>29.826667</v>
      </c>
      <c r="U10700">
        <v>19.884443999999998</v>
      </c>
    </row>
    <row r="10701" spans="1:21" x14ac:dyDescent="0.25">
      <c r="A10701" t="s">
        <v>40018</v>
      </c>
      <c r="B10701">
        <v>1</v>
      </c>
      <c r="C10701" t="s">
        <v>79</v>
      </c>
      <c r="D10701" t="s">
        <v>115</v>
      </c>
      <c r="E10701" t="s">
        <v>4021</v>
      </c>
      <c r="F10701" t="s">
        <v>5279</v>
      </c>
      <c r="G10701" t="s">
        <v>72</v>
      </c>
      <c r="H10701" t="s">
        <v>129</v>
      </c>
      <c r="I10701" t="s">
        <v>22</v>
      </c>
      <c r="J10701" t="s">
        <v>141</v>
      </c>
      <c r="K10701" t="s">
        <v>40019</v>
      </c>
      <c r="L10701" t="s">
        <v>40020</v>
      </c>
      <c r="M10701">
        <v>2.4472222220000002</v>
      </c>
      <c r="N10701">
        <v>21</v>
      </c>
      <c r="O10701">
        <v>58</v>
      </c>
      <c r="P10701">
        <v>14</v>
      </c>
      <c r="Q10701">
        <v>157</v>
      </c>
      <c r="R10701">
        <v>51.391666999999998</v>
      </c>
      <c r="S10701">
        <v>141.93888899999999</v>
      </c>
      <c r="T10701">
        <v>34.261111</v>
      </c>
      <c r="U10701">
        <v>384.21388899999999</v>
      </c>
    </row>
    <row r="10702" spans="1:21" x14ac:dyDescent="0.25">
      <c r="A10702" t="s">
        <v>40021</v>
      </c>
      <c r="B10702">
        <v>1</v>
      </c>
      <c r="C10702" t="s">
        <v>79</v>
      </c>
      <c r="D10702" t="s">
        <v>115</v>
      </c>
      <c r="E10702" t="s">
        <v>38968</v>
      </c>
      <c r="F10702" t="s">
        <v>5012</v>
      </c>
      <c r="G10702" t="s">
        <v>72</v>
      </c>
      <c r="H10702" t="s">
        <v>129</v>
      </c>
      <c r="I10702" t="s">
        <v>22</v>
      </c>
      <c r="J10702" t="s">
        <v>141</v>
      </c>
      <c r="K10702" t="s">
        <v>40022</v>
      </c>
      <c r="L10702" t="s">
        <v>40023</v>
      </c>
      <c r="M10702">
        <v>1.5066666660000001</v>
      </c>
      <c r="N10702">
        <v>0</v>
      </c>
      <c r="O10702">
        <v>0</v>
      </c>
      <c r="P10702">
        <v>7</v>
      </c>
      <c r="Q10702">
        <v>0</v>
      </c>
      <c r="R10702">
        <v>0</v>
      </c>
      <c r="S10702">
        <v>0</v>
      </c>
      <c r="T10702">
        <v>10.546666999999999</v>
      </c>
      <c r="U10702">
        <v>0</v>
      </c>
    </row>
    <row r="10703" spans="1:21" x14ac:dyDescent="0.25">
      <c r="A10703" t="s">
        <v>40024</v>
      </c>
      <c r="B10703">
        <v>1</v>
      </c>
      <c r="C10703" t="s">
        <v>79</v>
      </c>
      <c r="D10703" t="s">
        <v>115</v>
      </c>
      <c r="E10703" t="s">
        <v>24705</v>
      </c>
      <c r="F10703" t="s">
        <v>5012</v>
      </c>
      <c r="G10703" t="s">
        <v>72</v>
      </c>
      <c r="H10703" t="s">
        <v>129</v>
      </c>
      <c r="I10703" t="s">
        <v>22</v>
      </c>
      <c r="J10703" t="s">
        <v>141</v>
      </c>
      <c r="K10703" t="s">
        <v>40025</v>
      </c>
      <c r="L10703" t="s">
        <v>40026</v>
      </c>
      <c r="M10703">
        <v>1.953888888</v>
      </c>
      <c r="N10703">
        <v>0</v>
      </c>
      <c r="O10703">
        <v>0</v>
      </c>
      <c r="P10703">
        <v>24</v>
      </c>
      <c r="Q10703">
        <v>16</v>
      </c>
      <c r="R10703">
        <v>0</v>
      </c>
      <c r="S10703">
        <v>0</v>
      </c>
      <c r="T10703">
        <v>46.893332999999998</v>
      </c>
      <c r="U10703">
        <v>31.262222000000001</v>
      </c>
    </row>
    <row r="10704" spans="1:21" x14ac:dyDescent="0.25">
      <c r="A10704" t="s">
        <v>40027</v>
      </c>
      <c r="B10704">
        <v>1</v>
      </c>
      <c r="C10704" t="s">
        <v>79</v>
      </c>
      <c r="D10704" t="s">
        <v>115</v>
      </c>
      <c r="E10704" t="s">
        <v>25021</v>
      </c>
      <c r="F10704" t="s">
        <v>5012</v>
      </c>
      <c r="G10704" t="s">
        <v>72</v>
      </c>
      <c r="H10704" t="s">
        <v>129</v>
      </c>
      <c r="I10704" t="s">
        <v>22</v>
      </c>
      <c r="J10704" t="s">
        <v>141</v>
      </c>
      <c r="K10704" t="s">
        <v>40028</v>
      </c>
      <c r="L10704" t="s">
        <v>40029</v>
      </c>
      <c r="M10704">
        <v>3.6436111109999998</v>
      </c>
      <c r="N10704">
        <v>0</v>
      </c>
      <c r="O10704">
        <v>0</v>
      </c>
      <c r="P10704">
        <v>4</v>
      </c>
      <c r="Q10704">
        <v>2</v>
      </c>
      <c r="R10704">
        <v>0</v>
      </c>
      <c r="S10704">
        <v>0</v>
      </c>
      <c r="T10704">
        <v>14.574444</v>
      </c>
      <c r="U10704">
        <v>7.2872219999999999</v>
      </c>
    </row>
    <row r="10705" spans="1:21" x14ac:dyDescent="0.25">
      <c r="A10705" t="s">
        <v>40030</v>
      </c>
      <c r="B10705">
        <v>1</v>
      </c>
      <c r="C10705" t="s">
        <v>79</v>
      </c>
      <c r="D10705" t="s">
        <v>115</v>
      </c>
      <c r="E10705" t="s">
        <v>40031</v>
      </c>
      <c r="F10705" t="s">
        <v>140</v>
      </c>
      <c r="G10705" t="s">
        <v>72</v>
      </c>
      <c r="H10705" t="s">
        <v>129</v>
      </c>
      <c r="I10705" t="s">
        <v>22</v>
      </c>
      <c r="J10705" t="s">
        <v>141</v>
      </c>
      <c r="K10705" t="s">
        <v>20058</v>
      </c>
      <c r="L10705" t="s">
        <v>40032</v>
      </c>
      <c r="M10705">
        <v>0.27111111100000002</v>
      </c>
      <c r="N10705">
        <v>6</v>
      </c>
      <c r="O10705">
        <v>38</v>
      </c>
      <c r="P10705">
        <v>140</v>
      </c>
      <c r="Q10705">
        <v>1009</v>
      </c>
      <c r="R10705">
        <v>1.6266670000000001</v>
      </c>
      <c r="S10705">
        <v>10.302222</v>
      </c>
      <c r="T10705">
        <v>37.955556000000001</v>
      </c>
      <c r="U10705">
        <v>273.55111099999999</v>
      </c>
    </row>
    <row r="10706" spans="1:21" x14ac:dyDescent="0.25">
      <c r="A10706" t="s">
        <v>40033</v>
      </c>
      <c r="B10706">
        <v>1</v>
      </c>
      <c r="C10706" t="s">
        <v>79</v>
      </c>
      <c r="D10706" t="s">
        <v>115</v>
      </c>
      <c r="E10706" t="s">
        <v>40034</v>
      </c>
      <c r="F10706" t="s">
        <v>140</v>
      </c>
      <c r="G10706" t="s">
        <v>72</v>
      </c>
      <c r="H10706" t="s">
        <v>129</v>
      </c>
      <c r="I10706" t="s">
        <v>22</v>
      </c>
      <c r="J10706" t="s">
        <v>141</v>
      </c>
      <c r="K10706" t="s">
        <v>21266</v>
      </c>
      <c r="L10706" t="s">
        <v>40035</v>
      </c>
      <c r="M10706">
        <v>6.6944444000000006E-2</v>
      </c>
      <c r="N10706">
        <v>7</v>
      </c>
      <c r="O10706">
        <v>0</v>
      </c>
      <c r="P10706">
        <v>39</v>
      </c>
      <c r="Q10706">
        <v>9</v>
      </c>
      <c r="R10706">
        <v>0.468611</v>
      </c>
      <c r="S10706">
        <v>0</v>
      </c>
      <c r="T10706">
        <v>2.610833</v>
      </c>
      <c r="U10706">
        <v>0.60250000000000004</v>
      </c>
    </row>
    <row r="10707" spans="1:21" x14ac:dyDescent="0.25">
      <c r="A10707" t="s">
        <v>40036</v>
      </c>
      <c r="B10707">
        <v>1</v>
      </c>
      <c r="C10707" t="s">
        <v>79</v>
      </c>
      <c r="D10707" t="s">
        <v>115</v>
      </c>
      <c r="E10707" t="s">
        <v>3989</v>
      </c>
      <c r="F10707" t="s">
        <v>140</v>
      </c>
      <c r="G10707" t="s">
        <v>72</v>
      </c>
      <c r="H10707" t="s">
        <v>129</v>
      </c>
      <c r="I10707" t="s">
        <v>22</v>
      </c>
      <c r="J10707" t="s">
        <v>141</v>
      </c>
      <c r="K10707" t="s">
        <v>40037</v>
      </c>
      <c r="L10707" t="s">
        <v>40038</v>
      </c>
      <c r="M10707">
        <v>1.2194444440000001</v>
      </c>
      <c r="N10707">
        <v>0</v>
      </c>
      <c r="O10707">
        <v>0</v>
      </c>
      <c r="P10707">
        <v>53</v>
      </c>
      <c r="Q10707">
        <v>183</v>
      </c>
      <c r="R10707">
        <v>0</v>
      </c>
      <c r="S10707">
        <v>0</v>
      </c>
      <c r="T10707">
        <v>64.630555999999999</v>
      </c>
      <c r="U10707">
        <v>223.158333</v>
      </c>
    </row>
    <row r="10708" spans="1:21" x14ac:dyDescent="0.25">
      <c r="A10708" t="s">
        <v>40039</v>
      </c>
      <c r="B10708">
        <v>1</v>
      </c>
      <c r="C10708" t="s">
        <v>79</v>
      </c>
      <c r="D10708" t="s">
        <v>115</v>
      </c>
      <c r="E10708" t="s">
        <v>40040</v>
      </c>
      <c r="F10708" t="s">
        <v>5012</v>
      </c>
      <c r="G10708" t="s">
        <v>72</v>
      </c>
      <c r="H10708" t="s">
        <v>129</v>
      </c>
      <c r="I10708" t="s">
        <v>22</v>
      </c>
      <c r="J10708" t="s">
        <v>141</v>
      </c>
      <c r="K10708" t="s">
        <v>40041</v>
      </c>
      <c r="L10708" t="s">
        <v>40042</v>
      </c>
      <c r="M10708">
        <v>1.8858333329999999</v>
      </c>
      <c r="N10708">
        <v>0</v>
      </c>
      <c r="O10708">
        <v>0</v>
      </c>
      <c r="P10708">
        <v>0</v>
      </c>
      <c r="Q10708">
        <v>8</v>
      </c>
      <c r="R10708">
        <v>0</v>
      </c>
      <c r="S10708">
        <v>0</v>
      </c>
      <c r="T10708">
        <v>0</v>
      </c>
      <c r="U10708">
        <v>15.086667</v>
      </c>
    </row>
    <row r="10709" spans="1:21" x14ac:dyDescent="0.25">
      <c r="A10709" t="s">
        <v>40043</v>
      </c>
      <c r="B10709">
        <v>1</v>
      </c>
      <c r="C10709" t="s">
        <v>79</v>
      </c>
      <c r="D10709" t="s">
        <v>115</v>
      </c>
      <c r="E10709" t="s">
        <v>40044</v>
      </c>
      <c r="F10709" t="s">
        <v>140</v>
      </c>
      <c r="G10709" t="s">
        <v>72</v>
      </c>
      <c r="H10709" t="s">
        <v>129</v>
      </c>
      <c r="I10709" t="s">
        <v>22</v>
      </c>
      <c r="J10709" t="s">
        <v>141</v>
      </c>
      <c r="K10709" t="s">
        <v>40045</v>
      </c>
      <c r="L10709" t="s">
        <v>40046</v>
      </c>
      <c r="M10709">
        <v>0.60027777699999996</v>
      </c>
      <c r="N10709">
        <v>4</v>
      </c>
      <c r="O10709">
        <v>499</v>
      </c>
      <c r="P10709">
        <v>5</v>
      </c>
      <c r="Q10709">
        <v>26</v>
      </c>
      <c r="R10709">
        <v>2.4011110000000002</v>
      </c>
      <c r="S10709">
        <v>299.538611</v>
      </c>
      <c r="T10709">
        <v>3.0013890000000001</v>
      </c>
      <c r="U10709">
        <v>15.607222</v>
      </c>
    </row>
    <row r="10710" spans="1:21" x14ac:dyDescent="0.25">
      <c r="A10710" t="s">
        <v>40047</v>
      </c>
      <c r="B10710">
        <v>1</v>
      </c>
      <c r="C10710" t="s">
        <v>79</v>
      </c>
      <c r="D10710" t="s">
        <v>115</v>
      </c>
      <c r="E10710" t="s">
        <v>40048</v>
      </c>
      <c r="F10710" t="s">
        <v>4991</v>
      </c>
      <c r="G10710" t="s">
        <v>71</v>
      </c>
      <c r="H10710" t="s">
        <v>129</v>
      </c>
      <c r="I10710" t="s">
        <v>22</v>
      </c>
      <c r="J10710" t="s">
        <v>141</v>
      </c>
      <c r="K10710" t="s">
        <v>40049</v>
      </c>
      <c r="L10710" t="s">
        <v>40050</v>
      </c>
      <c r="M10710">
        <v>0.43722222199999999</v>
      </c>
      <c r="N10710">
        <v>0</v>
      </c>
      <c r="O10710">
        <v>1</v>
      </c>
      <c r="P10710">
        <v>0</v>
      </c>
      <c r="Q10710">
        <v>0</v>
      </c>
      <c r="R10710">
        <v>0</v>
      </c>
      <c r="S10710">
        <v>0.437222</v>
      </c>
      <c r="T10710">
        <v>0</v>
      </c>
      <c r="U10710">
        <v>0</v>
      </c>
    </row>
    <row r="10711" spans="1:21" x14ac:dyDescent="0.25">
      <c r="A10711" t="s">
        <v>40051</v>
      </c>
      <c r="B10711">
        <v>1</v>
      </c>
      <c r="C10711" t="s">
        <v>79</v>
      </c>
      <c r="D10711" t="s">
        <v>115</v>
      </c>
      <c r="E10711" t="s">
        <v>40052</v>
      </c>
      <c r="F10711" t="s">
        <v>5012</v>
      </c>
      <c r="G10711" t="s">
        <v>72</v>
      </c>
      <c r="H10711" t="s">
        <v>129</v>
      </c>
      <c r="I10711" t="s">
        <v>22</v>
      </c>
      <c r="J10711" t="s">
        <v>141</v>
      </c>
      <c r="K10711" t="s">
        <v>40053</v>
      </c>
      <c r="L10711" t="s">
        <v>40054</v>
      </c>
      <c r="M10711">
        <v>7.2522222220000003</v>
      </c>
      <c r="N10711">
        <v>0</v>
      </c>
      <c r="O10711">
        <v>0</v>
      </c>
      <c r="P10711">
        <v>36</v>
      </c>
      <c r="Q10711">
        <v>24</v>
      </c>
      <c r="R10711">
        <v>0</v>
      </c>
      <c r="S10711">
        <v>0</v>
      </c>
      <c r="T10711">
        <v>261.08</v>
      </c>
      <c r="U10711">
        <v>174.05333300000001</v>
      </c>
    </row>
    <row r="10712" spans="1:21" x14ac:dyDescent="0.25">
      <c r="A10712" t="s">
        <v>40055</v>
      </c>
      <c r="B10712">
        <v>1</v>
      </c>
      <c r="C10712" t="s">
        <v>78</v>
      </c>
      <c r="D10712" t="s">
        <v>107</v>
      </c>
      <c r="E10712" t="s">
        <v>40056</v>
      </c>
      <c r="F10712" t="s">
        <v>5626</v>
      </c>
      <c r="G10712" t="s">
        <v>71</v>
      </c>
      <c r="H10712" t="s">
        <v>129</v>
      </c>
      <c r="I10712" t="s">
        <v>22</v>
      </c>
      <c r="J10712" t="s">
        <v>141</v>
      </c>
      <c r="K10712" t="s">
        <v>40057</v>
      </c>
      <c r="L10712" t="s">
        <v>40058</v>
      </c>
      <c r="M10712">
        <v>1.6369444440000001</v>
      </c>
      <c r="N10712">
        <v>0</v>
      </c>
      <c r="O10712">
        <v>0</v>
      </c>
      <c r="P10712">
        <v>1</v>
      </c>
      <c r="Q10712">
        <v>35</v>
      </c>
      <c r="R10712">
        <v>0</v>
      </c>
      <c r="S10712">
        <v>0</v>
      </c>
      <c r="T10712">
        <v>1.636944</v>
      </c>
      <c r="U10712">
        <v>57.293056</v>
      </c>
    </row>
    <row r="10713" spans="1:21" x14ac:dyDescent="0.25">
      <c r="A10713" t="s">
        <v>40059</v>
      </c>
      <c r="B10713">
        <v>1</v>
      </c>
      <c r="C10713" t="s">
        <v>78</v>
      </c>
      <c r="D10713" t="s">
        <v>107</v>
      </c>
      <c r="E10713" t="s">
        <v>40060</v>
      </c>
      <c r="F10713" t="s">
        <v>5012</v>
      </c>
      <c r="G10713" t="s">
        <v>72</v>
      </c>
      <c r="H10713" t="s">
        <v>129</v>
      </c>
      <c r="I10713" t="s">
        <v>22</v>
      </c>
      <c r="J10713" t="s">
        <v>141</v>
      </c>
      <c r="K10713" t="s">
        <v>40061</v>
      </c>
      <c r="L10713" t="s">
        <v>40062</v>
      </c>
      <c r="M10713">
        <v>1.8963888879999999</v>
      </c>
      <c r="N10713">
        <v>0</v>
      </c>
      <c r="O10713">
        <v>0</v>
      </c>
      <c r="P10713">
        <v>1</v>
      </c>
      <c r="Q10713">
        <v>34</v>
      </c>
      <c r="R10713">
        <v>0</v>
      </c>
      <c r="S10713">
        <v>0</v>
      </c>
      <c r="T10713">
        <v>1.8963890000000001</v>
      </c>
      <c r="U10713">
        <v>64.477221999999998</v>
      </c>
    </row>
    <row r="10714" spans="1:21" x14ac:dyDescent="0.25">
      <c r="A10714" t="s">
        <v>40063</v>
      </c>
      <c r="B10714">
        <v>1</v>
      </c>
      <c r="C10714" t="s">
        <v>78</v>
      </c>
      <c r="D10714" t="s">
        <v>107</v>
      </c>
      <c r="E10714" t="s">
        <v>40064</v>
      </c>
      <c r="F10714" t="s">
        <v>5012</v>
      </c>
      <c r="G10714" t="s">
        <v>72</v>
      </c>
      <c r="H10714" t="s">
        <v>129</v>
      </c>
      <c r="I10714" t="s">
        <v>22</v>
      </c>
      <c r="J10714" t="s">
        <v>141</v>
      </c>
      <c r="K10714" t="s">
        <v>40065</v>
      </c>
      <c r="L10714" t="s">
        <v>40066</v>
      </c>
      <c r="M10714">
        <v>2.4394444439999998</v>
      </c>
      <c r="N10714">
        <v>0</v>
      </c>
      <c r="O10714">
        <v>0</v>
      </c>
      <c r="P10714">
        <v>1</v>
      </c>
      <c r="Q10714">
        <v>35</v>
      </c>
      <c r="R10714">
        <v>0</v>
      </c>
      <c r="S10714">
        <v>0</v>
      </c>
      <c r="T10714">
        <v>2.4394439999999999</v>
      </c>
      <c r="U10714">
        <v>85.380555999999999</v>
      </c>
    </row>
    <row r="10715" spans="1:21" x14ac:dyDescent="0.25">
      <c r="A10715" t="s">
        <v>40067</v>
      </c>
      <c r="B10715">
        <v>1</v>
      </c>
      <c r="C10715" t="s">
        <v>79</v>
      </c>
      <c r="D10715" t="s">
        <v>111</v>
      </c>
      <c r="E10715" t="s">
        <v>40068</v>
      </c>
      <c r="F10715" t="s">
        <v>5012</v>
      </c>
      <c r="G10715" t="s">
        <v>72</v>
      </c>
      <c r="H10715" t="s">
        <v>129</v>
      </c>
      <c r="I10715" t="s">
        <v>22</v>
      </c>
      <c r="J10715" t="s">
        <v>141</v>
      </c>
      <c r="K10715" t="s">
        <v>40069</v>
      </c>
      <c r="L10715" t="s">
        <v>40070</v>
      </c>
      <c r="M10715">
        <v>1.1869444440000001</v>
      </c>
      <c r="N10715">
        <v>0</v>
      </c>
      <c r="O10715">
        <v>0</v>
      </c>
      <c r="P10715">
        <v>2</v>
      </c>
      <c r="Q10715">
        <v>86</v>
      </c>
      <c r="R10715">
        <v>0</v>
      </c>
      <c r="S10715">
        <v>0</v>
      </c>
      <c r="T10715">
        <v>2.3738890000000001</v>
      </c>
      <c r="U10715">
        <v>102.07722200000001</v>
      </c>
    </row>
    <row r="10716" spans="1:21" x14ac:dyDescent="0.25">
      <c r="A10716" t="s">
        <v>40071</v>
      </c>
      <c r="B10716">
        <v>1</v>
      </c>
      <c r="C10716" t="s">
        <v>79</v>
      </c>
      <c r="D10716" t="s">
        <v>119</v>
      </c>
      <c r="E10716" t="s">
        <v>40072</v>
      </c>
      <c r="F10716" t="s">
        <v>5012</v>
      </c>
      <c r="G10716" t="s">
        <v>72</v>
      </c>
      <c r="H10716" t="s">
        <v>129</v>
      </c>
      <c r="I10716" t="s">
        <v>22</v>
      </c>
      <c r="J10716" t="s">
        <v>141</v>
      </c>
      <c r="K10716" t="s">
        <v>40073</v>
      </c>
      <c r="L10716" t="s">
        <v>40074</v>
      </c>
      <c r="M10716">
        <v>1.8174999999999999</v>
      </c>
      <c r="N10716">
        <v>0</v>
      </c>
      <c r="O10716">
        <v>0</v>
      </c>
      <c r="P10716">
        <v>1</v>
      </c>
      <c r="Q10716">
        <v>107</v>
      </c>
      <c r="R10716">
        <v>0</v>
      </c>
      <c r="S10716">
        <v>0</v>
      </c>
      <c r="T10716">
        <v>1.8174999999999999</v>
      </c>
      <c r="U10716">
        <v>194.4725</v>
      </c>
    </row>
    <row r="10717" spans="1:21" x14ac:dyDescent="0.25">
      <c r="A10717" t="s">
        <v>40075</v>
      </c>
      <c r="B10717">
        <v>1</v>
      </c>
      <c r="C10717" t="s">
        <v>79</v>
      </c>
      <c r="D10717" t="s">
        <v>115</v>
      </c>
      <c r="E10717" t="s">
        <v>40076</v>
      </c>
      <c r="F10717" t="s">
        <v>5012</v>
      </c>
      <c r="G10717" t="s">
        <v>72</v>
      </c>
      <c r="H10717" t="s">
        <v>129</v>
      </c>
      <c r="I10717" t="s">
        <v>22</v>
      </c>
      <c r="J10717" t="s">
        <v>141</v>
      </c>
      <c r="K10717" t="s">
        <v>40077</v>
      </c>
      <c r="L10717" t="s">
        <v>40078</v>
      </c>
      <c r="M10717">
        <v>2.892222222</v>
      </c>
      <c r="N10717">
        <v>0</v>
      </c>
      <c r="O10717">
        <v>0</v>
      </c>
      <c r="P10717">
        <v>0</v>
      </c>
      <c r="Q10717">
        <v>2</v>
      </c>
      <c r="R10717">
        <v>0</v>
      </c>
      <c r="S10717">
        <v>0</v>
      </c>
      <c r="T10717">
        <v>0</v>
      </c>
      <c r="U10717">
        <v>5.7844439999999997</v>
      </c>
    </row>
    <row r="10718" spans="1:21" x14ac:dyDescent="0.25">
      <c r="A10718" t="s">
        <v>40079</v>
      </c>
      <c r="B10718">
        <v>1</v>
      </c>
      <c r="C10718" t="s">
        <v>79</v>
      </c>
      <c r="D10718" t="s">
        <v>124</v>
      </c>
      <c r="E10718" t="s">
        <v>40080</v>
      </c>
      <c r="F10718" t="s">
        <v>4991</v>
      </c>
      <c r="G10718" t="s">
        <v>71</v>
      </c>
      <c r="H10718" t="s">
        <v>129</v>
      </c>
      <c r="I10718" t="s">
        <v>22</v>
      </c>
      <c r="J10718" t="s">
        <v>141</v>
      </c>
      <c r="K10718" t="s">
        <v>40081</v>
      </c>
      <c r="L10718" t="s">
        <v>40082</v>
      </c>
      <c r="M10718">
        <v>2.8305555550000001</v>
      </c>
      <c r="N10718">
        <v>0</v>
      </c>
      <c r="O10718">
        <v>0</v>
      </c>
      <c r="P10718">
        <v>0</v>
      </c>
      <c r="Q10718">
        <v>1</v>
      </c>
      <c r="R10718">
        <v>0</v>
      </c>
      <c r="S10718">
        <v>0</v>
      </c>
      <c r="T10718">
        <v>0</v>
      </c>
      <c r="U10718">
        <v>2.8305560000000001</v>
      </c>
    </row>
    <row r="10719" spans="1:21" x14ac:dyDescent="0.25">
      <c r="A10719" t="s">
        <v>40083</v>
      </c>
      <c r="B10719">
        <v>1</v>
      </c>
      <c r="C10719" t="s">
        <v>78</v>
      </c>
      <c r="D10719" t="s">
        <v>95</v>
      </c>
      <c r="E10719" t="s">
        <v>40084</v>
      </c>
      <c r="F10719" t="s">
        <v>4986</v>
      </c>
      <c r="G10719" t="s">
        <v>71</v>
      </c>
      <c r="H10719" t="s">
        <v>129</v>
      </c>
      <c r="I10719" t="s">
        <v>22</v>
      </c>
      <c r="J10719" t="s">
        <v>141</v>
      </c>
      <c r="K10719" t="s">
        <v>40085</v>
      </c>
      <c r="L10719" t="s">
        <v>40086</v>
      </c>
      <c r="M10719">
        <v>0.50166666599999998</v>
      </c>
      <c r="N10719">
        <v>0</v>
      </c>
      <c r="O10719">
        <v>0</v>
      </c>
      <c r="P10719">
        <v>0</v>
      </c>
      <c r="Q10719">
        <v>27</v>
      </c>
      <c r="R10719">
        <v>0</v>
      </c>
      <c r="S10719">
        <v>0</v>
      </c>
      <c r="T10719">
        <v>0</v>
      </c>
      <c r="U10719">
        <v>13.545</v>
      </c>
    </row>
    <row r="10720" spans="1:21" x14ac:dyDescent="0.25">
      <c r="A10720" t="s">
        <v>40087</v>
      </c>
      <c r="B10720">
        <v>1</v>
      </c>
      <c r="C10720" t="s">
        <v>78</v>
      </c>
      <c r="D10720" t="s">
        <v>92</v>
      </c>
      <c r="E10720" t="s">
        <v>40088</v>
      </c>
      <c r="F10720" t="s">
        <v>4986</v>
      </c>
      <c r="G10720" t="s">
        <v>71</v>
      </c>
      <c r="H10720" t="s">
        <v>129</v>
      </c>
      <c r="I10720" t="s">
        <v>22</v>
      </c>
      <c r="J10720" t="s">
        <v>141</v>
      </c>
      <c r="K10720" t="s">
        <v>40089</v>
      </c>
      <c r="L10720" t="s">
        <v>40090</v>
      </c>
      <c r="M10720">
        <v>1.676388888</v>
      </c>
      <c r="N10720">
        <v>0</v>
      </c>
      <c r="O10720">
        <v>0</v>
      </c>
      <c r="P10720">
        <v>0</v>
      </c>
      <c r="Q10720">
        <v>7</v>
      </c>
      <c r="R10720">
        <v>0</v>
      </c>
      <c r="S10720">
        <v>0</v>
      </c>
      <c r="T10720">
        <v>0</v>
      </c>
      <c r="U10720">
        <v>11.734722</v>
      </c>
    </row>
    <row r="10721" spans="1:21" x14ac:dyDescent="0.25">
      <c r="A10721" t="s">
        <v>40091</v>
      </c>
      <c r="B10721">
        <v>1</v>
      </c>
      <c r="C10721" t="s">
        <v>78</v>
      </c>
      <c r="D10721" t="s">
        <v>92</v>
      </c>
      <c r="E10721" t="s">
        <v>40092</v>
      </c>
      <c r="F10721" t="s">
        <v>6823</v>
      </c>
      <c r="G10721" t="s">
        <v>71</v>
      </c>
      <c r="H10721" t="s">
        <v>129</v>
      </c>
      <c r="I10721" t="s">
        <v>22</v>
      </c>
      <c r="J10721" t="s">
        <v>141</v>
      </c>
      <c r="K10721" t="s">
        <v>40093</v>
      </c>
      <c r="L10721" t="s">
        <v>40094</v>
      </c>
      <c r="M10721">
        <v>0.34361111100000002</v>
      </c>
      <c r="N10721">
        <v>0</v>
      </c>
      <c r="O10721">
        <v>0</v>
      </c>
      <c r="P10721">
        <v>0</v>
      </c>
      <c r="Q10721">
        <v>21</v>
      </c>
      <c r="R10721">
        <v>0</v>
      </c>
      <c r="S10721">
        <v>0</v>
      </c>
      <c r="T10721">
        <v>0</v>
      </c>
      <c r="U10721">
        <v>7.2158329999999999</v>
      </c>
    </row>
    <row r="10722" spans="1:21" x14ac:dyDescent="0.25">
      <c r="A10722" t="s">
        <v>40095</v>
      </c>
      <c r="B10722">
        <v>1</v>
      </c>
      <c r="C10722" t="s">
        <v>78</v>
      </c>
      <c r="D10722" t="s">
        <v>90</v>
      </c>
      <c r="E10722" t="s">
        <v>40096</v>
      </c>
      <c r="F10722" t="s">
        <v>5470</v>
      </c>
      <c r="G10722" t="s">
        <v>71</v>
      </c>
      <c r="H10722" t="s">
        <v>129</v>
      </c>
      <c r="I10722" t="s">
        <v>22</v>
      </c>
      <c r="J10722" t="s">
        <v>141</v>
      </c>
      <c r="K10722" t="s">
        <v>40097</v>
      </c>
      <c r="L10722" t="s">
        <v>40098</v>
      </c>
      <c r="M10722">
        <v>0.47555555500000002</v>
      </c>
      <c r="N10722">
        <v>1</v>
      </c>
      <c r="O10722">
        <v>97</v>
      </c>
      <c r="P10722">
        <v>0</v>
      </c>
      <c r="Q10722">
        <v>0</v>
      </c>
      <c r="R10722">
        <v>0.47555599999999998</v>
      </c>
      <c r="S10722">
        <v>46.128889000000001</v>
      </c>
      <c r="T10722">
        <v>0</v>
      </c>
      <c r="U10722">
        <v>0</v>
      </c>
    </row>
    <row r="10723" spans="1:21" x14ac:dyDescent="0.25">
      <c r="A10723" t="s">
        <v>40099</v>
      </c>
      <c r="B10723">
        <v>1</v>
      </c>
      <c r="C10723" t="s">
        <v>78</v>
      </c>
      <c r="D10723" t="s">
        <v>97</v>
      </c>
      <c r="E10723" t="s">
        <v>40100</v>
      </c>
      <c r="F10723" t="s">
        <v>4991</v>
      </c>
      <c r="G10723" t="s">
        <v>71</v>
      </c>
      <c r="H10723" t="s">
        <v>129</v>
      </c>
      <c r="I10723" t="s">
        <v>22</v>
      </c>
      <c r="J10723" t="s">
        <v>141</v>
      </c>
      <c r="K10723" t="s">
        <v>40101</v>
      </c>
      <c r="L10723" t="s">
        <v>40102</v>
      </c>
      <c r="M10723">
        <v>1.5394444439999999</v>
      </c>
      <c r="N10723">
        <v>0</v>
      </c>
      <c r="O10723">
        <v>0</v>
      </c>
      <c r="P10723">
        <v>0</v>
      </c>
      <c r="Q10723">
        <v>1</v>
      </c>
      <c r="R10723">
        <v>0</v>
      </c>
      <c r="S10723">
        <v>0</v>
      </c>
      <c r="T10723">
        <v>0</v>
      </c>
      <c r="U10723">
        <v>1.539444</v>
      </c>
    </row>
    <row r="10724" spans="1:21" x14ac:dyDescent="0.25">
      <c r="A10724" t="s">
        <v>40103</v>
      </c>
      <c r="B10724">
        <v>1</v>
      </c>
      <c r="C10724" t="s">
        <v>78</v>
      </c>
      <c r="D10724" t="s">
        <v>97</v>
      </c>
      <c r="E10724" t="s">
        <v>40104</v>
      </c>
      <c r="F10724" t="s">
        <v>4991</v>
      </c>
      <c r="G10724" t="s">
        <v>71</v>
      </c>
      <c r="H10724" t="s">
        <v>129</v>
      </c>
      <c r="I10724" t="s">
        <v>22</v>
      </c>
      <c r="J10724" t="s">
        <v>141</v>
      </c>
      <c r="K10724" t="s">
        <v>40105</v>
      </c>
      <c r="L10724" t="s">
        <v>40106</v>
      </c>
      <c r="M10724">
        <v>12.385277777000001</v>
      </c>
      <c r="N10724">
        <v>0</v>
      </c>
      <c r="O10724">
        <v>0</v>
      </c>
      <c r="P10724">
        <v>0</v>
      </c>
      <c r="Q10724">
        <v>2</v>
      </c>
      <c r="R10724">
        <v>0</v>
      </c>
      <c r="S10724">
        <v>0</v>
      </c>
      <c r="T10724">
        <v>0</v>
      </c>
      <c r="U10724">
        <v>24.770555999999999</v>
      </c>
    </row>
    <row r="10725" spans="1:21" x14ac:dyDescent="0.25">
      <c r="A10725" t="s">
        <v>40107</v>
      </c>
      <c r="B10725">
        <v>1</v>
      </c>
      <c r="C10725" t="s">
        <v>78</v>
      </c>
      <c r="D10725" t="s">
        <v>97</v>
      </c>
      <c r="E10725" t="s">
        <v>40108</v>
      </c>
      <c r="F10725" t="s">
        <v>5012</v>
      </c>
      <c r="G10725" t="s">
        <v>72</v>
      </c>
      <c r="H10725" t="s">
        <v>129</v>
      </c>
      <c r="I10725" t="s">
        <v>22</v>
      </c>
      <c r="J10725" t="s">
        <v>141</v>
      </c>
      <c r="K10725" t="s">
        <v>6046</v>
      </c>
      <c r="L10725" t="s">
        <v>40109</v>
      </c>
      <c r="M10725">
        <v>3.298888888</v>
      </c>
      <c r="N10725">
        <v>0</v>
      </c>
      <c r="O10725">
        <v>0</v>
      </c>
      <c r="P10725">
        <v>1</v>
      </c>
      <c r="Q10725">
        <v>168</v>
      </c>
      <c r="R10725">
        <v>0</v>
      </c>
      <c r="S10725">
        <v>0</v>
      </c>
      <c r="T10725">
        <v>3.298889</v>
      </c>
      <c r="U10725">
        <v>554.21333300000003</v>
      </c>
    </row>
    <row r="10726" spans="1:21" x14ac:dyDescent="0.25">
      <c r="A10726" t="s">
        <v>40110</v>
      </c>
      <c r="B10726">
        <v>1</v>
      </c>
      <c r="C10726" t="s">
        <v>78</v>
      </c>
      <c r="D10726" t="s">
        <v>97</v>
      </c>
      <c r="E10726" t="s">
        <v>40111</v>
      </c>
      <c r="F10726" t="s">
        <v>5748</v>
      </c>
      <c r="G10726" t="s">
        <v>71</v>
      </c>
      <c r="H10726" t="s">
        <v>129</v>
      </c>
      <c r="I10726" t="s">
        <v>22</v>
      </c>
      <c r="J10726" t="s">
        <v>141</v>
      </c>
      <c r="K10726" t="s">
        <v>40112</v>
      </c>
      <c r="L10726" t="s">
        <v>40113</v>
      </c>
      <c r="M10726">
        <v>1.3858333329999999</v>
      </c>
      <c r="N10726">
        <v>0</v>
      </c>
      <c r="O10726">
        <v>0</v>
      </c>
      <c r="P10726">
        <v>0</v>
      </c>
      <c r="Q10726">
        <v>15</v>
      </c>
      <c r="R10726">
        <v>0</v>
      </c>
      <c r="S10726">
        <v>0</v>
      </c>
      <c r="T10726">
        <v>0</v>
      </c>
      <c r="U10726">
        <v>20.787500000000001</v>
      </c>
    </row>
    <row r="10727" spans="1:21" x14ac:dyDescent="0.25">
      <c r="A10727" t="s">
        <v>40114</v>
      </c>
      <c r="B10727">
        <v>1</v>
      </c>
      <c r="C10727" t="s">
        <v>78</v>
      </c>
      <c r="D10727" t="s">
        <v>97</v>
      </c>
      <c r="E10727" t="s">
        <v>40115</v>
      </c>
      <c r="F10727" t="s">
        <v>4991</v>
      </c>
      <c r="G10727" t="s">
        <v>71</v>
      </c>
      <c r="H10727" t="s">
        <v>129</v>
      </c>
      <c r="I10727" t="s">
        <v>22</v>
      </c>
      <c r="J10727" t="s">
        <v>141</v>
      </c>
      <c r="K10727" t="s">
        <v>40116</v>
      </c>
      <c r="L10727" t="s">
        <v>40117</v>
      </c>
      <c r="M10727">
        <v>2.6386111109999999</v>
      </c>
      <c r="N10727">
        <v>0</v>
      </c>
      <c r="O10727">
        <v>0</v>
      </c>
      <c r="P10727">
        <v>0</v>
      </c>
      <c r="Q10727">
        <v>1</v>
      </c>
      <c r="R10727">
        <v>0</v>
      </c>
      <c r="S10727">
        <v>0</v>
      </c>
      <c r="T10727">
        <v>0</v>
      </c>
      <c r="U10727">
        <v>2.638611</v>
      </c>
    </row>
    <row r="10728" spans="1:21" x14ac:dyDescent="0.25">
      <c r="A10728" t="s">
        <v>40118</v>
      </c>
      <c r="B10728">
        <v>1</v>
      </c>
      <c r="C10728" t="s">
        <v>78</v>
      </c>
      <c r="D10728" t="s">
        <v>97</v>
      </c>
      <c r="E10728" t="s">
        <v>40111</v>
      </c>
      <c r="F10728" t="s">
        <v>5748</v>
      </c>
      <c r="G10728" t="s">
        <v>71</v>
      </c>
      <c r="H10728" t="s">
        <v>129</v>
      </c>
      <c r="I10728" t="s">
        <v>22</v>
      </c>
      <c r="J10728" t="s">
        <v>141</v>
      </c>
      <c r="K10728" t="s">
        <v>40119</v>
      </c>
      <c r="L10728" t="s">
        <v>40120</v>
      </c>
      <c r="M10728">
        <v>0.40722222200000002</v>
      </c>
      <c r="N10728">
        <v>0</v>
      </c>
      <c r="O10728">
        <v>0</v>
      </c>
      <c r="P10728">
        <v>0</v>
      </c>
      <c r="Q10728">
        <v>15</v>
      </c>
      <c r="R10728">
        <v>0</v>
      </c>
      <c r="S10728">
        <v>0</v>
      </c>
      <c r="T10728">
        <v>0</v>
      </c>
      <c r="U10728">
        <v>6.108333</v>
      </c>
    </row>
    <row r="10729" spans="1:21" x14ac:dyDescent="0.25">
      <c r="A10729" t="s">
        <v>40121</v>
      </c>
      <c r="B10729">
        <v>1</v>
      </c>
      <c r="C10729" t="s">
        <v>78</v>
      </c>
      <c r="D10729" t="s">
        <v>97</v>
      </c>
      <c r="E10729" t="s">
        <v>40122</v>
      </c>
      <c r="F10729" t="s">
        <v>4991</v>
      </c>
      <c r="G10729" t="s">
        <v>71</v>
      </c>
      <c r="H10729" t="s">
        <v>129</v>
      </c>
      <c r="I10729" t="s">
        <v>22</v>
      </c>
      <c r="J10729" t="s">
        <v>141</v>
      </c>
      <c r="K10729" t="s">
        <v>40123</v>
      </c>
      <c r="L10729" t="s">
        <v>40124</v>
      </c>
      <c r="M10729">
        <v>3.068888888</v>
      </c>
      <c r="N10729">
        <v>0</v>
      </c>
      <c r="O10729">
        <v>0</v>
      </c>
      <c r="P10729">
        <v>0</v>
      </c>
      <c r="Q10729">
        <v>1</v>
      </c>
      <c r="R10729">
        <v>0</v>
      </c>
      <c r="S10729">
        <v>0</v>
      </c>
      <c r="T10729">
        <v>0</v>
      </c>
      <c r="U10729">
        <v>3.068889</v>
      </c>
    </row>
    <row r="10730" spans="1:21" x14ac:dyDescent="0.25">
      <c r="A10730" t="s">
        <v>40125</v>
      </c>
      <c r="B10730">
        <v>1</v>
      </c>
      <c r="C10730" t="s">
        <v>79</v>
      </c>
      <c r="D10730" t="s">
        <v>124</v>
      </c>
      <c r="E10730" t="s">
        <v>40126</v>
      </c>
      <c r="F10730" t="s">
        <v>4991</v>
      </c>
      <c r="G10730" t="s">
        <v>71</v>
      </c>
      <c r="H10730" t="s">
        <v>129</v>
      </c>
      <c r="I10730" t="s">
        <v>22</v>
      </c>
      <c r="J10730" t="s">
        <v>141</v>
      </c>
      <c r="K10730" t="s">
        <v>40127</v>
      </c>
      <c r="L10730" t="s">
        <v>40128</v>
      </c>
      <c r="M10730">
        <v>8.0227777769999999</v>
      </c>
      <c r="N10730">
        <v>0</v>
      </c>
      <c r="O10730">
        <v>0</v>
      </c>
      <c r="P10730">
        <v>0</v>
      </c>
      <c r="Q10730">
        <v>1</v>
      </c>
      <c r="R10730">
        <v>0</v>
      </c>
      <c r="S10730">
        <v>0</v>
      </c>
      <c r="T10730">
        <v>0</v>
      </c>
      <c r="U10730">
        <v>8.0227780000000006</v>
      </c>
    </row>
    <row r="10731" spans="1:21" x14ac:dyDescent="0.25">
      <c r="A10731" t="s">
        <v>40129</v>
      </c>
      <c r="B10731">
        <v>1</v>
      </c>
      <c r="C10731" t="s">
        <v>79</v>
      </c>
      <c r="D10731" t="s">
        <v>124</v>
      </c>
      <c r="E10731" t="s">
        <v>40130</v>
      </c>
      <c r="F10731" t="s">
        <v>3531</v>
      </c>
      <c r="G10731" t="s">
        <v>72</v>
      </c>
      <c r="H10731" t="s">
        <v>129</v>
      </c>
      <c r="I10731" t="s">
        <v>22</v>
      </c>
      <c r="J10731" t="s">
        <v>141</v>
      </c>
      <c r="K10731" t="s">
        <v>40131</v>
      </c>
      <c r="L10731" t="s">
        <v>40132</v>
      </c>
      <c r="M10731">
        <v>2.264444444</v>
      </c>
      <c r="N10731">
        <v>0</v>
      </c>
      <c r="O10731">
        <v>0</v>
      </c>
      <c r="P10731">
        <v>1</v>
      </c>
      <c r="Q10731">
        <v>141</v>
      </c>
      <c r="R10731">
        <v>0</v>
      </c>
      <c r="S10731">
        <v>0</v>
      </c>
      <c r="T10731">
        <v>2.2644440000000001</v>
      </c>
      <c r="U10731">
        <v>319.28666700000002</v>
      </c>
    </row>
    <row r="10732" spans="1:21" x14ac:dyDescent="0.25">
      <c r="A10732" t="s">
        <v>40133</v>
      </c>
      <c r="B10732">
        <v>1</v>
      </c>
      <c r="C10732" t="s">
        <v>79</v>
      </c>
      <c r="D10732" t="s">
        <v>118</v>
      </c>
      <c r="E10732" t="s">
        <v>40134</v>
      </c>
      <c r="F10732" t="s">
        <v>5470</v>
      </c>
      <c r="G10732" t="s">
        <v>71</v>
      </c>
      <c r="H10732" t="s">
        <v>129</v>
      </c>
      <c r="I10732" t="s">
        <v>22</v>
      </c>
      <c r="J10732" t="s">
        <v>141</v>
      </c>
      <c r="K10732" t="s">
        <v>40135</v>
      </c>
      <c r="L10732" t="s">
        <v>36343</v>
      </c>
      <c r="M10732">
        <v>2.9452777769999998</v>
      </c>
      <c r="N10732">
        <v>0</v>
      </c>
      <c r="O10732">
        <v>0</v>
      </c>
      <c r="P10732">
        <v>1</v>
      </c>
      <c r="Q10732">
        <v>103</v>
      </c>
      <c r="R10732">
        <v>0</v>
      </c>
      <c r="S10732">
        <v>0</v>
      </c>
      <c r="T10732">
        <v>2.9452780000000001</v>
      </c>
      <c r="U10732">
        <v>303.36361099999999</v>
      </c>
    </row>
    <row r="10733" spans="1:21" x14ac:dyDescent="0.25">
      <c r="A10733" t="s">
        <v>40136</v>
      </c>
      <c r="B10733">
        <v>1</v>
      </c>
      <c r="C10733" t="s">
        <v>78</v>
      </c>
      <c r="D10733" t="s">
        <v>92</v>
      </c>
      <c r="E10733" t="s">
        <v>40137</v>
      </c>
      <c r="F10733" t="s">
        <v>5012</v>
      </c>
      <c r="G10733" t="s">
        <v>72</v>
      </c>
      <c r="H10733" t="s">
        <v>129</v>
      </c>
      <c r="I10733" t="s">
        <v>22</v>
      </c>
      <c r="J10733" t="s">
        <v>141</v>
      </c>
      <c r="K10733" t="s">
        <v>40138</v>
      </c>
      <c r="L10733" t="s">
        <v>40139</v>
      </c>
      <c r="M10733">
        <v>2.8933333330000002</v>
      </c>
      <c r="N10733">
        <v>0</v>
      </c>
      <c r="O10733">
        <v>0</v>
      </c>
      <c r="P10733">
        <v>7</v>
      </c>
      <c r="Q10733">
        <v>197</v>
      </c>
      <c r="R10733">
        <v>0</v>
      </c>
      <c r="S10733">
        <v>0</v>
      </c>
      <c r="T10733">
        <v>20.253333000000001</v>
      </c>
      <c r="U10733">
        <v>569.98666700000001</v>
      </c>
    </row>
    <row r="10734" spans="1:21" x14ac:dyDescent="0.25">
      <c r="A10734" t="s">
        <v>40140</v>
      </c>
      <c r="B10734">
        <v>1</v>
      </c>
      <c r="C10734" t="s">
        <v>79</v>
      </c>
      <c r="D10734" t="s">
        <v>110</v>
      </c>
      <c r="E10734" t="s">
        <v>40141</v>
      </c>
      <c r="F10734" t="s">
        <v>5470</v>
      </c>
      <c r="G10734" t="s">
        <v>71</v>
      </c>
      <c r="H10734" t="s">
        <v>129</v>
      </c>
      <c r="I10734" t="s">
        <v>22</v>
      </c>
      <c r="J10734" t="s">
        <v>141</v>
      </c>
      <c r="K10734" t="s">
        <v>40142</v>
      </c>
      <c r="L10734" t="s">
        <v>40143</v>
      </c>
      <c r="M10734">
        <v>1.7069444439999999</v>
      </c>
      <c r="N10734">
        <v>0</v>
      </c>
      <c r="O10734">
        <v>0</v>
      </c>
      <c r="P10734">
        <v>0</v>
      </c>
      <c r="Q10734">
        <v>21</v>
      </c>
      <c r="R10734">
        <v>0</v>
      </c>
      <c r="S10734">
        <v>0</v>
      </c>
      <c r="T10734">
        <v>0</v>
      </c>
      <c r="U10734">
        <v>35.845832999999999</v>
      </c>
    </row>
    <row r="10735" spans="1:21" x14ac:dyDescent="0.25">
      <c r="A10735" t="s">
        <v>40144</v>
      </c>
      <c r="B10735">
        <v>1</v>
      </c>
      <c r="C10735" t="s">
        <v>79</v>
      </c>
      <c r="D10735" t="s">
        <v>110</v>
      </c>
      <c r="E10735" t="s">
        <v>40145</v>
      </c>
      <c r="F10735" t="s">
        <v>5279</v>
      </c>
      <c r="G10735" t="s">
        <v>72</v>
      </c>
      <c r="H10735" t="s">
        <v>129</v>
      </c>
      <c r="I10735" t="s">
        <v>22</v>
      </c>
      <c r="J10735" t="s">
        <v>141</v>
      </c>
      <c r="K10735" t="s">
        <v>40146</v>
      </c>
      <c r="L10735" t="s">
        <v>40147</v>
      </c>
      <c r="M10735">
        <v>1.6491666659999999</v>
      </c>
      <c r="N10735">
        <v>0</v>
      </c>
      <c r="O10735">
        <v>0</v>
      </c>
      <c r="P10735">
        <v>0</v>
      </c>
      <c r="Q10735">
        <v>19</v>
      </c>
      <c r="R10735">
        <v>0</v>
      </c>
      <c r="S10735">
        <v>0</v>
      </c>
      <c r="T10735">
        <v>0</v>
      </c>
      <c r="U10735">
        <v>31.334167000000001</v>
      </c>
    </row>
    <row r="10736" spans="1:21" x14ac:dyDescent="0.25">
      <c r="A10736" t="s">
        <v>40148</v>
      </c>
      <c r="B10736">
        <v>1</v>
      </c>
      <c r="C10736" t="s">
        <v>79</v>
      </c>
      <c r="D10736" t="s">
        <v>110</v>
      </c>
      <c r="E10736" t="s">
        <v>40149</v>
      </c>
      <c r="F10736" t="s">
        <v>4991</v>
      </c>
      <c r="G10736" t="s">
        <v>71</v>
      </c>
      <c r="H10736" t="s">
        <v>129</v>
      </c>
      <c r="I10736" t="s">
        <v>22</v>
      </c>
      <c r="J10736" t="s">
        <v>141</v>
      </c>
      <c r="K10736" t="s">
        <v>40150</v>
      </c>
      <c r="L10736" t="s">
        <v>40151</v>
      </c>
      <c r="M10736">
        <v>1.498611111</v>
      </c>
      <c r="N10736">
        <v>0</v>
      </c>
      <c r="O10736">
        <v>0</v>
      </c>
      <c r="P10736">
        <v>1</v>
      </c>
      <c r="Q10736">
        <v>0</v>
      </c>
      <c r="R10736">
        <v>0</v>
      </c>
      <c r="S10736">
        <v>0</v>
      </c>
      <c r="T10736">
        <v>1.4986109999999999</v>
      </c>
      <c r="U10736">
        <v>0</v>
      </c>
    </row>
    <row r="10737" spans="1:21" x14ac:dyDescent="0.25">
      <c r="A10737" t="s">
        <v>40152</v>
      </c>
      <c r="B10737">
        <v>1</v>
      </c>
      <c r="C10737" t="s">
        <v>79</v>
      </c>
      <c r="D10737" t="s">
        <v>110</v>
      </c>
      <c r="E10737" t="s">
        <v>40153</v>
      </c>
      <c r="F10737" t="s">
        <v>5470</v>
      </c>
      <c r="G10737" t="s">
        <v>71</v>
      </c>
      <c r="H10737" t="s">
        <v>129</v>
      </c>
      <c r="I10737" t="s">
        <v>22</v>
      </c>
      <c r="J10737" t="s">
        <v>141</v>
      </c>
      <c r="K10737" t="s">
        <v>40154</v>
      </c>
      <c r="L10737" t="s">
        <v>40155</v>
      </c>
      <c r="M10737">
        <v>3.903611111</v>
      </c>
      <c r="N10737">
        <v>0</v>
      </c>
      <c r="O10737">
        <v>0</v>
      </c>
      <c r="P10737">
        <v>1</v>
      </c>
      <c r="Q10737">
        <v>11</v>
      </c>
      <c r="R10737">
        <v>0</v>
      </c>
      <c r="S10737">
        <v>0</v>
      </c>
      <c r="T10737">
        <v>3.9036110000000002</v>
      </c>
      <c r="U10737">
        <v>42.939722000000003</v>
      </c>
    </row>
    <row r="10738" spans="1:21" x14ac:dyDescent="0.25">
      <c r="A10738" t="s">
        <v>40156</v>
      </c>
      <c r="B10738">
        <v>1</v>
      </c>
      <c r="C10738" t="s">
        <v>79</v>
      </c>
      <c r="D10738" t="s">
        <v>110</v>
      </c>
      <c r="E10738" t="s">
        <v>40157</v>
      </c>
      <c r="F10738" t="s">
        <v>4986</v>
      </c>
      <c r="G10738" t="s">
        <v>71</v>
      </c>
      <c r="H10738" t="s">
        <v>129</v>
      </c>
      <c r="I10738" t="s">
        <v>22</v>
      </c>
      <c r="J10738" t="s">
        <v>141</v>
      </c>
      <c r="K10738" t="s">
        <v>40158</v>
      </c>
      <c r="L10738" t="s">
        <v>40159</v>
      </c>
      <c r="M10738">
        <v>2.133611111</v>
      </c>
      <c r="N10738">
        <v>0</v>
      </c>
      <c r="O10738">
        <v>0</v>
      </c>
      <c r="P10738">
        <v>0</v>
      </c>
      <c r="Q10738">
        <v>120</v>
      </c>
      <c r="R10738">
        <v>0</v>
      </c>
      <c r="S10738">
        <v>0</v>
      </c>
      <c r="T10738">
        <v>0</v>
      </c>
      <c r="U10738">
        <v>256.03333300000003</v>
      </c>
    </row>
    <row r="10739" spans="1:21" x14ac:dyDescent="0.25">
      <c r="A10739" t="s">
        <v>40160</v>
      </c>
      <c r="B10739">
        <v>1</v>
      </c>
      <c r="C10739" t="s">
        <v>79</v>
      </c>
      <c r="D10739" t="s">
        <v>110</v>
      </c>
      <c r="E10739" t="s">
        <v>25458</v>
      </c>
      <c r="F10739" t="s">
        <v>5177</v>
      </c>
      <c r="G10739" t="s">
        <v>72</v>
      </c>
      <c r="H10739" t="s">
        <v>129</v>
      </c>
      <c r="I10739" t="s">
        <v>22</v>
      </c>
      <c r="J10739" t="s">
        <v>141</v>
      </c>
      <c r="K10739" t="s">
        <v>40161</v>
      </c>
      <c r="L10739" t="s">
        <v>40162</v>
      </c>
      <c r="M10739">
        <v>2.630833333</v>
      </c>
      <c r="N10739">
        <v>0</v>
      </c>
      <c r="O10739">
        <v>0</v>
      </c>
      <c r="P10739">
        <v>0</v>
      </c>
      <c r="Q10739">
        <v>17</v>
      </c>
      <c r="R10739">
        <v>0</v>
      </c>
      <c r="S10739">
        <v>0</v>
      </c>
      <c r="T10739">
        <v>0</v>
      </c>
      <c r="U10739">
        <v>44.724167000000001</v>
      </c>
    </row>
    <row r="10740" spans="1:21" x14ac:dyDescent="0.25">
      <c r="A10740" t="s">
        <v>40163</v>
      </c>
      <c r="B10740">
        <v>1</v>
      </c>
      <c r="C10740" t="s">
        <v>79</v>
      </c>
      <c r="D10740" t="s">
        <v>118</v>
      </c>
      <c r="E10740" t="s">
        <v>40164</v>
      </c>
      <c r="F10740" t="s">
        <v>5012</v>
      </c>
      <c r="G10740" t="s">
        <v>72</v>
      </c>
      <c r="H10740" t="s">
        <v>129</v>
      </c>
      <c r="I10740" t="s">
        <v>22</v>
      </c>
      <c r="J10740" t="s">
        <v>141</v>
      </c>
      <c r="K10740" t="s">
        <v>40165</v>
      </c>
      <c r="L10740" t="s">
        <v>40166</v>
      </c>
      <c r="M10740">
        <v>2.406666666</v>
      </c>
      <c r="N10740">
        <v>0</v>
      </c>
      <c r="O10740">
        <v>0</v>
      </c>
      <c r="P10740">
        <v>2</v>
      </c>
      <c r="Q10740">
        <v>116</v>
      </c>
      <c r="R10740">
        <v>0</v>
      </c>
      <c r="S10740">
        <v>0</v>
      </c>
      <c r="T10740">
        <v>4.8133330000000001</v>
      </c>
      <c r="U10740">
        <v>279.17333300000001</v>
      </c>
    </row>
    <row r="10741" spans="1:21" x14ac:dyDescent="0.25">
      <c r="A10741" t="s">
        <v>40167</v>
      </c>
      <c r="B10741">
        <v>1</v>
      </c>
      <c r="C10741" t="s">
        <v>78</v>
      </c>
      <c r="D10741" t="s">
        <v>103</v>
      </c>
      <c r="E10741" t="s">
        <v>40168</v>
      </c>
      <c r="F10741" t="s">
        <v>4991</v>
      </c>
      <c r="G10741" t="s">
        <v>71</v>
      </c>
      <c r="H10741" t="s">
        <v>129</v>
      </c>
      <c r="I10741" t="s">
        <v>22</v>
      </c>
      <c r="J10741" t="s">
        <v>141</v>
      </c>
      <c r="K10741" t="s">
        <v>40169</v>
      </c>
      <c r="L10741" t="s">
        <v>40170</v>
      </c>
      <c r="M10741">
        <v>1.399444444</v>
      </c>
      <c r="N10741">
        <v>0</v>
      </c>
      <c r="O10741">
        <v>1</v>
      </c>
      <c r="P10741">
        <v>0</v>
      </c>
      <c r="Q10741">
        <v>0</v>
      </c>
      <c r="R10741">
        <v>0</v>
      </c>
      <c r="S10741">
        <v>1.3994439999999999</v>
      </c>
      <c r="T10741">
        <v>0</v>
      </c>
      <c r="U10741">
        <v>0</v>
      </c>
    </row>
    <row r="10742" spans="1:21" x14ac:dyDescent="0.25">
      <c r="A10742" t="s">
        <v>40171</v>
      </c>
      <c r="B10742">
        <v>1</v>
      </c>
      <c r="C10742" t="s">
        <v>79</v>
      </c>
      <c r="D10742" t="s">
        <v>116</v>
      </c>
      <c r="E10742" t="s">
        <v>40172</v>
      </c>
      <c r="F10742" t="s">
        <v>5012</v>
      </c>
      <c r="G10742" t="s">
        <v>72</v>
      </c>
      <c r="H10742" t="s">
        <v>129</v>
      </c>
      <c r="I10742" t="s">
        <v>22</v>
      </c>
      <c r="J10742" t="s">
        <v>141</v>
      </c>
      <c r="K10742" t="s">
        <v>40173</v>
      </c>
      <c r="L10742" t="s">
        <v>40174</v>
      </c>
      <c r="M10742">
        <v>1.4369444440000001</v>
      </c>
      <c r="N10742">
        <v>0</v>
      </c>
      <c r="O10742">
        <v>0</v>
      </c>
      <c r="P10742">
        <v>16</v>
      </c>
      <c r="Q10742">
        <v>113</v>
      </c>
      <c r="R10742">
        <v>0</v>
      </c>
      <c r="S10742">
        <v>0</v>
      </c>
      <c r="T10742">
        <v>22.991111</v>
      </c>
      <c r="U10742">
        <v>162.37472199999999</v>
      </c>
    </row>
    <row r="10743" spans="1:21" x14ac:dyDescent="0.25">
      <c r="A10743" t="s">
        <v>40175</v>
      </c>
      <c r="B10743">
        <v>1</v>
      </c>
      <c r="C10743" t="s">
        <v>79</v>
      </c>
      <c r="D10743" t="s">
        <v>116</v>
      </c>
      <c r="E10743" t="s">
        <v>40176</v>
      </c>
      <c r="F10743" t="s">
        <v>4986</v>
      </c>
      <c r="G10743" t="s">
        <v>71</v>
      </c>
      <c r="H10743" t="s">
        <v>129</v>
      </c>
      <c r="I10743" t="s">
        <v>22</v>
      </c>
      <c r="J10743" t="s">
        <v>141</v>
      </c>
      <c r="K10743" t="s">
        <v>40177</v>
      </c>
      <c r="L10743" t="s">
        <v>40178</v>
      </c>
      <c r="M10743">
        <v>0.47666666600000002</v>
      </c>
      <c r="N10743">
        <v>0</v>
      </c>
      <c r="O10743">
        <v>0</v>
      </c>
      <c r="P10743">
        <v>0</v>
      </c>
      <c r="Q10743">
        <v>35</v>
      </c>
      <c r="R10743">
        <v>0</v>
      </c>
      <c r="S10743">
        <v>0</v>
      </c>
      <c r="T10743">
        <v>0</v>
      </c>
      <c r="U10743">
        <v>16.683333000000001</v>
      </c>
    </row>
    <row r="10744" spans="1:21" x14ac:dyDescent="0.25">
      <c r="A10744" t="s">
        <v>40179</v>
      </c>
      <c r="B10744">
        <v>1</v>
      </c>
      <c r="C10744" t="s">
        <v>79</v>
      </c>
      <c r="D10744" t="s">
        <v>116</v>
      </c>
      <c r="E10744" t="s">
        <v>40176</v>
      </c>
      <c r="F10744" t="s">
        <v>4986</v>
      </c>
      <c r="G10744" t="s">
        <v>71</v>
      </c>
      <c r="H10744" t="s">
        <v>129</v>
      </c>
      <c r="I10744" t="s">
        <v>22</v>
      </c>
      <c r="J10744" t="s">
        <v>141</v>
      </c>
      <c r="K10744" t="s">
        <v>40180</v>
      </c>
      <c r="L10744" t="s">
        <v>40181</v>
      </c>
      <c r="M10744">
        <v>0.395277777</v>
      </c>
      <c r="N10744">
        <v>0</v>
      </c>
      <c r="O10744">
        <v>0</v>
      </c>
      <c r="P10744">
        <v>0</v>
      </c>
      <c r="Q10744">
        <v>35</v>
      </c>
      <c r="R10744">
        <v>0</v>
      </c>
      <c r="S10744">
        <v>0</v>
      </c>
      <c r="T10744">
        <v>0</v>
      </c>
      <c r="U10744">
        <v>13.834721999999999</v>
      </c>
    </row>
    <row r="10745" spans="1:21" x14ac:dyDescent="0.25">
      <c r="A10745" t="s">
        <v>40182</v>
      </c>
      <c r="B10745">
        <v>1</v>
      </c>
      <c r="C10745" t="s">
        <v>79</v>
      </c>
      <c r="D10745" t="s">
        <v>116</v>
      </c>
      <c r="E10745" t="s">
        <v>40183</v>
      </c>
      <c r="F10745" t="s">
        <v>4986</v>
      </c>
      <c r="G10745" t="s">
        <v>71</v>
      </c>
      <c r="H10745" t="s">
        <v>129</v>
      </c>
      <c r="I10745" t="s">
        <v>22</v>
      </c>
      <c r="J10745" t="s">
        <v>141</v>
      </c>
      <c r="K10745" t="s">
        <v>40184</v>
      </c>
      <c r="L10745" t="s">
        <v>40185</v>
      </c>
      <c r="M10745">
        <v>1.371388888</v>
      </c>
      <c r="N10745">
        <v>0</v>
      </c>
      <c r="O10745">
        <v>0</v>
      </c>
      <c r="P10745">
        <v>0</v>
      </c>
      <c r="Q10745">
        <v>82</v>
      </c>
      <c r="R10745">
        <v>0</v>
      </c>
      <c r="S10745">
        <v>0</v>
      </c>
      <c r="T10745">
        <v>0</v>
      </c>
      <c r="U10745">
        <v>112.453889</v>
      </c>
    </row>
    <row r="10746" spans="1:21" x14ac:dyDescent="0.25">
      <c r="A10746" t="s">
        <v>40186</v>
      </c>
      <c r="B10746">
        <v>1</v>
      </c>
      <c r="C10746" t="s">
        <v>79</v>
      </c>
      <c r="D10746" t="s">
        <v>116</v>
      </c>
      <c r="E10746" t="s">
        <v>40176</v>
      </c>
      <c r="F10746" t="s">
        <v>4986</v>
      </c>
      <c r="G10746" t="s">
        <v>71</v>
      </c>
      <c r="H10746" t="s">
        <v>129</v>
      </c>
      <c r="I10746" t="s">
        <v>22</v>
      </c>
      <c r="J10746" t="s">
        <v>141</v>
      </c>
      <c r="K10746" t="s">
        <v>40187</v>
      </c>
      <c r="L10746" t="s">
        <v>40188</v>
      </c>
      <c r="M10746">
        <v>0.57361111099999995</v>
      </c>
      <c r="N10746">
        <v>0</v>
      </c>
      <c r="O10746">
        <v>0</v>
      </c>
      <c r="P10746">
        <v>0</v>
      </c>
      <c r="Q10746">
        <v>35</v>
      </c>
      <c r="R10746">
        <v>0</v>
      </c>
      <c r="S10746">
        <v>0</v>
      </c>
      <c r="T10746">
        <v>0</v>
      </c>
      <c r="U10746">
        <v>20.076388999999999</v>
      </c>
    </row>
    <row r="10747" spans="1:21" x14ac:dyDescent="0.25">
      <c r="A10747" t="s">
        <v>40189</v>
      </c>
      <c r="B10747">
        <v>1</v>
      </c>
      <c r="C10747" t="s">
        <v>79</v>
      </c>
      <c r="D10747" t="s">
        <v>116</v>
      </c>
      <c r="E10747" t="s">
        <v>40176</v>
      </c>
      <c r="F10747" t="s">
        <v>4986</v>
      </c>
      <c r="G10747" t="s">
        <v>71</v>
      </c>
      <c r="H10747" t="s">
        <v>129</v>
      </c>
      <c r="I10747" t="s">
        <v>22</v>
      </c>
      <c r="J10747" t="s">
        <v>141</v>
      </c>
      <c r="K10747" t="s">
        <v>40190</v>
      </c>
      <c r="L10747" t="s">
        <v>40191</v>
      </c>
      <c r="M10747">
        <v>0.62555555500000004</v>
      </c>
      <c r="N10747">
        <v>0</v>
      </c>
      <c r="O10747">
        <v>0</v>
      </c>
      <c r="P10747">
        <v>0</v>
      </c>
      <c r="Q10747">
        <v>35</v>
      </c>
      <c r="R10747">
        <v>0</v>
      </c>
      <c r="S10747">
        <v>0</v>
      </c>
      <c r="T10747">
        <v>0</v>
      </c>
      <c r="U10747">
        <v>21.894444</v>
      </c>
    </row>
    <row r="10748" spans="1:21" x14ac:dyDescent="0.25">
      <c r="A10748" t="s">
        <v>40192</v>
      </c>
      <c r="B10748">
        <v>1</v>
      </c>
      <c r="C10748" t="s">
        <v>79</v>
      </c>
      <c r="D10748" t="s">
        <v>116</v>
      </c>
      <c r="E10748" t="s">
        <v>40193</v>
      </c>
      <c r="F10748" t="s">
        <v>140</v>
      </c>
      <c r="G10748" t="s">
        <v>72</v>
      </c>
      <c r="H10748" t="s">
        <v>129</v>
      </c>
      <c r="I10748" t="s">
        <v>22</v>
      </c>
      <c r="J10748" t="s">
        <v>141</v>
      </c>
      <c r="K10748" t="s">
        <v>40194</v>
      </c>
      <c r="L10748" t="s">
        <v>40195</v>
      </c>
      <c r="M10748">
        <v>0.30138888800000002</v>
      </c>
      <c r="N10748">
        <v>0</v>
      </c>
      <c r="O10748">
        <v>0</v>
      </c>
      <c r="P10748">
        <v>1</v>
      </c>
      <c r="Q10748">
        <v>6</v>
      </c>
      <c r="R10748">
        <v>0</v>
      </c>
      <c r="S10748">
        <v>0</v>
      </c>
      <c r="T10748">
        <v>0.30138900000000002</v>
      </c>
      <c r="U10748">
        <v>1.808333</v>
      </c>
    </row>
    <row r="10749" spans="1:21" x14ac:dyDescent="0.25">
      <c r="A10749" t="s">
        <v>40196</v>
      </c>
      <c r="B10749">
        <v>1</v>
      </c>
      <c r="C10749" t="s">
        <v>79</v>
      </c>
      <c r="D10749" t="s">
        <v>116</v>
      </c>
      <c r="E10749" t="s">
        <v>40197</v>
      </c>
      <c r="F10749" t="s">
        <v>5012</v>
      </c>
      <c r="G10749" t="s">
        <v>72</v>
      </c>
      <c r="H10749" t="s">
        <v>129</v>
      </c>
      <c r="I10749" t="s">
        <v>22</v>
      </c>
      <c r="J10749" t="s">
        <v>141</v>
      </c>
      <c r="K10749" t="s">
        <v>40198</v>
      </c>
      <c r="L10749" t="s">
        <v>40199</v>
      </c>
      <c r="M10749">
        <v>3.281666666</v>
      </c>
      <c r="N10749">
        <v>0</v>
      </c>
      <c r="O10749">
        <v>0</v>
      </c>
      <c r="P10749">
        <v>0</v>
      </c>
      <c r="Q10749">
        <v>3</v>
      </c>
      <c r="R10749">
        <v>0</v>
      </c>
      <c r="S10749">
        <v>0</v>
      </c>
      <c r="T10749">
        <v>0</v>
      </c>
      <c r="U10749">
        <v>9.8450000000000006</v>
      </c>
    </row>
    <row r="10750" spans="1:21" x14ac:dyDescent="0.25">
      <c r="A10750" t="s">
        <v>40200</v>
      </c>
      <c r="B10750">
        <v>1</v>
      </c>
      <c r="C10750" t="s">
        <v>78</v>
      </c>
      <c r="D10750" t="s">
        <v>92</v>
      </c>
      <c r="E10750" t="s">
        <v>40201</v>
      </c>
      <c r="F10750" t="s">
        <v>5012</v>
      </c>
      <c r="G10750" t="s">
        <v>72</v>
      </c>
      <c r="H10750" t="s">
        <v>129</v>
      </c>
      <c r="I10750" t="s">
        <v>22</v>
      </c>
      <c r="J10750" t="s">
        <v>141</v>
      </c>
      <c r="K10750" t="s">
        <v>40202</v>
      </c>
      <c r="L10750" t="s">
        <v>40203</v>
      </c>
      <c r="M10750">
        <v>1.41</v>
      </c>
      <c r="N10750">
        <v>0</v>
      </c>
      <c r="O10750">
        <v>0</v>
      </c>
      <c r="P10750">
        <v>4</v>
      </c>
      <c r="Q10750">
        <v>28</v>
      </c>
      <c r="R10750">
        <v>0</v>
      </c>
      <c r="S10750">
        <v>0</v>
      </c>
      <c r="T10750">
        <v>5.64</v>
      </c>
      <c r="U10750">
        <v>39.479999999999997</v>
      </c>
    </row>
    <row r="10751" spans="1:21" x14ac:dyDescent="0.25">
      <c r="A10751" t="s">
        <v>40204</v>
      </c>
      <c r="B10751">
        <v>1</v>
      </c>
      <c r="C10751" t="s">
        <v>78</v>
      </c>
      <c r="D10751" t="s">
        <v>92</v>
      </c>
      <c r="E10751" t="s">
        <v>40205</v>
      </c>
      <c r="F10751" t="s">
        <v>140</v>
      </c>
      <c r="G10751" t="s">
        <v>72</v>
      </c>
      <c r="H10751" t="s">
        <v>129</v>
      </c>
      <c r="I10751" t="s">
        <v>22</v>
      </c>
      <c r="J10751" t="s">
        <v>141</v>
      </c>
      <c r="K10751" t="s">
        <v>40206</v>
      </c>
      <c r="L10751" t="s">
        <v>40207</v>
      </c>
      <c r="M10751">
        <v>0.92916666599999997</v>
      </c>
      <c r="N10751">
        <v>0</v>
      </c>
      <c r="O10751">
        <v>0</v>
      </c>
      <c r="P10751">
        <v>15</v>
      </c>
      <c r="Q10751">
        <v>560</v>
      </c>
      <c r="R10751">
        <v>0</v>
      </c>
      <c r="S10751">
        <v>0</v>
      </c>
      <c r="T10751">
        <v>13.9375</v>
      </c>
      <c r="U10751">
        <v>520.33333300000004</v>
      </c>
    </row>
    <row r="10752" spans="1:21" x14ac:dyDescent="0.25">
      <c r="A10752" t="s">
        <v>40208</v>
      </c>
      <c r="B10752">
        <v>1</v>
      </c>
      <c r="C10752" t="s">
        <v>78</v>
      </c>
      <c r="D10752" t="s">
        <v>92</v>
      </c>
      <c r="E10752" t="s">
        <v>40209</v>
      </c>
      <c r="F10752" t="s">
        <v>5012</v>
      </c>
      <c r="G10752" t="s">
        <v>72</v>
      </c>
      <c r="H10752" t="s">
        <v>129</v>
      </c>
      <c r="I10752" t="s">
        <v>22</v>
      </c>
      <c r="J10752" t="s">
        <v>141</v>
      </c>
      <c r="K10752" t="s">
        <v>40210</v>
      </c>
      <c r="L10752" t="s">
        <v>40211</v>
      </c>
      <c r="M10752">
        <v>1.295833333</v>
      </c>
      <c r="N10752">
        <v>0</v>
      </c>
      <c r="O10752">
        <v>0</v>
      </c>
      <c r="P10752">
        <v>3</v>
      </c>
      <c r="Q10752">
        <v>178</v>
      </c>
      <c r="R10752">
        <v>0</v>
      </c>
      <c r="S10752">
        <v>0</v>
      </c>
      <c r="T10752">
        <v>3.8875000000000002</v>
      </c>
      <c r="U10752">
        <v>230.658333</v>
      </c>
    </row>
    <row r="10753" spans="1:21" x14ac:dyDescent="0.25">
      <c r="A10753" t="s">
        <v>40212</v>
      </c>
      <c r="B10753">
        <v>1</v>
      </c>
      <c r="C10753" t="s">
        <v>78</v>
      </c>
      <c r="D10753" t="s">
        <v>92</v>
      </c>
      <c r="E10753" t="s">
        <v>40213</v>
      </c>
      <c r="F10753" t="s">
        <v>177</v>
      </c>
      <c r="G10753" t="s">
        <v>72</v>
      </c>
      <c r="H10753" t="s">
        <v>129</v>
      </c>
      <c r="I10753" t="s">
        <v>22</v>
      </c>
      <c r="J10753" t="s">
        <v>130</v>
      </c>
      <c r="K10753" t="s">
        <v>40214</v>
      </c>
      <c r="L10753" t="s">
        <v>40215</v>
      </c>
      <c r="M10753">
        <v>7.3561111109999997</v>
      </c>
      <c r="N10753">
        <v>0</v>
      </c>
      <c r="O10753">
        <v>0</v>
      </c>
      <c r="P10753">
        <v>1</v>
      </c>
      <c r="Q10753">
        <v>0</v>
      </c>
      <c r="R10753">
        <v>0</v>
      </c>
      <c r="S10753">
        <v>0</v>
      </c>
      <c r="T10753">
        <v>7.3561110000000003</v>
      </c>
      <c r="U10753">
        <v>0</v>
      </c>
    </row>
    <row r="10754" spans="1:21" x14ac:dyDescent="0.25">
      <c r="A10754" t="s">
        <v>40216</v>
      </c>
      <c r="B10754">
        <v>1</v>
      </c>
      <c r="C10754" t="s">
        <v>78</v>
      </c>
      <c r="D10754" t="s">
        <v>92</v>
      </c>
      <c r="E10754" t="s">
        <v>40217</v>
      </c>
      <c r="F10754" t="s">
        <v>2199</v>
      </c>
      <c r="G10754" t="s">
        <v>71</v>
      </c>
      <c r="H10754" t="s">
        <v>129</v>
      </c>
      <c r="I10754" t="s">
        <v>22</v>
      </c>
      <c r="J10754" t="s">
        <v>141</v>
      </c>
      <c r="K10754" t="s">
        <v>40218</v>
      </c>
      <c r="L10754" t="s">
        <v>40219</v>
      </c>
      <c r="M10754">
        <v>3.562777777</v>
      </c>
      <c r="N10754">
        <v>0</v>
      </c>
      <c r="O10754">
        <v>0</v>
      </c>
      <c r="P10754">
        <v>0</v>
      </c>
      <c r="Q10754">
        <v>117</v>
      </c>
      <c r="R10754">
        <v>0</v>
      </c>
      <c r="S10754">
        <v>0</v>
      </c>
      <c r="T10754">
        <v>0</v>
      </c>
      <c r="U10754">
        <v>416.84500000000003</v>
      </c>
    </row>
    <row r="10755" spans="1:21" x14ac:dyDescent="0.25">
      <c r="A10755" t="s">
        <v>40220</v>
      </c>
      <c r="B10755">
        <v>1</v>
      </c>
      <c r="C10755" t="s">
        <v>78</v>
      </c>
      <c r="D10755" t="s">
        <v>92</v>
      </c>
      <c r="E10755" t="s">
        <v>40221</v>
      </c>
      <c r="F10755" t="s">
        <v>140</v>
      </c>
      <c r="G10755" t="s">
        <v>72</v>
      </c>
      <c r="H10755" t="s">
        <v>129</v>
      </c>
      <c r="I10755" t="s">
        <v>22</v>
      </c>
      <c r="J10755" t="s">
        <v>141</v>
      </c>
      <c r="K10755" t="s">
        <v>40222</v>
      </c>
      <c r="L10755" t="s">
        <v>40223</v>
      </c>
      <c r="M10755">
        <v>0.186388888</v>
      </c>
      <c r="N10755">
        <v>0</v>
      </c>
      <c r="O10755">
        <v>0</v>
      </c>
      <c r="P10755">
        <v>10</v>
      </c>
      <c r="Q10755">
        <v>281</v>
      </c>
      <c r="R10755">
        <v>0</v>
      </c>
      <c r="S10755">
        <v>0</v>
      </c>
      <c r="T10755">
        <v>1.8638889999999999</v>
      </c>
      <c r="U10755">
        <v>52.375278000000002</v>
      </c>
    </row>
    <row r="10756" spans="1:21" x14ac:dyDescent="0.25">
      <c r="A10756" t="s">
        <v>40224</v>
      </c>
      <c r="B10756">
        <v>1</v>
      </c>
      <c r="C10756" t="s">
        <v>78</v>
      </c>
      <c r="D10756" t="s">
        <v>92</v>
      </c>
      <c r="E10756" t="s">
        <v>40209</v>
      </c>
      <c r="F10756" t="s">
        <v>5012</v>
      </c>
      <c r="G10756" t="s">
        <v>72</v>
      </c>
      <c r="H10756" t="s">
        <v>129</v>
      </c>
      <c r="I10756" t="s">
        <v>22</v>
      </c>
      <c r="J10756" t="s">
        <v>141</v>
      </c>
      <c r="K10756" t="s">
        <v>40225</v>
      </c>
      <c r="L10756" t="s">
        <v>40226</v>
      </c>
      <c r="M10756">
        <v>1.6005555549999999</v>
      </c>
      <c r="N10756">
        <v>0</v>
      </c>
      <c r="O10756">
        <v>0</v>
      </c>
      <c r="P10756">
        <v>3</v>
      </c>
      <c r="Q10756">
        <v>178</v>
      </c>
      <c r="R10756">
        <v>0</v>
      </c>
      <c r="S10756">
        <v>0</v>
      </c>
      <c r="T10756">
        <v>4.8016670000000001</v>
      </c>
      <c r="U10756">
        <v>284.898889</v>
      </c>
    </row>
    <row r="10757" spans="1:21" x14ac:dyDescent="0.25">
      <c r="A10757" t="s">
        <v>40227</v>
      </c>
      <c r="B10757">
        <v>1</v>
      </c>
      <c r="C10757" t="s">
        <v>78</v>
      </c>
      <c r="D10757" t="s">
        <v>92</v>
      </c>
      <c r="E10757" t="s">
        <v>40228</v>
      </c>
      <c r="F10757" t="s">
        <v>5012</v>
      </c>
      <c r="G10757" t="s">
        <v>72</v>
      </c>
      <c r="H10757" t="s">
        <v>129</v>
      </c>
      <c r="I10757" t="s">
        <v>22</v>
      </c>
      <c r="J10757" t="s">
        <v>141</v>
      </c>
      <c r="K10757" t="s">
        <v>40229</v>
      </c>
      <c r="L10757" t="s">
        <v>40230</v>
      </c>
      <c r="M10757">
        <v>2.468611111</v>
      </c>
      <c r="N10757">
        <v>0</v>
      </c>
      <c r="O10757">
        <v>0</v>
      </c>
      <c r="P10757">
        <v>1</v>
      </c>
      <c r="Q10757">
        <v>82</v>
      </c>
      <c r="R10757">
        <v>0</v>
      </c>
      <c r="S10757">
        <v>0</v>
      </c>
      <c r="T10757">
        <v>2.4686110000000001</v>
      </c>
      <c r="U10757">
        <v>202.42611099999999</v>
      </c>
    </row>
    <row r="10758" spans="1:21" x14ac:dyDescent="0.25">
      <c r="A10758" t="s">
        <v>40231</v>
      </c>
      <c r="B10758">
        <v>1</v>
      </c>
      <c r="C10758" t="s">
        <v>78</v>
      </c>
      <c r="D10758" t="s">
        <v>92</v>
      </c>
      <c r="E10758" t="s">
        <v>40209</v>
      </c>
      <c r="F10758" t="s">
        <v>5012</v>
      </c>
      <c r="G10758" t="s">
        <v>72</v>
      </c>
      <c r="H10758" t="s">
        <v>129</v>
      </c>
      <c r="I10758" t="s">
        <v>22</v>
      </c>
      <c r="J10758" t="s">
        <v>141</v>
      </c>
      <c r="K10758" t="s">
        <v>1857</v>
      </c>
      <c r="L10758" t="s">
        <v>40232</v>
      </c>
      <c r="M10758">
        <v>1.405</v>
      </c>
      <c r="N10758">
        <v>0</v>
      </c>
      <c r="O10758">
        <v>0</v>
      </c>
      <c r="P10758">
        <v>3</v>
      </c>
      <c r="Q10758">
        <v>178</v>
      </c>
      <c r="R10758">
        <v>0</v>
      </c>
      <c r="S10758">
        <v>0</v>
      </c>
      <c r="T10758">
        <v>4.2149999999999999</v>
      </c>
      <c r="U10758">
        <v>250.09</v>
      </c>
    </row>
    <row r="10759" spans="1:21" x14ac:dyDescent="0.25">
      <c r="A10759" t="s">
        <v>40233</v>
      </c>
      <c r="B10759">
        <v>1</v>
      </c>
      <c r="C10759" t="s">
        <v>78</v>
      </c>
      <c r="D10759" t="s">
        <v>103</v>
      </c>
      <c r="E10759" t="s">
        <v>40234</v>
      </c>
      <c r="F10759" t="s">
        <v>4991</v>
      </c>
      <c r="G10759" t="s">
        <v>71</v>
      </c>
      <c r="H10759" t="s">
        <v>129</v>
      </c>
      <c r="I10759" t="s">
        <v>22</v>
      </c>
      <c r="J10759" t="s">
        <v>141</v>
      </c>
      <c r="K10759" t="s">
        <v>40235</v>
      </c>
      <c r="L10759" t="s">
        <v>40236</v>
      </c>
      <c r="M10759">
        <v>1.4650000000000001</v>
      </c>
      <c r="N10759">
        <v>0</v>
      </c>
      <c r="O10759">
        <v>0</v>
      </c>
      <c r="P10759">
        <v>0</v>
      </c>
      <c r="Q10759">
        <v>3</v>
      </c>
      <c r="R10759">
        <v>0</v>
      </c>
      <c r="S10759">
        <v>0</v>
      </c>
      <c r="T10759">
        <v>0</v>
      </c>
      <c r="U10759">
        <v>4.3949999999999996</v>
      </c>
    </row>
    <row r="10760" spans="1:21" x14ac:dyDescent="0.25">
      <c r="A10760" t="s">
        <v>40237</v>
      </c>
      <c r="B10760">
        <v>1</v>
      </c>
      <c r="C10760" t="s">
        <v>78</v>
      </c>
      <c r="D10760" t="s">
        <v>91</v>
      </c>
      <c r="E10760" t="s">
        <v>27888</v>
      </c>
      <c r="F10760" t="s">
        <v>140</v>
      </c>
      <c r="G10760" t="s">
        <v>72</v>
      </c>
      <c r="H10760" t="s">
        <v>129</v>
      </c>
      <c r="I10760" t="s">
        <v>22</v>
      </c>
      <c r="J10760" t="s">
        <v>141</v>
      </c>
      <c r="K10760" t="s">
        <v>40238</v>
      </c>
      <c r="L10760" t="s">
        <v>40239</v>
      </c>
      <c r="M10760">
        <v>0.77333333299999996</v>
      </c>
      <c r="N10760">
        <v>0</v>
      </c>
      <c r="O10760">
        <v>0</v>
      </c>
      <c r="P10760">
        <v>41</v>
      </c>
      <c r="Q10760">
        <v>128</v>
      </c>
      <c r="R10760">
        <v>0</v>
      </c>
      <c r="S10760">
        <v>0</v>
      </c>
      <c r="T10760">
        <v>31.706666999999999</v>
      </c>
      <c r="U10760">
        <v>98.986666999999997</v>
      </c>
    </row>
    <row r="10761" spans="1:21" x14ac:dyDescent="0.25">
      <c r="A10761" t="s">
        <v>40240</v>
      </c>
      <c r="B10761">
        <v>1</v>
      </c>
      <c r="C10761" t="s">
        <v>78</v>
      </c>
      <c r="D10761" t="s">
        <v>91</v>
      </c>
      <c r="E10761" t="s">
        <v>40241</v>
      </c>
      <c r="F10761" t="s">
        <v>4986</v>
      </c>
      <c r="G10761" t="s">
        <v>71</v>
      </c>
      <c r="H10761" t="s">
        <v>129</v>
      </c>
      <c r="I10761" t="s">
        <v>22</v>
      </c>
      <c r="J10761" t="s">
        <v>141</v>
      </c>
      <c r="K10761" t="s">
        <v>40242</v>
      </c>
      <c r="L10761" t="s">
        <v>40243</v>
      </c>
      <c r="M10761">
        <v>1.554444444</v>
      </c>
      <c r="N10761">
        <v>0</v>
      </c>
      <c r="O10761">
        <v>0</v>
      </c>
      <c r="P10761">
        <v>0</v>
      </c>
      <c r="Q10761">
        <v>11</v>
      </c>
      <c r="R10761">
        <v>0</v>
      </c>
      <c r="S10761">
        <v>0</v>
      </c>
      <c r="T10761">
        <v>0</v>
      </c>
      <c r="U10761">
        <v>17.098889</v>
      </c>
    </row>
    <row r="10762" spans="1:21" x14ac:dyDescent="0.25">
      <c r="A10762" t="s">
        <v>40244</v>
      </c>
      <c r="B10762">
        <v>1</v>
      </c>
      <c r="C10762" t="s">
        <v>78</v>
      </c>
      <c r="D10762" t="s">
        <v>105</v>
      </c>
      <c r="E10762" t="s">
        <v>40245</v>
      </c>
      <c r="F10762" t="s">
        <v>4996</v>
      </c>
      <c r="G10762" t="s">
        <v>71</v>
      </c>
      <c r="H10762" t="s">
        <v>129</v>
      </c>
      <c r="I10762" t="s">
        <v>22</v>
      </c>
      <c r="J10762" t="s">
        <v>141</v>
      </c>
      <c r="K10762" t="s">
        <v>40246</v>
      </c>
      <c r="L10762" t="s">
        <v>40247</v>
      </c>
      <c r="M10762">
        <v>0.70444444399999995</v>
      </c>
      <c r="N10762">
        <v>0</v>
      </c>
      <c r="O10762">
        <v>15</v>
      </c>
      <c r="P10762">
        <v>0</v>
      </c>
      <c r="Q10762">
        <v>0</v>
      </c>
      <c r="R10762">
        <v>0</v>
      </c>
      <c r="S10762">
        <v>10.566667000000001</v>
      </c>
      <c r="T10762">
        <v>0</v>
      </c>
      <c r="U10762">
        <v>0</v>
      </c>
    </row>
    <row r="10763" spans="1:21" x14ac:dyDescent="0.25">
      <c r="A10763" t="s">
        <v>40248</v>
      </c>
      <c r="B10763">
        <v>1</v>
      </c>
      <c r="C10763" t="s">
        <v>78</v>
      </c>
      <c r="D10763" t="s">
        <v>105</v>
      </c>
      <c r="E10763" t="s">
        <v>33011</v>
      </c>
      <c r="F10763" t="s">
        <v>140</v>
      </c>
      <c r="G10763" t="s">
        <v>72</v>
      </c>
      <c r="H10763" t="s">
        <v>129</v>
      </c>
      <c r="I10763" t="s">
        <v>22</v>
      </c>
      <c r="J10763" t="s">
        <v>141</v>
      </c>
      <c r="K10763" t="s">
        <v>40249</v>
      </c>
      <c r="L10763" t="s">
        <v>40250</v>
      </c>
      <c r="M10763">
        <v>2.753333333</v>
      </c>
      <c r="N10763">
        <v>0</v>
      </c>
      <c r="O10763">
        <v>0</v>
      </c>
      <c r="P10763">
        <v>106</v>
      </c>
      <c r="Q10763">
        <v>626</v>
      </c>
      <c r="R10763">
        <v>0</v>
      </c>
      <c r="S10763">
        <v>0</v>
      </c>
      <c r="T10763">
        <v>291.85333300000002</v>
      </c>
      <c r="U10763">
        <v>1723.5866659999999</v>
      </c>
    </row>
    <row r="10764" spans="1:21" x14ac:dyDescent="0.25">
      <c r="A10764" t="s">
        <v>40251</v>
      </c>
      <c r="B10764">
        <v>1</v>
      </c>
      <c r="C10764" t="s">
        <v>78</v>
      </c>
      <c r="D10764" t="s">
        <v>105</v>
      </c>
      <c r="E10764" t="s">
        <v>40252</v>
      </c>
      <c r="F10764" t="s">
        <v>140</v>
      </c>
      <c r="G10764" t="s">
        <v>72</v>
      </c>
      <c r="H10764" t="s">
        <v>129</v>
      </c>
      <c r="I10764" t="s">
        <v>22</v>
      </c>
      <c r="J10764" t="s">
        <v>141</v>
      </c>
      <c r="K10764" t="s">
        <v>40253</v>
      </c>
      <c r="L10764" t="s">
        <v>40254</v>
      </c>
      <c r="M10764">
        <v>1.7625</v>
      </c>
      <c r="N10764">
        <v>0</v>
      </c>
      <c r="O10764">
        <v>0</v>
      </c>
      <c r="P10764">
        <v>33</v>
      </c>
      <c r="Q10764">
        <v>181</v>
      </c>
      <c r="R10764">
        <v>0</v>
      </c>
      <c r="S10764">
        <v>0</v>
      </c>
      <c r="T10764">
        <v>58.162500000000001</v>
      </c>
      <c r="U10764">
        <v>319.01249999999999</v>
      </c>
    </row>
    <row r="10765" spans="1:21" x14ac:dyDescent="0.25">
      <c r="A10765" t="s">
        <v>40255</v>
      </c>
      <c r="B10765">
        <v>1</v>
      </c>
      <c r="C10765" t="s">
        <v>78</v>
      </c>
      <c r="D10765" t="s">
        <v>91</v>
      </c>
      <c r="E10765" t="s">
        <v>4827</v>
      </c>
      <c r="F10765" t="s">
        <v>177</v>
      </c>
      <c r="G10765" t="s">
        <v>72</v>
      </c>
      <c r="H10765" t="s">
        <v>129</v>
      </c>
      <c r="I10765" t="s">
        <v>22</v>
      </c>
      <c r="J10765" t="s">
        <v>130</v>
      </c>
      <c r="K10765" t="s">
        <v>40256</v>
      </c>
      <c r="L10765" t="s">
        <v>40257</v>
      </c>
      <c r="M10765">
        <v>9.1494444440000002</v>
      </c>
      <c r="N10765">
        <v>0</v>
      </c>
      <c r="O10765">
        <v>0</v>
      </c>
      <c r="P10765">
        <v>11</v>
      </c>
      <c r="Q10765">
        <v>348</v>
      </c>
      <c r="R10765">
        <v>0</v>
      </c>
      <c r="S10765">
        <v>0</v>
      </c>
      <c r="T10765">
        <v>100.643889</v>
      </c>
      <c r="U10765">
        <v>3184.0066670000001</v>
      </c>
    </row>
    <row r="10766" spans="1:21" x14ac:dyDescent="0.25">
      <c r="A10766" t="s">
        <v>40258</v>
      </c>
      <c r="B10766">
        <v>1</v>
      </c>
      <c r="C10766" t="s">
        <v>78</v>
      </c>
      <c r="D10766" t="s">
        <v>91</v>
      </c>
      <c r="E10766" t="s">
        <v>31353</v>
      </c>
      <c r="F10766" t="s">
        <v>140</v>
      </c>
      <c r="G10766" t="s">
        <v>72</v>
      </c>
      <c r="H10766" t="s">
        <v>129</v>
      </c>
      <c r="I10766" t="s">
        <v>22</v>
      </c>
      <c r="J10766" t="s">
        <v>141</v>
      </c>
      <c r="K10766" t="s">
        <v>40259</v>
      </c>
      <c r="L10766" t="s">
        <v>40260</v>
      </c>
      <c r="M10766">
        <v>0.33222222200000001</v>
      </c>
      <c r="N10766">
        <v>0</v>
      </c>
      <c r="O10766">
        <v>0</v>
      </c>
      <c r="P10766">
        <v>57</v>
      </c>
      <c r="Q10766">
        <v>322</v>
      </c>
      <c r="R10766">
        <v>0</v>
      </c>
      <c r="S10766">
        <v>0</v>
      </c>
      <c r="T10766">
        <v>18.936667</v>
      </c>
      <c r="U10766">
        <v>106.975555</v>
      </c>
    </row>
    <row r="10767" spans="1:21" x14ac:dyDescent="0.25">
      <c r="A10767" t="s">
        <v>40261</v>
      </c>
      <c r="B10767">
        <v>1</v>
      </c>
      <c r="C10767" t="s">
        <v>78</v>
      </c>
      <c r="D10767" t="s">
        <v>91</v>
      </c>
      <c r="E10767" t="s">
        <v>4823</v>
      </c>
      <c r="F10767" t="s">
        <v>140</v>
      </c>
      <c r="G10767" t="s">
        <v>72</v>
      </c>
      <c r="H10767" t="s">
        <v>129</v>
      </c>
      <c r="I10767" t="s">
        <v>22</v>
      </c>
      <c r="J10767" t="s">
        <v>141</v>
      </c>
      <c r="K10767" t="s">
        <v>40262</v>
      </c>
      <c r="L10767" t="s">
        <v>40263</v>
      </c>
      <c r="M10767">
        <v>0.200833333</v>
      </c>
      <c r="N10767">
        <v>0</v>
      </c>
      <c r="O10767">
        <v>0</v>
      </c>
      <c r="P10767">
        <v>49</v>
      </c>
      <c r="Q10767">
        <v>1056</v>
      </c>
      <c r="R10767">
        <v>0</v>
      </c>
      <c r="S10767">
        <v>0</v>
      </c>
      <c r="T10767">
        <v>9.8408329999999999</v>
      </c>
      <c r="U10767">
        <v>212.08</v>
      </c>
    </row>
    <row r="10768" spans="1:21" x14ac:dyDescent="0.25">
      <c r="A10768" t="s">
        <v>40264</v>
      </c>
      <c r="B10768">
        <v>1</v>
      </c>
      <c r="C10768" t="s">
        <v>78</v>
      </c>
      <c r="D10768" t="s">
        <v>105</v>
      </c>
      <c r="E10768" t="s">
        <v>40265</v>
      </c>
      <c r="F10768" t="s">
        <v>4986</v>
      </c>
      <c r="G10768" t="s">
        <v>71</v>
      </c>
      <c r="H10768" t="s">
        <v>129</v>
      </c>
      <c r="I10768" t="s">
        <v>22</v>
      </c>
      <c r="J10768" t="s">
        <v>141</v>
      </c>
      <c r="K10768" t="s">
        <v>40266</v>
      </c>
      <c r="L10768" t="s">
        <v>40267</v>
      </c>
      <c r="M10768">
        <v>1.435277777</v>
      </c>
      <c r="N10768">
        <v>0</v>
      </c>
      <c r="O10768">
        <v>0</v>
      </c>
      <c r="P10768">
        <v>0</v>
      </c>
      <c r="Q10768">
        <v>1</v>
      </c>
      <c r="R10768">
        <v>0</v>
      </c>
      <c r="S10768">
        <v>0</v>
      </c>
      <c r="T10768">
        <v>0</v>
      </c>
      <c r="U10768">
        <v>1.4352780000000001</v>
      </c>
    </row>
    <row r="10769" spans="1:21" x14ac:dyDescent="0.25">
      <c r="A10769" t="s">
        <v>40268</v>
      </c>
      <c r="B10769">
        <v>1</v>
      </c>
      <c r="C10769" t="s">
        <v>78</v>
      </c>
      <c r="D10769" t="s">
        <v>105</v>
      </c>
      <c r="E10769" t="s">
        <v>40269</v>
      </c>
      <c r="F10769" t="s">
        <v>4986</v>
      </c>
      <c r="G10769" t="s">
        <v>71</v>
      </c>
      <c r="H10769" t="s">
        <v>129</v>
      </c>
      <c r="I10769" t="s">
        <v>22</v>
      </c>
      <c r="J10769" t="s">
        <v>141</v>
      </c>
      <c r="K10769" t="s">
        <v>40270</v>
      </c>
      <c r="L10769" t="s">
        <v>40271</v>
      </c>
      <c r="M10769">
        <v>2.168055555</v>
      </c>
      <c r="N10769">
        <v>0</v>
      </c>
      <c r="O10769">
        <v>0</v>
      </c>
      <c r="P10769">
        <v>0</v>
      </c>
      <c r="Q10769">
        <v>3</v>
      </c>
      <c r="R10769">
        <v>0</v>
      </c>
      <c r="S10769">
        <v>0</v>
      </c>
      <c r="T10769">
        <v>0</v>
      </c>
      <c r="U10769">
        <v>6.5041669999999998</v>
      </c>
    </row>
    <row r="10770" spans="1:21" x14ac:dyDescent="0.25">
      <c r="A10770" t="s">
        <v>40272</v>
      </c>
      <c r="B10770">
        <v>1</v>
      </c>
      <c r="C10770" t="s">
        <v>78</v>
      </c>
      <c r="D10770" t="s">
        <v>105</v>
      </c>
      <c r="E10770" t="s">
        <v>40273</v>
      </c>
      <c r="F10770" t="s">
        <v>6823</v>
      </c>
      <c r="G10770" t="s">
        <v>71</v>
      </c>
      <c r="H10770" t="s">
        <v>129</v>
      </c>
      <c r="I10770" t="s">
        <v>22</v>
      </c>
      <c r="J10770" t="s">
        <v>141</v>
      </c>
      <c r="K10770" t="s">
        <v>40274</v>
      </c>
      <c r="L10770" t="s">
        <v>40275</v>
      </c>
      <c r="M10770">
        <v>0.84527777699999995</v>
      </c>
      <c r="N10770">
        <v>0</v>
      </c>
      <c r="O10770">
        <v>0</v>
      </c>
      <c r="P10770">
        <v>0</v>
      </c>
      <c r="Q10770">
        <v>1</v>
      </c>
      <c r="R10770">
        <v>0</v>
      </c>
      <c r="S10770">
        <v>0</v>
      </c>
      <c r="T10770">
        <v>0</v>
      </c>
      <c r="U10770">
        <v>0.84527799999999997</v>
      </c>
    </row>
    <row r="10771" spans="1:21" x14ac:dyDescent="0.25">
      <c r="A10771" t="s">
        <v>40276</v>
      </c>
      <c r="B10771">
        <v>1</v>
      </c>
      <c r="C10771" t="s">
        <v>78</v>
      </c>
      <c r="D10771" t="s">
        <v>105</v>
      </c>
      <c r="E10771" t="s">
        <v>40277</v>
      </c>
      <c r="F10771" t="s">
        <v>5012</v>
      </c>
      <c r="G10771" t="s">
        <v>72</v>
      </c>
      <c r="H10771" t="s">
        <v>129</v>
      </c>
      <c r="I10771" t="s">
        <v>22</v>
      </c>
      <c r="J10771" t="s">
        <v>141</v>
      </c>
      <c r="K10771" t="s">
        <v>40278</v>
      </c>
      <c r="L10771" t="s">
        <v>40279</v>
      </c>
      <c r="M10771">
        <v>1.5780555549999999</v>
      </c>
      <c r="N10771">
        <v>5</v>
      </c>
      <c r="O10771">
        <v>0</v>
      </c>
      <c r="P10771">
        <v>0</v>
      </c>
      <c r="Q10771">
        <v>0</v>
      </c>
      <c r="R10771">
        <v>7.8902780000000003</v>
      </c>
      <c r="S10771">
        <v>0</v>
      </c>
      <c r="T10771">
        <v>0</v>
      </c>
      <c r="U10771">
        <v>0</v>
      </c>
    </row>
    <row r="10772" spans="1:21" x14ac:dyDescent="0.25">
      <c r="A10772" t="s">
        <v>40280</v>
      </c>
      <c r="B10772">
        <v>1</v>
      </c>
      <c r="C10772" t="s">
        <v>78</v>
      </c>
      <c r="D10772" t="s">
        <v>105</v>
      </c>
      <c r="E10772" t="s">
        <v>40281</v>
      </c>
      <c r="F10772" t="s">
        <v>5012</v>
      </c>
      <c r="G10772" t="s">
        <v>72</v>
      </c>
      <c r="H10772" t="s">
        <v>129</v>
      </c>
      <c r="I10772" t="s">
        <v>22</v>
      </c>
      <c r="J10772" t="s">
        <v>141</v>
      </c>
      <c r="K10772" t="s">
        <v>40282</v>
      </c>
      <c r="L10772" t="s">
        <v>40283</v>
      </c>
      <c r="M10772">
        <v>1.0858333330000001</v>
      </c>
      <c r="N10772">
        <v>0</v>
      </c>
      <c r="O10772">
        <v>2</v>
      </c>
      <c r="P10772">
        <v>1</v>
      </c>
      <c r="Q10772">
        <v>14</v>
      </c>
      <c r="R10772">
        <v>0</v>
      </c>
      <c r="S10772">
        <v>2.1716669999999998</v>
      </c>
      <c r="T10772">
        <v>1.085833</v>
      </c>
      <c r="U10772">
        <v>15.201667</v>
      </c>
    </row>
    <row r="10773" spans="1:21" x14ac:dyDescent="0.25">
      <c r="A10773" t="s">
        <v>40284</v>
      </c>
      <c r="B10773">
        <v>1</v>
      </c>
      <c r="C10773" t="s">
        <v>78</v>
      </c>
      <c r="D10773" t="s">
        <v>105</v>
      </c>
      <c r="E10773" t="s">
        <v>40285</v>
      </c>
      <c r="F10773" t="s">
        <v>4991</v>
      </c>
      <c r="G10773" t="s">
        <v>71</v>
      </c>
      <c r="H10773" t="s">
        <v>129</v>
      </c>
      <c r="I10773" t="s">
        <v>22</v>
      </c>
      <c r="J10773" t="s">
        <v>141</v>
      </c>
      <c r="K10773" t="s">
        <v>40286</v>
      </c>
      <c r="L10773" t="s">
        <v>40287</v>
      </c>
      <c r="M10773">
        <v>0.574722222</v>
      </c>
      <c r="N10773">
        <v>0</v>
      </c>
      <c r="O10773">
        <v>0</v>
      </c>
      <c r="P10773">
        <v>0</v>
      </c>
      <c r="Q10773">
        <v>1</v>
      </c>
      <c r="R10773">
        <v>0</v>
      </c>
      <c r="S10773">
        <v>0</v>
      </c>
      <c r="T10773">
        <v>0</v>
      </c>
      <c r="U10773">
        <v>0.57472199999999996</v>
      </c>
    </row>
    <row r="10774" spans="1:21" x14ac:dyDescent="0.25">
      <c r="A10774" t="s">
        <v>40288</v>
      </c>
      <c r="B10774">
        <v>1</v>
      </c>
      <c r="C10774" t="s">
        <v>78</v>
      </c>
      <c r="D10774" t="s">
        <v>105</v>
      </c>
      <c r="E10774" t="s">
        <v>29201</v>
      </c>
      <c r="F10774" t="s">
        <v>10266</v>
      </c>
      <c r="G10774" t="s">
        <v>71</v>
      </c>
      <c r="H10774" t="s">
        <v>129</v>
      </c>
      <c r="I10774" t="s">
        <v>22</v>
      </c>
      <c r="J10774" t="s">
        <v>141</v>
      </c>
      <c r="K10774" t="s">
        <v>40289</v>
      </c>
      <c r="L10774" t="s">
        <v>40290</v>
      </c>
      <c r="M10774">
        <v>6.3833333330000004</v>
      </c>
      <c r="N10774">
        <v>0</v>
      </c>
      <c r="O10774">
        <v>0</v>
      </c>
      <c r="P10774">
        <v>1</v>
      </c>
      <c r="Q10774">
        <v>32</v>
      </c>
      <c r="R10774">
        <v>0</v>
      </c>
      <c r="S10774">
        <v>0</v>
      </c>
      <c r="T10774">
        <v>6.3833330000000004</v>
      </c>
      <c r="U10774">
        <v>204.26666700000001</v>
      </c>
    </row>
    <row r="10775" spans="1:21" x14ac:dyDescent="0.25">
      <c r="A10775" t="s">
        <v>40291</v>
      </c>
      <c r="B10775">
        <v>1</v>
      </c>
      <c r="C10775" t="s">
        <v>78</v>
      </c>
      <c r="D10775" t="s">
        <v>105</v>
      </c>
      <c r="E10775" t="s">
        <v>40292</v>
      </c>
      <c r="F10775" t="s">
        <v>140</v>
      </c>
      <c r="G10775" t="s">
        <v>72</v>
      </c>
      <c r="H10775" t="s">
        <v>129</v>
      </c>
      <c r="I10775" t="s">
        <v>22</v>
      </c>
      <c r="J10775" t="s">
        <v>141</v>
      </c>
      <c r="K10775" t="s">
        <v>40293</v>
      </c>
      <c r="L10775" t="s">
        <v>40294</v>
      </c>
      <c r="M10775">
        <v>3.184722222</v>
      </c>
      <c r="N10775">
        <v>0</v>
      </c>
      <c r="O10775">
        <v>0</v>
      </c>
      <c r="P10775">
        <v>33</v>
      </c>
      <c r="Q10775">
        <v>13</v>
      </c>
      <c r="R10775">
        <v>0</v>
      </c>
      <c r="S10775">
        <v>0</v>
      </c>
      <c r="T10775">
        <v>105.095833</v>
      </c>
      <c r="U10775">
        <v>41.401389000000002</v>
      </c>
    </row>
    <row r="10776" spans="1:21" x14ac:dyDescent="0.25">
      <c r="A10776" t="s">
        <v>40295</v>
      </c>
      <c r="B10776">
        <v>1</v>
      </c>
      <c r="C10776" t="s">
        <v>78</v>
      </c>
      <c r="D10776" t="s">
        <v>105</v>
      </c>
      <c r="E10776" t="s">
        <v>2918</v>
      </c>
      <c r="F10776" t="s">
        <v>154</v>
      </c>
      <c r="G10776" t="s">
        <v>72</v>
      </c>
      <c r="H10776" t="s">
        <v>129</v>
      </c>
      <c r="I10776" t="s">
        <v>22</v>
      </c>
      <c r="J10776" t="s">
        <v>130</v>
      </c>
      <c r="K10776" t="s">
        <v>40296</v>
      </c>
      <c r="L10776" t="s">
        <v>40297</v>
      </c>
      <c r="M10776">
        <v>0.36107305499999998</v>
      </c>
      <c r="N10776">
        <v>0</v>
      </c>
      <c r="O10776">
        <v>0</v>
      </c>
      <c r="P10776">
        <v>35</v>
      </c>
      <c r="Q10776">
        <v>310</v>
      </c>
      <c r="R10776">
        <v>0</v>
      </c>
      <c r="S10776">
        <v>0</v>
      </c>
      <c r="T10776">
        <v>12.637556999999999</v>
      </c>
      <c r="U10776">
        <v>111.932647</v>
      </c>
    </row>
    <row r="10777" spans="1:21" x14ac:dyDescent="0.25">
      <c r="A10777" t="s">
        <v>40298</v>
      </c>
      <c r="B10777">
        <v>1</v>
      </c>
      <c r="C10777" t="s">
        <v>78</v>
      </c>
      <c r="D10777" t="s">
        <v>105</v>
      </c>
      <c r="E10777" t="s">
        <v>37438</v>
      </c>
      <c r="F10777" t="s">
        <v>4986</v>
      </c>
      <c r="G10777" t="s">
        <v>71</v>
      </c>
      <c r="H10777" t="s">
        <v>129</v>
      </c>
      <c r="I10777" t="s">
        <v>22</v>
      </c>
      <c r="J10777" t="s">
        <v>141</v>
      </c>
      <c r="K10777" t="s">
        <v>40299</v>
      </c>
      <c r="L10777" t="s">
        <v>40300</v>
      </c>
      <c r="M10777">
        <v>1.7508333330000001</v>
      </c>
      <c r="N10777">
        <v>0</v>
      </c>
      <c r="O10777">
        <v>0</v>
      </c>
      <c r="P10777">
        <v>0</v>
      </c>
      <c r="Q10777">
        <v>5</v>
      </c>
      <c r="R10777">
        <v>0</v>
      </c>
      <c r="S10777">
        <v>0</v>
      </c>
      <c r="T10777">
        <v>0</v>
      </c>
      <c r="U10777">
        <v>8.7541670000000007</v>
      </c>
    </row>
    <row r="10778" spans="1:21" x14ac:dyDescent="0.25">
      <c r="A10778" t="s">
        <v>40301</v>
      </c>
      <c r="B10778">
        <v>1</v>
      </c>
      <c r="C10778" t="s">
        <v>79</v>
      </c>
      <c r="D10778" t="s">
        <v>117</v>
      </c>
      <c r="E10778" t="s">
        <v>40302</v>
      </c>
      <c r="F10778" t="s">
        <v>4991</v>
      </c>
      <c r="G10778" t="s">
        <v>71</v>
      </c>
      <c r="H10778" t="s">
        <v>129</v>
      </c>
      <c r="I10778" t="s">
        <v>22</v>
      </c>
      <c r="J10778" t="s">
        <v>141</v>
      </c>
      <c r="K10778" t="s">
        <v>40303</v>
      </c>
      <c r="L10778" t="s">
        <v>40304</v>
      </c>
      <c r="M10778">
        <v>2.5686111110000001</v>
      </c>
      <c r="N10778">
        <v>0</v>
      </c>
      <c r="O10778">
        <v>0</v>
      </c>
      <c r="P10778">
        <v>0</v>
      </c>
      <c r="Q10778">
        <v>1</v>
      </c>
      <c r="R10778">
        <v>0</v>
      </c>
      <c r="S10778">
        <v>0</v>
      </c>
      <c r="T10778">
        <v>0</v>
      </c>
      <c r="U10778">
        <v>2.5686110000000002</v>
      </c>
    </row>
    <row r="10779" spans="1:21" x14ac:dyDescent="0.25">
      <c r="A10779" t="s">
        <v>40305</v>
      </c>
      <c r="B10779">
        <v>1</v>
      </c>
      <c r="C10779" t="s">
        <v>79</v>
      </c>
      <c r="D10779" t="s">
        <v>117</v>
      </c>
      <c r="E10779" t="s">
        <v>40306</v>
      </c>
      <c r="F10779" t="s">
        <v>4986</v>
      </c>
      <c r="G10779" t="s">
        <v>71</v>
      </c>
      <c r="H10779" t="s">
        <v>129</v>
      </c>
      <c r="I10779" t="s">
        <v>22</v>
      </c>
      <c r="J10779" t="s">
        <v>141</v>
      </c>
      <c r="K10779" t="s">
        <v>40307</v>
      </c>
      <c r="L10779" t="s">
        <v>40308</v>
      </c>
      <c r="M10779">
        <v>0.4325</v>
      </c>
      <c r="N10779">
        <v>0</v>
      </c>
      <c r="O10779">
        <v>0</v>
      </c>
      <c r="P10779">
        <v>0</v>
      </c>
      <c r="Q10779">
        <v>50</v>
      </c>
      <c r="R10779">
        <v>0</v>
      </c>
      <c r="S10779">
        <v>0</v>
      </c>
      <c r="T10779">
        <v>0</v>
      </c>
      <c r="U10779">
        <v>21.625</v>
      </c>
    </row>
    <row r="10780" spans="1:21" x14ac:dyDescent="0.25">
      <c r="A10780" t="s">
        <v>40309</v>
      </c>
      <c r="B10780">
        <v>1</v>
      </c>
      <c r="C10780" t="s">
        <v>79</v>
      </c>
      <c r="D10780" t="s">
        <v>117</v>
      </c>
      <c r="E10780" t="s">
        <v>40310</v>
      </c>
      <c r="F10780" t="s">
        <v>140</v>
      </c>
      <c r="G10780" t="s">
        <v>72</v>
      </c>
      <c r="H10780" t="s">
        <v>129</v>
      </c>
      <c r="I10780" t="s">
        <v>22</v>
      </c>
      <c r="J10780" t="s">
        <v>141</v>
      </c>
      <c r="K10780" t="s">
        <v>40311</v>
      </c>
      <c r="L10780" t="s">
        <v>40312</v>
      </c>
      <c r="M10780">
        <v>0.99888888799999997</v>
      </c>
      <c r="N10780">
        <v>14</v>
      </c>
      <c r="O10780">
        <v>598</v>
      </c>
      <c r="P10780">
        <v>298</v>
      </c>
      <c r="Q10780">
        <v>514</v>
      </c>
      <c r="R10780">
        <v>13.984444</v>
      </c>
      <c r="S10780">
        <v>597.335555</v>
      </c>
      <c r="T10780">
        <v>297.66888899999998</v>
      </c>
      <c r="U10780">
        <v>513.42888800000003</v>
      </c>
    </row>
    <row r="10781" spans="1:21" x14ac:dyDescent="0.25">
      <c r="A10781" t="s">
        <v>40313</v>
      </c>
      <c r="B10781">
        <v>1</v>
      </c>
      <c r="C10781" t="s">
        <v>78</v>
      </c>
      <c r="D10781" t="s">
        <v>92</v>
      </c>
      <c r="E10781" t="s">
        <v>40314</v>
      </c>
      <c r="F10781" t="s">
        <v>128</v>
      </c>
      <c r="G10781" t="s">
        <v>71</v>
      </c>
      <c r="H10781" t="s">
        <v>129</v>
      </c>
      <c r="I10781" t="s">
        <v>22</v>
      </c>
      <c r="J10781" t="s">
        <v>130</v>
      </c>
      <c r="K10781" t="s">
        <v>28519</v>
      </c>
      <c r="L10781" t="s">
        <v>40315</v>
      </c>
      <c r="M10781">
        <v>0.653888888</v>
      </c>
      <c r="N10781">
        <v>0</v>
      </c>
      <c r="O10781">
        <v>0</v>
      </c>
      <c r="P10781">
        <v>1</v>
      </c>
      <c r="Q10781">
        <v>85</v>
      </c>
      <c r="R10781">
        <v>0</v>
      </c>
      <c r="S10781">
        <v>0</v>
      </c>
      <c r="T10781">
        <v>0.65388900000000005</v>
      </c>
      <c r="U10781">
        <v>55.580554999999997</v>
      </c>
    </row>
    <row r="10782" spans="1:21" x14ac:dyDescent="0.25">
      <c r="A10782" t="s">
        <v>40316</v>
      </c>
      <c r="B10782">
        <v>1</v>
      </c>
      <c r="C10782" t="s">
        <v>79</v>
      </c>
      <c r="D10782" t="s">
        <v>122</v>
      </c>
      <c r="E10782" t="s">
        <v>40317</v>
      </c>
      <c r="F10782" t="s">
        <v>4991</v>
      </c>
      <c r="G10782" t="s">
        <v>71</v>
      </c>
      <c r="H10782" t="s">
        <v>129</v>
      </c>
      <c r="I10782" t="s">
        <v>22</v>
      </c>
      <c r="J10782" t="s">
        <v>141</v>
      </c>
      <c r="K10782" t="s">
        <v>40318</v>
      </c>
      <c r="L10782" t="s">
        <v>40319</v>
      </c>
      <c r="M10782">
        <v>2.3447222220000001</v>
      </c>
      <c r="N10782">
        <v>0</v>
      </c>
      <c r="O10782">
        <v>0</v>
      </c>
      <c r="P10782">
        <v>0</v>
      </c>
      <c r="Q10782">
        <v>1</v>
      </c>
      <c r="R10782">
        <v>0</v>
      </c>
      <c r="S10782">
        <v>0</v>
      </c>
      <c r="T10782">
        <v>0</v>
      </c>
      <c r="U10782">
        <v>2.344722</v>
      </c>
    </row>
    <row r="10783" spans="1:21" x14ac:dyDescent="0.25">
      <c r="A10783" t="s">
        <v>40320</v>
      </c>
      <c r="B10783">
        <v>1</v>
      </c>
      <c r="C10783" t="s">
        <v>79</v>
      </c>
      <c r="D10783" t="s">
        <v>122</v>
      </c>
      <c r="E10783" t="s">
        <v>40321</v>
      </c>
      <c r="F10783" t="s">
        <v>140</v>
      </c>
      <c r="G10783" t="s">
        <v>72</v>
      </c>
      <c r="H10783" t="s">
        <v>129</v>
      </c>
      <c r="I10783" t="s">
        <v>22</v>
      </c>
      <c r="J10783" t="s">
        <v>141</v>
      </c>
      <c r="K10783" t="s">
        <v>40322</v>
      </c>
      <c r="L10783" t="s">
        <v>40323</v>
      </c>
      <c r="M10783">
        <v>0.391666666</v>
      </c>
      <c r="N10783">
        <v>0</v>
      </c>
      <c r="O10783">
        <v>0</v>
      </c>
      <c r="P10783">
        <v>1</v>
      </c>
      <c r="Q10783">
        <v>41</v>
      </c>
      <c r="R10783">
        <v>0</v>
      </c>
      <c r="S10783">
        <v>0</v>
      </c>
      <c r="T10783">
        <v>0.39166699999999999</v>
      </c>
      <c r="U10783">
        <v>16.058333000000001</v>
      </c>
    </row>
    <row r="10784" spans="1:21" x14ac:dyDescent="0.25">
      <c r="A10784" t="s">
        <v>40324</v>
      </c>
      <c r="B10784">
        <v>1</v>
      </c>
      <c r="C10784" t="s">
        <v>79</v>
      </c>
      <c r="D10784" t="s">
        <v>122</v>
      </c>
      <c r="E10784" t="s">
        <v>40325</v>
      </c>
      <c r="F10784" t="s">
        <v>140</v>
      </c>
      <c r="G10784" t="s">
        <v>72</v>
      </c>
      <c r="H10784" t="s">
        <v>129</v>
      </c>
      <c r="I10784" t="s">
        <v>22</v>
      </c>
      <c r="J10784" t="s">
        <v>141</v>
      </c>
      <c r="K10784" t="s">
        <v>40326</v>
      </c>
      <c r="L10784" t="s">
        <v>40327</v>
      </c>
      <c r="M10784">
        <v>0.444722222</v>
      </c>
      <c r="N10784">
        <v>0</v>
      </c>
      <c r="O10784">
        <v>0</v>
      </c>
      <c r="P10784">
        <v>46</v>
      </c>
      <c r="Q10784">
        <v>28</v>
      </c>
      <c r="R10784">
        <v>0</v>
      </c>
      <c r="S10784">
        <v>0</v>
      </c>
      <c r="T10784">
        <v>20.457222000000002</v>
      </c>
      <c r="U10784">
        <v>12.452222000000001</v>
      </c>
    </row>
    <row r="10785" spans="1:21" x14ac:dyDescent="0.25">
      <c r="A10785" t="s">
        <v>40328</v>
      </c>
      <c r="B10785">
        <v>1</v>
      </c>
      <c r="C10785" t="s">
        <v>79</v>
      </c>
      <c r="D10785" t="s">
        <v>122</v>
      </c>
      <c r="E10785" t="s">
        <v>40329</v>
      </c>
      <c r="F10785" t="s">
        <v>140</v>
      </c>
      <c r="G10785" t="s">
        <v>72</v>
      </c>
      <c r="H10785" t="s">
        <v>129</v>
      </c>
      <c r="I10785" t="s">
        <v>22</v>
      </c>
      <c r="J10785" t="s">
        <v>141</v>
      </c>
      <c r="K10785" t="s">
        <v>40330</v>
      </c>
      <c r="L10785" t="s">
        <v>40331</v>
      </c>
      <c r="M10785">
        <v>2.7597222220000002</v>
      </c>
      <c r="N10785">
        <v>0</v>
      </c>
      <c r="O10785">
        <v>0</v>
      </c>
      <c r="P10785">
        <v>37</v>
      </c>
      <c r="Q10785">
        <v>528</v>
      </c>
      <c r="R10785">
        <v>0</v>
      </c>
      <c r="S10785">
        <v>0</v>
      </c>
      <c r="T10785">
        <v>102.109722</v>
      </c>
      <c r="U10785">
        <v>1457.133333</v>
      </c>
    </row>
    <row r="10786" spans="1:21" x14ac:dyDescent="0.25">
      <c r="A10786" t="s">
        <v>40332</v>
      </c>
      <c r="B10786">
        <v>1</v>
      </c>
      <c r="C10786" t="s">
        <v>79</v>
      </c>
      <c r="D10786" t="s">
        <v>122</v>
      </c>
      <c r="E10786" t="s">
        <v>40325</v>
      </c>
      <c r="F10786" t="s">
        <v>140</v>
      </c>
      <c r="G10786" t="s">
        <v>72</v>
      </c>
      <c r="H10786" t="s">
        <v>129</v>
      </c>
      <c r="I10786" t="s">
        <v>22</v>
      </c>
      <c r="J10786" t="s">
        <v>141</v>
      </c>
      <c r="K10786" t="s">
        <v>40333</v>
      </c>
      <c r="L10786" t="s">
        <v>40334</v>
      </c>
      <c r="M10786">
        <v>0.90611111099999997</v>
      </c>
      <c r="N10786">
        <v>0</v>
      </c>
      <c r="O10786">
        <v>0</v>
      </c>
      <c r="P10786">
        <v>46</v>
      </c>
      <c r="Q10786">
        <v>28</v>
      </c>
      <c r="R10786">
        <v>0</v>
      </c>
      <c r="S10786">
        <v>0</v>
      </c>
      <c r="T10786">
        <v>41.681111000000001</v>
      </c>
      <c r="U10786">
        <v>25.371110999999999</v>
      </c>
    </row>
    <row r="10787" spans="1:21" x14ac:dyDescent="0.25">
      <c r="A10787" t="s">
        <v>40335</v>
      </c>
      <c r="B10787">
        <v>1</v>
      </c>
      <c r="C10787" t="s">
        <v>79</v>
      </c>
      <c r="D10787" t="s">
        <v>122</v>
      </c>
      <c r="E10787" t="s">
        <v>40336</v>
      </c>
      <c r="F10787" t="s">
        <v>3423</v>
      </c>
      <c r="G10787" t="s">
        <v>72</v>
      </c>
      <c r="H10787" t="s">
        <v>129</v>
      </c>
      <c r="I10787" t="s">
        <v>22</v>
      </c>
      <c r="J10787" t="s">
        <v>141</v>
      </c>
      <c r="K10787" t="s">
        <v>40337</v>
      </c>
      <c r="L10787" t="s">
        <v>40338</v>
      </c>
      <c r="M10787">
        <v>1.645277777</v>
      </c>
      <c r="N10787">
        <v>0</v>
      </c>
      <c r="O10787">
        <v>0</v>
      </c>
      <c r="P10787">
        <v>0</v>
      </c>
      <c r="Q10787">
        <v>16</v>
      </c>
      <c r="R10787">
        <v>0</v>
      </c>
      <c r="S10787">
        <v>0</v>
      </c>
      <c r="T10787">
        <v>0</v>
      </c>
      <c r="U10787">
        <v>26.324444</v>
      </c>
    </row>
    <row r="10788" spans="1:21" x14ac:dyDescent="0.25">
      <c r="A10788" t="s">
        <v>40339</v>
      </c>
      <c r="B10788">
        <v>1</v>
      </c>
      <c r="C10788" t="s">
        <v>79</v>
      </c>
      <c r="D10788" t="s">
        <v>122</v>
      </c>
      <c r="E10788" t="s">
        <v>40340</v>
      </c>
      <c r="F10788" t="s">
        <v>140</v>
      </c>
      <c r="G10788" t="s">
        <v>72</v>
      </c>
      <c r="H10788" t="s">
        <v>129</v>
      </c>
      <c r="I10788" t="s">
        <v>22</v>
      </c>
      <c r="J10788" t="s">
        <v>141</v>
      </c>
      <c r="K10788" t="s">
        <v>40341</v>
      </c>
      <c r="L10788" t="s">
        <v>40342</v>
      </c>
      <c r="M10788">
        <v>1.0825</v>
      </c>
      <c r="N10788">
        <v>6</v>
      </c>
      <c r="O10788">
        <v>323</v>
      </c>
      <c r="P10788">
        <v>65</v>
      </c>
      <c r="Q10788">
        <v>113</v>
      </c>
      <c r="R10788">
        <v>6.4950000000000001</v>
      </c>
      <c r="S10788">
        <v>349.64749999999998</v>
      </c>
      <c r="T10788">
        <v>70.362499999999997</v>
      </c>
      <c r="U10788">
        <v>122.32250000000001</v>
      </c>
    </row>
    <row r="10789" spans="1:21" x14ac:dyDescent="0.25">
      <c r="A10789" t="s">
        <v>40343</v>
      </c>
      <c r="B10789">
        <v>1</v>
      </c>
      <c r="C10789" t="s">
        <v>79</v>
      </c>
      <c r="D10789" t="s">
        <v>122</v>
      </c>
      <c r="E10789" t="s">
        <v>40344</v>
      </c>
      <c r="F10789" t="s">
        <v>4991</v>
      </c>
      <c r="G10789" t="s">
        <v>71</v>
      </c>
      <c r="H10789" t="s">
        <v>129</v>
      </c>
      <c r="I10789" t="s">
        <v>22</v>
      </c>
      <c r="J10789" t="s">
        <v>141</v>
      </c>
      <c r="K10789" t="s">
        <v>40345</v>
      </c>
      <c r="L10789" t="s">
        <v>40346</v>
      </c>
      <c r="M10789">
        <v>2.5155555550000002</v>
      </c>
      <c r="N10789">
        <v>0</v>
      </c>
      <c r="O10789">
        <v>0</v>
      </c>
      <c r="P10789">
        <v>0</v>
      </c>
      <c r="Q10789">
        <v>2</v>
      </c>
      <c r="R10789">
        <v>0</v>
      </c>
      <c r="S10789">
        <v>0</v>
      </c>
      <c r="T10789">
        <v>0</v>
      </c>
      <c r="U10789">
        <v>5.0311110000000001</v>
      </c>
    </row>
    <row r="10790" spans="1:21" x14ac:dyDescent="0.25">
      <c r="A10790" t="s">
        <v>40347</v>
      </c>
      <c r="B10790">
        <v>1</v>
      </c>
      <c r="C10790" t="s">
        <v>79</v>
      </c>
      <c r="D10790" t="s">
        <v>122</v>
      </c>
      <c r="E10790" t="s">
        <v>40348</v>
      </c>
      <c r="F10790" t="s">
        <v>5012</v>
      </c>
      <c r="G10790" t="s">
        <v>72</v>
      </c>
      <c r="H10790" t="s">
        <v>129</v>
      </c>
      <c r="I10790" t="s">
        <v>22</v>
      </c>
      <c r="J10790" t="s">
        <v>141</v>
      </c>
      <c r="K10790" t="s">
        <v>40349</v>
      </c>
      <c r="L10790" t="s">
        <v>40350</v>
      </c>
      <c r="M10790">
        <v>1.541666666</v>
      </c>
      <c r="N10790">
        <v>0</v>
      </c>
      <c r="O10790">
        <v>0</v>
      </c>
      <c r="P10790">
        <v>0</v>
      </c>
      <c r="Q10790">
        <v>8</v>
      </c>
      <c r="R10790">
        <v>0</v>
      </c>
      <c r="S10790">
        <v>0</v>
      </c>
      <c r="T10790">
        <v>0</v>
      </c>
      <c r="U10790">
        <v>12.333333</v>
      </c>
    </row>
    <row r="10791" spans="1:21" x14ac:dyDescent="0.25">
      <c r="A10791" t="s">
        <v>40351</v>
      </c>
      <c r="B10791">
        <v>1</v>
      </c>
      <c r="C10791" t="s">
        <v>78</v>
      </c>
      <c r="D10791" t="s">
        <v>96</v>
      </c>
      <c r="E10791" t="s">
        <v>40352</v>
      </c>
      <c r="F10791" t="s">
        <v>5279</v>
      </c>
      <c r="G10791" t="s">
        <v>72</v>
      </c>
      <c r="H10791" t="s">
        <v>129</v>
      </c>
      <c r="I10791" t="s">
        <v>22</v>
      </c>
      <c r="J10791" t="s">
        <v>141</v>
      </c>
      <c r="K10791" t="s">
        <v>40353</v>
      </c>
      <c r="L10791" t="s">
        <v>40354</v>
      </c>
      <c r="M10791">
        <v>4.6736111109999996</v>
      </c>
      <c r="N10791">
        <v>0</v>
      </c>
      <c r="O10791">
        <v>93</v>
      </c>
      <c r="P10791">
        <v>1</v>
      </c>
      <c r="Q10791">
        <v>0</v>
      </c>
      <c r="R10791">
        <v>0</v>
      </c>
      <c r="S10791">
        <v>434.64583299999998</v>
      </c>
      <c r="T10791">
        <v>4.6736110000000002</v>
      </c>
      <c r="U10791">
        <v>0</v>
      </c>
    </row>
    <row r="10792" spans="1:21" x14ac:dyDescent="0.25">
      <c r="A10792" t="s">
        <v>40355</v>
      </c>
      <c r="B10792">
        <v>1</v>
      </c>
      <c r="C10792" t="s">
        <v>78</v>
      </c>
      <c r="D10792" t="s">
        <v>96</v>
      </c>
      <c r="E10792" t="s">
        <v>40356</v>
      </c>
      <c r="F10792" t="s">
        <v>10266</v>
      </c>
      <c r="G10792" t="s">
        <v>71</v>
      </c>
      <c r="H10792" t="s">
        <v>129</v>
      </c>
      <c r="I10792" t="s">
        <v>22</v>
      </c>
      <c r="J10792" t="s">
        <v>141</v>
      </c>
      <c r="K10792" t="s">
        <v>40357</v>
      </c>
      <c r="L10792" t="s">
        <v>40358</v>
      </c>
      <c r="M10792">
        <v>3.1602777770000001</v>
      </c>
      <c r="N10792">
        <v>0</v>
      </c>
      <c r="O10792">
        <v>15</v>
      </c>
      <c r="P10792">
        <v>0</v>
      </c>
      <c r="Q10792">
        <v>0</v>
      </c>
      <c r="R10792">
        <v>0</v>
      </c>
      <c r="S10792">
        <v>47.404167000000001</v>
      </c>
      <c r="T10792">
        <v>0</v>
      </c>
      <c r="U10792">
        <v>0</v>
      </c>
    </row>
    <row r="10793" spans="1:21" x14ac:dyDescent="0.25">
      <c r="A10793" t="s">
        <v>40359</v>
      </c>
      <c r="B10793">
        <v>1</v>
      </c>
      <c r="C10793" t="s">
        <v>78</v>
      </c>
      <c r="D10793" t="s">
        <v>96</v>
      </c>
      <c r="E10793" t="s">
        <v>40360</v>
      </c>
      <c r="F10793" t="s">
        <v>4991</v>
      </c>
      <c r="G10793" t="s">
        <v>71</v>
      </c>
      <c r="H10793" t="s">
        <v>129</v>
      </c>
      <c r="I10793" t="s">
        <v>22</v>
      </c>
      <c r="J10793" t="s">
        <v>141</v>
      </c>
      <c r="K10793" t="s">
        <v>40361</v>
      </c>
      <c r="L10793" t="s">
        <v>40362</v>
      </c>
      <c r="M10793">
        <v>2.3858333329999999</v>
      </c>
      <c r="N10793">
        <v>0</v>
      </c>
      <c r="O10793">
        <v>3</v>
      </c>
      <c r="P10793">
        <v>0</v>
      </c>
      <c r="Q10793">
        <v>0</v>
      </c>
      <c r="R10793">
        <v>0</v>
      </c>
      <c r="S10793">
        <v>7.1574999999999998</v>
      </c>
      <c r="T10793">
        <v>0</v>
      </c>
      <c r="U10793">
        <v>0</v>
      </c>
    </row>
    <row r="10794" spans="1:21" x14ac:dyDescent="0.25">
      <c r="A10794" t="s">
        <v>40363</v>
      </c>
      <c r="B10794">
        <v>1</v>
      </c>
      <c r="C10794" t="s">
        <v>78</v>
      </c>
      <c r="D10794" t="s">
        <v>96</v>
      </c>
      <c r="E10794" t="s">
        <v>40364</v>
      </c>
      <c r="F10794" t="s">
        <v>5012</v>
      </c>
      <c r="G10794" t="s">
        <v>72</v>
      </c>
      <c r="H10794" t="s">
        <v>129</v>
      </c>
      <c r="I10794" t="s">
        <v>22</v>
      </c>
      <c r="J10794" t="s">
        <v>141</v>
      </c>
      <c r="K10794" t="s">
        <v>40365</v>
      </c>
      <c r="L10794" t="s">
        <v>40366</v>
      </c>
      <c r="M10794">
        <v>4.176388888</v>
      </c>
      <c r="N10794">
        <v>0</v>
      </c>
      <c r="O10794">
        <v>15</v>
      </c>
      <c r="P10794">
        <v>0</v>
      </c>
      <c r="Q10794">
        <v>0</v>
      </c>
      <c r="R10794">
        <v>0</v>
      </c>
      <c r="S10794">
        <v>62.645833000000003</v>
      </c>
      <c r="T10794">
        <v>0</v>
      </c>
      <c r="U10794">
        <v>0</v>
      </c>
    </row>
    <row r="10795" spans="1:21" x14ac:dyDescent="0.25">
      <c r="A10795" t="s">
        <v>40367</v>
      </c>
      <c r="B10795">
        <v>1</v>
      </c>
      <c r="C10795" t="s">
        <v>79</v>
      </c>
      <c r="D10795" t="s">
        <v>123</v>
      </c>
      <c r="E10795" t="s">
        <v>40368</v>
      </c>
      <c r="F10795" t="s">
        <v>7394</v>
      </c>
      <c r="G10795" t="s">
        <v>71</v>
      </c>
      <c r="H10795" t="s">
        <v>129</v>
      </c>
      <c r="I10795" t="s">
        <v>22</v>
      </c>
      <c r="J10795" t="s">
        <v>141</v>
      </c>
      <c r="K10795" t="s">
        <v>40369</v>
      </c>
      <c r="L10795" t="s">
        <v>40370</v>
      </c>
      <c r="M10795">
        <v>1.705833333</v>
      </c>
      <c r="N10795">
        <v>0</v>
      </c>
      <c r="O10795">
        <v>0</v>
      </c>
      <c r="P10795">
        <v>0</v>
      </c>
      <c r="Q10795">
        <v>26</v>
      </c>
      <c r="R10795">
        <v>0</v>
      </c>
      <c r="S10795">
        <v>0</v>
      </c>
      <c r="T10795">
        <v>0</v>
      </c>
      <c r="U10795">
        <v>44.351666999999999</v>
      </c>
    </row>
    <row r="10796" spans="1:21" x14ac:dyDescent="0.25">
      <c r="A10796" t="s">
        <v>40371</v>
      </c>
      <c r="B10796">
        <v>1</v>
      </c>
      <c r="C10796" t="s">
        <v>78</v>
      </c>
      <c r="D10796" t="s">
        <v>105</v>
      </c>
      <c r="E10796" t="s">
        <v>40372</v>
      </c>
      <c r="F10796" t="s">
        <v>4991</v>
      </c>
      <c r="G10796" t="s">
        <v>71</v>
      </c>
      <c r="H10796" t="s">
        <v>129</v>
      </c>
      <c r="I10796" t="s">
        <v>22</v>
      </c>
      <c r="J10796" t="s">
        <v>141</v>
      </c>
      <c r="K10796" t="s">
        <v>40373</v>
      </c>
      <c r="L10796" t="s">
        <v>40374</v>
      </c>
      <c r="M10796">
        <v>3.3880555550000002</v>
      </c>
      <c r="N10796">
        <v>0</v>
      </c>
      <c r="O10796">
        <v>1</v>
      </c>
      <c r="P10796">
        <v>0</v>
      </c>
      <c r="Q10796">
        <v>0</v>
      </c>
      <c r="R10796">
        <v>0</v>
      </c>
      <c r="S10796">
        <v>3.3880560000000002</v>
      </c>
      <c r="T10796">
        <v>0</v>
      </c>
      <c r="U10796">
        <v>0</v>
      </c>
    </row>
    <row r="10797" spans="1:21" x14ac:dyDescent="0.25">
      <c r="A10797" t="s">
        <v>40375</v>
      </c>
      <c r="B10797">
        <v>1</v>
      </c>
      <c r="C10797" t="s">
        <v>78</v>
      </c>
      <c r="D10797" t="s">
        <v>92</v>
      </c>
      <c r="E10797" t="s">
        <v>40376</v>
      </c>
      <c r="F10797" t="s">
        <v>4986</v>
      </c>
      <c r="G10797" t="s">
        <v>71</v>
      </c>
      <c r="H10797" t="s">
        <v>129</v>
      </c>
      <c r="I10797" t="s">
        <v>22</v>
      </c>
      <c r="J10797" t="s">
        <v>141</v>
      </c>
      <c r="K10797" t="s">
        <v>40377</v>
      </c>
      <c r="L10797" t="s">
        <v>40378</v>
      </c>
      <c r="M10797">
        <v>5.4591666659999998</v>
      </c>
      <c r="N10797">
        <v>0</v>
      </c>
      <c r="O10797">
        <v>0</v>
      </c>
      <c r="P10797">
        <v>0</v>
      </c>
      <c r="Q10797">
        <v>15</v>
      </c>
      <c r="R10797">
        <v>0</v>
      </c>
      <c r="S10797">
        <v>0</v>
      </c>
      <c r="T10797">
        <v>0</v>
      </c>
      <c r="U10797">
        <v>81.887500000000003</v>
      </c>
    </row>
    <row r="10798" spans="1:21" x14ac:dyDescent="0.25">
      <c r="A10798" t="s">
        <v>40379</v>
      </c>
      <c r="B10798">
        <v>1</v>
      </c>
      <c r="C10798" t="s">
        <v>79</v>
      </c>
      <c r="D10798" t="s">
        <v>109</v>
      </c>
      <c r="E10798" t="s">
        <v>33200</v>
      </c>
      <c r="F10798" t="s">
        <v>140</v>
      </c>
      <c r="G10798" t="s">
        <v>72</v>
      </c>
      <c r="H10798" t="s">
        <v>129</v>
      </c>
      <c r="I10798" t="s">
        <v>22</v>
      </c>
      <c r="J10798" t="s">
        <v>141</v>
      </c>
      <c r="K10798" t="s">
        <v>27155</v>
      </c>
      <c r="L10798" t="s">
        <v>40380</v>
      </c>
      <c r="M10798">
        <v>1.0861111109999999</v>
      </c>
      <c r="N10798">
        <v>0</v>
      </c>
      <c r="O10798">
        <v>42</v>
      </c>
      <c r="P10798">
        <v>0</v>
      </c>
      <c r="Q10798">
        <v>0</v>
      </c>
      <c r="R10798">
        <v>0</v>
      </c>
      <c r="S10798">
        <v>45.616667</v>
      </c>
      <c r="T10798">
        <v>0</v>
      </c>
      <c r="U10798">
        <v>0</v>
      </c>
    </row>
    <row r="10799" spans="1:21" x14ac:dyDescent="0.25">
      <c r="A10799" t="s">
        <v>40381</v>
      </c>
      <c r="B10799">
        <v>1</v>
      </c>
      <c r="C10799" t="s">
        <v>79</v>
      </c>
      <c r="D10799" t="s">
        <v>114</v>
      </c>
      <c r="E10799" t="s">
        <v>4134</v>
      </c>
      <c r="F10799" t="s">
        <v>128</v>
      </c>
      <c r="G10799" t="s">
        <v>71</v>
      </c>
      <c r="H10799" t="s">
        <v>129</v>
      </c>
      <c r="I10799" t="s">
        <v>22</v>
      </c>
      <c r="J10799" t="s">
        <v>130</v>
      </c>
      <c r="K10799" t="s">
        <v>40005</v>
      </c>
      <c r="L10799" t="s">
        <v>40382</v>
      </c>
      <c r="M10799">
        <v>3.7166666660000001</v>
      </c>
      <c r="N10799">
        <v>0</v>
      </c>
      <c r="O10799">
        <v>0</v>
      </c>
      <c r="P10799">
        <v>2</v>
      </c>
      <c r="Q10799">
        <v>70</v>
      </c>
      <c r="R10799">
        <v>0</v>
      </c>
      <c r="S10799">
        <v>0</v>
      </c>
      <c r="T10799">
        <v>7.4333330000000002</v>
      </c>
      <c r="U10799">
        <v>260.16666700000002</v>
      </c>
    </row>
    <row r="10800" spans="1:21" x14ac:dyDescent="0.25">
      <c r="A10800" t="s">
        <v>40383</v>
      </c>
      <c r="B10800">
        <v>1</v>
      </c>
      <c r="C10800" t="s">
        <v>78</v>
      </c>
      <c r="D10800" t="s">
        <v>80</v>
      </c>
      <c r="E10800" t="s">
        <v>40384</v>
      </c>
      <c r="F10800" t="s">
        <v>4991</v>
      </c>
      <c r="G10800" t="s">
        <v>71</v>
      </c>
      <c r="H10800" t="s">
        <v>129</v>
      </c>
      <c r="I10800" t="s">
        <v>22</v>
      </c>
      <c r="J10800" t="s">
        <v>141</v>
      </c>
      <c r="K10800" t="s">
        <v>40385</v>
      </c>
      <c r="L10800" t="s">
        <v>40386</v>
      </c>
      <c r="M10800">
        <v>0.77777777699999995</v>
      </c>
      <c r="N10800">
        <v>0</v>
      </c>
      <c r="O10800">
        <v>2</v>
      </c>
      <c r="P10800">
        <v>0</v>
      </c>
      <c r="Q10800">
        <v>0</v>
      </c>
      <c r="R10800">
        <v>0</v>
      </c>
      <c r="S10800">
        <v>1.5555559999999999</v>
      </c>
      <c r="T10800">
        <v>0</v>
      </c>
      <c r="U10800">
        <v>0</v>
      </c>
    </row>
    <row r="10801" spans="1:21" x14ac:dyDescent="0.25">
      <c r="A10801" t="s">
        <v>40387</v>
      </c>
      <c r="B10801">
        <v>1</v>
      </c>
      <c r="C10801" t="s">
        <v>78</v>
      </c>
      <c r="D10801" t="s">
        <v>91</v>
      </c>
      <c r="E10801" t="s">
        <v>40388</v>
      </c>
      <c r="F10801" t="s">
        <v>128</v>
      </c>
      <c r="G10801" t="s">
        <v>71</v>
      </c>
      <c r="H10801" t="s">
        <v>129</v>
      </c>
      <c r="I10801" t="s">
        <v>22</v>
      </c>
      <c r="J10801" t="s">
        <v>130</v>
      </c>
      <c r="K10801" t="s">
        <v>40389</v>
      </c>
      <c r="L10801" t="s">
        <v>40390</v>
      </c>
      <c r="M10801">
        <v>1.7250000000000001</v>
      </c>
      <c r="N10801">
        <v>0</v>
      </c>
      <c r="O10801">
        <v>0</v>
      </c>
      <c r="P10801">
        <v>1</v>
      </c>
      <c r="Q10801">
        <v>9</v>
      </c>
      <c r="R10801">
        <v>0</v>
      </c>
      <c r="S10801">
        <v>0</v>
      </c>
      <c r="T10801">
        <v>1.7250000000000001</v>
      </c>
      <c r="U10801">
        <v>15.525</v>
      </c>
    </row>
    <row r="10802" spans="1:21" x14ac:dyDescent="0.25">
      <c r="A10802" t="s">
        <v>40391</v>
      </c>
      <c r="B10802">
        <v>1</v>
      </c>
      <c r="C10802" t="s">
        <v>79</v>
      </c>
      <c r="D10802" t="s">
        <v>110</v>
      </c>
      <c r="E10802" t="s">
        <v>4142</v>
      </c>
      <c r="F10802" t="s">
        <v>140</v>
      </c>
      <c r="G10802" t="s">
        <v>72</v>
      </c>
      <c r="H10802" t="s">
        <v>168</v>
      </c>
      <c r="I10802" t="s">
        <v>22</v>
      </c>
      <c r="J10802" t="s">
        <v>141</v>
      </c>
      <c r="K10802" t="s">
        <v>40392</v>
      </c>
      <c r="L10802" t="s">
        <v>40393</v>
      </c>
      <c r="M10802">
        <v>1.8611111E-2</v>
      </c>
      <c r="N10802">
        <v>0</v>
      </c>
      <c r="O10802">
        <v>0</v>
      </c>
      <c r="P10802">
        <v>81</v>
      </c>
      <c r="Q10802">
        <v>997</v>
      </c>
      <c r="R10802">
        <v>0</v>
      </c>
      <c r="S10802">
        <v>0</v>
      </c>
      <c r="T10802">
        <v>1.5075000000000001</v>
      </c>
      <c r="U10802">
        <v>18.555278000000001</v>
      </c>
    </row>
    <row r="10803" spans="1:21" x14ac:dyDescent="0.25">
      <c r="A10803" t="s">
        <v>40394</v>
      </c>
      <c r="B10803">
        <v>1</v>
      </c>
      <c r="C10803" t="s">
        <v>79</v>
      </c>
      <c r="D10803" t="s">
        <v>110</v>
      </c>
      <c r="E10803" t="s">
        <v>40395</v>
      </c>
      <c r="F10803" t="s">
        <v>5012</v>
      </c>
      <c r="G10803" t="s">
        <v>72</v>
      </c>
      <c r="H10803" t="s">
        <v>129</v>
      </c>
      <c r="I10803" t="s">
        <v>22</v>
      </c>
      <c r="J10803" t="s">
        <v>141</v>
      </c>
      <c r="K10803" t="s">
        <v>40396</v>
      </c>
      <c r="L10803" t="s">
        <v>40397</v>
      </c>
      <c r="M10803">
        <v>2.8452777770000002</v>
      </c>
      <c r="N10803">
        <v>0</v>
      </c>
      <c r="O10803">
        <v>0</v>
      </c>
      <c r="P10803">
        <v>0</v>
      </c>
      <c r="Q10803">
        <v>33</v>
      </c>
      <c r="R10803">
        <v>0</v>
      </c>
      <c r="S10803">
        <v>0</v>
      </c>
      <c r="T10803">
        <v>0</v>
      </c>
      <c r="U10803">
        <v>93.894166999999996</v>
      </c>
    </row>
    <row r="10804" spans="1:21" x14ac:dyDescent="0.25">
      <c r="A10804" t="s">
        <v>40398</v>
      </c>
      <c r="B10804">
        <v>1</v>
      </c>
      <c r="C10804" t="s">
        <v>79</v>
      </c>
      <c r="D10804" t="s">
        <v>110</v>
      </c>
      <c r="E10804" t="s">
        <v>40399</v>
      </c>
      <c r="F10804" t="s">
        <v>177</v>
      </c>
      <c r="G10804" t="s">
        <v>71</v>
      </c>
      <c r="H10804" t="s">
        <v>129</v>
      </c>
      <c r="I10804" t="s">
        <v>22</v>
      </c>
      <c r="J10804" t="s">
        <v>130</v>
      </c>
      <c r="K10804" t="s">
        <v>40400</v>
      </c>
      <c r="L10804" t="s">
        <v>40401</v>
      </c>
      <c r="M10804">
        <v>8.108055555</v>
      </c>
      <c r="N10804">
        <v>0</v>
      </c>
      <c r="O10804">
        <v>0</v>
      </c>
      <c r="P10804">
        <v>0</v>
      </c>
      <c r="Q10804">
        <v>57</v>
      </c>
      <c r="R10804">
        <v>0</v>
      </c>
      <c r="S10804">
        <v>0</v>
      </c>
      <c r="T10804">
        <v>0</v>
      </c>
      <c r="U10804">
        <v>462.15916700000002</v>
      </c>
    </row>
    <row r="10805" spans="1:21" x14ac:dyDescent="0.25">
      <c r="A10805" t="s">
        <v>40402</v>
      </c>
      <c r="B10805">
        <v>1</v>
      </c>
      <c r="C10805" t="s">
        <v>79</v>
      </c>
      <c r="D10805" t="s">
        <v>110</v>
      </c>
      <c r="E10805" t="s">
        <v>35943</v>
      </c>
      <c r="F10805" t="s">
        <v>140</v>
      </c>
      <c r="G10805" t="s">
        <v>72</v>
      </c>
      <c r="H10805" t="s">
        <v>129</v>
      </c>
      <c r="I10805" t="s">
        <v>22</v>
      </c>
      <c r="J10805" t="s">
        <v>141</v>
      </c>
      <c r="K10805" t="s">
        <v>40403</v>
      </c>
      <c r="L10805" t="s">
        <v>12387</v>
      </c>
      <c r="M10805">
        <v>0.73361111099999998</v>
      </c>
      <c r="N10805">
        <v>0</v>
      </c>
      <c r="O10805">
        <v>0</v>
      </c>
      <c r="P10805">
        <v>81</v>
      </c>
      <c r="Q10805">
        <v>997</v>
      </c>
      <c r="R10805">
        <v>0</v>
      </c>
      <c r="S10805">
        <v>0</v>
      </c>
      <c r="T10805">
        <v>59.422499999999999</v>
      </c>
      <c r="U10805">
        <v>731.41027799999995</v>
      </c>
    </row>
    <row r="10806" spans="1:21" x14ac:dyDescent="0.25">
      <c r="A10806" t="s">
        <v>40404</v>
      </c>
      <c r="B10806">
        <v>1</v>
      </c>
      <c r="C10806" t="s">
        <v>79</v>
      </c>
      <c r="D10806" t="s">
        <v>110</v>
      </c>
      <c r="E10806" t="s">
        <v>40405</v>
      </c>
      <c r="F10806" t="s">
        <v>5012</v>
      </c>
      <c r="G10806" t="s">
        <v>72</v>
      </c>
      <c r="H10806" t="s">
        <v>129</v>
      </c>
      <c r="I10806" t="s">
        <v>22</v>
      </c>
      <c r="J10806" t="s">
        <v>141</v>
      </c>
      <c r="K10806" t="s">
        <v>40406</v>
      </c>
      <c r="L10806" t="s">
        <v>40407</v>
      </c>
      <c r="M10806">
        <v>5.3272222219999996</v>
      </c>
      <c r="N10806">
        <v>0</v>
      </c>
      <c r="O10806">
        <v>0</v>
      </c>
      <c r="P10806">
        <v>0</v>
      </c>
      <c r="Q10806">
        <v>14</v>
      </c>
      <c r="R10806">
        <v>0</v>
      </c>
      <c r="S10806">
        <v>0</v>
      </c>
      <c r="T10806">
        <v>0</v>
      </c>
      <c r="U10806">
        <v>74.581111000000007</v>
      </c>
    </row>
    <row r="10807" spans="1:21" x14ac:dyDescent="0.25">
      <c r="A10807" t="s">
        <v>40408</v>
      </c>
      <c r="B10807">
        <v>1</v>
      </c>
      <c r="C10807" t="s">
        <v>79</v>
      </c>
      <c r="D10807" t="s">
        <v>110</v>
      </c>
      <c r="E10807" t="s">
        <v>40409</v>
      </c>
      <c r="F10807" t="s">
        <v>5012</v>
      </c>
      <c r="G10807" t="s">
        <v>72</v>
      </c>
      <c r="H10807" t="s">
        <v>129</v>
      </c>
      <c r="I10807" t="s">
        <v>22</v>
      </c>
      <c r="J10807" t="s">
        <v>141</v>
      </c>
      <c r="K10807" t="s">
        <v>40410</v>
      </c>
      <c r="L10807" t="s">
        <v>40411</v>
      </c>
      <c r="M10807">
        <v>2.6669444439999999</v>
      </c>
      <c r="N10807">
        <v>0</v>
      </c>
      <c r="O10807">
        <v>0</v>
      </c>
      <c r="P10807">
        <v>0</v>
      </c>
      <c r="Q10807">
        <v>55</v>
      </c>
      <c r="R10807">
        <v>0</v>
      </c>
      <c r="S10807">
        <v>0</v>
      </c>
      <c r="T10807">
        <v>0</v>
      </c>
      <c r="U10807">
        <v>146.68194399999999</v>
      </c>
    </row>
    <row r="10808" spans="1:21" x14ac:dyDescent="0.25">
      <c r="A10808" t="s">
        <v>40412</v>
      </c>
      <c r="B10808">
        <v>1</v>
      </c>
      <c r="C10808" t="s">
        <v>79</v>
      </c>
      <c r="D10808" t="s">
        <v>110</v>
      </c>
      <c r="E10808" t="s">
        <v>35943</v>
      </c>
      <c r="F10808" t="s">
        <v>140</v>
      </c>
      <c r="G10808" t="s">
        <v>72</v>
      </c>
      <c r="H10808" t="s">
        <v>129</v>
      </c>
      <c r="I10808" t="s">
        <v>22</v>
      </c>
      <c r="J10808" t="s">
        <v>141</v>
      </c>
      <c r="K10808" t="s">
        <v>40413</v>
      </c>
      <c r="L10808" t="s">
        <v>40414</v>
      </c>
      <c r="M10808">
        <v>0.13027777700000001</v>
      </c>
      <c r="N10808">
        <v>0</v>
      </c>
      <c r="O10808">
        <v>0</v>
      </c>
      <c r="P10808">
        <v>81</v>
      </c>
      <c r="Q10808">
        <v>997</v>
      </c>
      <c r="R10808">
        <v>0</v>
      </c>
      <c r="S10808">
        <v>0</v>
      </c>
      <c r="T10808">
        <v>10.5525</v>
      </c>
      <c r="U10808">
        <v>129.886944</v>
      </c>
    </row>
    <row r="10809" spans="1:21" x14ac:dyDescent="0.25">
      <c r="A10809" t="s">
        <v>40415</v>
      </c>
      <c r="B10809">
        <v>1</v>
      </c>
      <c r="C10809" t="s">
        <v>79</v>
      </c>
      <c r="D10809" t="s">
        <v>110</v>
      </c>
      <c r="E10809" t="s">
        <v>40416</v>
      </c>
      <c r="F10809" t="s">
        <v>6456</v>
      </c>
      <c r="G10809" t="s">
        <v>72</v>
      </c>
      <c r="H10809" t="s">
        <v>129</v>
      </c>
      <c r="I10809" t="s">
        <v>22</v>
      </c>
      <c r="J10809" t="s">
        <v>141</v>
      </c>
      <c r="K10809" t="s">
        <v>40417</v>
      </c>
      <c r="L10809" t="s">
        <v>40418</v>
      </c>
      <c r="M10809">
        <v>0.99</v>
      </c>
      <c r="N10809">
        <v>0</v>
      </c>
      <c r="O10809">
        <v>0</v>
      </c>
      <c r="P10809">
        <v>0</v>
      </c>
      <c r="Q10809">
        <v>15</v>
      </c>
      <c r="R10809">
        <v>0</v>
      </c>
      <c r="S10809">
        <v>0</v>
      </c>
      <c r="T10809">
        <v>0</v>
      </c>
      <c r="U10809">
        <v>14.85</v>
      </c>
    </row>
    <row r="10810" spans="1:21" x14ac:dyDescent="0.25">
      <c r="A10810" t="s">
        <v>40419</v>
      </c>
      <c r="B10810">
        <v>1</v>
      </c>
      <c r="C10810" t="s">
        <v>79</v>
      </c>
      <c r="D10810" t="s">
        <v>110</v>
      </c>
      <c r="E10810" t="s">
        <v>40420</v>
      </c>
      <c r="F10810" t="s">
        <v>5470</v>
      </c>
      <c r="G10810" t="s">
        <v>71</v>
      </c>
      <c r="H10810" t="s">
        <v>129</v>
      </c>
      <c r="I10810" t="s">
        <v>22</v>
      </c>
      <c r="J10810" t="s">
        <v>141</v>
      </c>
      <c r="K10810" t="s">
        <v>40421</v>
      </c>
      <c r="L10810" t="s">
        <v>40422</v>
      </c>
      <c r="M10810">
        <v>0.74666666599999998</v>
      </c>
      <c r="N10810">
        <v>0</v>
      </c>
      <c r="O10810">
        <v>0</v>
      </c>
      <c r="P10810">
        <v>0</v>
      </c>
      <c r="Q10810">
        <v>12</v>
      </c>
      <c r="R10810">
        <v>0</v>
      </c>
      <c r="S10810">
        <v>0</v>
      </c>
      <c r="T10810">
        <v>0</v>
      </c>
      <c r="U10810">
        <v>8.9600000000000009</v>
      </c>
    </row>
    <row r="10811" spans="1:21" x14ac:dyDescent="0.25">
      <c r="A10811" t="s">
        <v>40423</v>
      </c>
      <c r="B10811">
        <v>1</v>
      </c>
      <c r="C10811" t="s">
        <v>78</v>
      </c>
      <c r="D10811" t="s">
        <v>84</v>
      </c>
      <c r="E10811" t="s">
        <v>40424</v>
      </c>
      <c r="F10811" t="s">
        <v>5977</v>
      </c>
      <c r="G10811" t="s">
        <v>71</v>
      </c>
      <c r="H10811" t="s">
        <v>129</v>
      </c>
      <c r="I10811" t="s">
        <v>22</v>
      </c>
      <c r="J10811" t="s">
        <v>141</v>
      </c>
      <c r="K10811" t="s">
        <v>40425</v>
      </c>
      <c r="L10811" t="s">
        <v>40426</v>
      </c>
      <c r="M10811">
        <v>1.521111111</v>
      </c>
      <c r="N10811">
        <v>0</v>
      </c>
      <c r="O10811">
        <v>40</v>
      </c>
      <c r="P10811">
        <v>0</v>
      </c>
      <c r="Q10811">
        <v>0</v>
      </c>
      <c r="R10811">
        <v>0</v>
      </c>
      <c r="S10811">
        <v>60.844444000000003</v>
      </c>
      <c r="T10811">
        <v>0</v>
      </c>
      <c r="U10811">
        <v>0</v>
      </c>
    </row>
    <row r="10812" spans="1:21" x14ac:dyDescent="0.25">
      <c r="A10812" t="s">
        <v>40427</v>
      </c>
      <c r="B10812">
        <v>1</v>
      </c>
      <c r="C10812" t="s">
        <v>78</v>
      </c>
      <c r="D10812" t="s">
        <v>84</v>
      </c>
      <c r="E10812" t="s">
        <v>40428</v>
      </c>
      <c r="F10812" t="s">
        <v>4991</v>
      </c>
      <c r="G10812" t="s">
        <v>71</v>
      </c>
      <c r="H10812" t="s">
        <v>129</v>
      </c>
      <c r="I10812" t="s">
        <v>22</v>
      </c>
      <c r="J10812" t="s">
        <v>141</v>
      </c>
      <c r="K10812" t="s">
        <v>40429</v>
      </c>
      <c r="L10812" t="s">
        <v>40430</v>
      </c>
      <c r="M10812">
        <v>1.930555555</v>
      </c>
      <c r="N10812">
        <v>0</v>
      </c>
      <c r="O10812">
        <v>17</v>
      </c>
      <c r="P10812">
        <v>0</v>
      </c>
      <c r="Q10812">
        <v>0</v>
      </c>
      <c r="R10812">
        <v>0</v>
      </c>
      <c r="S10812">
        <v>32.819443999999997</v>
      </c>
      <c r="T10812">
        <v>0</v>
      </c>
      <c r="U10812">
        <v>0</v>
      </c>
    </row>
    <row r="10813" spans="1:21" x14ac:dyDescent="0.25">
      <c r="A10813" t="s">
        <v>40431</v>
      </c>
      <c r="B10813">
        <v>1</v>
      </c>
      <c r="C10813" t="s">
        <v>78</v>
      </c>
      <c r="D10813" t="s">
        <v>84</v>
      </c>
      <c r="E10813" t="s">
        <v>40432</v>
      </c>
      <c r="F10813" t="s">
        <v>4991</v>
      </c>
      <c r="G10813" t="s">
        <v>71</v>
      </c>
      <c r="H10813" t="s">
        <v>129</v>
      </c>
      <c r="I10813" t="s">
        <v>22</v>
      </c>
      <c r="J10813" t="s">
        <v>141</v>
      </c>
      <c r="K10813" t="s">
        <v>40433</v>
      </c>
      <c r="L10813" t="s">
        <v>40434</v>
      </c>
      <c r="M10813">
        <v>1.321666666</v>
      </c>
      <c r="N10813">
        <v>0</v>
      </c>
      <c r="O10813">
        <v>15</v>
      </c>
      <c r="P10813">
        <v>0</v>
      </c>
      <c r="Q10813">
        <v>0</v>
      </c>
      <c r="R10813">
        <v>0</v>
      </c>
      <c r="S10813">
        <v>19.824999999999999</v>
      </c>
      <c r="T10813">
        <v>0</v>
      </c>
      <c r="U10813">
        <v>0</v>
      </c>
    </row>
    <row r="10814" spans="1:21" x14ac:dyDescent="0.25">
      <c r="A10814" t="s">
        <v>40435</v>
      </c>
      <c r="B10814">
        <v>1</v>
      </c>
      <c r="C10814" t="s">
        <v>78</v>
      </c>
      <c r="D10814" t="s">
        <v>96</v>
      </c>
      <c r="E10814" t="s">
        <v>40436</v>
      </c>
      <c r="F10814" t="s">
        <v>4991</v>
      </c>
      <c r="G10814" t="s">
        <v>71</v>
      </c>
      <c r="H10814" t="s">
        <v>129</v>
      </c>
      <c r="I10814" t="s">
        <v>22</v>
      </c>
      <c r="J10814" t="s">
        <v>141</v>
      </c>
      <c r="K10814" t="s">
        <v>40437</v>
      </c>
      <c r="L10814" t="s">
        <v>40438</v>
      </c>
      <c r="M10814">
        <v>3.3391666660000001</v>
      </c>
      <c r="N10814">
        <v>0</v>
      </c>
      <c r="O10814">
        <v>1</v>
      </c>
      <c r="P10814">
        <v>0</v>
      </c>
      <c r="Q10814">
        <v>0</v>
      </c>
      <c r="R10814">
        <v>0</v>
      </c>
      <c r="S10814">
        <v>3.3391670000000002</v>
      </c>
      <c r="T10814">
        <v>0</v>
      </c>
      <c r="U10814">
        <v>0</v>
      </c>
    </row>
    <row r="10815" spans="1:21" x14ac:dyDescent="0.25">
      <c r="A10815" t="s">
        <v>40439</v>
      </c>
      <c r="B10815">
        <v>1</v>
      </c>
      <c r="C10815" t="s">
        <v>78</v>
      </c>
      <c r="D10815" t="s">
        <v>92</v>
      </c>
      <c r="E10815" t="s">
        <v>40440</v>
      </c>
      <c r="F10815" t="s">
        <v>5012</v>
      </c>
      <c r="G10815" t="s">
        <v>72</v>
      </c>
      <c r="H10815" t="s">
        <v>129</v>
      </c>
      <c r="I10815" t="s">
        <v>22</v>
      </c>
      <c r="J10815" t="s">
        <v>141</v>
      </c>
      <c r="K10815" t="s">
        <v>40441</v>
      </c>
      <c r="L10815" t="s">
        <v>40442</v>
      </c>
      <c r="M10815">
        <v>0.10611111099999999</v>
      </c>
      <c r="N10815">
        <v>0</v>
      </c>
      <c r="O10815">
        <v>0</v>
      </c>
      <c r="P10815">
        <v>5</v>
      </c>
      <c r="Q10815">
        <v>160</v>
      </c>
      <c r="R10815">
        <v>0</v>
      </c>
      <c r="S10815">
        <v>0</v>
      </c>
      <c r="T10815">
        <v>0.53055600000000003</v>
      </c>
      <c r="U10815">
        <v>16.977778000000001</v>
      </c>
    </row>
    <row r="10816" spans="1:21" x14ac:dyDescent="0.25">
      <c r="A10816" t="s">
        <v>40443</v>
      </c>
      <c r="B10816">
        <v>1</v>
      </c>
      <c r="C10816" t="s">
        <v>78</v>
      </c>
      <c r="D10816" t="s">
        <v>92</v>
      </c>
      <c r="E10816" t="s">
        <v>1317</v>
      </c>
      <c r="F10816" t="s">
        <v>5012</v>
      </c>
      <c r="G10816" t="s">
        <v>72</v>
      </c>
      <c r="H10816" t="s">
        <v>129</v>
      </c>
      <c r="I10816" t="s">
        <v>22</v>
      </c>
      <c r="J10816" t="s">
        <v>141</v>
      </c>
      <c r="K10816" t="s">
        <v>40444</v>
      </c>
      <c r="L10816" t="s">
        <v>40445</v>
      </c>
      <c r="M10816">
        <v>0.22083333299999999</v>
      </c>
      <c r="N10816">
        <v>0</v>
      </c>
      <c r="O10816">
        <v>0</v>
      </c>
      <c r="P10816">
        <v>3</v>
      </c>
      <c r="Q10816">
        <v>231</v>
      </c>
      <c r="R10816">
        <v>0</v>
      </c>
      <c r="S10816">
        <v>0</v>
      </c>
      <c r="T10816">
        <v>0.66249999999999998</v>
      </c>
      <c r="U10816">
        <v>51.012500000000003</v>
      </c>
    </row>
    <row r="10817" spans="1:21" x14ac:dyDescent="0.25">
      <c r="A10817" t="s">
        <v>40446</v>
      </c>
      <c r="B10817">
        <v>1</v>
      </c>
      <c r="C10817" t="s">
        <v>78</v>
      </c>
      <c r="D10817" t="s">
        <v>92</v>
      </c>
      <c r="E10817" t="s">
        <v>1313</v>
      </c>
      <c r="F10817" t="s">
        <v>140</v>
      </c>
      <c r="G10817" t="s">
        <v>72</v>
      </c>
      <c r="H10817" t="s">
        <v>129</v>
      </c>
      <c r="I10817" t="s">
        <v>22</v>
      </c>
      <c r="J10817" t="s">
        <v>141</v>
      </c>
      <c r="K10817" t="s">
        <v>40447</v>
      </c>
      <c r="L10817" t="s">
        <v>40448</v>
      </c>
      <c r="M10817">
        <v>0.64361111100000001</v>
      </c>
      <c r="N10817">
        <v>0</v>
      </c>
      <c r="O10817">
        <v>0</v>
      </c>
      <c r="P10817">
        <v>82</v>
      </c>
      <c r="Q10817">
        <v>2416</v>
      </c>
      <c r="R10817">
        <v>0</v>
      </c>
      <c r="S10817">
        <v>0</v>
      </c>
      <c r="T10817">
        <v>52.776111</v>
      </c>
      <c r="U10817">
        <v>1554.964444</v>
      </c>
    </row>
    <row r="10818" spans="1:21" x14ac:dyDescent="0.25">
      <c r="A10818" t="s">
        <v>40449</v>
      </c>
      <c r="B10818">
        <v>1</v>
      </c>
      <c r="C10818" t="s">
        <v>78</v>
      </c>
      <c r="D10818" t="s">
        <v>104</v>
      </c>
      <c r="E10818" t="s">
        <v>40450</v>
      </c>
      <c r="F10818" t="s">
        <v>4996</v>
      </c>
      <c r="G10818" t="s">
        <v>71</v>
      </c>
      <c r="H10818" t="s">
        <v>129</v>
      </c>
      <c r="I10818" t="s">
        <v>22</v>
      </c>
      <c r="J10818" t="s">
        <v>141</v>
      </c>
      <c r="K10818" t="s">
        <v>15052</v>
      </c>
      <c r="L10818" t="s">
        <v>40451</v>
      </c>
      <c r="M10818">
        <v>0.43333333299999999</v>
      </c>
      <c r="N10818">
        <v>1</v>
      </c>
      <c r="O10818">
        <v>406</v>
      </c>
      <c r="P10818">
        <v>0</v>
      </c>
      <c r="Q10818">
        <v>0</v>
      </c>
      <c r="R10818">
        <v>0.43333300000000002</v>
      </c>
      <c r="S10818">
        <v>175.933333</v>
      </c>
      <c r="T10818">
        <v>0</v>
      </c>
      <c r="U10818">
        <v>0</v>
      </c>
    </row>
    <row r="10819" spans="1:21" x14ac:dyDescent="0.25">
      <c r="A10819" t="s">
        <v>40452</v>
      </c>
      <c r="B10819">
        <v>1</v>
      </c>
      <c r="C10819" t="s">
        <v>78</v>
      </c>
      <c r="D10819" t="s">
        <v>103</v>
      </c>
      <c r="E10819" t="s">
        <v>40453</v>
      </c>
      <c r="F10819" t="s">
        <v>5012</v>
      </c>
      <c r="G10819" t="s">
        <v>72</v>
      </c>
      <c r="H10819" t="s">
        <v>129</v>
      </c>
      <c r="I10819" t="s">
        <v>22</v>
      </c>
      <c r="J10819" t="s">
        <v>141</v>
      </c>
      <c r="K10819" t="s">
        <v>40454</v>
      </c>
      <c r="L10819" t="s">
        <v>40455</v>
      </c>
      <c r="M10819">
        <v>3.3994444439999998</v>
      </c>
      <c r="N10819">
        <v>0</v>
      </c>
      <c r="O10819">
        <v>68</v>
      </c>
      <c r="P10819">
        <v>10</v>
      </c>
      <c r="Q10819">
        <v>141</v>
      </c>
      <c r="R10819">
        <v>0</v>
      </c>
      <c r="S10819">
        <v>231.16222200000001</v>
      </c>
      <c r="T10819">
        <v>33.994444000000001</v>
      </c>
      <c r="U10819">
        <v>479.32166699999999</v>
      </c>
    </row>
    <row r="10820" spans="1:21" x14ac:dyDescent="0.25">
      <c r="A10820" t="s">
        <v>40456</v>
      </c>
      <c r="B10820">
        <v>1</v>
      </c>
      <c r="C10820" t="s">
        <v>78</v>
      </c>
      <c r="D10820" t="s">
        <v>105</v>
      </c>
      <c r="E10820" t="s">
        <v>40457</v>
      </c>
      <c r="F10820" t="s">
        <v>5748</v>
      </c>
      <c r="G10820" t="s">
        <v>71</v>
      </c>
      <c r="H10820" t="s">
        <v>129</v>
      </c>
      <c r="I10820" t="s">
        <v>22</v>
      </c>
      <c r="J10820" t="s">
        <v>141</v>
      </c>
      <c r="K10820" t="s">
        <v>40458</v>
      </c>
      <c r="L10820" t="s">
        <v>9330</v>
      </c>
      <c r="M10820">
        <v>0.523888888</v>
      </c>
      <c r="N10820">
        <v>0</v>
      </c>
      <c r="O10820">
        <v>0</v>
      </c>
      <c r="P10820">
        <v>1</v>
      </c>
      <c r="Q10820">
        <v>76</v>
      </c>
      <c r="R10820">
        <v>0</v>
      </c>
      <c r="S10820">
        <v>0</v>
      </c>
      <c r="T10820">
        <v>0.52388900000000005</v>
      </c>
      <c r="U10820">
        <v>39.815555000000003</v>
      </c>
    </row>
    <row r="10821" spans="1:21" x14ac:dyDescent="0.25">
      <c r="A10821" t="s">
        <v>40459</v>
      </c>
      <c r="B10821">
        <v>1</v>
      </c>
      <c r="C10821" t="s">
        <v>78</v>
      </c>
      <c r="D10821" t="s">
        <v>105</v>
      </c>
      <c r="E10821" t="s">
        <v>40460</v>
      </c>
      <c r="F10821" t="s">
        <v>4986</v>
      </c>
      <c r="G10821" t="s">
        <v>71</v>
      </c>
      <c r="H10821" t="s">
        <v>129</v>
      </c>
      <c r="I10821" t="s">
        <v>22</v>
      </c>
      <c r="J10821" t="s">
        <v>141</v>
      </c>
      <c r="K10821" t="s">
        <v>40461</v>
      </c>
      <c r="L10821" t="s">
        <v>40462</v>
      </c>
      <c r="M10821">
        <v>1.1944444439999999</v>
      </c>
      <c r="N10821">
        <v>0</v>
      </c>
      <c r="O10821">
        <v>0</v>
      </c>
      <c r="P10821">
        <v>0</v>
      </c>
      <c r="Q10821">
        <v>11</v>
      </c>
      <c r="R10821">
        <v>0</v>
      </c>
      <c r="S10821">
        <v>0</v>
      </c>
      <c r="T10821">
        <v>0</v>
      </c>
      <c r="U10821">
        <v>13.138889000000001</v>
      </c>
    </row>
    <row r="10822" spans="1:21" x14ac:dyDescent="0.25">
      <c r="A10822" t="s">
        <v>40463</v>
      </c>
      <c r="B10822">
        <v>1</v>
      </c>
      <c r="C10822" t="s">
        <v>78</v>
      </c>
      <c r="D10822" t="s">
        <v>90</v>
      </c>
      <c r="E10822" t="s">
        <v>7714</v>
      </c>
      <c r="F10822" t="s">
        <v>140</v>
      </c>
      <c r="G10822" t="s">
        <v>72</v>
      </c>
      <c r="H10822" t="s">
        <v>129</v>
      </c>
      <c r="I10822" t="s">
        <v>22</v>
      </c>
      <c r="J10822" t="s">
        <v>141</v>
      </c>
      <c r="K10822" t="s">
        <v>40464</v>
      </c>
      <c r="L10822" t="s">
        <v>40465</v>
      </c>
      <c r="M10822">
        <v>3.196388888</v>
      </c>
      <c r="N10822">
        <v>0</v>
      </c>
      <c r="O10822">
        <v>0</v>
      </c>
      <c r="P10822">
        <v>10</v>
      </c>
      <c r="Q10822">
        <v>286</v>
      </c>
      <c r="R10822">
        <v>0</v>
      </c>
      <c r="S10822">
        <v>0</v>
      </c>
      <c r="T10822">
        <v>31.963889000000002</v>
      </c>
      <c r="U10822">
        <v>914.16722200000004</v>
      </c>
    </row>
    <row r="10823" spans="1:21" x14ac:dyDescent="0.25">
      <c r="A10823" t="s">
        <v>40466</v>
      </c>
      <c r="B10823">
        <v>1</v>
      </c>
      <c r="C10823" t="s">
        <v>79</v>
      </c>
      <c r="D10823" t="s">
        <v>112</v>
      </c>
      <c r="E10823" t="s">
        <v>40467</v>
      </c>
      <c r="F10823" t="s">
        <v>4986</v>
      </c>
      <c r="G10823" t="s">
        <v>71</v>
      </c>
      <c r="H10823" t="s">
        <v>129</v>
      </c>
      <c r="I10823" t="s">
        <v>22</v>
      </c>
      <c r="J10823" t="s">
        <v>141</v>
      </c>
      <c r="K10823" t="s">
        <v>40468</v>
      </c>
      <c r="L10823" t="s">
        <v>40469</v>
      </c>
      <c r="M10823">
        <v>1.1397222220000001</v>
      </c>
      <c r="N10823">
        <v>0</v>
      </c>
      <c r="O10823">
        <v>0</v>
      </c>
      <c r="P10823">
        <v>0</v>
      </c>
      <c r="Q10823">
        <v>12</v>
      </c>
      <c r="R10823">
        <v>0</v>
      </c>
      <c r="S10823">
        <v>0</v>
      </c>
      <c r="T10823">
        <v>0</v>
      </c>
      <c r="U10823">
        <v>13.676667</v>
      </c>
    </row>
    <row r="10824" spans="1:21" x14ac:dyDescent="0.25">
      <c r="A10824" t="s">
        <v>40470</v>
      </c>
      <c r="B10824">
        <v>1</v>
      </c>
      <c r="C10824" t="s">
        <v>79</v>
      </c>
      <c r="D10824" t="s">
        <v>112</v>
      </c>
      <c r="E10824" t="s">
        <v>40471</v>
      </c>
      <c r="F10824" t="s">
        <v>4986</v>
      </c>
      <c r="G10824" t="s">
        <v>71</v>
      </c>
      <c r="H10824" t="s">
        <v>129</v>
      </c>
      <c r="I10824" t="s">
        <v>22</v>
      </c>
      <c r="J10824" t="s">
        <v>141</v>
      </c>
      <c r="K10824" t="s">
        <v>40472</v>
      </c>
      <c r="L10824" t="s">
        <v>40473</v>
      </c>
      <c r="M10824">
        <v>2.8691666659999999</v>
      </c>
      <c r="N10824">
        <v>0</v>
      </c>
      <c r="O10824">
        <v>0</v>
      </c>
      <c r="P10824">
        <v>0</v>
      </c>
      <c r="Q10824">
        <v>71</v>
      </c>
      <c r="R10824">
        <v>0</v>
      </c>
      <c r="S10824">
        <v>0</v>
      </c>
      <c r="T10824">
        <v>0</v>
      </c>
      <c r="U10824">
        <v>203.71083300000001</v>
      </c>
    </row>
    <row r="10825" spans="1:21" x14ac:dyDescent="0.25">
      <c r="A10825" t="s">
        <v>40474</v>
      </c>
      <c r="B10825">
        <v>1</v>
      </c>
      <c r="C10825" t="s">
        <v>79</v>
      </c>
      <c r="D10825" t="s">
        <v>112</v>
      </c>
      <c r="E10825" t="s">
        <v>40475</v>
      </c>
      <c r="F10825" t="s">
        <v>4986</v>
      </c>
      <c r="G10825" t="s">
        <v>71</v>
      </c>
      <c r="H10825" t="s">
        <v>129</v>
      </c>
      <c r="I10825" t="s">
        <v>22</v>
      </c>
      <c r="J10825" t="s">
        <v>141</v>
      </c>
      <c r="K10825" t="s">
        <v>30895</v>
      </c>
      <c r="L10825" t="s">
        <v>40476</v>
      </c>
      <c r="M10825">
        <v>1.919444444</v>
      </c>
      <c r="N10825">
        <v>0</v>
      </c>
      <c r="O10825">
        <v>0</v>
      </c>
      <c r="P10825">
        <v>0</v>
      </c>
      <c r="Q10825">
        <v>10</v>
      </c>
      <c r="R10825">
        <v>0</v>
      </c>
      <c r="S10825">
        <v>0</v>
      </c>
      <c r="T10825">
        <v>0</v>
      </c>
      <c r="U10825">
        <v>19.194444000000001</v>
      </c>
    </row>
    <row r="10826" spans="1:21" x14ac:dyDescent="0.25">
      <c r="A10826" t="s">
        <v>40477</v>
      </c>
      <c r="B10826">
        <v>1</v>
      </c>
      <c r="C10826" t="s">
        <v>78</v>
      </c>
      <c r="D10826" t="s">
        <v>104</v>
      </c>
      <c r="E10826" t="s">
        <v>40478</v>
      </c>
      <c r="F10826" t="s">
        <v>2199</v>
      </c>
      <c r="G10826" t="s">
        <v>71</v>
      </c>
      <c r="H10826" t="s">
        <v>129</v>
      </c>
      <c r="I10826" t="s">
        <v>22</v>
      </c>
      <c r="J10826" t="s">
        <v>141</v>
      </c>
      <c r="K10826" t="s">
        <v>40479</v>
      </c>
      <c r="L10826" t="s">
        <v>40480</v>
      </c>
      <c r="M10826">
        <v>2.4383333330000001</v>
      </c>
      <c r="N10826">
        <v>0</v>
      </c>
      <c r="O10826">
        <v>1</v>
      </c>
      <c r="P10826">
        <v>0</v>
      </c>
      <c r="Q10826">
        <v>0</v>
      </c>
      <c r="R10826">
        <v>0</v>
      </c>
      <c r="S10826">
        <v>2.4383330000000001</v>
      </c>
      <c r="T10826">
        <v>0</v>
      </c>
      <c r="U10826">
        <v>0</v>
      </c>
    </row>
    <row r="10827" spans="1:21" x14ac:dyDescent="0.25">
      <c r="A10827" t="s">
        <v>40481</v>
      </c>
      <c r="B10827">
        <v>1</v>
      </c>
      <c r="C10827" t="s">
        <v>79</v>
      </c>
      <c r="D10827" t="s">
        <v>110</v>
      </c>
      <c r="E10827" t="s">
        <v>40482</v>
      </c>
      <c r="F10827" t="s">
        <v>5470</v>
      </c>
      <c r="G10827" t="s">
        <v>71</v>
      </c>
      <c r="H10827" t="s">
        <v>129</v>
      </c>
      <c r="I10827" t="s">
        <v>22</v>
      </c>
      <c r="J10827" t="s">
        <v>141</v>
      </c>
      <c r="K10827" t="s">
        <v>40483</v>
      </c>
      <c r="L10827" t="s">
        <v>40484</v>
      </c>
      <c r="M10827">
        <v>1.798611111</v>
      </c>
      <c r="N10827">
        <v>0</v>
      </c>
      <c r="O10827">
        <v>0</v>
      </c>
      <c r="P10827">
        <v>0</v>
      </c>
      <c r="Q10827">
        <v>21</v>
      </c>
      <c r="R10827">
        <v>0</v>
      </c>
      <c r="S10827">
        <v>0</v>
      </c>
      <c r="T10827">
        <v>0</v>
      </c>
      <c r="U10827">
        <v>37.770833000000003</v>
      </c>
    </row>
    <row r="10828" spans="1:21" x14ac:dyDescent="0.25">
      <c r="A10828" t="s">
        <v>40485</v>
      </c>
      <c r="B10828">
        <v>1</v>
      </c>
      <c r="C10828" t="s">
        <v>78</v>
      </c>
      <c r="D10828" t="s">
        <v>91</v>
      </c>
      <c r="E10828" t="s">
        <v>31373</v>
      </c>
      <c r="F10828" t="s">
        <v>140</v>
      </c>
      <c r="G10828" t="s">
        <v>72</v>
      </c>
      <c r="H10828" t="s">
        <v>129</v>
      </c>
      <c r="I10828" t="s">
        <v>22</v>
      </c>
      <c r="J10828" t="s">
        <v>141</v>
      </c>
      <c r="K10828" t="s">
        <v>40486</v>
      </c>
      <c r="L10828" t="s">
        <v>40487</v>
      </c>
      <c r="M10828">
        <v>0.255</v>
      </c>
      <c r="N10828">
        <v>0</v>
      </c>
      <c r="O10828">
        <v>0</v>
      </c>
      <c r="P10828">
        <v>1</v>
      </c>
      <c r="Q10828">
        <v>84</v>
      </c>
      <c r="R10828">
        <v>0</v>
      </c>
      <c r="S10828">
        <v>0</v>
      </c>
      <c r="T10828">
        <v>0.255</v>
      </c>
      <c r="U10828">
        <v>21.42</v>
      </c>
    </row>
    <row r="10829" spans="1:21" x14ac:dyDescent="0.25">
      <c r="A10829" t="s">
        <v>40488</v>
      </c>
      <c r="B10829">
        <v>1</v>
      </c>
      <c r="C10829" t="s">
        <v>78</v>
      </c>
      <c r="D10829" t="s">
        <v>91</v>
      </c>
      <c r="E10829" t="s">
        <v>40489</v>
      </c>
      <c r="F10829" t="s">
        <v>4986</v>
      </c>
      <c r="G10829" t="s">
        <v>71</v>
      </c>
      <c r="H10829" t="s">
        <v>129</v>
      </c>
      <c r="I10829" t="s">
        <v>22</v>
      </c>
      <c r="J10829" t="s">
        <v>141</v>
      </c>
      <c r="K10829" t="s">
        <v>40490</v>
      </c>
      <c r="L10829" t="s">
        <v>40491</v>
      </c>
      <c r="M10829">
        <v>1.6555555550000001</v>
      </c>
      <c r="N10829">
        <v>0</v>
      </c>
      <c r="O10829">
        <v>0</v>
      </c>
      <c r="P10829">
        <v>0</v>
      </c>
      <c r="Q10829">
        <v>11</v>
      </c>
      <c r="R10829">
        <v>0</v>
      </c>
      <c r="S10829">
        <v>0</v>
      </c>
      <c r="T10829">
        <v>0</v>
      </c>
      <c r="U10829">
        <v>18.211110999999999</v>
      </c>
    </row>
    <row r="10830" spans="1:21" x14ac:dyDescent="0.25">
      <c r="A10830" t="s">
        <v>40492</v>
      </c>
      <c r="B10830">
        <v>1</v>
      </c>
      <c r="C10830" t="s">
        <v>78</v>
      </c>
      <c r="D10830" t="s">
        <v>91</v>
      </c>
      <c r="E10830" t="s">
        <v>40493</v>
      </c>
      <c r="F10830" t="s">
        <v>5012</v>
      </c>
      <c r="G10830" t="s">
        <v>72</v>
      </c>
      <c r="H10830" t="s">
        <v>129</v>
      </c>
      <c r="I10830" t="s">
        <v>22</v>
      </c>
      <c r="J10830" t="s">
        <v>141</v>
      </c>
      <c r="K10830" t="s">
        <v>40494</v>
      </c>
      <c r="L10830" t="s">
        <v>40495</v>
      </c>
      <c r="M10830">
        <v>1.8325</v>
      </c>
      <c r="N10830">
        <v>0</v>
      </c>
      <c r="O10830">
        <v>0</v>
      </c>
      <c r="P10830">
        <v>1</v>
      </c>
      <c r="Q10830">
        <v>84</v>
      </c>
      <c r="R10830">
        <v>0</v>
      </c>
      <c r="S10830">
        <v>0</v>
      </c>
      <c r="T10830">
        <v>1.8325</v>
      </c>
      <c r="U10830">
        <v>153.93</v>
      </c>
    </row>
    <row r="10831" spans="1:21" x14ac:dyDescent="0.25">
      <c r="A10831" t="s">
        <v>40496</v>
      </c>
      <c r="B10831">
        <v>1</v>
      </c>
      <c r="C10831" t="s">
        <v>79</v>
      </c>
      <c r="D10831" t="s">
        <v>109</v>
      </c>
      <c r="E10831" t="s">
        <v>40497</v>
      </c>
      <c r="F10831" t="s">
        <v>2199</v>
      </c>
      <c r="G10831" t="s">
        <v>71</v>
      </c>
      <c r="H10831" t="s">
        <v>129</v>
      </c>
      <c r="I10831" t="s">
        <v>24</v>
      </c>
      <c r="J10831" t="s">
        <v>141</v>
      </c>
      <c r="K10831" t="s">
        <v>40498</v>
      </c>
      <c r="L10831" t="s">
        <v>40499</v>
      </c>
      <c r="M10831">
        <v>1.4552777770000001</v>
      </c>
      <c r="N10831">
        <v>0</v>
      </c>
      <c r="O10831">
        <v>0</v>
      </c>
      <c r="P10831">
        <v>0</v>
      </c>
      <c r="Q10831">
        <v>71</v>
      </c>
      <c r="R10831">
        <v>0</v>
      </c>
      <c r="S10831">
        <v>0</v>
      </c>
      <c r="T10831">
        <v>0</v>
      </c>
      <c r="U10831">
        <v>103.32472199999999</v>
      </c>
    </row>
    <row r="10832" spans="1:21" x14ac:dyDescent="0.25">
      <c r="A10832" t="s">
        <v>40500</v>
      </c>
      <c r="B10832">
        <v>1</v>
      </c>
      <c r="C10832" t="s">
        <v>78</v>
      </c>
      <c r="D10832" t="s">
        <v>102</v>
      </c>
      <c r="E10832" t="s">
        <v>40501</v>
      </c>
      <c r="F10832" t="s">
        <v>5070</v>
      </c>
      <c r="G10832" t="s">
        <v>71</v>
      </c>
      <c r="H10832" t="s">
        <v>129</v>
      </c>
      <c r="I10832" t="s">
        <v>22</v>
      </c>
      <c r="J10832" t="s">
        <v>141</v>
      </c>
      <c r="K10832" t="s">
        <v>40502</v>
      </c>
      <c r="L10832" t="s">
        <v>40503</v>
      </c>
      <c r="M10832">
        <v>5.1477777769999999</v>
      </c>
      <c r="N10832">
        <v>1</v>
      </c>
      <c r="O10832">
        <v>0</v>
      </c>
      <c r="P10832">
        <v>0</v>
      </c>
      <c r="Q10832">
        <v>0</v>
      </c>
      <c r="R10832">
        <v>5.1477779999999997</v>
      </c>
      <c r="S10832">
        <v>0</v>
      </c>
      <c r="T10832">
        <v>0</v>
      </c>
      <c r="U10832">
        <v>0</v>
      </c>
    </row>
    <row r="10833" spans="1:21" x14ac:dyDescent="0.25">
      <c r="A10833" t="s">
        <v>40504</v>
      </c>
      <c r="B10833">
        <v>1</v>
      </c>
      <c r="C10833" t="s">
        <v>79</v>
      </c>
      <c r="D10833" t="s">
        <v>111</v>
      </c>
      <c r="E10833" t="s">
        <v>40505</v>
      </c>
      <c r="F10833" t="s">
        <v>4986</v>
      </c>
      <c r="G10833" t="s">
        <v>71</v>
      </c>
      <c r="H10833" t="s">
        <v>129</v>
      </c>
      <c r="I10833" t="s">
        <v>22</v>
      </c>
      <c r="J10833" t="s">
        <v>141</v>
      </c>
      <c r="K10833" t="s">
        <v>40506</v>
      </c>
      <c r="L10833" t="s">
        <v>40507</v>
      </c>
      <c r="M10833">
        <v>1.449166666</v>
      </c>
      <c r="N10833">
        <v>0</v>
      </c>
      <c r="O10833">
        <v>0</v>
      </c>
      <c r="P10833">
        <v>0</v>
      </c>
      <c r="Q10833">
        <v>3</v>
      </c>
      <c r="R10833">
        <v>0</v>
      </c>
      <c r="S10833">
        <v>0</v>
      </c>
      <c r="T10833">
        <v>0</v>
      </c>
      <c r="U10833">
        <v>4.3475000000000001</v>
      </c>
    </row>
    <row r="10834" spans="1:21" x14ac:dyDescent="0.25">
      <c r="A10834" t="s">
        <v>40508</v>
      </c>
      <c r="B10834">
        <v>1</v>
      </c>
      <c r="C10834" t="s">
        <v>79</v>
      </c>
      <c r="D10834" t="s">
        <v>111</v>
      </c>
      <c r="E10834" t="s">
        <v>40509</v>
      </c>
      <c r="F10834" t="s">
        <v>128</v>
      </c>
      <c r="G10834" t="s">
        <v>72</v>
      </c>
      <c r="H10834" t="s">
        <v>129</v>
      </c>
      <c r="I10834" t="s">
        <v>22</v>
      </c>
      <c r="J10834" t="s">
        <v>130</v>
      </c>
      <c r="K10834" t="s">
        <v>40510</v>
      </c>
      <c r="L10834" t="s">
        <v>40511</v>
      </c>
      <c r="M10834">
        <v>2.3541666659999998</v>
      </c>
      <c r="N10834">
        <v>0</v>
      </c>
      <c r="O10834">
        <v>0</v>
      </c>
      <c r="P10834">
        <v>1</v>
      </c>
      <c r="Q10834">
        <v>8</v>
      </c>
      <c r="R10834">
        <v>0</v>
      </c>
      <c r="S10834">
        <v>0</v>
      </c>
      <c r="T10834">
        <v>2.3541669999999999</v>
      </c>
      <c r="U10834">
        <v>18.833333</v>
      </c>
    </row>
    <row r="10835" spans="1:21" x14ac:dyDescent="0.25">
      <c r="A10835" t="s">
        <v>40512</v>
      </c>
      <c r="B10835">
        <v>1</v>
      </c>
      <c r="C10835" t="s">
        <v>79</v>
      </c>
      <c r="D10835" t="s">
        <v>111</v>
      </c>
      <c r="E10835" t="s">
        <v>40513</v>
      </c>
      <c r="F10835" t="s">
        <v>4991</v>
      </c>
      <c r="G10835" t="s">
        <v>71</v>
      </c>
      <c r="H10835" t="s">
        <v>129</v>
      </c>
      <c r="I10835" t="s">
        <v>22</v>
      </c>
      <c r="J10835" t="s">
        <v>141</v>
      </c>
      <c r="K10835" t="s">
        <v>40514</v>
      </c>
      <c r="L10835" t="s">
        <v>40515</v>
      </c>
      <c r="M10835">
        <v>2.4550000000000001</v>
      </c>
      <c r="N10835">
        <v>0</v>
      </c>
      <c r="O10835">
        <v>0</v>
      </c>
      <c r="P10835">
        <v>1</v>
      </c>
      <c r="Q10835">
        <v>0</v>
      </c>
      <c r="R10835">
        <v>0</v>
      </c>
      <c r="S10835">
        <v>0</v>
      </c>
      <c r="T10835">
        <v>2.4550000000000001</v>
      </c>
      <c r="U10835">
        <v>0</v>
      </c>
    </row>
    <row r="10836" spans="1:21" x14ac:dyDescent="0.25">
      <c r="A10836" t="s">
        <v>40516</v>
      </c>
      <c r="B10836">
        <v>1</v>
      </c>
      <c r="C10836" t="s">
        <v>79</v>
      </c>
      <c r="D10836" t="s">
        <v>119</v>
      </c>
      <c r="E10836" t="s">
        <v>40517</v>
      </c>
      <c r="F10836" t="s">
        <v>5012</v>
      </c>
      <c r="G10836" t="s">
        <v>72</v>
      </c>
      <c r="H10836" t="s">
        <v>129</v>
      </c>
      <c r="I10836" t="s">
        <v>22</v>
      </c>
      <c r="J10836" t="s">
        <v>141</v>
      </c>
      <c r="K10836" t="s">
        <v>40518</v>
      </c>
      <c r="L10836" t="s">
        <v>40519</v>
      </c>
      <c r="M10836">
        <v>3.4383333330000001</v>
      </c>
      <c r="N10836">
        <v>0</v>
      </c>
      <c r="O10836">
        <v>0</v>
      </c>
      <c r="P10836">
        <v>1</v>
      </c>
      <c r="Q10836">
        <v>60</v>
      </c>
      <c r="R10836">
        <v>0</v>
      </c>
      <c r="S10836">
        <v>0</v>
      </c>
      <c r="T10836">
        <v>3.4383330000000001</v>
      </c>
      <c r="U10836">
        <v>206.3</v>
      </c>
    </row>
    <row r="10837" spans="1:21" x14ac:dyDescent="0.25">
      <c r="A10837" t="s">
        <v>40520</v>
      </c>
      <c r="B10837">
        <v>1</v>
      </c>
      <c r="C10837" t="s">
        <v>79</v>
      </c>
      <c r="D10837" t="s">
        <v>112</v>
      </c>
      <c r="E10837" t="s">
        <v>40521</v>
      </c>
      <c r="F10837" t="s">
        <v>5012</v>
      </c>
      <c r="G10837" t="s">
        <v>72</v>
      </c>
      <c r="H10837" t="s">
        <v>129</v>
      </c>
      <c r="I10837" t="s">
        <v>22</v>
      </c>
      <c r="J10837" t="s">
        <v>141</v>
      </c>
      <c r="K10837" t="s">
        <v>40522</v>
      </c>
      <c r="L10837" t="s">
        <v>40523</v>
      </c>
      <c r="M10837">
        <v>2.355555555</v>
      </c>
      <c r="N10837">
        <v>0</v>
      </c>
      <c r="O10837">
        <v>0</v>
      </c>
      <c r="P10837">
        <v>1</v>
      </c>
      <c r="Q10837">
        <v>66</v>
      </c>
      <c r="R10837">
        <v>0</v>
      </c>
      <c r="S10837">
        <v>0</v>
      </c>
      <c r="T10837">
        <v>2.355556</v>
      </c>
      <c r="U10837">
        <v>155.466667</v>
      </c>
    </row>
    <row r="10838" spans="1:21" x14ac:dyDescent="0.25">
      <c r="A10838" t="s">
        <v>40524</v>
      </c>
      <c r="B10838">
        <v>1</v>
      </c>
      <c r="C10838" t="s">
        <v>78</v>
      </c>
      <c r="D10838" t="s">
        <v>103</v>
      </c>
      <c r="E10838" t="s">
        <v>40525</v>
      </c>
      <c r="F10838" t="s">
        <v>2199</v>
      </c>
      <c r="G10838" t="s">
        <v>71</v>
      </c>
      <c r="H10838" t="s">
        <v>129</v>
      </c>
      <c r="I10838" t="s">
        <v>22</v>
      </c>
      <c r="J10838" t="s">
        <v>141</v>
      </c>
      <c r="K10838" t="s">
        <v>40526</v>
      </c>
      <c r="L10838" t="s">
        <v>40527</v>
      </c>
      <c r="M10838">
        <v>1.0136111109999999</v>
      </c>
      <c r="N10838">
        <v>0</v>
      </c>
      <c r="O10838">
        <v>47</v>
      </c>
      <c r="P10838">
        <v>0</v>
      </c>
      <c r="Q10838">
        <v>0</v>
      </c>
      <c r="R10838">
        <v>0</v>
      </c>
      <c r="S10838">
        <v>47.639721999999999</v>
      </c>
      <c r="T10838">
        <v>0</v>
      </c>
      <c r="U10838">
        <v>0</v>
      </c>
    </row>
    <row r="10839" spans="1:21" x14ac:dyDescent="0.25">
      <c r="A10839" t="s">
        <v>40528</v>
      </c>
      <c r="B10839">
        <v>1</v>
      </c>
      <c r="C10839" t="s">
        <v>78</v>
      </c>
      <c r="D10839" t="s">
        <v>103</v>
      </c>
      <c r="E10839" t="s">
        <v>40529</v>
      </c>
      <c r="F10839" t="s">
        <v>5417</v>
      </c>
      <c r="G10839" t="s">
        <v>71</v>
      </c>
      <c r="H10839" t="s">
        <v>129</v>
      </c>
      <c r="I10839" t="s">
        <v>22</v>
      </c>
      <c r="J10839" t="s">
        <v>141</v>
      </c>
      <c r="K10839" t="s">
        <v>40530</v>
      </c>
      <c r="L10839" t="s">
        <v>40531</v>
      </c>
      <c r="M10839">
        <v>2.1872222219999999</v>
      </c>
      <c r="N10839">
        <v>0</v>
      </c>
      <c r="O10839">
        <v>2</v>
      </c>
      <c r="P10839">
        <v>0</v>
      </c>
      <c r="Q10839">
        <v>0</v>
      </c>
      <c r="R10839">
        <v>0</v>
      </c>
      <c r="S10839">
        <v>4.3744440000000004</v>
      </c>
      <c r="T10839">
        <v>0</v>
      </c>
      <c r="U10839">
        <v>0</v>
      </c>
    </row>
    <row r="10840" spans="1:21" x14ac:dyDescent="0.25">
      <c r="A10840" t="s">
        <v>40532</v>
      </c>
      <c r="B10840">
        <v>1</v>
      </c>
      <c r="C10840" t="s">
        <v>78</v>
      </c>
      <c r="D10840" t="s">
        <v>103</v>
      </c>
      <c r="E10840" t="s">
        <v>40533</v>
      </c>
      <c r="F10840" t="s">
        <v>5070</v>
      </c>
      <c r="G10840" t="s">
        <v>71</v>
      </c>
      <c r="H10840" t="s">
        <v>129</v>
      </c>
      <c r="I10840" t="s">
        <v>22</v>
      </c>
      <c r="J10840" t="s">
        <v>141</v>
      </c>
      <c r="K10840" t="s">
        <v>40534</v>
      </c>
      <c r="L10840" t="s">
        <v>40535</v>
      </c>
      <c r="M10840">
        <v>3.3963888880000002</v>
      </c>
      <c r="N10840">
        <v>0</v>
      </c>
      <c r="O10840">
        <v>1</v>
      </c>
      <c r="P10840">
        <v>0</v>
      </c>
      <c r="Q10840">
        <v>0</v>
      </c>
      <c r="R10840">
        <v>0</v>
      </c>
      <c r="S10840">
        <v>3.3963890000000001</v>
      </c>
      <c r="T10840">
        <v>0</v>
      </c>
      <c r="U10840">
        <v>0</v>
      </c>
    </row>
    <row r="10841" spans="1:21" x14ac:dyDescent="0.25">
      <c r="A10841" t="s">
        <v>40536</v>
      </c>
      <c r="B10841">
        <v>1</v>
      </c>
      <c r="C10841" t="s">
        <v>78</v>
      </c>
      <c r="D10841" t="s">
        <v>103</v>
      </c>
      <c r="E10841" t="s">
        <v>40537</v>
      </c>
      <c r="F10841" t="s">
        <v>2199</v>
      </c>
      <c r="G10841" t="s">
        <v>71</v>
      </c>
      <c r="H10841" t="s">
        <v>129</v>
      </c>
      <c r="I10841" t="s">
        <v>24</v>
      </c>
      <c r="J10841" t="s">
        <v>141</v>
      </c>
      <c r="K10841" t="s">
        <v>40538</v>
      </c>
      <c r="L10841" t="s">
        <v>40539</v>
      </c>
      <c r="M10841">
        <v>3.1391666659999999</v>
      </c>
      <c r="N10841">
        <v>0</v>
      </c>
      <c r="O10841">
        <v>1</v>
      </c>
      <c r="P10841">
        <v>0</v>
      </c>
      <c r="Q10841">
        <v>0</v>
      </c>
      <c r="R10841">
        <v>0</v>
      </c>
      <c r="S10841">
        <v>3.139167</v>
      </c>
      <c r="T10841">
        <v>0</v>
      </c>
      <c r="U10841">
        <v>0</v>
      </c>
    </row>
    <row r="10842" spans="1:21" x14ac:dyDescent="0.25">
      <c r="A10842" t="s">
        <v>40540</v>
      </c>
      <c r="B10842">
        <v>1</v>
      </c>
      <c r="C10842" t="s">
        <v>79</v>
      </c>
      <c r="D10842" t="s">
        <v>110</v>
      </c>
      <c r="E10842" t="s">
        <v>40541</v>
      </c>
      <c r="F10842" t="s">
        <v>5012</v>
      </c>
      <c r="G10842" t="s">
        <v>72</v>
      </c>
      <c r="H10842" t="s">
        <v>129</v>
      </c>
      <c r="I10842" t="s">
        <v>22</v>
      </c>
      <c r="J10842" t="s">
        <v>141</v>
      </c>
      <c r="K10842" t="s">
        <v>40542</v>
      </c>
      <c r="L10842" t="s">
        <v>40543</v>
      </c>
      <c r="M10842">
        <v>3.9644444440000002</v>
      </c>
      <c r="N10842">
        <v>0</v>
      </c>
      <c r="O10842">
        <v>0</v>
      </c>
      <c r="P10842">
        <v>2</v>
      </c>
      <c r="Q10842">
        <v>97</v>
      </c>
      <c r="R10842">
        <v>0</v>
      </c>
      <c r="S10842">
        <v>0</v>
      </c>
      <c r="T10842">
        <v>7.9288889999999999</v>
      </c>
      <c r="U10842">
        <v>384.55111099999999</v>
      </c>
    </row>
    <row r="10843" spans="1:21" x14ac:dyDescent="0.25">
      <c r="A10843" t="s">
        <v>40544</v>
      </c>
      <c r="B10843">
        <v>1</v>
      </c>
      <c r="C10843" t="s">
        <v>79</v>
      </c>
      <c r="D10843" t="s">
        <v>110</v>
      </c>
      <c r="E10843" t="s">
        <v>4311</v>
      </c>
      <c r="F10843" t="s">
        <v>140</v>
      </c>
      <c r="G10843" t="s">
        <v>72</v>
      </c>
      <c r="H10843" t="s">
        <v>129</v>
      </c>
      <c r="I10843" t="s">
        <v>22</v>
      </c>
      <c r="J10843" t="s">
        <v>141</v>
      </c>
      <c r="K10843" t="s">
        <v>40545</v>
      </c>
      <c r="L10843" t="s">
        <v>40546</v>
      </c>
      <c r="M10843">
        <v>0.117222222</v>
      </c>
      <c r="N10843">
        <v>0</v>
      </c>
      <c r="O10843">
        <v>0</v>
      </c>
      <c r="P10843">
        <v>59</v>
      </c>
      <c r="Q10843">
        <v>1794</v>
      </c>
      <c r="R10843">
        <v>0</v>
      </c>
      <c r="S10843">
        <v>0</v>
      </c>
      <c r="T10843">
        <v>6.9161109999999999</v>
      </c>
      <c r="U10843">
        <v>210.29666599999999</v>
      </c>
    </row>
    <row r="10844" spans="1:21" x14ac:dyDescent="0.25">
      <c r="A10844" t="s">
        <v>40547</v>
      </c>
      <c r="B10844">
        <v>1</v>
      </c>
      <c r="C10844" t="s">
        <v>79</v>
      </c>
      <c r="D10844" t="s">
        <v>110</v>
      </c>
      <c r="E10844" t="s">
        <v>40548</v>
      </c>
      <c r="F10844" t="s">
        <v>5029</v>
      </c>
      <c r="G10844" t="s">
        <v>71</v>
      </c>
      <c r="H10844" t="s">
        <v>129</v>
      </c>
      <c r="I10844" t="s">
        <v>22</v>
      </c>
      <c r="J10844" t="s">
        <v>141</v>
      </c>
      <c r="K10844" t="s">
        <v>40549</v>
      </c>
      <c r="L10844" t="s">
        <v>40550</v>
      </c>
      <c r="M10844">
        <v>1.3177777770000001</v>
      </c>
      <c r="N10844">
        <v>0</v>
      </c>
      <c r="O10844">
        <v>4</v>
      </c>
      <c r="P10844">
        <v>0</v>
      </c>
      <c r="Q10844">
        <v>0</v>
      </c>
      <c r="R10844">
        <v>0</v>
      </c>
      <c r="S10844">
        <v>5.2711110000000003</v>
      </c>
      <c r="T10844">
        <v>0</v>
      </c>
      <c r="U10844">
        <v>0</v>
      </c>
    </row>
    <row r="10845" spans="1:21" x14ac:dyDescent="0.25">
      <c r="A10845" t="s">
        <v>40551</v>
      </c>
      <c r="B10845">
        <v>1</v>
      </c>
      <c r="C10845" t="s">
        <v>79</v>
      </c>
      <c r="D10845" t="s">
        <v>110</v>
      </c>
      <c r="E10845" t="s">
        <v>40552</v>
      </c>
      <c r="F10845" t="s">
        <v>5829</v>
      </c>
      <c r="G10845" t="s">
        <v>72</v>
      </c>
      <c r="H10845" t="s">
        <v>129</v>
      </c>
      <c r="I10845" t="s">
        <v>22</v>
      </c>
      <c r="J10845" t="s">
        <v>141</v>
      </c>
      <c r="K10845" t="s">
        <v>40553</v>
      </c>
      <c r="L10845" t="s">
        <v>40554</v>
      </c>
      <c r="M10845">
        <v>0.20611111100000001</v>
      </c>
      <c r="N10845">
        <v>3</v>
      </c>
      <c r="O10845">
        <v>32</v>
      </c>
      <c r="P10845">
        <v>0</v>
      </c>
      <c r="Q10845">
        <v>18</v>
      </c>
      <c r="R10845">
        <v>0.61833300000000002</v>
      </c>
      <c r="S10845">
        <v>6.5955560000000002</v>
      </c>
      <c r="T10845">
        <v>0</v>
      </c>
      <c r="U10845">
        <v>3.71</v>
      </c>
    </row>
    <row r="10846" spans="1:21" x14ac:dyDescent="0.25">
      <c r="A10846" t="s">
        <v>40555</v>
      </c>
      <c r="B10846">
        <v>1</v>
      </c>
      <c r="C10846" t="s">
        <v>79</v>
      </c>
      <c r="D10846" t="s">
        <v>110</v>
      </c>
      <c r="E10846" t="s">
        <v>4324</v>
      </c>
      <c r="F10846" t="s">
        <v>5470</v>
      </c>
      <c r="G10846" t="s">
        <v>71</v>
      </c>
      <c r="H10846" t="s">
        <v>129</v>
      </c>
      <c r="I10846" t="s">
        <v>22</v>
      </c>
      <c r="J10846" t="s">
        <v>141</v>
      </c>
      <c r="K10846" t="s">
        <v>40556</v>
      </c>
      <c r="L10846" t="s">
        <v>40557</v>
      </c>
      <c r="M10846">
        <v>1.061388888</v>
      </c>
      <c r="N10846">
        <v>0</v>
      </c>
      <c r="O10846">
        <v>0</v>
      </c>
      <c r="P10846">
        <v>1</v>
      </c>
      <c r="Q10846">
        <v>27</v>
      </c>
      <c r="R10846">
        <v>0</v>
      </c>
      <c r="S10846">
        <v>0</v>
      </c>
      <c r="T10846">
        <v>1.0613889999999999</v>
      </c>
      <c r="U10846">
        <v>28.657499999999999</v>
      </c>
    </row>
    <row r="10847" spans="1:21" x14ac:dyDescent="0.25">
      <c r="A10847" t="s">
        <v>40558</v>
      </c>
      <c r="B10847">
        <v>1</v>
      </c>
      <c r="C10847" t="s">
        <v>79</v>
      </c>
      <c r="D10847" t="s">
        <v>110</v>
      </c>
      <c r="E10847" t="s">
        <v>40559</v>
      </c>
      <c r="F10847" t="s">
        <v>4986</v>
      </c>
      <c r="G10847" t="s">
        <v>71</v>
      </c>
      <c r="H10847" t="s">
        <v>129</v>
      </c>
      <c r="I10847" t="s">
        <v>22</v>
      </c>
      <c r="J10847" t="s">
        <v>141</v>
      </c>
      <c r="K10847" t="s">
        <v>40560</v>
      </c>
      <c r="L10847" t="s">
        <v>40561</v>
      </c>
      <c r="M10847">
        <v>0.89249999999999996</v>
      </c>
      <c r="N10847">
        <v>0</v>
      </c>
      <c r="O10847">
        <v>44</v>
      </c>
      <c r="P10847">
        <v>0</v>
      </c>
      <c r="Q10847">
        <v>0</v>
      </c>
      <c r="R10847">
        <v>0</v>
      </c>
      <c r="S10847">
        <v>39.270000000000003</v>
      </c>
      <c r="T10847">
        <v>0</v>
      </c>
      <c r="U10847">
        <v>0</v>
      </c>
    </row>
    <row r="10848" spans="1:21" x14ac:dyDescent="0.25">
      <c r="A10848" t="s">
        <v>40562</v>
      </c>
      <c r="B10848">
        <v>1</v>
      </c>
      <c r="C10848" t="s">
        <v>79</v>
      </c>
      <c r="D10848" t="s">
        <v>110</v>
      </c>
      <c r="E10848" t="s">
        <v>40563</v>
      </c>
      <c r="F10848" t="s">
        <v>4986</v>
      </c>
      <c r="G10848" t="s">
        <v>71</v>
      </c>
      <c r="H10848" t="s">
        <v>129</v>
      </c>
      <c r="I10848" t="s">
        <v>22</v>
      </c>
      <c r="J10848" t="s">
        <v>141</v>
      </c>
      <c r="K10848" t="s">
        <v>40564</v>
      </c>
      <c r="L10848" t="s">
        <v>40565</v>
      </c>
      <c r="M10848">
        <v>1.7863888880000001</v>
      </c>
      <c r="N10848">
        <v>0</v>
      </c>
      <c r="O10848">
        <v>0</v>
      </c>
      <c r="P10848">
        <v>0</v>
      </c>
      <c r="Q10848">
        <v>6</v>
      </c>
      <c r="R10848">
        <v>0</v>
      </c>
      <c r="S10848">
        <v>0</v>
      </c>
      <c r="T10848">
        <v>0</v>
      </c>
      <c r="U10848">
        <v>10.718332999999999</v>
      </c>
    </row>
    <row r="10849" spans="1:21" x14ac:dyDescent="0.25">
      <c r="A10849" t="s">
        <v>40566</v>
      </c>
      <c r="B10849">
        <v>1</v>
      </c>
      <c r="C10849" t="s">
        <v>79</v>
      </c>
      <c r="D10849" t="s">
        <v>110</v>
      </c>
      <c r="E10849" t="s">
        <v>40567</v>
      </c>
      <c r="F10849" t="s">
        <v>128</v>
      </c>
      <c r="G10849" t="s">
        <v>71</v>
      </c>
      <c r="H10849" t="s">
        <v>129</v>
      </c>
      <c r="I10849" t="s">
        <v>22</v>
      </c>
      <c r="J10849" t="s">
        <v>130</v>
      </c>
      <c r="K10849" t="s">
        <v>40568</v>
      </c>
      <c r="L10849" t="s">
        <v>40569</v>
      </c>
      <c r="M10849">
        <v>1.7880555549999999</v>
      </c>
      <c r="N10849">
        <v>2</v>
      </c>
      <c r="O10849">
        <v>101</v>
      </c>
      <c r="P10849">
        <v>0</v>
      </c>
      <c r="Q10849">
        <v>0</v>
      </c>
      <c r="R10849">
        <v>3.576111</v>
      </c>
      <c r="S10849">
        <v>180.59361100000001</v>
      </c>
      <c r="T10849">
        <v>0</v>
      </c>
      <c r="U10849">
        <v>0</v>
      </c>
    </row>
    <row r="10850" spans="1:21" x14ac:dyDescent="0.25">
      <c r="A10850" t="s">
        <v>40570</v>
      </c>
      <c r="B10850">
        <v>1</v>
      </c>
      <c r="C10850" t="s">
        <v>79</v>
      </c>
      <c r="D10850" t="s">
        <v>124</v>
      </c>
      <c r="E10850" t="s">
        <v>10194</v>
      </c>
      <c r="F10850" t="s">
        <v>5070</v>
      </c>
      <c r="G10850" t="s">
        <v>71</v>
      </c>
      <c r="H10850" t="s">
        <v>129</v>
      </c>
      <c r="I10850" t="s">
        <v>22</v>
      </c>
      <c r="J10850" t="s">
        <v>141</v>
      </c>
      <c r="K10850" t="s">
        <v>40571</v>
      </c>
      <c r="L10850" t="s">
        <v>40572</v>
      </c>
      <c r="M10850">
        <v>1.9908333330000001</v>
      </c>
      <c r="N10850">
        <v>0</v>
      </c>
      <c r="O10850">
        <v>6</v>
      </c>
      <c r="P10850">
        <v>0</v>
      </c>
      <c r="Q10850">
        <v>0</v>
      </c>
      <c r="R10850">
        <v>0</v>
      </c>
      <c r="S10850">
        <v>11.945</v>
      </c>
      <c r="T10850">
        <v>0</v>
      </c>
      <c r="U10850">
        <v>0</v>
      </c>
    </row>
    <row r="10851" spans="1:21" x14ac:dyDescent="0.25">
      <c r="A10851" t="s">
        <v>40573</v>
      </c>
      <c r="B10851">
        <v>1</v>
      </c>
      <c r="C10851" t="s">
        <v>79</v>
      </c>
      <c r="D10851" t="s">
        <v>124</v>
      </c>
      <c r="E10851" t="s">
        <v>10194</v>
      </c>
      <c r="F10851" t="s">
        <v>5070</v>
      </c>
      <c r="G10851" t="s">
        <v>71</v>
      </c>
      <c r="H10851" t="s">
        <v>129</v>
      </c>
      <c r="I10851" t="s">
        <v>22</v>
      </c>
      <c r="J10851" t="s">
        <v>141</v>
      </c>
      <c r="K10851" t="s">
        <v>40574</v>
      </c>
      <c r="L10851" t="s">
        <v>40575</v>
      </c>
      <c r="M10851">
        <v>1.7075</v>
      </c>
      <c r="N10851">
        <v>0</v>
      </c>
      <c r="O10851">
        <v>6</v>
      </c>
      <c r="P10851">
        <v>0</v>
      </c>
      <c r="Q10851">
        <v>0</v>
      </c>
      <c r="R10851">
        <v>0</v>
      </c>
      <c r="S10851">
        <v>10.244999999999999</v>
      </c>
      <c r="T10851">
        <v>0</v>
      </c>
      <c r="U10851">
        <v>0</v>
      </c>
    </row>
    <row r="10852" spans="1:21" x14ac:dyDescent="0.25">
      <c r="A10852" t="s">
        <v>40576</v>
      </c>
      <c r="B10852">
        <v>1</v>
      </c>
      <c r="C10852" t="s">
        <v>78</v>
      </c>
      <c r="D10852" t="s">
        <v>107</v>
      </c>
      <c r="E10852" t="s">
        <v>40577</v>
      </c>
      <c r="F10852" t="s">
        <v>5070</v>
      </c>
      <c r="G10852" t="s">
        <v>71</v>
      </c>
      <c r="H10852" t="s">
        <v>129</v>
      </c>
      <c r="I10852" t="s">
        <v>22</v>
      </c>
      <c r="J10852" t="s">
        <v>141</v>
      </c>
      <c r="K10852" t="s">
        <v>40578</v>
      </c>
      <c r="L10852" t="s">
        <v>40579</v>
      </c>
      <c r="M10852">
        <v>1.631388888</v>
      </c>
      <c r="N10852">
        <v>0</v>
      </c>
      <c r="O10852">
        <v>0</v>
      </c>
      <c r="P10852">
        <v>0</v>
      </c>
      <c r="Q10852">
        <v>1</v>
      </c>
      <c r="R10852">
        <v>0</v>
      </c>
      <c r="S10852">
        <v>0</v>
      </c>
      <c r="T10852">
        <v>0</v>
      </c>
      <c r="U10852">
        <v>1.631389</v>
      </c>
    </row>
    <row r="10853" spans="1:21" x14ac:dyDescent="0.25">
      <c r="A10853" t="s">
        <v>40580</v>
      </c>
      <c r="B10853">
        <v>1</v>
      </c>
      <c r="C10853" t="s">
        <v>78</v>
      </c>
      <c r="D10853" t="s">
        <v>107</v>
      </c>
      <c r="E10853" t="s">
        <v>40581</v>
      </c>
      <c r="F10853" t="s">
        <v>4986</v>
      </c>
      <c r="G10853" t="s">
        <v>71</v>
      </c>
      <c r="H10853" t="s">
        <v>129</v>
      </c>
      <c r="I10853" t="s">
        <v>22</v>
      </c>
      <c r="J10853" t="s">
        <v>141</v>
      </c>
      <c r="K10853" t="s">
        <v>40582</v>
      </c>
      <c r="L10853" t="s">
        <v>40583</v>
      </c>
      <c r="M10853">
        <v>0.94777777699999999</v>
      </c>
      <c r="N10853">
        <v>0</v>
      </c>
      <c r="O10853">
        <v>0</v>
      </c>
      <c r="P10853">
        <v>0</v>
      </c>
      <c r="Q10853">
        <v>77</v>
      </c>
      <c r="R10853">
        <v>0</v>
      </c>
      <c r="S10853">
        <v>0</v>
      </c>
      <c r="T10853">
        <v>0</v>
      </c>
      <c r="U10853">
        <v>72.978888999999995</v>
      </c>
    </row>
    <row r="10854" spans="1:21" x14ac:dyDescent="0.25">
      <c r="A10854" t="s">
        <v>40584</v>
      </c>
      <c r="B10854">
        <v>1</v>
      </c>
      <c r="C10854" t="s">
        <v>78</v>
      </c>
      <c r="D10854" t="s">
        <v>107</v>
      </c>
      <c r="E10854" t="s">
        <v>40585</v>
      </c>
      <c r="F10854" t="s">
        <v>5070</v>
      </c>
      <c r="G10854" t="s">
        <v>71</v>
      </c>
      <c r="H10854" t="s">
        <v>129</v>
      </c>
      <c r="I10854" t="s">
        <v>22</v>
      </c>
      <c r="J10854" t="s">
        <v>141</v>
      </c>
      <c r="K10854" t="s">
        <v>40586</v>
      </c>
      <c r="L10854" t="s">
        <v>40587</v>
      </c>
      <c r="M10854">
        <v>1.3391666659999999</v>
      </c>
      <c r="N10854">
        <v>0</v>
      </c>
      <c r="O10854">
        <v>0</v>
      </c>
      <c r="P10854">
        <v>0</v>
      </c>
      <c r="Q10854">
        <v>1</v>
      </c>
      <c r="R10854">
        <v>0</v>
      </c>
      <c r="S10854">
        <v>0</v>
      </c>
      <c r="T10854">
        <v>0</v>
      </c>
      <c r="U10854">
        <v>1.339167</v>
      </c>
    </row>
    <row r="10855" spans="1:21" x14ac:dyDescent="0.25">
      <c r="A10855" t="s">
        <v>40588</v>
      </c>
      <c r="B10855">
        <v>1</v>
      </c>
      <c r="C10855" t="s">
        <v>78</v>
      </c>
      <c r="D10855" t="s">
        <v>107</v>
      </c>
      <c r="E10855" t="s">
        <v>40589</v>
      </c>
      <c r="F10855" t="s">
        <v>6832</v>
      </c>
      <c r="G10855" t="s">
        <v>71</v>
      </c>
      <c r="H10855" t="s">
        <v>129</v>
      </c>
      <c r="I10855" t="s">
        <v>22</v>
      </c>
      <c r="J10855" t="s">
        <v>141</v>
      </c>
      <c r="K10855" t="s">
        <v>40590</v>
      </c>
      <c r="L10855" t="s">
        <v>40591</v>
      </c>
      <c r="M10855">
        <v>1.852777777</v>
      </c>
      <c r="N10855">
        <v>0</v>
      </c>
      <c r="O10855">
        <v>0</v>
      </c>
      <c r="P10855">
        <v>0</v>
      </c>
      <c r="Q10855">
        <v>36</v>
      </c>
      <c r="R10855">
        <v>0</v>
      </c>
      <c r="S10855">
        <v>0</v>
      </c>
      <c r="T10855">
        <v>0</v>
      </c>
      <c r="U10855">
        <v>66.7</v>
      </c>
    </row>
    <row r="10856" spans="1:21" x14ac:dyDescent="0.25">
      <c r="A10856" t="s">
        <v>40592</v>
      </c>
      <c r="B10856">
        <v>1</v>
      </c>
      <c r="C10856" t="s">
        <v>78</v>
      </c>
      <c r="D10856" t="s">
        <v>107</v>
      </c>
      <c r="E10856" t="s">
        <v>40593</v>
      </c>
      <c r="F10856" t="s">
        <v>4991</v>
      </c>
      <c r="G10856" t="s">
        <v>71</v>
      </c>
      <c r="H10856" t="s">
        <v>129</v>
      </c>
      <c r="I10856" t="s">
        <v>22</v>
      </c>
      <c r="J10856" t="s">
        <v>141</v>
      </c>
      <c r="K10856" t="s">
        <v>40594</v>
      </c>
      <c r="L10856" t="s">
        <v>40595</v>
      </c>
      <c r="M10856">
        <v>5.023055555</v>
      </c>
      <c r="N10856">
        <v>0</v>
      </c>
      <c r="O10856">
        <v>0</v>
      </c>
      <c r="P10856">
        <v>1</v>
      </c>
      <c r="Q10856">
        <v>0</v>
      </c>
      <c r="R10856">
        <v>0</v>
      </c>
      <c r="S10856">
        <v>0</v>
      </c>
      <c r="T10856">
        <v>5.0230560000000004</v>
      </c>
      <c r="U10856">
        <v>0</v>
      </c>
    </row>
    <row r="10857" spans="1:21" x14ac:dyDescent="0.25">
      <c r="A10857" t="s">
        <v>40596</v>
      </c>
      <c r="B10857">
        <v>1</v>
      </c>
      <c r="C10857" t="s">
        <v>78</v>
      </c>
      <c r="D10857" t="s">
        <v>107</v>
      </c>
      <c r="E10857" t="s">
        <v>40597</v>
      </c>
      <c r="F10857" t="s">
        <v>4991</v>
      </c>
      <c r="G10857" t="s">
        <v>71</v>
      </c>
      <c r="H10857" t="s">
        <v>129</v>
      </c>
      <c r="I10857" t="s">
        <v>22</v>
      </c>
      <c r="J10857" t="s">
        <v>141</v>
      </c>
      <c r="K10857" t="s">
        <v>40598</v>
      </c>
      <c r="L10857" t="s">
        <v>40599</v>
      </c>
      <c r="M10857">
        <v>8.949166666</v>
      </c>
      <c r="N10857">
        <v>0</v>
      </c>
      <c r="O10857">
        <v>0</v>
      </c>
      <c r="P10857">
        <v>0</v>
      </c>
      <c r="Q10857">
        <v>1</v>
      </c>
      <c r="R10857">
        <v>0</v>
      </c>
      <c r="S10857">
        <v>0</v>
      </c>
      <c r="T10857">
        <v>0</v>
      </c>
      <c r="U10857">
        <v>8.9491669999999992</v>
      </c>
    </row>
    <row r="10858" spans="1:21" x14ac:dyDescent="0.25">
      <c r="A10858" t="s">
        <v>40600</v>
      </c>
      <c r="B10858">
        <v>1</v>
      </c>
      <c r="C10858" t="s">
        <v>78</v>
      </c>
      <c r="D10858" t="s">
        <v>91</v>
      </c>
      <c r="E10858" t="s">
        <v>40601</v>
      </c>
      <c r="F10858" t="s">
        <v>4991</v>
      </c>
      <c r="G10858" t="s">
        <v>71</v>
      </c>
      <c r="H10858" t="s">
        <v>129</v>
      </c>
      <c r="I10858" t="s">
        <v>22</v>
      </c>
      <c r="J10858" t="s">
        <v>141</v>
      </c>
      <c r="K10858" t="s">
        <v>40602</v>
      </c>
      <c r="L10858" t="s">
        <v>40603</v>
      </c>
      <c r="M10858">
        <v>4.1097222220000003</v>
      </c>
      <c r="N10858">
        <v>0</v>
      </c>
      <c r="O10858">
        <v>0</v>
      </c>
      <c r="P10858">
        <v>0</v>
      </c>
      <c r="Q10858">
        <v>1</v>
      </c>
      <c r="R10858">
        <v>0</v>
      </c>
      <c r="S10858">
        <v>0</v>
      </c>
      <c r="T10858">
        <v>0</v>
      </c>
      <c r="U10858">
        <v>4.1097219999999997</v>
      </c>
    </row>
    <row r="10859" spans="1:21" x14ac:dyDescent="0.25">
      <c r="A10859" t="s">
        <v>40604</v>
      </c>
      <c r="B10859">
        <v>1</v>
      </c>
      <c r="C10859" t="s">
        <v>78</v>
      </c>
      <c r="D10859" t="s">
        <v>95</v>
      </c>
      <c r="E10859" t="s">
        <v>40605</v>
      </c>
      <c r="F10859" t="s">
        <v>7394</v>
      </c>
      <c r="G10859" t="s">
        <v>71</v>
      </c>
      <c r="H10859" t="s">
        <v>129</v>
      </c>
      <c r="I10859" t="s">
        <v>22</v>
      </c>
      <c r="J10859" t="s">
        <v>141</v>
      </c>
      <c r="K10859" t="s">
        <v>40606</v>
      </c>
      <c r="L10859" t="s">
        <v>40607</v>
      </c>
      <c r="M10859">
        <v>1.6641666660000001</v>
      </c>
      <c r="N10859">
        <v>0</v>
      </c>
      <c r="O10859">
        <v>38</v>
      </c>
      <c r="P10859">
        <v>0</v>
      </c>
      <c r="Q10859">
        <v>15</v>
      </c>
      <c r="R10859">
        <v>0</v>
      </c>
      <c r="S10859">
        <v>63.238332999999997</v>
      </c>
      <c r="T10859">
        <v>0</v>
      </c>
      <c r="U10859">
        <v>24.962499999999999</v>
      </c>
    </row>
    <row r="10860" spans="1:21" x14ac:dyDescent="0.25">
      <c r="A10860" t="s">
        <v>40608</v>
      </c>
      <c r="B10860">
        <v>1</v>
      </c>
      <c r="C10860" t="s">
        <v>79</v>
      </c>
      <c r="D10860" t="s">
        <v>119</v>
      </c>
      <c r="E10860" t="s">
        <v>40609</v>
      </c>
      <c r="F10860" t="s">
        <v>5012</v>
      </c>
      <c r="G10860" t="s">
        <v>72</v>
      </c>
      <c r="H10860" t="s">
        <v>129</v>
      </c>
      <c r="I10860" t="s">
        <v>22</v>
      </c>
      <c r="J10860" t="s">
        <v>141</v>
      </c>
      <c r="K10860" t="s">
        <v>40610</v>
      </c>
      <c r="L10860" t="s">
        <v>40611</v>
      </c>
      <c r="M10860">
        <v>1.3805555549999999</v>
      </c>
      <c r="N10860">
        <v>0</v>
      </c>
      <c r="O10860">
        <v>0</v>
      </c>
      <c r="P10860">
        <v>1</v>
      </c>
      <c r="Q10860">
        <v>0</v>
      </c>
      <c r="R10860">
        <v>0</v>
      </c>
      <c r="S10860">
        <v>0</v>
      </c>
      <c r="T10860">
        <v>1.3805559999999999</v>
      </c>
      <c r="U10860">
        <v>0</v>
      </c>
    </row>
    <row r="10861" spans="1:21" x14ac:dyDescent="0.25">
      <c r="A10861" t="s">
        <v>40612</v>
      </c>
      <c r="B10861">
        <v>1</v>
      </c>
      <c r="C10861" t="s">
        <v>79</v>
      </c>
      <c r="D10861" t="s">
        <v>119</v>
      </c>
      <c r="E10861" t="s">
        <v>40613</v>
      </c>
      <c r="F10861" t="s">
        <v>4991</v>
      </c>
      <c r="G10861" t="s">
        <v>71</v>
      </c>
      <c r="H10861" t="s">
        <v>129</v>
      </c>
      <c r="I10861" t="s">
        <v>22</v>
      </c>
      <c r="J10861" t="s">
        <v>141</v>
      </c>
      <c r="K10861" t="s">
        <v>40614</v>
      </c>
      <c r="L10861" t="s">
        <v>40615</v>
      </c>
      <c r="M10861">
        <v>4.1183333329999998</v>
      </c>
      <c r="N10861">
        <v>0</v>
      </c>
      <c r="O10861">
        <v>0</v>
      </c>
      <c r="P10861">
        <v>0</v>
      </c>
      <c r="Q10861">
        <v>1</v>
      </c>
      <c r="R10861">
        <v>0</v>
      </c>
      <c r="S10861">
        <v>0</v>
      </c>
      <c r="T10861">
        <v>0</v>
      </c>
      <c r="U10861">
        <v>4.1183329999999998</v>
      </c>
    </row>
    <row r="10862" spans="1:21" x14ac:dyDescent="0.25">
      <c r="A10862" t="s">
        <v>40616</v>
      </c>
      <c r="B10862">
        <v>1</v>
      </c>
      <c r="C10862" t="s">
        <v>79</v>
      </c>
      <c r="D10862" t="s">
        <v>119</v>
      </c>
      <c r="E10862" t="s">
        <v>40617</v>
      </c>
      <c r="F10862" t="s">
        <v>5879</v>
      </c>
      <c r="G10862" t="s">
        <v>71</v>
      </c>
      <c r="H10862" t="s">
        <v>129</v>
      </c>
      <c r="I10862" t="s">
        <v>22</v>
      </c>
      <c r="J10862" t="s">
        <v>141</v>
      </c>
      <c r="K10862" t="s">
        <v>40618</v>
      </c>
      <c r="L10862" t="s">
        <v>40619</v>
      </c>
      <c r="M10862">
        <v>3.3463888879999999</v>
      </c>
      <c r="N10862">
        <v>0</v>
      </c>
      <c r="O10862">
        <v>0</v>
      </c>
      <c r="P10862">
        <v>0</v>
      </c>
      <c r="Q10862">
        <v>21</v>
      </c>
      <c r="R10862">
        <v>0</v>
      </c>
      <c r="S10862">
        <v>0</v>
      </c>
      <c r="T10862">
        <v>0</v>
      </c>
      <c r="U10862">
        <v>70.274167000000006</v>
      </c>
    </row>
    <row r="10863" spans="1:21" x14ac:dyDescent="0.25">
      <c r="A10863" t="s">
        <v>40620</v>
      </c>
      <c r="B10863">
        <v>1</v>
      </c>
      <c r="C10863" t="s">
        <v>79</v>
      </c>
      <c r="D10863" t="s">
        <v>119</v>
      </c>
      <c r="E10863" t="s">
        <v>23790</v>
      </c>
      <c r="F10863" t="s">
        <v>5470</v>
      </c>
      <c r="G10863" t="s">
        <v>71</v>
      </c>
      <c r="H10863" t="s">
        <v>129</v>
      </c>
      <c r="I10863" t="s">
        <v>22</v>
      </c>
      <c r="J10863" t="s">
        <v>141</v>
      </c>
      <c r="K10863" t="s">
        <v>40621</v>
      </c>
      <c r="L10863" t="s">
        <v>40622</v>
      </c>
      <c r="M10863">
        <v>2.91</v>
      </c>
      <c r="N10863">
        <v>1</v>
      </c>
      <c r="O10863">
        <v>179</v>
      </c>
      <c r="P10863">
        <v>0</v>
      </c>
      <c r="Q10863">
        <v>7</v>
      </c>
      <c r="R10863">
        <v>2.91</v>
      </c>
      <c r="S10863">
        <v>520.89</v>
      </c>
      <c r="T10863">
        <v>0</v>
      </c>
      <c r="U10863">
        <v>20.37</v>
      </c>
    </row>
    <row r="10864" spans="1:21" x14ac:dyDescent="0.25">
      <c r="A10864" t="s">
        <v>40623</v>
      </c>
      <c r="B10864">
        <v>1</v>
      </c>
      <c r="C10864" t="s">
        <v>79</v>
      </c>
      <c r="D10864" t="s">
        <v>125</v>
      </c>
      <c r="E10864" t="s">
        <v>40624</v>
      </c>
      <c r="F10864" t="s">
        <v>3423</v>
      </c>
      <c r="G10864" t="s">
        <v>72</v>
      </c>
      <c r="H10864" t="s">
        <v>129</v>
      </c>
      <c r="I10864" t="s">
        <v>22</v>
      </c>
      <c r="J10864" t="s">
        <v>141</v>
      </c>
      <c r="K10864" t="s">
        <v>40625</v>
      </c>
      <c r="L10864" t="s">
        <v>40626</v>
      </c>
      <c r="M10864">
        <v>1.88</v>
      </c>
      <c r="N10864">
        <v>0</v>
      </c>
      <c r="O10864">
        <v>0</v>
      </c>
      <c r="P10864">
        <v>1</v>
      </c>
      <c r="Q10864">
        <v>0</v>
      </c>
      <c r="R10864">
        <v>0</v>
      </c>
      <c r="S10864">
        <v>0</v>
      </c>
      <c r="T10864">
        <v>1.88</v>
      </c>
      <c r="U10864">
        <v>0</v>
      </c>
    </row>
    <row r="10865" spans="1:21" x14ac:dyDescent="0.25">
      <c r="A10865" t="s">
        <v>40627</v>
      </c>
      <c r="B10865">
        <v>1</v>
      </c>
      <c r="C10865" t="s">
        <v>78</v>
      </c>
      <c r="D10865" t="s">
        <v>93</v>
      </c>
      <c r="E10865" t="s">
        <v>40628</v>
      </c>
      <c r="F10865" t="s">
        <v>4986</v>
      </c>
      <c r="G10865" t="s">
        <v>71</v>
      </c>
      <c r="H10865" t="s">
        <v>129</v>
      </c>
      <c r="I10865" t="s">
        <v>22</v>
      </c>
      <c r="J10865" t="s">
        <v>141</v>
      </c>
      <c r="K10865" t="s">
        <v>40629</v>
      </c>
      <c r="L10865" t="s">
        <v>40630</v>
      </c>
      <c r="M10865">
        <v>8.7499999999999994E-2</v>
      </c>
      <c r="N10865">
        <v>0</v>
      </c>
      <c r="O10865">
        <v>0</v>
      </c>
      <c r="P10865">
        <v>0</v>
      </c>
      <c r="Q10865">
        <v>32</v>
      </c>
      <c r="R10865">
        <v>0</v>
      </c>
      <c r="S10865">
        <v>0</v>
      </c>
      <c r="T10865">
        <v>0</v>
      </c>
      <c r="U10865">
        <v>2.8</v>
      </c>
    </row>
    <row r="10866" spans="1:21" x14ac:dyDescent="0.25">
      <c r="A10866" t="s">
        <v>40631</v>
      </c>
      <c r="B10866">
        <v>1</v>
      </c>
      <c r="C10866" t="s">
        <v>78</v>
      </c>
      <c r="D10866" t="s">
        <v>93</v>
      </c>
      <c r="E10866" t="s">
        <v>40632</v>
      </c>
      <c r="F10866" t="s">
        <v>5879</v>
      </c>
      <c r="G10866" t="s">
        <v>71</v>
      </c>
      <c r="H10866" t="s">
        <v>129</v>
      </c>
      <c r="I10866" t="s">
        <v>22</v>
      </c>
      <c r="J10866" t="s">
        <v>141</v>
      </c>
      <c r="K10866" t="s">
        <v>40633</v>
      </c>
      <c r="L10866" t="s">
        <v>40634</v>
      </c>
      <c r="M10866">
        <v>0.4375</v>
      </c>
      <c r="N10866">
        <v>0</v>
      </c>
      <c r="O10866">
        <v>0</v>
      </c>
      <c r="P10866">
        <v>0</v>
      </c>
      <c r="Q10866">
        <v>89</v>
      </c>
      <c r="R10866">
        <v>0</v>
      </c>
      <c r="S10866">
        <v>0</v>
      </c>
      <c r="T10866">
        <v>0</v>
      </c>
      <c r="U10866">
        <v>38.9375</v>
      </c>
    </row>
    <row r="10867" spans="1:21" x14ac:dyDescent="0.25">
      <c r="A10867" t="s">
        <v>40635</v>
      </c>
      <c r="B10867">
        <v>1</v>
      </c>
      <c r="C10867" t="s">
        <v>78</v>
      </c>
      <c r="D10867" t="s">
        <v>91</v>
      </c>
      <c r="E10867" t="s">
        <v>40636</v>
      </c>
      <c r="F10867" t="s">
        <v>4986</v>
      </c>
      <c r="G10867" t="s">
        <v>71</v>
      </c>
      <c r="H10867" t="s">
        <v>129</v>
      </c>
      <c r="I10867" t="s">
        <v>22</v>
      </c>
      <c r="J10867" t="s">
        <v>141</v>
      </c>
      <c r="K10867" t="s">
        <v>40637</v>
      </c>
      <c r="L10867" t="s">
        <v>40638</v>
      </c>
      <c r="M10867">
        <v>2.9252777769999998</v>
      </c>
      <c r="N10867">
        <v>0</v>
      </c>
      <c r="O10867">
        <v>0</v>
      </c>
      <c r="P10867">
        <v>0</v>
      </c>
      <c r="Q10867">
        <v>24</v>
      </c>
      <c r="R10867">
        <v>0</v>
      </c>
      <c r="S10867">
        <v>0</v>
      </c>
      <c r="T10867">
        <v>0</v>
      </c>
      <c r="U10867">
        <v>70.206666999999996</v>
      </c>
    </row>
    <row r="10868" spans="1:21" x14ac:dyDescent="0.25">
      <c r="A10868" t="s">
        <v>40639</v>
      </c>
      <c r="B10868">
        <v>1</v>
      </c>
      <c r="C10868" t="s">
        <v>78</v>
      </c>
      <c r="D10868" t="s">
        <v>91</v>
      </c>
      <c r="E10868" t="s">
        <v>40640</v>
      </c>
      <c r="F10868" t="s">
        <v>5012</v>
      </c>
      <c r="G10868" t="s">
        <v>72</v>
      </c>
      <c r="H10868" t="s">
        <v>129</v>
      </c>
      <c r="I10868" t="s">
        <v>22</v>
      </c>
      <c r="J10868" t="s">
        <v>141</v>
      </c>
      <c r="K10868" t="s">
        <v>40641</v>
      </c>
      <c r="L10868" t="s">
        <v>40642</v>
      </c>
      <c r="M10868">
        <v>2.2080555550000001</v>
      </c>
      <c r="N10868">
        <v>0</v>
      </c>
      <c r="O10868">
        <v>0</v>
      </c>
      <c r="P10868">
        <v>1</v>
      </c>
      <c r="Q10868">
        <v>88</v>
      </c>
      <c r="R10868">
        <v>0</v>
      </c>
      <c r="S10868">
        <v>0</v>
      </c>
      <c r="T10868">
        <v>2.208056</v>
      </c>
      <c r="U10868">
        <v>194.30888899999999</v>
      </c>
    </row>
    <row r="10869" spans="1:21" x14ac:dyDescent="0.25">
      <c r="A10869" t="s">
        <v>40643</v>
      </c>
      <c r="B10869">
        <v>1</v>
      </c>
      <c r="C10869" t="s">
        <v>78</v>
      </c>
      <c r="D10869" t="s">
        <v>91</v>
      </c>
      <c r="E10869" t="s">
        <v>40644</v>
      </c>
      <c r="F10869" t="s">
        <v>5012</v>
      </c>
      <c r="G10869" t="s">
        <v>72</v>
      </c>
      <c r="H10869" t="s">
        <v>129</v>
      </c>
      <c r="I10869" t="s">
        <v>22</v>
      </c>
      <c r="J10869" t="s">
        <v>141</v>
      </c>
      <c r="K10869" t="s">
        <v>40645</v>
      </c>
      <c r="L10869" t="s">
        <v>40646</v>
      </c>
      <c r="M10869">
        <v>4.0599999999999996</v>
      </c>
      <c r="N10869">
        <v>0</v>
      </c>
      <c r="O10869">
        <v>0</v>
      </c>
      <c r="P10869">
        <v>1</v>
      </c>
      <c r="Q10869">
        <v>84</v>
      </c>
      <c r="R10869">
        <v>0</v>
      </c>
      <c r="S10869">
        <v>0</v>
      </c>
      <c r="T10869">
        <v>4.0599999999999996</v>
      </c>
      <c r="U10869">
        <v>341.04</v>
      </c>
    </row>
    <row r="10870" spans="1:21" x14ac:dyDescent="0.25">
      <c r="A10870" t="s">
        <v>40647</v>
      </c>
      <c r="B10870">
        <v>1</v>
      </c>
      <c r="C10870" t="s">
        <v>79</v>
      </c>
      <c r="D10870" t="s">
        <v>125</v>
      </c>
      <c r="E10870" t="s">
        <v>27547</v>
      </c>
      <c r="F10870" t="s">
        <v>140</v>
      </c>
      <c r="G10870" t="s">
        <v>72</v>
      </c>
      <c r="H10870" t="s">
        <v>129</v>
      </c>
      <c r="I10870" t="s">
        <v>22</v>
      </c>
      <c r="J10870" t="s">
        <v>141</v>
      </c>
      <c r="K10870" t="s">
        <v>40648</v>
      </c>
      <c r="L10870" t="s">
        <v>40649</v>
      </c>
      <c r="M10870">
        <v>0.15555555500000001</v>
      </c>
      <c r="N10870">
        <v>14</v>
      </c>
      <c r="O10870">
        <v>456</v>
      </c>
      <c r="P10870">
        <v>111</v>
      </c>
      <c r="Q10870">
        <v>179</v>
      </c>
      <c r="R10870">
        <v>2.177778</v>
      </c>
      <c r="S10870">
        <v>70.933333000000005</v>
      </c>
      <c r="T10870">
        <v>17.266667000000002</v>
      </c>
      <c r="U10870">
        <v>27.844443999999999</v>
      </c>
    </row>
    <row r="10871" spans="1:21" x14ac:dyDescent="0.25">
      <c r="A10871" t="s">
        <v>40650</v>
      </c>
      <c r="B10871">
        <v>1</v>
      </c>
      <c r="C10871" t="s">
        <v>79</v>
      </c>
      <c r="D10871" t="s">
        <v>125</v>
      </c>
      <c r="E10871" t="s">
        <v>27556</v>
      </c>
      <c r="F10871" t="s">
        <v>140</v>
      </c>
      <c r="G10871" t="s">
        <v>72</v>
      </c>
      <c r="H10871" t="s">
        <v>129</v>
      </c>
      <c r="I10871" t="s">
        <v>22</v>
      </c>
      <c r="J10871" t="s">
        <v>141</v>
      </c>
      <c r="K10871" t="s">
        <v>40651</v>
      </c>
      <c r="L10871" t="s">
        <v>40652</v>
      </c>
      <c r="M10871">
        <v>0.177777777</v>
      </c>
      <c r="N10871">
        <v>14</v>
      </c>
      <c r="O10871">
        <v>456</v>
      </c>
      <c r="P10871">
        <v>111</v>
      </c>
      <c r="Q10871">
        <v>179</v>
      </c>
      <c r="R10871">
        <v>2.4888889999999999</v>
      </c>
      <c r="S10871">
        <v>81.066665999999998</v>
      </c>
      <c r="T10871">
        <v>19.733332999999998</v>
      </c>
      <c r="U10871">
        <v>31.822222</v>
      </c>
    </row>
    <row r="10872" spans="1:21" x14ac:dyDescent="0.25">
      <c r="A10872" t="s">
        <v>40653</v>
      </c>
      <c r="B10872">
        <v>1</v>
      </c>
      <c r="C10872" t="s">
        <v>79</v>
      </c>
      <c r="D10872" t="s">
        <v>125</v>
      </c>
      <c r="E10872" t="s">
        <v>724</v>
      </c>
      <c r="F10872" t="s">
        <v>150</v>
      </c>
      <c r="G10872" t="s">
        <v>72</v>
      </c>
      <c r="H10872" t="s">
        <v>129</v>
      </c>
      <c r="I10872" t="s">
        <v>22</v>
      </c>
      <c r="J10872" t="s">
        <v>141</v>
      </c>
      <c r="K10872" t="s">
        <v>40654</v>
      </c>
      <c r="L10872" t="s">
        <v>40655</v>
      </c>
      <c r="M10872">
        <v>0.60222222199999997</v>
      </c>
      <c r="N10872">
        <v>7</v>
      </c>
      <c r="O10872">
        <v>456</v>
      </c>
      <c r="P10872">
        <v>11</v>
      </c>
      <c r="Q10872">
        <v>179</v>
      </c>
      <c r="R10872">
        <v>4.2155560000000003</v>
      </c>
      <c r="S10872">
        <v>274.61333300000001</v>
      </c>
      <c r="T10872">
        <v>6.6244440000000004</v>
      </c>
      <c r="U10872">
        <v>107.79777799999999</v>
      </c>
    </row>
    <row r="10873" spans="1:21" x14ac:dyDescent="0.25">
      <c r="A10873" t="s">
        <v>40656</v>
      </c>
      <c r="B10873">
        <v>1</v>
      </c>
      <c r="C10873" t="s">
        <v>79</v>
      </c>
      <c r="D10873" t="s">
        <v>115</v>
      </c>
      <c r="E10873" t="s">
        <v>40657</v>
      </c>
      <c r="F10873" t="s">
        <v>4991</v>
      </c>
      <c r="G10873" t="s">
        <v>71</v>
      </c>
      <c r="H10873" t="s">
        <v>129</v>
      </c>
      <c r="I10873" t="s">
        <v>22</v>
      </c>
      <c r="J10873" t="s">
        <v>141</v>
      </c>
      <c r="K10873" t="s">
        <v>40658</v>
      </c>
      <c r="L10873" t="s">
        <v>40659</v>
      </c>
      <c r="M10873">
        <v>1.4530555549999999</v>
      </c>
      <c r="N10873">
        <v>0</v>
      </c>
      <c r="O10873">
        <v>0</v>
      </c>
      <c r="P10873">
        <v>0</v>
      </c>
      <c r="Q10873">
        <v>1</v>
      </c>
      <c r="R10873">
        <v>0</v>
      </c>
      <c r="S10873">
        <v>0</v>
      </c>
      <c r="T10873">
        <v>0</v>
      </c>
      <c r="U10873">
        <v>1.4530559999999999</v>
      </c>
    </row>
    <row r="10874" spans="1:21" x14ac:dyDescent="0.25">
      <c r="A10874" t="s">
        <v>40660</v>
      </c>
      <c r="B10874">
        <v>1</v>
      </c>
      <c r="C10874" t="s">
        <v>78</v>
      </c>
      <c r="D10874" t="s">
        <v>81</v>
      </c>
      <c r="E10874" t="s">
        <v>40661</v>
      </c>
      <c r="F10874" t="s">
        <v>6310</v>
      </c>
      <c r="G10874" t="s">
        <v>71</v>
      </c>
      <c r="H10874" t="s">
        <v>129</v>
      </c>
      <c r="I10874" t="s">
        <v>22</v>
      </c>
      <c r="J10874" t="s">
        <v>141</v>
      </c>
      <c r="K10874" t="s">
        <v>40662</v>
      </c>
      <c r="L10874" t="s">
        <v>40663</v>
      </c>
      <c r="M10874">
        <v>4.2147222219999998</v>
      </c>
      <c r="N10874">
        <v>0</v>
      </c>
      <c r="O10874">
        <v>40</v>
      </c>
      <c r="P10874">
        <v>0</v>
      </c>
      <c r="Q10874">
        <v>0</v>
      </c>
      <c r="R10874">
        <v>0</v>
      </c>
      <c r="S10874">
        <v>168.58888899999999</v>
      </c>
      <c r="T10874">
        <v>0</v>
      </c>
      <c r="U10874">
        <v>0</v>
      </c>
    </row>
    <row r="10875" spans="1:21" x14ac:dyDescent="0.25">
      <c r="A10875" t="s">
        <v>40664</v>
      </c>
      <c r="B10875">
        <v>1</v>
      </c>
      <c r="C10875" t="s">
        <v>78</v>
      </c>
      <c r="D10875" t="s">
        <v>81</v>
      </c>
      <c r="E10875" t="s">
        <v>40665</v>
      </c>
      <c r="F10875" t="s">
        <v>5417</v>
      </c>
      <c r="G10875" t="s">
        <v>71</v>
      </c>
      <c r="H10875" t="s">
        <v>129</v>
      </c>
      <c r="I10875" t="s">
        <v>22</v>
      </c>
      <c r="J10875" t="s">
        <v>141</v>
      </c>
      <c r="K10875" t="s">
        <v>40666</v>
      </c>
      <c r="L10875" t="s">
        <v>40667</v>
      </c>
      <c r="M10875">
        <v>1.1972222219999999</v>
      </c>
      <c r="N10875">
        <v>0</v>
      </c>
      <c r="O10875">
        <v>1</v>
      </c>
      <c r="P10875">
        <v>0</v>
      </c>
      <c r="Q10875">
        <v>0</v>
      </c>
      <c r="R10875">
        <v>0</v>
      </c>
      <c r="S10875">
        <v>1.197222</v>
      </c>
      <c r="T10875">
        <v>0</v>
      </c>
      <c r="U10875">
        <v>0</v>
      </c>
    </row>
    <row r="10876" spans="1:21" x14ac:dyDescent="0.25">
      <c r="A10876" t="s">
        <v>40668</v>
      </c>
      <c r="B10876">
        <v>1</v>
      </c>
      <c r="C10876" t="s">
        <v>78</v>
      </c>
      <c r="D10876" t="s">
        <v>81</v>
      </c>
      <c r="E10876" t="s">
        <v>40669</v>
      </c>
      <c r="F10876" t="s">
        <v>4991</v>
      </c>
      <c r="G10876" t="s">
        <v>71</v>
      </c>
      <c r="H10876" t="s">
        <v>129</v>
      </c>
      <c r="I10876" t="s">
        <v>22</v>
      </c>
      <c r="J10876" t="s">
        <v>141</v>
      </c>
      <c r="K10876" t="s">
        <v>40670</v>
      </c>
      <c r="L10876" t="s">
        <v>40671</v>
      </c>
      <c r="M10876">
        <v>2.7269444439999999</v>
      </c>
      <c r="N10876">
        <v>0</v>
      </c>
      <c r="O10876">
        <v>1</v>
      </c>
      <c r="P10876">
        <v>0</v>
      </c>
      <c r="Q10876">
        <v>0</v>
      </c>
      <c r="R10876">
        <v>0</v>
      </c>
      <c r="S10876">
        <v>2.726944</v>
      </c>
      <c r="T10876">
        <v>0</v>
      </c>
      <c r="U10876">
        <v>0</v>
      </c>
    </row>
    <row r="10877" spans="1:21" x14ac:dyDescent="0.25">
      <c r="A10877" t="s">
        <v>40672</v>
      </c>
      <c r="B10877">
        <v>1</v>
      </c>
      <c r="C10877" t="s">
        <v>78</v>
      </c>
      <c r="D10877" t="s">
        <v>92</v>
      </c>
      <c r="E10877" t="s">
        <v>40673</v>
      </c>
      <c r="F10877" t="s">
        <v>4986</v>
      </c>
      <c r="G10877" t="s">
        <v>71</v>
      </c>
      <c r="H10877" t="s">
        <v>129</v>
      </c>
      <c r="I10877" t="s">
        <v>22</v>
      </c>
      <c r="J10877" t="s">
        <v>141</v>
      </c>
      <c r="K10877" t="s">
        <v>40674</v>
      </c>
      <c r="L10877" t="s">
        <v>40675</v>
      </c>
      <c r="M10877">
        <v>1.945277777</v>
      </c>
      <c r="N10877">
        <v>0</v>
      </c>
      <c r="O10877">
        <v>0</v>
      </c>
      <c r="P10877">
        <v>0</v>
      </c>
      <c r="Q10877">
        <v>6</v>
      </c>
      <c r="R10877">
        <v>0</v>
      </c>
      <c r="S10877">
        <v>0</v>
      </c>
      <c r="T10877">
        <v>0</v>
      </c>
      <c r="U10877">
        <v>11.671666999999999</v>
      </c>
    </row>
    <row r="10878" spans="1:21" x14ac:dyDescent="0.25">
      <c r="A10878" t="s">
        <v>40676</v>
      </c>
      <c r="B10878">
        <v>1</v>
      </c>
      <c r="C10878" t="s">
        <v>78</v>
      </c>
      <c r="D10878" t="s">
        <v>98</v>
      </c>
      <c r="E10878" t="s">
        <v>40677</v>
      </c>
      <c r="F10878" t="s">
        <v>5417</v>
      </c>
      <c r="G10878" t="s">
        <v>71</v>
      </c>
      <c r="H10878" t="s">
        <v>129</v>
      </c>
      <c r="I10878" t="s">
        <v>22</v>
      </c>
      <c r="J10878" t="s">
        <v>141</v>
      </c>
      <c r="K10878" t="s">
        <v>40678</v>
      </c>
      <c r="L10878" t="s">
        <v>40679</v>
      </c>
      <c r="M10878">
        <v>1.4402777769999999</v>
      </c>
      <c r="N10878">
        <v>0</v>
      </c>
      <c r="O10878">
        <v>2</v>
      </c>
      <c r="P10878">
        <v>0</v>
      </c>
      <c r="Q10878">
        <v>0</v>
      </c>
      <c r="R10878">
        <v>0</v>
      </c>
      <c r="S10878">
        <v>2.8805559999999999</v>
      </c>
      <c r="T10878">
        <v>0</v>
      </c>
      <c r="U10878">
        <v>0</v>
      </c>
    </row>
    <row r="10879" spans="1:21" x14ac:dyDescent="0.25">
      <c r="A10879" t="s">
        <v>40680</v>
      </c>
      <c r="B10879">
        <v>1</v>
      </c>
      <c r="C10879" t="s">
        <v>78</v>
      </c>
      <c r="D10879" t="s">
        <v>105</v>
      </c>
      <c r="E10879" t="s">
        <v>40681</v>
      </c>
      <c r="F10879" t="s">
        <v>5012</v>
      </c>
      <c r="G10879" t="s">
        <v>72</v>
      </c>
      <c r="H10879" t="s">
        <v>129</v>
      </c>
      <c r="I10879" t="s">
        <v>22</v>
      </c>
      <c r="J10879" t="s">
        <v>141</v>
      </c>
      <c r="K10879" t="s">
        <v>40682</v>
      </c>
      <c r="L10879" t="s">
        <v>9653</v>
      </c>
      <c r="M10879">
        <v>1.7777777770000001</v>
      </c>
      <c r="N10879">
        <v>0</v>
      </c>
      <c r="O10879">
        <v>0</v>
      </c>
      <c r="P10879">
        <v>2</v>
      </c>
      <c r="Q10879">
        <v>4</v>
      </c>
      <c r="R10879">
        <v>0</v>
      </c>
      <c r="S10879">
        <v>0</v>
      </c>
      <c r="T10879">
        <v>3.5555560000000002</v>
      </c>
      <c r="U10879">
        <v>7.1111110000000002</v>
      </c>
    </row>
    <row r="10880" spans="1:21" x14ac:dyDescent="0.25">
      <c r="A10880" t="s">
        <v>40683</v>
      </c>
      <c r="B10880">
        <v>1</v>
      </c>
      <c r="C10880" t="s">
        <v>79</v>
      </c>
      <c r="D10880" t="s">
        <v>110</v>
      </c>
      <c r="E10880" t="s">
        <v>33422</v>
      </c>
      <c r="F10880" t="s">
        <v>5470</v>
      </c>
      <c r="G10880" t="s">
        <v>71</v>
      </c>
      <c r="H10880" t="s">
        <v>129</v>
      </c>
      <c r="I10880" t="s">
        <v>22</v>
      </c>
      <c r="J10880" t="s">
        <v>141</v>
      </c>
      <c r="K10880" t="s">
        <v>40684</v>
      </c>
      <c r="L10880" t="s">
        <v>40685</v>
      </c>
      <c r="M10880">
        <v>1.0219444440000001</v>
      </c>
      <c r="N10880">
        <v>0</v>
      </c>
      <c r="O10880">
        <v>0</v>
      </c>
      <c r="P10880">
        <v>1</v>
      </c>
      <c r="Q10880">
        <v>56</v>
      </c>
      <c r="R10880">
        <v>0</v>
      </c>
      <c r="S10880">
        <v>0</v>
      </c>
      <c r="T10880">
        <v>1.021944</v>
      </c>
      <c r="U10880">
        <v>57.228889000000002</v>
      </c>
    </row>
    <row r="10881" spans="1:21" x14ac:dyDescent="0.25">
      <c r="A10881" t="s">
        <v>40686</v>
      </c>
      <c r="B10881">
        <v>1</v>
      </c>
      <c r="C10881" t="s">
        <v>79</v>
      </c>
      <c r="D10881" t="s">
        <v>110</v>
      </c>
      <c r="E10881" t="s">
        <v>40687</v>
      </c>
      <c r="F10881" t="s">
        <v>4986</v>
      </c>
      <c r="G10881" t="s">
        <v>71</v>
      </c>
      <c r="H10881" t="s">
        <v>129</v>
      </c>
      <c r="I10881" t="s">
        <v>22</v>
      </c>
      <c r="J10881" t="s">
        <v>141</v>
      </c>
      <c r="K10881" t="s">
        <v>40688</v>
      </c>
      <c r="L10881" t="s">
        <v>40689</v>
      </c>
      <c r="M10881">
        <v>2.3519444439999999</v>
      </c>
      <c r="N10881">
        <v>0</v>
      </c>
      <c r="O10881">
        <v>0</v>
      </c>
      <c r="P10881">
        <v>0</v>
      </c>
      <c r="Q10881">
        <v>6</v>
      </c>
      <c r="R10881">
        <v>0</v>
      </c>
      <c r="S10881">
        <v>0</v>
      </c>
      <c r="T10881">
        <v>0</v>
      </c>
      <c r="U10881">
        <v>14.111667000000001</v>
      </c>
    </row>
    <row r="10882" spans="1:21" x14ac:dyDescent="0.25">
      <c r="A10882" t="s">
        <v>40690</v>
      </c>
      <c r="B10882">
        <v>1</v>
      </c>
      <c r="C10882" t="s">
        <v>79</v>
      </c>
      <c r="D10882" t="s">
        <v>110</v>
      </c>
      <c r="E10882" t="s">
        <v>33422</v>
      </c>
      <c r="F10882" t="s">
        <v>5470</v>
      </c>
      <c r="G10882" t="s">
        <v>71</v>
      </c>
      <c r="H10882" t="s">
        <v>129</v>
      </c>
      <c r="I10882" t="s">
        <v>22</v>
      </c>
      <c r="J10882" t="s">
        <v>141</v>
      </c>
      <c r="K10882" t="s">
        <v>40691</v>
      </c>
      <c r="L10882" t="s">
        <v>40692</v>
      </c>
      <c r="M10882">
        <v>1.138055555</v>
      </c>
      <c r="N10882">
        <v>0</v>
      </c>
      <c r="O10882">
        <v>0</v>
      </c>
      <c r="P10882">
        <v>1</v>
      </c>
      <c r="Q10882">
        <v>56</v>
      </c>
      <c r="R10882">
        <v>0</v>
      </c>
      <c r="S10882">
        <v>0</v>
      </c>
      <c r="T10882">
        <v>1.138056</v>
      </c>
      <c r="U10882">
        <v>63.731110999999999</v>
      </c>
    </row>
    <row r="10883" spans="1:21" x14ac:dyDescent="0.25">
      <c r="A10883" t="s">
        <v>40693</v>
      </c>
      <c r="B10883">
        <v>1</v>
      </c>
      <c r="C10883" t="s">
        <v>78</v>
      </c>
      <c r="D10883" t="s">
        <v>96</v>
      </c>
      <c r="E10883" t="s">
        <v>40694</v>
      </c>
      <c r="F10883" t="s">
        <v>5470</v>
      </c>
      <c r="G10883" t="s">
        <v>71</v>
      </c>
      <c r="H10883" t="s">
        <v>129</v>
      </c>
      <c r="I10883" t="s">
        <v>22</v>
      </c>
      <c r="J10883" t="s">
        <v>141</v>
      </c>
      <c r="K10883" t="s">
        <v>40695</v>
      </c>
      <c r="L10883" t="s">
        <v>40696</v>
      </c>
      <c r="M10883">
        <v>2.256388888</v>
      </c>
      <c r="N10883">
        <v>0</v>
      </c>
      <c r="O10883">
        <v>137</v>
      </c>
      <c r="P10883">
        <v>1</v>
      </c>
      <c r="Q10883">
        <v>2</v>
      </c>
      <c r="R10883">
        <v>0</v>
      </c>
      <c r="S10883">
        <v>309.12527799999998</v>
      </c>
      <c r="T10883">
        <v>2.256389</v>
      </c>
      <c r="U10883">
        <v>4.512778</v>
      </c>
    </row>
    <row r="10884" spans="1:21" x14ac:dyDescent="0.25">
      <c r="A10884" t="s">
        <v>40697</v>
      </c>
      <c r="B10884">
        <v>1</v>
      </c>
      <c r="C10884" t="s">
        <v>78</v>
      </c>
      <c r="D10884" t="s">
        <v>96</v>
      </c>
      <c r="E10884" t="s">
        <v>40698</v>
      </c>
      <c r="F10884" t="s">
        <v>4991</v>
      </c>
      <c r="G10884" t="s">
        <v>71</v>
      </c>
      <c r="H10884" t="s">
        <v>129</v>
      </c>
      <c r="I10884" t="s">
        <v>22</v>
      </c>
      <c r="J10884" t="s">
        <v>141</v>
      </c>
      <c r="K10884" t="s">
        <v>40699</v>
      </c>
      <c r="L10884" t="s">
        <v>40700</v>
      </c>
      <c r="M10884">
        <v>1.8205555550000001</v>
      </c>
      <c r="N10884">
        <v>0</v>
      </c>
      <c r="O10884">
        <v>1</v>
      </c>
      <c r="P10884">
        <v>0</v>
      </c>
      <c r="Q10884">
        <v>0</v>
      </c>
      <c r="R10884">
        <v>0</v>
      </c>
      <c r="S10884">
        <v>1.8205560000000001</v>
      </c>
      <c r="T10884">
        <v>0</v>
      </c>
      <c r="U10884">
        <v>0</v>
      </c>
    </row>
    <row r="10885" spans="1:21" x14ac:dyDescent="0.25">
      <c r="A10885" t="s">
        <v>40701</v>
      </c>
      <c r="B10885">
        <v>1</v>
      </c>
      <c r="C10885" t="s">
        <v>78</v>
      </c>
      <c r="D10885" t="s">
        <v>103</v>
      </c>
      <c r="E10885" t="s">
        <v>40702</v>
      </c>
      <c r="F10885" t="s">
        <v>4991</v>
      </c>
      <c r="G10885" t="s">
        <v>71</v>
      </c>
      <c r="H10885" t="s">
        <v>129</v>
      </c>
      <c r="I10885" t="s">
        <v>22</v>
      </c>
      <c r="J10885" t="s">
        <v>141</v>
      </c>
      <c r="K10885" t="s">
        <v>40703</v>
      </c>
      <c r="L10885" t="s">
        <v>40704</v>
      </c>
      <c r="M10885">
        <v>2.6124999999999998</v>
      </c>
      <c r="N10885">
        <v>0</v>
      </c>
      <c r="O10885">
        <v>2</v>
      </c>
      <c r="P10885">
        <v>0</v>
      </c>
      <c r="Q10885">
        <v>0</v>
      </c>
      <c r="R10885">
        <v>0</v>
      </c>
      <c r="S10885">
        <v>5.2249999999999996</v>
      </c>
      <c r="T10885">
        <v>0</v>
      </c>
      <c r="U10885">
        <v>0</v>
      </c>
    </row>
    <row r="10886" spans="1:21" x14ac:dyDescent="0.25">
      <c r="A10886" t="s">
        <v>40705</v>
      </c>
      <c r="B10886">
        <v>1</v>
      </c>
      <c r="C10886" t="s">
        <v>78</v>
      </c>
      <c r="D10886" t="s">
        <v>103</v>
      </c>
      <c r="E10886" t="s">
        <v>40706</v>
      </c>
      <c r="F10886" t="s">
        <v>4991</v>
      </c>
      <c r="G10886" t="s">
        <v>71</v>
      </c>
      <c r="H10886" t="s">
        <v>129</v>
      </c>
      <c r="I10886" t="s">
        <v>22</v>
      </c>
      <c r="J10886" t="s">
        <v>141</v>
      </c>
      <c r="K10886" t="s">
        <v>40707</v>
      </c>
      <c r="L10886" t="s">
        <v>40708</v>
      </c>
      <c r="M10886">
        <v>1.4072222219999999</v>
      </c>
      <c r="N10886">
        <v>0</v>
      </c>
      <c r="O10886">
        <v>2</v>
      </c>
      <c r="P10886">
        <v>0</v>
      </c>
      <c r="Q10886">
        <v>0</v>
      </c>
      <c r="R10886">
        <v>0</v>
      </c>
      <c r="S10886">
        <v>2.8144439999999999</v>
      </c>
      <c r="T10886">
        <v>0</v>
      </c>
      <c r="U10886">
        <v>0</v>
      </c>
    </row>
    <row r="10887" spans="1:21" x14ac:dyDescent="0.25">
      <c r="A10887" t="s">
        <v>40709</v>
      </c>
      <c r="B10887">
        <v>1</v>
      </c>
      <c r="C10887" t="s">
        <v>78</v>
      </c>
      <c r="D10887" t="s">
        <v>104</v>
      </c>
      <c r="E10887" t="s">
        <v>40710</v>
      </c>
      <c r="F10887" t="s">
        <v>5070</v>
      </c>
      <c r="G10887" t="s">
        <v>71</v>
      </c>
      <c r="H10887" t="s">
        <v>129</v>
      </c>
      <c r="I10887" t="s">
        <v>22</v>
      </c>
      <c r="J10887" t="s">
        <v>141</v>
      </c>
      <c r="K10887" t="s">
        <v>40711</v>
      </c>
      <c r="L10887" t="s">
        <v>40712</v>
      </c>
      <c r="M10887">
        <v>6.7180555550000003</v>
      </c>
      <c r="N10887">
        <v>0</v>
      </c>
      <c r="O10887">
        <v>5</v>
      </c>
      <c r="P10887">
        <v>0</v>
      </c>
      <c r="Q10887">
        <v>0</v>
      </c>
      <c r="R10887">
        <v>0</v>
      </c>
      <c r="S10887">
        <v>33.590277999999998</v>
      </c>
      <c r="T10887">
        <v>0</v>
      </c>
      <c r="U10887">
        <v>0</v>
      </c>
    </row>
    <row r="10888" spans="1:21" x14ac:dyDescent="0.25">
      <c r="A10888" t="s">
        <v>40713</v>
      </c>
      <c r="B10888">
        <v>1</v>
      </c>
      <c r="C10888" t="s">
        <v>78</v>
      </c>
      <c r="D10888" t="s">
        <v>93</v>
      </c>
      <c r="E10888" t="s">
        <v>40714</v>
      </c>
      <c r="F10888" t="s">
        <v>5070</v>
      </c>
      <c r="G10888" t="s">
        <v>71</v>
      </c>
      <c r="H10888" t="s">
        <v>129</v>
      </c>
      <c r="I10888" t="s">
        <v>22</v>
      </c>
      <c r="J10888" t="s">
        <v>141</v>
      </c>
      <c r="K10888" t="s">
        <v>40715</v>
      </c>
      <c r="L10888" t="s">
        <v>40716</v>
      </c>
      <c r="M10888">
        <v>0.48916666600000003</v>
      </c>
      <c r="N10888">
        <v>0</v>
      </c>
      <c r="O10888">
        <v>7</v>
      </c>
      <c r="P10888">
        <v>0</v>
      </c>
      <c r="Q10888">
        <v>0</v>
      </c>
      <c r="R10888">
        <v>0</v>
      </c>
      <c r="S10888">
        <v>3.4241670000000002</v>
      </c>
      <c r="T10888">
        <v>0</v>
      </c>
      <c r="U10888">
        <v>0</v>
      </c>
    </row>
    <row r="10889" spans="1:21" x14ac:dyDescent="0.25">
      <c r="A10889" t="s">
        <v>40717</v>
      </c>
      <c r="B10889">
        <v>1</v>
      </c>
      <c r="C10889" t="s">
        <v>78</v>
      </c>
      <c r="D10889" t="s">
        <v>102</v>
      </c>
      <c r="E10889" t="s">
        <v>13352</v>
      </c>
      <c r="F10889" t="s">
        <v>4986</v>
      </c>
      <c r="G10889" t="s">
        <v>71</v>
      </c>
      <c r="H10889" t="s">
        <v>129</v>
      </c>
      <c r="I10889" t="s">
        <v>22</v>
      </c>
      <c r="J10889" t="s">
        <v>141</v>
      </c>
      <c r="K10889" t="s">
        <v>40718</v>
      </c>
      <c r="L10889" t="s">
        <v>40719</v>
      </c>
      <c r="M10889">
        <v>0.68583333300000004</v>
      </c>
      <c r="N10889">
        <v>0</v>
      </c>
      <c r="O10889">
        <v>6</v>
      </c>
      <c r="P10889">
        <v>0</v>
      </c>
      <c r="Q10889">
        <v>0</v>
      </c>
      <c r="R10889">
        <v>0</v>
      </c>
      <c r="S10889">
        <v>4.1150000000000002</v>
      </c>
      <c r="T10889">
        <v>0</v>
      </c>
      <c r="U10889">
        <v>0</v>
      </c>
    </row>
    <row r="10890" spans="1:21" x14ac:dyDescent="0.25">
      <c r="A10890" t="s">
        <v>40720</v>
      </c>
      <c r="B10890">
        <v>1</v>
      </c>
      <c r="C10890" t="s">
        <v>78</v>
      </c>
      <c r="D10890" t="s">
        <v>98</v>
      </c>
      <c r="E10890" t="s">
        <v>40721</v>
      </c>
      <c r="F10890" t="s">
        <v>5012</v>
      </c>
      <c r="G10890" t="s">
        <v>72</v>
      </c>
      <c r="H10890" t="s">
        <v>129</v>
      </c>
      <c r="I10890" t="s">
        <v>22</v>
      </c>
      <c r="J10890" t="s">
        <v>141</v>
      </c>
      <c r="K10890" t="s">
        <v>40722</v>
      </c>
      <c r="L10890" t="s">
        <v>40723</v>
      </c>
      <c r="M10890">
        <v>1.6616666659999999</v>
      </c>
      <c r="N10890">
        <v>0</v>
      </c>
      <c r="O10890">
        <v>20</v>
      </c>
      <c r="P10890">
        <v>1</v>
      </c>
      <c r="Q10890">
        <v>1</v>
      </c>
      <c r="R10890">
        <v>0</v>
      </c>
      <c r="S10890">
        <v>33.233333000000002</v>
      </c>
      <c r="T10890">
        <v>1.661667</v>
      </c>
      <c r="U10890">
        <v>1.661667</v>
      </c>
    </row>
    <row r="10891" spans="1:21" x14ac:dyDescent="0.25">
      <c r="A10891" t="s">
        <v>40724</v>
      </c>
      <c r="B10891">
        <v>1</v>
      </c>
      <c r="C10891" t="s">
        <v>78</v>
      </c>
      <c r="D10891" t="s">
        <v>85</v>
      </c>
      <c r="E10891" t="s">
        <v>40725</v>
      </c>
      <c r="F10891" t="s">
        <v>4991</v>
      </c>
      <c r="G10891" t="s">
        <v>71</v>
      </c>
      <c r="H10891" t="s">
        <v>129</v>
      </c>
      <c r="I10891" t="s">
        <v>22</v>
      </c>
      <c r="J10891" t="s">
        <v>141</v>
      </c>
      <c r="K10891" t="s">
        <v>40726</v>
      </c>
      <c r="L10891" t="s">
        <v>40727</v>
      </c>
      <c r="M10891">
        <v>2.2113888880000001</v>
      </c>
      <c r="N10891">
        <v>0</v>
      </c>
      <c r="O10891">
        <v>4</v>
      </c>
      <c r="P10891">
        <v>0</v>
      </c>
      <c r="Q10891">
        <v>0</v>
      </c>
      <c r="R10891">
        <v>0</v>
      </c>
      <c r="S10891">
        <v>8.8455560000000002</v>
      </c>
      <c r="T10891">
        <v>0</v>
      </c>
      <c r="U10891">
        <v>0</v>
      </c>
    </row>
    <row r="10892" spans="1:21" x14ac:dyDescent="0.25">
      <c r="A10892" t="s">
        <v>40728</v>
      </c>
      <c r="B10892">
        <v>1</v>
      </c>
      <c r="C10892" t="s">
        <v>79</v>
      </c>
      <c r="D10892" t="s">
        <v>117</v>
      </c>
      <c r="E10892" t="s">
        <v>40729</v>
      </c>
      <c r="F10892" t="s">
        <v>4986</v>
      </c>
      <c r="G10892" t="s">
        <v>71</v>
      </c>
      <c r="H10892" t="s">
        <v>129</v>
      </c>
      <c r="I10892" t="s">
        <v>22</v>
      </c>
      <c r="J10892" t="s">
        <v>141</v>
      </c>
      <c r="K10892" t="s">
        <v>40730</v>
      </c>
      <c r="L10892" t="s">
        <v>40731</v>
      </c>
      <c r="M10892">
        <v>0.41333333300000002</v>
      </c>
      <c r="N10892">
        <v>0</v>
      </c>
      <c r="O10892">
        <v>206</v>
      </c>
      <c r="P10892">
        <v>0</v>
      </c>
      <c r="Q10892">
        <v>0</v>
      </c>
      <c r="R10892">
        <v>0</v>
      </c>
      <c r="S10892">
        <v>85.146666999999994</v>
      </c>
      <c r="T10892">
        <v>0</v>
      </c>
      <c r="U10892">
        <v>0</v>
      </c>
    </row>
    <row r="10893" spans="1:21" x14ac:dyDescent="0.25">
      <c r="A10893" t="s">
        <v>40732</v>
      </c>
      <c r="B10893">
        <v>1</v>
      </c>
      <c r="C10893" t="s">
        <v>78</v>
      </c>
      <c r="D10893" t="s">
        <v>107</v>
      </c>
      <c r="E10893" t="s">
        <v>40733</v>
      </c>
      <c r="F10893" t="s">
        <v>4991</v>
      </c>
      <c r="G10893" t="s">
        <v>71</v>
      </c>
      <c r="H10893" t="s">
        <v>129</v>
      </c>
      <c r="I10893" t="s">
        <v>22</v>
      </c>
      <c r="J10893" t="s">
        <v>141</v>
      </c>
      <c r="K10893" t="s">
        <v>40734</v>
      </c>
      <c r="L10893" t="s">
        <v>40735</v>
      </c>
      <c r="M10893">
        <v>1.2838888879999999</v>
      </c>
      <c r="N10893">
        <v>0</v>
      </c>
      <c r="O10893">
        <v>0</v>
      </c>
      <c r="P10893">
        <v>0</v>
      </c>
      <c r="Q10893">
        <v>1</v>
      </c>
      <c r="R10893">
        <v>0</v>
      </c>
      <c r="S10893">
        <v>0</v>
      </c>
      <c r="T10893">
        <v>0</v>
      </c>
      <c r="U10893">
        <v>1.2838890000000001</v>
      </c>
    </row>
    <row r="10894" spans="1:21" x14ac:dyDescent="0.25">
      <c r="A10894" t="s">
        <v>40736</v>
      </c>
      <c r="B10894">
        <v>1</v>
      </c>
      <c r="C10894" t="s">
        <v>78</v>
      </c>
      <c r="D10894" t="s">
        <v>107</v>
      </c>
      <c r="E10894" t="s">
        <v>40737</v>
      </c>
      <c r="F10894" t="s">
        <v>4991</v>
      </c>
      <c r="G10894" t="s">
        <v>71</v>
      </c>
      <c r="H10894" t="s">
        <v>129</v>
      </c>
      <c r="I10894" t="s">
        <v>22</v>
      </c>
      <c r="J10894" t="s">
        <v>141</v>
      </c>
      <c r="K10894" t="s">
        <v>40738</v>
      </c>
      <c r="L10894" t="s">
        <v>40739</v>
      </c>
      <c r="M10894">
        <v>5.4347222220000004</v>
      </c>
      <c r="N10894">
        <v>0</v>
      </c>
      <c r="O10894">
        <v>0</v>
      </c>
      <c r="P10894">
        <v>0</v>
      </c>
      <c r="Q10894">
        <v>1</v>
      </c>
      <c r="R10894">
        <v>0</v>
      </c>
      <c r="S10894">
        <v>0</v>
      </c>
      <c r="T10894">
        <v>0</v>
      </c>
      <c r="U10894">
        <v>5.4347219999999998</v>
      </c>
    </row>
    <row r="10895" spans="1:21" x14ac:dyDescent="0.25">
      <c r="A10895" t="s">
        <v>40740</v>
      </c>
      <c r="B10895">
        <v>1</v>
      </c>
      <c r="C10895" t="s">
        <v>78</v>
      </c>
      <c r="D10895" t="s">
        <v>107</v>
      </c>
      <c r="E10895" t="s">
        <v>40741</v>
      </c>
      <c r="F10895" t="s">
        <v>5012</v>
      </c>
      <c r="G10895" t="s">
        <v>72</v>
      </c>
      <c r="H10895" t="s">
        <v>129</v>
      </c>
      <c r="I10895" t="s">
        <v>22</v>
      </c>
      <c r="J10895" t="s">
        <v>141</v>
      </c>
      <c r="K10895" t="s">
        <v>40742</v>
      </c>
      <c r="L10895" t="s">
        <v>40743</v>
      </c>
      <c r="M10895">
        <v>1.903333333</v>
      </c>
      <c r="N10895">
        <v>0</v>
      </c>
      <c r="O10895">
        <v>0</v>
      </c>
      <c r="P10895">
        <v>35</v>
      </c>
      <c r="Q10895">
        <v>678</v>
      </c>
      <c r="R10895">
        <v>0</v>
      </c>
      <c r="S10895">
        <v>0</v>
      </c>
      <c r="T10895">
        <v>66.616667000000007</v>
      </c>
      <c r="U10895">
        <v>1290.46</v>
      </c>
    </row>
    <row r="10896" spans="1:21" x14ac:dyDescent="0.25">
      <c r="A10896" t="s">
        <v>40744</v>
      </c>
      <c r="B10896">
        <v>1</v>
      </c>
      <c r="C10896" t="s">
        <v>78</v>
      </c>
      <c r="D10896" t="s">
        <v>107</v>
      </c>
      <c r="E10896" t="s">
        <v>40741</v>
      </c>
      <c r="F10896" t="s">
        <v>177</v>
      </c>
      <c r="G10896" t="s">
        <v>72</v>
      </c>
      <c r="H10896" t="s">
        <v>129</v>
      </c>
      <c r="I10896" t="s">
        <v>22</v>
      </c>
      <c r="J10896" t="s">
        <v>130</v>
      </c>
      <c r="K10896" t="s">
        <v>40745</v>
      </c>
      <c r="L10896" t="s">
        <v>40746</v>
      </c>
      <c r="M10896">
        <v>8.8424999999999994</v>
      </c>
      <c r="N10896">
        <v>0</v>
      </c>
      <c r="O10896">
        <v>0</v>
      </c>
      <c r="P10896">
        <v>35</v>
      </c>
      <c r="Q10896">
        <v>678</v>
      </c>
      <c r="R10896">
        <v>0</v>
      </c>
      <c r="S10896">
        <v>0</v>
      </c>
      <c r="T10896">
        <v>309.48750000000001</v>
      </c>
      <c r="U10896">
        <v>5995.2150000000001</v>
      </c>
    </row>
    <row r="10897" spans="1:21" x14ac:dyDescent="0.25">
      <c r="A10897" t="s">
        <v>40747</v>
      </c>
      <c r="B10897">
        <v>1</v>
      </c>
      <c r="C10897" t="s">
        <v>78</v>
      </c>
      <c r="D10897" t="s">
        <v>107</v>
      </c>
      <c r="E10897" t="s">
        <v>4445</v>
      </c>
      <c r="F10897" t="s">
        <v>128</v>
      </c>
      <c r="G10897" t="s">
        <v>72</v>
      </c>
      <c r="H10897" t="s">
        <v>129</v>
      </c>
      <c r="I10897" t="s">
        <v>22</v>
      </c>
      <c r="J10897" t="s">
        <v>130</v>
      </c>
      <c r="K10897" t="s">
        <v>39689</v>
      </c>
      <c r="L10897" t="s">
        <v>40748</v>
      </c>
      <c r="M10897">
        <v>0.53694444399999997</v>
      </c>
      <c r="N10897">
        <v>0</v>
      </c>
      <c r="O10897">
        <v>0</v>
      </c>
      <c r="P10897">
        <v>29</v>
      </c>
      <c r="Q10897">
        <v>1037</v>
      </c>
      <c r="R10897">
        <v>0</v>
      </c>
      <c r="S10897">
        <v>0</v>
      </c>
      <c r="T10897">
        <v>15.571389</v>
      </c>
      <c r="U10897">
        <v>556.81138799999997</v>
      </c>
    </row>
    <row r="10898" spans="1:21" x14ac:dyDescent="0.25">
      <c r="A10898" t="s">
        <v>40749</v>
      </c>
      <c r="B10898">
        <v>1</v>
      </c>
      <c r="C10898" t="s">
        <v>78</v>
      </c>
      <c r="D10898" t="s">
        <v>107</v>
      </c>
      <c r="E10898" t="s">
        <v>4445</v>
      </c>
      <c r="F10898" t="s">
        <v>140</v>
      </c>
      <c r="G10898" t="s">
        <v>72</v>
      </c>
      <c r="H10898" t="s">
        <v>129</v>
      </c>
      <c r="I10898" t="s">
        <v>22</v>
      </c>
      <c r="J10898" t="s">
        <v>141</v>
      </c>
      <c r="K10898" t="s">
        <v>40750</v>
      </c>
      <c r="L10898" t="s">
        <v>40751</v>
      </c>
      <c r="M10898">
        <v>0.65055555499999995</v>
      </c>
      <c r="N10898">
        <v>0</v>
      </c>
      <c r="O10898">
        <v>0</v>
      </c>
      <c r="P10898">
        <v>29</v>
      </c>
      <c r="Q10898">
        <v>1037</v>
      </c>
      <c r="R10898">
        <v>0</v>
      </c>
      <c r="S10898">
        <v>0</v>
      </c>
      <c r="T10898">
        <v>18.866111</v>
      </c>
      <c r="U10898">
        <v>674.62611100000004</v>
      </c>
    </row>
    <row r="10899" spans="1:21" x14ac:dyDescent="0.25">
      <c r="A10899" t="s">
        <v>40752</v>
      </c>
      <c r="B10899">
        <v>1</v>
      </c>
      <c r="C10899" t="s">
        <v>78</v>
      </c>
      <c r="D10899" t="s">
        <v>107</v>
      </c>
      <c r="E10899" t="s">
        <v>4445</v>
      </c>
      <c r="F10899" t="s">
        <v>140</v>
      </c>
      <c r="G10899" t="s">
        <v>72</v>
      </c>
      <c r="H10899" t="s">
        <v>129</v>
      </c>
      <c r="I10899" t="s">
        <v>22</v>
      </c>
      <c r="J10899" t="s">
        <v>141</v>
      </c>
      <c r="K10899" t="s">
        <v>39700</v>
      </c>
      <c r="L10899" t="s">
        <v>39701</v>
      </c>
      <c r="M10899">
        <v>0.53527777700000001</v>
      </c>
      <c r="N10899">
        <v>0</v>
      </c>
      <c r="O10899">
        <v>0</v>
      </c>
      <c r="P10899">
        <v>2</v>
      </c>
      <c r="Q10899">
        <v>64</v>
      </c>
      <c r="R10899">
        <v>0</v>
      </c>
      <c r="S10899">
        <v>0</v>
      </c>
      <c r="T10899">
        <v>1.0705560000000001</v>
      </c>
      <c r="U10899">
        <v>34.257778000000002</v>
      </c>
    </row>
    <row r="10900" spans="1:21" x14ac:dyDescent="0.25">
      <c r="A10900" t="s">
        <v>40753</v>
      </c>
      <c r="B10900">
        <v>1</v>
      </c>
      <c r="C10900" t="s">
        <v>78</v>
      </c>
      <c r="D10900" t="s">
        <v>107</v>
      </c>
      <c r="E10900" t="s">
        <v>40754</v>
      </c>
      <c r="F10900" t="s">
        <v>5748</v>
      </c>
      <c r="G10900" t="s">
        <v>71</v>
      </c>
      <c r="H10900" t="s">
        <v>129</v>
      </c>
      <c r="I10900" t="s">
        <v>22</v>
      </c>
      <c r="J10900" t="s">
        <v>141</v>
      </c>
      <c r="K10900" t="s">
        <v>40755</v>
      </c>
      <c r="L10900" t="s">
        <v>40756</v>
      </c>
      <c r="M10900">
        <v>3.7180555549999998</v>
      </c>
      <c r="N10900">
        <v>0</v>
      </c>
      <c r="O10900">
        <v>0</v>
      </c>
      <c r="P10900">
        <v>0</v>
      </c>
      <c r="Q10900">
        <v>18</v>
      </c>
      <c r="R10900">
        <v>0</v>
      </c>
      <c r="S10900">
        <v>0</v>
      </c>
      <c r="T10900">
        <v>0</v>
      </c>
      <c r="U10900">
        <v>66.924999999999997</v>
      </c>
    </row>
    <row r="10901" spans="1:21" x14ac:dyDescent="0.25">
      <c r="A10901" t="s">
        <v>40757</v>
      </c>
      <c r="B10901">
        <v>1</v>
      </c>
      <c r="C10901" t="s">
        <v>78</v>
      </c>
      <c r="D10901" t="s">
        <v>107</v>
      </c>
      <c r="E10901" t="s">
        <v>4437</v>
      </c>
      <c r="F10901" t="s">
        <v>140</v>
      </c>
      <c r="G10901" t="s">
        <v>72</v>
      </c>
      <c r="H10901" t="s">
        <v>129</v>
      </c>
      <c r="I10901" t="s">
        <v>22</v>
      </c>
      <c r="J10901" t="s">
        <v>141</v>
      </c>
      <c r="K10901" t="s">
        <v>40758</v>
      </c>
      <c r="L10901" t="s">
        <v>40759</v>
      </c>
      <c r="M10901">
        <v>0.48444444399999997</v>
      </c>
      <c r="N10901">
        <v>0</v>
      </c>
      <c r="O10901">
        <v>0</v>
      </c>
      <c r="P10901">
        <v>35</v>
      </c>
      <c r="Q10901">
        <v>678</v>
      </c>
      <c r="R10901">
        <v>0</v>
      </c>
      <c r="S10901">
        <v>0</v>
      </c>
      <c r="T10901">
        <v>16.955556000000001</v>
      </c>
      <c r="U10901">
        <v>328.45333299999999</v>
      </c>
    </row>
    <row r="10902" spans="1:21" x14ac:dyDescent="0.25">
      <c r="A10902" t="s">
        <v>40760</v>
      </c>
      <c r="B10902">
        <v>1</v>
      </c>
      <c r="C10902" t="s">
        <v>79</v>
      </c>
      <c r="D10902" t="s">
        <v>124</v>
      </c>
      <c r="E10902" t="s">
        <v>40761</v>
      </c>
      <c r="F10902" t="s">
        <v>5470</v>
      </c>
      <c r="G10902" t="s">
        <v>71</v>
      </c>
      <c r="H10902" t="s">
        <v>129</v>
      </c>
      <c r="I10902" t="s">
        <v>22</v>
      </c>
      <c r="J10902" t="s">
        <v>141</v>
      </c>
      <c r="K10902" t="s">
        <v>40762</v>
      </c>
      <c r="L10902" t="s">
        <v>40763</v>
      </c>
      <c r="M10902">
        <v>0.443333333</v>
      </c>
      <c r="N10902">
        <v>0</v>
      </c>
      <c r="O10902">
        <v>0</v>
      </c>
      <c r="P10902">
        <v>0</v>
      </c>
      <c r="Q10902">
        <v>20</v>
      </c>
      <c r="R10902">
        <v>0</v>
      </c>
      <c r="S10902">
        <v>0</v>
      </c>
      <c r="T10902">
        <v>0</v>
      </c>
      <c r="U10902">
        <v>8.8666669999999996</v>
      </c>
    </row>
    <row r="10903" spans="1:21" x14ac:dyDescent="0.25">
      <c r="A10903" t="s">
        <v>40764</v>
      </c>
      <c r="B10903">
        <v>1</v>
      </c>
      <c r="C10903" t="s">
        <v>79</v>
      </c>
      <c r="D10903" t="s">
        <v>124</v>
      </c>
      <c r="E10903" t="s">
        <v>40765</v>
      </c>
      <c r="F10903" t="s">
        <v>5470</v>
      </c>
      <c r="G10903" t="s">
        <v>71</v>
      </c>
      <c r="H10903" t="s">
        <v>129</v>
      </c>
      <c r="I10903" t="s">
        <v>22</v>
      </c>
      <c r="J10903" t="s">
        <v>141</v>
      </c>
      <c r="K10903" t="s">
        <v>2634</v>
      </c>
      <c r="L10903" t="s">
        <v>40766</v>
      </c>
      <c r="M10903">
        <v>4.2413888880000004</v>
      </c>
      <c r="N10903">
        <v>0</v>
      </c>
      <c r="O10903">
        <v>0</v>
      </c>
      <c r="P10903">
        <v>1</v>
      </c>
      <c r="Q10903">
        <v>86</v>
      </c>
      <c r="R10903">
        <v>0</v>
      </c>
      <c r="S10903">
        <v>0</v>
      </c>
      <c r="T10903">
        <v>4.2413889999999999</v>
      </c>
      <c r="U10903">
        <v>364.75944399999997</v>
      </c>
    </row>
    <row r="10904" spans="1:21" x14ac:dyDescent="0.25">
      <c r="A10904" t="s">
        <v>40767</v>
      </c>
      <c r="B10904">
        <v>1</v>
      </c>
      <c r="C10904" t="s">
        <v>79</v>
      </c>
      <c r="D10904" t="s">
        <v>124</v>
      </c>
      <c r="E10904" t="s">
        <v>37222</v>
      </c>
      <c r="F10904" t="s">
        <v>140</v>
      </c>
      <c r="G10904" t="s">
        <v>72</v>
      </c>
      <c r="H10904" t="s">
        <v>129</v>
      </c>
      <c r="I10904" t="s">
        <v>22</v>
      </c>
      <c r="J10904" t="s">
        <v>141</v>
      </c>
      <c r="K10904" t="s">
        <v>40768</v>
      </c>
      <c r="L10904" t="s">
        <v>40769</v>
      </c>
      <c r="M10904">
        <v>0.36888888800000003</v>
      </c>
      <c r="N10904">
        <v>0</v>
      </c>
      <c r="O10904">
        <v>0</v>
      </c>
      <c r="P10904">
        <v>231</v>
      </c>
      <c r="Q10904">
        <v>115</v>
      </c>
      <c r="R10904">
        <v>0</v>
      </c>
      <c r="S10904">
        <v>0</v>
      </c>
      <c r="T10904">
        <v>85.213333000000006</v>
      </c>
      <c r="U10904">
        <v>42.422221999999998</v>
      </c>
    </row>
    <row r="10905" spans="1:21" x14ac:dyDescent="0.25">
      <c r="A10905" t="s">
        <v>40770</v>
      </c>
      <c r="B10905">
        <v>1</v>
      </c>
      <c r="C10905" t="s">
        <v>79</v>
      </c>
      <c r="D10905" t="s">
        <v>124</v>
      </c>
      <c r="E10905" t="s">
        <v>40771</v>
      </c>
      <c r="F10905" t="s">
        <v>5012</v>
      </c>
      <c r="G10905" t="s">
        <v>72</v>
      </c>
      <c r="H10905" t="s">
        <v>129</v>
      </c>
      <c r="I10905" t="s">
        <v>22</v>
      </c>
      <c r="J10905" t="s">
        <v>141</v>
      </c>
      <c r="K10905" t="s">
        <v>40772</v>
      </c>
      <c r="L10905" t="s">
        <v>40773</v>
      </c>
      <c r="M10905">
        <v>3.6972222220000002</v>
      </c>
      <c r="N10905">
        <v>0</v>
      </c>
      <c r="O10905">
        <v>0</v>
      </c>
      <c r="P10905">
        <v>0</v>
      </c>
      <c r="Q10905">
        <v>26</v>
      </c>
      <c r="R10905">
        <v>0</v>
      </c>
      <c r="S10905">
        <v>0</v>
      </c>
      <c r="T10905">
        <v>0</v>
      </c>
      <c r="U10905">
        <v>96.127778000000006</v>
      </c>
    </row>
    <row r="10906" spans="1:21" x14ac:dyDescent="0.25">
      <c r="A10906" t="s">
        <v>40774</v>
      </c>
      <c r="B10906">
        <v>1</v>
      </c>
      <c r="C10906" t="s">
        <v>79</v>
      </c>
      <c r="D10906" t="s">
        <v>124</v>
      </c>
      <c r="E10906" t="s">
        <v>38742</v>
      </c>
      <c r="F10906" t="s">
        <v>5012</v>
      </c>
      <c r="G10906" t="s">
        <v>72</v>
      </c>
      <c r="H10906" t="s">
        <v>129</v>
      </c>
      <c r="I10906" t="s">
        <v>22</v>
      </c>
      <c r="J10906" t="s">
        <v>141</v>
      </c>
      <c r="K10906" t="s">
        <v>40775</v>
      </c>
      <c r="L10906" t="s">
        <v>40776</v>
      </c>
      <c r="M10906">
        <v>3.79</v>
      </c>
      <c r="N10906">
        <v>0</v>
      </c>
      <c r="O10906">
        <v>0</v>
      </c>
      <c r="P10906">
        <v>3</v>
      </c>
      <c r="Q10906">
        <v>111</v>
      </c>
      <c r="R10906">
        <v>0</v>
      </c>
      <c r="S10906">
        <v>0</v>
      </c>
      <c r="T10906">
        <v>11.37</v>
      </c>
      <c r="U10906">
        <v>420.69</v>
      </c>
    </row>
    <row r="10907" spans="1:21" x14ac:dyDescent="0.25">
      <c r="A10907" t="s">
        <v>40777</v>
      </c>
      <c r="B10907">
        <v>1</v>
      </c>
      <c r="C10907" t="s">
        <v>79</v>
      </c>
      <c r="D10907" t="s">
        <v>124</v>
      </c>
      <c r="E10907" t="s">
        <v>37218</v>
      </c>
      <c r="F10907" t="s">
        <v>140</v>
      </c>
      <c r="G10907" t="s">
        <v>72</v>
      </c>
      <c r="H10907" t="s">
        <v>129</v>
      </c>
      <c r="I10907" t="s">
        <v>22</v>
      </c>
      <c r="J10907" t="s">
        <v>141</v>
      </c>
      <c r="K10907" t="s">
        <v>40778</v>
      </c>
      <c r="L10907" t="s">
        <v>40779</v>
      </c>
      <c r="M10907">
        <v>0.34277777700000001</v>
      </c>
      <c r="N10907">
        <v>0</v>
      </c>
      <c r="O10907">
        <v>0</v>
      </c>
      <c r="P10907">
        <v>231</v>
      </c>
      <c r="Q10907">
        <v>115</v>
      </c>
      <c r="R10907">
        <v>0</v>
      </c>
      <c r="S10907">
        <v>0</v>
      </c>
      <c r="T10907">
        <v>79.181666000000007</v>
      </c>
      <c r="U10907">
        <v>39.419443999999999</v>
      </c>
    </row>
    <row r="10908" spans="1:21" x14ac:dyDescent="0.25">
      <c r="A10908" t="s">
        <v>40780</v>
      </c>
      <c r="B10908">
        <v>1</v>
      </c>
      <c r="C10908" t="s">
        <v>79</v>
      </c>
      <c r="D10908" t="s">
        <v>124</v>
      </c>
      <c r="E10908" t="s">
        <v>37222</v>
      </c>
      <c r="F10908" t="s">
        <v>140</v>
      </c>
      <c r="G10908" t="s">
        <v>72</v>
      </c>
      <c r="H10908" t="s">
        <v>129</v>
      </c>
      <c r="I10908" t="s">
        <v>22</v>
      </c>
      <c r="J10908" t="s">
        <v>141</v>
      </c>
      <c r="K10908" t="s">
        <v>40781</v>
      </c>
      <c r="L10908" t="s">
        <v>40782</v>
      </c>
      <c r="M10908">
        <v>1.4894444440000001</v>
      </c>
      <c r="N10908">
        <v>0</v>
      </c>
      <c r="O10908">
        <v>0</v>
      </c>
      <c r="P10908">
        <v>231</v>
      </c>
      <c r="Q10908">
        <v>115</v>
      </c>
      <c r="R10908">
        <v>0</v>
      </c>
      <c r="S10908">
        <v>0</v>
      </c>
      <c r="T10908">
        <v>344.061667</v>
      </c>
      <c r="U10908">
        <v>171.28611100000001</v>
      </c>
    </row>
    <row r="10909" spans="1:21" x14ac:dyDescent="0.25">
      <c r="A10909" t="s">
        <v>40783</v>
      </c>
      <c r="B10909">
        <v>1</v>
      </c>
      <c r="C10909" t="s">
        <v>79</v>
      </c>
      <c r="D10909" t="s">
        <v>124</v>
      </c>
      <c r="E10909" t="s">
        <v>37218</v>
      </c>
      <c r="F10909" t="s">
        <v>140</v>
      </c>
      <c r="G10909" t="s">
        <v>72</v>
      </c>
      <c r="H10909" t="s">
        <v>129</v>
      </c>
      <c r="I10909" t="s">
        <v>22</v>
      </c>
      <c r="J10909" t="s">
        <v>141</v>
      </c>
      <c r="K10909" t="s">
        <v>40784</v>
      </c>
      <c r="L10909" t="s">
        <v>40785</v>
      </c>
      <c r="M10909">
        <v>0.43555555499999998</v>
      </c>
      <c r="N10909">
        <v>0</v>
      </c>
      <c r="O10909">
        <v>0</v>
      </c>
      <c r="P10909">
        <v>231</v>
      </c>
      <c r="Q10909">
        <v>115</v>
      </c>
      <c r="R10909">
        <v>0</v>
      </c>
      <c r="S10909">
        <v>0</v>
      </c>
      <c r="T10909">
        <v>100.613333</v>
      </c>
      <c r="U10909">
        <v>50.088889000000002</v>
      </c>
    </row>
    <row r="10910" spans="1:21" x14ac:dyDescent="0.25">
      <c r="A10910" t="s">
        <v>40786</v>
      </c>
      <c r="B10910">
        <v>1</v>
      </c>
      <c r="C10910" t="s">
        <v>79</v>
      </c>
      <c r="D10910" t="s">
        <v>124</v>
      </c>
      <c r="E10910" t="s">
        <v>37222</v>
      </c>
      <c r="F10910" t="s">
        <v>140</v>
      </c>
      <c r="G10910" t="s">
        <v>72</v>
      </c>
      <c r="H10910" t="s">
        <v>129</v>
      </c>
      <c r="I10910" t="s">
        <v>22</v>
      </c>
      <c r="J10910" t="s">
        <v>141</v>
      </c>
      <c r="K10910" t="s">
        <v>40787</v>
      </c>
      <c r="L10910" t="s">
        <v>40788</v>
      </c>
      <c r="M10910">
        <v>1.353888888</v>
      </c>
      <c r="N10910">
        <v>0</v>
      </c>
      <c r="O10910">
        <v>0</v>
      </c>
      <c r="P10910">
        <v>231</v>
      </c>
      <c r="Q10910">
        <v>115</v>
      </c>
      <c r="R10910">
        <v>0</v>
      </c>
      <c r="S10910">
        <v>0</v>
      </c>
      <c r="T10910">
        <v>312.748333</v>
      </c>
      <c r="U10910">
        <v>155.69722200000001</v>
      </c>
    </row>
    <row r="10911" spans="1:21" x14ac:dyDescent="0.25">
      <c r="A10911" t="s">
        <v>40789</v>
      </c>
      <c r="B10911">
        <v>1</v>
      </c>
      <c r="C10911" t="s">
        <v>78</v>
      </c>
      <c r="D10911" t="s">
        <v>103</v>
      </c>
      <c r="E10911" t="s">
        <v>40790</v>
      </c>
      <c r="F10911" t="s">
        <v>177</v>
      </c>
      <c r="G10911" t="s">
        <v>72</v>
      </c>
      <c r="H10911" t="s">
        <v>168</v>
      </c>
      <c r="I10911" t="s">
        <v>22</v>
      </c>
      <c r="J10911" t="s">
        <v>130</v>
      </c>
      <c r="K10911" t="s">
        <v>40791</v>
      </c>
      <c r="L10911" t="s">
        <v>40792</v>
      </c>
      <c r="M10911">
        <v>1.6666666E-2</v>
      </c>
      <c r="N10911">
        <v>0</v>
      </c>
      <c r="O10911">
        <v>0</v>
      </c>
      <c r="P10911">
        <v>49</v>
      </c>
      <c r="Q10911">
        <v>417</v>
      </c>
      <c r="R10911">
        <v>0</v>
      </c>
      <c r="S10911">
        <v>0</v>
      </c>
      <c r="T10911">
        <v>0.81666700000000003</v>
      </c>
      <c r="U10911">
        <v>6.95</v>
      </c>
    </row>
    <row r="10912" spans="1:21" x14ac:dyDescent="0.25">
      <c r="A10912" t="s">
        <v>40793</v>
      </c>
      <c r="B10912">
        <v>1</v>
      </c>
      <c r="C10912" t="s">
        <v>78</v>
      </c>
      <c r="D10912" t="s">
        <v>103</v>
      </c>
      <c r="E10912" t="s">
        <v>40794</v>
      </c>
      <c r="F10912" t="s">
        <v>5012</v>
      </c>
      <c r="G10912" t="s">
        <v>72</v>
      </c>
      <c r="H10912" t="s">
        <v>129</v>
      </c>
      <c r="I10912" t="s">
        <v>22</v>
      </c>
      <c r="J10912" t="s">
        <v>141</v>
      </c>
      <c r="K10912" t="s">
        <v>40795</v>
      </c>
      <c r="L10912" t="s">
        <v>40796</v>
      </c>
      <c r="M10912">
        <v>3.2250000000000001</v>
      </c>
      <c r="N10912">
        <v>0</v>
      </c>
      <c r="O10912">
        <v>0</v>
      </c>
      <c r="P10912">
        <v>1</v>
      </c>
      <c r="Q10912">
        <v>135</v>
      </c>
      <c r="R10912">
        <v>0</v>
      </c>
      <c r="S10912">
        <v>0</v>
      </c>
      <c r="T10912">
        <v>3.2250000000000001</v>
      </c>
      <c r="U10912">
        <v>435.375</v>
      </c>
    </row>
    <row r="10913" spans="1:21" x14ac:dyDescent="0.25">
      <c r="A10913" t="s">
        <v>40797</v>
      </c>
      <c r="B10913">
        <v>1</v>
      </c>
      <c r="C10913" t="s">
        <v>78</v>
      </c>
      <c r="D10913" t="s">
        <v>103</v>
      </c>
      <c r="E10913" t="s">
        <v>40798</v>
      </c>
      <c r="F10913" t="s">
        <v>140</v>
      </c>
      <c r="G10913" t="s">
        <v>72</v>
      </c>
      <c r="H10913" t="s">
        <v>129</v>
      </c>
      <c r="I10913" t="s">
        <v>22</v>
      </c>
      <c r="J10913" t="s">
        <v>141</v>
      </c>
      <c r="K10913" t="s">
        <v>40799</v>
      </c>
      <c r="L10913" t="s">
        <v>40800</v>
      </c>
      <c r="M10913">
        <v>1.360833333</v>
      </c>
      <c r="N10913">
        <v>0</v>
      </c>
      <c r="O10913">
        <v>0</v>
      </c>
      <c r="P10913">
        <v>11</v>
      </c>
      <c r="Q10913">
        <v>292</v>
      </c>
      <c r="R10913">
        <v>0</v>
      </c>
      <c r="S10913">
        <v>0</v>
      </c>
      <c r="T10913">
        <v>14.969167000000001</v>
      </c>
      <c r="U10913">
        <v>397.36333300000001</v>
      </c>
    </row>
    <row r="10914" spans="1:21" x14ac:dyDescent="0.25">
      <c r="A10914" t="s">
        <v>40801</v>
      </c>
      <c r="B10914">
        <v>1</v>
      </c>
      <c r="C10914" t="s">
        <v>79</v>
      </c>
      <c r="D10914" t="s">
        <v>114</v>
      </c>
      <c r="E10914" t="s">
        <v>40802</v>
      </c>
      <c r="F10914" t="s">
        <v>5012</v>
      </c>
      <c r="G10914" t="s">
        <v>72</v>
      </c>
      <c r="H10914" t="s">
        <v>129</v>
      </c>
      <c r="I10914" t="s">
        <v>22</v>
      </c>
      <c r="J10914" t="s">
        <v>141</v>
      </c>
      <c r="K10914" t="s">
        <v>40803</v>
      </c>
      <c r="L10914" t="s">
        <v>40804</v>
      </c>
      <c r="M10914">
        <v>1.0791666660000001</v>
      </c>
      <c r="N10914">
        <v>0</v>
      </c>
      <c r="O10914">
        <v>0</v>
      </c>
      <c r="P10914">
        <v>1</v>
      </c>
      <c r="Q10914">
        <v>58</v>
      </c>
      <c r="R10914">
        <v>0</v>
      </c>
      <c r="S10914">
        <v>0</v>
      </c>
      <c r="T10914">
        <v>1.079167</v>
      </c>
      <c r="U10914">
        <v>62.591667000000001</v>
      </c>
    </row>
    <row r="10915" spans="1:21" x14ac:dyDescent="0.25">
      <c r="A10915" t="s">
        <v>40805</v>
      </c>
      <c r="B10915">
        <v>1</v>
      </c>
      <c r="C10915" t="s">
        <v>78</v>
      </c>
      <c r="D10915" t="s">
        <v>108</v>
      </c>
      <c r="E10915" t="s">
        <v>40806</v>
      </c>
      <c r="F10915" t="s">
        <v>4986</v>
      </c>
      <c r="G10915" t="s">
        <v>71</v>
      </c>
      <c r="H10915" t="s">
        <v>129</v>
      </c>
      <c r="I10915" t="s">
        <v>22</v>
      </c>
      <c r="J10915" t="s">
        <v>141</v>
      </c>
      <c r="K10915" t="s">
        <v>40807</v>
      </c>
      <c r="L10915" t="s">
        <v>40808</v>
      </c>
      <c r="M10915">
        <v>1.213333333</v>
      </c>
      <c r="N10915">
        <v>0</v>
      </c>
      <c r="O10915">
        <v>0</v>
      </c>
      <c r="P10915">
        <v>0</v>
      </c>
      <c r="Q10915">
        <v>12</v>
      </c>
      <c r="R10915">
        <v>0</v>
      </c>
      <c r="S10915">
        <v>0</v>
      </c>
      <c r="T10915">
        <v>0</v>
      </c>
      <c r="U10915">
        <v>14.56</v>
      </c>
    </row>
    <row r="10916" spans="1:21" x14ac:dyDescent="0.25">
      <c r="A10916" t="s">
        <v>40809</v>
      </c>
      <c r="B10916">
        <v>1</v>
      </c>
      <c r="C10916" t="s">
        <v>78</v>
      </c>
      <c r="D10916" t="s">
        <v>107</v>
      </c>
      <c r="E10916" t="s">
        <v>40810</v>
      </c>
      <c r="F10916" t="s">
        <v>5012</v>
      </c>
      <c r="G10916" t="s">
        <v>72</v>
      </c>
      <c r="H10916" t="s">
        <v>129</v>
      </c>
      <c r="I10916" t="s">
        <v>22</v>
      </c>
      <c r="J10916" t="s">
        <v>141</v>
      </c>
      <c r="K10916" t="s">
        <v>24478</v>
      </c>
      <c r="L10916" t="s">
        <v>40811</v>
      </c>
      <c r="M10916">
        <v>1.1363888879999999</v>
      </c>
      <c r="N10916">
        <v>0</v>
      </c>
      <c r="O10916">
        <v>0</v>
      </c>
      <c r="P10916">
        <v>1</v>
      </c>
      <c r="Q10916">
        <v>20</v>
      </c>
      <c r="R10916">
        <v>0</v>
      </c>
      <c r="S10916">
        <v>0</v>
      </c>
      <c r="T10916">
        <v>1.1363890000000001</v>
      </c>
      <c r="U10916">
        <v>22.727778000000001</v>
      </c>
    </row>
    <row r="10917" spans="1:21" x14ac:dyDescent="0.25">
      <c r="A10917" t="s">
        <v>40812</v>
      </c>
      <c r="B10917">
        <v>1</v>
      </c>
      <c r="C10917" t="s">
        <v>78</v>
      </c>
      <c r="D10917" t="s">
        <v>106</v>
      </c>
      <c r="E10917" t="s">
        <v>40813</v>
      </c>
      <c r="F10917" t="s">
        <v>5626</v>
      </c>
      <c r="G10917" t="s">
        <v>71</v>
      </c>
      <c r="H10917" t="s">
        <v>129</v>
      </c>
      <c r="I10917" t="s">
        <v>22</v>
      </c>
      <c r="J10917" t="s">
        <v>141</v>
      </c>
      <c r="K10917" t="s">
        <v>40814</v>
      </c>
      <c r="L10917" t="s">
        <v>40815</v>
      </c>
      <c r="M10917">
        <v>1.0852777769999999</v>
      </c>
      <c r="N10917">
        <v>0</v>
      </c>
      <c r="O10917">
        <v>29</v>
      </c>
      <c r="P10917">
        <v>0</v>
      </c>
      <c r="Q10917">
        <v>0</v>
      </c>
      <c r="R10917">
        <v>0</v>
      </c>
      <c r="S10917">
        <v>31.473056</v>
      </c>
      <c r="T10917">
        <v>0</v>
      </c>
      <c r="U10917">
        <v>0</v>
      </c>
    </row>
    <row r="10918" spans="1:21" x14ac:dyDescent="0.25">
      <c r="A10918" t="s">
        <v>40816</v>
      </c>
      <c r="B10918">
        <v>1</v>
      </c>
      <c r="C10918" t="s">
        <v>78</v>
      </c>
      <c r="D10918" t="s">
        <v>95</v>
      </c>
      <c r="E10918" t="s">
        <v>40817</v>
      </c>
      <c r="F10918" t="s">
        <v>177</v>
      </c>
      <c r="G10918" t="s">
        <v>72</v>
      </c>
      <c r="H10918" t="s">
        <v>129</v>
      </c>
      <c r="I10918" t="s">
        <v>22</v>
      </c>
      <c r="J10918" t="s">
        <v>130</v>
      </c>
      <c r="K10918" t="s">
        <v>40818</v>
      </c>
      <c r="L10918" t="s">
        <v>40819</v>
      </c>
      <c r="M10918">
        <v>6.6666665999999999E-2</v>
      </c>
      <c r="N10918">
        <v>2</v>
      </c>
      <c r="O10918">
        <v>134</v>
      </c>
      <c r="P10918">
        <v>0</v>
      </c>
      <c r="Q10918">
        <v>0</v>
      </c>
      <c r="R10918">
        <v>0.13333300000000001</v>
      </c>
      <c r="S10918">
        <v>8.9333329999999993</v>
      </c>
      <c r="T10918">
        <v>0</v>
      </c>
      <c r="U10918">
        <v>0</v>
      </c>
    </row>
    <row r="10919" spans="1:21" x14ac:dyDescent="0.25">
      <c r="A10919" t="s">
        <v>40820</v>
      </c>
      <c r="B10919">
        <v>1</v>
      </c>
      <c r="C10919" t="s">
        <v>79</v>
      </c>
      <c r="D10919" t="s">
        <v>115</v>
      </c>
      <c r="E10919" t="s">
        <v>40821</v>
      </c>
      <c r="F10919" t="s">
        <v>5218</v>
      </c>
      <c r="G10919" t="s">
        <v>71</v>
      </c>
      <c r="H10919" t="s">
        <v>129</v>
      </c>
      <c r="I10919" t="s">
        <v>22</v>
      </c>
      <c r="J10919" t="s">
        <v>141</v>
      </c>
      <c r="K10919" t="s">
        <v>40822</v>
      </c>
      <c r="L10919" t="s">
        <v>40823</v>
      </c>
      <c r="M10919">
        <v>3.8122222219999999</v>
      </c>
      <c r="N10919">
        <v>0</v>
      </c>
      <c r="O10919">
        <v>0</v>
      </c>
      <c r="P10919">
        <v>0</v>
      </c>
      <c r="Q10919">
        <v>16</v>
      </c>
      <c r="R10919">
        <v>0</v>
      </c>
      <c r="S10919">
        <v>0</v>
      </c>
      <c r="T10919">
        <v>0</v>
      </c>
      <c r="U10919">
        <v>60.995556000000001</v>
      </c>
    </row>
    <row r="10920" spans="1:21" x14ac:dyDescent="0.25">
      <c r="A10920" t="s">
        <v>40824</v>
      </c>
      <c r="B10920">
        <v>1</v>
      </c>
      <c r="C10920" t="s">
        <v>79</v>
      </c>
      <c r="D10920" t="s">
        <v>113</v>
      </c>
      <c r="E10920" t="s">
        <v>40825</v>
      </c>
      <c r="F10920" t="s">
        <v>5012</v>
      </c>
      <c r="G10920" t="s">
        <v>72</v>
      </c>
      <c r="H10920" t="s">
        <v>129</v>
      </c>
      <c r="I10920" t="s">
        <v>22</v>
      </c>
      <c r="J10920" t="s">
        <v>141</v>
      </c>
      <c r="K10920" t="s">
        <v>40826</v>
      </c>
      <c r="L10920" t="s">
        <v>40827</v>
      </c>
      <c r="M10920">
        <v>1.4513888880000001</v>
      </c>
      <c r="N10920">
        <v>0</v>
      </c>
      <c r="O10920">
        <v>12</v>
      </c>
      <c r="P10920">
        <v>0</v>
      </c>
      <c r="Q10920">
        <v>0</v>
      </c>
      <c r="R10920">
        <v>0</v>
      </c>
      <c r="S10920">
        <v>17.416667</v>
      </c>
      <c r="T10920">
        <v>0</v>
      </c>
      <c r="U10920">
        <v>0</v>
      </c>
    </row>
    <row r="10921" spans="1:21" x14ac:dyDescent="0.25">
      <c r="A10921" t="s">
        <v>40828</v>
      </c>
      <c r="B10921">
        <v>1</v>
      </c>
      <c r="C10921" t="s">
        <v>79</v>
      </c>
      <c r="D10921" t="s">
        <v>113</v>
      </c>
      <c r="E10921" t="s">
        <v>40825</v>
      </c>
      <c r="F10921" t="s">
        <v>5012</v>
      </c>
      <c r="G10921" t="s">
        <v>72</v>
      </c>
      <c r="H10921" t="s">
        <v>129</v>
      </c>
      <c r="I10921" t="s">
        <v>22</v>
      </c>
      <c r="J10921" t="s">
        <v>141</v>
      </c>
      <c r="K10921" t="s">
        <v>40829</v>
      </c>
      <c r="L10921" t="s">
        <v>40830</v>
      </c>
      <c r="M10921">
        <v>2.181944444</v>
      </c>
      <c r="N10921">
        <v>0</v>
      </c>
      <c r="O10921">
        <v>12</v>
      </c>
      <c r="P10921">
        <v>0</v>
      </c>
      <c r="Q10921">
        <v>0</v>
      </c>
      <c r="R10921">
        <v>0</v>
      </c>
      <c r="S10921">
        <v>26.183333000000001</v>
      </c>
      <c r="T10921">
        <v>0</v>
      </c>
      <c r="U10921">
        <v>0</v>
      </c>
    </row>
    <row r="10922" spans="1:21" x14ac:dyDescent="0.25">
      <c r="A10922" t="s">
        <v>40831</v>
      </c>
      <c r="B10922">
        <v>1</v>
      </c>
      <c r="C10922" t="s">
        <v>79</v>
      </c>
      <c r="D10922" t="s">
        <v>113</v>
      </c>
      <c r="E10922" t="s">
        <v>40832</v>
      </c>
      <c r="F10922" t="s">
        <v>5012</v>
      </c>
      <c r="G10922" t="s">
        <v>72</v>
      </c>
      <c r="H10922" t="s">
        <v>129</v>
      </c>
      <c r="I10922" t="s">
        <v>22</v>
      </c>
      <c r="J10922" t="s">
        <v>141</v>
      </c>
      <c r="K10922" t="s">
        <v>40833</v>
      </c>
      <c r="L10922" t="s">
        <v>40834</v>
      </c>
      <c r="M10922">
        <v>1.2188888879999999</v>
      </c>
      <c r="N10922">
        <v>0</v>
      </c>
      <c r="O10922">
        <v>112</v>
      </c>
      <c r="P10922">
        <v>1</v>
      </c>
      <c r="Q10922">
        <v>1</v>
      </c>
      <c r="R10922">
        <v>0</v>
      </c>
      <c r="S10922">
        <v>136.51555500000001</v>
      </c>
      <c r="T10922">
        <v>1.2188889999999999</v>
      </c>
      <c r="U10922">
        <v>1.2188889999999999</v>
      </c>
    </row>
    <row r="10923" spans="1:21" x14ac:dyDescent="0.25">
      <c r="A10923" t="s">
        <v>40835</v>
      </c>
      <c r="B10923">
        <v>1</v>
      </c>
      <c r="C10923" t="s">
        <v>79</v>
      </c>
      <c r="D10923" t="s">
        <v>113</v>
      </c>
      <c r="E10923" t="s">
        <v>40836</v>
      </c>
      <c r="F10923" t="s">
        <v>5012</v>
      </c>
      <c r="G10923" t="s">
        <v>72</v>
      </c>
      <c r="H10923" t="s">
        <v>129</v>
      </c>
      <c r="I10923" t="s">
        <v>22</v>
      </c>
      <c r="J10923" t="s">
        <v>141</v>
      </c>
      <c r="K10923" t="s">
        <v>40837</v>
      </c>
      <c r="L10923" t="s">
        <v>40838</v>
      </c>
      <c r="M10923">
        <v>2.1638888879999998</v>
      </c>
      <c r="N10923">
        <v>0</v>
      </c>
      <c r="O10923">
        <v>12</v>
      </c>
      <c r="P10923">
        <v>0</v>
      </c>
      <c r="Q10923">
        <v>0</v>
      </c>
      <c r="R10923">
        <v>0</v>
      </c>
      <c r="S10923">
        <v>25.966667000000001</v>
      </c>
      <c r="T10923">
        <v>0</v>
      </c>
      <c r="U10923">
        <v>0</v>
      </c>
    </row>
    <row r="10924" spans="1:21" x14ac:dyDescent="0.25">
      <c r="A10924" t="s">
        <v>40839</v>
      </c>
      <c r="B10924">
        <v>1</v>
      </c>
      <c r="C10924" t="s">
        <v>79</v>
      </c>
      <c r="D10924" t="s">
        <v>113</v>
      </c>
      <c r="E10924" t="s">
        <v>40840</v>
      </c>
      <c r="F10924" t="s">
        <v>4986</v>
      </c>
      <c r="G10924" t="s">
        <v>71</v>
      </c>
      <c r="H10924" t="s">
        <v>129</v>
      </c>
      <c r="I10924" t="s">
        <v>22</v>
      </c>
      <c r="J10924" t="s">
        <v>141</v>
      </c>
      <c r="K10924" t="s">
        <v>40841</v>
      </c>
      <c r="L10924" t="s">
        <v>40842</v>
      </c>
      <c r="M10924">
        <v>1.050277777</v>
      </c>
      <c r="N10924">
        <v>0</v>
      </c>
      <c r="O10924">
        <v>34</v>
      </c>
      <c r="P10924">
        <v>0</v>
      </c>
      <c r="Q10924">
        <v>0</v>
      </c>
      <c r="R10924">
        <v>0</v>
      </c>
      <c r="S10924">
        <v>35.709443999999998</v>
      </c>
      <c r="T10924">
        <v>0</v>
      </c>
      <c r="U10924">
        <v>0</v>
      </c>
    </row>
    <row r="10925" spans="1:21" x14ac:dyDescent="0.25">
      <c r="A10925" t="s">
        <v>40843</v>
      </c>
      <c r="B10925">
        <v>1</v>
      </c>
      <c r="C10925" t="s">
        <v>79</v>
      </c>
      <c r="D10925" t="s">
        <v>113</v>
      </c>
      <c r="E10925" t="s">
        <v>40825</v>
      </c>
      <c r="F10925" t="s">
        <v>6456</v>
      </c>
      <c r="G10925" t="s">
        <v>72</v>
      </c>
      <c r="H10925" t="s">
        <v>129</v>
      </c>
      <c r="I10925" t="s">
        <v>22</v>
      </c>
      <c r="J10925" t="s">
        <v>141</v>
      </c>
      <c r="K10925" t="s">
        <v>40844</v>
      </c>
      <c r="L10925" t="s">
        <v>40845</v>
      </c>
      <c r="M10925">
        <v>10.765000000000001</v>
      </c>
      <c r="N10925">
        <v>0</v>
      </c>
      <c r="O10925">
        <v>12</v>
      </c>
      <c r="P10925">
        <v>0</v>
      </c>
      <c r="Q10925">
        <v>0</v>
      </c>
      <c r="R10925">
        <v>0</v>
      </c>
      <c r="S10925">
        <v>129.18</v>
      </c>
      <c r="T10925">
        <v>0</v>
      </c>
      <c r="U10925">
        <v>0</v>
      </c>
    </row>
    <row r="10926" spans="1:21" x14ac:dyDescent="0.25">
      <c r="A10926" t="s">
        <v>40846</v>
      </c>
      <c r="B10926">
        <v>1</v>
      </c>
      <c r="C10926" t="s">
        <v>79</v>
      </c>
      <c r="D10926" t="s">
        <v>113</v>
      </c>
      <c r="E10926" t="s">
        <v>40825</v>
      </c>
      <c r="F10926" t="s">
        <v>5012</v>
      </c>
      <c r="G10926" t="s">
        <v>72</v>
      </c>
      <c r="H10926" t="s">
        <v>129</v>
      </c>
      <c r="I10926" t="s">
        <v>22</v>
      </c>
      <c r="J10926" t="s">
        <v>141</v>
      </c>
      <c r="K10926" t="s">
        <v>40847</v>
      </c>
      <c r="L10926" t="s">
        <v>40848</v>
      </c>
      <c r="M10926">
        <v>8.7183333330000004</v>
      </c>
      <c r="N10926">
        <v>0</v>
      </c>
      <c r="O10926">
        <v>12</v>
      </c>
      <c r="P10926">
        <v>0</v>
      </c>
      <c r="Q10926">
        <v>0</v>
      </c>
      <c r="R10926">
        <v>0</v>
      </c>
      <c r="S10926">
        <v>104.62</v>
      </c>
      <c r="T10926">
        <v>0</v>
      </c>
      <c r="U10926">
        <v>0</v>
      </c>
    </row>
    <row r="10927" spans="1:21" x14ac:dyDescent="0.25">
      <c r="A10927" t="s">
        <v>40849</v>
      </c>
      <c r="B10927">
        <v>1</v>
      </c>
      <c r="C10927" t="s">
        <v>78</v>
      </c>
      <c r="D10927" t="s">
        <v>104</v>
      </c>
      <c r="E10927" t="s">
        <v>4453</v>
      </c>
      <c r="F10927" t="s">
        <v>128</v>
      </c>
      <c r="G10927" t="s">
        <v>72</v>
      </c>
      <c r="H10927" t="s">
        <v>129</v>
      </c>
      <c r="I10927" t="s">
        <v>22</v>
      </c>
      <c r="J10927" t="s">
        <v>130</v>
      </c>
      <c r="K10927" t="s">
        <v>40850</v>
      </c>
      <c r="L10927" t="s">
        <v>40851</v>
      </c>
      <c r="M10927">
        <v>5.6508333329999996</v>
      </c>
      <c r="N10927">
        <v>0</v>
      </c>
      <c r="O10927">
        <v>0</v>
      </c>
      <c r="P10927">
        <v>37</v>
      </c>
      <c r="Q10927">
        <v>1720</v>
      </c>
      <c r="R10927">
        <v>0</v>
      </c>
      <c r="S10927">
        <v>0</v>
      </c>
      <c r="T10927">
        <v>209.08083300000001</v>
      </c>
      <c r="U10927">
        <v>9719.4333330000009</v>
      </c>
    </row>
    <row r="10928" spans="1:21" x14ac:dyDescent="0.25">
      <c r="A10928" t="s">
        <v>40852</v>
      </c>
      <c r="B10928">
        <v>1</v>
      </c>
      <c r="C10928" t="s">
        <v>78</v>
      </c>
      <c r="D10928" t="s">
        <v>105</v>
      </c>
      <c r="E10928" t="s">
        <v>40853</v>
      </c>
      <c r="F10928" t="s">
        <v>4986</v>
      </c>
      <c r="G10928" t="s">
        <v>71</v>
      </c>
      <c r="H10928" t="s">
        <v>129</v>
      </c>
      <c r="I10928" t="s">
        <v>22</v>
      </c>
      <c r="J10928" t="s">
        <v>141</v>
      </c>
      <c r="K10928" t="s">
        <v>40854</v>
      </c>
      <c r="L10928" t="s">
        <v>40855</v>
      </c>
      <c r="M10928">
        <v>0.83750000000000002</v>
      </c>
      <c r="N10928">
        <v>0</v>
      </c>
      <c r="O10928">
        <v>206</v>
      </c>
      <c r="P10928">
        <v>0</v>
      </c>
      <c r="Q10928">
        <v>0</v>
      </c>
      <c r="R10928">
        <v>0</v>
      </c>
      <c r="S10928">
        <v>172.52500000000001</v>
      </c>
      <c r="T10928">
        <v>0</v>
      </c>
      <c r="U10928">
        <v>0</v>
      </c>
    </row>
    <row r="10929" spans="1:21" x14ac:dyDescent="0.25">
      <c r="A10929" t="s">
        <v>40856</v>
      </c>
      <c r="B10929">
        <v>1</v>
      </c>
      <c r="C10929" t="s">
        <v>78</v>
      </c>
      <c r="D10929" t="s">
        <v>96</v>
      </c>
      <c r="E10929" t="s">
        <v>40857</v>
      </c>
      <c r="F10929" t="s">
        <v>4996</v>
      </c>
      <c r="G10929" t="s">
        <v>71</v>
      </c>
      <c r="H10929" t="s">
        <v>129</v>
      </c>
      <c r="I10929" t="s">
        <v>22</v>
      </c>
      <c r="J10929" t="s">
        <v>141</v>
      </c>
      <c r="K10929" t="s">
        <v>40858</v>
      </c>
      <c r="L10929" t="s">
        <v>40859</v>
      </c>
      <c r="M10929">
        <v>2.133611111</v>
      </c>
      <c r="N10929">
        <v>0</v>
      </c>
      <c r="O10929">
        <v>18</v>
      </c>
      <c r="P10929">
        <v>0</v>
      </c>
      <c r="Q10929">
        <v>1</v>
      </c>
      <c r="R10929">
        <v>0</v>
      </c>
      <c r="S10929">
        <v>38.405000000000001</v>
      </c>
      <c r="T10929">
        <v>0</v>
      </c>
      <c r="U10929">
        <v>2.1336110000000001</v>
      </c>
    </row>
    <row r="10930" spans="1:21" x14ac:dyDescent="0.25">
      <c r="A10930" t="s">
        <v>40860</v>
      </c>
      <c r="B10930">
        <v>1</v>
      </c>
      <c r="C10930" t="s">
        <v>78</v>
      </c>
      <c r="D10930" t="s">
        <v>96</v>
      </c>
      <c r="E10930" t="s">
        <v>40861</v>
      </c>
      <c r="F10930" t="s">
        <v>5012</v>
      </c>
      <c r="G10930" t="s">
        <v>72</v>
      </c>
      <c r="H10930" t="s">
        <v>129</v>
      </c>
      <c r="I10930" t="s">
        <v>22</v>
      </c>
      <c r="J10930" t="s">
        <v>141</v>
      </c>
      <c r="K10930" t="s">
        <v>40862</v>
      </c>
      <c r="L10930" t="s">
        <v>40863</v>
      </c>
      <c r="M10930">
        <v>1.4938888880000001</v>
      </c>
      <c r="N10930">
        <v>0</v>
      </c>
      <c r="O10930">
        <v>75</v>
      </c>
      <c r="P10930">
        <v>1</v>
      </c>
      <c r="Q10930">
        <v>0</v>
      </c>
      <c r="R10930">
        <v>0</v>
      </c>
      <c r="S10930">
        <v>112.041667</v>
      </c>
      <c r="T10930">
        <v>1.493889</v>
      </c>
      <c r="U10930">
        <v>0</v>
      </c>
    </row>
    <row r="10931" spans="1:21" x14ac:dyDescent="0.25">
      <c r="A10931" t="s">
        <v>40864</v>
      </c>
      <c r="B10931">
        <v>1</v>
      </c>
      <c r="C10931" t="s">
        <v>78</v>
      </c>
      <c r="D10931" t="s">
        <v>96</v>
      </c>
      <c r="E10931" t="s">
        <v>40861</v>
      </c>
      <c r="F10931" t="s">
        <v>5012</v>
      </c>
      <c r="G10931" t="s">
        <v>72</v>
      </c>
      <c r="H10931" t="s">
        <v>129</v>
      </c>
      <c r="I10931" t="s">
        <v>22</v>
      </c>
      <c r="J10931" t="s">
        <v>141</v>
      </c>
      <c r="K10931" t="s">
        <v>40865</v>
      </c>
      <c r="L10931" t="s">
        <v>40866</v>
      </c>
      <c r="M10931">
        <v>1.301666666</v>
      </c>
      <c r="N10931">
        <v>0</v>
      </c>
      <c r="O10931">
        <v>75</v>
      </c>
      <c r="P10931">
        <v>1</v>
      </c>
      <c r="Q10931">
        <v>0</v>
      </c>
      <c r="R10931">
        <v>0</v>
      </c>
      <c r="S10931">
        <v>97.625</v>
      </c>
      <c r="T10931">
        <v>1.3016669999999999</v>
      </c>
      <c r="U10931">
        <v>0</v>
      </c>
    </row>
    <row r="10932" spans="1:21" x14ac:dyDescent="0.25">
      <c r="A10932" t="s">
        <v>40867</v>
      </c>
      <c r="B10932">
        <v>1</v>
      </c>
      <c r="C10932" t="s">
        <v>78</v>
      </c>
      <c r="D10932" t="s">
        <v>96</v>
      </c>
      <c r="E10932" t="s">
        <v>40861</v>
      </c>
      <c r="F10932" t="s">
        <v>5012</v>
      </c>
      <c r="G10932" t="s">
        <v>72</v>
      </c>
      <c r="H10932" t="s">
        <v>129</v>
      </c>
      <c r="I10932" t="s">
        <v>22</v>
      </c>
      <c r="J10932" t="s">
        <v>141</v>
      </c>
      <c r="K10932" t="s">
        <v>40868</v>
      </c>
      <c r="L10932" t="s">
        <v>40869</v>
      </c>
      <c r="M10932">
        <v>0.97333333300000002</v>
      </c>
      <c r="N10932">
        <v>0</v>
      </c>
      <c r="O10932">
        <v>75</v>
      </c>
      <c r="P10932">
        <v>1</v>
      </c>
      <c r="Q10932">
        <v>0</v>
      </c>
      <c r="R10932">
        <v>0</v>
      </c>
      <c r="S10932">
        <v>73</v>
      </c>
      <c r="T10932">
        <v>0.973333</v>
      </c>
      <c r="U10932">
        <v>0</v>
      </c>
    </row>
    <row r="10933" spans="1:21" x14ac:dyDescent="0.25">
      <c r="A10933" t="s">
        <v>40870</v>
      </c>
      <c r="B10933">
        <v>1</v>
      </c>
      <c r="C10933" t="s">
        <v>78</v>
      </c>
      <c r="D10933" t="s">
        <v>96</v>
      </c>
      <c r="E10933" t="s">
        <v>40871</v>
      </c>
      <c r="F10933" t="s">
        <v>4996</v>
      </c>
      <c r="G10933" t="s">
        <v>71</v>
      </c>
      <c r="H10933" t="s">
        <v>129</v>
      </c>
      <c r="I10933" t="s">
        <v>22</v>
      </c>
      <c r="J10933" t="s">
        <v>141</v>
      </c>
      <c r="K10933" t="s">
        <v>40872</v>
      </c>
      <c r="L10933" t="s">
        <v>40873</v>
      </c>
      <c r="M10933">
        <v>2.5141666659999999</v>
      </c>
      <c r="N10933">
        <v>0</v>
      </c>
      <c r="O10933">
        <v>32</v>
      </c>
      <c r="P10933">
        <v>0</v>
      </c>
      <c r="Q10933">
        <v>1</v>
      </c>
      <c r="R10933">
        <v>0</v>
      </c>
      <c r="S10933">
        <v>80.453333000000001</v>
      </c>
      <c r="T10933">
        <v>0</v>
      </c>
      <c r="U10933">
        <v>2.514167</v>
      </c>
    </row>
    <row r="10934" spans="1:21" x14ac:dyDescent="0.25">
      <c r="A10934" t="s">
        <v>40874</v>
      </c>
      <c r="B10934">
        <v>1</v>
      </c>
      <c r="C10934" t="s">
        <v>79</v>
      </c>
      <c r="D10934" t="s">
        <v>112</v>
      </c>
      <c r="E10934" t="s">
        <v>40875</v>
      </c>
      <c r="F10934" t="s">
        <v>140</v>
      </c>
      <c r="G10934" t="s">
        <v>72</v>
      </c>
      <c r="H10934" t="s">
        <v>129</v>
      </c>
      <c r="I10934" t="s">
        <v>22</v>
      </c>
      <c r="J10934" t="s">
        <v>141</v>
      </c>
      <c r="K10934" t="s">
        <v>40876</v>
      </c>
      <c r="L10934" t="s">
        <v>40877</v>
      </c>
      <c r="M10934">
        <v>1.2738888880000001</v>
      </c>
      <c r="N10934">
        <v>0</v>
      </c>
      <c r="O10934">
        <v>0</v>
      </c>
      <c r="P10934">
        <v>19</v>
      </c>
      <c r="Q10934">
        <v>542</v>
      </c>
      <c r="R10934">
        <v>0</v>
      </c>
      <c r="S10934">
        <v>0</v>
      </c>
      <c r="T10934">
        <v>24.203889</v>
      </c>
      <c r="U10934">
        <v>690.44777699999997</v>
      </c>
    </row>
    <row r="10935" spans="1:21" x14ac:dyDescent="0.25">
      <c r="A10935" t="s">
        <v>40878</v>
      </c>
      <c r="B10935">
        <v>1</v>
      </c>
      <c r="C10935" t="s">
        <v>79</v>
      </c>
      <c r="D10935" t="s">
        <v>112</v>
      </c>
      <c r="E10935" t="s">
        <v>40879</v>
      </c>
      <c r="F10935" t="s">
        <v>5012</v>
      </c>
      <c r="G10935" t="s">
        <v>72</v>
      </c>
      <c r="H10935" t="s">
        <v>129</v>
      </c>
      <c r="I10935" t="s">
        <v>22</v>
      </c>
      <c r="J10935" t="s">
        <v>141</v>
      </c>
      <c r="K10935" t="s">
        <v>40880</v>
      </c>
      <c r="L10935" t="s">
        <v>40881</v>
      </c>
      <c r="M10935">
        <v>0.70111111100000001</v>
      </c>
      <c r="N10935">
        <v>0</v>
      </c>
      <c r="O10935">
        <v>0</v>
      </c>
      <c r="P10935">
        <v>2</v>
      </c>
      <c r="Q10935">
        <v>19</v>
      </c>
      <c r="R10935">
        <v>0</v>
      </c>
      <c r="S10935">
        <v>0</v>
      </c>
      <c r="T10935">
        <v>1.4022220000000001</v>
      </c>
      <c r="U10935">
        <v>13.321111</v>
      </c>
    </row>
    <row r="10936" spans="1:21" x14ac:dyDescent="0.25">
      <c r="A10936" t="s">
        <v>40882</v>
      </c>
      <c r="B10936">
        <v>1</v>
      </c>
      <c r="C10936" t="s">
        <v>79</v>
      </c>
      <c r="D10936" t="s">
        <v>112</v>
      </c>
      <c r="E10936" t="s">
        <v>4488</v>
      </c>
      <c r="F10936" t="s">
        <v>5012</v>
      </c>
      <c r="G10936" t="s">
        <v>72</v>
      </c>
      <c r="H10936" t="s">
        <v>129</v>
      </c>
      <c r="I10936" t="s">
        <v>22</v>
      </c>
      <c r="J10936" t="s">
        <v>141</v>
      </c>
      <c r="K10936" t="s">
        <v>40883</v>
      </c>
      <c r="L10936" t="s">
        <v>40884</v>
      </c>
      <c r="M10936">
        <v>0.79277777699999996</v>
      </c>
      <c r="N10936">
        <v>0</v>
      </c>
      <c r="O10936">
        <v>0</v>
      </c>
      <c r="P10936">
        <v>1</v>
      </c>
      <c r="Q10936">
        <v>41</v>
      </c>
      <c r="R10936">
        <v>0</v>
      </c>
      <c r="S10936">
        <v>0</v>
      </c>
      <c r="T10936">
        <v>0.79277799999999998</v>
      </c>
      <c r="U10936">
        <v>32.503889000000001</v>
      </c>
    </row>
    <row r="10937" spans="1:21" x14ac:dyDescent="0.25">
      <c r="A10937" t="s">
        <v>40885</v>
      </c>
      <c r="B10937">
        <v>1</v>
      </c>
      <c r="C10937" t="s">
        <v>78</v>
      </c>
      <c r="D10937" t="s">
        <v>93</v>
      </c>
      <c r="E10937" t="s">
        <v>40886</v>
      </c>
      <c r="F10937" t="s">
        <v>5070</v>
      </c>
      <c r="G10937" t="s">
        <v>71</v>
      </c>
      <c r="H10937" t="s">
        <v>129</v>
      </c>
      <c r="I10937" t="s">
        <v>22</v>
      </c>
      <c r="J10937" t="s">
        <v>141</v>
      </c>
      <c r="K10937" t="s">
        <v>40887</v>
      </c>
      <c r="L10937" t="s">
        <v>40888</v>
      </c>
      <c r="M10937">
        <v>1.5277777770000001</v>
      </c>
      <c r="N10937">
        <v>0</v>
      </c>
      <c r="O10937">
        <v>2</v>
      </c>
      <c r="P10937">
        <v>0</v>
      </c>
      <c r="Q10937">
        <v>0</v>
      </c>
      <c r="R10937">
        <v>0</v>
      </c>
      <c r="S10937">
        <v>3.0555560000000002</v>
      </c>
      <c r="T10937">
        <v>0</v>
      </c>
      <c r="U10937">
        <v>0</v>
      </c>
    </row>
    <row r="10938" spans="1:21" x14ac:dyDescent="0.25">
      <c r="A10938" t="s">
        <v>40889</v>
      </c>
      <c r="B10938">
        <v>1</v>
      </c>
      <c r="C10938" t="s">
        <v>78</v>
      </c>
      <c r="D10938" t="s">
        <v>93</v>
      </c>
      <c r="E10938" t="s">
        <v>25517</v>
      </c>
      <c r="F10938" t="s">
        <v>140</v>
      </c>
      <c r="G10938" t="s">
        <v>72</v>
      </c>
      <c r="H10938" t="s">
        <v>129</v>
      </c>
      <c r="I10938" t="s">
        <v>22</v>
      </c>
      <c r="J10938" t="s">
        <v>141</v>
      </c>
      <c r="K10938" t="s">
        <v>40890</v>
      </c>
      <c r="L10938" t="s">
        <v>40891</v>
      </c>
      <c r="M10938">
        <v>0.12222222200000001</v>
      </c>
      <c r="N10938">
        <v>0</v>
      </c>
      <c r="O10938">
        <v>0</v>
      </c>
      <c r="P10938">
        <v>28</v>
      </c>
      <c r="Q10938">
        <v>212</v>
      </c>
      <c r="R10938">
        <v>0</v>
      </c>
      <c r="S10938">
        <v>0</v>
      </c>
      <c r="T10938">
        <v>3.4222220000000001</v>
      </c>
      <c r="U10938">
        <v>25.911110999999998</v>
      </c>
    </row>
    <row r="10939" spans="1:21" x14ac:dyDescent="0.25">
      <c r="A10939" t="s">
        <v>40892</v>
      </c>
      <c r="B10939">
        <v>1</v>
      </c>
      <c r="C10939" t="s">
        <v>78</v>
      </c>
      <c r="D10939" t="s">
        <v>91</v>
      </c>
      <c r="E10939" t="s">
        <v>40893</v>
      </c>
      <c r="F10939" t="s">
        <v>5012</v>
      </c>
      <c r="G10939" t="s">
        <v>72</v>
      </c>
      <c r="H10939" t="s">
        <v>129</v>
      </c>
      <c r="I10939" t="s">
        <v>22</v>
      </c>
      <c r="J10939" t="s">
        <v>141</v>
      </c>
      <c r="K10939" t="s">
        <v>40894</v>
      </c>
      <c r="L10939" t="s">
        <v>40895</v>
      </c>
      <c r="M10939">
        <v>4.9619444440000002</v>
      </c>
      <c r="N10939">
        <v>0</v>
      </c>
      <c r="O10939">
        <v>27</v>
      </c>
      <c r="P10939">
        <v>0</v>
      </c>
      <c r="Q10939">
        <v>5</v>
      </c>
      <c r="R10939">
        <v>0</v>
      </c>
      <c r="S10939">
        <v>133.9725</v>
      </c>
      <c r="T10939">
        <v>0</v>
      </c>
      <c r="U10939">
        <v>24.809722000000001</v>
      </c>
    </row>
    <row r="10940" spans="1:21" x14ac:dyDescent="0.25">
      <c r="A10940" t="s">
        <v>40896</v>
      </c>
      <c r="B10940">
        <v>1</v>
      </c>
      <c r="C10940" t="s">
        <v>78</v>
      </c>
      <c r="D10940" t="s">
        <v>92</v>
      </c>
      <c r="E10940" t="s">
        <v>40897</v>
      </c>
      <c r="F10940" t="s">
        <v>4991</v>
      </c>
      <c r="G10940" t="s">
        <v>71</v>
      </c>
      <c r="H10940" t="s">
        <v>129</v>
      </c>
      <c r="I10940" t="s">
        <v>22</v>
      </c>
      <c r="J10940" t="s">
        <v>141</v>
      </c>
      <c r="K10940" t="s">
        <v>40898</v>
      </c>
      <c r="L10940" t="s">
        <v>40899</v>
      </c>
      <c r="M10940">
        <v>3.9866666660000001</v>
      </c>
      <c r="N10940">
        <v>0</v>
      </c>
      <c r="O10940">
        <v>1</v>
      </c>
      <c r="P10940">
        <v>0</v>
      </c>
      <c r="Q10940">
        <v>0</v>
      </c>
      <c r="R10940">
        <v>0</v>
      </c>
      <c r="S10940">
        <v>3.9866670000000002</v>
      </c>
      <c r="T10940">
        <v>0</v>
      </c>
      <c r="U10940">
        <v>0</v>
      </c>
    </row>
    <row r="10941" spans="1:21" x14ac:dyDescent="0.25">
      <c r="A10941" t="s">
        <v>40900</v>
      </c>
      <c r="B10941">
        <v>1</v>
      </c>
      <c r="C10941" t="s">
        <v>79</v>
      </c>
      <c r="D10941" t="s">
        <v>120</v>
      </c>
      <c r="E10941" t="s">
        <v>40901</v>
      </c>
      <c r="F10941" t="s">
        <v>5012</v>
      </c>
      <c r="G10941" t="s">
        <v>72</v>
      </c>
      <c r="H10941" t="s">
        <v>129</v>
      </c>
      <c r="I10941" t="s">
        <v>22</v>
      </c>
      <c r="J10941" t="s">
        <v>141</v>
      </c>
      <c r="K10941" t="s">
        <v>40902</v>
      </c>
      <c r="L10941" t="s">
        <v>40903</v>
      </c>
      <c r="M10941">
        <v>1.5974999999999999</v>
      </c>
      <c r="N10941">
        <v>0</v>
      </c>
      <c r="O10941">
        <v>35</v>
      </c>
      <c r="P10941">
        <v>31</v>
      </c>
      <c r="Q10941">
        <v>2</v>
      </c>
      <c r="R10941">
        <v>0</v>
      </c>
      <c r="S10941">
        <v>55.912500000000001</v>
      </c>
      <c r="T10941">
        <v>49.522500000000001</v>
      </c>
      <c r="U10941">
        <v>3.1949999999999998</v>
      </c>
    </row>
    <row r="10942" spans="1:21" x14ac:dyDescent="0.25">
      <c r="A10942" t="s">
        <v>40904</v>
      </c>
      <c r="B10942">
        <v>1</v>
      </c>
      <c r="C10942" t="s">
        <v>78</v>
      </c>
      <c r="D10942" t="s">
        <v>103</v>
      </c>
      <c r="E10942" t="s">
        <v>40905</v>
      </c>
      <c r="F10942" t="s">
        <v>4991</v>
      </c>
      <c r="G10942" t="s">
        <v>71</v>
      </c>
      <c r="H10942" t="s">
        <v>129</v>
      </c>
      <c r="I10942" t="s">
        <v>22</v>
      </c>
      <c r="J10942" t="s">
        <v>141</v>
      </c>
      <c r="K10942" t="s">
        <v>40906</v>
      </c>
      <c r="L10942" t="s">
        <v>40907</v>
      </c>
      <c r="M10942">
        <v>3.1930555549999999</v>
      </c>
      <c r="N10942">
        <v>0</v>
      </c>
      <c r="O10942">
        <v>1</v>
      </c>
      <c r="P10942">
        <v>0</v>
      </c>
      <c r="Q10942">
        <v>0</v>
      </c>
      <c r="R10942">
        <v>0</v>
      </c>
      <c r="S10942">
        <v>3.1930559999999999</v>
      </c>
      <c r="T10942">
        <v>0</v>
      </c>
      <c r="U10942">
        <v>0</v>
      </c>
    </row>
    <row r="10943" spans="1:21" x14ac:dyDescent="0.25">
      <c r="A10943" t="s">
        <v>40908</v>
      </c>
      <c r="B10943">
        <v>1</v>
      </c>
      <c r="C10943" t="s">
        <v>79</v>
      </c>
      <c r="D10943" t="s">
        <v>121</v>
      </c>
      <c r="E10943" t="s">
        <v>27524</v>
      </c>
      <c r="F10943" t="s">
        <v>140</v>
      </c>
      <c r="G10943" t="s">
        <v>72</v>
      </c>
      <c r="H10943" t="s">
        <v>129</v>
      </c>
      <c r="I10943" t="s">
        <v>22</v>
      </c>
      <c r="J10943" t="s">
        <v>141</v>
      </c>
      <c r="K10943" t="s">
        <v>40909</v>
      </c>
      <c r="L10943" t="s">
        <v>40910</v>
      </c>
      <c r="M10943">
        <v>1.812777777</v>
      </c>
      <c r="N10943">
        <v>0</v>
      </c>
      <c r="O10943">
        <v>0</v>
      </c>
      <c r="P10943">
        <v>44</v>
      </c>
      <c r="Q10943">
        <v>0</v>
      </c>
      <c r="R10943">
        <v>0</v>
      </c>
      <c r="S10943">
        <v>0</v>
      </c>
      <c r="T10943">
        <v>79.762221999999994</v>
      </c>
      <c r="U10943">
        <v>0</v>
      </c>
    </row>
    <row r="10944" spans="1:21" x14ac:dyDescent="0.25">
      <c r="A10944" t="s">
        <v>40911</v>
      </c>
      <c r="B10944">
        <v>1</v>
      </c>
      <c r="C10944" t="s">
        <v>79</v>
      </c>
      <c r="D10944" t="s">
        <v>121</v>
      </c>
      <c r="E10944" t="s">
        <v>27524</v>
      </c>
      <c r="F10944" t="s">
        <v>140</v>
      </c>
      <c r="G10944" t="s">
        <v>72</v>
      </c>
      <c r="H10944" t="s">
        <v>129</v>
      </c>
      <c r="I10944" t="s">
        <v>22</v>
      </c>
      <c r="J10944" t="s">
        <v>141</v>
      </c>
      <c r="K10944" t="s">
        <v>40912</v>
      </c>
      <c r="L10944" t="s">
        <v>34210</v>
      </c>
      <c r="M10944">
        <v>1.3052777769999999</v>
      </c>
      <c r="N10944">
        <v>0</v>
      </c>
      <c r="O10944">
        <v>0</v>
      </c>
      <c r="P10944">
        <v>44</v>
      </c>
      <c r="Q10944">
        <v>0</v>
      </c>
      <c r="R10944">
        <v>0</v>
      </c>
      <c r="S10944">
        <v>0</v>
      </c>
      <c r="T10944">
        <v>57.432222000000003</v>
      </c>
      <c r="U10944">
        <v>0</v>
      </c>
    </row>
    <row r="10945" spans="1:21" x14ac:dyDescent="0.25">
      <c r="A10945" t="s">
        <v>40913</v>
      </c>
      <c r="B10945">
        <v>1</v>
      </c>
      <c r="C10945" t="s">
        <v>79</v>
      </c>
      <c r="D10945" t="s">
        <v>121</v>
      </c>
      <c r="E10945" t="s">
        <v>40914</v>
      </c>
      <c r="F10945" t="s">
        <v>140</v>
      </c>
      <c r="G10945" t="s">
        <v>72</v>
      </c>
      <c r="H10945" t="s">
        <v>129</v>
      </c>
      <c r="I10945" t="s">
        <v>22</v>
      </c>
      <c r="J10945" t="s">
        <v>141</v>
      </c>
      <c r="K10945" t="s">
        <v>40915</v>
      </c>
      <c r="L10945" t="s">
        <v>40916</v>
      </c>
      <c r="M10945">
        <v>0.438611111</v>
      </c>
      <c r="N10945">
        <v>0</v>
      </c>
      <c r="O10945">
        <v>0</v>
      </c>
      <c r="P10945">
        <v>44</v>
      </c>
      <c r="Q10945">
        <v>0</v>
      </c>
      <c r="R10945">
        <v>0</v>
      </c>
      <c r="S10945">
        <v>0</v>
      </c>
      <c r="T10945">
        <v>19.298888999999999</v>
      </c>
      <c r="U10945">
        <v>0</v>
      </c>
    </row>
    <row r="10946" spans="1:21" x14ac:dyDescent="0.25">
      <c r="A10946" t="s">
        <v>40917</v>
      </c>
      <c r="B10946">
        <v>1</v>
      </c>
      <c r="C10946" t="s">
        <v>79</v>
      </c>
      <c r="D10946" t="s">
        <v>111</v>
      </c>
      <c r="E10946" t="s">
        <v>40918</v>
      </c>
      <c r="F10946" t="s">
        <v>140</v>
      </c>
      <c r="G10946" t="s">
        <v>72</v>
      </c>
      <c r="H10946" t="s">
        <v>129</v>
      </c>
      <c r="I10946" t="s">
        <v>22</v>
      </c>
      <c r="J10946" t="s">
        <v>141</v>
      </c>
      <c r="K10946" t="s">
        <v>40919</v>
      </c>
      <c r="L10946" t="s">
        <v>40920</v>
      </c>
      <c r="M10946">
        <v>0.332777777</v>
      </c>
      <c r="N10946">
        <v>0</v>
      </c>
      <c r="O10946">
        <v>0</v>
      </c>
      <c r="P10946">
        <v>20</v>
      </c>
      <c r="Q10946">
        <v>578</v>
      </c>
      <c r="R10946">
        <v>0</v>
      </c>
      <c r="S10946">
        <v>0</v>
      </c>
      <c r="T10946">
        <v>6.6555559999999998</v>
      </c>
      <c r="U10946">
        <v>192.34555499999999</v>
      </c>
    </row>
    <row r="10947" spans="1:21" x14ac:dyDescent="0.25">
      <c r="A10947" t="s">
        <v>40921</v>
      </c>
      <c r="B10947">
        <v>1</v>
      </c>
      <c r="C10947" t="s">
        <v>79</v>
      </c>
      <c r="D10947" t="s">
        <v>111</v>
      </c>
      <c r="E10947" t="s">
        <v>40922</v>
      </c>
      <c r="F10947" t="s">
        <v>5012</v>
      </c>
      <c r="G10947" t="s">
        <v>72</v>
      </c>
      <c r="H10947" t="s">
        <v>129</v>
      </c>
      <c r="I10947" t="s">
        <v>22</v>
      </c>
      <c r="J10947" t="s">
        <v>141</v>
      </c>
      <c r="K10947" t="s">
        <v>40923</v>
      </c>
      <c r="L10947" t="s">
        <v>40924</v>
      </c>
      <c r="M10947">
        <v>1.335</v>
      </c>
      <c r="N10947">
        <v>0</v>
      </c>
      <c r="O10947">
        <v>0</v>
      </c>
      <c r="P10947">
        <v>2</v>
      </c>
      <c r="Q10947">
        <v>82</v>
      </c>
      <c r="R10947">
        <v>0</v>
      </c>
      <c r="S10947">
        <v>0</v>
      </c>
      <c r="T10947">
        <v>2.67</v>
      </c>
      <c r="U10947">
        <v>109.47</v>
      </c>
    </row>
    <row r="10948" spans="1:21" x14ac:dyDescent="0.25">
      <c r="A10948" t="s">
        <v>40925</v>
      </c>
      <c r="B10948">
        <v>1</v>
      </c>
      <c r="C10948" t="s">
        <v>79</v>
      </c>
      <c r="D10948" t="s">
        <v>111</v>
      </c>
      <c r="E10948" t="s">
        <v>40922</v>
      </c>
      <c r="F10948" t="s">
        <v>5012</v>
      </c>
      <c r="G10948" t="s">
        <v>72</v>
      </c>
      <c r="H10948" t="s">
        <v>129</v>
      </c>
      <c r="I10948" t="s">
        <v>22</v>
      </c>
      <c r="J10948" t="s">
        <v>141</v>
      </c>
      <c r="K10948" t="s">
        <v>16918</v>
      </c>
      <c r="L10948" t="s">
        <v>40926</v>
      </c>
      <c r="M10948">
        <v>2.727222222</v>
      </c>
      <c r="N10948">
        <v>0</v>
      </c>
      <c r="O10948">
        <v>0</v>
      </c>
      <c r="P10948">
        <v>2</v>
      </c>
      <c r="Q10948">
        <v>82</v>
      </c>
      <c r="R10948">
        <v>0</v>
      </c>
      <c r="S10948">
        <v>0</v>
      </c>
      <c r="T10948">
        <v>5.4544439999999996</v>
      </c>
      <c r="U10948">
        <v>223.63222200000001</v>
      </c>
    </row>
    <row r="10949" spans="1:21" x14ac:dyDescent="0.25">
      <c r="A10949" t="s">
        <v>40927</v>
      </c>
      <c r="B10949">
        <v>1</v>
      </c>
      <c r="C10949" t="s">
        <v>78</v>
      </c>
      <c r="D10949" t="s">
        <v>95</v>
      </c>
      <c r="E10949" t="s">
        <v>40928</v>
      </c>
      <c r="F10949" t="s">
        <v>5417</v>
      </c>
      <c r="G10949" t="s">
        <v>71</v>
      </c>
      <c r="H10949" t="s">
        <v>129</v>
      </c>
      <c r="I10949" t="s">
        <v>22</v>
      </c>
      <c r="J10949" t="s">
        <v>141</v>
      </c>
      <c r="K10949" t="s">
        <v>40929</v>
      </c>
      <c r="L10949" t="s">
        <v>40930</v>
      </c>
      <c r="M10949">
        <v>1.683333333</v>
      </c>
      <c r="N10949">
        <v>0</v>
      </c>
      <c r="O10949">
        <v>3</v>
      </c>
      <c r="P10949">
        <v>0</v>
      </c>
      <c r="Q10949">
        <v>0</v>
      </c>
      <c r="R10949">
        <v>0</v>
      </c>
      <c r="S10949">
        <v>5.05</v>
      </c>
      <c r="T10949">
        <v>0</v>
      </c>
      <c r="U10949">
        <v>0</v>
      </c>
    </row>
    <row r="10950" spans="1:21" x14ac:dyDescent="0.25">
      <c r="A10950" t="s">
        <v>40931</v>
      </c>
      <c r="B10950">
        <v>1</v>
      </c>
      <c r="C10950" t="s">
        <v>78</v>
      </c>
      <c r="D10950" t="s">
        <v>87</v>
      </c>
      <c r="E10950" t="s">
        <v>40932</v>
      </c>
      <c r="F10950" t="s">
        <v>5012</v>
      </c>
      <c r="G10950" t="s">
        <v>72</v>
      </c>
      <c r="H10950" t="s">
        <v>129</v>
      </c>
      <c r="I10950" t="s">
        <v>22</v>
      </c>
      <c r="J10950" t="s">
        <v>141</v>
      </c>
      <c r="K10950" t="s">
        <v>40933</v>
      </c>
      <c r="L10950" t="s">
        <v>40934</v>
      </c>
      <c r="M10950">
        <v>2.895277777</v>
      </c>
      <c r="N10950">
        <v>0</v>
      </c>
      <c r="O10950">
        <v>8</v>
      </c>
      <c r="P10950">
        <v>1</v>
      </c>
      <c r="Q10950">
        <v>282</v>
      </c>
      <c r="R10950">
        <v>0</v>
      </c>
      <c r="S10950">
        <v>23.162222</v>
      </c>
      <c r="T10950">
        <v>2.8952779999999998</v>
      </c>
      <c r="U10950">
        <v>816.46833300000003</v>
      </c>
    </row>
    <row r="10951" spans="1:21" x14ac:dyDescent="0.25">
      <c r="A10951" t="s">
        <v>40935</v>
      </c>
      <c r="B10951">
        <v>1</v>
      </c>
      <c r="C10951" t="s">
        <v>78</v>
      </c>
      <c r="D10951" t="s">
        <v>96</v>
      </c>
      <c r="E10951" t="s">
        <v>40936</v>
      </c>
      <c r="F10951" t="s">
        <v>4991</v>
      </c>
      <c r="G10951" t="s">
        <v>71</v>
      </c>
      <c r="H10951" t="s">
        <v>129</v>
      </c>
      <c r="I10951" t="s">
        <v>22</v>
      </c>
      <c r="J10951" t="s">
        <v>141</v>
      </c>
      <c r="K10951" t="s">
        <v>12131</v>
      </c>
      <c r="L10951" t="s">
        <v>40937</v>
      </c>
      <c r="M10951">
        <v>2.346944444</v>
      </c>
      <c r="N10951">
        <v>0</v>
      </c>
      <c r="O10951">
        <v>1</v>
      </c>
      <c r="P10951">
        <v>0</v>
      </c>
      <c r="Q10951">
        <v>0</v>
      </c>
      <c r="R10951">
        <v>0</v>
      </c>
      <c r="S10951">
        <v>2.3469440000000001</v>
      </c>
      <c r="T10951">
        <v>0</v>
      </c>
      <c r="U10951">
        <v>0</v>
      </c>
    </row>
    <row r="10952" spans="1:21" x14ac:dyDescent="0.25">
      <c r="A10952" t="s">
        <v>40938</v>
      </c>
      <c r="B10952">
        <v>1</v>
      </c>
      <c r="C10952" t="s">
        <v>78</v>
      </c>
      <c r="D10952" t="s">
        <v>102</v>
      </c>
      <c r="E10952" t="s">
        <v>40939</v>
      </c>
      <c r="F10952" t="s">
        <v>128</v>
      </c>
      <c r="G10952" t="s">
        <v>72</v>
      </c>
      <c r="H10952" t="s">
        <v>129</v>
      </c>
      <c r="I10952" t="s">
        <v>22</v>
      </c>
      <c r="J10952" t="s">
        <v>130</v>
      </c>
      <c r="K10952" t="s">
        <v>40940</v>
      </c>
      <c r="L10952" t="s">
        <v>40941</v>
      </c>
      <c r="M10952">
        <v>1.514713888</v>
      </c>
      <c r="N10952">
        <v>23</v>
      </c>
      <c r="O10952">
        <v>0</v>
      </c>
      <c r="P10952">
        <v>0</v>
      </c>
      <c r="Q10952">
        <v>0</v>
      </c>
      <c r="R10952">
        <v>34.838419000000002</v>
      </c>
      <c r="S10952">
        <v>0</v>
      </c>
      <c r="T10952">
        <v>0</v>
      </c>
      <c r="U10952">
        <v>0</v>
      </c>
    </row>
    <row r="10953" spans="1:21" x14ac:dyDescent="0.25">
      <c r="A10953" t="s">
        <v>40942</v>
      </c>
      <c r="B10953">
        <v>1</v>
      </c>
      <c r="C10953" t="s">
        <v>78</v>
      </c>
      <c r="D10953" t="s">
        <v>93</v>
      </c>
      <c r="E10953" t="s">
        <v>40943</v>
      </c>
      <c r="F10953" t="s">
        <v>5748</v>
      </c>
      <c r="G10953" t="s">
        <v>71</v>
      </c>
      <c r="H10953" t="s">
        <v>129</v>
      </c>
      <c r="I10953" t="s">
        <v>22</v>
      </c>
      <c r="J10953" t="s">
        <v>141</v>
      </c>
      <c r="K10953" t="s">
        <v>40944</v>
      </c>
      <c r="L10953" t="s">
        <v>40945</v>
      </c>
      <c r="M10953">
        <v>0.23</v>
      </c>
      <c r="N10953">
        <v>0</v>
      </c>
      <c r="O10953">
        <v>29</v>
      </c>
      <c r="P10953">
        <v>0</v>
      </c>
      <c r="Q10953">
        <v>0</v>
      </c>
      <c r="R10953">
        <v>0</v>
      </c>
      <c r="S10953">
        <v>6.67</v>
      </c>
      <c r="T10953">
        <v>0</v>
      </c>
      <c r="U10953">
        <v>0</v>
      </c>
    </row>
    <row r="10954" spans="1:21" x14ac:dyDescent="0.25">
      <c r="A10954" t="s">
        <v>40946</v>
      </c>
      <c r="B10954">
        <v>1</v>
      </c>
      <c r="C10954" t="s">
        <v>78</v>
      </c>
      <c r="D10954" t="s">
        <v>102</v>
      </c>
      <c r="E10954" t="s">
        <v>40947</v>
      </c>
      <c r="F10954" t="s">
        <v>4986</v>
      </c>
      <c r="G10954" t="s">
        <v>71</v>
      </c>
      <c r="H10954" t="s">
        <v>129</v>
      </c>
      <c r="I10954" t="s">
        <v>22</v>
      </c>
      <c r="J10954" t="s">
        <v>141</v>
      </c>
      <c r="K10954" t="s">
        <v>40948</v>
      </c>
      <c r="L10954" t="s">
        <v>40949</v>
      </c>
      <c r="M10954">
        <v>1.497777777</v>
      </c>
      <c r="N10954">
        <v>0</v>
      </c>
      <c r="O10954">
        <v>11</v>
      </c>
      <c r="P10954">
        <v>0</v>
      </c>
      <c r="Q10954">
        <v>0</v>
      </c>
      <c r="R10954">
        <v>0</v>
      </c>
      <c r="S10954">
        <v>16.475556000000001</v>
      </c>
      <c r="T10954">
        <v>0</v>
      </c>
      <c r="U10954">
        <v>0</v>
      </c>
    </row>
    <row r="10955" spans="1:21" x14ac:dyDescent="0.25">
      <c r="A10955" t="s">
        <v>40950</v>
      </c>
      <c r="B10955">
        <v>1</v>
      </c>
      <c r="C10955" t="s">
        <v>78</v>
      </c>
      <c r="D10955" t="s">
        <v>97</v>
      </c>
      <c r="E10955" t="s">
        <v>40951</v>
      </c>
      <c r="F10955" t="s">
        <v>4991</v>
      </c>
      <c r="G10955" t="s">
        <v>71</v>
      </c>
      <c r="H10955" t="s">
        <v>129</v>
      </c>
      <c r="I10955" t="s">
        <v>22</v>
      </c>
      <c r="J10955" t="s">
        <v>141</v>
      </c>
      <c r="K10955" t="s">
        <v>40952</v>
      </c>
      <c r="L10955" t="s">
        <v>40953</v>
      </c>
      <c r="M10955">
        <v>9.233055555</v>
      </c>
      <c r="N10955">
        <v>0</v>
      </c>
      <c r="O10955">
        <v>1</v>
      </c>
      <c r="P10955">
        <v>0</v>
      </c>
      <c r="Q10955">
        <v>0</v>
      </c>
      <c r="R10955">
        <v>0</v>
      </c>
      <c r="S10955">
        <v>9.2330559999999995</v>
      </c>
      <c r="T10955">
        <v>0</v>
      </c>
      <c r="U10955">
        <v>0</v>
      </c>
    </row>
    <row r="10956" spans="1:21" x14ac:dyDescent="0.25">
      <c r="A10956" t="s">
        <v>40954</v>
      </c>
      <c r="B10956">
        <v>1</v>
      </c>
      <c r="C10956" t="s">
        <v>78</v>
      </c>
      <c r="D10956" t="s">
        <v>100</v>
      </c>
      <c r="E10956" t="s">
        <v>40955</v>
      </c>
      <c r="F10956" t="s">
        <v>5012</v>
      </c>
      <c r="G10956" t="s">
        <v>72</v>
      </c>
      <c r="H10956" t="s">
        <v>129</v>
      </c>
      <c r="I10956" t="s">
        <v>22</v>
      </c>
      <c r="J10956" t="s">
        <v>141</v>
      </c>
      <c r="K10956" t="s">
        <v>40956</v>
      </c>
      <c r="L10956" t="s">
        <v>40957</v>
      </c>
      <c r="M10956">
        <v>1.8233333329999999</v>
      </c>
      <c r="N10956">
        <v>0</v>
      </c>
      <c r="O10956">
        <v>19</v>
      </c>
      <c r="P10956">
        <v>0</v>
      </c>
      <c r="Q10956">
        <v>2</v>
      </c>
      <c r="R10956">
        <v>0</v>
      </c>
      <c r="S10956">
        <v>34.643332999999998</v>
      </c>
      <c r="T10956">
        <v>0</v>
      </c>
      <c r="U10956">
        <v>3.6466669999999999</v>
      </c>
    </row>
    <row r="10957" spans="1:21" x14ac:dyDescent="0.25">
      <c r="A10957" t="s">
        <v>40958</v>
      </c>
      <c r="B10957">
        <v>1</v>
      </c>
      <c r="C10957" t="s">
        <v>78</v>
      </c>
      <c r="D10957" t="s">
        <v>100</v>
      </c>
      <c r="E10957" t="s">
        <v>4567</v>
      </c>
      <c r="F10957" t="s">
        <v>140</v>
      </c>
      <c r="G10957" t="s">
        <v>72</v>
      </c>
      <c r="H10957" t="s">
        <v>129</v>
      </c>
      <c r="I10957" t="s">
        <v>22</v>
      </c>
      <c r="J10957" t="s">
        <v>141</v>
      </c>
      <c r="K10957" t="s">
        <v>40959</v>
      </c>
      <c r="L10957" t="s">
        <v>40960</v>
      </c>
      <c r="M10957">
        <v>6.2222222000000001E-2</v>
      </c>
      <c r="N10957">
        <v>0</v>
      </c>
      <c r="O10957">
        <v>1264</v>
      </c>
      <c r="P10957">
        <v>41</v>
      </c>
      <c r="Q10957">
        <v>127</v>
      </c>
      <c r="R10957">
        <v>0</v>
      </c>
      <c r="S10957">
        <v>78.648888999999997</v>
      </c>
      <c r="T10957">
        <v>2.5511110000000001</v>
      </c>
      <c r="U10957">
        <v>7.9022220000000001</v>
      </c>
    </row>
    <row r="10958" spans="1:21" x14ac:dyDescent="0.25">
      <c r="A10958" t="s">
        <v>40961</v>
      </c>
      <c r="B10958">
        <v>1</v>
      </c>
      <c r="C10958" t="s">
        <v>78</v>
      </c>
      <c r="D10958" t="s">
        <v>100</v>
      </c>
      <c r="E10958" t="s">
        <v>40962</v>
      </c>
      <c r="F10958" t="s">
        <v>4986</v>
      </c>
      <c r="G10958" t="s">
        <v>71</v>
      </c>
      <c r="H10958" t="s">
        <v>129</v>
      </c>
      <c r="I10958" t="s">
        <v>22</v>
      </c>
      <c r="J10958" t="s">
        <v>141</v>
      </c>
      <c r="K10958" t="s">
        <v>40963</v>
      </c>
      <c r="L10958" t="s">
        <v>40964</v>
      </c>
      <c r="M10958">
        <v>1.038888888</v>
      </c>
      <c r="N10958">
        <v>0</v>
      </c>
      <c r="O10958">
        <v>84</v>
      </c>
      <c r="P10958">
        <v>0</v>
      </c>
      <c r="Q10958">
        <v>0</v>
      </c>
      <c r="R10958">
        <v>0</v>
      </c>
      <c r="S10958">
        <v>87.266666999999998</v>
      </c>
      <c r="T10958">
        <v>0</v>
      </c>
      <c r="U10958">
        <v>0</v>
      </c>
    </row>
    <row r="10959" spans="1:21" x14ac:dyDescent="0.25">
      <c r="A10959" t="s">
        <v>40965</v>
      </c>
      <c r="B10959">
        <v>1</v>
      </c>
      <c r="C10959" t="s">
        <v>78</v>
      </c>
      <c r="D10959" t="s">
        <v>100</v>
      </c>
      <c r="E10959" t="s">
        <v>40966</v>
      </c>
      <c r="F10959" t="s">
        <v>4991</v>
      </c>
      <c r="G10959" t="s">
        <v>71</v>
      </c>
      <c r="H10959" t="s">
        <v>129</v>
      </c>
      <c r="I10959" t="s">
        <v>22</v>
      </c>
      <c r="J10959" t="s">
        <v>141</v>
      </c>
      <c r="K10959" t="s">
        <v>40967</v>
      </c>
      <c r="L10959" t="s">
        <v>40968</v>
      </c>
      <c r="M10959">
        <v>0.889444444</v>
      </c>
      <c r="N10959">
        <v>0</v>
      </c>
      <c r="O10959">
        <v>1</v>
      </c>
      <c r="P10959">
        <v>0</v>
      </c>
      <c r="Q10959">
        <v>0</v>
      </c>
      <c r="R10959">
        <v>0</v>
      </c>
      <c r="S10959">
        <v>0.88944400000000001</v>
      </c>
      <c r="T10959">
        <v>0</v>
      </c>
      <c r="U10959">
        <v>0</v>
      </c>
    </row>
    <row r="10960" spans="1:21" x14ac:dyDescent="0.25">
      <c r="A10960" t="s">
        <v>40969</v>
      </c>
      <c r="B10960">
        <v>1</v>
      </c>
      <c r="C10960" t="s">
        <v>78</v>
      </c>
      <c r="D10960" t="s">
        <v>100</v>
      </c>
      <c r="E10960" t="s">
        <v>40970</v>
      </c>
      <c r="F10960" t="s">
        <v>128</v>
      </c>
      <c r="G10960" t="s">
        <v>72</v>
      </c>
      <c r="H10960" t="s">
        <v>129</v>
      </c>
      <c r="I10960" t="s">
        <v>22</v>
      </c>
      <c r="J10960" t="s">
        <v>130</v>
      </c>
      <c r="K10960" t="s">
        <v>40971</v>
      </c>
      <c r="L10960" t="s">
        <v>40972</v>
      </c>
      <c r="M10960">
        <v>1.659444444</v>
      </c>
      <c r="N10960">
        <v>0</v>
      </c>
      <c r="O10960">
        <v>1264</v>
      </c>
      <c r="P10960">
        <v>41</v>
      </c>
      <c r="Q10960">
        <v>127</v>
      </c>
      <c r="R10960">
        <v>0</v>
      </c>
      <c r="S10960">
        <v>2097.537777</v>
      </c>
      <c r="T10960">
        <v>68.037222</v>
      </c>
      <c r="U10960">
        <v>210.74944400000001</v>
      </c>
    </row>
    <row r="10961" spans="1:21" x14ac:dyDescent="0.25">
      <c r="A10961" t="s">
        <v>40973</v>
      </c>
      <c r="B10961">
        <v>1</v>
      </c>
      <c r="C10961" t="s">
        <v>78</v>
      </c>
      <c r="D10961" t="s">
        <v>100</v>
      </c>
      <c r="E10961" t="s">
        <v>40974</v>
      </c>
      <c r="F10961" t="s">
        <v>4986</v>
      </c>
      <c r="G10961" t="s">
        <v>71</v>
      </c>
      <c r="H10961" t="s">
        <v>129</v>
      </c>
      <c r="I10961" t="s">
        <v>22</v>
      </c>
      <c r="J10961" t="s">
        <v>141</v>
      </c>
      <c r="K10961" t="s">
        <v>40975</v>
      </c>
      <c r="L10961" t="s">
        <v>40976</v>
      </c>
      <c r="M10961">
        <v>0.84194444400000001</v>
      </c>
      <c r="N10961">
        <v>0</v>
      </c>
      <c r="O10961">
        <v>8</v>
      </c>
      <c r="P10961">
        <v>0</v>
      </c>
      <c r="Q10961">
        <v>3</v>
      </c>
      <c r="R10961">
        <v>0</v>
      </c>
      <c r="S10961">
        <v>6.7355559999999999</v>
      </c>
      <c r="T10961">
        <v>0</v>
      </c>
      <c r="U10961">
        <v>2.525833</v>
      </c>
    </row>
    <row r="10962" spans="1:21" x14ac:dyDescent="0.25">
      <c r="A10962" t="s">
        <v>40977</v>
      </c>
      <c r="B10962">
        <v>1</v>
      </c>
      <c r="C10962" t="s">
        <v>78</v>
      </c>
      <c r="D10962" t="s">
        <v>100</v>
      </c>
      <c r="E10962" t="s">
        <v>4567</v>
      </c>
      <c r="F10962" t="s">
        <v>140</v>
      </c>
      <c r="G10962" t="s">
        <v>72</v>
      </c>
      <c r="H10962" t="s">
        <v>129</v>
      </c>
      <c r="I10962" t="s">
        <v>22</v>
      </c>
      <c r="J10962" t="s">
        <v>141</v>
      </c>
      <c r="K10962" t="s">
        <v>40978</v>
      </c>
      <c r="L10962" t="s">
        <v>40979</v>
      </c>
      <c r="M10962">
        <v>2.721944444</v>
      </c>
      <c r="N10962">
        <v>0</v>
      </c>
      <c r="O10962">
        <v>132</v>
      </c>
      <c r="P10962">
        <v>1</v>
      </c>
      <c r="Q10962">
        <v>1</v>
      </c>
      <c r="R10962">
        <v>0</v>
      </c>
      <c r="S10962">
        <v>359.29666700000001</v>
      </c>
      <c r="T10962">
        <v>2.7219440000000001</v>
      </c>
      <c r="U10962">
        <v>2.7219440000000001</v>
      </c>
    </row>
    <row r="10963" spans="1:21" x14ac:dyDescent="0.25">
      <c r="A10963" t="s">
        <v>40980</v>
      </c>
      <c r="B10963">
        <v>1</v>
      </c>
      <c r="C10963" t="s">
        <v>78</v>
      </c>
      <c r="D10963" t="s">
        <v>100</v>
      </c>
      <c r="E10963" t="s">
        <v>4567</v>
      </c>
      <c r="F10963" t="s">
        <v>5012</v>
      </c>
      <c r="G10963" t="s">
        <v>72</v>
      </c>
      <c r="H10963" t="s">
        <v>129</v>
      </c>
      <c r="I10963" t="s">
        <v>22</v>
      </c>
      <c r="J10963" t="s">
        <v>141</v>
      </c>
      <c r="K10963" t="s">
        <v>40981</v>
      </c>
      <c r="L10963" t="s">
        <v>40982</v>
      </c>
      <c r="M10963">
        <v>0.42138888800000002</v>
      </c>
      <c r="N10963">
        <v>0</v>
      </c>
      <c r="O10963">
        <v>1264</v>
      </c>
      <c r="P10963">
        <v>41</v>
      </c>
      <c r="Q10963">
        <v>127</v>
      </c>
      <c r="R10963">
        <v>0</v>
      </c>
      <c r="S10963">
        <v>532.63555399999996</v>
      </c>
      <c r="T10963">
        <v>17.276944</v>
      </c>
      <c r="U10963">
        <v>53.516388999999997</v>
      </c>
    </row>
    <row r="10964" spans="1:21" x14ac:dyDescent="0.25">
      <c r="A10964" t="s">
        <v>40983</v>
      </c>
      <c r="B10964">
        <v>1</v>
      </c>
      <c r="C10964" t="s">
        <v>78</v>
      </c>
      <c r="D10964" t="s">
        <v>100</v>
      </c>
      <c r="E10964" t="s">
        <v>40984</v>
      </c>
      <c r="F10964" t="s">
        <v>5012</v>
      </c>
      <c r="G10964" t="s">
        <v>72</v>
      </c>
      <c r="H10964" t="s">
        <v>129</v>
      </c>
      <c r="I10964" t="s">
        <v>22</v>
      </c>
      <c r="J10964" t="s">
        <v>141</v>
      </c>
      <c r="K10964" t="s">
        <v>40985</v>
      </c>
      <c r="L10964" t="s">
        <v>40986</v>
      </c>
      <c r="M10964">
        <v>0.61277777700000002</v>
      </c>
      <c r="N10964">
        <v>0</v>
      </c>
      <c r="O10964">
        <v>78</v>
      </c>
      <c r="P10964">
        <v>1</v>
      </c>
      <c r="Q10964">
        <v>5</v>
      </c>
      <c r="R10964">
        <v>0</v>
      </c>
      <c r="S10964">
        <v>47.796666999999999</v>
      </c>
      <c r="T10964">
        <v>0.61277800000000004</v>
      </c>
      <c r="U10964">
        <v>3.0638890000000001</v>
      </c>
    </row>
    <row r="10965" spans="1:21" x14ac:dyDescent="0.25">
      <c r="A10965" t="s">
        <v>40987</v>
      </c>
      <c r="B10965">
        <v>1</v>
      </c>
      <c r="C10965" t="s">
        <v>78</v>
      </c>
      <c r="D10965" t="s">
        <v>100</v>
      </c>
      <c r="E10965" t="s">
        <v>40988</v>
      </c>
      <c r="F10965" t="s">
        <v>5417</v>
      </c>
      <c r="G10965" t="s">
        <v>71</v>
      </c>
      <c r="H10965" t="s">
        <v>129</v>
      </c>
      <c r="I10965" t="s">
        <v>22</v>
      </c>
      <c r="J10965" t="s">
        <v>141</v>
      </c>
      <c r="K10965" t="s">
        <v>40989</v>
      </c>
      <c r="L10965" t="s">
        <v>40990</v>
      </c>
      <c r="M10965">
        <v>1.1755555550000001</v>
      </c>
      <c r="N10965">
        <v>0</v>
      </c>
      <c r="O10965">
        <v>1</v>
      </c>
      <c r="P10965">
        <v>0</v>
      </c>
      <c r="Q10965">
        <v>0</v>
      </c>
      <c r="R10965">
        <v>0</v>
      </c>
      <c r="S10965">
        <v>1.175556</v>
      </c>
      <c r="T10965">
        <v>0</v>
      </c>
      <c r="U10965">
        <v>0</v>
      </c>
    </row>
    <row r="10966" spans="1:21" x14ac:dyDescent="0.25">
      <c r="A10966" t="s">
        <v>40991</v>
      </c>
      <c r="B10966">
        <v>1</v>
      </c>
      <c r="C10966" t="s">
        <v>78</v>
      </c>
      <c r="D10966" t="s">
        <v>100</v>
      </c>
      <c r="E10966" t="s">
        <v>40992</v>
      </c>
      <c r="F10966" t="s">
        <v>4986</v>
      </c>
      <c r="G10966" t="s">
        <v>71</v>
      </c>
      <c r="H10966" t="s">
        <v>129</v>
      </c>
      <c r="I10966" t="s">
        <v>22</v>
      </c>
      <c r="J10966" t="s">
        <v>141</v>
      </c>
      <c r="K10966" t="s">
        <v>40993</v>
      </c>
      <c r="L10966" t="s">
        <v>40994</v>
      </c>
      <c r="M10966">
        <v>1.983333333</v>
      </c>
      <c r="N10966">
        <v>0</v>
      </c>
      <c r="O10966">
        <v>0</v>
      </c>
      <c r="P10966">
        <v>0</v>
      </c>
      <c r="Q10966">
        <v>7</v>
      </c>
      <c r="R10966">
        <v>0</v>
      </c>
      <c r="S10966">
        <v>0</v>
      </c>
      <c r="T10966">
        <v>0</v>
      </c>
      <c r="U10966">
        <v>13.883333</v>
      </c>
    </row>
    <row r="10967" spans="1:21" x14ac:dyDescent="0.25">
      <c r="A10967" t="s">
        <v>40995</v>
      </c>
      <c r="B10967">
        <v>1</v>
      </c>
      <c r="C10967" t="s">
        <v>78</v>
      </c>
      <c r="D10967" t="s">
        <v>100</v>
      </c>
      <c r="E10967" t="s">
        <v>4567</v>
      </c>
      <c r="F10967" t="s">
        <v>140</v>
      </c>
      <c r="G10967" t="s">
        <v>72</v>
      </c>
      <c r="H10967" t="s">
        <v>129</v>
      </c>
      <c r="I10967" t="s">
        <v>22</v>
      </c>
      <c r="J10967" t="s">
        <v>141</v>
      </c>
      <c r="K10967" t="s">
        <v>40996</v>
      </c>
      <c r="L10967" t="s">
        <v>40997</v>
      </c>
      <c r="M10967">
        <v>0.24555555500000001</v>
      </c>
      <c r="N10967">
        <v>0</v>
      </c>
      <c r="O10967">
        <v>1264</v>
      </c>
      <c r="P10967">
        <v>41</v>
      </c>
      <c r="Q10967">
        <v>127</v>
      </c>
      <c r="R10967">
        <v>0</v>
      </c>
      <c r="S10967">
        <v>310.38222200000001</v>
      </c>
      <c r="T10967">
        <v>10.067778000000001</v>
      </c>
      <c r="U10967">
        <v>31.185555000000001</v>
      </c>
    </row>
    <row r="10968" spans="1:21" x14ac:dyDescent="0.25">
      <c r="A10968" t="s">
        <v>40998</v>
      </c>
      <c r="B10968">
        <v>1</v>
      </c>
      <c r="C10968" t="s">
        <v>78</v>
      </c>
      <c r="D10968" t="s">
        <v>100</v>
      </c>
      <c r="E10968" t="s">
        <v>40999</v>
      </c>
      <c r="F10968" t="s">
        <v>140</v>
      </c>
      <c r="G10968" t="s">
        <v>72</v>
      </c>
      <c r="H10968" t="s">
        <v>168</v>
      </c>
      <c r="I10968" t="s">
        <v>22</v>
      </c>
      <c r="J10968" t="s">
        <v>141</v>
      </c>
      <c r="K10968" t="s">
        <v>41000</v>
      </c>
      <c r="L10968" t="s">
        <v>41001</v>
      </c>
      <c r="M10968">
        <v>5.5555550000000002E-3</v>
      </c>
      <c r="N10968">
        <v>0</v>
      </c>
      <c r="O10968">
        <v>0</v>
      </c>
      <c r="P10968">
        <v>2</v>
      </c>
      <c r="Q10968">
        <v>0</v>
      </c>
      <c r="R10968">
        <v>0</v>
      </c>
      <c r="S10968">
        <v>0</v>
      </c>
      <c r="T10968">
        <v>1.1110999999999999E-2</v>
      </c>
      <c r="U10968">
        <v>0</v>
      </c>
    </row>
    <row r="10969" spans="1:21" x14ac:dyDescent="0.25">
      <c r="A10969" t="s">
        <v>41002</v>
      </c>
      <c r="B10969">
        <v>1</v>
      </c>
      <c r="C10969" t="s">
        <v>78</v>
      </c>
      <c r="D10969" t="s">
        <v>100</v>
      </c>
      <c r="E10969" t="s">
        <v>41003</v>
      </c>
      <c r="F10969" t="s">
        <v>5012</v>
      </c>
      <c r="G10969" t="s">
        <v>72</v>
      </c>
      <c r="H10969" t="s">
        <v>129</v>
      </c>
      <c r="I10969" t="s">
        <v>22</v>
      </c>
      <c r="J10969" t="s">
        <v>141</v>
      </c>
      <c r="K10969" t="s">
        <v>41004</v>
      </c>
      <c r="L10969" t="s">
        <v>41005</v>
      </c>
      <c r="M10969">
        <v>0.338888888</v>
      </c>
      <c r="N10969">
        <v>0</v>
      </c>
      <c r="O10969">
        <v>17</v>
      </c>
      <c r="P10969">
        <v>1</v>
      </c>
      <c r="Q10969">
        <v>2</v>
      </c>
      <c r="R10969">
        <v>0</v>
      </c>
      <c r="S10969">
        <v>5.7611109999999996</v>
      </c>
      <c r="T10969">
        <v>0.338889</v>
      </c>
      <c r="U10969">
        <v>0.67777799999999999</v>
      </c>
    </row>
    <row r="10970" spans="1:21" x14ac:dyDescent="0.25">
      <c r="A10970" t="s">
        <v>41006</v>
      </c>
      <c r="B10970">
        <v>1</v>
      </c>
      <c r="C10970" t="s">
        <v>78</v>
      </c>
      <c r="D10970" t="s">
        <v>100</v>
      </c>
      <c r="E10970" t="s">
        <v>41007</v>
      </c>
      <c r="F10970" t="s">
        <v>140</v>
      </c>
      <c r="G10970" t="s">
        <v>72</v>
      </c>
      <c r="H10970" t="s">
        <v>129</v>
      </c>
      <c r="I10970" t="s">
        <v>22</v>
      </c>
      <c r="J10970" t="s">
        <v>141</v>
      </c>
      <c r="K10970" t="s">
        <v>41008</v>
      </c>
      <c r="L10970" t="s">
        <v>41009</v>
      </c>
      <c r="M10970">
        <v>0.92222222200000004</v>
      </c>
      <c r="N10970">
        <v>0</v>
      </c>
      <c r="O10970">
        <v>56</v>
      </c>
      <c r="P10970">
        <v>2</v>
      </c>
      <c r="Q10970">
        <v>7</v>
      </c>
      <c r="R10970">
        <v>0</v>
      </c>
      <c r="S10970">
        <v>51.644444</v>
      </c>
      <c r="T10970">
        <v>1.844444</v>
      </c>
      <c r="U10970">
        <v>6.4555559999999996</v>
      </c>
    </row>
    <row r="10971" spans="1:21" x14ac:dyDescent="0.25">
      <c r="A10971" t="s">
        <v>41010</v>
      </c>
      <c r="B10971">
        <v>1</v>
      </c>
      <c r="C10971" t="s">
        <v>78</v>
      </c>
      <c r="D10971" t="s">
        <v>100</v>
      </c>
      <c r="E10971" t="s">
        <v>40955</v>
      </c>
      <c r="F10971" t="s">
        <v>5012</v>
      </c>
      <c r="G10971" t="s">
        <v>72</v>
      </c>
      <c r="H10971" t="s">
        <v>129</v>
      </c>
      <c r="I10971" t="s">
        <v>22</v>
      </c>
      <c r="J10971" t="s">
        <v>141</v>
      </c>
      <c r="K10971" t="s">
        <v>41011</v>
      </c>
      <c r="L10971" t="s">
        <v>41012</v>
      </c>
      <c r="M10971">
        <v>0.88611111099999995</v>
      </c>
      <c r="N10971">
        <v>0</v>
      </c>
      <c r="O10971">
        <v>19</v>
      </c>
      <c r="P10971">
        <v>0</v>
      </c>
      <c r="Q10971">
        <v>2</v>
      </c>
      <c r="R10971">
        <v>0</v>
      </c>
      <c r="S10971">
        <v>16.836110999999999</v>
      </c>
      <c r="T10971">
        <v>0</v>
      </c>
      <c r="U10971">
        <v>1.772222</v>
      </c>
    </row>
    <row r="10972" spans="1:21" x14ac:dyDescent="0.25">
      <c r="A10972" t="s">
        <v>41013</v>
      </c>
      <c r="B10972">
        <v>1</v>
      </c>
      <c r="C10972" t="s">
        <v>78</v>
      </c>
      <c r="D10972" t="s">
        <v>100</v>
      </c>
      <c r="E10972" t="s">
        <v>41014</v>
      </c>
      <c r="F10972" t="s">
        <v>140</v>
      </c>
      <c r="G10972" t="s">
        <v>72</v>
      </c>
      <c r="H10972" t="s">
        <v>168</v>
      </c>
      <c r="I10972" t="s">
        <v>22</v>
      </c>
      <c r="J10972" t="s">
        <v>141</v>
      </c>
      <c r="K10972" t="s">
        <v>41015</v>
      </c>
      <c r="L10972" t="s">
        <v>41016</v>
      </c>
      <c r="M10972">
        <v>1.8611111E-2</v>
      </c>
      <c r="N10972">
        <v>1</v>
      </c>
      <c r="O10972">
        <v>127</v>
      </c>
      <c r="P10972">
        <v>0</v>
      </c>
      <c r="Q10972">
        <v>0</v>
      </c>
      <c r="R10972">
        <v>1.8610999999999999E-2</v>
      </c>
      <c r="S10972">
        <v>2.3636110000000001</v>
      </c>
      <c r="T10972">
        <v>0</v>
      </c>
      <c r="U10972">
        <v>0</v>
      </c>
    </row>
    <row r="10973" spans="1:21" x14ac:dyDescent="0.25">
      <c r="A10973" t="s">
        <v>41017</v>
      </c>
      <c r="B10973">
        <v>1</v>
      </c>
      <c r="C10973" t="s">
        <v>78</v>
      </c>
      <c r="D10973" t="s">
        <v>100</v>
      </c>
      <c r="E10973" t="s">
        <v>41018</v>
      </c>
      <c r="F10973" t="s">
        <v>4986</v>
      </c>
      <c r="G10973" t="s">
        <v>71</v>
      </c>
      <c r="H10973" t="s">
        <v>129</v>
      </c>
      <c r="I10973" t="s">
        <v>22</v>
      </c>
      <c r="J10973" t="s">
        <v>141</v>
      </c>
      <c r="K10973" t="s">
        <v>41019</v>
      </c>
      <c r="L10973" t="s">
        <v>41020</v>
      </c>
      <c r="M10973">
        <v>1.236388888</v>
      </c>
      <c r="N10973">
        <v>0</v>
      </c>
      <c r="O10973">
        <v>17</v>
      </c>
      <c r="P10973">
        <v>0</v>
      </c>
      <c r="Q10973">
        <v>0</v>
      </c>
      <c r="R10973">
        <v>0</v>
      </c>
      <c r="S10973">
        <v>21.018611</v>
      </c>
      <c r="T10973">
        <v>0</v>
      </c>
      <c r="U10973">
        <v>0</v>
      </c>
    </row>
    <row r="10974" spans="1:21" x14ac:dyDescent="0.25">
      <c r="A10974" t="s">
        <v>41021</v>
      </c>
      <c r="B10974">
        <v>1</v>
      </c>
      <c r="C10974" t="s">
        <v>78</v>
      </c>
      <c r="D10974" t="s">
        <v>100</v>
      </c>
      <c r="E10974" t="s">
        <v>40974</v>
      </c>
      <c r="F10974" t="s">
        <v>4986</v>
      </c>
      <c r="G10974" t="s">
        <v>71</v>
      </c>
      <c r="H10974" t="s">
        <v>129</v>
      </c>
      <c r="I10974" t="s">
        <v>22</v>
      </c>
      <c r="J10974" t="s">
        <v>141</v>
      </c>
      <c r="K10974" t="s">
        <v>41022</v>
      </c>
      <c r="L10974" t="s">
        <v>41023</v>
      </c>
      <c r="M10974">
        <v>1.310277777</v>
      </c>
      <c r="N10974">
        <v>0</v>
      </c>
      <c r="O10974">
        <v>8</v>
      </c>
      <c r="P10974">
        <v>0</v>
      </c>
      <c r="Q10974">
        <v>3</v>
      </c>
      <c r="R10974">
        <v>0</v>
      </c>
      <c r="S10974">
        <v>10.482222</v>
      </c>
      <c r="T10974">
        <v>0</v>
      </c>
      <c r="U10974">
        <v>3.9308329999999998</v>
      </c>
    </row>
    <row r="10975" spans="1:21" x14ac:dyDescent="0.25">
      <c r="A10975" t="s">
        <v>41024</v>
      </c>
      <c r="B10975">
        <v>1</v>
      </c>
      <c r="C10975" t="s">
        <v>78</v>
      </c>
      <c r="D10975" t="s">
        <v>100</v>
      </c>
      <c r="E10975" t="s">
        <v>41025</v>
      </c>
      <c r="F10975" t="s">
        <v>140</v>
      </c>
      <c r="G10975" t="s">
        <v>72</v>
      </c>
      <c r="H10975" t="s">
        <v>168</v>
      </c>
      <c r="I10975" t="s">
        <v>22</v>
      </c>
      <c r="J10975" t="s">
        <v>141</v>
      </c>
      <c r="K10975" t="s">
        <v>41026</v>
      </c>
      <c r="L10975" t="s">
        <v>41027</v>
      </c>
      <c r="M10975">
        <v>2.2222222E-2</v>
      </c>
      <c r="N10975">
        <v>0</v>
      </c>
      <c r="O10975">
        <v>0</v>
      </c>
      <c r="P10975">
        <v>1</v>
      </c>
      <c r="Q10975">
        <v>0</v>
      </c>
      <c r="R10975">
        <v>0</v>
      </c>
      <c r="S10975">
        <v>0</v>
      </c>
      <c r="T10975">
        <v>2.2221999999999999E-2</v>
      </c>
      <c r="U10975">
        <v>0</v>
      </c>
    </row>
    <row r="10976" spans="1:21" x14ac:dyDescent="0.25">
      <c r="A10976" t="s">
        <v>41028</v>
      </c>
      <c r="B10976">
        <v>1</v>
      </c>
      <c r="C10976" t="s">
        <v>78</v>
      </c>
      <c r="D10976" t="s">
        <v>100</v>
      </c>
      <c r="E10976" t="s">
        <v>41029</v>
      </c>
      <c r="F10976" t="s">
        <v>128</v>
      </c>
      <c r="G10976" t="s">
        <v>72</v>
      </c>
      <c r="H10976" t="s">
        <v>129</v>
      </c>
      <c r="I10976" t="s">
        <v>22</v>
      </c>
      <c r="J10976" t="s">
        <v>130</v>
      </c>
      <c r="K10976" t="s">
        <v>41030</v>
      </c>
      <c r="L10976" t="s">
        <v>41031</v>
      </c>
      <c r="M10976">
        <v>2.2833333329999999</v>
      </c>
      <c r="N10976">
        <v>0</v>
      </c>
      <c r="O10976">
        <v>0</v>
      </c>
      <c r="P10976">
        <v>1</v>
      </c>
      <c r="Q10976">
        <v>0</v>
      </c>
      <c r="R10976">
        <v>0</v>
      </c>
      <c r="S10976">
        <v>0</v>
      </c>
      <c r="T10976">
        <v>2.2833329999999998</v>
      </c>
      <c r="U10976">
        <v>0</v>
      </c>
    </row>
    <row r="10977" spans="1:21" x14ac:dyDescent="0.25">
      <c r="A10977" t="s">
        <v>41032</v>
      </c>
      <c r="B10977">
        <v>1</v>
      </c>
      <c r="C10977" t="s">
        <v>78</v>
      </c>
      <c r="D10977" t="s">
        <v>100</v>
      </c>
      <c r="E10977" t="s">
        <v>41014</v>
      </c>
      <c r="F10977" t="s">
        <v>140</v>
      </c>
      <c r="G10977" t="s">
        <v>72</v>
      </c>
      <c r="H10977" t="s">
        <v>129</v>
      </c>
      <c r="I10977" t="s">
        <v>22</v>
      </c>
      <c r="J10977" t="s">
        <v>141</v>
      </c>
      <c r="K10977" t="s">
        <v>41033</v>
      </c>
      <c r="L10977" t="s">
        <v>41034</v>
      </c>
      <c r="M10977">
        <v>0.12111111099999999</v>
      </c>
      <c r="N10977">
        <v>7</v>
      </c>
      <c r="O10977">
        <v>447</v>
      </c>
      <c r="P10977">
        <v>2</v>
      </c>
      <c r="Q10977">
        <v>7</v>
      </c>
      <c r="R10977">
        <v>0.84777800000000003</v>
      </c>
      <c r="S10977">
        <v>54.136667000000003</v>
      </c>
      <c r="T10977">
        <v>0.24222199999999999</v>
      </c>
      <c r="U10977">
        <v>0.84777800000000003</v>
      </c>
    </row>
    <row r="10978" spans="1:21" x14ac:dyDescent="0.25">
      <c r="A10978" t="s">
        <v>41035</v>
      </c>
      <c r="B10978">
        <v>1</v>
      </c>
      <c r="C10978" t="s">
        <v>78</v>
      </c>
      <c r="D10978" t="s">
        <v>100</v>
      </c>
      <c r="E10978" t="s">
        <v>41036</v>
      </c>
      <c r="F10978" t="s">
        <v>4991</v>
      </c>
      <c r="G10978" t="s">
        <v>71</v>
      </c>
      <c r="H10978" t="s">
        <v>129</v>
      </c>
      <c r="I10978" t="s">
        <v>22</v>
      </c>
      <c r="J10978" t="s">
        <v>141</v>
      </c>
      <c r="K10978" t="s">
        <v>41037</v>
      </c>
      <c r="L10978" t="s">
        <v>41038</v>
      </c>
      <c r="M10978">
        <v>3.0686111110000001</v>
      </c>
      <c r="N10978">
        <v>0</v>
      </c>
      <c r="O10978">
        <v>1</v>
      </c>
      <c r="P10978">
        <v>0</v>
      </c>
      <c r="Q10978">
        <v>0</v>
      </c>
      <c r="R10978">
        <v>0</v>
      </c>
      <c r="S10978">
        <v>3.0686110000000002</v>
      </c>
      <c r="T10978">
        <v>0</v>
      </c>
      <c r="U10978">
        <v>0</v>
      </c>
    </row>
    <row r="10979" spans="1:21" x14ac:dyDescent="0.25">
      <c r="A10979" t="s">
        <v>41039</v>
      </c>
      <c r="B10979">
        <v>1</v>
      </c>
      <c r="C10979" t="s">
        <v>79</v>
      </c>
      <c r="D10979" t="s">
        <v>109</v>
      </c>
      <c r="E10979" t="s">
        <v>41040</v>
      </c>
      <c r="F10979" t="s">
        <v>4991</v>
      </c>
      <c r="G10979" t="s">
        <v>71</v>
      </c>
      <c r="H10979" t="s">
        <v>129</v>
      </c>
      <c r="I10979" t="s">
        <v>22</v>
      </c>
      <c r="J10979" t="s">
        <v>141</v>
      </c>
      <c r="K10979" t="s">
        <v>41041</v>
      </c>
      <c r="L10979" t="s">
        <v>41042</v>
      </c>
      <c r="M10979">
        <v>4.0602777769999996</v>
      </c>
      <c r="N10979">
        <v>0</v>
      </c>
      <c r="O10979">
        <v>0</v>
      </c>
      <c r="P10979">
        <v>0</v>
      </c>
      <c r="Q10979">
        <v>1</v>
      </c>
      <c r="R10979">
        <v>0</v>
      </c>
      <c r="S10979">
        <v>0</v>
      </c>
      <c r="T10979">
        <v>0</v>
      </c>
      <c r="U10979">
        <v>4.0602780000000003</v>
      </c>
    </row>
    <row r="10980" spans="1:21" x14ac:dyDescent="0.25">
      <c r="A10980" t="s">
        <v>41043</v>
      </c>
      <c r="B10980">
        <v>1</v>
      </c>
      <c r="C10980" t="s">
        <v>79</v>
      </c>
      <c r="D10980" t="s">
        <v>109</v>
      </c>
      <c r="E10980" t="s">
        <v>41044</v>
      </c>
      <c r="F10980" t="s">
        <v>4986</v>
      </c>
      <c r="G10980" t="s">
        <v>71</v>
      </c>
      <c r="H10980" t="s">
        <v>129</v>
      </c>
      <c r="I10980" t="s">
        <v>22</v>
      </c>
      <c r="J10980" t="s">
        <v>141</v>
      </c>
      <c r="K10980" t="s">
        <v>41045</v>
      </c>
      <c r="L10980" t="s">
        <v>41046</v>
      </c>
      <c r="M10980">
        <v>4.6475</v>
      </c>
      <c r="N10980">
        <v>0</v>
      </c>
      <c r="O10980">
        <v>0</v>
      </c>
      <c r="P10980">
        <v>0</v>
      </c>
      <c r="Q10980">
        <v>17</v>
      </c>
      <c r="R10980">
        <v>0</v>
      </c>
      <c r="S10980">
        <v>0</v>
      </c>
      <c r="T10980">
        <v>0</v>
      </c>
      <c r="U10980">
        <v>79.007499999999993</v>
      </c>
    </row>
    <row r="10981" spans="1:21" x14ac:dyDescent="0.25">
      <c r="A10981" t="s">
        <v>41047</v>
      </c>
      <c r="B10981">
        <v>1</v>
      </c>
      <c r="C10981" t="s">
        <v>79</v>
      </c>
      <c r="D10981" t="s">
        <v>109</v>
      </c>
      <c r="E10981" t="s">
        <v>41048</v>
      </c>
      <c r="F10981" t="s">
        <v>4996</v>
      </c>
      <c r="G10981" t="s">
        <v>71</v>
      </c>
      <c r="H10981" t="s">
        <v>129</v>
      </c>
      <c r="I10981" t="s">
        <v>22</v>
      </c>
      <c r="J10981" t="s">
        <v>141</v>
      </c>
      <c r="K10981" t="s">
        <v>41049</v>
      </c>
      <c r="L10981" t="s">
        <v>41050</v>
      </c>
      <c r="M10981">
        <v>1.0425</v>
      </c>
      <c r="N10981">
        <v>0</v>
      </c>
      <c r="O10981">
        <v>0</v>
      </c>
      <c r="P10981">
        <v>0</v>
      </c>
      <c r="Q10981">
        <v>4</v>
      </c>
      <c r="R10981">
        <v>0</v>
      </c>
      <c r="S10981">
        <v>0</v>
      </c>
      <c r="T10981">
        <v>0</v>
      </c>
      <c r="U10981">
        <v>4.17</v>
      </c>
    </row>
    <row r="10982" spans="1:21" x14ac:dyDescent="0.25">
      <c r="A10982" t="s">
        <v>41051</v>
      </c>
      <c r="B10982">
        <v>1</v>
      </c>
      <c r="C10982" t="s">
        <v>78</v>
      </c>
      <c r="D10982" t="s">
        <v>91</v>
      </c>
      <c r="E10982" t="s">
        <v>41052</v>
      </c>
      <c r="F10982" t="s">
        <v>4986</v>
      </c>
      <c r="G10982" t="s">
        <v>71</v>
      </c>
      <c r="H10982" t="s">
        <v>129</v>
      </c>
      <c r="I10982" t="s">
        <v>22</v>
      </c>
      <c r="J10982" t="s">
        <v>141</v>
      </c>
      <c r="K10982" t="s">
        <v>41053</v>
      </c>
      <c r="L10982" t="s">
        <v>41054</v>
      </c>
      <c r="M10982">
        <v>1.7013888880000001</v>
      </c>
      <c r="N10982">
        <v>0</v>
      </c>
      <c r="O10982">
        <v>0</v>
      </c>
      <c r="P10982">
        <v>0</v>
      </c>
      <c r="Q10982">
        <v>56</v>
      </c>
      <c r="R10982">
        <v>0</v>
      </c>
      <c r="S10982">
        <v>0</v>
      </c>
      <c r="T10982">
        <v>0</v>
      </c>
      <c r="U10982">
        <v>95.277777999999998</v>
      </c>
    </row>
    <row r="10983" spans="1:21" x14ac:dyDescent="0.25">
      <c r="A10983" t="s">
        <v>41055</v>
      </c>
      <c r="B10983">
        <v>1</v>
      </c>
      <c r="C10983" t="s">
        <v>79</v>
      </c>
      <c r="D10983" t="s">
        <v>125</v>
      </c>
      <c r="E10983" t="s">
        <v>41056</v>
      </c>
      <c r="F10983" t="s">
        <v>5470</v>
      </c>
      <c r="G10983" t="s">
        <v>71</v>
      </c>
      <c r="H10983" t="s">
        <v>129</v>
      </c>
      <c r="I10983" t="s">
        <v>22</v>
      </c>
      <c r="J10983" t="s">
        <v>141</v>
      </c>
      <c r="K10983" t="s">
        <v>41057</v>
      </c>
      <c r="L10983" t="s">
        <v>41058</v>
      </c>
      <c r="M10983">
        <v>1.368333333</v>
      </c>
      <c r="N10983">
        <v>0</v>
      </c>
      <c r="O10983">
        <v>0</v>
      </c>
      <c r="P10983">
        <v>1</v>
      </c>
      <c r="Q10983">
        <v>130</v>
      </c>
      <c r="R10983">
        <v>0</v>
      </c>
      <c r="S10983">
        <v>0</v>
      </c>
      <c r="T10983">
        <v>1.368333</v>
      </c>
      <c r="U10983">
        <v>177.88333299999999</v>
      </c>
    </row>
    <row r="10984" spans="1:21" x14ac:dyDescent="0.25">
      <c r="A10984" t="s">
        <v>41059</v>
      </c>
      <c r="B10984">
        <v>1</v>
      </c>
      <c r="C10984" t="s">
        <v>78</v>
      </c>
      <c r="D10984" t="s">
        <v>97</v>
      </c>
      <c r="E10984" t="s">
        <v>4574</v>
      </c>
      <c r="F10984" t="s">
        <v>177</v>
      </c>
      <c r="G10984" t="s">
        <v>72</v>
      </c>
      <c r="H10984" t="s">
        <v>129</v>
      </c>
      <c r="I10984" t="s">
        <v>22</v>
      </c>
      <c r="J10984" t="s">
        <v>130</v>
      </c>
      <c r="K10984" t="s">
        <v>41060</v>
      </c>
      <c r="L10984" t="s">
        <v>41061</v>
      </c>
      <c r="M10984">
        <v>4.7527777770000004</v>
      </c>
      <c r="N10984">
        <v>0</v>
      </c>
      <c r="O10984">
        <v>0</v>
      </c>
      <c r="P10984">
        <v>1</v>
      </c>
      <c r="Q10984">
        <v>70</v>
      </c>
      <c r="R10984">
        <v>0</v>
      </c>
      <c r="S10984">
        <v>0</v>
      </c>
      <c r="T10984">
        <v>4.7527780000000002</v>
      </c>
      <c r="U10984">
        <v>332.69444399999998</v>
      </c>
    </row>
    <row r="10985" spans="1:21" x14ac:dyDescent="0.25">
      <c r="A10985" t="s">
        <v>41062</v>
      </c>
      <c r="B10985">
        <v>1</v>
      </c>
      <c r="C10985" t="s">
        <v>78</v>
      </c>
      <c r="D10985" t="s">
        <v>97</v>
      </c>
      <c r="E10985" t="s">
        <v>4574</v>
      </c>
      <c r="F10985" t="s">
        <v>177</v>
      </c>
      <c r="G10985" t="s">
        <v>72</v>
      </c>
      <c r="H10985" t="s">
        <v>129</v>
      </c>
      <c r="I10985" t="s">
        <v>22</v>
      </c>
      <c r="J10985" t="s">
        <v>130</v>
      </c>
      <c r="K10985" t="s">
        <v>41063</v>
      </c>
      <c r="L10985" t="s">
        <v>41064</v>
      </c>
      <c r="M10985">
        <v>6.7144444439999997</v>
      </c>
      <c r="N10985">
        <v>0</v>
      </c>
      <c r="O10985">
        <v>0</v>
      </c>
      <c r="P10985">
        <v>1</v>
      </c>
      <c r="Q10985">
        <v>70</v>
      </c>
      <c r="R10985">
        <v>0</v>
      </c>
      <c r="S10985">
        <v>0</v>
      </c>
      <c r="T10985">
        <v>6.7144440000000003</v>
      </c>
      <c r="U10985">
        <v>470.01111100000003</v>
      </c>
    </row>
    <row r="10986" spans="1:21" x14ac:dyDescent="0.25">
      <c r="A10986" t="s">
        <v>41065</v>
      </c>
      <c r="B10986">
        <v>1</v>
      </c>
      <c r="C10986" t="s">
        <v>78</v>
      </c>
      <c r="D10986" t="s">
        <v>106</v>
      </c>
      <c r="E10986" t="s">
        <v>41066</v>
      </c>
      <c r="F10986" t="s">
        <v>5012</v>
      </c>
      <c r="G10986" t="s">
        <v>72</v>
      </c>
      <c r="H10986" t="s">
        <v>129</v>
      </c>
      <c r="I10986" t="s">
        <v>22</v>
      </c>
      <c r="J10986" t="s">
        <v>141</v>
      </c>
      <c r="K10986" t="s">
        <v>41067</v>
      </c>
      <c r="L10986" t="s">
        <v>41068</v>
      </c>
      <c r="M10986">
        <v>1.092222222</v>
      </c>
      <c r="N10986">
        <v>0</v>
      </c>
      <c r="O10986">
        <v>100</v>
      </c>
      <c r="P10986">
        <v>1</v>
      </c>
      <c r="Q10986">
        <v>2</v>
      </c>
      <c r="R10986">
        <v>0</v>
      </c>
      <c r="S10986">
        <v>109.222222</v>
      </c>
      <c r="T10986">
        <v>1.092222</v>
      </c>
      <c r="U10986">
        <v>2.1844440000000001</v>
      </c>
    </row>
    <row r="10987" spans="1:21" x14ac:dyDescent="0.25">
      <c r="A10987" t="s">
        <v>41069</v>
      </c>
      <c r="B10987">
        <v>1</v>
      </c>
      <c r="C10987" t="s">
        <v>78</v>
      </c>
      <c r="D10987" t="s">
        <v>102</v>
      </c>
      <c r="E10987" t="s">
        <v>41070</v>
      </c>
      <c r="F10987" t="s">
        <v>5070</v>
      </c>
      <c r="G10987" t="s">
        <v>71</v>
      </c>
      <c r="H10987" t="s">
        <v>129</v>
      </c>
      <c r="I10987" t="s">
        <v>22</v>
      </c>
      <c r="J10987" t="s">
        <v>141</v>
      </c>
      <c r="K10987" t="s">
        <v>41071</v>
      </c>
      <c r="L10987" t="s">
        <v>41072</v>
      </c>
      <c r="M10987">
        <v>4.9347222220000004</v>
      </c>
      <c r="N10987">
        <v>0</v>
      </c>
      <c r="O10987">
        <v>3</v>
      </c>
      <c r="P10987">
        <v>0</v>
      </c>
      <c r="Q10987">
        <v>0</v>
      </c>
      <c r="R10987">
        <v>0</v>
      </c>
      <c r="S10987">
        <v>14.804167</v>
      </c>
      <c r="T10987">
        <v>0</v>
      </c>
      <c r="U10987">
        <v>0</v>
      </c>
    </row>
    <row r="10988" spans="1:21" x14ac:dyDescent="0.25">
      <c r="A10988" t="s">
        <v>41073</v>
      </c>
      <c r="B10988">
        <v>1</v>
      </c>
      <c r="C10988" t="s">
        <v>78</v>
      </c>
      <c r="D10988" t="s">
        <v>105</v>
      </c>
      <c r="E10988" t="s">
        <v>41074</v>
      </c>
      <c r="F10988" t="s">
        <v>4991</v>
      </c>
      <c r="G10988" t="s">
        <v>71</v>
      </c>
      <c r="H10988" t="s">
        <v>129</v>
      </c>
      <c r="I10988" t="s">
        <v>22</v>
      </c>
      <c r="J10988" t="s">
        <v>141</v>
      </c>
      <c r="K10988" t="s">
        <v>41075</v>
      </c>
      <c r="L10988" t="s">
        <v>41076</v>
      </c>
      <c r="M10988">
        <v>2.4316666659999999</v>
      </c>
      <c r="N10988">
        <v>0</v>
      </c>
      <c r="O10988">
        <v>0</v>
      </c>
      <c r="P10988">
        <v>0</v>
      </c>
      <c r="Q10988">
        <v>1</v>
      </c>
      <c r="R10988">
        <v>0</v>
      </c>
      <c r="S10988">
        <v>0</v>
      </c>
      <c r="T10988">
        <v>0</v>
      </c>
      <c r="U10988">
        <v>2.431667</v>
      </c>
    </row>
    <row r="10989" spans="1:21" x14ac:dyDescent="0.25">
      <c r="A10989" t="s">
        <v>41077</v>
      </c>
      <c r="B10989">
        <v>1</v>
      </c>
      <c r="C10989" t="s">
        <v>78</v>
      </c>
      <c r="D10989" t="s">
        <v>105</v>
      </c>
      <c r="E10989" t="s">
        <v>41078</v>
      </c>
      <c r="F10989" t="s">
        <v>4991</v>
      </c>
      <c r="G10989" t="s">
        <v>71</v>
      </c>
      <c r="H10989" t="s">
        <v>129</v>
      </c>
      <c r="I10989" t="s">
        <v>22</v>
      </c>
      <c r="J10989" t="s">
        <v>141</v>
      </c>
      <c r="K10989" t="s">
        <v>41079</v>
      </c>
      <c r="L10989" t="s">
        <v>41080</v>
      </c>
      <c r="M10989">
        <v>2.5730555549999998</v>
      </c>
      <c r="N10989">
        <v>0</v>
      </c>
      <c r="O10989">
        <v>0</v>
      </c>
      <c r="P10989">
        <v>0</v>
      </c>
      <c r="Q10989">
        <v>1</v>
      </c>
      <c r="R10989">
        <v>0</v>
      </c>
      <c r="S10989">
        <v>0</v>
      </c>
      <c r="T10989">
        <v>0</v>
      </c>
      <c r="U10989">
        <v>2.5730559999999998</v>
      </c>
    </row>
    <row r="10990" spans="1:21" x14ac:dyDescent="0.25">
      <c r="A10990" t="s">
        <v>41081</v>
      </c>
      <c r="B10990">
        <v>1</v>
      </c>
      <c r="C10990" t="s">
        <v>79</v>
      </c>
      <c r="D10990" t="s">
        <v>109</v>
      </c>
      <c r="E10990" t="s">
        <v>41082</v>
      </c>
      <c r="F10990" t="s">
        <v>4986</v>
      </c>
      <c r="G10990" t="s">
        <v>71</v>
      </c>
      <c r="H10990" t="s">
        <v>129</v>
      </c>
      <c r="I10990" t="s">
        <v>22</v>
      </c>
      <c r="J10990" t="s">
        <v>141</v>
      </c>
      <c r="K10990" t="s">
        <v>41083</v>
      </c>
      <c r="L10990" t="s">
        <v>41084</v>
      </c>
      <c r="M10990">
        <v>2.7405555549999998</v>
      </c>
      <c r="N10990">
        <v>0</v>
      </c>
      <c r="O10990">
        <v>0</v>
      </c>
      <c r="P10990">
        <v>0</v>
      </c>
      <c r="Q10990">
        <v>49</v>
      </c>
      <c r="R10990">
        <v>0</v>
      </c>
      <c r="S10990">
        <v>0</v>
      </c>
      <c r="T10990">
        <v>0</v>
      </c>
      <c r="U10990">
        <v>134.28722200000001</v>
      </c>
    </row>
    <row r="10991" spans="1:21" x14ac:dyDescent="0.25">
      <c r="A10991" t="s">
        <v>41085</v>
      </c>
      <c r="B10991">
        <v>1</v>
      </c>
      <c r="C10991" t="s">
        <v>78</v>
      </c>
      <c r="D10991" t="s">
        <v>105</v>
      </c>
      <c r="E10991" t="s">
        <v>41086</v>
      </c>
      <c r="F10991" t="s">
        <v>4991</v>
      </c>
      <c r="G10991" t="s">
        <v>71</v>
      </c>
      <c r="H10991" t="s">
        <v>129</v>
      </c>
      <c r="I10991" t="s">
        <v>22</v>
      </c>
      <c r="J10991" t="s">
        <v>141</v>
      </c>
      <c r="K10991" t="s">
        <v>41087</v>
      </c>
      <c r="L10991" t="s">
        <v>41088</v>
      </c>
      <c r="M10991">
        <v>1.6924999999999999</v>
      </c>
      <c r="N10991">
        <v>0</v>
      </c>
      <c r="O10991">
        <v>0</v>
      </c>
      <c r="P10991">
        <v>0</v>
      </c>
      <c r="Q10991">
        <v>1</v>
      </c>
      <c r="R10991">
        <v>0</v>
      </c>
      <c r="S10991">
        <v>0</v>
      </c>
      <c r="T10991">
        <v>0</v>
      </c>
      <c r="U10991">
        <v>1.6924999999999999</v>
      </c>
    </row>
    <row r="10992" spans="1:21" x14ac:dyDescent="0.25">
      <c r="A10992" t="s">
        <v>41089</v>
      </c>
      <c r="B10992">
        <v>1</v>
      </c>
      <c r="C10992" t="s">
        <v>78</v>
      </c>
      <c r="D10992" t="s">
        <v>81</v>
      </c>
      <c r="E10992" t="s">
        <v>41090</v>
      </c>
      <c r="F10992" t="s">
        <v>5417</v>
      </c>
      <c r="G10992" t="s">
        <v>71</v>
      </c>
      <c r="H10992" t="s">
        <v>129</v>
      </c>
      <c r="I10992" t="s">
        <v>22</v>
      </c>
      <c r="J10992" t="s">
        <v>141</v>
      </c>
      <c r="K10992" t="s">
        <v>41091</v>
      </c>
      <c r="L10992" t="s">
        <v>41092</v>
      </c>
      <c r="M10992">
        <v>1.8963888879999999</v>
      </c>
      <c r="N10992">
        <v>0</v>
      </c>
      <c r="O10992">
        <v>1</v>
      </c>
      <c r="P10992">
        <v>0</v>
      </c>
      <c r="Q10992">
        <v>0</v>
      </c>
      <c r="R10992">
        <v>0</v>
      </c>
      <c r="S10992">
        <v>1.8963890000000001</v>
      </c>
      <c r="T10992">
        <v>0</v>
      </c>
      <c r="U10992">
        <v>0</v>
      </c>
    </row>
    <row r="10993" spans="1:21" x14ac:dyDescent="0.25">
      <c r="A10993" t="s">
        <v>41093</v>
      </c>
      <c r="B10993">
        <v>1</v>
      </c>
      <c r="C10993" t="s">
        <v>78</v>
      </c>
      <c r="D10993" t="s">
        <v>103</v>
      </c>
      <c r="E10993" t="s">
        <v>41094</v>
      </c>
      <c r="F10993" t="s">
        <v>4991</v>
      </c>
      <c r="G10993" t="s">
        <v>71</v>
      </c>
      <c r="H10993" t="s">
        <v>129</v>
      </c>
      <c r="I10993" t="s">
        <v>22</v>
      </c>
      <c r="J10993" t="s">
        <v>141</v>
      </c>
      <c r="K10993" t="s">
        <v>41095</v>
      </c>
      <c r="L10993" t="s">
        <v>41096</v>
      </c>
      <c r="M10993">
        <v>3.721944444</v>
      </c>
      <c r="N10993">
        <v>0</v>
      </c>
      <c r="O10993">
        <v>0</v>
      </c>
      <c r="P10993">
        <v>0</v>
      </c>
      <c r="Q10993">
        <v>1</v>
      </c>
      <c r="R10993">
        <v>0</v>
      </c>
      <c r="S10993">
        <v>0</v>
      </c>
      <c r="T10993">
        <v>0</v>
      </c>
      <c r="U10993">
        <v>3.7219440000000001</v>
      </c>
    </row>
    <row r="10994" spans="1:21" x14ac:dyDescent="0.25">
      <c r="A10994" t="s">
        <v>41097</v>
      </c>
      <c r="B10994">
        <v>1</v>
      </c>
      <c r="C10994" t="s">
        <v>78</v>
      </c>
      <c r="D10994" t="s">
        <v>99</v>
      </c>
      <c r="E10994" t="s">
        <v>41098</v>
      </c>
      <c r="F10994" t="s">
        <v>5538</v>
      </c>
      <c r="G10994" t="s">
        <v>72</v>
      </c>
      <c r="H10994" t="s">
        <v>129</v>
      </c>
      <c r="I10994" t="s">
        <v>22</v>
      </c>
      <c r="J10994" t="s">
        <v>141</v>
      </c>
      <c r="K10994" t="s">
        <v>41099</v>
      </c>
      <c r="L10994" t="s">
        <v>41100</v>
      </c>
      <c r="M10994">
        <v>1.643333333</v>
      </c>
      <c r="N10994">
        <v>0</v>
      </c>
      <c r="O10994">
        <v>0</v>
      </c>
      <c r="P10994">
        <v>9</v>
      </c>
      <c r="Q10994">
        <v>0</v>
      </c>
      <c r="R10994">
        <v>0</v>
      </c>
      <c r="S10994">
        <v>0</v>
      </c>
      <c r="T10994">
        <v>14.79</v>
      </c>
      <c r="U10994">
        <v>0</v>
      </c>
    </row>
    <row r="10995" spans="1:21" x14ac:dyDescent="0.25">
      <c r="A10995" t="s">
        <v>41101</v>
      </c>
      <c r="B10995">
        <v>1</v>
      </c>
      <c r="C10995" t="s">
        <v>78</v>
      </c>
      <c r="D10995" t="s">
        <v>99</v>
      </c>
      <c r="E10995" t="s">
        <v>39765</v>
      </c>
      <c r="F10995" t="s">
        <v>140</v>
      </c>
      <c r="G10995" t="s">
        <v>72</v>
      </c>
      <c r="H10995" t="s">
        <v>129</v>
      </c>
      <c r="I10995" t="s">
        <v>22</v>
      </c>
      <c r="J10995" t="s">
        <v>141</v>
      </c>
      <c r="K10995" t="s">
        <v>41102</v>
      </c>
      <c r="L10995" t="s">
        <v>41103</v>
      </c>
      <c r="M10995">
        <v>1.0133333330000001</v>
      </c>
      <c r="N10995">
        <v>0</v>
      </c>
      <c r="O10995">
        <v>0</v>
      </c>
      <c r="P10995">
        <v>1</v>
      </c>
      <c r="Q10995">
        <v>0</v>
      </c>
      <c r="R10995">
        <v>0</v>
      </c>
      <c r="S10995">
        <v>0</v>
      </c>
      <c r="T10995">
        <v>1.013333</v>
      </c>
      <c r="U10995">
        <v>0</v>
      </c>
    </row>
    <row r="10996" spans="1:21" x14ac:dyDescent="0.25">
      <c r="A10996" t="s">
        <v>41104</v>
      </c>
      <c r="B10996">
        <v>1</v>
      </c>
      <c r="C10996" t="s">
        <v>78</v>
      </c>
      <c r="D10996" t="s">
        <v>103</v>
      </c>
      <c r="E10996" t="s">
        <v>41105</v>
      </c>
      <c r="F10996" t="s">
        <v>4991</v>
      </c>
      <c r="G10996" t="s">
        <v>71</v>
      </c>
      <c r="H10996" t="s">
        <v>129</v>
      </c>
      <c r="I10996" t="s">
        <v>22</v>
      </c>
      <c r="J10996" t="s">
        <v>141</v>
      </c>
      <c r="K10996" t="s">
        <v>41106</v>
      </c>
      <c r="L10996" t="s">
        <v>41107</v>
      </c>
      <c r="M10996">
        <v>1.7891666660000001</v>
      </c>
      <c r="N10996">
        <v>0</v>
      </c>
      <c r="O10996">
        <v>0</v>
      </c>
      <c r="P10996">
        <v>0</v>
      </c>
      <c r="Q10996">
        <v>1</v>
      </c>
      <c r="R10996">
        <v>0</v>
      </c>
      <c r="S10996">
        <v>0</v>
      </c>
      <c r="T10996">
        <v>0</v>
      </c>
      <c r="U10996">
        <v>1.789167</v>
      </c>
    </row>
    <row r="10997" spans="1:21" x14ac:dyDescent="0.25">
      <c r="A10997" t="s">
        <v>41108</v>
      </c>
      <c r="B10997">
        <v>1</v>
      </c>
      <c r="C10997" t="s">
        <v>79</v>
      </c>
      <c r="D10997" t="s">
        <v>123</v>
      </c>
      <c r="E10997" t="s">
        <v>41109</v>
      </c>
      <c r="F10997" t="s">
        <v>5012</v>
      </c>
      <c r="G10997" t="s">
        <v>72</v>
      </c>
      <c r="H10997" t="s">
        <v>129</v>
      </c>
      <c r="I10997" t="s">
        <v>22</v>
      </c>
      <c r="J10997" t="s">
        <v>141</v>
      </c>
      <c r="K10997" t="s">
        <v>41110</v>
      </c>
      <c r="L10997" t="s">
        <v>41111</v>
      </c>
      <c r="M10997">
        <v>2.8736111110000002</v>
      </c>
      <c r="N10997">
        <v>0</v>
      </c>
      <c r="O10997">
        <v>0</v>
      </c>
      <c r="P10997">
        <v>2</v>
      </c>
      <c r="Q10997">
        <v>12</v>
      </c>
      <c r="R10997">
        <v>0</v>
      </c>
      <c r="S10997">
        <v>0</v>
      </c>
      <c r="T10997">
        <v>5.7472219999999998</v>
      </c>
      <c r="U10997">
        <v>34.483333000000002</v>
      </c>
    </row>
    <row r="10998" spans="1:21" x14ac:dyDescent="0.25">
      <c r="A10998" t="s">
        <v>41112</v>
      </c>
      <c r="B10998">
        <v>1</v>
      </c>
      <c r="C10998" t="s">
        <v>79</v>
      </c>
      <c r="D10998" t="s">
        <v>109</v>
      </c>
      <c r="E10998" t="s">
        <v>41113</v>
      </c>
      <c r="F10998" t="s">
        <v>4991</v>
      </c>
      <c r="G10998" t="s">
        <v>71</v>
      </c>
      <c r="H10998" t="s">
        <v>129</v>
      </c>
      <c r="I10998" t="s">
        <v>22</v>
      </c>
      <c r="J10998" t="s">
        <v>141</v>
      </c>
      <c r="K10998" t="s">
        <v>41114</v>
      </c>
      <c r="L10998" t="s">
        <v>41115</v>
      </c>
      <c r="M10998">
        <v>1.704722222</v>
      </c>
      <c r="N10998">
        <v>0</v>
      </c>
      <c r="O10998">
        <v>0</v>
      </c>
      <c r="P10998">
        <v>0</v>
      </c>
      <c r="Q10998">
        <v>1</v>
      </c>
      <c r="R10998">
        <v>0</v>
      </c>
      <c r="S10998">
        <v>0</v>
      </c>
      <c r="T10998">
        <v>0</v>
      </c>
      <c r="U10998">
        <v>1.7047220000000001</v>
      </c>
    </row>
    <row r="10999" spans="1:21" x14ac:dyDescent="0.25">
      <c r="A10999" t="s">
        <v>41116</v>
      </c>
      <c r="B10999">
        <v>1</v>
      </c>
      <c r="C10999" t="s">
        <v>79</v>
      </c>
      <c r="D10999" t="s">
        <v>123</v>
      </c>
      <c r="E10999" t="s">
        <v>41117</v>
      </c>
      <c r="F10999" t="s">
        <v>5012</v>
      </c>
      <c r="G10999" t="s">
        <v>72</v>
      </c>
      <c r="H10999" t="s">
        <v>129</v>
      </c>
      <c r="I10999" t="s">
        <v>22</v>
      </c>
      <c r="J10999" t="s">
        <v>141</v>
      </c>
      <c r="K10999" t="s">
        <v>41118</v>
      </c>
      <c r="L10999" t="s">
        <v>40716</v>
      </c>
      <c r="M10999">
        <v>0.34055555500000001</v>
      </c>
      <c r="N10999">
        <v>0</v>
      </c>
      <c r="O10999">
        <v>0</v>
      </c>
      <c r="P10999">
        <v>2</v>
      </c>
      <c r="Q10999">
        <v>51</v>
      </c>
      <c r="R10999">
        <v>0</v>
      </c>
      <c r="S10999">
        <v>0</v>
      </c>
      <c r="T10999">
        <v>0.68111100000000002</v>
      </c>
      <c r="U10999">
        <v>17.368333</v>
      </c>
    </row>
    <row r="11000" spans="1:21" x14ac:dyDescent="0.25">
      <c r="A11000" t="s">
        <v>41119</v>
      </c>
      <c r="B11000">
        <v>1</v>
      </c>
      <c r="C11000" t="s">
        <v>78</v>
      </c>
      <c r="D11000" t="s">
        <v>96</v>
      </c>
      <c r="E11000" t="s">
        <v>41120</v>
      </c>
      <c r="F11000" t="s">
        <v>4991</v>
      </c>
      <c r="G11000" t="s">
        <v>71</v>
      </c>
      <c r="H11000" t="s">
        <v>129</v>
      </c>
      <c r="I11000" t="s">
        <v>22</v>
      </c>
      <c r="J11000" t="s">
        <v>141</v>
      </c>
      <c r="K11000" t="s">
        <v>41121</v>
      </c>
      <c r="L11000" t="s">
        <v>41122</v>
      </c>
      <c r="M11000">
        <v>3.3741666659999998</v>
      </c>
      <c r="N11000">
        <v>0</v>
      </c>
      <c r="O11000">
        <v>0</v>
      </c>
      <c r="P11000">
        <v>0</v>
      </c>
      <c r="Q11000">
        <v>1</v>
      </c>
      <c r="R11000">
        <v>0</v>
      </c>
      <c r="S11000">
        <v>0</v>
      </c>
      <c r="T11000">
        <v>0</v>
      </c>
      <c r="U11000">
        <v>3.3741669999999999</v>
      </c>
    </row>
    <row r="11001" spans="1:21" x14ac:dyDescent="0.25">
      <c r="A11001" t="s">
        <v>41123</v>
      </c>
      <c r="B11001">
        <v>1</v>
      </c>
      <c r="C11001" t="s">
        <v>78</v>
      </c>
      <c r="D11001" t="s">
        <v>96</v>
      </c>
      <c r="E11001" t="s">
        <v>41124</v>
      </c>
      <c r="F11001" t="s">
        <v>4991</v>
      </c>
      <c r="G11001" t="s">
        <v>71</v>
      </c>
      <c r="H11001" t="s">
        <v>129</v>
      </c>
      <c r="I11001" t="s">
        <v>22</v>
      </c>
      <c r="J11001" t="s">
        <v>141</v>
      </c>
      <c r="K11001" t="s">
        <v>41125</v>
      </c>
      <c r="L11001" t="s">
        <v>41126</v>
      </c>
      <c r="M11001">
        <v>4.5669444439999998</v>
      </c>
      <c r="N11001">
        <v>0</v>
      </c>
      <c r="O11001">
        <v>1</v>
      </c>
      <c r="P11001">
        <v>0</v>
      </c>
      <c r="Q11001">
        <v>0</v>
      </c>
      <c r="R11001">
        <v>0</v>
      </c>
      <c r="S11001">
        <v>4.5669440000000003</v>
      </c>
      <c r="T11001">
        <v>0</v>
      </c>
      <c r="U11001">
        <v>0</v>
      </c>
    </row>
    <row r="11002" spans="1:21" x14ac:dyDescent="0.25">
      <c r="A11002" t="s">
        <v>41127</v>
      </c>
      <c r="B11002">
        <v>1</v>
      </c>
      <c r="C11002" t="s">
        <v>78</v>
      </c>
      <c r="D11002" t="s">
        <v>91</v>
      </c>
      <c r="E11002" t="s">
        <v>17657</v>
      </c>
      <c r="F11002" t="s">
        <v>5470</v>
      </c>
      <c r="G11002" t="s">
        <v>71</v>
      </c>
      <c r="H11002" t="s">
        <v>129</v>
      </c>
      <c r="I11002" t="s">
        <v>22</v>
      </c>
      <c r="J11002" t="s">
        <v>141</v>
      </c>
      <c r="K11002" t="s">
        <v>41128</v>
      </c>
      <c r="L11002" t="s">
        <v>41129</v>
      </c>
      <c r="M11002">
        <v>1.053055555</v>
      </c>
      <c r="N11002">
        <v>0</v>
      </c>
      <c r="O11002">
        <v>0</v>
      </c>
      <c r="P11002">
        <v>1</v>
      </c>
      <c r="Q11002">
        <v>65</v>
      </c>
      <c r="R11002">
        <v>0</v>
      </c>
      <c r="S11002">
        <v>0</v>
      </c>
      <c r="T11002">
        <v>1.053056</v>
      </c>
      <c r="U11002">
        <v>68.448611</v>
      </c>
    </row>
    <row r="11003" spans="1:21" x14ac:dyDescent="0.25">
      <c r="A11003" t="s">
        <v>41130</v>
      </c>
      <c r="B11003">
        <v>1</v>
      </c>
      <c r="C11003" t="s">
        <v>78</v>
      </c>
      <c r="D11003" t="s">
        <v>91</v>
      </c>
      <c r="E11003" t="s">
        <v>17657</v>
      </c>
      <c r="F11003" t="s">
        <v>5470</v>
      </c>
      <c r="G11003" t="s">
        <v>71</v>
      </c>
      <c r="H11003" t="s">
        <v>129</v>
      </c>
      <c r="I11003" t="s">
        <v>22</v>
      </c>
      <c r="J11003" t="s">
        <v>141</v>
      </c>
      <c r="K11003" t="s">
        <v>41131</v>
      </c>
      <c r="L11003" t="s">
        <v>41132</v>
      </c>
      <c r="M11003">
        <v>2.0016666660000002</v>
      </c>
      <c r="N11003">
        <v>0</v>
      </c>
      <c r="O11003">
        <v>0</v>
      </c>
      <c r="P11003">
        <v>1</v>
      </c>
      <c r="Q11003">
        <v>65</v>
      </c>
      <c r="R11003">
        <v>0</v>
      </c>
      <c r="S11003">
        <v>0</v>
      </c>
      <c r="T11003">
        <v>2.0016669999999999</v>
      </c>
      <c r="U11003">
        <v>130.10833299999999</v>
      </c>
    </row>
    <row r="11004" spans="1:21" x14ac:dyDescent="0.25">
      <c r="A11004" t="s">
        <v>41133</v>
      </c>
      <c r="B11004">
        <v>1</v>
      </c>
      <c r="C11004" t="s">
        <v>78</v>
      </c>
      <c r="D11004" t="s">
        <v>91</v>
      </c>
      <c r="E11004" t="s">
        <v>41134</v>
      </c>
      <c r="F11004" t="s">
        <v>4991</v>
      </c>
      <c r="G11004" t="s">
        <v>71</v>
      </c>
      <c r="H11004" t="s">
        <v>129</v>
      </c>
      <c r="I11004" t="s">
        <v>22</v>
      </c>
      <c r="J11004" t="s">
        <v>141</v>
      </c>
      <c r="K11004" t="s">
        <v>19214</v>
      </c>
      <c r="L11004" t="s">
        <v>41135</v>
      </c>
      <c r="M11004">
        <v>1.851388888</v>
      </c>
      <c r="N11004">
        <v>0</v>
      </c>
      <c r="O11004">
        <v>0</v>
      </c>
      <c r="P11004">
        <v>0</v>
      </c>
      <c r="Q11004">
        <v>1</v>
      </c>
      <c r="R11004">
        <v>0</v>
      </c>
      <c r="S11004">
        <v>0</v>
      </c>
      <c r="T11004">
        <v>0</v>
      </c>
      <c r="U11004">
        <v>1.851389</v>
      </c>
    </row>
    <row r="11005" spans="1:21" x14ac:dyDescent="0.25">
      <c r="A11005" t="s">
        <v>41136</v>
      </c>
      <c r="B11005">
        <v>1</v>
      </c>
      <c r="C11005" t="s">
        <v>78</v>
      </c>
      <c r="D11005" t="s">
        <v>91</v>
      </c>
      <c r="E11005" t="s">
        <v>17657</v>
      </c>
      <c r="F11005" t="s">
        <v>10278</v>
      </c>
      <c r="G11005" t="s">
        <v>71</v>
      </c>
      <c r="H11005" t="s">
        <v>129</v>
      </c>
      <c r="I11005" t="s">
        <v>22</v>
      </c>
      <c r="J11005" t="s">
        <v>141</v>
      </c>
      <c r="K11005" t="s">
        <v>41137</v>
      </c>
      <c r="L11005" t="s">
        <v>41138</v>
      </c>
      <c r="M11005">
        <v>1.234722222</v>
      </c>
      <c r="N11005">
        <v>0</v>
      </c>
      <c r="O11005">
        <v>0</v>
      </c>
      <c r="P11005">
        <v>1</v>
      </c>
      <c r="Q11005">
        <v>65</v>
      </c>
      <c r="R11005">
        <v>0</v>
      </c>
      <c r="S11005">
        <v>0</v>
      </c>
      <c r="T11005">
        <v>1.2347220000000001</v>
      </c>
      <c r="U11005">
        <v>80.256944000000004</v>
      </c>
    </row>
    <row r="11006" spans="1:21" x14ac:dyDescent="0.25">
      <c r="A11006" t="s">
        <v>41139</v>
      </c>
      <c r="B11006">
        <v>1</v>
      </c>
      <c r="C11006" t="s">
        <v>78</v>
      </c>
      <c r="D11006" t="s">
        <v>91</v>
      </c>
      <c r="E11006" t="s">
        <v>17657</v>
      </c>
      <c r="F11006" t="s">
        <v>5470</v>
      </c>
      <c r="G11006" t="s">
        <v>71</v>
      </c>
      <c r="H11006" t="s">
        <v>129</v>
      </c>
      <c r="I11006" t="s">
        <v>22</v>
      </c>
      <c r="J11006" t="s">
        <v>141</v>
      </c>
      <c r="K11006" t="s">
        <v>41140</v>
      </c>
      <c r="L11006" t="s">
        <v>41141</v>
      </c>
      <c r="M11006">
        <v>1.468611111</v>
      </c>
      <c r="N11006">
        <v>0</v>
      </c>
      <c r="O11006">
        <v>0</v>
      </c>
      <c r="P11006">
        <v>1</v>
      </c>
      <c r="Q11006">
        <v>65</v>
      </c>
      <c r="R11006">
        <v>0</v>
      </c>
      <c r="S11006">
        <v>0</v>
      </c>
      <c r="T11006">
        <v>1.4686110000000001</v>
      </c>
      <c r="U11006">
        <v>95.459721999999999</v>
      </c>
    </row>
    <row r="11007" spans="1:21" x14ac:dyDescent="0.25">
      <c r="A11007" t="s">
        <v>41142</v>
      </c>
      <c r="B11007">
        <v>1</v>
      </c>
      <c r="C11007" t="s">
        <v>78</v>
      </c>
      <c r="D11007" t="s">
        <v>91</v>
      </c>
      <c r="E11007" t="s">
        <v>17657</v>
      </c>
      <c r="F11007" t="s">
        <v>5470</v>
      </c>
      <c r="G11007" t="s">
        <v>71</v>
      </c>
      <c r="H11007" t="s">
        <v>129</v>
      </c>
      <c r="I11007" t="s">
        <v>22</v>
      </c>
      <c r="J11007" t="s">
        <v>141</v>
      </c>
      <c r="K11007" t="s">
        <v>41143</v>
      </c>
      <c r="L11007" t="s">
        <v>41144</v>
      </c>
      <c r="M11007">
        <v>1.0238888880000001</v>
      </c>
      <c r="N11007">
        <v>0</v>
      </c>
      <c r="O11007">
        <v>0</v>
      </c>
      <c r="P11007">
        <v>1</v>
      </c>
      <c r="Q11007">
        <v>65</v>
      </c>
      <c r="R11007">
        <v>0</v>
      </c>
      <c r="S11007">
        <v>0</v>
      </c>
      <c r="T11007">
        <v>1.023889</v>
      </c>
      <c r="U11007">
        <v>66.552778000000004</v>
      </c>
    </row>
    <row r="11008" spans="1:21" x14ac:dyDescent="0.25">
      <c r="A11008" t="s">
        <v>41145</v>
      </c>
      <c r="B11008">
        <v>1</v>
      </c>
      <c r="C11008" t="s">
        <v>78</v>
      </c>
      <c r="D11008" t="s">
        <v>91</v>
      </c>
      <c r="E11008" t="s">
        <v>17657</v>
      </c>
      <c r="F11008" t="s">
        <v>5470</v>
      </c>
      <c r="G11008" t="s">
        <v>71</v>
      </c>
      <c r="H11008" t="s">
        <v>129</v>
      </c>
      <c r="I11008" t="s">
        <v>22</v>
      </c>
      <c r="J11008" t="s">
        <v>141</v>
      </c>
      <c r="K11008" t="s">
        <v>41146</v>
      </c>
      <c r="L11008" t="s">
        <v>41147</v>
      </c>
      <c r="M11008">
        <v>1.6386111109999999</v>
      </c>
      <c r="N11008">
        <v>0</v>
      </c>
      <c r="O11008">
        <v>0</v>
      </c>
      <c r="P11008">
        <v>1</v>
      </c>
      <c r="Q11008">
        <v>65</v>
      </c>
      <c r="R11008">
        <v>0</v>
      </c>
      <c r="S11008">
        <v>0</v>
      </c>
      <c r="T11008">
        <v>1.638611</v>
      </c>
      <c r="U11008">
        <v>106.509722</v>
      </c>
    </row>
    <row r="11009" spans="1:21" x14ac:dyDescent="0.25">
      <c r="A11009" t="s">
        <v>41148</v>
      </c>
      <c r="B11009">
        <v>1</v>
      </c>
      <c r="C11009" t="s">
        <v>78</v>
      </c>
      <c r="D11009" t="s">
        <v>91</v>
      </c>
      <c r="E11009" t="s">
        <v>17657</v>
      </c>
      <c r="F11009" t="s">
        <v>5470</v>
      </c>
      <c r="G11009" t="s">
        <v>71</v>
      </c>
      <c r="H11009" t="s">
        <v>129</v>
      </c>
      <c r="I11009" t="s">
        <v>22</v>
      </c>
      <c r="J11009" t="s">
        <v>141</v>
      </c>
      <c r="K11009" t="s">
        <v>41149</v>
      </c>
      <c r="L11009" t="s">
        <v>41150</v>
      </c>
      <c r="M11009">
        <v>1.2727777769999999</v>
      </c>
      <c r="N11009">
        <v>0</v>
      </c>
      <c r="O11009">
        <v>0</v>
      </c>
      <c r="P11009">
        <v>1</v>
      </c>
      <c r="Q11009">
        <v>65</v>
      </c>
      <c r="R11009">
        <v>0</v>
      </c>
      <c r="S11009">
        <v>0</v>
      </c>
      <c r="T11009">
        <v>1.272778</v>
      </c>
      <c r="U11009">
        <v>82.730556000000007</v>
      </c>
    </row>
    <row r="11010" spans="1:21" x14ac:dyDescent="0.25">
      <c r="A11010" t="s">
        <v>41151</v>
      </c>
      <c r="B11010">
        <v>1</v>
      </c>
      <c r="C11010" t="s">
        <v>78</v>
      </c>
      <c r="D11010" t="s">
        <v>91</v>
      </c>
      <c r="E11010" t="s">
        <v>17657</v>
      </c>
      <c r="F11010" t="s">
        <v>5470</v>
      </c>
      <c r="G11010" t="s">
        <v>71</v>
      </c>
      <c r="H11010" t="s">
        <v>129</v>
      </c>
      <c r="I11010" t="s">
        <v>22</v>
      </c>
      <c r="J11010" t="s">
        <v>141</v>
      </c>
      <c r="K11010" t="s">
        <v>41152</v>
      </c>
      <c r="L11010" t="s">
        <v>41153</v>
      </c>
      <c r="M11010">
        <v>0.84305555499999996</v>
      </c>
      <c r="N11010">
        <v>0</v>
      </c>
      <c r="O11010">
        <v>0</v>
      </c>
      <c r="P11010">
        <v>1</v>
      </c>
      <c r="Q11010">
        <v>65</v>
      </c>
      <c r="R11010">
        <v>0</v>
      </c>
      <c r="S11010">
        <v>0</v>
      </c>
      <c r="T11010">
        <v>0.84305600000000003</v>
      </c>
      <c r="U11010">
        <v>54.798611000000001</v>
      </c>
    </row>
    <row r="11011" spans="1:21" x14ac:dyDescent="0.25">
      <c r="A11011" t="s">
        <v>41154</v>
      </c>
      <c r="B11011">
        <v>1</v>
      </c>
      <c r="C11011" t="s">
        <v>78</v>
      </c>
      <c r="D11011" t="s">
        <v>91</v>
      </c>
      <c r="E11011" t="s">
        <v>17657</v>
      </c>
      <c r="F11011" t="s">
        <v>5470</v>
      </c>
      <c r="G11011" t="s">
        <v>71</v>
      </c>
      <c r="H11011" t="s">
        <v>129</v>
      </c>
      <c r="I11011" t="s">
        <v>22</v>
      </c>
      <c r="J11011" t="s">
        <v>141</v>
      </c>
      <c r="K11011" t="s">
        <v>41155</v>
      </c>
      <c r="L11011" t="s">
        <v>41156</v>
      </c>
      <c r="M11011">
        <v>0.87027777699999997</v>
      </c>
      <c r="N11011">
        <v>0</v>
      </c>
      <c r="O11011">
        <v>0</v>
      </c>
      <c r="P11011">
        <v>1</v>
      </c>
      <c r="Q11011">
        <v>65</v>
      </c>
      <c r="R11011">
        <v>0</v>
      </c>
      <c r="S11011">
        <v>0</v>
      </c>
      <c r="T11011">
        <v>0.870278</v>
      </c>
      <c r="U11011">
        <v>56.568055999999999</v>
      </c>
    </row>
    <row r="11012" spans="1:21" x14ac:dyDescent="0.25">
      <c r="A11012" t="s">
        <v>41157</v>
      </c>
      <c r="B11012">
        <v>1</v>
      </c>
      <c r="C11012" t="s">
        <v>78</v>
      </c>
      <c r="D11012" t="s">
        <v>91</v>
      </c>
      <c r="E11012" t="s">
        <v>41158</v>
      </c>
      <c r="F11012" t="s">
        <v>4986</v>
      </c>
      <c r="G11012" t="s">
        <v>71</v>
      </c>
      <c r="H11012" t="s">
        <v>129</v>
      </c>
      <c r="I11012" t="s">
        <v>22</v>
      </c>
      <c r="J11012" t="s">
        <v>141</v>
      </c>
      <c r="K11012" t="s">
        <v>41159</v>
      </c>
      <c r="L11012" t="s">
        <v>41160</v>
      </c>
      <c r="M11012">
        <v>0.86250000000000004</v>
      </c>
      <c r="N11012">
        <v>0</v>
      </c>
      <c r="O11012">
        <v>0</v>
      </c>
      <c r="P11012">
        <v>0</v>
      </c>
      <c r="Q11012">
        <v>4</v>
      </c>
      <c r="R11012">
        <v>0</v>
      </c>
      <c r="S11012">
        <v>0</v>
      </c>
      <c r="T11012">
        <v>0</v>
      </c>
      <c r="U11012">
        <v>3.45</v>
      </c>
    </row>
    <row r="11013" spans="1:21" x14ac:dyDescent="0.25">
      <c r="A11013" t="s">
        <v>41161</v>
      </c>
      <c r="B11013">
        <v>1</v>
      </c>
      <c r="C11013" t="s">
        <v>78</v>
      </c>
      <c r="D11013" t="s">
        <v>105</v>
      </c>
      <c r="E11013" t="s">
        <v>41162</v>
      </c>
      <c r="F11013" t="s">
        <v>4986</v>
      </c>
      <c r="G11013" t="s">
        <v>71</v>
      </c>
      <c r="H11013" t="s">
        <v>129</v>
      </c>
      <c r="I11013" t="s">
        <v>22</v>
      </c>
      <c r="J11013" t="s">
        <v>141</v>
      </c>
      <c r="K11013" t="s">
        <v>41163</v>
      </c>
      <c r="L11013" t="s">
        <v>41164</v>
      </c>
      <c r="M11013">
        <v>5.7402777770000002</v>
      </c>
      <c r="N11013">
        <v>0</v>
      </c>
      <c r="O11013">
        <v>0</v>
      </c>
      <c r="P11013">
        <v>0</v>
      </c>
      <c r="Q11013">
        <v>1</v>
      </c>
      <c r="R11013">
        <v>0</v>
      </c>
      <c r="S11013">
        <v>0</v>
      </c>
      <c r="T11013">
        <v>0</v>
      </c>
      <c r="U11013">
        <v>5.740278</v>
      </c>
    </row>
    <row r="11014" spans="1:21" x14ac:dyDescent="0.25">
      <c r="A11014" t="s">
        <v>41165</v>
      </c>
      <c r="B11014">
        <v>1</v>
      </c>
      <c r="C11014" t="s">
        <v>78</v>
      </c>
      <c r="D11014" t="s">
        <v>105</v>
      </c>
      <c r="E11014" t="s">
        <v>41162</v>
      </c>
      <c r="F11014" t="s">
        <v>4986</v>
      </c>
      <c r="G11014" t="s">
        <v>71</v>
      </c>
      <c r="H11014" t="s">
        <v>129</v>
      </c>
      <c r="I11014" t="s">
        <v>22</v>
      </c>
      <c r="J11014" t="s">
        <v>141</v>
      </c>
      <c r="K11014" t="s">
        <v>41166</v>
      </c>
      <c r="L11014" t="s">
        <v>41167</v>
      </c>
      <c r="M11014">
        <v>3.218611111</v>
      </c>
      <c r="N11014">
        <v>0</v>
      </c>
      <c r="O11014">
        <v>0</v>
      </c>
      <c r="P11014">
        <v>0</v>
      </c>
      <c r="Q11014">
        <v>1</v>
      </c>
      <c r="R11014">
        <v>0</v>
      </c>
      <c r="S11014">
        <v>0</v>
      </c>
      <c r="T11014">
        <v>0</v>
      </c>
      <c r="U11014">
        <v>3.2186110000000001</v>
      </c>
    </row>
    <row r="11015" spans="1:21" x14ac:dyDescent="0.25">
      <c r="A11015" t="s">
        <v>41168</v>
      </c>
      <c r="B11015">
        <v>1</v>
      </c>
      <c r="C11015" t="s">
        <v>78</v>
      </c>
      <c r="D11015" t="s">
        <v>105</v>
      </c>
      <c r="E11015" t="s">
        <v>41169</v>
      </c>
      <c r="F11015" t="s">
        <v>140</v>
      </c>
      <c r="G11015" t="s">
        <v>72</v>
      </c>
      <c r="H11015" t="s">
        <v>129</v>
      </c>
      <c r="I11015" t="s">
        <v>22</v>
      </c>
      <c r="J11015" t="s">
        <v>141</v>
      </c>
      <c r="K11015" t="s">
        <v>41170</v>
      </c>
      <c r="L11015" t="s">
        <v>41171</v>
      </c>
      <c r="M11015">
        <v>1.5261111110000001</v>
      </c>
      <c r="N11015">
        <v>0</v>
      </c>
      <c r="O11015">
        <v>0</v>
      </c>
      <c r="P11015">
        <v>15</v>
      </c>
      <c r="Q11015">
        <v>1</v>
      </c>
      <c r="R11015">
        <v>0</v>
      </c>
      <c r="S11015">
        <v>0</v>
      </c>
      <c r="T11015">
        <v>22.891667000000002</v>
      </c>
      <c r="U11015">
        <v>1.526111</v>
      </c>
    </row>
    <row r="11016" spans="1:21" x14ac:dyDescent="0.25">
      <c r="A11016" t="s">
        <v>41172</v>
      </c>
      <c r="B11016">
        <v>1</v>
      </c>
      <c r="C11016" t="s">
        <v>78</v>
      </c>
      <c r="D11016" t="s">
        <v>105</v>
      </c>
      <c r="E11016" t="s">
        <v>41173</v>
      </c>
      <c r="F11016" t="s">
        <v>140</v>
      </c>
      <c r="G11016" t="s">
        <v>72</v>
      </c>
      <c r="H11016" t="s">
        <v>129</v>
      </c>
      <c r="I11016" t="s">
        <v>22</v>
      </c>
      <c r="J11016" t="s">
        <v>141</v>
      </c>
      <c r="K11016" t="s">
        <v>41174</v>
      </c>
      <c r="L11016" t="s">
        <v>41175</v>
      </c>
      <c r="M11016">
        <v>2.1522222219999998</v>
      </c>
      <c r="N11016">
        <v>0</v>
      </c>
      <c r="O11016">
        <v>0</v>
      </c>
      <c r="P11016">
        <v>5</v>
      </c>
      <c r="Q11016">
        <v>247</v>
      </c>
      <c r="R11016">
        <v>0</v>
      </c>
      <c r="S11016">
        <v>0</v>
      </c>
      <c r="T11016">
        <v>10.761111</v>
      </c>
      <c r="U11016">
        <v>531.59888899999999</v>
      </c>
    </row>
    <row r="11017" spans="1:21" x14ac:dyDescent="0.25">
      <c r="A11017" t="s">
        <v>41176</v>
      </c>
      <c r="B11017">
        <v>1</v>
      </c>
      <c r="C11017" t="s">
        <v>78</v>
      </c>
      <c r="D11017" t="s">
        <v>105</v>
      </c>
      <c r="E11017" t="s">
        <v>41177</v>
      </c>
      <c r="F11017" t="s">
        <v>154</v>
      </c>
      <c r="G11017" t="s">
        <v>72</v>
      </c>
      <c r="H11017" t="s">
        <v>129</v>
      </c>
      <c r="I11017" t="s">
        <v>22</v>
      </c>
      <c r="J11017" t="s">
        <v>141</v>
      </c>
      <c r="K11017" t="s">
        <v>41178</v>
      </c>
      <c r="L11017" t="s">
        <v>41179</v>
      </c>
      <c r="M11017">
        <v>0.34583333300000002</v>
      </c>
      <c r="N11017">
        <v>0</v>
      </c>
      <c r="O11017">
        <v>120</v>
      </c>
      <c r="P11017">
        <v>20</v>
      </c>
      <c r="Q11017">
        <v>1</v>
      </c>
      <c r="R11017">
        <v>0</v>
      </c>
      <c r="S11017">
        <v>41.5</v>
      </c>
      <c r="T11017">
        <v>6.9166670000000003</v>
      </c>
      <c r="U11017">
        <v>0.345833</v>
      </c>
    </row>
    <row r="11018" spans="1:21" x14ac:dyDescent="0.25">
      <c r="A11018" t="s">
        <v>41180</v>
      </c>
      <c r="B11018">
        <v>1</v>
      </c>
      <c r="C11018" t="s">
        <v>78</v>
      </c>
      <c r="D11018" t="s">
        <v>105</v>
      </c>
      <c r="E11018" t="s">
        <v>41181</v>
      </c>
      <c r="F11018" t="s">
        <v>4991</v>
      </c>
      <c r="G11018" t="s">
        <v>71</v>
      </c>
      <c r="H11018" t="s">
        <v>129</v>
      </c>
      <c r="I11018" t="s">
        <v>22</v>
      </c>
      <c r="J11018" t="s">
        <v>141</v>
      </c>
      <c r="K11018" t="s">
        <v>41182</v>
      </c>
      <c r="L11018" t="s">
        <v>41183</v>
      </c>
      <c r="M11018">
        <v>2.1749999999999998</v>
      </c>
      <c r="N11018">
        <v>0</v>
      </c>
      <c r="O11018">
        <v>0</v>
      </c>
      <c r="P11018">
        <v>0</v>
      </c>
      <c r="Q11018">
        <v>1</v>
      </c>
      <c r="R11018">
        <v>0</v>
      </c>
      <c r="S11018">
        <v>0</v>
      </c>
      <c r="T11018">
        <v>0</v>
      </c>
      <c r="U11018">
        <v>2.1749999999999998</v>
      </c>
    </row>
    <row r="11019" spans="1:21" x14ac:dyDescent="0.25">
      <c r="A11019" t="s">
        <v>41184</v>
      </c>
      <c r="B11019">
        <v>1</v>
      </c>
      <c r="C11019" t="s">
        <v>78</v>
      </c>
      <c r="D11019" t="s">
        <v>105</v>
      </c>
      <c r="E11019" t="s">
        <v>41185</v>
      </c>
      <c r="F11019" t="s">
        <v>128</v>
      </c>
      <c r="G11019" t="s">
        <v>71</v>
      </c>
      <c r="H11019" t="s">
        <v>129</v>
      </c>
      <c r="I11019" t="s">
        <v>22</v>
      </c>
      <c r="J11019" t="s">
        <v>130</v>
      </c>
      <c r="K11019" t="s">
        <v>41186</v>
      </c>
      <c r="L11019" t="s">
        <v>41187</v>
      </c>
      <c r="M11019">
        <v>1.7836111109999999</v>
      </c>
      <c r="N11019">
        <v>0</v>
      </c>
      <c r="O11019">
        <v>0</v>
      </c>
      <c r="P11019">
        <v>1</v>
      </c>
      <c r="Q11019">
        <v>99</v>
      </c>
      <c r="R11019">
        <v>0</v>
      </c>
      <c r="S11019">
        <v>0</v>
      </c>
      <c r="T11019">
        <v>1.7836110000000001</v>
      </c>
      <c r="U11019">
        <v>176.57749999999999</v>
      </c>
    </row>
    <row r="11020" spans="1:21" x14ac:dyDescent="0.25">
      <c r="A11020" t="s">
        <v>41188</v>
      </c>
      <c r="B11020">
        <v>1</v>
      </c>
      <c r="C11020" t="s">
        <v>78</v>
      </c>
      <c r="D11020" t="s">
        <v>105</v>
      </c>
      <c r="E11020" t="s">
        <v>41189</v>
      </c>
      <c r="F11020" t="s">
        <v>5012</v>
      </c>
      <c r="G11020" t="s">
        <v>72</v>
      </c>
      <c r="H11020" t="s">
        <v>129</v>
      </c>
      <c r="I11020" t="s">
        <v>22</v>
      </c>
      <c r="J11020" t="s">
        <v>141</v>
      </c>
      <c r="K11020" t="s">
        <v>41190</v>
      </c>
      <c r="L11020" t="s">
        <v>41191</v>
      </c>
      <c r="M11020">
        <v>1.716111111</v>
      </c>
      <c r="N11020">
        <v>0</v>
      </c>
      <c r="O11020">
        <v>0</v>
      </c>
      <c r="P11020">
        <v>1</v>
      </c>
      <c r="Q11020">
        <v>99</v>
      </c>
      <c r="R11020">
        <v>0</v>
      </c>
      <c r="S11020">
        <v>0</v>
      </c>
      <c r="T11020">
        <v>1.7161109999999999</v>
      </c>
      <c r="U11020">
        <v>169.89500000000001</v>
      </c>
    </row>
    <row r="11021" spans="1:21" x14ac:dyDescent="0.25">
      <c r="A11021" t="s">
        <v>41192</v>
      </c>
      <c r="B11021">
        <v>1</v>
      </c>
      <c r="C11021" t="s">
        <v>78</v>
      </c>
      <c r="D11021" t="s">
        <v>105</v>
      </c>
      <c r="E11021" t="s">
        <v>41193</v>
      </c>
      <c r="F11021" t="s">
        <v>4991</v>
      </c>
      <c r="G11021" t="s">
        <v>71</v>
      </c>
      <c r="H11021" t="s">
        <v>129</v>
      </c>
      <c r="I11021" t="s">
        <v>22</v>
      </c>
      <c r="J11021" t="s">
        <v>141</v>
      </c>
      <c r="K11021" t="s">
        <v>41194</v>
      </c>
      <c r="L11021" t="s">
        <v>41195</v>
      </c>
      <c r="M11021">
        <v>7.346666666</v>
      </c>
      <c r="N11021">
        <v>0</v>
      </c>
      <c r="O11021">
        <v>0</v>
      </c>
      <c r="P11021">
        <v>0</v>
      </c>
      <c r="Q11021">
        <v>1</v>
      </c>
      <c r="R11021">
        <v>0</v>
      </c>
      <c r="S11021">
        <v>0</v>
      </c>
      <c r="T11021">
        <v>0</v>
      </c>
      <c r="U11021">
        <v>7.3466670000000001</v>
      </c>
    </row>
    <row r="11022" spans="1:21" x14ac:dyDescent="0.25">
      <c r="A11022" t="s">
        <v>41196</v>
      </c>
      <c r="B11022">
        <v>1</v>
      </c>
      <c r="C11022" t="s">
        <v>78</v>
      </c>
      <c r="D11022" t="s">
        <v>105</v>
      </c>
      <c r="E11022" t="s">
        <v>41177</v>
      </c>
      <c r="F11022" t="s">
        <v>140</v>
      </c>
      <c r="G11022" t="s">
        <v>72</v>
      </c>
      <c r="H11022" t="s">
        <v>129</v>
      </c>
      <c r="I11022" t="s">
        <v>22</v>
      </c>
      <c r="J11022" t="s">
        <v>141</v>
      </c>
      <c r="K11022" t="s">
        <v>41197</v>
      </c>
      <c r="L11022" t="s">
        <v>41198</v>
      </c>
      <c r="M11022">
        <v>1.4144444439999999</v>
      </c>
      <c r="N11022">
        <v>0</v>
      </c>
      <c r="O11022">
        <v>120</v>
      </c>
      <c r="P11022">
        <v>20</v>
      </c>
      <c r="Q11022">
        <v>1</v>
      </c>
      <c r="R11022">
        <v>0</v>
      </c>
      <c r="S11022">
        <v>169.73333299999999</v>
      </c>
      <c r="T11022">
        <v>28.288889000000001</v>
      </c>
      <c r="U11022">
        <v>1.414444</v>
      </c>
    </row>
    <row r="11023" spans="1:21" x14ac:dyDescent="0.25">
      <c r="A11023" t="s">
        <v>41199</v>
      </c>
      <c r="B11023">
        <v>1</v>
      </c>
      <c r="C11023" t="s">
        <v>78</v>
      </c>
      <c r="D11023" t="s">
        <v>107</v>
      </c>
      <c r="E11023" t="s">
        <v>41200</v>
      </c>
      <c r="F11023" t="s">
        <v>14287</v>
      </c>
      <c r="G11023" t="s">
        <v>71</v>
      </c>
      <c r="H11023" t="s">
        <v>129</v>
      </c>
      <c r="I11023" t="s">
        <v>22</v>
      </c>
      <c r="J11023" t="s">
        <v>141</v>
      </c>
      <c r="K11023" t="s">
        <v>41201</v>
      </c>
      <c r="L11023" t="s">
        <v>41202</v>
      </c>
      <c r="M11023">
        <v>2.4669444440000001</v>
      </c>
      <c r="N11023">
        <v>0</v>
      </c>
      <c r="O11023">
        <v>0</v>
      </c>
      <c r="P11023">
        <v>2</v>
      </c>
      <c r="Q11023">
        <v>161</v>
      </c>
      <c r="R11023">
        <v>0</v>
      </c>
      <c r="S11023">
        <v>0</v>
      </c>
      <c r="T11023">
        <v>4.9338889999999997</v>
      </c>
      <c r="U11023">
        <v>397.17805499999997</v>
      </c>
    </row>
    <row r="11024" spans="1:21" x14ac:dyDescent="0.25">
      <c r="A11024" t="s">
        <v>41203</v>
      </c>
      <c r="B11024">
        <v>1</v>
      </c>
      <c r="C11024" t="s">
        <v>78</v>
      </c>
      <c r="D11024" t="s">
        <v>107</v>
      </c>
      <c r="E11024" t="s">
        <v>41200</v>
      </c>
      <c r="F11024" t="s">
        <v>5470</v>
      </c>
      <c r="G11024" t="s">
        <v>71</v>
      </c>
      <c r="H11024" t="s">
        <v>129</v>
      </c>
      <c r="I11024" t="s">
        <v>22</v>
      </c>
      <c r="J11024" t="s">
        <v>141</v>
      </c>
      <c r="K11024" t="s">
        <v>41204</v>
      </c>
      <c r="L11024" t="s">
        <v>41205</v>
      </c>
      <c r="M11024">
        <v>0.83694444400000001</v>
      </c>
      <c r="N11024">
        <v>0</v>
      </c>
      <c r="O11024">
        <v>0</v>
      </c>
      <c r="P11024">
        <v>2</v>
      </c>
      <c r="Q11024">
        <v>161</v>
      </c>
      <c r="R11024">
        <v>0</v>
      </c>
      <c r="S11024">
        <v>0</v>
      </c>
      <c r="T11024">
        <v>1.673889</v>
      </c>
      <c r="U11024">
        <v>134.74805499999999</v>
      </c>
    </row>
    <row r="11025" spans="1:21" x14ac:dyDescent="0.25">
      <c r="A11025" t="s">
        <v>41206</v>
      </c>
      <c r="B11025">
        <v>1</v>
      </c>
      <c r="C11025" t="s">
        <v>78</v>
      </c>
      <c r="D11025" t="s">
        <v>107</v>
      </c>
      <c r="E11025" t="s">
        <v>41200</v>
      </c>
      <c r="F11025" t="s">
        <v>5470</v>
      </c>
      <c r="G11025" t="s">
        <v>71</v>
      </c>
      <c r="H11025" t="s">
        <v>129</v>
      </c>
      <c r="I11025" t="s">
        <v>22</v>
      </c>
      <c r="J11025" t="s">
        <v>141</v>
      </c>
      <c r="K11025" t="s">
        <v>41207</v>
      </c>
      <c r="L11025" t="s">
        <v>41208</v>
      </c>
      <c r="M11025">
        <v>1.003055555</v>
      </c>
      <c r="N11025">
        <v>0</v>
      </c>
      <c r="O11025">
        <v>0</v>
      </c>
      <c r="P11025">
        <v>2</v>
      </c>
      <c r="Q11025">
        <v>161</v>
      </c>
      <c r="R11025">
        <v>0</v>
      </c>
      <c r="S11025">
        <v>0</v>
      </c>
      <c r="T11025">
        <v>2.0061110000000002</v>
      </c>
      <c r="U11025">
        <v>161.49194399999999</v>
      </c>
    </row>
    <row r="11026" spans="1:21" x14ac:dyDescent="0.25">
      <c r="A11026" t="s">
        <v>41209</v>
      </c>
      <c r="B11026">
        <v>1</v>
      </c>
      <c r="C11026" t="s">
        <v>78</v>
      </c>
      <c r="D11026" t="s">
        <v>107</v>
      </c>
      <c r="E11026" t="s">
        <v>41200</v>
      </c>
      <c r="F11026" t="s">
        <v>5470</v>
      </c>
      <c r="G11026" t="s">
        <v>71</v>
      </c>
      <c r="H11026" t="s">
        <v>129</v>
      </c>
      <c r="I11026" t="s">
        <v>22</v>
      </c>
      <c r="J11026" t="s">
        <v>141</v>
      </c>
      <c r="K11026" t="s">
        <v>41210</v>
      </c>
      <c r="L11026" t="s">
        <v>41211</v>
      </c>
      <c r="M11026">
        <v>0.231944444</v>
      </c>
      <c r="N11026">
        <v>0</v>
      </c>
      <c r="O11026">
        <v>0</v>
      </c>
      <c r="P11026">
        <v>2</v>
      </c>
      <c r="Q11026">
        <v>161</v>
      </c>
      <c r="R11026">
        <v>0</v>
      </c>
      <c r="S11026">
        <v>0</v>
      </c>
      <c r="T11026">
        <v>0.463889</v>
      </c>
      <c r="U11026">
        <v>37.343055</v>
      </c>
    </row>
    <row r="11027" spans="1:21" x14ac:dyDescent="0.25">
      <c r="A11027" t="s">
        <v>41212</v>
      </c>
      <c r="B11027">
        <v>1</v>
      </c>
      <c r="C11027" t="s">
        <v>78</v>
      </c>
      <c r="D11027" t="s">
        <v>107</v>
      </c>
      <c r="E11027" t="s">
        <v>41213</v>
      </c>
      <c r="F11027" t="s">
        <v>6241</v>
      </c>
      <c r="G11027" t="s">
        <v>71</v>
      </c>
      <c r="H11027" t="s">
        <v>129</v>
      </c>
      <c r="I11027" t="s">
        <v>22</v>
      </c>
      <c r="J11027" t="s">
        <v>141</v>
      </c>
      <c r="K11027" t="s">
        <v>41214</v>
      </c>
      <c r="L11027" t="s">
        <v>41215</v>
      </c>
      <c r="M11027">
        <v>5.5883333329999996</v>
      </c>
      <c r="N11027">
        <v>0</v>
      </c>
      <c r="O11027">
        <v>0</v>
      </c>
      <c r="P11027">
        <v>0</v>
      </c>
      <c r="Q11027">
        <v>20</v>
      </c>
      <c r="R11027">
        <v>0</v>
      </c>
      <c r="S11027">
        <v>0</v>
      </c>
      <c r="T11027">
        <v>0</v>
      </c>
      <c r="U11027">
        <v>111.766667</v>
      </c>
    </row>
    <row r="11028" spans="1:21" x14ac:dyDescent="0.25">
      <c r="A11028" t="s">
        <v>41216</v>
      </c>
      <c r="B11028">
        <v>1</v>
      </c>
      <c r="C11028" t="s">
        <v>78</v>
      </c>
      <c r="D11028" t="s">
        <v>107</v>
      </c>
      <c r="E11028" t="s">
        <v>41217</v>
      </c>
      <c r="F11028" t="s">
        <v>14287</v>
      </c>
      <c r="G11028" t="s">
        <v>71</v>
      </c>
      <c r="H11028" t="s">
        <v>129</v>
      </c>
      <c r="I11028" t="s">
        <v>22</v>
      </c>
      <c r="J11028" t="s">
        <v>141</v>
      </c>
      <c r="K11028" t="s">
        <v>41218</v>
      </c>
      <c r="L11028" t="s">
        <v>41219</v>
      </c>
      <c r="M11028">
        <v>1.304166666</v>
      </c>
      <c r="N11028">
        <v>0</v>
      </c>
      <c r="O11028">
        <v>0</v>
      </c>
      <c r="P11028">
        <v>0</v>
      </c>
      <c r="Q11028">
        <v>38</v>
      </c>
      <c r="R11028">
        <v>0</v>
      </c>
      <c r="S11028">
        <v>0</v>
      </c>
      <c r="T11028">
        <v>0</v>
      </c>
      <c r="U11028">
        <v>49.558332999999998</v>
      </c>
    </row>
    <row r="11029" spans="1:21" x14ac:dyDescent="0.25">
      <c r="A11029" t="s">
        <v>41220</v>
      </c>
      <c r="B11029">
        <v>1</v>
      </c>
      <c r="C11029" t="s">
        <v>78</v>
      </c>
      <c r="D11029" t="s">
        <v>107</v>
      </c>
      <c r="E11029" t="s">
        <v>41200</v>
      </c>
      <c r="F11029" t="s">
        <v>5470</v>
      </c>
      <c r="G11029" t="s">
        <v>71</v>
      </c>
      <c r="H11029" t="s">
        <v>129</v>
      </c>
      <c r="I11029" t="s">
        <v>22</v>
      </c>
      <c r="J11029" t="s">
        <v>141</v>
      </c>
      <c r="K11029" t="s">
        <v>41221</v>
      </c>
      <c r="L11029" t="s">
        <v>41222</v>
      </c>
      <c r="M11029">
        <v>1.0805555549999999</v>
      </c>
      <c r="N11029">
        <v>0</v>
      </c>
      <c r="O11029">
        <v>0</v>
      </c>
      <c r="P11029">
        <v>2</v>
      </c>
      <c r="Q11029">
        <v>161</v>
      </c>
      <c r="R11029">
        <v>0</v>
      </c>
      <c r="S11029">
        <v>0</v>
      </c>
      <c r="T11029">
        <v>2.161111</v>
      </c>
      <c r="U11029">
        <v>173.96944400000001</v>
      </c>
    </row>
    <row r="11030" spans="1:21" x14ac:dyDescent="0.25">
      <c r="A11030" t="s">
        <v>41223</v>
      </c>
      <c r="B11030">
        <v>1</v>
      </c>
      <c r="C11030" t="s">
        <v>78</v>
      </c>
      <c r="D11030" t="s">
        <v>107</v>
      </c>
      <c r="E11030" t="s">
        <v>41200</v>
      </c>
      <c r="F11030" t="s">
        <v>5470</v>
      </c>
      <c r="G11030" t="s">
        <v>71</v>
      </c>
      <c r="H11030" t="s">
        <v>129</v>
      </c>
      <c r="I11030" t="s">
        <v>22</v>
      </c>
      <c r="J11030" t="s">
        <v>141</v>
      </c>
      <c r="K11030" t="s">
        <v>41224</v>
      </c>
      <c r="L11030" t="s">
        <v>41225</v>
      </c>
      <c r="M11030">
        <v>0.515833333</v>
      </c>
      <c r="N11030">
        <v>0</v>
      </c>
      <c r="O11030">
        <v>0</v>
      </c>
      <c r="P11030">
        <v>2</v>
      </c>
      <c r="Q11030">
        <v>161</v>
      </c>
      <c r="R11030">
        <v>0</v>
      </c>
      <c r="S11030">
        <v>0</v>
      </c>
      <c r="T11030">
        <v>1.0316669999999999</v>
      </c>
      <c r="U11030">
        <v>83.049166999999997</v>
      </c>
    </row>
    <row r="11031" spans="1:21" x14ac:dyDescent="0.25">
      <c r="A11031" t="s">
        <v>41226</v>
      </c>
      <c r="B11031">
        <v>1</v>
      </c>
      <c r="C11031" t="s">
        <v>78</v>
      </c>
      <c r="D11031" t="s">
        <v>107</v>
      </c>
      <c r="E11031" t="s">
        <v>41200</v>
      </c>
      <c r="F11031" t="s">
        <v>5470</v>
      </c>
      <c r="G11031" t="s">
        <v>71</v>
      </c>
      <c r="H11031" t="s">
        <v>129</v>
      </c>
      <c r="I11031" t="s">
        <v>22</v>
      </c>
      <c r="J11031" t="s">
        <v>141</v>
      </c>
      <c r="K11031" t="s">
        <v>41227</v>
      </c>
      <c r="L11031" t="s">
        <v>41228</v>
      </c>
      <c r="M11031">
        <v>0.51111111099999995</v>
      </c>
      <c r="N11031">
        <v>0</v>
      </c>
      <c r="O11031">
        <v>0</v>
      </c>
      <c r="P11031">
        <v>2</v>
      </c>
      <c r="Q11031">
        <v>161</v>
      </c>
      <c r="R11031">
        <v>0</v>
      </c>
      <c r="S11031">
        <v>0</v>
      </c>
      <c r="T11031">
        <v>1.022222</v>
      </c>
      <c r="U11031">
        <v>82.288888999999998</v>
      </c>
    </row>
    <row r="11032" spans="1:21" x14ac:dyDescent="0.25">
      <c r="A11032" t="s">
        <v>41229</v>
      </c>
      <c r="B11032">
        <v>1</v>
      </c>
      <c r="C11032" t="s">
        <v>78</v>
      </c>
      <c r="D11032" t="s">
        <v>107</v>
      </c>
      <c r="E11032" t="s">
        <v>41230</v>
      </c>
      <c r="F11032" t="s">
        <v>5012</v>
      </c>
      <c r="G11032" t="s">
        <v>72</v>
      </c>
      <c r="H11032" t="s">
        <v>129</v>
      </c>
      <c r="I11032" t="s">
        <v>22</v>
      </c>
      <c r="J11032" t="s">
        <v>141</v>
      </c>
      <c r="K11032" t="s">
        <v>41231</v>
      </c>
      <c r="L11032" t="s">
        <v>41232</v>
      </c>
      <c r="M11032">
        <v>2.2022222220000001</v>
      </c>
      <c r="N11032">
        <v>0</v>
      </c>
      <c r="O11032">
        <v>0</v>
      </c>
      <c r="P11032">
        <v>1</v>
      </c>
      <c r="Q11032">
        <v>54</v>
      </c>
      <c r="R11032">
        <v>0</v>
      </c>
      <c r="S11032">
        <v>0</v>
      </c>
      <c r="T11032">
        <v>2.2022219999999999</v>
      </c>
      <c r="U11032">
        <v>118.92</v>
      </c>
    </row>
    <row r="11033" spans="1:21" x14ac:dyDescent="0.25">
      <c r="A11033" t="s">
        <v>41233</v>
      </c>
      <c r="B11033">
        <v>1</v>
      </c>
      <c r="C11033" t="s">
        <v>78</v>
      </c>
      <c r="D11033" t="s">
        <v>107</v>
      </c>
      <c r="E11033" t="s">
        <v>41234</v>
      </c>
      <c r="F11033" t="s">
        <v>4991</v>
      </c>
      <c r="G11033" t="s">
        <v>71</v>
      </c>
      <c r="H11033" t="s">
        <v>129</v>
      </c>
      <c r="I11033" t="s">
        <v>22</v>
      </c>
      <c r="J11033" t="s">
        <v>141</v>
      </c>
      <c r="K11033" t="s">
        <v>41235</v>
      </c>
      <c r="L11033" t="s">
        <v>41236</v>
      </c>
      <c r="M11033">
        <v>2.0358333329999998</v>
      </c>
      <c r="N11033">
        <v>0</v>
      </c>
      <c r="O11033">
        <v>0</v>
      </c>
      <c r="P11033">
        <v>0</v>
      </c>
      <c r="Q11033">
        <v>1</v>
      </c>
      <c r="R11033">
        <v>0</v>
      </c>
      <c r="S11033">
        <v>0</v>
      </c>
      <c r="T11033">
        <v>0</v>
      </c>
      <c r="U11033">
        <v>2.0358329999999998</v>
      </c>
    </row>
    <row r="11034" spans="1:21" x14ac:dyDescent="0.25">
      <c r="A11034" t="s">
        <v>41237</v>
      </c>
      <c r="B11034">
        <v>1</v>
      </c>
      <c r="C11034" t="s">
        <v>78</v>
      </c>
      <c r="D11034" t="s">
        <v>107</v>
      </c>
      <c r="E11034" t="s">
        <v>41238</v>
      </c>
      <c r="F11034" t="s">
        <v>5012</v>
      </c>
      <c r="G11034" t="s">
        <v>72</v>
      </c>
      <c r="H11034" t="s">
        <v>129</v>
      </c>
      <c r="I11034" t="s">
        <v>22</v>
      </c>
      <c r="J11034" t="s">
        <v>141</v>
      </c>
      <c r="K11034" t="s">
        <v>41239</v>
      </c>
      <c r="L11034" t="s">
        <v>41240</v>
      </c>
      <c r="M11034">
        <v>0.946944444</v>
      </c>
      <c r="N11034">
        <v>0</v>
      </c>
      <c r="O11034">
        <v>0</v>
      </c>
      <c r="P11034">
        <v>0</v>
      </c>
      <c r="Q11034">
        <v>60</v>
      </c>
      <c r="R11034">
        <v>0</v>
      </c>
      <c r="S11034">
        <v>0</v>
      </c>
      <c r="T11034">
        <v>0</v>
      </c>
      <c r="U11034">
        <v>56.816667000000002</v>
      </c>
    </row>
    <row r="11035" spans="1:21" x14ac:dyDescent="0.25">
      <c r="A11035" t="s">
        <v>41241</v>
      </c>
      <c r="B11035">
        <v>1</v>
      </c>
      <c r="C11035" t="s">
        <v>78</v>
      </c>
      <c r="D11035" t="s">
        <v>98</v>
      </c>
      <c r="E11035" t="s">
        <v>4703</v>
      </c>
      <c r="F11035" t="s">
        <v>140</v>
      </c>
      <c r="G11035" t="s">
        <v>72</v>
      </c>
      <c r="H11035" t="s">
        <v>129</v>
      </c>
      <c r="I11035" t="s">
        <v>22</v>
      </c>
      <c r="J11035" t="s">
        <v>141</v>
      </c>
      <c r="K11035" t="s">
        <v>41242</v>
      </c>
      <c r="L11035" t="s">
        <v>41243</v>
      </c>
      <c r="M11035">
        <v>1.092777777</v>
      </c>
      <c r="N11035">
        <v>0</v>
      </c>
      <c r="O11035">
        <v>542</v>
      </c>
      <c r="P11035">
        <v>44</v>
      </c>
      <c r="Q11035">
        <v>707</v>
      </c>
      <c r="R11035">
        <v>0</v>
      </c>
      <c r="S11035">
        <v>592.28555500000004</v>
      </c>
      <c r="T11035">
        <v>48.082222000000002</v>
      </c>
      <c r="U11035">
        <v>772.59388799999999</v>
      </c>
    </row>
    <row r="11036" spans="1:21" x14ac:dyDescent="0.25">
      <c r="A11036" t="s">
        <v>41244</v>
      </c>
      <c r="B11036">
        <v>1</v>
      </c>
      <c r="C11036" t="s">
        <v>79</v>
      </c>
      <c r="D11036" t="s">
        <v>124</v>
      </c>
      <c r="E11036" t="s">
        <v>40771</v>
      </c>
      <c r="F11036" t="s">
        <v>5012</v>
      </c>
      <c r="G11036" t="s">
        <v>72</v>
      </c>
      <c r="H11036" t="s">
        <v>129</v>
      </c>
      <c r="I11036" t="s">
        <v>22</v>
      </c>
      <c r="J11036" t="s">
        <v>141</v>
      </c>
      <c r="K11036" t="s">
        <v>41245</v>
      </c>
      <c r="L11036" t="s">
        <v>41246</v>
      </c>
      <c r="M11036">
        <v>4.7816666659999996</v>
      </c>
      <c r="N11036">
        <v>0</v>
      </c>
      <c r="O11036">
        <v>0</v>
      </c>
      <c r="P11036">
        <v>0</v>
      </c>
      <c r="Q11036">
        <v>26</v>
      </c>
      <c r="R11036">
        <v>0</v>
      </c>
      <c r="S11036">
        <v>0</v>
      </c>
      <c r="T11036">
        <v>0</v>
      </c>
      <c r="U11036">
        <v>124.32333300000001</v>
      </c>
    </row>
    <row r="11037" spans="1:21" x14ac:dyDescent="0.25">
      <c r="A11037" t="s">
        <v>41247</v>
      </c>
      <c r="B11037">
        <v>1</v>
      </c>
      <c r="C11037" t="s">
        <v>79</v>
      </c>
      <c r="D11037" t="s">
        <v>124</v>
      </c>
      <c r="E11037" t="s">
        <v>37222</v>
      </c>
      <c r="F11037" t="s">
        <v>140</v>
      </c>
      <c r="G11037" t="s">
        <v>72</v>
      </c>
      <c r="H11037" t="s">
        <v>129</v>
      </c>
      <c r="I11037" t="s">
        <v>22</v>
      </c>
      <c r="J11037" t="s">
        <v>141</v>
      </c>
      <c r="K11037" t="s">
        <v>41248</v>
      </c>
      <c r="L11037" t="s">
        <v>41249</v>
      </c>
      <c r="M11037">
        <v>3.2549999999999999</v>
      </c>
      <c r="N11037">
        <v>0</v>
      </c>
      <c r="O11037">
        <v>0</v>
      </c>
      <c r="P11037">
        <v>231</v>
      </c>
      <c r="Q11037">
        <v>115</v>
      </c>
      <c r="R11037">
        <v>0</v>
      </c>
      <c r="S11037">
        <v>0</v>
      </c>
      <c r="T11037">
        <v>751.90499999999997</v>
      </c>
      <c r="U11037">
        <v>374.32499999999999</v>
      </c>
    </row>
    <row r="11038" spans="1:21" x14ac:dyDescent="0.25">
      <c r="A11038" t="s">
        <v>41250</v>
      </c>
      <c r="B11038">
        <v>1</v>
      </c>
      <c r="C11038" t="s">
        <v>79</v>
      </c>
      <c r="D11038" t="s">
        <v>124</v>
      </c>
      <c r="E11038" t="s">
        <v>37276</v>
      </c>
      <c r="F11038" t="s">
        <v>140</v>
      </c>
      <c r="G11038" t="s">
        <v>72</v>
      </c>
      <c r="H11038" t="s">
        <v>129</v>
      </c>
      <c r="I11038" t="s">
        <v>22</v>
      </c>
      <c r="J11038" t="s">
        <v>141</v>
      </c>
      <c r="K11038" t="s">
        <v>41251</v>
      </c>
      <c r="L11038" t="s">
        <v>41252</v>
      </c>
      <c r="M11038">
        <v>0.24</v>
      </c>
      <c r="N11038">
        <v>0</v>
      </c>
      <c r="O11038">
        <v>0</v>
      </c>
      <c r="P11038">
        <v>16</v>
      </c>
      <c r="Q11038">
        <v>149</v>
      </c>
      <c r="R11038">
        <v>0</v>
      </c>
      <c r="S11038">
        <v>0</v>
      </c>
      <c r="T11038">
        <v>3.84</v>
      </c>
      <c r="U11038">
        <v>35.76</v>
      </c>
    </row>
    <row r="11039" spans="1:21" x14ac:dyDescent="0.25">
      <c r="A11039" t="s">
        <v>41253</v>
      </c>
      <c r="B11039">
        <v>1</v>
      </c>
      <c r="C11039" t="s">
        <v>79</v>
      </c>
      <c r="D11039" t="s">
        <v>124</v>
      </c>
      <c r="E11039" t="s">
        <v>37218</v>
      </c>
      <c r="F11039" t="s">
        <v>140</v>
      </c>
      <c r="G11039" t="s">
        <v>72</v>
      </c>
      <c r="H11039" t="s">
        <v>129</v>
      </c>
      <c r="I11039" t="s">
        <v>22</v>
      </c>
      <c r="J11039" t="s">
        <v>141</v>
      </c>
      <c r="K11039" t="s">
        <v>41254</v>
      </c>
      <c r="L11039" t="s">
        <v>41255</v>
      </c>
      <c r="M11039">
        <v>0.81</v>
      </c>
      <c r="N11039">
        <v>0</v>
      </c>
      <c r="O11039">
        <v>0</v>
      </c>
      <c r="P11039">
        <v>231</v>
      </c>
      <c r="Q11039">
        <v>115</v>
      </c>
      <c r="R11039">
        <v>0</v>
      </c>
      <c r="S11039">
        <v>0</v>
      </c>
      <c r="T11039">
        <v>187.11</v>
      </c>
      <c r="U11039">
        <v>93.15</v>
      </c>
    </row>
    <row r="11040" spans="1:21" x14ac:dyDescent="0.25">
      <c r="A11040" t="s">
        <v>41256</v>
      </c>
      <c r="B11040">
        <v>1</v>
      </c>
      <c r="C11040" t="s">
        <v>78</v>
      </c>
      <c r="D11040" t="s">
        <v>98</v>
      </c>
      <c r="E11040" t="s">
        <v>4703</v>
      </c>
      <c r="F11040" t="s">
        <v>140</v>
      </c>
      <c r="G11040" t="s">
        <v>72</v>
      </c>
      <c r="H11040" t="s">
        <v>129</v>
      </c>
      <c r="I11040" t="s">
        <v>22</v>
      </c>
      <c r="J11040" t="s">
        <v>141</v>
      </c>
      <c r="K11040" t="s">
        <v>41257</v>
      </c>
      <c r="L11040" t="s">
        <v>41258</v>
      </c>
      <c r="M11040">
        <v>0.53749999999999998</v>
      </c>
      <c r="N11040">
        <v>0</v>
      </c>
      <c r="O11040">
        <v>542</v>
      </c>
      <c r="P11040">
        <v>44</v>
      </c>
      <c r="Q11040">
        <v>707</v>
      </c>
      <c r="R11040">
        <v>0</v>
      </c>
      <c r="S11040">
        <v>291.32499999999999</v>
      </c>
      <c r="T11040">
        <v>23.65</v>
      </c>
      <c r="U11040">
        <v>380.01249999999999</v>
      </c>
    </row>
    <row r="11041" spans="1:21" x14ac:dyDescent="0.25">
      <c r="A11041" t="s">
        <v>41259</v>
      </c>
      <c r="B11041">
        <v>1</v>
      </c>
      <c r="C11041" t="s">
        <v>78</v>
      </c>
      <c r="D11041" t="s">
        <v>91</v>
      </c>
      <c r="E11041" t="s">
        <v>41260</v>
      </c>
      <c r="F11041" t="s">
        <v>4986</v>
      </c>
      <c r="G11041" t="s">
        <v>71</v>
      </c>
      <c r="H11041" t="s">
        <v>129</v>
      </c>
      <c r="I11041" t="s">
        <v>22</v>
      </c>
      <c r="J11041" t="s">
        <v>141</v>
      </c>
      <c r="K11041" t="s">
        <v>41261</v>
      </c>
      <c r="L11041" t="s">
        <v>41262</v>
      </c>
      <c r="M11041">
        <v>2.0188888880000002</v>
      </c>
      <c r="N11041">
        <v>0</v>
      </c>
      <c r="O11041">
        <v>0</v>
      </c>
      <c r="P11041">
        <v>0</v>
      </c>
      <c r="Q11041">
        <v>29</v>
      </c>
      <c r="R11041">
        <v>0</v>
      </c>
      <c r="S11041">
        <v>0</v>
      </c>
      <c r="T11041">
        <v>0</v>
      </c>
      <c r="U11041">
        <v>58.547778000000001</v>
      </c>
    </row>
    <row r="11042" spans="1:21" x14ac:dyDescent="0.25">
      <c r="A11042" t="s">
        <v>41263</v>
      </c>
      <c r="B11042">
        <v>1</v>
      </c>
      <c r="C11042" t="s">
        <v>78</v>
      </c>
      <c r="D11042" t="s">
        <v>91</v>
      </c>
      <c r="E11042" t="s">
        <v>4707</v>
      </c>
      <c r="F11042" t="s">
        <v>177</v>
      </c>
      <c r="G11042" t="s">
        <v>72</v>
      </c>
      <c r="H11042" t="s">
        <v>129</v>
      </c>
      <c r="I11042" t="s">
        <v>22</v>
      </c>
      <c r="J11042" t="s">
        <v>130</v>
      </c>
      <c r="K11042" t="s">
        <v>41264</v>
      </c>
      <c r="L11042" t="s">
        <v>41265</v>
      </c>
      <c r="M11042">
        <v>2.4013888880000001</v>
      </c>
      <c r="N11042">
        <v>0</v>
      </c>
      <c r="O11042">
        <v>0</v>
      </c>
      <c r="P11042">
        <v>2</v>
      </c>
      <c r="Q11042">
        <v>55</v>
      </c>
      <c r="R11042">
        <v>0</v>
      </c>
      <c r="S11042">
        <v>0</v>
      </c>
      <c r="T11042">
        <v>4.802778</v>
      </c>
      <c r="U11042">
        <v>132.07638900000001</v>
      </c>
    </row>
    <row r="11043" spans="1:21" x14ac:dyDescent="0.25">
      <c r="A11043" t="s">
        <v>41266</v>
      </c>
      <c r="B11043">
        <v>1</v>
      </c>
      <c r="C11043" t="s">
        <v>78</v>
      </c>
      <c r="D11043" t="s">
        <v>91</v>
      </c>
      <c r="E11043" t="s">
        <v>41267</v>
      </c>
      <c r="F11043" t="s">
        <v>5470</v>
      </c>
      <c r="G11043" t="s">
        <v>71</v>
      </c>
      <c r="H11043" t="s">
        <v>129</v>
      </c>
      <c r="I11043" t="s">
        <v>22</v>
      </c>
      <c r="J11043" t="s">
        <v>141</v>
      </c>
      <c r="K11043" t="s">
        <v>41268</v>
      </c>
      <c r="L11043" t="s">
        <v>41269</v>
      </c>
      <c r="M11043">
        <v>3.9522222220000001</v>
      </c>
      <c r="N11043">
        <v>0</v>
      </c>
      <c r="O11043">
        <v>0</v>
      </c>
      <c r="P11043">
        <v>1</v>
      </c>
      <c r="Q11043">
        <v>64</v>
      </c>
      <c r="R11043">
        <v>0</v>
      </c>
      <c r="S11043">
        <v>0</v>
      </c>
      <c r="T11043">
        <v>3.9522219999999999</v>
      </c>
      <c r="U11043">
        <v>252.94222199999999</v>
      </c>
    </row>
    <row r="11044" spans="1:21" x14ac:dyDescent="0.25">
      <c r="A11044" t="s">
        <v>41270</v>
      </c>
      <c r="B11044">
        <v>1</v>
      </c>
      <c r="C11044" t="s">
        <v>78</v>
      </c>
      <c r="D11044" t="s">
        <v>91</v>
      </c>
      <c r="E11044" t="s">
        <v>41271</v>
      </c>
      <c r="F11044" t="s">
        <v>5012</v>
      </c>
      <c r="G11044" t="s">
        <v>72</v>
      </c>
      <c r="H11044" t="s">
        <v>129</v>
      </c>
      <c r="I11044" t="s">
        <v>22</v>
      </c>
      <c r="J11044" t="s">
        <v>141</v>
      </c>
      <c r="K11044" t="s">
        <v>41272</v>
      </c>
      <c r="L11044" t="s">
        <v>41273</v>
      </c>
      <c r="M11044">
        <v>0.56583333300000005</v>
      </c>
      <c r="N11044">
        <v>0</v>
      </c>
      <c r="O11044">
        <v>0</v>
      </c>
      <c r="P11044">
        <v>1</v>
      </c>
      <c r="Q11044">
        <v>54</v>
      </c>
      <c r="R11044">
        <v>0</v>
      </c>
      <c r="S11044">
        <v>0</v>
      </c>
      <c r="T11044">
        <v>0.56583300000000003</v>
      </c>
      <c r="U11044">
        <v>30.555</v>
      </c>
    </row>
    <row r="11045" spans="1:21" x14ac:dyDescent="0.25">
      <c r="A11045" t="s">
        <v>41274</v>
      </c>
      <c r="B11045">
        <v>1</v>
      </c>
      <c r="C11045" t="s">
        <v>79</v>
      </c>
      <c r="D11045" t="s">
        <v>110</v>
      </c>
      <c r="E11045" t="s">
        <v>41275</v>
      </c>
      <c r="F11045" t="s">
        <v>5470</v>
      </c>
      <c r="G11045" t="s">
        <v>71</v>
      </c>
      <c r="H11045" t="s">
        <v>129</v>
      </c>
      <c r="I11045" t="s">
        <v>22</v>
      </c>
      <c r="J11045" t="s">
        <v>141</v>
      </c>
      <c r="K11045" t="s">
        <v>41276</v>
      </c>
      <c r="L11045" t="s">
        <v>41277</v>
      </c>
      <c r="M11045">
        <v>0.30638888800000003</v>
      </c>
      <c r="N11045">
        <v>0</v>
      </c>
      <c r="O11045">
        <v>0</v>
      </c>
      <c r="P11045">
        <v>1</v>
      </c>
      <c r="Q11045">
        <v>244</v>
      </c>
      <c r="R11045">
        <v>0</v>
      </c>
      <c r="S11045">
        <v>0</v>
      </c>
      <c r="T11045">
        <v>0.30638900000000002</v>
      </c>
      <c r="U11045">
        <v>74.758888999999996</v>
      </c>
    </row>
    <row r="11046" spans="1:21" x14ac:dyDescent="0.25">
      <c r="A11046" t="s">
        <v>41278</v>
      </c>
      <c r="B11046">
        <v>1</v>
      </c>
      <c r="C11046" t="s">
        <v>79</v>
      </c>
      <c r="D11046" t="s">
        <v>124</v>
      </c>
      <c r="E11046" t="s">
        <v>35077</v>
      </c>
      <c r="F11046" t="s">
        <v>5470</v>
      </c>
      <c r="G11046" t="s">
        <v>71</v>
      </c>
      <c r="H11046" t="s">
        <v>129</v>
      </c>
      <c r="I11046" t="s">
        <v>22</v>
      </c>
      <c r="J11046" t="s">
        <v>141</v>
      </c>
      <c r="K11046" t="s">
        <v>41279</v>
      </c>
      <c r="L11046" t="s">
        <v>41280</v>
      </c>
      <c r="M11046">
        <v>1.5325</v>
      </c>
      <c r="N11046">
        <v>1</v>
      </c>
      <c r="O11046">
        <v>126</v>
      </c>
      <c r="P11046">
        <v>0</v>
      </c>
      <c r="Q11046">
        <v>0</v>
      </c>
      <c r="R11046">
        <v>1.5325</v>
      </c>
      <c r="S11046">
        <v>193.095</v>
      </c>
      <c r="T11046">
        <v>0</v>
      </c>
      <c r="U11046">
        <v>0</v>
      </c>
    </row>
    <row r="11047" spans="1:21" x14ac:dyDescent="0.25">
      <c r="A11047" t="s">
        <v>41281</v>
      </c>
      <c r="B11047">
        <v>1</v>
      </c>
      <c r="C11047" t="s">
        <v>79</v>
      </c>
      <c r="D11047" t="s">
        <v>124</v>
      </c>
      <c r="E11047" t="s">
        <v>41282</v>
      </c>
      <c r="F11047" t="s">
        <v>5012</v>
      </c>
      <c r="G11047" t="s">
        <v>72</v>
      </c>
      <c r="H11047" t="s">
        <v>129</v>
      </c>
      <c r="I11047" t="s">
        <v>22</v>
      </c>
      <c r="J11047" t="s">
        <v>141</v>
      </c>
      <c r="K11047" t="s">
        <v>41283</v>
      </c>
      <c r="L11047" t="s">
        <v>41284</v>
      </c>
      <c r="M11047">
        <v>6.5180555550000001</v>
      </c>
      <c r="N11047">
        <v>1</v>
      </c>
      <c r="O11047">
        <v>126</v>
      </c>
      <c r="P11047">
        <v>0</v>
      </c>
      <c r="Q11047">
        <v>0</v>
      </c>
      <c r="R11047">
        <v>6.5180559999999996</v>
      </c>
      <c r="S11047">
        <v>821.27499999999998</v>
      </c>
      <c r="T11047">
        <v>0</v>
      </c>
      <c r="U11047">
        <v>0</v>
      </c>
    </row>
    <row r="11048" spans="1:21" x14ac:dyDescent="0.25">
      <c r="A11048" t="s">
        <v>41285</v>
      </c>
      <c r="B11048">
        <v>1</v>
      </c>
      <c r="C11048" t="s">
        <v>79</v>
      </c>
      <c r="D11048" t="s">
        <v>124</v>
      </c>
      <c r="E11048" t="s">
        <v>41286</v>
      </c>
      <c r="F11048" t="s">
        <v>4991</v>
      </c>
      <c r="G11048" t="s">
        <v>71</v>
      </c>
      <c r="H11048" t="s">
        <v>129</v>
      </c>
      <c r="I11048" t="s">
        <v>22</v>
      </c>
      <c r="J11048" t="s">
        <v>141</v>
      </c>
      <c r="K11048" t="s">
        <v>41287</v>
      </c>
      <c r="L11048" t="s">
        <v>41288</v>
      </c>
      <c r="M11048">
        <v>1.0919444439999999</v>
      </c>
      <c r="N11048">
        <v>0</v>
      </c>
      <c r="O11048">
        <v>1</v>
      </c>
      <c r="P11048">
        <v>0</v>
      </c>
      <c r="Q11048">
        <v>0</v>
      </c>
      <c r="R11048">
        <v>0</v>
      </c>
      <c r="S11048">
        <v>1.091944</v>
      </c>
      <c r="T11048">
        <v>0</v>
      </c>
      <c r="U11048">
        <v>0</v>
      </c>
    </row>
    <row r="11049" spans="1:21" x14ac:dyDescent="0.25">
      <c r="A11049" t="s">
        <v>41289</v>
      </c>
      <c r="B11049">
        <v>1</v>
      </c>
      <c r="C11049" t="s">
        <v>79</v>
      </c>
      <c r="D11049" t="s">
        <v>124</v>
      </c>
      <c r="E11049" t="s">
        <v>41290</v>
      </c>
      <c r="F11049" t="s">
        <v>4986</v>
      </c>
      <c r="G11049" t="s">
        <v>71</v>
      </c>
      <c r="H11049" t="s">
        <v>129</v>
      </c>
      <c r="I11049" t="s">
        <v>22</v>
      </c>
      <c r="J11049" t="s">
        <v>141</v>
      </c>
      <c r="K11049" t="s">
        <v>41291</v>
      </c>
      <c r="L11049" t="s">
        <v>41292</v>
      </c>
      <c r="M11049">
        <v>1.6147222219999999</v>
      </c>
      <c r="N11049">
        <v>0</v>
      </c>
      <c r="O11049">
        <v>5</v>
      </c>
      <c r="P11049">
        <v>0</v>
      </c>
      <c r="Q11049">
        <v>3</v>
      </c>
      <c r="R11049">
        <v>0</v>
      </c>
      <c r="S11049">
        <v>8.0736109999999996</v>
      </c>
      <c r="T11049">
        <v>0</v>
      </c>
      <c r="U11049">
        <v>4.8441669999999997</v>
      </c>
    </row>
    <row r="11050" spans="1:21" x14ac:dyDescent="0.25">
      <c r="A11050" t="s">
        <v>41293</v>
      </c>
      <c r="B11050">
        <v>1</v>
      </c>
      <c r="C11050" t="s">
        <v>78</v>
      </c>
      <c r="D11050" t="s">
        <v>99</v>
      </c>
      <c r="E11050" t="s">
        <v>41294</v>
      </c>
      <c r="F11050" t="s">
        <v>5012</v>
      </c>
      <c r="G11050" t="s">
        <v>72</v>
      </c>
      <c r="H11050" t="s">
        <v>129</v>
      </c>
      <c r="I11050" t="s">
        <v>22</v>
      </c>
      <c r="J11050" t="s">
        <v>141</v>
      </c>
      <c r="K11050" t="s">
        <v>41295</v>
      </c>
      <c r="L11050" t="s">
        <v>32774</v>
      </c>
      <c r="M11050">
        <v>0.75888888799999998</v>
      </c>
      <c r="N11050">
        <v>0</v>
      </c>
      <c r="O11050">
        <v>0</v>
      </c>
      <c r="P11050">
        <v>1</v>
      </c>
      <c r="Q11050">
        <v>106</v>
      </c>
      <c r="R11050">
        <v>0</v>
      </c>
      <c r="S11050">
        <v>0</v>
      </c>
      <c r="T11050">
        <v>0.75888900000000004</v>
      </c>
      <c r="U11050">
        <v>80.442222000000001</v>
      </c>
    </row>
    <row r="11051" spans="1:21" x14ac:dyDescent="0.25">
      <c r="A11051" t="s">
        <v>41296</v>
      </c>
      <c r="B11051">
        <v>1</v>
      </c>
      <c r="C11051" t="s">
        <v>78</v>
      </c>
      <c r="D11051" t="s">
        <v>99</v>
      </c>
      <c r="E11051" t="s">
        <v>41297</v>
      </c>
      <c r="F11051" t="s">
        <v>4991</v>
      </c>
      <c r="G11051" t="s">
        <v>71</v>
      </c>
      <c r="H11051" t="s">
        <v>129</v>
      </c>
      <c r="I11051" t="s">
        <v>22</v>
      </c>
      <c r="J11051" t="s">
        <v>141</v>
      </c>
      <c r="K11051" t="s">
        <v>41298</v>
      </c>
      <c r="L11051" t="s">
        <v>41299</v>
      </c>
      <c r="M11051">
        <v>2.7080555550000001</v>
      </c>
      <c r="N11051">
        <v>0</v>
      </c>
      <c r="O11051">
        <v>0</v>
      </c>
      <c r="P11051">
        <v>0</v>
      </c>
      <c r="Q11051">
        <v>1</v>
      </c>
      <c r="R11051">
        <v>0</v>
      </c>
      <c r="S11051">
        <v>0</v>
      </c>
      <c r="T11051">
        <v>0</v>
      </c>
      <c r="U11051">
        <v>2.708056</v>
      </c>
    </row>
    <row r="11052" spans="1:21" x14ac:dyDescent="0.25">
      <c r="A11052" t="s">
        <v>41300</v>
      </c>
      <c r="B11052">
        <v>1</v>
      </c>
      <c r="C11052" t="s">
        <v>78</v>
      </c>
      <c r="D11052" t="s">
        <v>99</v>
      </c>
      <c r="E11052" t="s">
        <v>41294</v>
      </c>
      <c r="F11052" t="s">
        <v>5012</v>
      </c>
      <c r="G11052" t="s">
        <v>72</v>
      </c>
      <c r="H11052" t="s">
        <v>129</v>
      </c>
      <c r="I11052" t="s">
        <v>22</v>
      </c>
      <c r="J11052" t="s">
        <v>141</v>
      </c>
      <c r="K11052" t="s">
        <v>41301</v>
      </c>
      <c r="L11052" t="s">
        <v>41302</v>
      </c>
      <c r="M11052">
        <v>0.97472222200000003</v>
      </c>
      <c r="N11052">
        <v>0</v>
      </c>
      <c r="O11052">
        <v>0</v>
      </c>
      <c r="P11052">
        <v>1</v>
      </c>
      <c r="Q11052">
        <v>106</v>
      </c>
      <c r="R11052">
        <v>0</v>
      </c>
      <c r="S11052">
        <v>0</v>
      </c>
      <c r="T11052">
        <v>0.97472199999999998</v>
      </c>
      <c r="U11052">
        <v>103.320556</v>
      </c>
    </row>
    <row r="11053" spans="1:21" x14ac:dyDescent="0.25">
      <c r="A11053" t="s">
        <v>41303</v>
      </c>
      <c r="B11053">
        <v>1</v>
      </c>
      <c r="C11053" t="s">
        <v>79</v>
      </c>
      <c r="D11053" t="s">
        <v>112</v>
      </c>
      <c r="E11053" t="s">
        <v>41304</v>
      </c>
      <c r="F11053" t="s">
        <v>5012</v>
      </c>
      <c r="G11053" t="s">
        <v>72</v>
      </c>
      <c r="H11053" t="s">
        <v>129</v>
      </c>
      <c r="I11053" t="s">
        <v>22</v>
      </c>
      <c r="J11053" t="s">
        <v>141</v>
      </c>
      <c r="K11053" t="s">
        <v>41305</v>
      </c>
      <c r="L11053" t="s">
        <v>41306</v>
      </c>
      <c r="M11053">
        <v>0.64833333299999996</v>
      </c>
      <c r="N11053">
        <v>0</v>
      </c>
      <c r="O11053">
        <v>0</v>
      </c>
      <c r="P11053">
        <v>1</v>
      </c>
      <c r="Q11053">
        <v>73</v>
      </c>
      <c r="R11053">
        <v>0</v>
      </c>
      <c r="S11053">
        <v>0</v>
      </c>
      <c r="T11053">
        <v>0.64833300000000005</v>
      </c>
      <c r="U11053">
        <v>47.328333000000001</v>
      </c>
    </row>
    <row r="11054" spans="1:21" x14ac:dyDescent="0.25">
      <c r="A11054" t="s">
        <v>41307</v>
      </c>
      <c r="B11054">
        <v>1</v>
      </c>
      <c r="C11054" t="s">
        <v>79</v>
      </c>
      <c r="D11054" t="s">
        <v>116</v>
      </c>
      <c r="E11054" t="s">
        <v>41308</v>
      </c>
      <c r="F11054" t="s">
        <v>5012</v>
      </c>
      <c r="G11054" t="s">
        <v>72</v>
      </c>
      <c r="H11054" t="s">
        <v>129</v>
      </c>
      <c r="I11054" t="s">
        <v>22</v>
      </c>
      <c r="J11054" t="s">
        <v>141</v>
      </c>
      <c r="K11054" t="s">
        <v>41309</v>
      </c>
      <c r="L11054" t="s">
        <v>41310</v>
      </c>
      <c r="M11054">
        <v>1.3163888880000001</v>
      </c>
      <c r="N11054">
        <v>0</v>
      </c>
      <c r="O11054">
        <v>0</v>
      </c>
      <c r="P11054">
        <v>11</v>
      </c>
      <c r="Q11054">
        <v>402</v>
      </c>
      <c r="R11054">
        <v>0</v>
      </c>
      <c r="S11054">
        <v>0</v>
      </c>
      <c r="T11054">
        <v>14.480278</v>
      </c>
      <c r="U11054">
        <v>529.18833299999994</v>
      </c>
    </row>
    <row r="11055" spans="1:21" x14ac:dyDescent="0.25">
      <c r="A11055" t="s">
        <v>41311</v>
      </c>
      <c r="B11055">
        <v>1</v>
      </c>
      <c r="C11055" t="s">
        <v>78</v>
      </c>
      <c r="D11055" t="s">
        <v>98</v>
      </c>
      <c r="E11055" t="s">
        <v>41312</v>
      </c>
      <c r="F11055" t="s">
        <v>5012</v>
      </c>
      <c r="G11055" t="s">
        <v>72</v>
      </c>
      <c r="H11055" t="s">
        <v>129</v>
      </c>
      <c r="I11055" t="s">
        <v>22</v>
      </c>
      <c r="J11055" t="s">
        <v>141</v>
      </c>
      <c r="K11055" t="s">
        <v>41313</v>
      </c>
      <c r="L11055" t="s">
        <v>41314</v>
      </c>
      <c r="M11055">
        <v>1.656666666</v>
      </c>
      <c r="N11055">
        <v>0</v>
      </c>
      <c r="O11055">
        <v>47</v>
      </c>
      <c r="P11055">
        <v>1</v>
      </c>
      <c r="Q11055">
        <v>16</v>
      </c>
      <c r="R11055">
        <v>0</v>
      </c>
      <c r="S11055">
        <v>77.863332999999997</v>
      </c>
      <c r="T11055">
        <v>1.6566669999999999</v>
      </c>
      <c r="U11055">
        <v>26.506667</v>
      </c>
    </row>
    <row r="11056" spans="1:21" x14ac:dyDescent="0.25">
      <c r="A11056" t="s">
        <v>41315</v>
      </c>
      <c r="B11056">
        <v>1</v>
      </c>
      <c r="C11056" t="s">
        <v>78</v>
      </c>
      <c r="D11056" t="s">
        <v>98</v>
      </c>
      <c r="E11056" t="s">
        <v>41316</v>
      </c>
      <c r="F11056" t="s">
        <v>140</v>
      </c>
      <c r="G11056" t="s">
        <v>72</v>
      </c>
      <c r="H11056" t="s">
        <v>129</v>
      </c>
      <c r="I11056" t="s">
        <v>22</v>
      </c>
      <c r="J11056" t="s">
        <v>141</v>
      </c>
      <c r="K11056" t="s">
        <v>41317</v>
      </c>
      <c r="L11056" t="s">
        <v>34373</v>
      </c>
      <c r="M11056">
        <v>1.638055555</v>
      </c>
      <c r="N11056">
        <v>0</v>
      </c>
      <c r="O11056">
        <v>542</v>
      </c>
      <c r="P11056">
        <v>44</v>
      </c>
      <c r="Q11056">
        <v>707</v>
      </c>
      <c r="R11056">
        <v>0</v>
      </c>
      <c r="S11056">
        <v>887.82611099999997</v>
      </c>
      <c r="T11056">
        <v>72.074444</v>
      </c>
      <c r="U11056">
        <v>1158.1052769999999</v>
      </c>
    </row>
    <row r="11057" spans="1:21" x14ac:dyDescent="0.25">
      <c r="A11057" t="s">
        <v>41318</v>
      </c>
      <c r="B11057">
        <v>1</v>
      </c>
      <c r="C11057" t="s">
        <v>78</v>
      </c>
      <c r="D11057" t="s">
        <v>98</v>
      </c>
      <c r="E11057" t="s">
        <v>41319</v>
      </c>
      <c r="F11057" t="s">
        <v>5012</v>
      </c>
      <c r="G11057" t="s">
        <v>72</v>
      </c>
      <c r="H11057" t="s">
        <v>129</v>
      </c>
      <c r="I11057" t="s">
        <v>22</v>
      </c>
      <c r="J11057" t="s">
        <v>141</v>
      </c>
      <c r="K11057" t="s">
        <v>41320</v>
      </c>
      <c r="L11057" t="s">
        <v>41321</v>
      </c>
      <c r="M11057">
        <v>1.1441666660000001</v>
      </c>
      <c r="N11057">
        <v>0</v>
      </c>
      <c r="O11057">
        <v>292</v>
      </c>
      <c r="P11057">
        <v>1</v>
      </c>
      <c r="Q11057">
        <v>27</v>
      </c>
      <c r="R11057">
        <v>0</v>
      </c>
      <c r="S11057">
        <v>334.09666600000003</v>
      </c>
      <c r="T11057">
        <v>1.1441669999999999</v>
      </c>
      <c r="U11057">
        <v>30.892499999999998</v>
      </c>
    </row>
    <row r="11058" spans="1:21" x14ac:dyDescent="0.25">
      <c r="A11058" t="s">
        <v>41322</v>
      </c>
      <c r="B11058">
        <v>1</v>
      </c>
      <c r="C11058" t="s">
        <v>78</v>
      </c>
      <c r="D11058" t="s">
        <v>98</v>
      </c>
      <c r="E11058" t="s">
        <v>4703</v>
      </c>
      <c r="F11058" t="s">
        <v>140</v>
      </c>
      <c r="G11058" t="s">
        <v>72</v>
      </c>
      <c r="H11058" t="s">
        <v>129</v>
      </c>
      <c r="I11058" t="s">
        <v>22</v>
      </c>
      <c r="J11058" t="s">
        <v>141</v>
      </c>
      <c r="K11058" t="s">
        <v>41323</v>
      </c>
      <c r="L11058" t="s">
        <v>41324</v>
      </c>
      <c r="M11058">
        <v>1.1641666660000001</v>
      </c>
      <c r="N11058">
        <v>0</v>
      </c>
      <c r="O11058">
        <v>542</v>
      </c>
      <c r="P11058">
        <v>44</v>
      </c>
      <c r="Q11058">
        <v>707</v>
      </c>
      <c r="R11058">
        <v>0</v>
      </c>
      <c r="S11058">
        <v>630.97833300000002</v>
      </c>
      <c r="T11058">
        <v>51.223332999999997</v>
      </c>
      <c r="U11058">
        <v>823.065833</v>
      </c>
    </row>
    <row r="11059" spans="1:21" x14ac:dyDescent="0.25">
      <c r="A11059" t="s">
        <v>41325</v>
      </c>
      <c r="B11059">
        <v>1</v>
      </c>
      <c r="C11059" t="s">
        <v>78</v>
      </c>
      <c r="D11059" t="s">
        <v>98</v>
      </c>
      <c r="E11059" t="s">
        <v>41326</v>
      </c>
      <c r="F11059" t="s">
        <v>5012</v>
      </c>
      <c r="G11059" t="s">
        <v>72</v>
      </c>
      <c r="H11059" t="s">
        <v>129</v>
      </c>
      <c r="I11059" t="s">
        <v>22</v>
      </c>
      <c r="J11059" t="s">
        <v>141</v>
      </c>
      <c r="K11059" t="s">
        <v>41327</v>
      </c>
      <c r="L11059" t="s">
        <v>41328</v>
      </c>
      <c r="M11059">
        <v>2.2866666659999999</v>
      </c>
      <c r="N11059">
        <v>0</v>
      </c>
      <c r="O11059">
        <v>292</v>
      </c>
      <c r="P11059">
        <v>1</v>
      </c>
      <c r="Q11059">
        <v>27</v>
      </c>
      <c r="R11059">
        <v>0</v>
      </c>
      <c r="S11059">
        <v>667.70666600000004</v>
      </c>
      <c r="T11059">
        <v>2.286667</v>
      </c>
      <c r="U11059">
        <v>61.74</v>
      </c>
    </row>
    <row r="11060" spans="1:21" x14ac:dyDescent="0.25">
      <c r="A11060" t="s">
        <v>41329</v>
      </c>
      <c r="B11060">
        <v>1</v>
      </c>
      <c r="C11060" t="s">
        <v>78</v>
      </c>
      <c r="D11060" t="s">
        <v>99</v>
      </c>
      <c r="E11060" t="s">
        <v>41330</v>
      </c>
      <c r="F11060" t="s">
        <v>5012</v>
      </c>
      <c r="G11060" t="s">
        <v>72</v>
      </c>
      <c r="H11060" t="s">
        <v>129</v>
      </c>
      <c r="I11060" t="s">
        <v>22</v>
      </c>
      <c r="J11060" t="s">
        <v>141</v>
      </c>
      <c r="K11060" t="s">
        <v>41331</v>
      </c>
      <c r="L11060" t="s">
        <v>41332</v>
      </c>
      <c r="M11060">
        <v>1.2819444440000001</v>
      </c>
      <c r="N11060">
        <v>0</v>
      </c>
      <c r="O11060">
        <v>0</v>
      </c>
      <c r="P11060">
        <v>1</v>
      </c>
      <c r="Q11060">
        <v>76</v>
      </c>
      <c r="R11060">
        <v>0</v>
      </c>
      <c r="S11060">
        <v>0</v>
      </c>
      <c r="T11060">
        <v>1.281944</v>
      </c>
      <c r="U11060">
        <v>97.427778000000004</v>
      </c>
    </row>
    <row r="11061" spans="1:21" x14ac:dyDescent="0.25">
      <c r="A11061" t="s">
        <v>41333</v>
      </c>
      <c r="B11061">
        <v>1</v>
      </c>
      <c r="C11061" t="s">
        <v>78</v>
      </c>
      <c r="D11061" t="s">
        <v>99</v>
      </c>
      <c r="E11061" t="s">
        <v>41330</v>
      </c>
      <c r="F11061" t="s">
        <v>5012</v>
      </c>
      <c r="G11061" t="s">
        <v>72</v>
      </c>
      <c r="H11061" t="s">
        <v>129</v>
      </c>
      <c r="I11061" t="s">
        <v>22</v>
      </c>
      <c r="J11061" t="s">
        <v>141</v>
      </c>
      <c r="K11061" t="s">
        <v>41334</v>
      </c>
      <c r="L11061" t="s">
        <v>41335</v>
      </c>
      <c r="M11061">
        <v>2.0719444440000001</v>
      </c>
      <c r="N11061">
        <v>0</v>
      </c>
      <c r="O11061">
        <v>0</v>
      </c>
      <c r="P11061">
        <v>1</v>
      </c>
      <c r="Q11061">
        <v>76</v>
      </c>
      <c r="R11061">
        <v>0</v>
      </c>
      <c r="S11061">
        <v>0</v>
      </c>
      <c r="T11061">
        <v>2.0719439999999998</v>
      </c>
      <c r="U11061">
        <v>157.46777800000001</v>
      </c>
    </row>
    <row r="11062" spans="1:21" x14ac:dyDescent="0.25">
      <c r="A11062" t="s">
        <v>41336</v>
      </c>
      <c r="B11062">
        <v>1</v>
      </c>
      <c r="C11062" t="s">
        <v>78</v>
      </c>
      <c r="D11062" t="s">
        <v>98</v>
      </c>
      <c r="E11062" t="s">
        <v>41337</v>
      </c>
      <c r="F11062" t="s">
        <v>4991</v>
      </c>
      <c r="G11062" t="s">
        <v>71</v>
      </c>
      <c r="H11062" t="s">
        <v>129</v>
      </c>
      <c r="I11062" t="s">
        <v>22</v>
      </c>
      <c r="J11062" t="s">
        <v>141</v>
      </c>
      <c r="K11062" t="s">
        <v>41338</v>
      </c>
      <c r="L11062" t="s">
        <v>41339</v>
      </c>
      <c r="M11062">
        <v>1.341388888</v>
      </c>
      <c r="N11062">
        <v>0</v>
      </c>
      <c r="O11062">
        <v>0</v>
      </c>
      <c r="P11062">
        <v>0</v>
      </c>
      <c r="Q11062">
        <v>1</v>
      </c>
      <c r="R11062">
        <v>0</v>
      </c>
      <c r="S11062">
        <v>0</v>
      </c>
      <c r="T11062">
        <v>0</v>
      </c>
      <c r="U11062">
        <v>1.3413889999999999</v>
      </c>
    </row>
    <row r="11063" spans="1:21" x14ac:dyDescent="0.25">
      <c r="A11063" t="s">
        <v>41340</v>
      </c>
      <c r="B11063">
        <v>1</v>
      </c>
      <c r="C11063" t="s">
        <v>78</v>
      </c>
      <c r="D11063" t="s">
        <v>92</v>
      </c>
      <c r="E11063" t="s">
        <v>41341</v>
      </c>
      <c r="F11063" t="s">
        <v>4991</v>
      </c>
      <c r="G11063" t="s">
        <v>71</v>
      </c>
      <c r="H11063" t="s">
        <v>129</v>
      </c>
      <c r="I11063" t="s">
        <v>22</v>
      </c>
      <c r="J11063" t="s">
        <v>141</v>
      </c>
      <c r="K11063" t="s">
        <v>41342</v>
      </c>
      <c r="L11063" t="s">
        <v>41343</v>
      </c>
      <c r="M11063">
        <v>6.2852777770000001</v>
      </c>
      <c r="N11063">
        <v>0</v>
      </c>
      <c r="O11063">
        <v>0</v>
      </c>
      <c r="P11063">
        <v>0</v>
      </c>
      <c r="Q11063">
        <v>1</v>
      </c>
      <c r="R11063">
        <v>0</v>
      </c>
      <c r="S11063">
        <v>0</v>
      </c>
      <c r="T11063">
        <v>0</v>
      </c>
      <c r="U11063">
        <v>6.2852779999999999</v>
      </c>
    </row>
    <row r="11064" spans="1:21" x14ac:dyDescent="0.25">
      <c r="A11064" t="s">
        <v>41344</v>
      </c>
      <c r="B11064">
        <v>1</v>
      </c>
      <c r="C11064" t="s">
        <v>78</v>
      </c>
      <c r="D11064" t="s">
        <v>103</v>
      </c>
      <c r="E11064" t="s">
        <v>23327</v>
      </c>
      <c r="F11064" t="s">
        <v>4991</v>
      </c>
      <c r="G11064" t="s">
        <v>71</v>
      </c>
      <c r="H11064" t="s">
        <v>129</v>
      </c>
      <c r="I11064" t="s">
        <v>22</v>
      </c>
      <c r="J11064" t="s">
        <v>141</v>
      </c>
      <c r="K11064" t="s">
        <v>41345</v>
      </c>
      <c r="L11064" t="s">
        <v>41346</v>
      </c>
      <c r="M11064">
        <v>1.410555555</v>
      </c>
      <c r="N11064">
        <v>0</v>
      </c>
      <c r="O11064">
        <v>0</v>
      </c>
      <c r="P11064">
        <v>0</v>
      </c>
      <c r="Q11064">
        <v>4</v>
      </c>
      <c r="R11064">
        <v>0</v>
      </c>
      <c r="S11064">
        <v>0</v>
      </c>
      <c r="T11064">
        <v>0</v>
      </c>
      <c r="U11064">
        <v>5.6422220000000003</v>
      </c>
    </row>
    <row r="11065" spans="1:21" x14ac:dyDescent="0.25">
      <c r="A11065" t="s">
        <v>41347</v>
      </c>
      <c r="B11065">
        <v>1</v>
      </c>
      <c r="C11065" t="s">
        <v>79</v>
      </c>
      <c r="D11065" t="s">
        <v>124</v>
      </c>
      <c r="E11065" t="s">
        <v>41348</v>
      </c>
      <c r="F11065" t="s">
        <v>5012</v>
      </c>
      <c r="G11065" t="s">
        <v>72</v>
      </c>
      <c r="H11065" t="s">
        <v>129</v>
      </c>
      <c r="I11065" t="s">
        <v>22</v>
      </c>
      <c r="J11065" t="s">
        <v>141</v>
      </c>
      <c r="K11065" t="s">
        <v>41349</v>
      </c>
      <c r="L11065" t="s">
        <v>41350</v>
      </c>
      <c r="M11065">
        <v>1.305555555</v>
      </c>
      <c r="N11065">
        <v>0</v>
      </c>
      <c r="O11065">
        <v>0</v>
      </c>
      <c r="P11065">
        <v>1</v>
      </c>
      <c r="Q11065">
        <v>67</v>
      </c>
      <c r="R11065">
        <v>0</v>
      </c>
      <c r="S11065">
        <v>0</v>
      </c>
      <c r="T11065">
        <v>1.3055559999999999</v>
      </c>
      <c r="U11065">
        <v>87.472222000000002</v>
      </c>
    </row>
    <row r="11066" spans="1:21" x14ac:dyDescent="0.25">
      <c r="A11066" t="s">
        <v>41351</v>
      </c>
      <c r="B11066">
        <v>1</v>
      </c>
      <c r="C11066" t="s">
        <v>79</v>
      </c>
      <c r="D11066" t="s">
        <v>124</v>
      </c>
      <c r="E11066" t="s">
        <v>41352</v>
      </c>
      <c r="F11066" t="s">
        <v>4996</v>
      </c>
      <c r="G11066" t="s">
        <v>71</v>
      </c>
      <c r="H11066" t="s">
        <v>129</v>
      </c>
      <c r="I11066" t="s">
        <v>22</v>
      </c>
      <c r="J11066" t="s">
        <v>141</v>
      </c>
      <c r="K11066" t="s">
        <v>41353</v>
      </c>
      <c r="L11066" t="s">
        <v>41354</v>
      </c>
      <c r="M11066">
        <v>2.457222222</v>
      </c>
      <c r="N11066">
        <v>0</v>
      </c>
      <c r="O11066">
        <v>0</v>
      </c>
      <c r="P11066">
        <v>1</v>
      </c>
      <c r="Q11066">
        <v>67</v>
      </c>
      <c r="R11066">
        <v>0</v>
      </c>
      <c r="S11066">
        <v>0</v>
      </c>
      <c r="T11066">
        <v>2.4572219999999998</v>
      </c>
      <c r="U11066">
        <v>164.63388900000001</v>
      </c>
    </row>
    <row r="11067" spans="1:21" x14ac:dyDescent="0.25">
      <c r="A11067" t="s">
        <v>41355</v>
      </c>
      <c r="B11067">
        <v>1</v>
      </c>
      <c r="C11067" t="s">
        <v>79</v>
      </c>
      <c r="D11067" t="s">
        <v>124</v>
      </c>
      <c r="E11067" t="s">
        <v>41348</v>
      </c>
      <c r="F11067" t="s">
        <v>5012</v>
      </c>
      <c r="G11067" t="s">
        <v>72</v>
      </c>
      <c r="H11067" t="s">
        <v>129</v>
      </c>
      <c r="I11067" t="s">
        <v>22</v>
      </c>
      <c r="J11067" t="s">
        <v>141</v>
      </c>
      <c r="K11067" t="s">
        <v>41356</v>
      </c>
      <c r="L11067" t="s">
        <v>41357</v>
      </c>
      <c r="M11067">
        <v>0.98944444399999998</v>
      </c>
      <c r="N11067">
        <v>0</v>
      </c>
      <c r="O11067">
        <v>0</v>
      </c>
      <c r="P11067">
        <v>1</v>
      </c>
      <c r="Q11067">
        <v>67</v>
      </c>
      <c r="R11067">
        <v>0</v>
      </c>
      <c r="S11067">
        <v>0</v>
      </c>
      <c r="T11067">
        <v>0.98944399999999999</v>
      </c>
      <c r="U11067">
        <v>66.292777999999998</v>
      </c>
    </row>
    <row r="11068" spans="1:21" x14ac:dyDescent="0.25">
      <c r="A11068" t="s">
        <v>41358</v>
      </c>
      <c r="B11068">
        <v>1</v>
      </c>
      <c r="C11068" t="s">
        <v>79</v>
      </c>
      <c r="D11068" t="s">
        <v>117</v>
      </c>
      <c r="E11068" t="s">
        <v>41359</v>
      </c>
      <c r="F11068" t="s">
        <v>140</v>
      </c>
      <c r="G11068" t="s">
        <v>72</v>
      </c>
      <c r="H11068" t="s">
        <v>129</v>
      </c>
      <c r="I11068" t="s">
        <v>22</v>
      </c>
      <c r="J11068" t="s">
        <v>141</v>
      </c>
      <c r="K11068" t="s">
        <v>41360</v>
      </c>
      <c r="L11068" t="s">
        <v>41361</v>
      </c>
      <c r="M11068">
        <v>1.0972222220000001</v>
      </c>
      <c r="N11068">
        <v>0</v>
      </c>
      <c r="O11068">
        <v>0</v>
      </c>
      <c r="P11068">
        <v>2</v>
      </c>
      <c r="Q11068">
        <v>165</v>
      </c>
      <c r="R11068">
        <v>0</v>
      </c>
      <c r="S11068">
        <v>0</v>
      </c>
      <c r="T11068">
        <v>2.1944439999999998</v>
      </c>
      <c r="U11068">
        <v>181.04166699999999</v>
      </c>
    </row>
    <row r="11069" spans="1:21" x14ac:dyDescent="0.25">
      <c r="A11069" t="s">
        <v>41362</v>
      </c>
      <c r="B11069">
        <v>1</v>
      </c>
      <c r="C11069" t="s">
        <v>79</v>
      </c>
      <c r="D11069" t="s">
        <v>117</v>
      </c>
      <c r="E11069" t="s">
        <v>41363</v>
      </c>
      <c r="F11069" t="s">
        <v>140</v>
      </c>
      <c r="G11069" t="s">
        <v>72</v>
      </c>
      <c r="H11069" t="s">
        <v>129</v>
      </c>
      <c r="I11069" t="s">
        <v>22</v>
      </c>
      <c r="J11069" t="s">
        <v>141</v>
      </c>
      <c r="K11069" t="s">
        <v>41364</v>
      </c>
      <c r="L11069" t="s">
        <v>41365</v>
      </c>
      <c r="M11069">
        <v>0.97638888800000001</v>
      </c>
      <c r="N11069">
        <v>5</v>
      </c>
      <c r="O11069">
        <v>523</v>
      </c>
      <c r="P11069">
        <v>33</v>
      </c>
      <c r="Q11069">
        <v>43</v>
      </c>
      <c r="R11069">
        <v>4.8819439999999998</v>
      </c>
      <c r="S11069">
        <v>510.651388</v>
      </c>
      <c r="T11069">
        <v>32.220832999999999</v>
      </c>
      <c r="U11069">
        <v>41.984721999999998</v>
      </c>
    </row>
    <row r="11070" spans="1:21" x14ac:dyDescent="0.25">
      <c r="A11070" t="s">
        <v>41366</v>
      </c>
      <c r="B11070">
        <v>1</v>
      </c>
      <c r="C11070" t="s">
        <v>79</v>
      </c>
      <c r="D11070" t="s">
        <v>117</v>
      </c>
      <c r="E11070" t="s">
        <v>15479</v>
      </c>
      <c r="F11070" t="s">
        <v>140</v>
      </c>
      <c r="G11070" t="s">
        <v>72</v>
      </c>
      <c r="H11070" t="s">
        <v>129</v>
      </c>
      <c r="I11070" t="s">
        <v>22</v>
      </c>
      <c r="J11070" t="s">
        <v>141</v>
      </c>
      <c r="K11070" t="s">
        <v>41367</v>
      </c>
      <c r="L11070" t="s">
        <v>41368</v>
      </c>
      <c r="M11070">
        <v>1.185277777</v>
      </c>
      <c r="N11070">
        <v>5</v>
      </c>
      <c r="O11070">
        <v>523</v>
      </c>
      <c r="P11070">
        <v>33</v>
      </c>
      <c r="Q11070">
        <v>43</v>
      </c>
      <c r="R11070">
        <v>5.9263890000000004</v>
      </c>
      <c r="S11070">
        <v>619.90027699999996</v>
      </c>
      <c r="T11070">
        <v>39.114167000000002</v>
      </c>
      <c r="U11070">
        <v>50.966943999999998</v>
      </c>
    </row>
    <row r="11071" spans="1:21" x14ac:dyDescent="0.25">
      <c r="A11071" t="s">
        <v>41369</v>
      </c>
      <c r="B11071">
        <v>1</v>
      </c>
      <c r="C11071" t="s">
        <v>79</v>
      </c>
      <c r="D11071" t="s">
        <v>117</v>
      </c>
      <c r="E11071" t="s">
        <v>15479</v>
      </c>
      <c r="F11071" t="s">
        <v>140</v>
      </c>
      <c r="G11071" t="s">
        <v>72</v>
      </c>
      <c r="H11071" t="s">
        <v>129</v>
      </c>
      <c r="I11071" t="s">
        <v>22</v>
      </c>
      <c r="J11071" t="s">
        <v>141</v>
      </c>
      <c r="K11071" t="s">
        <v>41370</v>
      </c>
      <c r="L11071" t="s">
        <v>41371</v>
      </c>
      <c r="M11071">
        <v>0.50694444400000005</v>
      </c>
      <c r="N11071">
        <v>5</v>
      </c>
      <c r="O11071">
        <v>523</v>
      </c>
      <c r="P11071">
        <v>33</v>
      </c>
      <c r="Q11071">
        <v>43</v>
      </c>
      <c r="R11071">
        <v>2.5347219999999999</v>
      </c>
      <c r="S11071">
        <v>265.13194399999998</v>
      </c>
      <c r="T11071">
        <v>16.729167</v>
      </c>
      <c r="U11071">
        <v>21.798611000000001</v>
      </c>
    </row>
    <row r="11072" spans="1:21" x14ac:dyDescent="0.25">
      <c r="A11072" t="s">
        <v>41372</v>
      </c>
      <c r="B11072">
        <v>1</v>
      </c>
      <c r="C11072" t="s">
        <v>79</v>
      </c>
      <c r="D11072" t="s">
        <v>117</v>
      </c>
      <c r="E11072" t="s">
        <v>15479</v>
      </c>
      <c r="F11072" t="s">
        <v>140</v>
      </c>
      <c r="G11072" t="s">
        <v>72</v>
      </c>
      <c r="H11072" t="s">
        <v>129</v>
      </c>
      <c r="I11072" t="s">
        <v>22</v>
      </c>
      <c r="J11072" t="s">
        <v>141</v>
      </c>
      <c r="K11072" t="s">
        <v>41373</v>
      </c>
      <c r="L11072" t="s">
        <v>41374</v>
      </c>
      <c r="M11072">
        <v>0.65749999999999997</v>
      </c>
      <c r="N11072">
        <v>1</v>
      </c>
      <c r="O11072">
        <v>67</v>
      </c>
      <c r="P11072">
        <v>0</v>
      </c>
      <c r="Q11072">
        <v>8</v>
      </c>
      <c r="R11072">
        <v>0.65749999999999997</v>
      </c>
      <c r="S11072">
        <v>44.052500000000002</v>
      </c>
      <c r="T11072">
        <v>0</v>
      </c>
      <c r="U11072">
        <v>5.26</v>
      </c>
    </row>
    <row r="11073" spans="1:21" x14ac:dyDescent="0.25">
      <c r="A11073" t="s">
        <v>41375</v>
      </c>
      <c r="B11073">
        <v>1</v>
      </c>
      <c r="C11073" t="s">
        <v>79</v>
      </c>
      <c r="D11073" t="s">
        <v>117</v>
      </c>
      <c r="E11073" t="s">
        <v>15479</v>
      </c>
      <c r="F11073" t="s">
        <v>140</v>
      </c>
      <c r="G11073" t="s">
        <v>72</v>
      </c>
      <c r="H11073" t="s">
        <v>129</v>
      </c>
      <c r="I11073" t="s">
        <v>22</v>
      </c>
      <c r="J11073" t="s">
        <v>141</v>
      </c>
      <c r="K11073" t="s">
        <v>41376</v>
      </c>
      <c r="L11073" t="s">
        <v>41377</v>
      </c>
      <c r="M11073">
        <v>0.52861111100000002</v>
      </c>
      <c r="N11073">
        <v>1</v>
      </c>
      <c r="O11073">
        <v>67</v>
      </c>
      <c r="P11073">
        <v>0</v>
      </c>
      <c r="Q11073">
        <v>8</v>
      </c>
      <c r="R11073">
        <v>0.52861100000000005</v>
      </c>
      <c r="S11073">
        <v>35.416944000000001</v>
      </c>
      <c r="T11073">
        <v>0</v>
      </c>
      <c r="U11073">
        <v>4.2288889999999997</v>
      </c>
    </row>
    <row r="11074" spans="1:21" x14ac:dyDescent="0.25">
      <c r="A11074" t="s">
        <v>41378</v>
      </c>
      <c r="B11074">
        <v>1</v>
      </c>
      <c r="C11074" t="s">
        <v>79</v>
      </c>
      <c r="D11074" t="s">
        <v>117</v>
      </c>
      <c r="E11074" t="s">
        <v>41379</v>
      </c>
      <c r="F11074" t="s">
        <v>140</v>
      </c>
      <c r="G11074" t="s">
        <v>72</v>
      </c>
      <c r="H11074" t="s">
        <v>129</v>
      </c>
      <c r="I11074" t="s">
        <v>22</v>
      </c>
      <c r="J11074" t="s">
        <v>141</v>
      </c>
      <c r="K11074" t="s">
        <v>41380</v>
      </c>
      <c r="L11074" t="s">
        <v>41381</v>
      </c>
      <c r="M11074">
        <v>0.91333333299999997</v>
      </c>
      <c r="N11074">
        <v>0</v>
      </c>
      <c r="O11074">
        <v>0</v>
      </c>
      <c r="P11074">
        <v>6</v>
      </c>
      <c r="Q11074">
        <v>290</v>
      </c>
      <c r="R11074">
        <v>0</v>
      </c>
      <c r="S11074">
        <v>0</v>
      </c>
      <c r="T11074">
        <v>5.48</v>
      </c>
      <c r="U11074">
        <v>264.86666700000001</v>
      </c>
    </row>
    <row r="11075" spans="1:21" x14ac:dyDescent="0.25">
      <c r="A11075" t="s">
        <v>41382</v>
      </c>
      <c r="B11075">
        <v>1</v>
      </c>
      <c r="C11075" t="s">
        <v>79</v>
      </c>
      <c r="D11075" t="s">
        <v>117</v>
      </c>
      <c r="E11075" t="s">
        <v>41359</v>
      </c>
      <c r="F11075" t="s">
        <v>140</v>
      </c>
      <c r="G11075" t="s">
        <v>72</v>
      </c>
      <c r="H11075" t="s">
        <v>129</v>
      </c>
      <c r="I11075" t="s">
        <v>22</v>
      </c>
      <c r="J11075" t="s">
        <v>141</v>
      </c>
      <c r="K11075" t="s">
        <v>41383</v>
      </c>
      <c r="L11075" t="s">
        <v>41384</v>
      </c>
      <c r="M11075">
        <v>0.76277777700000005</v>
      </c>
      <c r="N11075">
        <v>0</v>
      </c>
      <c r="O11075">
        <v>0</v>
      </c>
      <c r="P11075">
        <v>24</v>
      </c>
      <c r="Q11075">
        <v>171</v>
      </c>
      <c r="R11075">
        <v>0</v>
      </c>
      <c r="S11075">
        <v>0</v>
      </c>
      <c r="T11075">
        <v>18.306667000000001</v>
      </c>
      <c r="U11075">
        <v>130.435</v>
      </c>
    </row>
    <row r="11076" spans="1:21" x14ac:dyDescent="0.25">
      <c r="A11076" t="s">
        <v>41385</v>
      </c>
      <c r="B11076">
        <v>1</v>
      </c>
      <c r="C11076" t="s">
        <v>79</v>
      </c>
      <c r="D11076" t="s">
        <v>115</v>
      </c>
      <c r="E11076" t="s">
        <v>41386</v>
      </c>
      <c r="F11076" t="s">
        <v>5470</v>
      </c>
      <c r="G11076" t="s">
        <v>71</v>
      </c>
      <c r="H11076" t="s">
        <v>129</v>
      </c>
      <c r="I11076" t="s">
        <v>22</v>
      </c>
      <c r="J11076" t="s">
        <v>141</v>
      </c>
      <c r="K11076" t="s">
        <v>41387</v>
      </c>
      <c r="L11076" t="s">
        <v>41388</v>
      </c>
      <c r="M11076">
        <v>0.84472222200000002</v>
      </c>
      <c r="N11076">
        <v>0</v>
      </c>
      <c r="O11076">
        <v>0</v>
      </c>
      <c r="P11076">
        <v>1</v>
      </c>
      <c r="Q11076">
        <v>125</v>
      </c>
      <c r="R11076">
        <v>0</v>
      </c>
      <c r="S11076">
        <v>0</v>
      </c>
      <c r="T11076">
        <v>0.84472199999999997</v>
      </c>
      <c r="U11076">
        <v>105.590278</v>
      </c>
    </row>
    <row r="11077" spans="1:21" x14ac:dyDescent="0.25">
      <c r="A11077" t="s">
        <v>41389</v>
      </c>
      <c r="B11077">
        <v>1</v>
      </c>
      <c r="C11077" t="s">
        <v>79</v>
      </c>
      <c r="D11077" t="s">
        <v>115</v>
      </c>
      <c r="E11077" t="s">
        <v>41390</v>
      </c>
      <c r="F11077" t="s">
        <v>5012</v>
      </c>
      <c r="G11077" t="s">
        <v>72</v>
      </c>
      <c r="H11077" t="s">
        <v>129</v>
      </c>
      <c r="I11077" t="s">
        <v>22</v>
      </c>
      <c r="J11077" t="s">
        <v>141</v>
      </c>
      <c r="K11077" t="s">
        <v>41391</v>
      </c>
      <c r="L11077" t="s">
        <v>41392</v>
      </c>
      <c r="M11077">
        <v>2.1972222220000002</v>
      </c>
      <c r="N11077">
        <v>0</v>
      </c>
      <c r="O11077">
        <v>0</v>
      </c>
      <c r="P11077">
        <v>1</v>
      </c>
      <c r="Q11077">
        <v>11</v>
      </c>
      <c r="R11077">
        <v>0</v>
      </c>
      <c r="S11077">
        <v>0</v>
      </c>
      <c r="T11077">
        <v>2.197222</v>
      </c>
      <c r="U11077">
        <v>24.169443999999999</v>
      </c>
    </row>
    <row r="11078" spans="1:21" x14ac:dyDescent="0.25">
      <c r="A11078" t="s">
        <v>41393</v>
      </c>
      <c r="B11078">
        <v>1</v>
      </c>
      <c r="C11078" t="s">
        <v>79</v>
      </c>
      <c r="D11078" t="s">
        <v>115</v>
      </c>
      <c r="E11078" t="s">
        <v>41386</v>
      </c>
      <c r="F11078" t="s">
        <v>5470</v>
      </c>
      <c r="G11078" t="s">
        <v>71</v>
      </c>
      <c r="H11078" t="s">
        <v>129</v>
      </c>
      <c r="I11078" t="s">
        <v>22</v>
      </c>
      <c r="J11078" t="s">
        <v>141</v>
      </c>
      <c r="K11078" t="s">
        <v>41394</v>
      </c>
      <c r="L11078" t="s">
        <v>41395</v>
      </c>
      <c r="M11078">
        <v>2.1694444439999998</v>
      </c>
      <c r="N11078">
        <v>0</v>
      </c>
      <c r="O11078">
        <v>0</v>
      </c>
      <c r="P11078">
        <v>1</v>
      </c>
      <c r="Q11078">
        <v>125</v>
      </c>
      <c r="R11078">
        <v>0</v>
      </c>
      <c r="S11078">
        <v>0</v>
      </c>
      <c r="T11078">
        <v>2.1694439999999999</v>
      </c>
      <c r="U11078">
        <v>271.18055600000002</v>
      </c>
    </row>
    <row r="11079" spans="1:21" x14ac:dyDescent="0.25">
      <c r="A11079" t="s">
        <v>41396</v>
      </c>
      <c r="B11079">
        <v>1</v>
      </c>
      <c r="C11079" t="s">
        <v>79</v>
      </c>
      <c r="D11079" t="s">
        <v>115</v>
      </c>
      <c r="E11079" t="s">
        <v>41386</v>
      </c>
      <c r="F11079" t="s">
        <v>5470</v>
      </c>
      <c r="G11079" t="s">
        <v>71</v>
      </c>
      <c r="H11079" t="s">
        <v>129</v>
      </c>
      <c r="I11079" t="s">
        <v>22</v>
      </c>
      <c r="J11079" t="s">
        <v>141</v>
      </c>
      <c r="K11079" t="s">
        <v>41397</v>
      </c>
      <c r="L11079" t="s">
        <v>41398</v>
      </c>
      <c r="M11079">
        <v>0.70583333299999995</v>
      </c>
      <c r="N11079">
        <v>0</v>
      </c>
      <c r="O11079">
        <v>0</v>
      </c>
      <c r="P11079">
        <v>1</v>
      </c>
      <c r="Q11079">
        <v>28</v>
      </c>
      <c r="R11079">
        <v>0</v>
      </c>
      <c r="S11079">
        <v>0</v>
      </c>
      <c r="T11079">
        <v>0.70583300000000004</v>
      </c>
      <c r="U11079">
        <v>19.763332999999999</v>
      </c>
    </row>
    <row r="11080" spans="1:21" x14ac:dyDescent="0.25">
      <c r="A11080" t="s">
        <v>41399</v>
      </c>
      <c r="B11080">
        <v>1</v>
      </c>
      <c r="C11080" t="s">
        <v>78</v>
      </c>
      <c r="D11080" t="s">
        <v>107</v>
      </c>
      <c r="E11080" t="s">
        <v>41400</v>
      </c>
      <c r="F11080" t="s">
        <v>5279</v>
      </c>
      <c r="G11080" t="s">
        <v>72</v>
      </c>
      <c r="H11080" t="s">
        <v>129</v>
      </c>
      <c r="I11080" t="s">
        <v>22</v>
      </c>
      <c r="J11080" t="s">
        <v>141</v>
      </c>
      <c r="K11080" t="s">
        <v>41401</v>
      </c>
      <c r="L11080" t="s">
        <v>41402</v>
      </c>
      <c r="M11080">
        <v>2.3388888880000001</v>
      </c>
      <c r="N11080">
        <v>0</v>
      </c>
      <c r="O11080">
        <v>0</v>
      </c>
      <c r="P11080">
        <v>1</v>
      </c>
      <c r="Q11080">
        <v>124</v>
      </c>
      <c r="R11080">
        <v>0</v>
      </c>
      <c r="S11080">
        <v>0</v>
      </c>
      <c r="T11080">
        <v>2.338889</v>
      </c>
      <c r="U11080">
        <v>290.022222</v>
      </c>
    </row>
    <row r="11081" spans="1:21" x14ac:dyDescent="0.25">
      <c r="A11081" t="s">
        <v>41403</v>
      </c>
      <c r="B11081">
        <v>1</v>
      </c>
      <c r="C11081" t="s">
        <v>78</v>
      </c>
      <c r="D11081" t="s">
        <v>107</v>
      </c>
      <c r="E11081" t="s">
        <v>41404</v>
      </c>
      <c r="F11081" t="s">
        <v>4991</v>
      </c>
      <c r="G11081" t="s">
        <v>71</v>
      </c>
      <c r="H11081" t="s">
        <v>129</v>
      </c>
      <c r="I11081" t="s">
        <v>22</v>
      </c>
      <c r="J11081" t="s">
        <v>141</v>
      </c>
      <c r="K11081" t="s">
        <v>41405</v>
      </c>
      <c r="L11081" t="s">
        <v>41406</v>
      </c>
      <c r="M11081">
        <v>1.1755555550000001</v>
      </c>
      <c r="N11081">
        <v>0</v>
      </c>
      <c r="O11081">
        <v>0</v>
      </c>
      <c r="P11081">
        <v>0</v>
      </c>
      <c r="Q11081">
        <v>1</v>
      </c>
      <c r="R11081">
        <v>0</v>
      </c>
      <c r="S11081">
        <v>0</v>
      </c>
      <c r="T11081">
        <v>0</v>
      </c>
      <c r="U11081">
        <v>1.175556</v>
      </c>
    </row>
    <row r="11082" spans="1:21" x14ac:dyDescent="0.25">
      <c r="A11082" t="s">
        <v>41407</v>
      </c>
      <c r="B11082">
        <v>1</v>
      </c>
      <c r="C11082" t="s">
        <v>78</v>
      </c>
      <c r="D11082" t="s">
        <v>103</v>
      </c>
      <c r="E11082" t="s">
        <v>41408</v>
      </c>
      <c r="F11082" t="s">
        <v>4991</v>
      </c>
      <c r="G11082" t="s">
        <v>71</v>
      </c>
      <c r="H11082" t="s">
        <v>129</v>
      </c>
      <c r="I11082" t="s">
        <v>22</v>
      </c>
      <c r="J11082" t="s">
        <v>141</v>
      </c>
      <c r="K11082" t="s">
        <v>41409</v>
      </c>
      <c r="L11082" t="s">
        <v>41410</v>
      </c>
      <c r="M11082">
        <v>4.0905555549999999</v>
      </c>
      <c r="N11082">
        <v>0</v>
      </c>
      <c r="O11082">
        <v>0</v>
      </c>
      <c r="P11082">
        <v>0</v>
      </c>
      <c r="Q11082">
        <v>1</v>
      </c>
      <c r="R11082">
        <v>0</v>
      </c>
      <c r="S11082">
        <v>0</v>
      </c>
      <c r="T11082">
        <v>0</v>
      </c>
      <c r="U11082">
        <v>4.0905560000000003</v>
      </c>
    </row>
    <row r="11083" spans="1:21" x14ac:dyDescent="0.25">
      <c r="A11083" t="s">
        <v>41411</v>
      </c>
      <c r="B11083">
        <v>1</v>
      </c>
      <c r="C11083" t="s">
        <v>78</v>
      </c>
      <c r="D11083" t="s">
        <v>103</v>
      </c>
      <c r="E11083" t="s">
        <v>41412</v>
      </c>
      <c r="F11083" t="s">
        <v>4986</v>
      </c>
      <c r="G11083" t="s">
        <v>71</v>
      </c>
      <c r="H11083" t="s">
        <v>129</v>
      </c>
      <c r="I11083" t="s">
        <v>22</v>
      </c>
      <c r="J11083" t="s">
        <v>141</v>
      </c>
      <c r="K11083" t="s">
        <v>41413</v>
      </c>
      <c r="L11083" t="s">
        <v>41414</v>
      </c>
      <c r="M11083">
        <v>1.9736111110000001</v>
      </c>
      <c r="N11083">
        <v>0</v>
      </c>
      <c r="O11083">
        <v>0</v>
      </c>
      <c r="P11083">
        <v>0</v>
      </c>
      <c r="Q11083">
        <v>37</v>
      </c>
      <c r="R11083">
        <v>0</v>
      </c>
      <c r="S11083">
        <v>0</v>
      </c>
      <c r="T11083">
        <v>0</v>
      </c>
      <c r="U11083">
        <v>73.023611000000002</v>
      </c>
    </row>
    <row r="11084" spans="1:21" x14ac:dyDescent="0.25">
      <c r="A11084" t="s">
        <v>41415</v>
      </c>
      <c r="B11084">
        <v>1</v>
      </c>
      <c r="C11084" t="s">
        <v>78</v>
      </c>
      <c r="D11084" t="s">
        <v>103</v>
      </c>
      <c r="E11084" t="s">
        <v>41416</v>
      </c>
      <c r="F11084" t="s">
        <v>4991</v>
      </c>
      <c r="G11084" t="s">
        <v>71</v>
      </c>
      <c r="H11084" t="s">
        <v>129</v>
      </c>
      <c r="I11084" t="s">
        <v>22</v>
      </c>
      <c r="J11084" t="s">
        <v>141</v>
      </c>
      <c r="K11084" t="s">
        <v>41417</v>
      </c>
      <c r="L11084" t="s">
        <v>41418</v>
      </c>
      <c r="M11084">
        <v>4.3552777770000004</v>
      </c>
      <c r="N11084">
        <v>0</v>
      </c>
      <c r="O11084">
        <v>0</v>
      </c>
      <c r="P11084">
        <v>0</v>
      </c>
      <c r="Q11084">
        <v>4</v>
      </c>
      <c r="R11084">
        <v>0</v>
      </c>
      <c r="S11084">
        <v>0</v>
      </c>
      <c r="T11084">
        <v>0</v>
      </c>
      <c r="U11084">
        <v>17.421111</v>
      </c>
    </row>
    <row r="11085" spans="1:21" x14ac:dyDescent="0.25">
      <c r="A11085" t="s">
        <v>41419</v>
      </c>
      <c r="B11085">
        <v>1</v>
      </c>
      <c r="C11085" t="s">
        <v>78</v>
      </c>
      <c r="D11085" t="s">
        <v>92</v>
      </c>
      <c r="E11085" t="s">
        <v>41420</v>
      </c>
      <c r="F11085" t="s">
        <v>4986</v>
      </c>
      <c r="G11085" t="s">
        <v>71</v>
      </c>
      <c r="H11085" t="s">
        <v>129</v>
      </c>
      <c r="I11085" t="s">
        <v>22</v>
      </c>
      <c r="J11085" t="s">
        <v>141</v>
      </c>
      <c r="K11085" t="s">
        <v>41421</v>
      </c>
      <c r="L11085" t="s">
        <v>41422</v>
      </c>
      <c r="M11085">
        <v>1.2833333330000001</v>
      </c>
      <c r="N11085">
        <v>0</v>
      </c>
      <c r="O11085">
        <v>0</v>
      </c>
      <c r="P11085">
        <v>0</v>
      </c>
      <c r="Q11085">
        <v>48</v>
      </c>
      <c r="R11085">
        <v>0</v>
      </c>
      <c r="S11085">
        <v>0</v>
      </c>
      <c r="T11085">
        <v>0</v>
      </c>
      <c r="U11085">
        <v>61.6</v>
      </c>
    </row>
    <row r="11086" spans="1:21" x14ac:dyDescent="0.25">
      <c r="A11086" t="s">
        <v>41423</v>
      </c>
      <c r="B11086">
        <v>1</v>
      </c>
      <c r="C11086" t="s">
        <v>78</v>
      </c>
      <c r="D11086" t="s">
        <v>92</v>
      </c>
      <c r="E11086" t="s">
        <v>41420</v>
      </c>
      <c r="F11086" t="s">
        <v>5842</v>
      </c>
      <c r="G11086" t="s">
        <v>71</v>
      </c>
      <c r="H11086" t="s">
        <v>129</v>
      </c>
      <c r="I11086" t="s">
        <v>22</v>
      </c>
      <c r="J11086" t="s">
        <v>141</v>
      </c>
      <c r="K11086" t="s">
        <v>41424</v>
      </c>
      <c r="L11086" t="s">
        <v>41425</v>
      </c>
      <c r="M11086">
        <v>1.960555555</v>
      </c>
      <c r="N11086">
        <v>0</v>
      </c>
      <c r="O11086">
        <v>0</v>
      </c>
      <c r="P11086">
        <v>0</v>
      </c>
      <c r="Q11086">
        <v>48</v>
      </c>
      <c r="R11086">
        <v>0</v>
      </c>
      <c r="S11086">
        <v>0</v>
      </c>
      <c r="T11086">
        <v>0</v>
      </c>
      <c r="U11086">
        <v>94.106667000000002</v>
      </c>
    </row>
    <row r="11087" spans="1:21" x14ac:dyDescent="0.25">
      <c r="A11087" t="s">
        <v>41426</v>
      </c>
      <c r="B11087">
        <v>1</v>
      </c>
      <c r="C11087" t="s">
        <v>79</v>
      </c>
      <c r="D11087" t="s">
        <v>111</v>
      </c>
      <c r="E11087" t="s">
        <v>41427</v>
      </c>
      <c r="F11087" t="s">
        <v>4986</v>
      </c>
      <c r="G11087" t="s">
        <v>71</v>
      </c>
      <c r="H11087" t="s">
        <v>129</v>
      </c>
      <c r="I11087" t="s">
        <v>22</v>
      </c>
      <c r="J11087" t="s">
        <v>141</v>
      </c>
      <c r="K11087" t="s">
        <v>41428</v>
      </c>
      <c r="L11087" t="s">
        <v>41429</v>
      </c>
      <c r="M11087">
        <v>1.0080555550000001</v>
      </c>
      <c r="N11087">
        <v>0</v>
      </c>
      <c r="O11087">
        <v>0</v>
      </c>
      <c r="P11087">
        <v>0</v>
      </c>
      <c r="Q11087">
        <v>4</v>
      </c>
      <c r="R11087">
        <v>0</v>
      </c>
      <c r="S11087">
        <v>0</v>
      </c>
      <c r="T11087">
        <v>0</v>
      </c>
      <c r="U11087">
        <v>4.032222</v>
      </c>
    </row>
    <row r="11088" spans="1:21" x14ac:dyDescent="0.25">
      <c r="A11088" t="s">
        <v>41430</v>
      </c>
      <c r="B11088">
        <v>1</v>
      </c>
      <c r="C11088" t="s">
        <v>78</v>
      </c>
      <c r="D11088" t="s">
        <v>107</v>
      </c>
      <c r="E11088" t="s">
        <v>41431</v>
      </c>
      <c r="F11088" t="s">
        <v>4991</v>
      </c>
      <c r="G11088" t="s">
        <v>71</v>
      </c>
      <c r="H11088" t="s">
        <v>129</v>
      </c>
      <c r="I11088" t="s">
        <v>22</v>
      </c>
      <c r="J11088" t="s">
        <v>141</v>
      </c>
      <c r="K11088" t="s">
        <v>41432</v>
      </c>
      <c r="L11088" t="s">
        <v>41433</v>
      </c>
      <c r="M11088">
        <v>3.9819444439999998</v>
      </c>
      <c r="N11088">
        <v>0</v>
      </c>
      <c r="O11088">
        <v>0</v>
      </c>
      <c r="P11088">
        <v>0</v>
      </c>
      <c r="Q11088">
        <v>1</v>
      </c>
      <c r="R11088">
        <v>0</v>
      </c>
      <c r="S11088">
        <v>0</v>
      </c>
      <c r="T11088">
        <v>0</v>
      </c>
      <c r="U11088">
        <v>3.9819439999999999</v>
      </c>
    </row>
    <row r="11089" spans="1:21" x14ac:dyDescent="0.25">
      <c r="A11089" t="s">
        <v>41434</v>
      </c>
      <c r="B11089">
        <v>1</v>
      </c>
      <c r="C11089" t="s">
        <v>78</v>
      </c>
      <c r="D11089" t="s">
        <v>107</v>
      </c>
      <c r="E11089" t="s">
        <v>41435</v>
      </c>
      <c r="F11089" t="s">
        <v>128</v>
      </c>
      <c r="G11089" t="s">
        <v>71</v>
      </c>
      <c r="H11089" t="s">
        <v>129</v>
      </c>
      <c r="I11089" t="s">
        <v>22</v>
      </c>
      <c r="J11089" t="s">
        <v>130</v>
      </c>
      <c r="K11089" t="s">
        <v>41436</v>
      </c>
      <c r="L11089" t="s">
        <v>41437</v>
      </c>
      <c r="M11089">
        <v>6.278333333</v>
      </c>
      <c r="N11089">
        <v>0</v>
      </c>
      <c r="O11089">
        <v>0</v>
      </c>
      <c r="P11089">
        <v>1</v>
      </c>
      <c r="Q11089">
        <v>37</v>
      </c>
      <c r="R11089">
        <v>0</v>
      </c>
      <c r="S11089">
        <v>0</v>
      </c>
      <c r="T11089">
        <v>6.2783329999999999</v>
      </c>
      <c r="U11089">
        <v>232.29833300000001</v>
      </c>
    </row>
    <row r="11090" spans="1:21" x14ac:dyDescent="0.25">
      <c r="A11090" t="s">
        <v>41438</v>
      </c>
      <c r="B11090">
        <v>1</v>
      </c>
      <c r="C11090" t="s">
        <v>79</v>
      </c>
      <c r="D11090" t="s">
        <v>115</v>
      </c>
      <c r="E11090" t="s">
        <v>4742</v>
      </c>
      <c r="F11090" t="s">
        <v>140</v>
      </c>
      <c r="G11090" t="s">
        <v>72</v>
      </c>
      <c r="H11090" t="s">
        <v>168</v>
      </c>
      <c r="I11090" t="s">
        <v>22</v>
      </c>
      <c r="J11090" t="s">
        <v>141</v>
      </c>
      <c r="K11090" t="s">
        <v>41439</v>
      </c>
      <c r="L11090" t="s">
        <v>41440</v>
      </c>
      <c r="M11090">
        <v>3.8055554999999998E-2</v>
      </c>
      <c r="N11090">
        <v>0</v>
      </c>
      <c r="O11090">
        <v>0</v>
      </c>
      <c r="P11090">
        <v>47</v>
      </c>
      <c r="Q11090">
        <v>637</v>
      </c>
      <c r="R11090">
        <v>0</v>
      </c>
      <c r="S11090">
        <v>0</v>
      </c>
      <c r="T11090">
        <v>1.788611</v>
      </c>
      <c r="U11090">
        <v>24.241389000000002</v>
      </c>
    </row>
    <row r="11091" spans="1:21" x14ac:dyDescent="0.25">
      <c r="A11091" t="s">
        <v>41441</v>
      </c>
      <c r="B11091">
        <v>1</v>
      </c>
      <c r="C11091" t="s">
        <v>79</v>
      </c>
      <c r="D11091" t="s">
        <v>115</v>
      </c>
      <c r="E11091" t="s">
        <v>41442</v>
      </c>
      <c r="F11091" t="s">
        <v>4991</v>
      </c>
      <c r="G11091" t="s">
        <v>71</v>
      </c>
      <c r="H11091" t="s">
        <v>129</v>
      </c>
      <c r="I11091" t="s">
        <v>22</v>
      </c>
      <c r="J11091" t="s">
        <v>141</v>
      </c>
      <c r="K11091" t="s">
        <v>41443</v>
      </c>
      <c r="L11091" t="s">
        <v>41444</v>
      </c>
      <c r="M11091">
        <v>1.7022222220000001</v>
      </c>
      <c r="N11091">
        <v>0</v>
      </c>
      <c r="O11091">
        <v>0</v>
      </c>
      <c r="P11091">
        <v>0</v>
      </c>
      <c r="Q11091">
        <v>1</v>
      </c>
      <c r="R11091">
        <v>0</v>
      </c>
      <c r="S11091">
        <v>0</v>
      </c>
      <c r="T11091">
        <v>0</v>
      </c>
      <c r="U11091">
        <v>1.7022219999999999</v>
      </c>
    </row>
    <row r="11092" spans="1:21" x14ac:dyDescent="0.25">
      <c r="A11092" t="s">
        <v>41445</v>
      </c>
      <c r="B11092">
        <v>1</v>
      </c>
      <c r="C11092" t="s">
        <v>79</v>
      </c>
      <c r="D11092" t="s">
        <v>115</v>
      </c>
      <c r="E11092" t="s">
        <v>4757</v>
      </c>
      <c r="F11092" t="s">
        <v>140</v>
      </c>
      <c r="G11092" t="s">
        <v>72</v>
      </c>
      <c r="H11092" t="s">
        <v>168</v>
      </c>
      <c r="I11092" t="s">
        <v>22</v>
      </c>
      <c r="J11092" t="s">
        <v>141</v>
      </c>
      <c r="K11092" t="s">
        <v>41446</v>
      </c>
      <c r="L11092" t="s">
        <v>41447</v>
      </c>
      <c r="M11092">
        <v>2.1944444E-2</v>
      </c>
      <c r="N11092">
        <v>0</v>
      </c>
      <c r="O11092">
        <v>0</v>
      </c>
      <c r="P11092">
        <v>41</v>
      </c>
      <c r="Q11092">
        <v>829</v>
      </c>
      <c r="R11092">
        <v>0</v>
      </c>
      <c r="S11092">
        <v>0</v>
      </c>
      <c r="T11092">
        <v>0.89972200000000002</v>
      </c>
      <c r="U11092">
        <v>18.191943999999999</v>
      </c>
    </row>
    <row r="11093" spans="1:21" x14ac:dyDescent="0.25">
      <c r="A11093" t="s">
        <v>41448</v>
      </c>
      <c r="B11093">
        <v>1</v>
      </c>
      <c r="C11093" t="s">
        <v>79</v>
      </c>
      <c r="D11093" t="s">
        <v>115</v>
      </c>
      <c r="E11093" t="s">
        <v>4757</v>
      </c>
      <c r="F11093" t="s">
        <v>140</v>
      </c>
      <c r="G11093" t="s">
        <v>72</v>
      </c>
      <c r="H11093" t="s">
        <v>129</v>
      </c>
      <c r="I11093" t="s">
        <v>22</v>
      </c>
      <c r="J11093" t="s">
        <v>141</v>
      </c>
      <c r="K11093" t="s">
        <v>41449</v>
      </c>
      <c r="L11093" t="s">
        <v>41450</v>
      </c>
      <c r="M11093">
        <v>0.43194444399999998</v>
      </c>
      <c r="N11093">
        <v>0</v>
      </c>
      <c r="O11093">
        <v>0</v>
      </c>
      <c r="P11093">
        <v>1</v>
      </c>
      <c r="Q11093">
        <v>22</v>
      </c>
      <c r="R11093">
        <v>0</v>
      </c>
      <c r="S11093">
        <v>0</v>
      </c>
      <c r="T11093">
        <v>0.43194399999999999</v>
      </c>
      <c r="U11093">
        <v>9.5027779999999993</v>
      </c>
    </row>
    <row r="11094" spans="1:21" x14ac:dyDescent="0.25">
      <c r="A11094" t="s">
        <v>41451</v>
      </c>
      <c r="B11094">
        <v>1</v>
      </c>
      <c r="C11094" t="s">
        <v>78</v>
      </c>
      <c r="D11094" t="s">
        <v>91</v>
      </c>
      <c r="E11094" t="s">
        <v>41452</v>
      </c>
      <c r="F11094" t="s">
        <v>4986</v>
      </c>
      <c r="G11094" t="s">
        <v>71</v>
      </c>
      <c r="H11094" t="s">
        <v>129</v>
      </c>
      <c r="I11094" t="s">
        <v>22</v>
      </c>
      <c r="J11094" t="s">
        <v>141</v>
      </c>
      <c r="K11094" t="s">
        <v>41453</v>
      </c>
      <c r="L11094" t="s">
        <v>41454</v>
      </c>
      <c r="M11094">
        <v>1.6047222219999999</v>
      </c>
      <c r="N11094">
        <v>0</v>
      </c>
      <c r="O11094">
        <v>0</v>
      </c>
      <c r="P11094">
        <v>0</v>
      </c>
      <c r="Q11094">
        <v>6</v>
      </c>
      <c r="R11094">
        <v>0</v>
      </c>
      <c r="S11094">
        <v>0</v>
      </c>
      <c r="T11094">
        <v>0</v>
      </c>
      <c r="U11094">
        <v>9.6283329999999996</v>
      </c>
    </row>
    <row r="11095" spans="1:21" x14ac:dyDescent="0.25">
      <c r="A11095" t="s">
        <v>41455</v>
      </c>
      <c r="B11095">
        <v>1</v>
      </c>
      <c r="C11095" t="s">
        <v>79</v>
      </c>
      <c r="D11095" t="s">
        <v>123</v>
      </c>
      <c r="E11095" t="s">
        <v>41456</v>
      </c>
      <c r="F11095" t="s">
        <v>4996</v>
      </c>
      <c r="G11095" t="s">
        <v>71</v>
      </c>
      <c r="H11095" t="s">
        <v>129</v>
      </c>
      <c r="I11095" t="s">
        <v>22</v>
      </c>
      <c r="J11095" t="s">
        <v>141</v>
      </c>
      <c r="K11095" t="s">
        <v>41457</v>
      </c>
      <c r="L11095" t="s">
        <v>41458</v>
      </c>
      <c r="M11095">
        <v>1.709166666</v>
      </c>
      <c r="N11095">
        <v>0</v>
      </c>
      <c r="O11095">
        <v>0</v>
      </c>
      <c r="P11095">
        <v>0</v>
      </c>
      <c r="Q11095">
        <v>7</v>
      </c>
      <c r="R11095">
        <v>0</v>
      </c>
      <c r="S11095">
        <v>0</v>
      </c>
      <c r="T11095">
        <v>0</v>
      </c>
      <c r="U11095">
        <v>11.964167</v>
      </c>
    </row>
    <row r="11096" spans="1:21" x14ac:dyDescent="0.25">
      <c r="A11096" t="s">
        <v>41459</v>
      </c>
      <c r="B11096">
        <v>1</v>
      </c>
      <c r="C11096" t="s">
        <v>79</v>
      </c>
      <c r="D11096" t="s">
        <v>124</v>
      </c>
      <c r="E11096" t="s">
        <v>41460</v>
      </c>
      <c r="F11096" t="s">
        <v>5470</v>
      </c>
      <c r="G11096" t="s">
        <v>71</v>
      </c>
      <c r="H11096" t="s">
        <v>129</v>
      </c>
      <c r="I11096" t="s">
        <v>22</v>
      </c>
      <c r="J11096" t="s">
        <v>141</v>
      </c>
      <c r="K11096" t="s">
        <v>41461</v>
      </c>
      <c r="L11096" t="s">
        <v>41462</v>
      </c>
      <c r="M11096">
        <v>1.756388888</v>
      </c>
      <c r="N11096">
        <v>0</v>
      </c>
      <c r="O11096">
        <v>0</v>
      </c>
      <c r="P11096">
        <v>0</v>
      </c>
      <c r="Q11096">
        <v>7</v>
      </c>
      <c r="R11096">
        <v>0</v>
      </c>
      <c r="S11096">
        <v>0</v>
      </c>
      <c r="T11096">
        <v>0</v>
      </c>
      <c r="U11096">
        <v>12.294722</v>
      </c>
    </row>
    <row r="11097" spans="1:21" x14ac:dyDescent="0.25">
      <c r="A11097" t="s">
        <v>41463</v>
      </c>
      <c r="B11097">
        <v>1</v>
      </c>
      <c r="C11097" t="s">
        <v>79</v>
      </c>
      <c r="D11097" t="s">
        <v>124</v>
      </c>
      <c r="E11097" t="s">
        <v>41464</v>
      </c>
      <c r="F11097" t="s">
        <v>5470</v>
      </c>
      <c r="G11097" t="s">
        <v>71</v>
      </c>
      <c r="H11097" t="s">
        <v>129</v>
      </c>
      <c r="I11097" t="s">
        <v>22</v>
      </c>
      <c r="J11097" t="s">
        <v>141</v>
      </c>
      <c r="K11097" t="s">
        <v>41465</v>
      </c>
      <c r="L11097" t="s">
        <v>41466</v>
      </c>
      <c r="M11097">
        <v>1.59</v>
      </c>
      <c r="N11097">
        <v>0</v>
      </c>
      <c r="O11097">
        <v>0</v>
      </c>
      <c r="P11097">
        <v>1</v>
      </c>
      <c r="Q11097">
        <v>207</v>
      </c>
      <c r="R11097">
        <v>0</v>
      </c>
      <c r="S11097">
        <v>0</v>
      </c>
      <c r="T11097">
        <v>1.59</v>
      </c>
      <c r="U11097">
        <v>329.13</v>
      </c>
    </row>
    <row r="11098" spans="1:21" x14ac:dyDescent="0.25">
      <c r="A11098" t="s">
        <v>41467</v>
      </c>
      <c r="B11098">
        <v>1</v>
      </c>
      <c r="C11098" t="s">
        <v>79</v>
      </c>
      <c r="D11098" t="s">
        <v>124</v>
      </c>
      <c r="E11098" t="s">
        <v>41468</v>
      </c>
      <c r="F11098" t="s">
        <v>5470</v>
      </c>
      <c r="G11098" t="s">
        <v>71</v>
      </c>
      <c r="H11098" t="s">
        <v>129</v>
      </c>
      <c r="I11098" t="s">
        <v>22</v>
      </c>
      <c r="J11098" t="s">
        <v>141</v>
      </c>
      <c r="K11098" t="s">
        <v>41469</v>
      </c>
      <c r="L11098" t="s">
        <v>41470</v>
      </c>
      <c r="M11098">
        <v>0.96</v>
      </c>
      <c r="N11098">
        <v>2</v>
      </c>
      <c r="O11098">
        <v>125</v>
      </c>
      <c r="P11098">
        <v>0</v>
      </c>
      <c r="Q11098">
        <v>1</v>
      </c>
      <c r="R11098">
        <v>1.92</v>
      </c>
      <c r="S11098">
        <v>120</v>
      </c>
      <c r="T11098">
        <v>0</v>
      </c>
      <c r="U11098">
        <v>0.96</v>
      </c>
    </row>
    <row r="11099" spans="1:21" x14ac:dyDescent="0.25">
      <c r="A11099" t="s">
        <v>41471</v>
      </c>
      <c r="B11099">
        <v>1</v>
      </c>
      <c r="C11099" t="s">
        <v>79</v>
      </c>
      <c r="D11099" t="s">
        <v>124</v>
      </c>
      <c r="E11099" t="s">
        <v>41472</v>
      </c>
      <c r="F11099" t="s">
        <v>2199</v>
      </c>
      <c r="G11099" t="s">
        <v>71</v>
      </c>
      <c r="H11099" t="s">
        <v>129</v>
      </c>
      <c r="I11099" t="s">
        <v>22</v>
      </c>
      <c r="J11099" t="s">
        <v>141</v>
      </c>
      <c r="K11099" t="s">
        <v>41473</v>
      </c>
      <c r="L11099" t="s">
        <v>41474</v>
      </c>
      <c r="M11099">
        <v>0.96666666599999995</v>
      </c>
      <c r="N11099">
        <v>0</v>
      </c>
      <c r="O11099">
        <v>0</v>
      </c>
      <c r="P11099">
        <v>0</v>
      </c>
      <c r="Q11099">
        <v>82</v>
      </c>
      <c r="R11099">
        <v>0</v>
      </c>
      <c r="S11099">
        <v>0</v>
      </c>
      <c r="T11099">
        <v>0</v>
      </c>
      <c r="U11099">
        <v>79.266666999999998</v>
      </c>
    </row>
    <row r="11100" spans="1:21" x14ac:dyDescent="0.25">
      <c r="A11100" t="s">
        <v>41475</v>
      </c>
      <c r="B11100">
        <v>1</v>
      </c>
      <c r="C11100" t="s">
        <v>79</v>
      </c>
      <c r="D11100" t="s">
        <v>124</v>
      </c>
      <c r="E11100" t="s">
        <v>41476</v>
      </c>
      <c r="F11100" t="s">
        <v>4986</v>
      </c>
      <c r="G11100" t="s">
        <v>71</v>
      </c>
      <c r="H11100" t="s">
        <v>129</v>
      </c>
      <c r="I11100" t="s">
        <v>22</v>
      </c>
      <c r="J11100" t="s">
        <v>141</v>
      </c>
      <c r="K11100" t="s">
        <v>41477</v>
      </c>
      <c r="L11100" t="s">
        <v>41478</v>
      </c>
      <c r="M11100">
        <v>2.2086111110000002</v>
      </c>
      <c r="N11100">
        <v>0</v>
      </c>
      <c r="O11100">
        <v>0</v>
      </c>
      <c r="P11100">
        <v>0</v>
      </c>
      <c r="Q11100">
        <v>35</v>
      </c>
      <c r="R11100">
        <v>0</v>
      </c>
      <c r="S11100">
        <v>0</v>
      </c>
      <c r="T11100">
        <v>0</v>
      </c>
      <c r="U11100">
        <v>77.301389</v>
      </c>
    </row>
    <row r="11101" spans="1:21" x14ac:dyDescent="0.25">
      <c r="A11101" t="s">
        <v>41479</v>
      </c>
      <c r="B11101">
        <v>1</v>
      </c>
      <c r="C11101" t="s">
        <v>79</v>
      </c>
      <c r="D11101" t="s">
        <v>124</v>
      </c>
      <c r="E11101" t="s">
        <v>41460</v>
      </c>
      <c r="F11101" t="s">
        <v>3423</v>
      </c>
      <c r="G11101" t="s">
        <v>72</v>
      </c>
      <c r="H11101" t="s">
        <v>129</v>
      </c>
      <c r="I11101" t="s">
        <v>22</v>
      </c>
      <c r="J11101" t="s">
        <v>141</v>
      </c>
      <c r="K11101" t="s">
        <v>41480</v>
      </c>
      <c r="L11101" t="s">
        <v>41481</v>
      </c>
      <c r="M11101">
        <v>1.0083333329999999</v>
      </c>
      <c r="N11101">
        <v>0</v>
      </c>
      <c r="O11101">
        <v>0</v>
      </c>
      <c r="P11101">
        <v>0</v>
      </c>
      <c r="Q11101">
        <v>7</v>
      </c>
      <c r="R11101">
        <v>0</v>
      </c>
      <c r="S11101">
        <v>0</v>
      </c>
      <c r="T11101">
        <v>0</v>
      </c>
      <c r="U11101">
        <v>7.0583330000000002</v>
      </c>
    </row>
    <row r="11102" spans="1:21" x14ac:dyDescent="0.25">
      <c r="A11102" t="s">
        <v>41482</v>
      </c>
      <c r="B11102">
        <v>1</v>
      </c>
      <c r="C11102" t="s">
        <v>79</v>
      </c>
      <c r="D11102" t="s">
        <v>124</v>
      </c>
      <c r="E11102" t="s">
        <v>41483</v>
      </c>
      <c r="F11102" t="s">
        <v>4991</v>
      </c>
      <c r="G11102" t="s">
        <v>71</v>
      </c>
      <c r="H11102" t="s">
        <v>129</v>
      </c>
      <c r="I11102" t="s">
        <v>22</v>
      </c>
      <c r="J11102" t="s">
        <v>141</v>
      </c>
      <c r="K11102" t="s">
        <v>41484</v>
      </c>
      <c r="L11102" t="s">
        <v>41485</v>
      </c>
      <c r="M11102">
        <v>3.41</v>
      </c>
      <c r="N11102">
        <v>0</v>
      </c>
      <c r="O11102">
        <v>0</v>
      </c>
      <c r="P11102">
        <v>0</v>
      </c>
      <c r="Q11102">
        <v>1</v>
      </c>
      <c r="R11102">
        <v>0</v>
      </c>
      <c r="S11102">
        <v>0</v>
      </c>
      <c r="T11102">
        <v>0</v>
      </c>
      <c r="U11102">
        <v>3.41</v>
      </c>
    </row>
    <row r="11103" spans="1:21" x14ac:dyDescent="0.25">
      <c r="A11103" t="s">
        <v>41486</v>
      </c>
      <c r="B11103">
        <v>1</v>
      </c>
      <c r="C11103" t="s">
        <v>79</v>
      </c>
      <c r="D11103" t="s">
        <v>124</v>
      </c>
      <c r="E11103" t="s">
        <v>41487</v>
      </c>
      <c r="F11103" t="s">
        <v>4986</v>
      </c>
      <c r="G11103" t="s">
        <v>71</v>
      </c>
      <c r="H11103" t="s">
        <v>129</v>
      </c>
      <c r="I11103" t="s">
        <v>22</v>
      </c>
      <c r="J11103" t="s">
        <v>141</v>
      </c>
      <c r="K11103" t="s">
        <v>41488</v>
      </c>
      <c r="L11103" t="s">
        <v>41489</v>
      </c>
      <c r="M11103">
        <v>4.9133333329999997</v>
      </c>
      <c r="N11103">
        <v>0</v>
      </c>
      <c r="O11103">
        <v>0</v>
      </c>
      <c r="P11103">
        <v>0</v>
      </c>
      <c r="Q11103">
        <v>27</v>
      </c>
      <c r="R11103">
        <v>0</v>
      </c>
      <c r="S11103">
        <v>0</v>
      </c>
      <c r="T11103">
        <v>0</v>
      </c>
      <c r="U11103">
        <v>132.66</v>
      </c>
    </row>
    <row r="11104" spans="1:21" x14ac:dyDescent="0.25">
      <c r="A11104" t="s">
        <v>41490</v>
      </c>
      <c r="B11104">
        <v>1</v>
      </c>
      <c r="C11104" t="s">
        <v>78</v>
      </c>
      <c r="D11104" t="s">
        <v>91</v>
      </c>
      <c r="E11104" t="s">
        <v>41491</v>
      </c>
      <c r="F11104" t="s">
        <v>4986</v>
      </c>
      <c r="G11104" t="s">
        <v>71</v>
      </c>
      <c r="H11104" t="s">
        <v>129</v>
      </c>
      <c r="I11104" t="s">
        <v>22</v>
      </c>
      <c r="J11104" t="s">
        <v>141</v>
      </c>
      <c r="K11104" t="s">
        <v>41492</v>
      </c>
      <c r="L11104" t="s">
        <v>41493</v>
      </c>
      <c r="M11104">
        <v>1.3263888880000001</v>
      </c>
      <c r="N11104">
        <v>0</v>
      </c>
      <c r="O11104">
        <v>0</v>
      </c>
      <c r="P11104">
        <v>0</v>
      </c>
      <c r="Q11104">
        <v>9</v>
      </c>
      <c r="R11104">
        <v>0</v>
      </c>
      <c r="S11104">
        <v>0</v>
      </c>
      <c r="T11104">
        <v>0</v>
      </c>
      <c r="U11104">
        <v>11.9375</v>
      </c>
    </row>
    <row r="11105" spans="1:21" x14ac:dyDescent="0.25">
      <c r="A11105" t="s">
        <v>41494</v>
      </c>
      <c r="B11105">
        <v>1</v>
      </c>
      <c r="C11105" t="s">
        <v>78</v>
      </c>
      <c r="D11105" t="s">
        <v>103</v>
      </c>
      <c r="E11105" t="s">
        <v>41495</v>
      </c>
      <c r="F11105" t="s">
        <v>6570</v>
      </c>
      <c r="G11105" t="s">
        <v>72</v>
      </c>
      <c r="H11105" t="s">
        <v>129</v>
      </c>
      <c r="I11105" t="s">
        <v>22</v>
      </c>
      <c r="J11105" t="s">
        <v>141</v>
      </c>
      <c r="K11105" t="s">
        <v>41496</v>
      </c>
      <c r="L11105" t="s">
        <v>41497</v>
      </c>
      <c r="M11105">
        <v>1.0863888880000001</v>
      </c>
      <c r="N11105">
        <v>0</v>
      </c>
      <c r="O11105">
        <v>0</v>
      </c>
      <c r="P11105">
        <v>2</v>
      </c>
      <c r="Q11105">
        <v>67</v>
      </c>
      <c r="R11105">
        <v>0</v>
      </c>
      <c r="S11105">
        <v>0</v>
      </c>
      <c r="T11105">
        <v>2.1727780000000001</v>
      </c>
      <c r="U11105">
        <v>72.788055</v>
      </c>
    </row>
    <row r="11106" spans="1:21" x14ac:dyDescent="0.25">
      <c r="A11106" t="s">
        <v>41498</v>
      </c>
      <c r="B11106">
        <v>1</v>
      </c>
      <c r="C11106" t="s">
        <v>78</v>
      </c>
      <c r="D11106" t="s">
        <v>88</v>
      </c>
      <c r="E11106" t="s">
        <v>41499</v>
      </c>
      <c r="F11106" t="s">
        <v>5884</v>
      </c>
      <c r="G11106" t="s">
        <v>71</v>
      </c>
      <c r="H11106" t="s">
        <v>129</v>
      </c>
      <c r="I11106" t="s">
        <v>22</v>
      </c>
      <c r="J11106" t="s">
        <v>141</v>
      </c>
      <c r="K11106" t="s">
        <v>41500</v>
      </c>
      <c r="L11106" t="s">
        <v>41501</v>
      </c>
      <c r="M11106">
        <v>1.2655555549999999</v>
      </c>
      <c r="N11106">
        <v>0</v>
      </c>
      <c r="O11106">
        <v>9</v>
      </c>
      <c r="P11106">
        <v>0</v>
      </c>
      <c r="Q11106">
        <v>0</v>
      </c>
      <c r="R11106">
        <v>0</v>
      </c>
      <c r="S11106">
        <v>11.39</v>
      </c>
      <c r="T11106">
        <v>0</v>
      </c>
      <c r="U11106">
        <v>0</v>
      </c>
    </row>
    <row r="11107" spans="1:21" x14ac:dyDescent="0.25">
      <c r="A11107" t="s">
        <v>41502</v>
      </c>
      <c r="B11107">
        <v>1</v>
      </c>
      <c r="C11107" t="s">
        <v>78</v>
      </c>
      <c r="D11107" t="s">
        <v>80</v>
      </c>
      <c r="E11107" t="s">
        <v>41503</v>
      </c>
      <c r="F11107" t="s">
        <v>5417</v>
      </c>
      <c r="G11107" t="s">
        <v>71</v>
      </c>
      <c r="H11107" t="s">
        <v>129</v>
      </c>
      <c r="I11107" t="s">
        <v>22</v>
      </c>
      <c r="J11107" t="s">
        <v>141</v>
      </c>
      <c r="K11107" t="s">
        <v>41504</v>
      </c>
      <c r="L11107" t="s">
        <v>41505</v>
      </c>
      <c r="M11107">
        <v>1.530277777</v>
      </c>
      <c r="N11107">
        <v>0</v>
      </c>
      <c r="O11107">
        <v>16</v>
      </c>
      <c r="P11107">
        <v>0</v>
      </c>
      <c r="Q11107">
        <v>0</v>
      </c>
      <c r="R11107">
        <v>0</v>
      </c>
      <c r="S11107">
        <v>24.484444</v>
      </c>
      <c r="T11107">
        <v>0</v>
      </c>
      <c r="U11107">
        <v>0</v>
      </c>
    </row>
    <row r="11108" spans="1:21" x14ac:dyDescent="0.25">
      <c r="A11108" t="s">
        <v>41506</v>
      </c>
      <c r="B11108">
        <v>1</v>
      </c>
      <c r="C11108" t="s">
        <v>78</v>
      </c>
      <c r="D11108" t="s">
        <v>88</v>
      </c>
      <c r="E11108" t="s">
        <v>41507</v>
      </c>
      <c r="F11108" t="s">
        <v>5470</v>
      </c>
      <c r="G11108" t="s">
        <v>71</v>
      </c>
      <c r="H11108" t="s">
        <v>129</v>
      </c>
      <c r="I11108" t="s">
        <v>22</v>
      </c>
      <c r="J11108" t="s">
        <v>141</v>
      </c>
      <c r="K11108" t="s">
        <v>41508</v>
      </c>
      <c r="L11108" t="s">
        <v>41509</v>
      </c>
      <c r="M11108">
        <v>1.1133333329999999</v>
      </c>
      <c r="N11108">
        <v>1</v>
      </c>
      <c r="O11108">
        <v>459</v>
      </c>
      <c r="P11108">
        <v>0</v>
      </c>
      <c r="Q11108">
        <v>0</v>
      </c>
      <c r="R11108">
        <v>1.1133329999999999</v>
      </c>
      <c r="S11108">
        <v>511.02</v>
      </c>
      <c r="T11108">
        <v>0</v>
      </c>
      <c r="U11108">
        <v>0</v>
      </c>
    </row>
    <row r="11109" spans="1:21" x14ac:dyDescent="0.25">
      <c r="A11109" t="s">
        <v>41510</v>
      </c>
      <c r="B11109">
        <v>1</v>
      </c>
      <c r="C11109" t="s">
        <v>78</v>
      </c>
      <c r="D11109" t="s">
        <v>88</v>
      </c>
      <c r="E11109" t="s">
        <v>41507</v>
      </c>
      <c r="F11109" t="s">
        <v>5470</v>
      </c>
      <c r="G11109" t="s">
        <v>71</v>
      </c>
      <c r="H11109" t="s">
        <v>129</v>
      </c>
      <c r="I11109" t="s">
        <v>22</v>
      </c>
      <c r="J11109" t="s">
        <v>141</v>
      </c>
      <c r="K11109" t="s">
        <v>41511</v>
      </c>
      <c r="L11109" t="s">
        <v>41512</v>
      </c>
      <c r="M11109">
        <v>0.69388888800000004</v>
      </c>
      <c r="N11109">
        <v>1</v>
      </c>
      <c r="O11109">
        <v>459</v>
      </c>
      <c r="P11109">
        <v>0</v>
      </c>
      <c r="Q11109">
        <v>0</v>
      </c>
      <c r="R11109">
        <v>0.69388899999999998</v>
      </c>
      <c r="S11109">
        <v>318.495</v>
      </c>
      <c r="T11109">
        <v>0</v>
      </c>
      <c r="U11109">
        <v>0</v>
      </c>
    </row>
    <row r="11110" spans="1:21" x14ac:dyDescent="0.25">
      <c r="A11110" t="s">
        <v>41513</v>
      </c>
      <c r="B11110">
        <v>1</v>
      </c>
      <c r="C11110" t="s">
        <v>79</v>
      </c>
      <c r="D11110" t="s">
        <v>111</v>
      </c>
      <c r="E11110" t="s">
        <v>41514</v>
      </c>
      <c r="F11110" t="s">
        <v>128</v>
      </c>
      <c r="G11110" t="s">
        <v>72</v>
      </c>
      <c r="H11110" t="s">
        <v>129</v>
      </c>
      <c r="I11110" t="s">
        <v>22</v>
      </c>
      <c r="J11110" t="s">
        <v>130</v>
      </c>
      <c r="K11110" t="s">
        <v>1727</v>
      </c>
      <c r="L11110" t="s">
        <v>41515</v>
      </c>
      <c r="M11110">
        <v>1.883888888</v>
      </c>
      <c r="N11110">
        <v>0</v>
      </c>
      <c r="O11110">
        <v>0</v>
      </c>
      <c r="P11110">
        <v>2</v>
      </c>
      <c r="Q11110">
        <v>26</v>
      </c>
      <c r="R11110">
        <v>0</v>
      </c>
      <c r="S11110">
        <v>0</v>
      </c>
      <c r="T11110">
        <v>3.7677779999999998</v>
      </c>
      <c r="U11110">
        <v>48.981110999999999</v>
      </c>
    </row>
    <row r="11111" spans="1:21" x14ac:dyDescent="0.25">
      <c r="A11111" t="s">
        <v>41516</v>
      </c>
      <c r="B11111">
        <v>1</v>
      </c>
      <c r="C11111" t="s">
        <v>79</v>
      </c>
      <c r="D11111" t="s">
        <v>111</v>
      </c>
      <c r="E11111" t="s">
        <v>41514</v>
      </c>
      <c r="F11111" t="s">
        <v>5012</v>
      </c>
      <c r="G11111" t="s">
        <v>72</v>
      </c>
      <c r="H11111" t="s">
        <v>129</v>
      </c>
      <c r="I11111" t="s">
        <v>22</v>
      </c>
      <c r="J11111" t="s">
        <v>141</v>
      </c>
      <c r="K11111" t="s">
        <v>41517</v>
      </c>
      <c r="L11111" t="s">
        <v>41518</v>
      </c>
      <c r="M11111">
        <v>1.744444444</v>
      </c>
      <c r="N11111">
        <v>0</v>
      </c>
      <c r="O11111">
        <v>0</v>
      </c>
      <c r="P11111">
        <v>2</v>
      </c>
      <c r="Q11111">
        <v>26</v>
      </c>
      <c r="R11111">
        <v>0</v>
      </c>
      <c r="S11111">
        <v>0</v>
      </c>
      <c r="T11111">
        <v>3.4888889999999999</v>
      </c>
      <c r="U11111">
        <v>45.355556</v>
      </c>
    </row>
    <row r="11112" spans="1:21" x14ac:dyDescent="0.25">
      <c r="A11112" t="s">
        <v>41519</v>
      </c>
      <c r="B11112">
        <v>1</v>
      </c>
      <c r="C11112" t="s">
        <v>78</v>
      </c>
      <c r="D11112" t="s">
        <v>96</v>
      </c>
      <c r="E11112" t="s">
        <v>41520</v>
      </c>
      <c r="F11112" t="s">
        <v>5012</v>
      </c>
      <c r="G11112" t="s">
        <v>72</v>
      </c>
      <c r="H11112" t="s">
        <v>129</v>
      </c>
      <c r="I11112" t="s">
        <v>22</v>
      </c>
      <c r="J11112" t="s">
        <v>141</v>
      </c>
      <c r="K11112" t="s">
        <v>41521</v>
      </c>
      <c r="L11112" t="s">
        <v>41522</v>
      </c>
      <c r="M11112">
        <v>4.8991666660000002</v>
      </c>
      <c r="N11112">
        <v>0</v>
      </c>
      <c r="O11112">
        <v>11</v>
      </c>
      <c r="P11112">
        <v>0</v>
      </c>
      <c r="Q11112">
        <v>1</v>
      </c>
      <c r="R11112">
        <v>0</v>
      </c>
      <c r="S11112">
        <v>53.890833000000001</v>
      </c>
      <c r="T11112">
        <v>0</v>
      </c>
      <c r="U11112">
        <v>4.8991670000000003</v>
      </c>
    </row>
    <row r="11113" spans="1:21" x14ac:dyDescent="0.25">
      <c r="A11113" t="s">
        <v>41523</v>
      </c>
      <c r="B11113">
        <v>1</v>
      </c>
      <c r="C11113" t="s">
        <v>79</v>
      </c>
      <c r="D11113" t="s">
        <v>115</v>
      </c>
      <c r="E11113" t="s">
        <v>41524</v>
      </c>
      <c r="F11113" t="s">
        <v>5012</v>
      </c>
      <c r="G11113" t="s">
        <v>72</v>
      </c>
      <c r="H11113" t="s">
        <v>129</v>
      </c>
      <c r="I11113" t="s">
        <v>22</v>
      </c>
      <c r="J11113" t="s">
        <v>141</v>
      </c>
      <c r="K11113" t="s">
        <v>41525</v>
      </c>
      <c r="L11113" t="s">
        <v>41526</v>
      </c>
      <c r="M11113">
        <v>3.0677777769999999</v>
      </c>
      <c r="N11113">
        <v>0</v>
      </c>
      <c r="O11113">
        <v>0</v>
      </c>
      <c r="P11113">
        <v>4</v>
      </c>
      <c r="Q11113">
        <v>0</v>
      </c>
      <c r="R11113">
        <v>0</v>
      </c>
      <c r="S11113">
        <v>0</v>
      </c>
      <c r="T11113">
        <v>12.271110999999999</v>
      </c>
      <c r="U11113">
        <v>0</v>
      </c>
    </row>
    <row r="11114" spans="1:21" x14ac:dyDescent="0.25">
      <c r="A11114" t="s">
        <v>41527</v>
      </c>
      <c r="B11114">
        <v>1</v>
      </c>
      <c r="C11114" t="s">
        <v>79</v>
      </c>
      <c r="D11114" t="s">
        <v>115</v>
      </c>
      <c r="E11114" t="s">
        <v>41528</v>
      </c>
      <c r="F11114" t="s">
        <v>5012</v>
      </c>
      <c r="G11114" t="s">
        <v>72</v>
      </c>
      <c r="H11114" t="s">
        <v>129</v>
      </c>
      <c r="I11114" t="s">
        <v>22</v>
      </c>
      <c r="J11114" t="s">
        <v>141</v>
      </c>
      <c r="K11114" t="s">
        <v>41529</v>
      </c>
      <c r="L11114" t="s">
        <v>41530</v>
      </c>
      <c r="M11114">
        <v>1.9316666659999999</v>
      </c>
      <c r="N11114">
        <v>0</v>
      </c>
      <c r="O11114">
        <v>0</v>
      </c>
      <c r="P11114">
        <v>0</v>
      </c>
      <c r="Q11114">
        <v>6</v>
      </c>
      <c r="R11114">
        <v>0</v>
      </c>
      <c r="S11114">
        <v>0</v>
      </c>
      <c r="T11114">
        <v>0</v>
      </c>
      <c r="U11114">
        <v>11.59</v>
      </c>
    </row>
    <row r="11115" spans="1:21" x14ac:dyDescent="0.25">
      <c r="A11115" t="s">
        <v>41531</v>
      </c>
      <c r="B11115">
        <v>1</v>
      </c>
      <c r="C11115" t="s">
        <v>78</v>
      </c>
      <c r="D11115" t="s">
        <v>108</v>
      </c>
      <c r="E11115" t="s">
        <v>41532</v>
      </c>
      <c r="F11115" t="s">
        <v>128</v>
      </c>
      <c r="G11115" t="s">
        <v>71</v>
      </c>
      <c r="H11115" t="s">
        <v>129</v>
      </c>
      <c r="I11115" t="s">
        <v>22</v>
      </c>
      <c r="J11115" t="s">
        <v>130</v>
      </c>
      <c r="K11115" t="s">
        <v>41533</v>
      </c>
      <c r="L11115" t="s">
        <v>41534</v>
      </c>
      <c r="M11115">
        <v>3.6749999999999998</v>
      </c>
      <c r="N11115">
        <v>0</v>
      </c>
      <c r="O11115">
        <v>0</v>
      </c>
      <c r="P11115">
        <v>1</v>
      </c>
      <c r="Q11115">
        <v>48</v>
      </c>
      <c r="R11115">
        <v>0</v>
      </c>
      <c r="S11115">
        <v>0</v>
      </c>
      <c r="T11115">
        <v>3.6749999999999998</v>
      </c>
      <c r="U11115">
        <v>176.4</v>
      </c>
    </row>
    <row r="11116" spans="1:21" x14ac:dyDescent="0.25">
      <c r="A11116" t="s">
        <v>41535</v>
      </c>
      <c r="B11116">
        <v>1</v>
      </c>
      <c r="C11116" t="s">
        <v>79</v>
      </c>
      <c r="D11116" t="s">
        <v>114</v>
      </c>
      <c r="E11116" t="s">
        <v>41536</v>
      </c>
      <c r="F11116" t="s">
        <v>5012</v>
      </c>
      <c r="G11116" t="s">
        <v>72</v>
      </c>
      <c r="H11116" t="s">
        <v>129</v>
      </c>
      <c r="I11116" t="s">
        <v>22</v>
      </c>
      <c r="J11116" t="s">
        <v>141</v>
      </c>
      <c r="K11116" t="s">
        <v>41537</v>
      </c>
      <c r="L11116" t="s">
        <v>41538</v>
      </c>
      <c r="M11116">
        <v>0.712777777</v>
      </c>
      <c r="N11116">
        <v>0</v>
      </c>
      <c r="O11116">
        <v>0</v>
      </c>
      <c r="P11116">
        <v>2</v>
      </c>
      <c r="Q11116">
        <v>10</v>
      </c>
      <c r="R11116">
        <v>0</v>
      </c>
      <c r="S11116">
        <v>0</v>
      </c>
      <c r="T11116">
        <v>1.425556</v>
      </c>
      <c r="U11116">
        <v>7.1277780000000002</v>
      </c>
    </row>
    <row r="11117" spans="1:21" x14ac:dyDescent="0.25">
      <c r="A11117" t="s">
        <v>41539</v>
      </c>
      <c r="B11117">
        <v>1</v>
      </c>
      <c r="C11117" t="s">
        <v>79</v>
      </c>
      <c r="D11117" t="s">
        <v>110</v>
      </c>
      <c r="E11117" t="s">
        <v>41540</v>
      </c>
      <c r="F11117" t="s">
        <v>2199</v>
      </c>
      <c r="G11117" t="s">
        <v>71</v>
      </c>
      <c r="H11117" t="s">
        <v>129</v>
      </c>
      <c r="I11117" t="s">
        <v>22</v>
      </c>
      <c r="J11117" t="s">
        <v>141</v>
      </c>
      <c r="K11117" t="s">
        <v>41541</v>
      </c>
      <c r="L11117" t="s">
        <v>41542</v>
      </c>
      <c r="M11117">
        <v>0.48361111099999998</v>
      </c>
      <c r="N11117">
        <v>0</v>
      </c>
      <c r="O11117">
        <v>1</v>
      </c>
      <c r="P11117">
        <v>0</v>
      </c>
      <c r="Q11117">
        <v>0</v>
      </c>
      <c r="R11117">
        <v>0</v>
      </c>
      <c r="S11117">
        <v>0.48361100000000001</v>
      </c>
      <c r="T11117">
        <v>0</v>
      </c>
      <c r="U11117">
        <v>0</v>
      </c>
    </row>
    <row r="11118" spans="1:21" x14ac:dyDescent="0.25">
      <c r="A11118" t="s">
        <v>41543</v>
      </c>
      <c r="B11118">
        <v>1</v>
      </c>
      <c r="C11118" t="s">
        <v>79</v>
      </c>
      <c r="D11118" t="s">
        <v>110</v>
      </c>
      <c r="E11118" t="s">
        <v>41544</v>
      </c>
      <c r="F11118" t="s">
        <v>4991</v>
      </c>
      <c r="G11118" t="s">
        <v>71</v>
      </c>
      <c r="H11118" t="s">
        <v>129</v>
      </c>
      <c r="I11118" t="s">
        <v>22</v>
      </c>
      <c r="J11118" t="s">
        <v>141</v>
      </c>
      <c r="K11118" t="s">
        <v>41545</v>
      </c>
      <c r="L11118" t="s">
        <v>41546</v>
      </c>
      <c r="M11118">
        <v>1.3022222219999999</v>
      </c>
      <c r="N11118">
        <v>0</v>
      </c>
      <c r="O11118">
        <v>2</v>
      </c>
      <c r="P11118">
        <v>0</v>
      </c>
      <c r="Q11118">
        <v>0</v>
      </c>
      <c r="R11118">
        <v>0</v>
      </c>
      <c r="S11118">
        <v>2.604444</v>
      </c>
      <c r="T11118">
        <v>0</v>
      </c>
      <c r="U11118">
        <v>0</v>
      </c>
    </row>
    <row r="11119" spans="1:21" x14ac:dyDescent="0.25">
      <c r="A11119" t="s">
        <v>41547</v>
      </c>
      <c r="B11119">
        <v>1</v>
      </c>
      <c r="C11119" t="s">
        <v>79</v>
      </c>
      <c r="D11119" t="s">
        <v>110</v>
      </c>
      <c r="E11119" t="s">
        <v>41548</v>
      </c>
      <c r="F11119" t="s">
        <v>5012</v>
      </c>
      <c r="G11119" t="s">
        <v>72</v>
      </c>
      <c r="H11119" t="s">
        <v>129</v>
      </c>
      <c r="I11119" t="s">
        <v>22</v>
      </c>
      <c r="J11119" t="s">
        <v>141</v>
      </c>
      <c r="K11119" t="s">
        <v>41549</v>
      </c>
      <c r="L11119" t="s">
        <v>41550</v>
      </c>
      <c r="M11119">
        <v>1.814166666</v>
      </c>
      <c r="N11119">
        <v>0</v>
      </c>
      <c r="O11119">
        <v>0</v>
      </c>
      <c r="P11119">
        <v>0</v>
      </c>
      <c r="Q11119">
        <v>15</v>
      </c>
      <c r="R11119">
        <v>0</v>
      </c>
      <c r="S11119">
        <v>0</v>
      </c>
      <c r="T11119">
        <v>0</v>
      </c>
      <c r="U11119">
        <v>27.212499999999999</v>
      </c>
    </row>
    <row r="11120" spans="1:21" x14ac:dyDescent="0.25">
      <c r="A11120" t="s">
        <v>41551</v>
      </c>
      <c r="B11120">
        <v>1</v>
      </c>
      <c r="C11120" t="s">
        <v>79</v>
      </c>
      <c r="D11120" t="s">
        <v>110</v>
      </c>
      <c r="E11120" t="s">
        <v>41552</v>
      </c>
      <c r="F11120" t="s">
        <v>5012</v>
      </c>
      <c r="G11120" t="s">
        <v>72</v>
      </c>
      <c r="H11120" t="s">
        <v>129</v>
      </c>
      <c r="I11120" t="s">
        <v>22</v>
      </c>
      <c r="J11120" t="s">
        <v>141</v>
      </c>
      <c r="K11120" t="s">
        <v>41553</v>
      </c>
      <c r="L11120" t="s">
        <v>41554</v>
      </c>
      <c r="M11120">
        <v>1.905277777</v>
      </c>
      <c r="N11120">
        <v>0</v>
      </c>
      <c r="O11120">
        <v>0</v>
      </c>
      <c r="P11120">
        <v>4</v>
      </c>
      <c r="Q11120">
        <v>300</v>
      </c>
      <c r="R11120">
        <v>0</v>
      </c>
      <c r="S11120">
        <v>0</v>
      </c>
      <c r="T11120">
        <v>7.621111</v>
      </c>
      <c r="U11120">
        <v>571.58333300000004</v>
      </c>
    </row>
    <row r="11121" spans="1:21" x14ac:dyDescent="0.25">
      <c r="A11121" t="s">
        <v>41555</v>
      </c>
      <c r="B11121">
        <v>1</v>
      </c>
      <c r="C11121" t="s">
        <v>79</v>
      </c>
      <c r="D11121" t="s">
        <v>110</v>
      </c>
      <c r="E11121" t="s">
        <v>41556</v>
      </c>
      <c r="F11121" t="s">
        <v>4986</v>
      </c>
      <c r="G11121" t="s">
        <v>71</v>
      </c>
      <c r="H11121" t="s">
        <v>129</v>
      </c>
      <c r="I11121" t="s">
        <v>22</v>
      </c>
      <c r="J11121" t="s">
        <v>141</v>
      </c>
      <c r="K11121" t="s">
        <v>41557</v>
      </c>
      <c r="L11121" t="s">
        <v>41558</v>
      </c>
      <c r="M11121">
        <v>2.1577777770000002</v>
      </c>
      <c r="N11121">
        <v>0</v>
      </c>
      <c r="O11121">
        <v>38</v>
      </c>
      <c r="P11121">
        <v>0</v>
      </c>
      <c r="Q11121">
        <v>0</v>
      </c>
      <c r="R11121">
        <v>0</v>
      </c>
      <c r="S11121">
        <v>81.995555999999993</v>
      </c>
      <c r="T11121">
        <v>0</v>
      </c>
      <c r="U11121">
        <v>0</v>
      </c>
    </row>
    <row r="11122" spans="1:21" x14ac:dyDescent="0.25">
      <c r="A11122" t="s">
        <v>41559</v>
      </c>
      <c r="B11122">
        <v>1</v>
      </c>
      <c r="C11122" t="s">
        <v>79</v>
      </c>
      <c r="D11122" t="s">
        <v>110</v>
      </c>
      <c r="E11122" t="s">
        <v>41560</v>
      </c>
      <c r="F11122" t="s">
        <v>4991</v>
      </c>
      <c r="G11122" t="s">
        <v>71</v>
      </c>
      <c r="H11122" t="s">
        <v>129</v>
      </c>
      <c r="I11122" t="s">
        <v>22</v>
      </c>
      <c r="J11122" t="s">
        <v>141</v>
      </c>
      <c r="K11122" t="s">
        <v>41561</v>
      </c>
      <c r="L11122" t="s">
        <v>41562</v>
      </c>
      <c r="M11122">
        <v>0.85972222200000004</v>
      </c>
      <c r="N11122">
        <v>0</v>
      </c>
      <c r="O11122">
        <v>1</v>
      </c>
      <c r="P11122">
        <v>0</v>
      </c>
      <c r="Q11122">
        <v>0</v>
      </c>
      <c r="R11122">
        <v>0</v>
      </c>
      <c r="S11122">
        <v>0.85972199999999999</v>
      </c>
      <c r="T11122">
        <v>0</v>
      </c>
      <c r="U11122">
        <v>0</v>
      </c>
    </row>
    <row r="11123" spans="1:21" x14ac:dyDescent="0.25">
      <c r="A11123" t="s">
        <v>41563</v>
      </c>
      <c r="B11123">
        <v>1</v>
      </c>
      <c r="C11123" t="s">
        <v>79</v>
      </c>
      <c r="D11123" t="s">
        <v>110</v>
      </c>
      <c r="E11123" t="s">
        <v>41564</v>
      </c>
      <c r="F11123" t="s">
        <v>2199</v>
      </c>
      <c r="G11123" t="s">
        <v>71</v>
      </c>
      <c r="H11123" t="s">
        <v>129</v>
      </c>
      <c r="I11123" t="s">
        <v>24</v>
      </c>
      <c r="J11123" t="s">
        <v>141</v>
      </c>
      <c r="K11123" t="s">
        <v>41565</v>
      </c>
      <c r="L11123" t="s">
        <v>41566</v>
      </c>
      <c r="M11123">
        <v>0.896666666</v>
      </c>
      <c r="N11123">
        <v>0</v>
      </c>
      <c r="O11123">
        <v>1</v>
      </c>
      <c r="P11123">
        <v>0</v>
      </c>
      <c r="Q11123">
        <v>0</v>
      </c>
      <c r="R11123">
        <v>0</v>
      </c>
      <c r="S11123">
        <v>0.89666699999999999</v>
      </c>
      <c r="T11123">
        <v>0</v>
      </c>
      <c r="U11123">
        <v>0</v>
      </c>
    </row>
    <row r="11124" spans="1:21" x14ac:dyDescent="0.25">
      <c r="A11124" t="s">
        <v>41567</v>
      </c>
      <c r="B11124">
        <v>1</v>
      </c>
      <c r="C11124" t="s">
        <v>79</v>
      </c>
      <c r="D11124" t="s">
        <v>110</v>
      </c>
      <c r="E11124" t="s">
        <v>39676</v>
      </c>
      <c r="F11124" t="s">
        <v>128</v>
      </c>
      <c r="G11124" t="s">
        <v>72</v>
      </c>
      <c r="H11124" t="s">
        <v>129</v>
      </c>
      <c r="I11124" t="s">
        <v>22</v>
      </c>
      <c r="J11124" t="s">
        <v>130</v>
      </c>
      <c r="K11124" t="s">
        <v>41568</v>
      </c>
      <c r="L11124" t="s">
        <v>41569</v>
      </c>
      <c r="M11124">
        <v>0.37888888799999998</v>
      </c>
      <c r="N11124">
        <v>2</v>
      </c>
      <c r="O11124">
        <v>0</v>
      </c>
      <c r="P11124">
        <v>22</v>
      </c>
      <c r="Q11124">
        <v>95</v>
      </c>
      <c r="R11124">
        <v>0.75777799999999995</v>
      </c>
      <c r="S11124">
        <v>0</v>
      </c>
      <c r="T11124">
        <v>8.3355560000000004</v>
      </c>
      <c r="U11124">
        <v>35.994444000000001</v>
      </c>
    </row>
    <row r="11125" spans="1:21" x14ac:dyDescent="0.25">
      <c r="A11125" t="s">
        <v>41570</v>
      </c>
      <c r="B11125">
        <v>1</v>
      </c>
      <c r="C11125" t="s">
        <v>79</v>
      </c>
      <c r="D11125" t="s">
        <v>110</v>
      </c>
      <c r="E11125" t="s">
        <v>39676</v>
      </c>
      <c r="F11125" t="s">
        <v>154</v>
      </c>
      <c r="G11125" t="s">
        <v>72</v>
      </c>
      <c r="H11125" t="s">
        <v>129</v>
      </c>
      <c r="I11125" t="s">
        <v>22</v>
      </c>
      <c r="J11125" t="s">
        <v>141</v>
      </c>
      <c r="K11125" t="s">
        <v>41571</v>
      </c>
      <c r="L11125" t="s">
        <v>41572</v>
      </c>
      <c r="M11125">
        <v>0.15472222199999999</v>
      </c>
      <c r="N11125">
        <v>2</v>
      </c>
      <c r="O11125">
        <v>0</v>
      </c>
      <c r="P11125">
        <v>22</v>
      </c>
      <c r="Q11125">
        <v>94</v>
      </c>
      <c r="R11125">
        <v>0.309444</v>
      </c>
      <c r="S11125">
        <v>0</v>
      </c>
      <c r="T11125">
        <v>3.4038889999999999</v>
      </c>
      <c r="U11125">
        <v>14.543889</v>
      </c>
    </row>
    <row r="11126" spans="1:21" x14ac:dyDescent="0.25">
      <c r="A11126" t="s">
        <v>41573</v>
      </c>
      <c r="B11126">
        <v>1</v>
      </c>
      <c r="C11126" t="s">
        <v>79</v>
      </c>
      <c r="D11126" t="s">
        <v>110</v>
      </c>
      <c r="E11126" t="s">
        <v>41574</v>
      </c>
      <c r="F11126" t="s">
        <v>4991</v>
      </c>
      <c r="G11126" t="s">
        <v>71</v>
      </c>
      <c r="H11126" t="s">
        <v>129</v>
      </c>
      <c r="I11126" t="s">
        <v>22</v>
      </c>
      <c r="J11126" t="s">
        <v>141</v>
      </c>
      <c r="K11126" t="s">
        <v>41575</v>
      </c>
      <c r="L11126" t="s">
        <v>41576</v>
      </c>
      <c r="M11126">
        <v>0.44861111100000001</v>
      </c>
      <c r="N11126">
        <v>0</v>
      </c>
      <c r="O11126">
        <v>2</v>
      </c>
      <c r="P11126">
        <v>0</v>
      </c>
      <c r="Q11126">
        <v>0</v>
      </c>
      <c r="R11126">
        <v>0</v>
      </c>
      <c r="S11126">
        <v>0.89722199999999996</v>
      </c>
      <c r="T11126">
        <v>0</v>
      </c>
      <c r="U11126">
        <v>0</v>
      </c>
    </row>
    <row r="11127" spans="1:21" x14ac:dyDescent="0.25">
      <c r="A11127" t="s">
        <v>41577</v>
      </c>
      <c r="B11127">
        <v>1</v>
      </c>
      <c r="C11127" t="s">
        <v>78</v>
      </c>
      <c r="D11127" t="s">
        <v>81</v>
      </c>
      <c r="E11127" t="s">
        <v>41578</v>
      </c>
      <c r="F11127" t="s">
        <v>6310</v>
      </c>
      <c r="G11127" t="s">
        <v>71</v>
      </c>
      <c r="H11127" t="s">
        <v>129</v>
      </c>
      <c r="I11127" t="s">
        <v>22</v>
      </c>
      <c r="J11127" t="s">
        <v>141</v>
      </c>
      <c r="K11127" t="s">
        <v>41579</v>
      </c>
      <c r="L11127" t="s">
        <v>5175</v>
      </c>
      <c r="M11127">
        <v>3.9697222220000001</v>
      </c>
      <c r="N11127">
        <v>1</v>
      </c>
      <c r="O11127">
        <v>947</v>
      </c>
      <c r="P11127">
        <v>0</v>
      </c>
      <c r="Q11127">
        <v>0</v>
      </c>
      <c r="R11127">
        <v>3.969722</v>
      </c>
      <c r="S11127">
        <v>3759.3269439999999</v>
      </c>
      <c r="T11127">
        <v>0</v>
      </c>
      <c r="U11127">
        <v>0</v>
      </c>
    </row>
    <row r="11128" spans="1:21" x14ac:dyDescent="0.25">
      <c r="A11128" t="s">
        <v>41580</v>
      </c>
      <c r="B11128">
        <v>1</v>
      </c>
      <c r="C11128" t="s">
        <v>78</v>
      </c>
      <c r="D11128" t="s">
        <v>88</v>
      </c>
      <c r="E11128" t="s">
        <v>41581</v>
      </c>
      <c r="F11128" t="s">
        <v>5070</v>
      </c>
      <c r="G11128" t="s">
        <v>71</v>
      </c>
      <c r="H11128" t="s">
        <v>129</v>
      </c>
      <c r="I11128" t="s">
        <v>22</v>
      </c>
      <c r="J11128" t="s">
        <v>141</v>
      </c>
      <c r="K11128" t="s">
        <v>41582</v>
      </c>
      <c r="L11128" t="s">
        <v>41583</v>
      </c>
      <c r="M11128">
        <v>8.2088888880000006</v>
      </c>
      <c r="N11128">
        <v>0</v>
      </c>
      <c r="O11128">
        <v>15</v>
      </c>
      <c r="P11128">
        <v>0</v>
      </c>
      <c r="Q11128">
        <v>0</v>
      </c>
      <c r="R11128">
        <v>0</v>
      </c>
      <c r="S11128">
        <v>123.13333299999999</v>
      </c>
      <c r="T11128">
        <v>0</v>
      </c>
      <c r="U11128">
        <v>0</v>
      </c>
    </row>
    <row r="11129" spans="1:21" x14ac:dyDescent="0.25">
      <c r="A11129" t="s">
        <v>41584</v>
      </c>
      <c r="B11129">
        <v>1</v>
      </c>
      <c r="C11129" t="s">
        <v>78</v>
      </c>
      <c r="D11129" t="s">
        <v>103</v>
      </c>
      <c r="E11129" t="s">
        <v>34375</v>
      </c>
      <c r="F11129" t="s">
        <v>128</v>
      </c>
      <c r="G11129" t="s">
        <v>71</v>
      </c>
      <c r="H11129" t="s">
        <v>129</v>
      </c>
      <c r="I11129" t="s">
        <v>22</v>
      </c>
      <c r="J11129" t="s">
        <v>130</v>
      </c>
      <c r="K11129" t="s">
        <v>41585</v>
      </c>
      <c r="L11129" t="s">
        <v>41586</v>
      </c>
      <c r="M11129">
        <v>3.669405555</v>
      </c>
      <c r="N11129">
        <v>0</v>
      </c>
      <c r="O11129">
        <v>0</v>
      </c>
      <c r="P11129">
        <v>1</v>
      </c>
      <c r="Q11129">
        <v>67</v>
      </c>
      <c r="R11129">
        <v>0</v>
      </c>
      <c r="S11129">
        <v>0</v>
      </c>
      <c r="T11129">
        <v>3.6694059999999999</v>
      </c>
      <c r="U11129">
        <v>245.85017199999999</v>
      </c>
    </row>
    <row r="11130" spans="1:21" x14ac:dyDescent="0.25">
      <c r="A11130" t="s">
        <v>41587</v>
      </c>
      <c r="B11130">
        <v>1</v>
      </c>
      <c r="C11130" t="s">
        <v>78</v>
      </c>
      <c r="D11130" t="s">
        <v>103</v>
      </c>
      <c r="E11130" t="s">
        <v>34368</v>
      </c>
      <c r="F11130" t="s">
        <v>140</v>
      </c>
      <c r="G11130" t="s">
        <v>72</v>
      </c>
      <c r="H11130" t="s">
        <v>129</v>
      </c>
      <c r="I11130" t="s">
        <v>22</v>
      </c>
      <c r="J11130" t="s">
        <v>141</v>
      </c>
      <c r="K11130" t="s">
        <v>41588</v>
      </c>
      <c r="L11130" t="s">
        <v>41589</v>
      </c>
      <c r="M11130">
        <v>0.94666666600000005</v>
      </c>
      <c r="N11130">
        <v>0</v>
      </c>
      <c r="O11130">
        <v>0</v>
      </c>
      <c r="P11130">
        <v>68</v>
      </c>
      <c r="Q11130">
        <v>77</v>
      </c>
      <c r="R11130">
        <v>0</v>
      </c>
      <c r="S11130">
        <v>0</v>
      </c>
      <c r="T11130">
        <v>64.373333000000002</v>
      </c>
      <c r="U11130">
        <v>72.893332999999998</v>
      </c>
    </row>
    <row r="11131" spans="1:21" x14ac:dyDescent="0.25">
      <c r="A11131" t="s">
        <v>41590</v>
      </c>
      <c r="B11131">
        <v>1</v>
      </c>
      <c r="C11131" t="s">
        <v>78</v>
      </c>
      <c r="D11131" t="s">
        <v>103</v>
      </c>
      <c r="E11131" t="s">
        <v>4801</v>
      </c>
      <c r="F11131" t="s">
        <v>140</v>
      </c>
      <c r="G11131" t="s">
        <v>72</v>
      </c>
      <c r="H11131" t="s">
        <v>129</v>
      </c>
      <c r="I11131" t="s">
        <v>22</v>
      </c>
      <c r="J11131" t="s">
        <v>141</v>
      </c>
      <c r="K11131" t="s">
        <v>41591</v>
      </c>
      <c r="L11131" t="s">
        <v>41592</v>
      </c>
      <c r="M11131">
        <v>0.95083333299999995</v>
      </c>
      <c r="N11131">
        <v>0</v>
      </c>
      <c r="O11131">
        <v>0</v>
      </c>
      <c r="P11131">
        <v>68</v>
      </c>
      <c r="Q11131">
        <v>77</v>
      </c>
      <c r="R11131">
        <v>0</v>
      </c>
      <c r="S11131">
        <v>0</v>
      </c>
      <c r="T11131">
        <v>64.656666999999999</v>
      </c>
      <c r="U11131">
        <v>73.214167000000003</v>
      </c>
    </row>
    <row r="11132" spans="1:21" x14ac:dyDescent="0.25">
      <c r="A11132" t="s">
        <v>41593</v>
      </c>
      <c r="B11132">
        <v>1</v>
      </c>
      <c r="C11132" t="s">
        <v>78</v>
      </c>
      <c r="D11132" t="s">
        <v>103</v>
      </c>
      <c r="E11132" t="s">
        <v>41594</v>
      </c>
      <c r="F11132" t="s">
        <v>140</v>
      </c>
      <c r="G11132" t="s">
        <v>72</v>
      </c>
      <c r="H11132" t="s">
        <v>129</v>
      </c>
      <c r="I11132" t="s">
        <v>22</v>
      </c>
      <c r="J11132" t="s">
        <v>141</v>
      </c>
      <c r="K11132" t="s">
        <v>41595</v>
      </c>
      <c r="L11132" t="s">
        <v>41596</v>
      </c>
      <c r="M11132">
        <v>0.84499999999999997</v>
      </c>
      <c r="N11132">
        <v>0</v>
      </c>
      <c r="O11132">
        <v>0</v>
      </c>
      <c r="P11132">
        <v>8</v>
      </c>
      <c r="Q11132">
        <v>70</v>
      </c>
      <c r="R11132">
        <v>0</v>
      </c>
      <c r="S11132">
        <v>0</v>
      </c>
      <c r="T11132">
        <v>6.76</v>
      </c>
      <c r="U11132">
        <v>59.15</v>
      </c>
    </row>
    <row r="11133" spans="1:21" x14ac:dyDescent="0.25">
      <c r="A11133" t="s">
        <v>41597</v>
      </c>
      <c r="B11133">
        <v>1</v>
      </c>
      <c r="C11133" t="s">
        <v>78</v>
      </c>
      <c r="D11133" t="s">
        <v>103</v>
      </c>
      <c r="E11133" t="s">
        <v>41598</v>
      </c>
      <c r="F11133" t="s">
        <v>177</v>
      </c>
      <c r="G11133" t="s">
        <v>71</v>
      </c>
      <c r="H11133" t="s">
        <v>129</v>
      </c>
      <c r="I11133" t="s">
        <v>22</v>
      </c>
      <c r="J11133" t="s">
        <v>130</v>
      </c>
      <c r="K11133" t="s">
        <v>41599</v>
      </c>
      <c r="L11133" t="s">
        <v>41600</v>
      </c>
      <c r="M11133">
        <v>1.7050000000000001</v>
      </c>
      <c r="N11133">
        <v>0</v>
      </c>
      <c r="O11133">
        <v>0</v>
      </c>
      <c r="P11133">
        <v>1</v>
      </c>
      <c r="Q11133">
        <v>248</v>
      </c>
      <c r="R11133">
        <v>0</v>
      </c>
      <c r="S11133">
        <v>0</v>
      </c>
      <c r="T11133">
        <v>1.7050000000000001</v>
      </c>
      <c r="U11133">
        <v>422.84</v>
      </c>
    </row>
    <row r="11134" spans="1:21" x14ac:dyDescent="0.25">
      <c r="A11134" t="s">
        <v>41601</v>
      </c>
      <c r="B11134">
        <v>1</v>
      </c>
      <c r="C11134" t="s">
        <v>78</v>
      </c>
      <c r="D11134" t="s">
        <v>103</v>
      </c>
      <c r="E11134" t="s">
        <v>41598</v>
      </c>
      <c r="F11134" t="s">
        <v>177</v>
      </c>
      <c r="G11134" t="s">
        <v>71</v>
      </c>
      <c r="H11134" t="s">
        <v>129</v>
      </c>
      <c r="I11134" t="s">
        <v>22</v>
      </c>
      <c r="J11134" t="s">
        <v>130</v>
      </c>
      <c r="K11134" t="s">
        <v>41602</v>
      </c>
      <c r="L11134" t="s">
        <v>41603</v>
      </c>
      <c r="M11134">
        <v>5.5374869440000003</v>
      </c>
      <c r="N11134">
        <v>0</v>
      </c>
      <c r="O11134">
        <v>0</v>
      </c>
      <c r="P11134">
        <v>1</v>
      </c>
      <c r="Q11134">
        <v>248</v>
      </c>
      <c r="R11134">
        <v>0</v>
      </c>
      <c r="S11134">
        <v>0</v>
      </c>
      <c r="T11134">
        <v>5.5374869999999996</v>
      </c>
      <c r="U11134">
        <v>1373.2967619999999</v>
      </c>
    </row>
    <row r="11135" spans="1:21" x14ac:dyDescent="0.25">
      <c r="A11135" t="s">
        <v>41604</v>
      </c>
      <c r="B11135">
        <v>1</v>
      </c>
      <c r="C11135" t="s">
        <v>78</v>
      </c>
      <c r="D11135" t="s">
        <v>103</v>
      </c>
      <c r="E11135" t="s">
        <v>41605</v>
      </c>
      <c r="F11135" t="s">
        <v>4991</v>
      </c>
      <c r="G11135" t="s">
        <v>71</v>
      </c>
      <c r="H11135" t="s">
        <v>129</v>
      </c>
      <c r="I11135" t="s">
        <v>22</v>
      </c>
      <c r="J11135" t="s">
        <v>141</v>
      </c>
      <c r="K11135" t="s">
        <v>41606</v>
      </c>
      <c r="L11135" t="s">
        <v>41607</v>
      </c>
      <c r="M11135">
        <v>3.7291666659999998</v>
      </c>
      <c r="N11135">
        <v>0</v>
      </c>
      <c r="O11135">
        <v>0</v>
      </c>
      <c r="P11135">
        <v>0</v>
      </c>
      <c r="Q11135">
        <v>2</v>
      </c>
      <c r="R11135">
        <v>0</v>
      </c>
      <c r="S11135">
        <v>0</v>
      </c>
      <c r="T11135">
        <v>0</v>
      </c>
      <c r="U11135">
        <v>7.4583329999999997</v>
      </c>
    </row>
    <row r="11136" spans="1:21" x14ac:dyDescent="0.25">
      <c r="A11136" t="s">
        <v>41608</v>
      </c>
      <c r="B11136">
        <v>1</v>
      </c>
      <c r="C11136" t="s">
        <v>79</v>
      </c>
      <c r="D11136" t="s">
        <v>111</v>
      </c>
      <c r="E11136" t="s">
        <v>41609</v>
      </c>
      <c r="F11136" t="s">
        <v>2199</v>
      </c>
      <c r="G11136" t="s">
        <v>71</v>
      </c>
      <c r="H11136" t="s">
        <v>129</v>
      </c>
      <c r="I11136" t="s">
        <v>24</v>
      </c>
      <c r="J11136" t="s">
        <v>141</v>
      </c>
      <c r="K11136" t="s">
        <v>41610</v>
      </c>
      <c r="L11136" t="s">
        <v>41611</v>
      </c>
      <c r="M11136">
        <v>0.92694444399999998</v>
      </c>
      <c r="N11136">
        <v>0</v>
      </c>
      <c r="O11136">
        <v>0</v>
      </c>
      <c r="P11136">
        <v>0</v>
      </c>
      <c r="Q11136">
        <v>1</v>
      </c>
      <c r="R11136">
        <v>0</v>
      </c>
      <c r="S11136">
        <v>0</v>
      </c>
      <c r="T11136">
        <v>0</v>
      </c>
      <c r="U11136">
        <v>0.92694399999999999</v>
      </c>
    </row>
    <row r="11137" spans="1:21" x14ac:dyDescent="0.25">
      <c r="A11137" t="s">
        <v>41612</v>
      </c>
      <c r="B11137">
        <v>1</v>
      </c>
      <c r="C11137" t="s">
        <v>78</v>
      </c>
      <c r="D11137" t="s">
        <v>103</v>
      </c>
      <c r="E11137" t="s">
        <v>4801</v>
      </c>
      <c r="F11137" t="s">
        <v>10371</v>
      </c>
      <c r="G11137" t="s">
        <v>72</v>
      </c>
      <c r="H11137" t="s">
        <v>129</v>
      </c>
      <c r="I11137" t="s">
        <v>22</v>
      </c>
      <c r="J11137" t="s">
        <v>141</v>
      </c>
      <c r="K11137" t="s">
        <v>41613</v>
      </c>
      <c r="L11137" t="s">
        <v>41614</v>
      </c>
      <c r="M11137">
        <v>5.4711111109999999</v>
      </c>
      <c r="N11137">
        <v>0</v>
      </c>
      <c r="O11137">
        <v>0</v>
      </c>
      <c r="P11137">
        <v>68</v>
      </c>
      <c r="Q11137">
        <v>77</v>
      </c>
      <c r="R11137">
        <v>0</v>
      </c>
      <c r="S11137">
        <v>0</v>
      </c>
      <c r="T11137">
        <v>372.03555599999999</v>
      </c>
      <c r="U11137">
        <v>421.27555599999999</v>
      </c>
    </row>
    <row r="11138" spans="1:21" x14ac:dyDescent="0.25">
      <c r="A11138" t="s">
        <v>41615</v>
      </c>
      <c r="B11138">
        <v>1</v>
      </c>
      <c r="C11138" t="s">
        <v>78</v>
      </c>
      <c r="D11138" t="s">
        <v>103</v>
      </c>
      <c r="E11138" t="s">
        <v>41616</v>
      </c>
      <c r="F11138" t="s">
        <v>140</v>
      </c>
      <c r="G11138" t="s">
        <v>72</v>
      </c>
      <c r="H11138" t="s">
        <v>129</v>
      </c>
      <c r="I11138" t="s">
        <v>22</v>
      </c>
      <c r="J11138" t="s">
        <v>141</v>
      </c>
      <c r="K11138" t="s">
        <v>41617</v>
      </c>
      <c r="L11138" t="s">
        <v>41618</v>
      </c>
      <c r="M11138">
        <v>3.8716666659999999</v>
      </c>
      <c r="N11138">
        <v>0</v>
      </c>
      <c r="O11138">
        <v>0</v>
      </c>
      <c r="P11138">
        <v>8</v>
      </c>
      <c r="Q11138">
        <v>70</v>
      </c>
      <c r="R11138">
        <v>0</v>
      </c>
      <c r="S11138">
        <v>0</v>
      </c>
      <c r="T11138">
        <v>30.973333</v>
      </c>
      <c r="U11138">
        <v>271.01666699999998</v>
      </c>
    </row>
    <row r="11139" spans="1:21" x14ac:dyDescent="0.25">
      <c r="A11139" t="s">
        <v>41619</v>
      </c>
      <c r="B11139">
        <v>1</v>
      </c>
      <c r="C11139" t="s">
        <v>78</v>
      </c>
      <c r="D11139" t="s">
        <v>103</v>
      </c>
      <c r="E11139" t="s">
        <v>41620</v>
      </c>
      <c r="F11139" t="s">
        <v>5012</v>
      </c>
      <c r="G11139" t="s">
        <v>72</v>
      </c>
      <c r="H11139" t="s">
        <v>129</v>
      </c>
      <c r="I11139" t="s">
        <v>22</v>
      </c>
      <c r="J11139" t="s">
        <v>141</v>
      </c>
      <c r="K11139" t="s">
        <v>41621</v>
      </c>
      <c r="L11139" t="s">
        <v>41622</v>
      </c>
      <c r="M11139">
        <v>3.8577777769999999</v>
      </c>
      <c r="N11139">
        <v>0</v>
      </c>
      <c r="O11139">
        <v>0</v>
      </c>
      <c r="P11139">
        <v>0</v>
      </c>
      <c r="Q11139">
        <v>12</v>
      </c>
      <c r="R11139">
        <v>0</v>
      </c>
      <c r="S11139">
        <v>0</v>
      </c>
      <c r="T11139">
        <v>0</v>
      </c>
      <c r="U11139">
        <v>46.293332999999997</v>
      </c>
    </row>
    <row r="11140" spans="1:21" x14ac:dyDescent="0.25">
      <c r="A11140" t="s">
        <v>41623</v>
      </c>
      <c r="B11140">
        <v>1</v>
      </c>
      <c r="C11140" t="s">
        <v>78</v>
      </c>
      <c r="D11140" t="s">
        <v>103</v>
      </c>
      <c r="E11140" t="s">
        <v>41624</v>
      </c>
      <c r="F11140" t="s">
        <v>5070</v>
      </c>
      <c r="G11140" t="s">
        <v>71</v>
      </c>
      <c r="H11140" t="s">
        <v>129</v>
      </c>
      <c r="I11140" t="s">
        <v>22</v>
      </c>
      <c r="J11140" t="s">
        <v>141</v>
      </c>
      <c r="K11140" t="s">
        <v>41625</v>
      </c>
      <c r="L11140" t="s">
        <v>41626</v>
      </c>
      <c r="M11140">
        <v>4.5383333329999997</v>
      </c>
      <c r="N11140">
        <v>0</v>
      </c>
      <c r="O11140">
        <v>0</v>
      </c>
      <c r="P11140">
        <v>0</v>
      </c>
      <c r="Q11140">
        <v>1</v>
      </c>
      <c r="R11140">
        <v>0</v>
      </c>
      <c r="S11140">
        <v>0</v>
      </c>
      <c r="T11140">
        <v>0</v>
      </c>
      <c r="U11140">
        <v>4.5383329999999997</v>
      </c>
    </row>
    <row r="11141" spans="1:21" x14ac:dyDescent="0.25">
      <c r="A11141" t="s">
        <v>41627</v>
      </c>
      <c r="B11141">
        <v>1</v>
      </c>
      <c r="C11141" t="s">
        <v>78</v>
      </c>
      <c r="D11141" t="s">
        <v>91</v>
      </c>
      <c r="E11141" t="s">
        <v>41628</v>
      </c>
      <c r="F11141" t="s">
        <v>4986</v>
      </c>
      <c r="G11141" t="s">
        <v>71</v>
      </c>
      <c r="H11141" t="s">
        <v>129</v>
      </c>
      <c r="I11141" t="s">
        <v>22</v>
      </c>
      <c r="J11141" t="s">
        <v>141</v>
      </c>
      <c r="K11141" t="s">
        <v>41629</v>
      </c>
      <c r="L11141" t="s">
        <v>41630</v>
      </c>
      <c r="M11141">
        <v>0.66861111100000004</v>
      </c>
      <c r="N11141">
        <v>0</v>
      </c>
      <c r="O11141">
        <v>0</v>
      </c>
      <c r="P11141">
        <v>0</v>
      </c>
      <c r="Q11141">
        <v>20</v>
      </c>
      <c r="R11141">
        <v>0</v>
      </c>
      <c r="S11141">
        <v>0</v>
      </c>
      <c r="T11141">
        <v>0</v>
      </c>
      <c r="U11141">
        <v>13.372222000000001</v>
      </c>
    </row>
    <row r="11142" spans="1:21" x14ac:dyDescent="0.25">
      <c r="A11142" t="s">
        <v>41631</v>
      </c>
      <c r="B11142">
        <v>1</v>
      </c>
      <c r="C11142" t="s">
        <v>78</v>
      </c>
      <c r="D11142" t="s">
        <v>91</v>
      </c>
      <c r="E11142" t="s">
        <v>4819</v>
      </c>
      <c r="F11142" t="s">
        <v>140</v>
      </c>
      <c r="G11142" t="s">
        <v>72</v>
      </c>
      <c r="H11142" t="s">
        <v>129</v>
      </c>
      <c r="I11142" t="s">
        <v>22</v>
      </c>
      <c r="J11142" t="s">
        <v>141</v>
      </c>
      <c r="K11142" t="s">
        <v>41632</v>
      </c>
      <c r="L11142" t="s">
        <v>41633</v>
      </c>
      <c r="M11142">
        <v>0.126111111</v>
      </c>
      <c r="N11142">
        <v>0</v>
      </c>
      <c r="O11142">
        <v>0</v>
      </c>
      <c r="P11142">
        <v>49</v>
      </c>
      <c r="Q11142">
        <v>1056</v>
      </c>
      <c r="R11142">
        <v>0</v>
      </c>
      <c r="S11142">
        <v>0</v>
      </c>
      <c r="T11142">
        <v>6.1794440000000002</v>
      </c>
      <c r="U11142">
        <v>133.17333300000001</v>
      </c>
    </row>
    <row r="11143" spans="1:21" x14ac:dyDescent="0.25">
      <c r="A11143" t="s">
        <v>41634</v>
      </c>
      <c r="B11143">
        <v>1</v>
      </c>
      <c r="C11143" t="s">
        <v>78</v>
      </c>
      <c r="D11143" t="s">
        <v>91</v>
      </c>
      <c r="E11143" t="s">
        <v>31343</v>
      </c>
      <c r="F11143" t="s">
        <v>140</v>
      </c>
      <c r="G11143" t="s">
        <v>72</v>
      </c>
      <c r="H11143" t="s">
        <v>129</v>
      </c>
      <c r="I11143" t="s">
        <v>22</v>
      </c>
      <c r="J11143" t="s">
        <v>141</v>
      </c>
      <c r="K11143" t="s">
        <v>41635</v>
      </c>
      <c r="L11143" t="s">
        <v>41636</v>
      </c>
      <c r="M11143">
        <v>0.384444444</v>
      </c>
      <c r="N11143">
        <v>0</v>
      </c>
      <c r="O11143">
        <v>0</v>
      </c>
      <c r="P11143">
        <v>11</v>
      </c>
      <c r="Q11143">
        <v>348</v>
      </c>
      <c r="R11143">
        <v>0</v>
      </c>
      <c r="S11143">
        <v>0</v>
      </c>
      <c r="T11143">
        <v>4.2288889999999997</v>
      </c>
      <c r="U11143">
        <v>133.78666699999999</v>
      </c>
    </row>
    <row r="11144" spans="1:21" x14ac:dyDescent="0.25">
      <c r="A11144" t="s">
        <v>41637</v>
      </c>
      <c r="B11144">
        <v>1</v>
      </c>
      <c r="C11144" t="s">
        <v>78</v>
      </c>
      <c r="D11144" t="s">
        <v>91</v>
      </c>
      <c r="E11144" t="s">
        <v>31359</v>
      </c>
      <c r="F11144" t="s">
        <v>140</v>
      </c>
      <c r="G11144" t="s">
        <v>72</v>
      </c>
      <c r="H11144" t="s">
        <v>129</v>
      </c>
      <c r="I11144" t="s">
        <v>22</v>
      </c>
      <c r="J11144" t="s">
        <v>141</v>
      </c>
      <c r="K11144" t="s">
        <v>41638</v>
      </c>
      <c r="L11144" t="s">
        <v>41639</v>
      </c>
      <c r="M11144">
        <v>2.8141666660000002</v>
      </c>
      <c r="N11144">
        <v>0</v>
      </c>
      <c r="O11144">
        <v>0</v>
      </c>
      <c r="P11144">
        <v>4</v>
      </c>
      <c r="Q11144">
        <v>90</v>
      </c>
      <c r="R11144">
        <v>0</v>
      </c>
      <c r="S11144">
        <v>0</v>
      </c>
      <c r="T11144">
        <v>11.256667</v>
      </c>
      <c r="U11144">
        <v>253.27500000000001</v>
      </c>
    </row>
    <row r="11145" spans="1:21" x14ac:dyDescent="0.25">
      <c r="A11145" t="s">
        <v>41640</v>
      </c>
      <c r="B11145">
        <v>1</v>
      </c>
      <c r="C11145" t="s">
        <v>78</v>
      </c>
      <c r="D11145" t="s">
        <v>91</v>
      </c>
      <c r="E11145" t="s">
        <v>41641</v>
      </c>
      <c r="F11145" t="s">
        <v>140</v>
      </c>
      <c r="G11145" t="s">
        <v>72</v>
      </c>
      <c r="H11145" t="s">
        <v>129</v>
      </c>
      <c r="I11145" t="s">
        <v>22</v>
      </c>
      <c r="J11145" t="s">
        <v>141</v>
      </c>
      <c r="K11145" t="s">
        <v>41642</v>
      </c>
      <c r="L11145" t="s">
        <v>41643</v>
      </c>
      <c r="M11145">
        <v>0.85805555499999997</v>
      </c>
      <c r="N11145">
        <v>0</v>
      </c>
      <c r="O11145">
        <v>0</v>
      </c>
      <c r="P11145">
        <v>20</v>
      </c>
      <c r="Q11145">
        <v>0</v>
      </c>
      <c r="R11145">
        <v>0</v>
      </c>
      <c r="S11145">
        <v>0</v>
      </c>
      <c r="T11145">
        <v>17.161110999999998</v>
      </c>
      <c r="U11145">
        <v>0</v>
      </c>
    </row>
    <row r="11146" spans="1:21" x14ac:dyDescent="0.25">
      <c r="A11146" t="s">
        <v>41644</v>
      </c>
      <c r="B11146">
        <v>1</v>
      </c>
      <c r="C11146" t="s">
        <v>78</v>
      </c>
      <c r="D11146" t="s">
        <v>91</v>
      </c>
      <c r="E11146" t="s">
        <v>41645</v>
      </c>
      <c r="F11146" t="s">
        <v>4986</v>
      </c>
      <c r="G11146" t="s">
        <v>71</v>
      </c>
      <c r="H11146" t="s">
        <v>129</v>
      </c>
      <c r="I11146" t="s">
        <v>22</v>
      </c>
      <c r="J11146" t="s">
        <v>141</v>
      </c>
      <c r="K11146" t="s">
        <v>41646</v>
      </c>
      <c r="L11146" t="s">
        <v>41647</v>
      </c>
      <c r="M11146">
        <v>0.48583333299999998</v>
      </c>
      <c r="N11146">
        <v>0</v>
      </c>
      <c r="O11146">
        <v>0</v>
      </c>
      <c r="P11146">
        <v>0</v>
      </c>
      <c r="Q11146">
        <v>9</v>
      </c>
      <c r="R11146">
        <v>0</v>
      </c>
      <c r="S11146">
        <v>0</v>
      </c>
      <c r="T11146">
        <v>0</v>
      </c>
      <c r="U11146">
        <v>4.3724999999999996</v>
      </c>
    </row>
    <row r="11147" spans="1:21" x14ac:dyDescent="0.25">
      <c r="A11147" t="s">
        <v>41648</v>
      </c>
      <c r="B11147">
        <v>1</v>
      </c>
      <c r="C11147" t="s">
        <v>78</v>
      </c>
      <c r="D11147" t="s">
        <v>91</v>
      </c>
      <c r="E11147" t="s">
        <v>41649</v>
      </c>
      <c r="F11147" t="s">
        <v>3423</v>
      </c>
      <c r="G11147" t="s">
        <v>72</v>
      </c>
      <c r="H11147" t="s">
        <v>129</v>
      </c>
      <c r="I11147" t="s">
        <v>22</v>
      </c>
      <c r="J11147" t="s">
        <v>141</v>
      </c>
      <c r="K11147" t="s">
        <v>41650</v>
      </c>
      <c r="L11147" t="s">
        <v>41651</v>
      </c>
      <c r="M11147">
        <v>0.516666666</v>
      </c>
      <c r="N11147">
        <v>0</v>
      </c>
      <c r="O11147">
        <v>0</v>
      </c>
      <c r="P11147">
        <v>1</v>
      </c>
      <c r="Q11147">
        <v>76</v>
      </c>
      <c r="R11147">
        <v>0</v>
      </c>
      <c r="S11147">
        <v>0</v>
      </c>
      <c r="T11147">
        <v>0.51666699999999999</v>
      </c>
      <c r="U11147">
        <v>39.266666999999998</v>
      </c>
    </row>
    <row r="11148" spans="1:21" x14ac:dyDescent="0.25">
      <c r="A11148" t="s">
        <v>41652</v>
      </c>
      <c r="B11148">
        <v>1</v>
      </c>
      <c r="C11148" t="s">
        <v>78</v>
      </c>
      <c r="D11148" t="s">
        <v>91</v>
      </c>
      <c r="E11148" t="s">
        <v>31343</v>
      </c>
      <c r="F11148" t="s">
        <v>140</v>
      </c>
      <c r="G11148" t="s">
        <v>72</v>
      </c>
      <c r="H11148" t="s">
        <v>129</v>
      </c>
      <c r="I11148" t="s">
        <v>22</v>
      </c>
      <c r="J11148" t="s">
        <v>141</v>
      </c>
      <c r="K11148" t="s">
        <v>41653</v>
      </c>
      <c r="L11148" t="s">
        <v>41654</v>
      </c>
      <c r="M11148">
        <v>0.19138888800000001</v>
      </c>
      <c r="N11148">
        <v>0</v>
      </c>
      <c r="O11148">
        <v>0</v>
      </c>
      <c r="P11148">
        <v>11</v>
      </c>
      <c r="Q11148">
        <v>348</v>
      </c>
      <c r="R11148">
        <v>0</v>
      </c>
      <c r="S11148">
        <v>0</v>
      </c>
      <c r="T11148">
        <v>2.1052780000000002</v>
      </c>
      <c r="U11148">
        <v>66.603333000000006</v>
      </c>
    </row>
    <row r="11149" spans="1:21" x14ac:dyDescent="0.25">
      <c r="A11149" t="s">
        <v>41655</v>
      </c>
      <c r="B11149">
        <v>1</v>
      </c>
      <c r="C11149" t="s">
        <v>78</v>
      </c>
      <c r="D11149" t="s">
        <v>91</v>
      </c>
      <c r="E11149" t="s">
        <v>31343</v>
      </c>
      <c r="F11149" t="s">
        <v>140</v>
      </c>
      <c r="G11149" t="s">
        <v>72</v>
      </c>
      <c r="H11149" t="s">
        <v>129</v>
      </c>
      <c r="I11149" t="s">
        <v>22</v>
      </c>
      <c r="J11149" t="s">
        <v>141</v>
      </c>
      <c r="K11149" t="s">
        <v>41656</v>
      </c>
      <c r="L11149" t="s">
        <v>41657</v>
      </c>
      <c r="M11149">
        <v>7.6666665999999994E-2</v>
      </c>
      <c r="N11149">
        <v>0</v>
      </c>
      <c r="O11149">
        <v>0</v>
      </c>
      <c r="P11149">
        <v>11</v>
      </c>
      <c r="Q11149">
        <v>348</v>
      </c>
      <c r="R11149">
        <v>0</v>
      </c>
      <c r="S11149">
        <v>0</v>
      </c>
      <c r="T11149">
        <v>0.843333</v>
      </c>
      <c r="U11149">
        <v>26.68</v>
      </c>
    </row>
    <row r="11150" spans="1:21" x14ac:dyDescent="0.25">
      <c r="A11150" t="s">
        <v>41658</v>
      </c>
      <c r="B11150">
        <v>1</v>
      </c>
      <c r="C11150" t="s">
        <v>78</v>
      </c>
      <c r="D11150" t="s">
        <v>91</v>
      </c>
      <c r="E11150" t="s">
        <v>41628</v>
      </c>
      <c r="F11150" t="s">
        <v>4986</v>
      </c>
      <c r="G11150" t="s">
        <v>71</v>
      </c>
      <c r="H11150" t="s">
        <v>129</v>
      </c>
      <c r="I11150" t="s">
        <v>22</v>
      </c>
      <c r="J11150" t="s">
        <v>141</v>
      </c>
      <c r="K11150" t="s">
        <v>41659</v>
      </c>
      <c r="L11150" t="s">
        <v>41660</v>
      </c>
      <c r="M11150">
        <v>1.446111111</v>
      </c>
      <c r="N11150">
        <v>0</v>
      </c>
      <c r="O11150">
        <v>0</v>
      </c>
      <c r="P11150">
        <v>0</v>
      </c>
      <c r="Q11150">
        <v>20</v>
      </c>
      <c r="R11150">
        <v>0</v>
      </c>
      <c r="S11150">
        <v>0</v>
      </c>
      <c r="T11150">
        <v>0</v>
      </c>
      <c r="U11150">
        <v>28.922222000000001</v>
      </c>
    </row>
    <row r="11151" spans="1:21" x14ac:dyDescent="0.25">
      <c r="A11151" t="s">
        <v>41661</v>
      </c>
      <c r="B11151">
        <v>1</v>
      </c>
      <c r="C11151" t="s">
        <v>78</v>
      </c>
      <c r="D11151" t="s">
        <v>91</v>
      </c>
      <c r="E11151" t="s">
        <v>41628</v>
      </c>
      <c r="F11151" t="s">
        <v>4986</v>
      </c>
      <c r="G11151" t="s">
        <v>71</v>
      </c>
      <c r="H11151" t="s">
        <v>129</v>
      </c>
      <c r="I11151" t="s">
        <v>22</v>
      </c>
      <c r="J11151" t="s">
        <v>141</v>
      </c>
      <c r="K11151" t="s">
        <v>41662</v>
      </c>
      <c r="L11151" t="s">
        <v>41663</v>
      </c>
      <c r="M11151">
        <v>1.555833333</v>
      </c>
      <c r="N11151">
        <v>0</v>
      </c>
      <c r="O11151">
        <v>0</v>
      </c>
      <c r="P11151">
        <v>0</v>
      </c>
      <c r="Q11151">
        <v>20</v>
      </c>
      <c r="R11151">
        <v>0</v>
      </c>
      <c r="S11151">
        <v>0</v>
      </c>
      <c r="T11151">
        <v>0</v>
      </c>
      <c r="U11151">
        <v>31.116667</v>
      </c>
    </row>
    <row r="11152" spans="1:21" x14ac:dyDescent="0.25">
      <c r="A11152" t="s">
        <v>41664</v>
      </c>
      <c r="B11152">
        <v>1</v>
      </c>
      <c r="C11152" t="s">
        <v>78</v>
      </c>
      <c r="D11152" t="s">
        <v>91</v>
      </c>
      <c r="E11152" t="s">
        <v>41628</v>
      </c>
      <c r="F11152" t="s">
        <v>4986</v>
      </c>
      <c r="G11152" t="s">
        <v>71</v>
      </c>
      <c r="H11152" t="s">
        <v>129</v>
      </c>
      <c r="I11152" t="s">
        <v>22</v>
      </c>
      <c r="J11152" t="s">
        <v>141</v>
      </c>
      <c r="K11152" t="s">
        <v>41665</v>
      </c>
      <c r="L11152" t="s">
        <v>41666</v>
      </c>
      <c r="M11152">
        <v>1.6883333330000001</v>
      </c>
      <c r="N11152">
        <v>0</v>
      </c>
      <c r="O11152">
        <v>0</v>
      </c>
      <c r="P11152">
        <v>0</v>
      </c>
      <c r="Q11152">
        <v>20</v>
      </c>
      <c r="R11152">
        <v>0</v>
      </c>
      <c r="S11152">
        <v>0</v>
      </c>
      <c r="T11152">
        <v>0</v>
      </c>
      <c r="U11152">
        <v>33.766666999999998</v>
      </c>
    </row>
    <row r="11153" spans="1:21" x14ac:dyDescent="0.25">
      <c r="A11153" t="s">
        <v>41667</v>
      </c>
      <c r="B11153">
        <v>1</v>
      </c>
      <c r="C11153" t="s">
        <v>78</v>
      </c>
      <c r="D11153" t="s">
        <v>91</v>
      </c>
      <c r="E11153" t="s">
        <v>4827</v>
      </c>
      <c r="F11153" t="s">
        <v>140</v>
      </c>
      <c r="G11153" t="s">
        <v>72</v>
      </c>
      <c r="H11153" t="s">
        <v>129</v>
      </c>
      <c r="I11153" t="s">
        <v>22</v>
      </c>
      <c r="J11153" t="s">
        <v>141</v>
      </c>
      <c r="K11153" t="s">
        <v>41668</v>
      </c>
      <c r="L11153" t="s">
        <v>41669</v>
      </c>
      <c r="M11153">
        <v>0.458055555</v>
      </c>
      <c r="N11153">
        <v>0</v>
      </c>
      <c r="O11153">
        <v>0</v>
      </c>
      <c r="P11153">
        <v>11</v>
      </c>
      <c r="Q11153">
        <v>348</v>
      </c>
      <c r="R11153">
        <v>0</v>
      </c>
      <c r="S11153">
        <v>0</v>
      </c>
      <c r="T11153">
        <v>5.0386110000000004</v>
      </c>
      <c r="U11153">
        <v>159.403333</v>
      </c>
    </row>
    <row r="11154" spans="1:21" x14ac:dyDescent="0.25">
      <c r="A11154" t="s">
        <v>41670</v>
      </c>
      <c r="B11154">
        <v>1</v>
      </c>
      <c r="C11154" t="s">
        <v>78</v>
      </c>
      <c r="D11154" t="s">
        <v>91</v>
      </c>
      <c r="E11154" t="s">
        <v>41671</v>
      </c>
      <c r="F11154" t="s">
        <v>4991</v>
      </c>
      <c r="G11154" t="s">
        <v>71</v>
      </c>
      <c r="H11154" t="s">
        <v>129</v>
      </c>
      <c r="I11154" t="s">
        <v>22</v>
      </c>
      <c r="J11154" t="s">
        <v>141</v>
      </c>
      <c r="K11154" t="s">
        <v>41672</v>
      </c>
      <c r="L11154" t="s">
        <v>41673</v>
      </c>
      <c r="M11154">
        <v>4.1041666660000002</v>
      </c>
      <c r="N11154">
        <v>0</v>
      </c>
      <c r="O11154">
        <v>0</v>
      </c>
      <c r="P11154">
        <v>0</v>
      </c>
      <c r="Q11154">
        <v>1</v>
      </c>
      <c r="R11154">
        <v>0</v>
      </c>
      <c r="S11154">
        <v>0</v>
      </c>
      <c r="T11154">
        <v>0</v>
      </c>
      <c r="U11154">
        <v>4.1041670000000003</v>
      </c>
    </row>
    <row r="11155" spans="1:21" x14ac:dyDescent="0.25">
      <c r="A11155" t="s">
        <v>41674</v>
      </c>
      <c r="B11155">
        <v>1</v>
      </c>
      <c r="C11155" t="s">
        <v>78</v>
      </c>
      <c r="D11155" t="s">
        <v>91</v>
      </c>
      <c r="E11155" t="s">
        <v>41675</v>
      </c>
      <c r="F11155" t="s">
        <v>5012</v>
      </c>
      <c r="G11155" t="s">
        <v>72</v>
      </c>
      <c r="H11155" t="s">
        <v>129</v>
      </c>
      <c r="I11155" t="s">
        <v>22</v>
      </c>
      <c r="J11155" t="s">
        <v>141</v>
      </c>
      <c r="K11155" t="s">
        <v>41676</v>
      </c>
      <c r="L11155" t="s">
        <v>41677</v>
      </c>
      <c r="M11155">
        <v>3.1555555549999998</v>
      </c>
      <c r="N11155">
        <v>0</v>
      </c>
      <c r="O11155">
        <v>0</v>
      </c>
      <c r="P11155">
        <v>1</v>
      </c>
      <c r="Q11155">
        <v>0</v>
      </c>
      <c r="R11155">
        <v>0</v>
      </c>
      <c r="S11155">
        <v>0</v>
      </c>
      <c r="T11155">
        <v>3.1555559999999998</v>
      </c>
      <c r="U11155">
        <v>0</v>
      </c>
    </row>
    <row r="11156" spans="1:21" x14ac:dyDescent="0.25">
      <c r="A11156" t="s">
        <v>41678</v>
      </c>
      <c r="B11156">
        <v>1</v>
      </c>
      <c r="C11156" t="s">
        <v>78</v>
      </c>
      <c r="D11156" t="s">
        <v>91</v>
      </c>
      <c r="E11156" t="s">
        <v>41679</v>
      </c>
      <c r="F11156" t="s">
        <v>4991</v>
      </c>
      <c r="G11156" t="s">
        <v>71</v>
      </c>
      <c r="H11156" t="s">
        <v>129</v>
      </c>
      <c r="I11156" t="s">
        <v>22</v>
      </c>
      <c r="J11156" t="s">
        <v>141</v>
      </c>
      <c r="K11156" t="s">
        <v>41680</v>
      </c>
      <c r="L11156" t="s">
        <v>41681</v>
      </c>
      <c r="M11156">
        <v>2.8802777769999999</v>
      </c>
      <c r="N11156">
        <v>0</v>
      </c>
      <c r="O11156">
        <v>0</v>
      </c>
      <c r="P11156">
        <v>0</v>
      </c>
      <c r="Q11156">
        <v>1</v>
      </c>
      <c r="R11156">
        <v>0</v>
      </c>
      <c r="S11156">
        <v>0</v>
      </c>
      <c r="T11156">
        <v>0</v>
      </c>
      <c r="U11156">
        <v>2.8802780000000001</v>
      </c>
    </row>
    <row r="11157" spans="1:21" x14ac:dyDescent="0.25">
      <c r="A11157" t="s">
        <v>41682</v>
      </c>
      <c r="B11157">
        <v>1</v>
      </c>
      <c r="C11157" t="s">
        <v>78</v>
      </c>
      <c r="D11157" t="s">
        <v>91</v>
      </c>
      <c r="E11157" t="s">
        <v>4823</v>
      </c>
      <c r="F11157" t="s">
        <v>140</v>
      </c>
      <c r="G11157" t="s">
        <v>72</v>
      </c>
      <c r="H11157" t="s">
        <v>129</v>
      </c>
      <c r="I11157" t="s">
        <v>22</v>
      </c>
      <c r="J11157" t="s">
        <v>141</v>
      </c>
      <c r="K11157" t="s">
        <v>41683</v>
      </c>
      <c r="L11157" t="s">
        <v>41684</v>
      </c>
      <c r="M11157">
        <v>9.8333332999999995E-2</v>
      </c>
      <c r="N11157">
        <v>0</v>
      </c>
      <c r="O11157">
        <v>0</v>
      </c>
      <c r="P11157">
        <v>49</v>
      </c>
      <c r="Q11157">
        <v>1056</v>
      </c>
      <c r="R11157">
        <v>0</v>
      </c>
      <c r="S11157">
        <v>0</v>
      </c>
      <c r="T11157">
        <v>4.818333</v>
      </c>
      <c r="U11157">
        <v>103.84</v>
      </c>
    </row>
    <row r="11158" spans="1:21" x14ac:dyDescent="0.25">
      <c r="A11158" t="s">
        <v>41685</v>
      </c>
      <c r="B11158">
        <v>1</v>
      </c>
      <c r="C11158" t="s">
        <v>78</v>
      </c>
      <c r="D11158" t="s">
        <v>98</v>
      </c>
      <c r="E11158" t="s">
        <v>41686</v>
      </c>
      <c r="F11158" t="s">
        <v>5012</v>
      </c>
      <c r="G11158" t="s">
        <v>72</v>
      </c>
      <c r="H11158" t="s">
        <v>129</v>
      </c>
      <c r="I11158" t="s">
        <v>22</v>
      </c>
      <c r="J11158" t="s">
        <v>141</v>
      </c>
      <c r="K11158" t="s">
        <v>41687</v>
      </c>
      <c r="L11158" t="s">
        <v>41103</v>
      </c>
      <c r="M11158">
        <v>1.3138888879999999</v>
      </c>
      <c r="N11158">
        <v>0</v>
      </c>
      <c r="O11158">
        <v>38</v>
      </c>
      <c r="P11158">
        <v>1</v>
      </c>
      <c r="Q11158">
        <v>8</v>
      </c>
      <c r="R11158">
        <v>0</v>
      </c>
      <c r="S11158">
        <v>49.927778000000004</v>
      </c>
      <c r="T11158">
        <v>1.3138890000000001</v>
      </c>
      <c r="U11158">
        <v>10.511111</v>
      </c>
    </row>
    <row r="11159" spans="1:21" x14ac:dyDescent="0.25">
      <c r="A11159" t="s">
        <v>41688</v>
      </c>
      <c r="B11159">
        <v>1</v>
      </c>
      <c r="C11159" t="s">
        <v>78</v>
      </c>
      <c r="D11159" t="s">
        <v>98</v>
      </c>
      <c r="E11159" t="s">
        <v>41689</v>
      </c>
      <c r="F11159" t="s">
        <v>4991</v>
      </c>
      <c r="G11159" t="s">
        <v>71</v>
      </c>
      <c r="H11159" t="s">
        <v>129</v>
      </c>
      <c r="I11159" t="s">
        <v>22</v>
      </c>
      <c r="J11159" t="s">
        <v>141</v>
      </c>
      <c r="K11159" t="s">
        <v>41690</v>
      </c>
      <c r="L11159" t="s">
        <v>41691</v>
      </c>
      <c r="M11159">
        <v>4.9258333329999999</v>
      </c>
      <c r="N11159">
        <v>0</v>
      </c>
      <c r="O11159">
        <v>1</v>
      </c>
      <c r="P11159">
        <v>0</v>
      </c>
      <c r="Q11159">
        <v>0</v>
      </c>
      <c r="R11159">
        <v>0</v>
      </c>
      <c r="S11159">
        <v>4.9258329999999999</v>
      </c>
      <c r="T11159">
        <v>0</v>
      </c>
      <c r="U11159">
        <v>0</v>
      </c>
    </row>
    <row r="11160" spans="1:21" x14ac:dyDescent="0.25">
      <c r="A11160" t="s">
        <v>41692</v>
      </c>
      <c r="B11160">
        <v>1</v>
      </c>
      <c r="C11160" t="s">
        <v>78</v>
      </c>
      <c r="D11160" t="s">
        <v>98</v>
      </c>
      <c r="E11160" t="s">
        <v>41693</v>
      </c>
      <c r="F11160" t="s">
        <v>150</v>
      </c>
      <c r="G11160" t="s">
        <v>72</v>
      </c>
      <c r="H11160" t="s">
        <v>129</v>
      </c>
      <c r="I11160" t="s">
        <v>22</v>
      </c>
      <c r="J11160" t="s">
        <v>141</v>
      </c>
      <c r="K11160" t="s">
        <v>41694</v>
      </c>
      <c r="L11160" t="s">
        <v>41695</v>
      </c>
      <c r="M11160">
        <v>2.3586111110000001</v>
      </c>
      <c r="N11160">
        <v>0</v>
      </c>
      <c r="O11160">
        <v>4</v>
      </c>
      <c r="P11160">
        <v>0</v>
      </c>
      <c r="Q11160">
        <v>2</v>
      </c>
      <c r="R11160">
        <v>0</v>
      </c>
      <c r="S11160">
        <v>9.4344439999999992</v>
      </c>
      <c r="T11160">
        <v>0</v>
      </c>
      <c r="U11160">
        <v>4.7172219999999996</v>
      </c>
    </row>
    <row r="11161" spans="1:21" x14ac:dyDescent="0.25">
      <c r="A11161" t="s">
        <v>41696</v>
      </c>
      <c r="B11161">
        <v>1</v>
      </c>
      <c r="C11161" t="s">
        <v>78</v>
      </c>
      <c r="D11161" t="s">
        <v>98</v>
      </c>
      <c r="E11161" t="s">
        <v>26436</v>
      </c>
      <c r="F11161" t="s">
        <v>5470</v>
      </c>
      <c r="G11161" t="s">
        <v>71</v>
      </c>
      <c r="H11161" t="s">
        <v>129</v>
      </c>
      <c r="I11161" t="s">
        <v>22</v>
      </c>
      <c r="J11161" t="s">
        <v>141</v>
      </c>
      <c r="K11161" t="s">
        <v>41697</v>
      </c>
      <c r="L11161" t="s">
        <v>41698</v>
      </c>
      <c r="M11161">
        <v>2.0183333330000002</v>
      </c>
      <c r="N11161">
        <v>0</v>
      </c>
      <c r="O11161">
        <v>72</v>
      </c>
      <c r="P11161">
        <v>1</v>
      </c>
      <c r="Q11161">
        <v>13</v>
      </c>
      <c r="R11161">
        <v>0</v>
      </c>
      <c r="S11161">
        <v>145.32</v>
      </c>
      <c r="T11161">
        <v>2.0183330000000002</v>
      </c>
      <c r="U11161">
        <v>26.238333000000001</v>
      </c>
    </row>
    <row r="11162" spans="1:21" x14ac:dyDescent="0.25">
      <c r="A11162" t="s">
        <v>41699</v>
      </c>
      <c r="B11162">
        <v>1</v>
      </c>
      <c r="C11162" t="s">
        <v>78</v>
      </c>
      <c r="D11162" t="s">
        <v>98</v>
      </c>
      <c r="E11162" t="s">
        <v>26432</v>
      </c>
      <c r="F11162" t="s">
        <v>5470</v>
      </c>
      <c r="G11162" t="s">
        <v>71</v>
      </c>
      <c r="H11162" t="s">
        <v>129</v>
      </c>
      <c r="I11162" t="s">
        <v>22</v>
      </c>
      <c r="J11162" t="s">
        <v>141</v>
      </c>
      <c r="K11162" t="s">
        <v>41700</v>
      </c>
      <c r="L11162" t="s">
        <v>41701</v>
      </c>
      <c r="M11162">
        <v>0.711388888</v>
      </c>
      <c r="N11162">
        <v>0</v>
      </c>
      <c r="O11162">
        <v>118</v>
      </c>
      <c r="P11162">
        <v>1</v>
      </c>
      <c r="Q11162">
        <v>8</v>
      </c>
      <c r="R11162">
        <v>0</v>
      </c>
      <c r="S11162">
        <v>83.943888999999999</v>
      </c>
      <c r="T11162">
        <v>0.71138900000000005</v>
      </c>
      <c r="U11162">
        <v>5.6911110000000003</v>
      </c>
    </row>
    <row r="11163" spans="1:21" x14ac:dyDescent="0.25">
      <c r="A11163" t="s">
        <v>41702</v>
      </c>
      <c r="B11163">
        <v>1</v>
      </c>
      <c r="C11163" t="s">
        <v>78</v>
      </c>
      <c r="D11163" t="s">
        <v>98</v>
      </c>
      <c r="E11163" t="s">
        <v>26436</v>
      </c>
      <c r="F11163" t="s">
        <v>5470</v>
      </c>
      <c r="G11163" t="s">
        <v>71</v>
      </c>
      <c r="H11163" t="s">
        <v>129</v>
      </c>
      <c r="I11163" t="s">
        <v>22</v>
      </c>
      <c r="J11163" t="s">
        <v>141</v>
      </c>
      <c r="K11163" t="s">
        <v>41703</v>
      </c>
      <c r="L11163" t="s">
        <v>41704</v>
      </c>
      <c r="M11163">
        <v>0.66972222199999998</v>
      </c>
      <c r="N11163">
        <v>0</v>
      </c>
      <c r="O11163">
        <v>72</v>
      </c>
      <c r="P11163">
        <v>1</v>
      </c>
      <c r="Q11163">
        <v>13</v>
      </c>
      <c r="R11163">
        <v>0</v>
      </c>
      <c r="S11163">
        <v>48.22</v>
      </c>
      <c r="T11163">
        <v>0.66972200000000004</v>
      </c>
      <c r="U11163">
        <v>8.7063889999999997</v>
      </c>
    </row>
    <row r="11164" spans="1:21" x14ac:dyDescent="0.25">
      <c r="A11164" t="s">
        <v>41705</v>
      </c>
      <c r="B11164">
        <v>1</v>
      </c>
      <c r="C11164" t="s">
        <v>78</v>
      </c>
      <c r="D11164" t="s">
        <v>98</v>
      </c>
      <c r="E11164" t="s">
        <v>26432</v>
      </c>
      <c r="F11164" t="s">
        <v>5470</v>
      </c>
      <c r="G11164" t="s">
        <v>71</v>
      </c>
      <c r="H11164" t="s">
        <v>129</v>
      </c>
      <c r="I11164" t="s">
        <v>22</v>
      </c>
      <c r="J11164" t="s">
        <v>141</v>
      </c>
      <c r="K11164" t="s">
        <v>41706</v>
      </c>
      <c r="L11164" t="s">
        <v>41707</v>
      </c>
      <c r="M11164">
        <v>1.315833333</v>
      </c>
      <c r="N11164">
        <v>0</v>
      </c>
      <c r="O11164">
        <v>118</v>
      </c>
      <c r="P11164">
        <v>1</v>
      </c>
      <c r="Q11164">
        <v>8</v>
      </c>
      <c r="R11164">
        <v>0</v>
      </c>
      <c r="S11164">
        <v>155.26833300000001</v>
      </c>
      <c r="T11164">
        <v>1.315833</v>
      </c>
      <c r="U11164">
        <v>10.526667</v>
      </c>
    </row>
    <row r="11165" spans="1:21" x14ac:dyDescent="0.25">
      <c r="A11165" t="s">
        <v>41708</v>
      </c>
      <c r="B11165">
        <v>1</v>
      </c>
      <c r="C11165" t="s">
        <v>78</v>
      </c>
      <c r="D11165" t="s">
        <v>92</v>
      </c>
      <c r="E11165" t="s">
        <v>41709</v>
      </c>
      <c r="F11165" t="s">
        <v>4991</v>
      </c>
      <c r="G11165" t="s">
        <v>71</v>
      </c>
      <c r="H11165" t="s">
        <v>129</v>
      </c>
      <c r="I11165" t="s">
        <v>22</v>
      </c>
      <c r="J11165" t="s">
        <v>141</v>
      </c>
      <c r="K11165" t="s">
        <v>41710</v>
      </c>
      <c r="L11165" t="s">
        <v>41711</v>
      </c>
      <c r="M11165">
        <v>1.728611111</v>
      </c>
      <c r="N11165">
        <v>0</v>
      </c>
      <c r="O11165">
        <v>0</v>
      </c>
      <c r="P11165">
        <v>0</v>
      </c>
      <c r="Q11165">
        <v>1</v>
      </c>
      <c r="R11165">
        <v>0</v>
      </c>
      <c r="S11165">
        <v>0</v>
      </c>
      <c r="T11165">
        <v>0</v>
      </c>
      <c r="U11165">
        <v>1.7286109999999999</v>
      </c>
    </row>
    <row r="11166" spans="1:21" x14ac:dyDescent="0.25">
      <c r="A11166" t="s">
        <v>41712</v>
      </c>
      <c r="B11166">
        <v>1</v>
      </c>
      <c r="C11166" t="s">
        <v>78</v>
      </c>
      <c r="D11166" t="s">
        <v>108</v>
      </c>
      <c r="E11166" t="s">
        <v>41713</v>
      </c>
      <c r="F11166" t="s">
        <v>128</v>
      </c>
      <c r="G11166" t="s">
        <v>71</v>
      </c>
      <c r="H11166" t="s">
        <v>129</v>
      </c>
      <c r="I11166" t="s">
        <v>22</v>
      </c>
      <c r="J11166" t="s">
        <v>130</v>
      </c>
      <c r="K11166" t="s">
        <v>41714</v>
      </c>
      <c r="L11166" t="s">
        <v>41715</v>
      </c>
      <c r="M11166">
        <v>4.1744444439999997</v>
      </c>
      <c r="N11166">
        <v>0</v>
      </c>
      <c r="O11166">
        <v>0</v>
      </c>
      <c r="P11166">
        <v>1</v>
      </c>
      <c r="Q11166">
        <v>10</v>
      </c>
      <c r="R11166">
        <v>0</v>
      </c>
      <c r="S11166">
        <v>0</v>
      </c>
      <c r="T11166">
        <v>4.1744440000000003</v>
      </c>
      <c r="U11166">
        <v>41.744444000000001</v>
      </c>
    </row>
    <row r="11167" spans="1:21" x14ac:dyDescent="0.25">
      <c r="A11167" t="s">
        <v>41716</v>
      </c>
      <c r="B11167">
        <v>1</v>
      </c>
      <c r="C11167" t="s">
        <v>78</v>
      </c>
      <c r="D11167" t="s">
        <v>103</v>
      </c>
      <c r="E11167" t="s">
        <v>41717</v>
      </c>
      <c r="F11167" t="s">
        <v>4991</v>
      </c>
      <c r="G11167" t="s">
        <v>71</v>
      </c>
      <c r="H11167" t="s">
        <v>129</v>
      </c>
      <c r="I11167" t="s">
        <v>22</v>
      </c>
      <c r="J11167" t="s">
        <v>141</v>
      </c>
      <c r="K11167" t="s">
        <v>41718</v>
      </c>
      <c r="L11167" t="s">
        <v>41719</v>
      </c>
      <c r="M11167">
        <v>2.35</v>
      </c>
      <c r="N11167">
        <v>0</v>
      </c>
      <c r="O11167">
        <v>0</v>
      </c>
      <c r="P11167">
        <v>0</v>
      </c>
      <c r="Q11167">
        <v>1</v>
      </c>
      <c r="R11167">
        <v>0</v>
      </c>
      <c r="S11167">
        <v>0</v>
      </c>
      <c r="T11167">
        <v>0</v>
      </c>
      <c r="U11167">
        <v>2.35</v>
      </c>
    </row>
    <row r="11168" spans="1:21" x14ac:dyDescent="0.25">
      <c r="A11168" t="s">
        <v>41720</v>
      </c>
      <c r="B11168">
        <v>1</v>
      </c>
      <c r="C11168" t="s">
        <v>78</v>
      </c>
      <c r="D11168" t="s">
        <v>108</v>
      </c>
      <c r="E11168" t="s">
        <v>41721</v>
      </c>
      <c r="F11168" t="s">
        <v>4991</v>
      </c>
      <c r="G11168" t="s">
        <v>71</v>
      </c>
      <c r="H11168" t="s">
        <v>129</v>
      </c>
      <c r="I11168" t="s">
        <v>22</v>
      </c>
      <c r="J11168" t="s">
        <v>141</v>
      </c>
      <c r="K11168" t="s">
        <v>41722</v>
      </c>
      <c r="L11168" t="s">
        <v>41723</v>
      </c>
      <c r="M11168">
        <v>1.5533333330000001</v>
      </c>
      <c r="N11168">
        <v>0</v>
      </c>
      <c r="O11168">
        <v>0</v>
      </c>
      <c r="P11168">
        <v>0</v>
      </c>
      <c r="Q11168">
        <v>1</v>
      </c>
      <c r="R11168">
        <v>0</v>
      </c>
      <c r="S11168">
        <v>0</v>
      </c>
      <c r="T11168">
        <v>0</v>
      </c>
      <c r="U11168">
        <v>1.5533330000000001</v>
      </c>
    </row>
    <row r="11169" spans="1:21" x14ac:dyDescent="0.25">
      <c r="A11169" t="s">
        <v>41724</v>
      </c>
      <c r="B11169">
        <v>1</v>
      </c>
      <c r="C11169" t="s">
        <v>79</v>
      </c>
      <c r="D11169" t="s">
        <v>123</v>
      </c>
      <c r="E11169" t="s">
        <v>41725</v>
      </c>
      <c r="F11169" t="s">
        <v>5012</v>
      </c>
      <c r="G11169" t="s">
        <v>72</v>
      </c>
      <c r="H11169" t="s">
        <v>129</v>
      </c>
      <c r="I11169" t="s">
        <v>22</v>
      </c>
      <c r="J11169" t="s">
        <v>141</v>
      </c>
      <c r="K11169" t="s">
        <v>41726</v>
      </c>
      <c r="L11169" t="s">
        <v>41727</v>
      </c>
      <c r="M11169">
        <v>0.74555555500000004</v>
      </c>
      <c r="N11169">
        <v>0</v>
      </c>
      <c r="O11169">
        <v>0</v>
      </c>
      <c r="P11169">
        <v>1</v>
      </c>
      <c r="Q11169">
        <v>94</v>
      </c>
      <c r="R11169">
        <v>0</v>
      </c>
      <c r="S11169">
        <v>0</v>
      </c>
      <c r="T11169">
        <v>0.745556</v>
      </c>
      <c r="U11169">
        <v>70.082222000000002</v>
      </c>
    </row>
    <row r="11170" spans="1:21" x14ac:dyDescent="0.25">
      <c r="A11170" t="s">
        <v>41728</v>
      </c>
      <c r="B11170">
        <v>1</v>
      </c>
      <c r="C11170" t="s">
        <v>79</v>
      </c>
      <c r="D11170" t="s">
        <v>123</v>
      </c>
      <c r="E11170" t="s">
        <v>41729</v>
      </c>
      <c r="F11170" t="s">
        <v>4991</v>
      </c>
      <c r="G11170" t="s">
        <v>71</v>
      </c>
      <c r="H11170" t="s">
        <v>129</v>
      </c>
      <c r="I11170" t="s">
        <v>22</v>
      </c>
      <c r="J11170" t="s">
        <v>141</v>
      </c>
      <c r="K11170" t="s">
        <v>41730</v>
      </c>
      <c r="L11170" t="s">
        <v>41731</v>
      </c>
      <c r="M11170">
        <v>1.042777777</v>
      </c>
      <c r="N11170">
        <v>0</v>
      </c>
      <c r="O11170">
        <v>0</v>
      </c>
      <c r="P11170">
        <v>0</v>
      </c>
      <c r="Q11170">
        <v>1</v>
      </c>
      <c r="R11170">
        <v>0</v>
      </c>
      <c r="S11170">
        <v>0</v>
      </c>
      <c r="T11170">
        <v>0</v>
      </c>
      <c r="U11170">
        <v>1.042778</v>
      </c>
    </row>
    <row r="11171" spans="1:21" x14ac:dyDescent="0.25">
      <c r="A11171" t="s">
        <v>41732</v>
      </c>
      <c r="B11171">
        <v>1</v>
      </c>
      <c r="C11171" t="s">
        <v>79</v>
      </c>
      <c r="D11171" t="s">
        <v>125</v>
      </c>
      <c r="E11171" t="s">
        <v>41733</v>
      </c>
      <c r="F11171" t="s">
        <v>4991</v>
      </c>
      <c r="G11171" t="s">
        <v>71</v>
      </c>
      <c r="H11171" t="s">
        <v>129</v>
      </c>
      <c r="I11171" t="s">
        <v>22</v>
      </c>
      <c r="J11171" t="s">
        <v>141</v>
      </c>
      <c r="K11171" t="s">
        <v>41734</v>
      </c>
      <c r="L11171" t="s">
        <v>41735</v>
      </c>
      <c r="M11171">
        <v>2.4583333330000001</v>
      </c>
      <c r="N11171">
        <v>0</v>
      </c>
      <c r="O11171">
        <v>0</v>
      </c>
      <c r="P11171">
        <v>0</v>
      </c>
      <c r="Q11171">
        <v>1</v>
      </c>
      <c r="R11171">
        <v>0</v>
      </c>
      <c r="S11171">
        <v>0</v>
      </c>
      <c r="T11171">
        <v>0</v>
      </c>
      <c r="U11171">
        <v>2.4583330000000001</v>
      </c>
    </row>
    <row r="11172" spans="1:21" x14ac:dyDescent="0.25">
      <c r="A11172" t="s">
        <v>41736</v>
      </c>
      <c r="B11172">
        <v>1</v>
      </c>
      <c r="C11172" t="s">
        <v>79</v>
      </c>
      <c r="D11172" t="s">
        <v>117</v>
      </c>
      <c r="E11172" t="s">
        <v>41737</v>
      </c>
      <c r="F11172" t="s">
        <v>2199</v>
      </c>
      <c r="G11172" t="s">
        <v>71</v>
      </c>
      <c r="H11172" t="s">
        <v>129</v>
      </c>
      <c r="I11172" t="s">
        <v>22</v>
      </c>
      <c r="J11172" t="s">
        <v>141</v>
      </c>
      <c r="K11172" t="s">
        <v>41738</v>
      </c>
      <c r="L11172" t="s">
        <v>41739</v>
      </c>
      <c r="M11172">
        <v>1.690555555</v>
      </c>
      <c r="N11172">
        <v>0</v>
      </c>
      <c r="O11172">
        <v>1</v>
      </c>
      <c r="P11172">
        <v>0</v>
      </c>
      <c r="Q11172">
        <v>0</v>
      </c>
      <c r="R11172">
        <v>0</v>
      </c>
      <c r="S11172">
        <v>1.6905559999999999</v>
      </c>
      <c r="T11172">
        <v>0</v>
      </c>
      <c r="U11172">
        <v>0</v>
      </c>
    </row>
    <row r="11173" spans="1:21" x14ac:dyDescent="0.25">
      <c r="A11173" t="s">
        <v>41740</v>
      </c>
      <c r="B11173">
        <v>1</v>
      </c>
      <c r="C11173" t="s">
        <v>79</v>
      </c>
      <c r="D11173" t="s">
        <v>114</v>
      </c>
      <c r="E11173" t="s">
        <v>41741</v>
      </c>
      <c r="F11173" t="s">
        <v>4991</v>
      </c>
      <c r="G11173" t="s">
        <v>71</v>
      </c>
      <c r="H11173" t="s">
        <v>129</v>
      </c>
      <c r="I11173" t="s">
        <v>22</v>
      </c>
      <c r="J11173" t="s">
        <v>141</v>
      </c>
      <c r="K11173" t="s">
        <v>41742</v>
      </c>
      <c r="L11173" t="s">
        <v>41743</v>
      </c>
      <c r="M11173">
        <v>2.5608333330000002</v>
      </c>
      <c r="N11173">
        <v>0</v>
      </c>
      <c r="O11173">
        <v>0</v>
      </c>
      <c r="P11173">
        <v>0</v>
      </c>
      <c r="Q11173">
        <v>1</v>
      </c>
      <c r="R11173">
        <v>0</v>
      </c>
      <c r="S11173">
        <v>0</v>
      </c>
      <c r="T11173">
        <v>0</v>
      </c>
      <c r="U11173">
        <v>2.5608330000000001</v>
      </c>
    </row>
    <row r="11174" spans="1:21" x14ac:dyDescent="0.25">
      <c r="A11174" t="s">
        <v>41744</v>
      </c>
      <c r="B11174">
        <v>1</v>
      </c>
      <c r="C11174" t="s">
        <v>78</v>
      </c>
      <c r="D11174" t="s">
        <v>91</v>
      </c>
      <c r="E11174" t="s">
        <v>41745</v>
      </c>
      <c r="F11174" t="s">
        <v>128</v>
      </c>
      <c r="G11174" t="s">
        <v>72</v>
      </c>
      <c r="H11174" t="s">
        <v>129</v>
      </c>
      <c r="I11174" t="s">
        <v>22</v>
      </c>
      <c r="J11174" t="s">
        <v>130</v>
      </c>
      <c r="K11174" t="s">
        <v>41746</v>
      </c>
      <c r="L11174" t="s">
        <v>41747</v>
      </c>
      <c r="M11174">
        <v>0.33138888799999999</v>
      </c>
      <c r="N11174">
        <v>0</v>
      </c>
      <c r="O11174">
        <v>0</v>
      </c>
      <c r="P11174">
        <v>23</v>
      </c>
      <c r="Q11174">
        <v>175</v>
      </c>
      <c r="R11174">
        <v>0</v>
      </c>
      <c r="S11174">
        <v>0</v>
      </c>
      <c r="T11174">
        <v>7.6219440000000001</v>
      </c>
      <c r="U11174">
        <v>57.993054999999998</v>
      </c>
    </row>
    <row r="11175" spans="1:21" x14ac:dyDescent="0.25">
      <c r="A11175" t="s">
        <v>41748</v>
      </c>
      <c r="B11175">
        <v>1</v>
      </c>
      <c r="C11175" t="s">
        <v>78</v>
      </c>
      <c r="D11175" t="s">
        <v>91</v>
      </c>
      <c r="E11175" t="s">
        <v>4850</v>
      </c>
      <c r="F11175" t="s">
        <v>140</v>
      </c>
      <c r="G11175" t="s">
        <v>72</v>
      </c>
      <c r="H11175" t="s">
        <v>129</v>
      </c>
      <c r="I11175" t="s">
        <v>22</v>
      </c>
      <c r="J11175" t="s">
        <v>141</v>
      </c>
      <c r="K11175" t="s">
        <v>41749</v>
      </c>
      <c r="L11175" t="s">
        <v>41750</v>
      </c>
      <c r="M11175">
        <v>0.175277777</v>
      </c>
      <c r="N11175">
        <v>0</v>
      </c>
      <c r="O11175">
        <v>0</v>
      </c>
      <c r="P11175">
        <v>21</v>
      </c>
      <c r="Q11175">
        <v>365</v>
      </c>
      <c r="R11175">
        <v>0</v>
      </c>
      <c r="S11175">
        <v>0</v>
      </c>
      <c r="T11175">
        <v>3.6808329999999998</v>
      </c>
      <c r="U11175">
        <v>63.976388999999998</v>
      </c>
    </row>
    <row r="11176" spans="1:21" x14ac:dyDescent="0.25">
      <c r="A11176" t="s">
        <v>41751</v>
      </c>
      <c r="B11176">
        <v>1</v>
      </c>
      <c r="C11176" t="s">
        <v>78</v>
      </c>
      <c r="D11176" t="s">
        <v>96</v>
      </c>
      <c r="E11176" t="s">
        <v>4854</v>
      </c>
      <c r="F11176" t="s">
        <v>140</v>
      </c>
      <c r="G11176" t="s">
        <v>72</v>
      </c>
      <c r="H11176" t="s">
        <v>129</v>
      </c>
      <c r="I11176" t="s">
        <v>22</v>
      </c>
      <c r="J11176" t="s">
        <v>141</v>
      </c>
      <c r="K11176" t="s">
        <v>41752</v>
      </c>
      <c r="L11176" t="s">
        <v>41753</v>
      </c>
      <c r="M11176">
        <v>0.30027777700000002</v>
      </c>
      <c r="N11176">
        <v>0</v>
      </c>
      <c r="O11176">
        <v>1574</v>
      </c>
      <c r="P11176">
        <v>42</v>
      </c>
      <c r="Q11176">
        <v>158</v>
      </c>
      <c r="R11176">
        <v>0</v>
      </c>
      <c r="S11176">
        <v>472.63722100000001</v>
      </c>
      <c r="T11176">
        <v>12.611667000000001</v>
      </c>
      <c r="U11176">
        <v>47.443888999999999</v>
      </c>
    </row>
    <row r="11177" spans="1:21" x14ac:dyDescent="0.25">
      <c r="A11177" t="s">
        <v>41754</v>
      </c>
      <c r="B11177">
        <v>1</v>
      </c>
      <c r="C11177" t="s">
        <v>78</v>
      </c>
      <c r="D11177" t="s">
        <v>96</v>
      </c>
      <c r="E11177" t="s">
        <v>41755</v>
      </c>
      <c r="F11177" t="s">
        <v>4991</v>
      </c>
      <c r="G11177" t="s">
        <v>71</v>
      </c>
      <c r="H11177" t="s">
        <v>129</v>
      </c>
      <c r="I11177" t="s">
        <v>22</v>
      </c>
      <c r="J11177" t="s">
        <v>141</v>
      </c>
      <c r="K11177" t="s">
        <v>41756</v>
      </c>
      <c r="L11177" t="s">
        <v>41757</v>
      </c>
      <c r="M11177">
        <v>1.980555555</v>
      </c>
      <c r="N11177">
        <v>0</v>
      </c>
      <c r="O11177">
        <v>1</v>
      </c>
      <c r="P11177">
        <v>0</v>
      </c>
      <c r="Q11177">
        <v>0</v>
      </c>
      <c r="R11177">
        <v>0</v>
      </c>
      <c r="S11177">
        <v>1.980556</v>
      </c>
      <c r="T11177">
        <v>0</v>
      </c>
      <c r="U11177">
        <v>0</v>
      </c>
    </row>
    <row r="11178" spans="1:21" x14ac:dyDescent="0.25">
      <c r="A11178" t="s">
        <v>41758</v>
      </c>
      <c r="B11178">
        <v>1</v>
      </c>
      <c r="C11178" t="s">
        <v>78</v>
      </c>
      <c r="D11178" t="s">
        <v>96</v>
      </c>
      <c r="E11178" t="s">
        <v>41759</v>
      </c>
      <c r="F11178" t="s">
        <v>140</v>
      </c>
      <c r="G11178" t="s">
        <v>72</v>
      </c>
      <c r="H11178" t="s">
        <v>129</v>
      </c>
      <c r="I11178" t="s">
        <v>22</v>
      </c>
      <c r="J11178" t="s">
        <v>141</v>
      </c>
      <c r="K11178" t="s">
        <v>41760</v>
      </c>
      <c r="L11178" t="s">
        <v>41761</v>
      </c>
      <c r="M11178">
        <v>0.38166666599999999</v>
      </c>
      <c r="N11178">
        <v>0</v>
      </c>
      <c r="O11178">
        <v>1574</v>
      </c>
      <c r="P11178">
        <v>42</v>
      </c>
      <c r="Q11178">
        <v>158</v>
      </c>
      <c r="R11178">
        <v>0</v>
      </c>
      <c r="S11178">
        <v>600.74333200000001</v>
      </c>
      <c r="T11178">
        <v>16.03</v>
      </c>
      <c r="U11178">
        <v>60.303333000000002</v>
      </c>
    </row>
    <row r="11179" spans="1:21" x14ac:dyDescent="0.25">
      <c r="A11179" t="s">
        <v>41762</v>
      </c>
      <c r="B11179">
        <v>1</v>
      </c>
      <c r="C11179" t="s">
        <v>78</v>
      </c>
      <c r="D11179" t="s">
        <v>96</v>
      </c>
      <c r="E11179" t="s">
        <v>41763</v>
      </c>
      <c r="F11179" t="s">
        <v>5012</v>
      </c>
      <c r="G11179" t="s">
        <v>72</v>
      </c>
      <c r="H11179" t="s">
        <v>129</v>
      </c>
      <c r="I11179" t="s">
        <v>22</v>
      </c>
      <c r="J11179" t="s">
        <v>141</v>
      </c>
      <c r="K11179" t="s">
        <v>41764</v>
      </c>
      <c r="L11179" t="s">
        <v>41765</v>
      </c>
      <c r="M11179">
        <v>2.6213888879999998</v>
      </c>
      <c r="N11179">
        <v>0</v>
      </c>
      <c r="O11179">
        <v>0</v>
      </c>
      <c r="P11179">
        <v>2</v>
      </c>
      <c r="Q11179">
        <v>1</v>
      </c>
      <c r="R11179">
        <v>0</v>
      </c>
      <c r="S11179">
        <v>0</v>
      </c>
      <c r="T11179">
        <v>5.2427780000000004</v>
      </c>
      <c r="U11179">
        <v>2.6213890000000002</v>
      </c>
    </row>
    <row r="11180" spans="1:21" x14ac:dyDescent="0.25">
      <c r="A11180" t="s">
        <v>41766</v>
      </c>
      <c r="B11180">
        <v>1</v>
      </c>
      <c r="C11180" t="s">
        <v>78</v>
      </c>
      <c r="D11180" t="s">
        <v>96</v>
      </c>
      <c r="E11180" t="s">
        <v>41767</v>
      </c>
      <c r="F11180" t="s">
        <v>5012</v>
      </c>
      <c r="G11180" t="s">
        <v>72</v>
      </c>
      <c r="H11180" t="s">
        <v>129</v>
      </c>
      <c r="I11180" t="s">
        <v>22</v>
      </c>
      <c r="J11180" t="s">
        <v>141</v>
      </c>
      <c r="K11180" t="s">
        <v>41768</v>
      </c>
      <c r="L11180" t="s">
        <v>41769</v>
      </c>
      <c r="M11180">
        <v>0.34805555500000002</v>
      </c>
      <c r="N11180">
        <v>0</v>
      </c>
      <c r="O11180">
        <v>53</v>
      </c>
      <c r="P11180">
        <v>1</v>
      </c>
      <c r="Q11180">
        <v>2</v>
      </c>
      <c r="R11180">
        <v>0</v>
      </c>
      <c r="S11180">
        <v>18.446943999999998</v>
      </c>
      <c r="T11180">
        <v>0.34805599999999998</v>
      </c>
      <c r="U11180">
        <v>0.69611100000000004</v>
      </c>
    </row>
    <row r="11181" spans="1:21" x14ac:dyDescent="0.25">
      <c r="A11181" t="s">
        <v>41770</v>
      </c>
      <c r="B11181">
        <v>1</v>
      </c>
      <c r="C11181" t="s">
        <v>78</v>
      </c>
      <c r="D11181" t="s">
        <v>96</v>
      </c>
      <c r="E11181" t="s">
        <v>41763</v>
      </c>
      <c r="F11181" t="s">
        <v>5012</v>
      </c>
      <c r="G11181" t="s">
        <v>72</v>
      </c>
      <c r="H11181" t="s">
        <v>129</v>
      </c>
      <c r="I11181" t="s">
        <v>22</v>
      </c>
      <c r="J11181" t="s">
        <v>141</v>
      </c>
      <c r="K11181" t="s">
        <v>41771</v>
      </c>
      <c r="L11181" t="s">
        <v>41772</v>
      </c>
      <c r="M11181">
        <v>1.1883333330000001</v>
      </c>
      <c r="N11181">
        <v>0</v>
      </c>
      <c r="O11181">
        <v>0</v>
      </c>
      <c r="P11181">
        <v>2</v>
      </c>
      <c r="Q11181">
        <v>1</v>
      </c>
      <c r="R11181">
        <v>0</v>
      </c>
      <c r="S11181">
        <v>0</v>
      </c>
      <c r="T11181">
        <v>2.3766669999999999</v>
      </c>
      <c r="U11181">
        <v>1.1883330000000001</v>
      </c>
    </row>
    <row r="11182" spans="1:21" x14ac:dyDescent="0.25">
      <c r="A11182" t="s">
        <v>41773</v>
      </c>
      <c r="B11182">
        <v>1</v>
      </c>
      <c r="C11182" t="s">
        <v>78</v>
      </c>
      <c r="D11182" t="s">
        <v>96</v>
      </c>
      <c r="E11182" t="s">
        <v>41774</v>
      </c>
      <c r="F11182" t="s">
        <v>4996</v>
      </c>
      <c r="G11182" t="s">
        <v>71</v>
      </c>
      <c r="H11182" t="s">
        <v>129</v>
      </c>
      <c r="I11182" t="s">
        <v>22</v>
      </c>
      <c r="J11182" t="s">
        <v>141</v>
      </c>
      <c r="K11182" t="s">
        <v>41775</v>
      </c>
      <c r="L11182" t="s">
        <v>41776</v>
      </c>
      <c r="M11182">
        <v>0.60138888800000001</v>
      </c>
      <c r="N11182">
        <v>0</v>
      </c>
      <c r="O11182">
        <v>143</v>
      </c>
      <c r="P11182">
        <v>1</v>
      </c>
      <c r="Q11182">
        <v>3</v>
      </c>
      <c r="R11182">
        <v>0</v>
      </c>
      <c r="S11182">
        <v>85.998610999999997</v>
      </c>
      <c r="T11182">
        <v>0.60138899999999995</v>
      </c>
      <c r="U11182">
        <v>1.8041670000000001</v>
      </c>
    </row>
    <row r="11183" spans="1:21" x14ac:dyDescent="0.25">
      <c r="A11183" t="s">
        <v>41777</v>
      </c>
      <c r="B11183">
        <v>1</v>
      </c>
      <c r="C11183" t="s">
        <v>78</v>
      </c>
      <c r="D11183" t="s">
        <v>96</v>
      </c>
      <c r="E11183" t="s">
        <v>4854</v>
      </c>
      <c r="F11183" t="s">
        <v>140</v>
      </c>
      <c r="G11183" t="s">
        <v>72</v>
      </c>
      <c r="H11183" t="s">
        <v>129</v>
      </c>
      <c r="I11183" t="s">
        <v>22</v>
      </c>
      <c r="J11183" t="s">
        <v>141</v>
      </c>
      <c r="K11183" t="s">
        <v>41778</v>
      </c>
      <c r="L11183" t="s">
        <v>41779</v>
      </c>
      <c r="M11183">
        <v>0.69944444400000005</v>
      </c>
      <c r="N11183">
        <v>0</v>
      </c>
      <c r="O11183">
        <v>1574</v>
      </c>
      <c r="P11183">
        <v>42</v>
      </c>
      <c r="Q11183">
        <v>158</v>
      </c>
      <c r="R11183">
        <v>0</v>
      </c>
      <c r="S11183">
        <v>1100.925555</v>
      </c>
      <c r="T11183">
        <v>29.376667000000001</v>
      </c>
      <c r="U11183">
        <v>110.51222199999999</v>
      </c>
    </row>
    <row r="11184" spans="1:21" x14ac:dyDescent="0.25">
      <c r="A11184" t="s">
        <v>41780</v>
      </c>
      <c r="B11184">
        <v>1</v>
      </c>
      <c r="C11184" t="s">
        <v>79</v>
      </c>
      <c r="D11184" t="s">
        <v>110</v>
      </c>
      <c r="E11184" t="s">
        <v>39794</v>
      </c>
      <c r="F11184" t="s">
        <v>140</v>
      </c>
      <c r="G11184" t="s">
        <v>72</v>
      </c>
      <c r="H11184" t="s">
        <v>129</v>
      </c>
      <c r="I11184" t="s">
        <v>22</v>
      </c>
      <c r="J11184" t="s">
        <v>141</v>
      </c>
      <c r="K11184" t="s">
        <v>41781</v>
      </c>
      <c r="L11184" t="s">
        <v>41782</v>
      </c>
      <c r="M11184">
        <v>0.74472222200000004</v>
      </c>
      <c r="N11184">
        <v>0</v>
      </c>
      <c r="O11184">
        <v>0</v>
      </c>
      <c r="P11184">
        <v>0</v>
      </c>
      <c r="Q11184">
        <v>11</v>
      </c>
      <c r="R11184">
        <v>0</v>
      </c>
      <c r="S11184">
        <v>0</v>
      </c>
      <c r="T11184">
        <v>0</v>
      </c>
      <c r="U11184">
        <v>8.1919439999999994</v>
      </c>
    </row>
    <row r="11185" spans="1:21" x14ac:dyDescent="0.25">
      <c r="A11185" t="s">
        <v>41783</v>
      </c>
      <c r="B11185">
        <v>1</v>
      </c>
      <c r="C11185" t="s">
        <v>79</v>
      </c>
      <c r="D11185" t="s">
        <v>110</v>
      </c>
      <c r="E11185" t="s">
        <v>41784</v>
      </c>
      <c r="F11185" t="s">
        <v>5470</v>
      </c>
      <c r="G11185" t="s">
        <v>71</v>
      </c>
      <c r="H11185" t="s">
        <v>129</v>
      </c>
      <c r="I11185" t="s">
        <v>22</v>
      </c>
      <c r="J11185" t="s">
        <v>141</v>
      </c>
      <c r="K11185" t="s">
        <v>41785</v>
      </c>
      <c r="L11185" t="s">
        <v>41786</v>
      </c>
      <c r="M11185">
        <v>2.2613888879999999</v>
      </c>
      <c r="N11185">
        <v>0</v>
      </c>
      <c r="O11185">
        <v>0</v>
      </c>
      <c r="P11185">
        <v>1</v>
      </c>
      <c r="Q11185">
        <v>67</v>
      </c>
      <c r="R11185">
        <v>0</v>
      </c>
      <c r="S11185">
        <v>0</v>
      </c>
      <c r="T11185">
        <v>2.2613889999999999</v>
      </c>
      <c r="U11185">
        <v>151.51305500000001</v>
      </c>
    </row>
    <row r="11186" spans="1:21" x14ac:dyDescent="0.25">
      <c r="A11186" t="s">
        <v>41787</v>
      </c>
      <c r="B11186">
        <v>1</v>
      </c>
      <c r="C11186" t="s">
        <v>78</v>
      </c>
      <c r="D11186" t="s">
        <v>93</v>
      </c>
      <c r="E11186" t="s">
        <v>41788</v>
      </c>
      <c r="F11186" t="s">
        <v>5879</v>
      </c>
      <c r="G11186" t="s">
        <v>71</v>
      </c>
      <c r="H11186" t="s">
        <v>129</v>
      </c>
      <c r="I11186" t="s">
        <v>22</v>
      </c>
      <c r="J11186" t="s">
        <v>141</v>
      </c>
      <c r="K11186" t="s">
        <v>41789</v>
      </c>
      <c r="L11186" t="s">
        <v>41790</v>
      </c>
      <c r="M11186">
        <v>2.8652777770000002</v>
      </c>
      <c r="N11186">
        <v>0</v>
      </c>
      <c r="O11186">
        <v>0</v>
      </c>
      <c r="P11186">
        <v>0</v>
      </c>
      <c r="Q11186">
        <v>27</v>
      </c>
      <c r="R11186">
        <v>0</v>
      </c>
      <c r="S11186">
        <v>0</v>
      </c>
      <c r="T11186">
        <v>0</v>
      </c>
      <c r="U11186">
        <v>77.362499999999997</v>
      </c>
    </row>
    <row r="11187" spans="1:21" x14ac:dyDescent="0.25">
      <c r="A11187" t="s">
        <v>41791</v>
      </c>
      <c r="B11187">
        <v>1</v>
      </c>
      <c r="C11187" t="s">
        <v>78</v>
      </c>
      <c r="D11187" t="s">
        <v>93</v>
      </c>
      <c r="E11187" t="s">
        <v>41792</v>
      </c>
      <c r="F11187" t="s">
        <v>4991</v>
      </c>
      <c r="G11187" t="s">
        <v>71</v>
      </c>
      <c r="H11187" t="s">
        <v>129</v>
      </c>
      <c r="I11187" t="s">
        <v>22</v>
      </c>
      <c r="J11187" t="s">
        <v>141</v>
      </c>
      <c r="K11187" t="s">
        <v>41793</v>
      </c>
      <c r="L11187" t="s">
        <v>41794</v>
      </c>
      <c r="M11187">
        <v>146.26666666599999</v>
      </c>
      <c r="N11187">
        <v>0</v>
      </c>
      <c r="O11187">
        <v>0</v>
      </c>
      <c r="P11187">
        <v>0</v>
      </c>
      <c r="Q11187">
        <v>1</v>
      </c>
      <c r="R11187">
        <v>0</v>
      </c>
      <c r="S11187">
        <v>0</v>
      </c>
      <c r="T11187">
        <v>0</v>
      </c>
      <c r="U11187">
        <v>146.26666700000001</v>
      </c>
    </row>
    <row r="11188" spans="1:21" x14ac:dyDescent="0.25">
      <c r="A11188" t="s">
        <v>41795</v>
      </c>
      <c r="B11188">
        <v>1</v>
      </c>
      <c r="C11188" t="s">
        <v>78</v>
      </c>
      <c r="D11188" t="s">
        <v>95</v>
      </c>
      <c r="E11188" t="s">
        <v>5244</v>
      </c>
      <c r="F11188" t="s">
        <v>140</v>
      </c>
      <c r="G11188" t="s">
        <v>72</v>
      </c>
      <c r="H11188" t="s">
        <v>129</v>
      </c>
      <c r="I11188" t="s">
        <v>22</v>
      </c>
      <c r="J11188" t="s">
        <v>141</v>
      </c>
      <c r="K11188" t="s">
        <v>41796</v>
      </c>
      <c r="L11188" t="s">
        <v>41797</v>
      </c>
      <c r="M11188">
        <v>0.335277777</v>
      </c>
      <c r="N11188">
        <v>0</v>
      </c>
      <c r="O11188">
        <v>45</v>
      </c>
      <c r="P11188">
        <v>1</v>
      </c>
      <c r="Q11188">
        <v>60</v>
      </c>
      <c r="R11188">
        <v>0</v>
      </c>
      <c r="S11188">
        <v>15.0875</v>
      </c>
      <c r="T11188">
        <v>0.33527800000000002</v>
      </c>
      <c r="U11188">
        <v>20.116667</v>
      </c>
    </row>
    <row r="11189" spans="1:21" x14ac:dyDescent="0.25">
      <c r="A11189" t="s">
        <v>41798</v>
      </c>
      <c r="B11189">
        <v>1</v>
      </c>
      <c r="C11189" t="s">
        <v>78</v>
      </c>
      <c r="D11189" t="s">
        <v>88</v>
      </c>
      <c r="E11189" t="s">
        <v>41799</v>
      </c>
      <c r="F11189" t="s">
        <v>4991</v>
      </c>
      <c r="G11189" t="s">
        <v>71</v>
      </c>
      <c r="H11189" t="s">
        <v>129</v>
      </c>
      <c r="I11189" t="s">
        <v>22</v>
      </c>
      <c r="J11189" t="s">
        <v>141</v>
      </c>
      <c r="K11189" t="s">
        <v>41800</v>
      </c>
      <c r="L11189" t="s">
        <v>41801</v>
      </c>
      <c r="M11189">
        <v>5.1283333329999996</v>
      </c>
      <c r="N11189">
        <v>0</v>
      </c>
      <c r="O11189">
        <v>8</v>
      </c>
      <c r="P11189">
        <v>0</v>
      </c>
      <c r="Q11189">
        <v>0</v>
      </c>
      <c r="R11189">
        <v>0</v>
      </c>
      <c r="S11189">
        <v>41.026667000000003</v>
      </c>
      <c r="T11189">
        <v>0</v>
      </c>
      <c r="U11189">
        <v>0</v>
      </c>
    </row>
    <row r="11190" spans="1:21" x14ac:dyDescent="0.25">
      <c r="A11190" t="s">
        <v>41802</v>
      </c>
      <c r="B11190">
        <v>1</v>
      </c>
      <c r="C11190" t="s">
        <v>78</v>
      </c>
      <c r="D11190" t="s">
        <v>88</v>
      </c>
      <c r="E11190" t="s">
        <v>41799</v>
      </c>
      <c r="F11190" t="s">
        <v>5417</v>
      </c>
      <c r="G11190" t="s">
        <v>71</v>
      </c>
      <c r="H11190" t="s">
        <v>129</v>
      </c>
      <c r="I11190" t="s">
        <v>22</v>
      </c>
      <c r="J11190" t="s">
        <v>141</v>
      </c>
      <c r="K11190" t="s">
        <v>41803</v>
      </c>
      <c r="L11190" t="s">
        <v>41804</v>
      </c>
      <c r="M11190">
        <v>1.7836111109999999</v>
      </c>
      <c r="N11190">
        <v>0</v>
      </c>
      <c r="O11190">
        <v>8</v>
      </c>
      <c r="P11190">
        <v>0</v>
      </c>
      <c r="Q11190">
        <v>0</v>
      </c>
      <c r="R11190">
        <v>0</v>
      </c>
      <c r="S11190">
        <v>14.268889</v>
      </c>
      <c r="T11190">
        <v>0</v>
      </c>
      <c r="U11190">
        <v>0</v>
      </c>
    </row>
    <row r="11191" spans="1:21" x14ac:dyDescent="0.25">
      <c r="A11191" t="s">
        <v>41805</v>
      </c>
      <c r="B11191">
        <v>1</v>
      </c>
      <c r="C11191" t="s">
        <v>78</v>
      </c>
      <c r="D11191" t="s">
        <v>88</v>
      </c>
      <c r="E11191" t="s">
        <v>41806</v>
      </c>
      <c r="F11191" t="s">
        <v>5417</v>
      </c>
      <c r="G11191" t="s">
        <v>71</v>
      </c>
      <c r="H11191" t="s">
        <v>129</v>
      </c>
      <c r="I11191" t="s">
        <v>22</v>
      </c>
      <c r="J11191" t="s">
        <v>141</v>
      </c>
      <c r="K11191" t="s">
        <v>41807</v>
      </c>
      <c r="L11191" t="s">
        <v>41808</v>
      </c>
      <c r="M11191">
        <v>1.2308333330000001</v>
      </c>
      <c r="N11191">
        <v>0</v>
      </c>
      <c r="O11191">
        <v>26</v>
      </c>
      <c r="P11191">
        <v>0</v>
      </c>
      <c r="Q11191">
        <v>0</v>
      </c>
      <c r="R11191">
        <v>0</v>
      </c>
      <c r="S11191">
        <v>32.001666999999998</v>
      </c>
      <c r="T11191">
        <v>0</v>
      </c>
      <c r="U11191">
        <v>0</v>
      </c>
    </row>
    <row r="11192" spans="1:21" x14ac:dyDescent="0.25">
      <c r="A11192" t="s">
        <v>41809</v>
      </c>
      <c r="B11192">
        <v>1</v>
      </c>
      <c r="C11192" t="s">
        <v>78</v>
      </c>
      <c r="D11192" t="s">
        <v>88</v>
      </c>
      <c r="E11192" t="s">
        <v>41810</v>
      </c>
      <c r="F11192" t="s">
        <v>5417</v>
      </c>
      <c r="G11192" t="s">
        <v>71</v>
      </c>
      <c r="H11192" t="s">
        <v>129</v>
      </c>
      <c r="I11192" t="s">
        <v>22</v>
      </c>
      <c r="J11192" t="s">
        <v>141</v>
      </c>
      <c r="K11192" t="s">
        <v>41811</v>
      </c>
      <c r="L11192" t="s">
        <v>41812</v>
      </c>
      <c r="M11192">
        <v>0.88472222199999995</v>
      </c>
      <c r="N11192">
        <v>0</v>
      </c>
      <c r="O11192">
        <v>13</v>
      </c>
      <c r="P11192">
        <v>0</v>
      </c>
      <c r="Q11192">
        <v>0</v>
      </c>
      <c r="R11192">
        <v>0</v>
      </c>
      <c r="S11192">
        <v>11.501389</v>
      </c>
      <c r="T11192">
        <v>0</v>
      </c>
      <c r="U11192">
        <v>0</v>
      </c>
    </row>
    <row r="11193" spans="1:21" x14ac:dyDescent="0.25">
      <c r="A11193" t="s">
        <v>41813</v>
      </c>
      <c r="B11193">
        <v>1</v>
      </c>
      <c r="C11193" t="s">
        <v>78</v>
      </c>
      <c r="D11193" t="s">
        <v>102</v>
      </c>
      <c r="E11193" t="s">
        <v>41814</v>
      </c>
      <c r="F11193" t="s">
        <v>6456</v>
      </c>
      <c r="G11193" t="s">
        <v>72</v>
      </c>
      <c r="H11193" t="s">
        <v>129</v>
      </c>
      <c r="I11193" t="s">
        <v>22</v>
      </c>
      <c r="J11193" t="s">
        <v>141</v>
      </c>
      <c r="K11193" t="s">
        <v>41815</v>
      </c>
      <c r="L11193" t="s">
        <v>41816</v>
      </c>
      <c r="M11193">
        <v>4.7233333330000002</v>
      </c>
      <c r="N11193">
        <v>1</v>
      </c>
      <c r="O11193">
        <v>371</v>
      </c>
      <c r="P11193">
        <v>0</v>
      </c>
      <c r="Q11193">
        <v>0</v>
      </c>
      <c r="R11193">
        <v>4.7233330000000002</v>
      </c>
      <c r="S11193">
        <v>1752.356667</v>
      </c>
      <c r="T11193">
        <v>0</v>
      </c>
      <c r="U11193">
        <v>0</v>
      </c>
    </row>
    <row r="11194" spans="1:21" x14ac:dyDescent="0.25">
      <c r="A11194" t="s">
        <v>41817</v>
      </c>
      <c r="B11194">
        <v>1</v>
      </c>
      <c r="C11194" t="s">
        <v>78</v>
      </c>
      <c r="D11194" t="s">
        <v>93</v>
      </c>
      <c r="E11194" t="s">
        <v>13510</v>
      </c>
      <c r="F11194" t="s">
        <v>4986</v>
      </c>
      <c r="G11194" t="s">
        <v>71</v>
      </c>
      <c r="H11194" t="s">
        <v>129</v>
      </c>
      <c r="I11194" t="s">
        <v>22</v>
      </c>
      <c r="J11194" t="s">
        <v>141</v>
      </c>
      <c r="K11194" t="s">
        <v>7744</v>
      </c>
      <c r="L11194" t="s">
        <v>41818</v>
      </c>
      <c r="M11194">
        <v>0.39027777699999999</v>
      </c>
      <c r="N11194">
        <v>0</v>
      </c>
      <c r="O11194">
        <v>0</v>
      </c>
      <c r="P11194">
        <v>0</v>
      </c>
      <c r="Q11194">
        <v>23</v>
      </c>
      <c r="R11194">
        <v>0</v>
      </c>
      <c r="S11194">
        <v>0</v>
      </c>
      <c r="T11194">
        <v>0</v>
      </c>
      <c r="U11194">
        <v>8.9763889999999993</v>
      </c>
    </row>
    <row r="11195" spans="1:21" x14ac:dyDescent="0.25">
      <c r="A11195" t="s">
        <v>41819</v>
      </c>
      <c r="B11195">
        <v>1</v>
      </c>
      <c r="C11195" t="s">
        <v>78</v>
      </c>
      <c r="D11195" t="s">
        <v>93</v>
      </c>
      <c r="E11195" t="s">
        <v>13510</v>
      </c>
      <c r="F11195" t="s">
        <v>4986</v>
      </c>
      <c r="G11195" t="s">
        <v>71</v>
      </c>
      <c r="H11195" t="s">
        <v>129</v>
      </c>
      <c r="I11195" t="s">
        <v>22</v>
      </c>
      <c r="J11195" t="s">
        <v>141</v>
      </c>
      <c r="K11195" t="s">
        <v>41820</v>
      </c>
      <c r="L11195" t="s">
        <v>41821</v>
      </c>
      <c r="M11195">
        <v>1.3358333330000001</v>
      </c>
      <c r="N11195">
        <v>0</v>
      </c>
      <c r="O11195">
        <v>0</v>
      </c>
      <c r="P11195">
        <v>0</v>
      </c>
      <c r="Q11195">
        <v>23</v>
      </c>
      <c r="R11195">
        <v>0</v>
      </c>
      <c r="S11195">
        <v>0</v>
      </c>
      <c r="T11195">
        <v>0</v>
      </c>
      <c r="U11195">
        <v>30.724167000000001</v>
      </c>
    </row>
    <row r="11196" spans="1:21" x14ac:dyDescent="0.25">
      <c r="A11196" t="s">
        <v>41822</v>
      </c>
      <c r="B11196">
        <v>1</v>
      </c>
      <c r="C11196" t="s">
        <v>78</v>
      </c>
      <c r="D11196" t="s">
        <v>84</v>
      </c>
      <c r="E11196" t="s">
        <v>41823</v>
      </c>
      <c r="F11196" t="s">
        <v>5417</v>
      </c>
      <c r="G11196" t="s">
        <v>71</v>
      </c>
      <c r="H11196" t="s">
        <v>129</v>
      </c>
      <c r="I11196" t="s">
        <v>22</v>
      </c>
      <c r="J11196" t="s">
        <v>141</v>
      </c>
      <c r="K11196" t="s">
        <v>41824</v>
      </c>
      <c r="L11196" t="s">
        <v>41825</v>
      </c>
      <c r="M11196">
        <v>3.4811111110000001</v>
      </c>
      <c r="N11196">
        <v>0</v>
      </c>
      <c r="O11196">
        <v>2</v>
      </c>
      <c r="P11196">
        <v>0</v>
      </c>
      <c r="Q11196">
        <v>0</v>
      </c>
      <c r="R11196">
        <v>0</v>
      </c>
      <c r="S11196">
        <v>6.9622219999999997</v>
      </c>
      <c r="T11196">
        <v>0</v>
      </c>
      <c r="U11196">
        <v>0</v>
      </c>
    </row>
    <row r="11197" spans="1:21" x14ac:dyDescent="0.25">
      <c r="A11197" t="s">
        <v>41826</v>
      </c>
      <c r="B11197">
        <v>1</v>
      </c>
      <c r="C11197" t="s">
        <v>78</v>
      </c>
      <c r="D11197" t="s">
        <v>95</v>
      </c>
      <c r="E11197" t="s">
        <v>41827</v>
      </c>
      <c r="F11197" t="s">
        <v>4986</v>
      </c>
      <c r="G11197" t="s">
        <v>71</v>
      </c>
      <c r="H11197" t="s">
        <v>129</v>
      </c>
      <c r="I11197" t="s">
        <v>22</v>
      </c>
      <c r="J11197" t="s">
        <v>141</v>
      </c>
      <c r="K11197" t="s">
        <v>41828</v>
      </c>
      <c r="L11197" t="s">
        <v>41829</v>
      </c>
      <c r="M11197">
        <v>4.1172222219999997</v>
      </c>
      <c r="N11197">
        <v>0</v>
      </c>
      <c r="O11197">
        <v>0</v>
      </c>
      <c r="P11197">
        <v>0</v>
      </c>
      <c r="Q11197">
        <v>14</v>
      </c>
      <c r="R11197">
        <v>0</v>
      </c>
      <c r="S11197">
        <v>0</v>
      </c>
      <c r="T11197">
        <v>0</v>
      </c>
      <c r="U11197">
        <v>57.641111000000002</v>
      </c>
    </row>
    <row r="11198" spans="1:21" x14ac:dyDescent="0.25">
      <c r="A11198" t="s">
        <v>41830</v>
      </c>
      <c r="B11198">
        <v>1</v>
      </c>
      <c r="C11198" t="s">
        <v>78</v>
      </c>
      <c r="D11198" t="s">
        <v>95</v>
      </c>
      <c r="E11198" t="s">
        <v>41831</v>
      </c>
      <c r="F11198" t="s">
        <v>4991</v>
      </c>
      <c r="G11198" t="s">
        <v>71</v>
      </c>
      <c r="H11198" t="s">
        <v>129</v>
      </c>
      <c r="I11198" t="s">
        <v>22</v>
      </c>
      <c r="J11198" t="s">
        <v>141</v>
      </c>
      <c r="K11198" t="s">
        <v>41832</v>
      </c>
      <c r="L11198" t="s">
        <v>41833</v>
      </c>
      <c r="M11198">
        <v>1.5666666659999999</v>
      </c>
      <c r="N11198">
        <v>0</v>
      </c>
      <c r="O11198">
        <v>0</v>
      </c>
      <c r="P11198">
        <v>0</v>
      </c>
      <c r="Q11198">
        <v>1</v>
      </c>
      <c r="R11198">
        <v>0</v>
      </c>
      <c r="S11198">
        <v>0</v>
      </c>
      <c r="T11198">
        <v>0</v>
      </c>
      <c r="U11198">
        <v>1.566667</v>
      </c>
    </row>
    <row r="11199" spans="1:21" x14ac:dyDescent="0.25">
      <c r="A11199" t="s">
        <v>41834</v>
      </c>
      <c r="B11199">
        <v>1</v>
      </c>
      <c r="C11199" t="s">
        <v>78</v>
      </c>
      <c r="D11199" t="s">
        <v>95</v>
      </c>
      <c r="E11199" t="s">
        <v>41835</v>
      </c>
      <c r="F11199" t="s">
        <v>4991</v>
      </c>
      <c r="G11199" t="s">
        <v>71</v>
      </c>
      <c r="H11199" t="s">
        <v>129</v>
      </c>
      <c r="I11199" t="s">
        <v>22</v>
      </c>
      <c r="J11199" t="s">
        <v>141</v>
      </c>
      <c r="K11199" t="s">
        <v>41836</v>
      </c>
      <c r="L11199" t="s">
        <v>41837</v>
      </c>
      <c r="M11199">
        <v>5.011666666</v>
      </c>
      <c r="N11199">
        <v>0</v>
      </c>
      <c r="O11199">
        <v>0</v>
      </c>
      <c r="P11199">
        <v>1</v>
      </c>
      <c r="Q11199">
        <v>0</v>
      </c>
      <c r="R11199">
        <v>0</v>
      </c>
      <c r="S11199">
        <v>0</v>
      </c>
      <c r="T11199">
        <v>5.0116670000000001</v>
      </c>
      <c r="U11199">
        <v>0</v>
      </c>
    </row>
    <row r="11200" spans="1:21" x14ac:dyDescent="0.25">
      <c r="A11200" t="s">
        <v>41838</v>
      </c>
      <c r="B11200">
        <v>1</v>
      </c>
      <c r="C11200" t="s">
        <v>78</v>
      </c>
      <c r="D11200" t="s">
        <v>89</v>
      </c>
      <c r="E11200" t="s">
        <v>41839</v>
      </c>
      <c r="F11200" t="s">
        <v>5070</v>
      </c>
      <c r="G11200" t="s">
        <v>71</v>
      </c>
      <c r="H11200" t="s">
        <v>129</v>
      </c>
      <c r="I11200" t="s">
        <v>22</v>
      </c>
      <c r="J11200" t="s">
        <v>141</v>
      </c>
      <c r="K11200" t="s">
        <v>41840</v>
      </c>
      <c r="L11200" t="s">
        <v>41841</v>
      </c>
      <c r="M11200">
        <v>1.4616666659999999</v>
      </c>
      <c r="N11200">
        <v>0</v>
      </c>
      <c r="O11200">
        <v>0</v>
      </c>
      <c r="P11200">
        <v>0</v>
      </c>
      <c r="Q11200">
        <v>1</v>
      </c>
      <c r="R11200">
        <v>0</v>
      </c>
      <c r="S11200">
        <v>0</v>
      </c>
      <c r="T11200">
        <v>0</v>
      </c>
      <c r="U11200">
        <v>1.461667</v>
      </c>
    </row>
    <row r="11201" spans="1:21" x14ac:dyDescent="0.25">
      <c r="A11201" t="s">
        <v>41842</v>
      </c>
      <c r="B11201">
        <v>1</v>
      </c>
      <c r="C11201" t="s">
        <v>78</v>
      </c>
      <c r="D11201" t="s">
        <v>96</v>
      </c>
      <c r="E11201" t="s">
        <v>41843</v>
      </c>
      <c r="F11201" t="s">
        <v>140</v>
      </c>
      <c r="G11201" t="s">
        <v>72</v>
      </c>
      <c r="H11201" t="s">
        <v>129</v>
      </c>
      <c r="I11201" t="s">
        <v>22</v>
      </c>
      <c r="J11201" t="s">
        <v>141</v>
      </c>
      <c r="K11201" t="s">
        <v>41844</v>
      </c>
      <c r="L11201" t="s">
        <v>41845</v>
      </c>
      <c r="M11201">
        <v>0.41833333299999997</v>
      </c>
      <c r="N11201">
        <v>1</v>
      </c>
      <c r="O11201">
        <v>170</v>
      </c>
      <c r="P11201">
        <v>8</v>
      </c>
      <c r="Q11201">
        <v>2</v>
      </c>
      <c r="R11201">
        <v>0.41833300000000001</v>
      </c>
      <c r="S11201">
        <v>71.116667000000007</v>
      </c>
      <c r="T11201">
        <v>3.3466670000000001</v>
      </c>
      <c r="U11201">
        <v>0.83666700000000005</v>
      </c>
    </row>
    <row r="11202" spans="1:21" x14ac:dyDescent="0.25">
      <c r="A11202" t="s">
        <v>41846</v>
      </c>
      <c r="B11202">
        <v>1</v>
      </c>
      <c r="C11202" t="s">
        <v>78</v>
      </c>
      <c r="D11202" t="s">
        <v>96</v>
      </c>
      <c r="E11202" t="s">
        <v>41847</v>
      </c>
      <c r="F11202" t="s">
        <v>150</v>
      </c>
      <c r="G11202" t="s">
        <v>72</v>
      </c>
      <c r="H11202" t="s">
        <v>129</v>
      </c>
      <c r="I11202" t="s">
        <v>22</v>
      </c>
      <c r="J11202" t="s">
        <v>141</v>
      </c>
      <c r="K11202" t="s">
        <v>41848</v>
      </c>
      <c r="L11202" t="s">
        <v>41849</v>
      </c>
      <c r="M11202">
        <v>1.3463888879999999</v>
      </c>
      <c r="N11202">
        <v>0</v>
      </c>
      <c r="O11202">
        <v>0</v>
      </c>
      <c r="P11202">
        <v>1</v>
      </c>
      <c r="Q11202">
        <v>0</v>
      </c>
      <c r="R11202">
        <v>0</v>
      </c>
      <c r="S11202">
        <v>0</v>
      </c>
      <c r="T11202">
        <v>1.3463890000000001</v>
      </c>
      <c r="U11202">
        <v>0</v>
      </c>
    </row>
    <row r="11203" spans="1:21" x14ac:dyDescent="0.25">
      <c r="A11203" t="s">
        <v>41850</v>
      </c>
      <c r="B11203">
        <v>1</v>
      </c>
      <c r="C11203" t="s">
        <v>78</v>
      </c>
      <c r="D11203" t="s">
        <v>96</v>
      </c>
      <c r="E11203" t="s">
        <v>41851</v>
      </c>
      <c r="F11203" t="s">
        <v>4991</v>
      </c>
      <c r="G11203" t="s">
        <v>71</v>
      </c>
      <c r="H11203" t="s">
        <v>129</v>
      </c>
      <c r="I11203" t="s">
        <v>22</v>
      </c>
      <c r="J11203" t="s">
        <v>141</v>
      </c>
      <c r="K11203" t="s">
        <v>41852</v>
      </c>
      <c r="L11203" t="s">
        <v>41853</v>
      </c>
      <c r="M11203">
        <v>1.2522222220000001</v>
      </c>
      <c r="N11203">
        <v>0</v>
      </c>
      <c r="O11203">
        <v>1</v>
      </c>
      <c r="P11203">
        <v>0</v>
      </c>
      <c r="Q11203">
        <v>0</v>
      </c>
      <c r="R11203">
        <v>0</v>
      </c>
      <c r="S11203">
        <v>1.2522219999999999</v>
      </c>
      <c r="T11203">
        <v>0</v>
      </c>
      <c r="U11203">
        <v>0</v>
      </c>
    </row>
    <row r="11204" spans="1:21" x14ac:dyDescent="0.25">
      <c r="A11204" t="s">
        <v>41854</v>
      </c>
      <c r="B11204">
        <v>1</v>
      </c>
      <c r="C11204" t="s">
        <v>78</v>
      </c>
      <c r="D11204" t="s">
        <v>96</v>
      </c>
      <c r="E11204" t="s">
        <v>41855</v>
      </c>
      <c r="F11204" t="s">
        <v>6241</v>
      </c>
      <c r="G11204" t="s">
        <v>71</v>
      </c>
      <c r="H11204" t="s">
        <v>129</v>
      </c>
      <c r="I11204" t="s">
        <v>22</v>
      </c>
      <c r="J11204" t="s">
        <v>141</v>
      </c>
      <c r="K11204" t="s">
        <v>41856</v>
      </c>
      <c r="L11204" t="s">
        <v>41857</v>
      </c>
      <c r="M11204">
        <v>5.1924999999999999</v>
      </c>
      <c r="N11204">
        <v>0</v>
      </c>
      <c r="O11204">
        <v>50</v>
      </c>
      <c r="P11204">
        <v>0</v>
      </c>
      <c r="Q11204">
        <v>4</v>
      </c>
      <c r="R11204">
        <v>0</v>
      </c>
      <c r="S11204">
        <v>259.625</v>
      </c>
      <c r="T11204">
        <v>0</v>
      </c>
      <c r="U11204">
        <v>20.77</v>
      </c>
    </row>
    <row r="11205" spans="1:21" x14ac:dyDescent="0.25">
      <c r="A11205" t="s">
        <v>41858</v>
      </c>
      <c r="B11205">
        <v>1</v>
      </c>
      <c r="C11205" t="s">
        <v>78</v>
      </c>
      <c r="D11205" t="s">
        <v>96</v>
      </c>
      <c r="E11205" t="s">
        <v>41859</v>
      </c>
      <c r="F11205" t="s">
        <v>4986</v>
      </c>
      <c r="G11205" t="s">
        <v>71</v>
      </c>
      <c r="H11205" t="s">
        <v>129</v>
      </c>
      <c r="I11205" t="s">
        <v>22</v>
      </c>
      <c r="J11205" t="s">
        <v>141</v>
      </c>
      <c r="K11205" t="s">
        <v>41860</v>
      </c>
      <c r="L11205" t="s">
        <v>41861</v>
      </c>
      <c r="M11205">
        <v>1.29</v>
      </c>
      <c r="N11205">
        <v>0</v>
      </c>
      <c r="O11205">
        <v>4</v>
      </c>
      <c r="P11205">
        <v>0</v>
      </c>
      <c r="Q11205">
        <v>1</v>
      </c>
      <c r="R11205">
        <v>0</v>
      </c>
      <c r="S11205">
        <v>5.16</v>
      </c>
      <c r="T11205">
        <v>0</v>
      </c>
      <c r="U11205">
        <v>1.29</v>
      </c>
    </row>
    <row r="11206" spans="1:21" x14ac:dyDescent="0.25">
      <c r="A11206" t="s">
        <v>41862</v>
      </c>
      <c r="B11206">
        <v>1</v>
      </c>
      <c r="C11206" t="s">
        <v>78</v>
      </c>
      <c r="D11206" t="s">
        <v>96</v>
      </c>
      <c r="E11206" t="s">
        <v>41863</v>
      </c>
      <c r="F11206" t="s">
        <v>4991</v>
      </c>
      <c r="G11206" t="s">
        <v>71</v>
      </c>
      <c r="H11206" t="s">
        <v>129</v>
      </c>
      <c r="I11206" t="s">
        <v>22</v>
      </c>
      <c r="J11206" t="s">
        <v>141</v>
      </c>
      <c r="K11206" t="s">
        <v>41864</v>
      </c>
      <c r="L11206" t="s">
        <v>41865</v>
      </c>
      <c r="M11206">
        <v>0.66527777700000001</v>
      </c>
      <c r="N11206">
        <v>0</v>
      </c>
      <c r="O11206">
        <v>1</v>
      </c>
      <c r="P11206">
        <v>0</v>
      </c>
      <c r="Q11206">
        <v>0</v>
      </c>
      <c r="R11206">
        <v>0</v>
      </c>
      <c r="S11206">
        <v>0.66527800000000004</v>
      </c>
      <c r="T11206">
        <v>0</v>
      </c>
      <c r="U11206">
        <v>0</v>
      </c>
    </row>
    <row r="11207" spans="1:21" x14ac:dyDescent="0.25">
      <c r="A11207" t="s">
        <v>41866</v>
      </c>
      <c r="B11207">
        <v>1</v>
      </c>
      <c r="C11207" t="s">
        <v>78</v>
      </c>
      <c r="D11207" t="s">
        <v>96</v>
      </c>
      <c r="E11207" t="s">
        <v>41867</v>
      </c>
      <c r="F11207" t="s">
        <v>4991</v>
      </c>
      <c r="G11207" t="s">
        <v>71</v>
      </c>
      <c r="H11207" t="s">
        <v>129</v>
      </c>
      <c r="I11207" t="s">
        <v>22</v>
      </c>
      <c r="J11207" t="s">
        <v>141</v>
      </c>
      <c r="K11207" t="s">
        <v>41868</v>
      </c>
      <c r="L11207" t="s">
        <v>41869</v>
      </c>
      <c r="M11207">
        <v>1.9244444439999999</v>
      </c>
      <c r="N11207">
        <v>0</v>
      </c>
      <c r="O11207">
        <v>1</v>
      </c>
      <c r="P11207">
        <v>0</v>
      </c>
      <c r="Q11207">
        <v>0</v>
      </c>
      <c r="R11207">
        <v>0</v>
      </c>
      <c r="S11207">
        <v>1.924444</v>
      </c>
      <c r="T11207">
        <v>0</v>
      </c>
      <c r="U11207">
        <v>0</v>
      </c>
    </row>
    <row r="11208" spans="1:21" x14ac:dyDescent="0.25">
      <c r="A11208" t="s">
        <v>41870</v>
      </c>
      <c r="B11208">
        <v>1</v>
      </c>
      <c r="C11208" t="s">
        <v>78</v>
      </c>
      <c r="D11208" t="s">
        <v>96</v>
      </c>
      <c r="E11208" t="s">
        <v>41871</v>
      </c>
      <c r="F11208" t="s">
        <v>5470</v>
      </c>
      <c r="G11208" t="s">
        <v>71</v>
      </c>
      <c r="H11208" t="s">
        <v>129</v>
      </c>
      <c r="I11208" t="s">
        <v>22</v>
      </c>
      <c r="J11208" t="s">
        <v>141</v>
      </c>
      <c r="K11208" t="s">
        <v>41872</v>
      </c>
      <c r="L11208" t="s">
        <v>41873</v>
      </c>
      <c r="M11208">
        <v>1.0533333330000001</v>
      </c>
      <c r="N11208">
        <v>0</v>
      </c>
      <c r="O11208">
        <v>249</v>
      </c>
      <c r="P11208">
        <v>1</v>
      </c>
      <c r="Q11208">
        <v>6</v>
      </c>
      <c r="R11208">
        <v>0</v>
      </c>
      <c r="S11208">
        <v>262.27999999999997</v>
      </c>
      <c r="T11208">
        <v>1.0533330000000001</v>
      </c>
      <c r="U11208">
        <v>6.32</v>
      </c>
    </row>
    <row r="11209" spans="1:21" x14ac:dyDescent="0.25">
      <c r="A11209" t="s">
        <v>41874</v>
      </c>
      <c r="B11209">
        <v>1</v>
      </c>
      <c r="C11209" t="s">
        <v>78</v>
      </c>
      <c r="D11209" t="s">
        <v>96</v>
      </c>
      <c r="E11209" t="s">
        <v>41843</v>
      </c>
      <c r="F11209" t="s">
        <v>140</v>
      </c>
      <c r="G11209" t="s">
        <v>72</v>
      </c>
      <c r="H11209" t="s">
        <v>129</v>
      </c>
      <c r="I11209" t="s">
        <v>22</v>
      </c>
      <c r="J11209" t="s">
        <v>141</v>
      </c>
      <c r="K11209" t="s">
        <v>41875</v>
      </c>
      <c r="L11209" t="s">
        <v>41876</v>
      </c>
      <c r="M11209">
        <v>0.65249999999999997</v>
      </c>
      <c r="N11209">
        <v>1</v>
      </c>
      <c r="O11209">
        <v>170</v>
      </c>
      <c r="P11209">
        <v>8</v>
      </c>
      <c r="Q11209">
        <v>2</v>
      </c>
      <c r="R11209">
        <v>0.65249999999999997</v>
      </c>
      <c r="S11209">
        <v>110.925</v>
      </c>
      <c r="T11209">
        <v>5.22</v>
      </c>
      <c r="U11209">
        <v>1.3049999999999999</v>
      </c>
    </row>
    <row r="11210" spans="1:21" x14ac:dyDescent="0.25">
      <c r="A11210" t="s">
        <v>41877</v>
      </c>
      <c r="B11210">
        <v>1</v>
      </c>
      <c r="C11210" t="s">
        <v>78</v>
      </c>
      <c r="D11210" t="s">
        <v>96</v>
      </c>
      <c r="E11210" t="s">
        <v>41878</v>
      </c>
      <c r="F11210" t="s">
        <v>4986</v>
      </c>
      <c r="G11210" t="s">
        <v>71</v>
      </c>
      <c r="H11210" t="s">
        <v>129</v>
      </c>
      <c r="I11210" t="s">
        <v>22</v>
      </c>
      <c r="J11210" t="s">
        <v>141</v>
      </c>
      <c r="K11210" t="s">
        <v>41879</v>
      </c>
      <c r="L11210" t="s">
        <v>41880</v>
      </c>
      <c r="M11210">
        <v>1.198055555</v>
      </c>
      <c r="N11210">
        <v>0</v>
      </c>
      <c r="O11210">
        <v>73</v>
      </c>
      <c r="P11210">
        <v>0</v>
      </c>
      <c r="Q11210">
        <v>2</v>
      </c>
      <c r="R11210">
        <v>0</v>
      </c>
      <c r="S11210">
        <v>87.458055999999999</v>
      </c>
      <c r="T11210">
        <v>0</v>
      </c>
      <c r="U11210">
        <v>2.3961109999999999</v>
      </c>
    </row>
    <row r="11211" spans="1:21" x14ac:dyDescent="0.25">
      <c r="A11211" t="s">
        <v>41881</v>
      </c>
      <c r="B11211">
        <v>1</v>
      </c>
      <c r="C11211" t="s">
        <v>78</v>
      </c>
      <c r="D11211" t="s">
        <v>96</v>
      </c>
      <c r="E11211" t="s">
        <v>41843</v>
      </c>
      <c r="F11211" t="s">
        <v>154</v>
      </c>
      <c r="G11211" t="s">
        <v>72</v>
      </c>
      <c r="H11211" t="s">
        <v>129</v>
      </c>
      <c r="I11211" t="s">
        <v>22</v>
      </c>
      <c r="J11211" t="s">
        <v>141</v>
      </c>
      <c r="K11211" t="s">
        <v>41882</v>
      </c>
      <c r="L11211" t="s">
        <v>41883</v>
      </c>
      <c r="M11211">
        <v>0.52277777700000005</v>
      </c>
      <c r="N11211">
        <v>0</v>
      </c>
      <c r="O11211">
        <v>43</v>
      </c>
      <c r="P11211">
        <v>1</v>
      </c>
      <c r="Q11211">
        <v>2</v>
      </c>
      <c r="R11211">
        <v>0</v>
      </c>
      <c r="S11211">
        <v>22.479444000000001</v>
      </c>
      <c r="T11211">
        <v>0.52277799999999996</v>
      </c>
      <c r="U11211">
        <v>1.0455559999999999</v>
      </c>
    </row>
    <row r="11212" spans="1:21" x14ac:dyDescent="0.25">
      <c r="A11212" t="s">
        <v>41884</v>
      </c>
      <c r="B11212">
        <v>1</v>
      </c>
      <c r="C11212" t="s">
        <v>79</v>
      </c>
      <c r="D11212" t="s">
        <v>118</v>
      </c>
      <c r="E11212" t="s">
        <v>41885</v>
      </c>
      <c r="F11212" t="s">
        <v>140</v>
      </c>
      <c r="G11212" t="s">
        <v>72</v>
      </c>
      <c r="H11212" t="s">
        <v>129</v>
      </c>
      <c r="I11212" t="s">
        <v>22</v>
      </c>
      <c r="J11212" t="s">
        <v>141</v>
      </c>
      <c r="K11212" t="s">
        <v>41886</v>
      </c>
      <c r="L11212" t="s">
        <v>41887</v>
      </c>
      <c r="M11212">
        <v>0.66222222200000003</v>
      </c>
      <c r="N11212">
        <v>0</v>
      </c>
      <c r="O11212">
        <v>0</v>
      </c>
      <c r="P11212">
        <v>1</v>
      </c>
      <c r="Q11212">
        <v>41</v>
      </c>
      <c r="R11212">
        <v>0</v>
      </c>
      <c r="S11212">
        <v>0</v>
      </c>
      <c r="T11212">
        <v>0.66222199999999998</v>
      </c>
      <c r="U11212">
        <v>27.151111</v>
      </c>
    </row>
    <row r="11213" spans="1:21" x14ac:dyDescent="0.25">
      <c r="A11213" t="s">
        <v>41888</v>
      </c>
      <c r="B11213">
        <v>1</v>
      </c>
      <c r="C11213" t="s">
        <v>79</v>
      </c>
      <c r="D11213" t="s">
        <v>118</v>
      </c>
      <c r="E11213" t="s">
        <v>41889</v>
      </c>
      <c r="F11213" t="s">
        <v>140</v>
      </c>
      <c r="G11213" t="s">
        <v>72</v>
      </c>
      <c r="H11213" t="s">
        <v>129</v>
      </c>
      <c r="I11213" t="s">
        <v>22</v>
      </c>
      <c r="J11213" t="s">
        <v>141</v>
      </c>
      <c r="K11213" t="s">
        <v>41890</v>
      </c>
      <c r="L11213" t="s">
        <v>41891</v>
      </c>
      <c r="M11213">
        <v>0.48083333299999997</v>
      </c>
      <c r="N11213">
        <v>0</v>
      </c>
      <c r="O11213">
        <v>0</v>
      </c>
      <c r="P11213">
        <v>27</v>
      </c>
      <c r="Q11213">
        <v>541</v>
      </c>
      <c r="R11213">
        <v>0</v>
      </c>
      <c r="S11213">
        <v>0</v>
      </c>
      <c r="T11213">
        <v>12.9825</v>
      </c>
      <c r="U11213">
        <v>260.130833</v>
      </c>
    </row>
    <row r="11214" spans="1:21" x14ac:dyDescent="0.25">
      <c r="A11214" t="s">
        <v>41892</v>
      </c>
      <c r="B11214">
        <v>1</v>
      </c>
      <c r="C11214" t="s">
        <v>79</v>
      </c>
      <c r="D11214" t="s">
        <v>118</v>
      </c>
      <c r="E11214" t="s">
        <v>41885</v>
      </c>
      <c r="F11214" t="s">
        <v>140</v>
      </c>
      <c r="G11214" t="s">
        <v>72</v>
      </c>
      <c r="H11214" t="s">
        <v>129</v>
      </c>
      <c r="I11214" t="s">
        <v>22</v>
      </c>
      <c r="J11214" t="s">
        <v>141</v>
      </c>
      <c r="K11214" t="s">
        <v>41893</v>
      </c>
      <c r="L11214" t="s">
        <v>41894</v>
      </c>
      <c r="M11214">
        <v>0.50305555499999999</v>
      </c>
      <c r="N11214">
        <v>0</v>
      </c>
      <c r="O11214">
        <v>0</v>
      </c>
      <c r="P11214">
        <v>1</v>
      </c>
      <c r="Q11214">
        <v>122</v>
      </c>
      <c r="R11214">
        <v>0</v>
      </c>
      <c r="S11214">
        <v>0</v>
      </c>
      <c r="T11214">
        <v>0.50305599999999995</v>
      </c>
      <c r="U11214">
        <v>61.372777999999997</v>
      </c>
    </row>
    <row r="11215" spans="1:21" x14ac:dyDescent="0.25">
      <c r="A11215" t="s">
        <v>41895</v>
      </c>
      <c r="B11215">
        <v>1</v>
      </c>
      <c r="C11215" t="s">
        <v>79</v>
      </c>
      <c r="D11215" t="s">
        <v>118</v>
      </c>
      <c r="E11215" t="s">
        <v>41889</v>
      </c>
      <c r="F11215" t="s">
        <v>140</v>
      </c>
      <c r="G11215" t="s">
        <v>72</v>
      </c>
      <c r="H11215" t="s">
        <v>129</v>
      </c>
      <c r="I11215" t="s">
        <v>22</v>
      </c>
      <c r="J11215" t="s">
        <v>141</v>
      </c>
      <c r="K11215" t="s">
        <v>41896</v>
      </c>
      <c r="L11215" t="s">
        <v>41897</v>
      </c>
      <c r="M11215">
        <v>0.61611111100000004</v>
      </c>
      <c r="N11215">
        <v>0</v>
      </c>
      <c r="O11215">
        <v>0</v>
      </c>
      <c r="P11215">
        <v>27</v>
      </c>
      <c r="Q11215">
        <v>518</v>
      </c>
      <c r="R11215">
        <v>0</v>
      </c>
      <c r="S11215">
        <v>0</v>
      </c>
      <c r="T11215">
        <v>16.635000000000002</v>
      </c>
      <c r="U11215">
        <v>319.145555</v>
      </c>
    </row>
    <row r="11216" spans="1:21" x14ac:dyDescent="0.25">
      <c r="A11216" t="s">
        <v>41898</v>
      </c>
      <c r="B11216">
        <v>1</v>
      </c>
      <c r="C11216" t="s">
        <v>79</v>
      </c>
      <c r="D11216" t="s">
        <v>118</v>
      </c>
      <c r="E11216" t="s">
        <v>41885</v>
      </c>
      <c r="F11216" t="s">
        <v>140</v>
      </c>
      <c r="G11216" t="s">
        <v>72</v>
      </c>
      <c r="H11216" t="s">
        <v>129</v>
      </c>
      <c r="I11216" t="s">
        <v>22</v>
      </c>
      <c r="J11216" t="s">
        <v>141</v>
      </c>
      <c r="K11216" t="s">
        <v>41899</v>
      </c>
      <c r="L11216" t="s">
        <v>41900</v>
      </c>
      <c r="M11216">
        <v>0.65083333300000001</v>
      </c>
      <c r="N11216">
        <v>0</v>
      </c>
      <c r="O11216">
        <v>0</v>
      </c>
      <c r="P11216">
        <v>2</v>
      </c>
      <c r="Q11216">
        <v>28</v>
      </c>
      <c r="R11216">
        <v>0</v>
      </c>
      <c r="S11216">
        <v>0</v>
      </c>
      <c r="T11216">
        <v>1.3016669999999999</v>
      </c>
      <c r="U11216">
        <v>18.223333</v>
      </c>
    </row>
    <row r="11217" spans="1:21" x14ac:dyDescent="0.25">
      <c r="A11217" t="s">
        <v>41901</v>
      </c>
      <c r="B11217">
        <v>1</v>
      </c>
      <c r="C11217" t="s">
        <v>79</v>
      </c>
      <c r="D11217" t="s">
        <v>118</v>
      </c>
      <c r="E11217" t="s">
        <v>41902</v>
      </c>
      <c r="F11217" t="s">
        <v>140</v>
      </c>
      <c r="G11217" t="s">
        <v>72</v>
      </c>
      <c r="H11217" t="s">
        <v>129</v>
      </c>
      <c r="I11217" t="s">
        <v>22</v>
      </c>
      <c r="J11217" t="s">
        <v>141</v>
      </c>
      <c r="K11217" t="s">
        <v>41903</v>
      </c>
      <c r="L11217" t="s">
        <v>41904</v>
      </c>
      <c r="M11217">
        <v>1.0436111109999999</v>
      </c>
      <c r="N11217">
        <v>0</v>
      </c>
      <c r="O11217">
        <v>0</v>
      </c>
      <c r="P11217">
        <v>5</v>
      </c>
      <c r="Q11217">
        <v>183</v>
      </c>
      <c r="R11217">
        <v>0</v>
      </c>
      <c r="S11217">
        <v>0</v>
      </c>
      <c r="T11217">
        <v>5.2180559999999998</v>
      </c>
      <c r="U11217">
        <v>190.98083299999999</v>
      </c>
    </row>
    <row r="11218" spans="1:21" x14ac:dyDescent="0.25">
      <c r="A11218" t="s">
        <v>41905</v>
      </c>
      <c r="B11218">
        <v>1</v>
      </c>
      <c r="C11218" t="s">
        <v>79</v>
      </c>
      <c r="D11218" t="s">
        <v>118</v>
      </c>
      <c r="E11218" t="s">
        <v>4954</v>
      </c>
      <c r="F11218" t="s">
        <v>140</v>
      </c>
      <c r="G11218" t="s">
        <v>72</v>
      </c>
      <c r="H11218" t="s">
        <v>129</v>
      </c>
      <c r="I11218" t="s">
        <v>22</v>
      </c>
      <c r="J11218" t="s">
        <v>141</v>
      </c>
      <c r="K11218" t="s">
        <v>41906</v>
      </c>
      <c r="L11218" t="s">
        <v>41907</v>
      </c>
      <c r="M11218">
        <v>0.98583333299999998</v>
      </c>
      <c r="N11218">
        <v>0</v>
      </c>
      <c r="O11218">
        <v>0</v>
      </c>
      <c r="P11218">
        <v>55</v>
      </c>
      <c r="Q11218">
        <v>1063</v>
      </c>
      <c r="R11218">
        <v>0</v>
      </c>
      <c r="S11218">
        <v>0</v>
      </c>
      <c r="T11218">
        <v>54.220832999999999</v>
      </c>
      <c r="U11218">
        <v>1047.9408330000001</v>
      </c>
    </row>
    <row r="11219" spans="1:21" x14ac:dyDescent="0.25">
      <c r="A11219" t="s">
        <v>41908</v>
      </c>
      <c r="B11219">
        <v>1</v>
      </c>
      <c r="C11219" t="s">
        <v>79</v>
      </c>
      <c r="D11219" t="s">
        <v>118</v>
      </c>
      <c r="E11219" t="s">
        <v>4981</v>
      </c>
      <c r="F11219" t="s">
        <v>5012</v>
      </c>
      <c r="G11219" t="s">
        <v>72</v>
      </c>
      <c r="H11219" t="s">
        <v>129</v>
      </c>
      <c r="I11219" t="s">
        <v>22</v>
      </c>
      <c r="J11219" t="s">
        <v>141</v>
      </c>
      <c r="K11219" t="s">
        <v>41909</v>
      </c>
      <c r="L11219" t="s">
        <v>41910</v>
      </c>
      <c r="M11219">
        <v>1.310277777</v>
      </c>
      <c r="N11219">
        <v>0</v>
      </c>
      <c r="O11219">
        <v>0</v>
      </c>
      <c r="P11219">
        <v>4</v>
      </c>
      <c r="Q11219">
        <v>193</v>
      </c>
      <c r="R11219">
        <v>0</v>
      </c>
      <c r="S11219">
        <v>0</v>
      </c>
      <c r="T11219">
        <v>5.2411110000000001</v>
      </c>
      <c r="U11219">
        <v>252.883611</v>
      </c>
    </row>
    <row r="11220" spans="1:21" x14ac:dyDescent="0.25">
      <c r="A11220" t="s">
        <v>41911</v>
      </c>
      <c r="B11220">
        <v>1</v>
      </c>
      <c r="C11220" t="s">
        <v>78</v>
      </c>
      <c r="D11220" t="s">
        <v>90</v>
      </c>
      <c r="E11220" t="s">
        <v>41912</v>
      </c>
      <c r="F11220" t="s">
        <v>5012</v>
      </c>
      <c r="G11220" t="s">
        <v>72</v>
      </c>
      <c r="H11220" t="s">
        <v>129</v>
      </c>
      <c r="I11220" t="s">
        <v>22</v>
      </c>
      <c r="J11220" t="s">
        <v>141</v>
      </c>
      <c r="K11220" t="s">
        <v>41913</v>
      </c>
      <c r="L11220" t="s">
        <v>41914</v>
      </c>
      <c r="M11220">
        <v>2.4827777769999999</v>
      </c>
      <c r="N11220">
        <v>1</v>
      </c>
      <c r="O11220">
        <v>0</v>
      </c>
      <c r="P11220">
        <v>0</v>
      </c>
      <c r="Q11220">
        <v>0</v>
      </c>
      <c r="R11220">
        <v>2.4827780000000002</v>
      </c>
      <c r="S11220">
        <v>0</v>
      </c>
      <c r="T11220">
        <v>0</v>
      </c>
      <c r="U11220">
        <v>0</v>
      </c>
    </row>
    <row r="11221" spans="1:21" x14ac:dyDescent="0.25">
      <c r="A11221" t="s">
        <v>41915</v>
      </c>
      <c r="B11221">
        <v>1</v>
      </c>
      <c r="C11221" t="s">
        <v>78</v>
      </c>
      <c r="D11221" t="s">
        <v>102</v>
      </c>
      <c r="E11221" t="s">
        <v>41916</v>
      </c>
      <c r="F11221" t="s">
        <v>5070</v>
      </c>
      <c r="G11221" t="s">
        <v>71</v>
      </c>
      <c r="H11221" t="s">
        <v>129</v>
      </c>
      <c r="I11221" t="s">
        <v>22</v>
      </c>
      <c r="J11221" t="s">
        <v>141</v>
      </c>
      <c r="K11221" t="s">
        <v>41917</v>
      </c>
      <c r="L11221" t="s">
        <v>41918</v>
      </c>
      <c r="M11221">
        <v>0.92333333299999998</v>
      </c>
      <c r="N11221">
        <v>0</v>
      </c>
      <c r="O11221">
        <v>2</v>
      </c>
      <c r="P11221">
        <v>0</v>
      </c>
      <c r="Q11221">
        <v>0</v>
      </c>
      <c r="R11221">
        <v>0</v>
      </c>
      <c r="S11221">
        <v>1.8466670000000001</v>
      </c>
      <c r="T11221">
        <v>0</v>
      </c>
      <c r="U11221">
        <v>0</v>
      </c>
    </row>
    <row r="11222" spans="1:21" x14ac:dyDescent="0.25">
      <c r="A11222" t="s">
        <v>41919</v>
      </c>
      <c r="B11222">
        <v>1</v>
      </c>
      <c r="C11222" t="s">
        <v>78</v>
      </c>
      <c r="D11222" t="s">
        <v>91</v>
      </c>
      <c r="E11222" t="s">
        <v>41920</v>
      </c>
      <c r="F11222" t="s">
        <v>4991</v>
      </c>
      <c r="G11222" t="s">
        <v>71</v>
      </c>
      <c r="H11222" t="s">
        <v>129</v>
      </c>
      <c r="I11222" t="s">
        <v>22</v>
      </c>
      <c r="J11222" t="s">
        <v>141</v>
      </c>
      <c r="K11222" t="s">
        <v>41921</v>
      </c>
      <c r="L11222" t="s">
        <v>41922</v>
      </c>
      <c r="M11222">
        <v>5.7580555550000003</v>
      </c>
      <c r="N11222">
        <v>0</v>
      </c>
      <c r="O11222">
        <v>0</v>
      </c>
      <c r="P11222">
        <v>0</v>
      </c>
      <c r="Q11222">
        <v>1</v>
      </c>
      <c r="R11222">
        <v>0</v>
      </c>
      <c r="S11222">
        <v>0</v>
      </c>
      <c r="T11222">
        <v>0</v>
      </c>
      <c r="U11222">
        <v>5.7580559999999998</v>
      </c>
    </row>
    <row r="11223" spans="1:21" x14ac:dyDescent="0.25">
      <c r="A11223" t="s">
        <v>41923</v>
      </c>
      <c r="B11223">
        <v>1</v>
      </c>
      <c r="C11223" t="s">
        <v>78</v>
      </c>
      <c r="D11223" t="s">
        <v>91</v>
      </c>
      <c r="E11223" t="s">
        <v>41924</v>
      </c>
      <c r="F11223" t="s">
        <v>7706</v>
      </c>
      <c r="G11223" t="s">
        <v>71</v>
      </c>
      <c r="H11223" t="s">
        <v>129</v>
      </c>
      <c r="I11223" t="s">
        <v>22</v>
      </c>
      <c r="J11223" t="s">
        <v>141</v>
      </c>
      <c r="K11223" t="s">
        <v>41925</v>
      </c>
      <c r="L11223" t="s">
        <v>41926</v>
      </c>
      <c r="M11223">
        <v>2.6377777770000002</v>
      </c>
      <c r="N11223">
        <v>0</v>
      </c>
      <c r="O11223">
        <v>0</v>
      </c>
      <c r="P11223">
        <v>0</v>
      </c>
      <c r="Q11223">
        <v>41</v>
      </c>
      <c r="R11223">
        <v>0</v>
      </c>
      <c r="S11223">
        <v>0</v>
      </c>
      <c r="T11223">
        <v>0</v>
      </c>
      <c r="U11223">
        <v>108.148889</v>
      </c>
    </row>
    <row r="11224" spans="1:21" x14ac:dyDescent="0.25">
      <c r="A11224" t="s">
        <v>41927</v>
      </c>
      <c r="B11224">
        <v>1</v>
      </c>
      <c r="C11224" t="s">
        <v>78</v>
      </c>
      <c r="D11224" t="s">
        <v>105</v>
      </c>
      <c r="E11224" t="s">
        <v>41928</v>
      </c>
      <c r="F11224" t="s">
        <v>140</v>
      </c>
      <c r="G11224" t="s">
        <v>72</v>
      </c>
      <c r="H11224" t="s">
        <v>129</v>
      </c>
      <c r="I11224" t="s">
        <v>22</v>
      </c>
      <c r="J11224" t="s">
        <v>141</v>
      </c>
      <c r="K11224" t="s">
        <v>41929</v>
      </c>
      <c r="L11224" t="s">
        <v>41930</v>
      </c>
      <c r="M11224">
        <v>0.65</v>
      </c>
      <c r="N11224">
        <v>0</v>
      </c>
      <c r="O11224">
        <v>0</v>
      </c>
      <c r="P11224">
        <v>61</v>
      </c>
      <c r="Q11224">
        <v>1346</v>
      </c>
      <c r="R11224">
        <v>0</v>
      </c>
      <c r="S11224">
        <v>0</v>
      </c>
      <c r="T11224">
        <v>39.65</v>
      </c>
      <c r="U11224">
        <v>874.9</v>
      </c>
    </row>
    <row r="11225" spans="1:21" x14ac:dyDescent="0.25">
      <c r="A11225" t="s">
        <v>41931</v>
      </c>
      <c r="B11225">
        <v>1</v>
      </c>
      <c r="C11225" t="s">
        <v>78</v>
      </c>
      <c r="D11225" t="s">
        <v>105</v>
      </c>
      <c r="E11225" t="s">
        <v>41932</v>
      </c>
      <c r="F11225" t="s">
        <v>5417</v>
      </c>
      <c r="G11225" t="s">
        <v>71</v>
      </c>
      <c r="H11225" t="s">
        <v>129</v>
      </c>
      <c r="I11225" t="s">
        <v>22</v>
      </c>
      <c r="J11225" t="s">
        <v>141</v>
      </c>
      <c r="K11225" t="s">
        <v>41933</v>
      </c>
      <c r="L11225" t="s">
        <v>41934</v>
      </c>
      <c r="M11225">
        <v>2.6519444440000002</v>
      </c>
      <c r="N11225">
        <v>0</v>
      </c>
      <c r="O11225">
        <v>0</v>
      </c>
      <c r="P11225">
        <v>0</v>
      </c>
      <c r="Q11225">
        <v>1</v>
      </c>
      <c r="R11225">
        <v>0</v>
      </c>
      <c r="S11225">
        <v>0</v>
      </c>
      <c r="T11225">
        <v>0</v>
      </c>
      <c r="U11225">
        <v>2.6519439999999999</v>
      </c>
    </row>
    <row r="11226" spans="1:21" x14ac:dyDescent="0.25">
      <c r="A11226" t="s">
        <v>41935</v>
      </c>
      <c r="B11226">
        <v>1</v>
      </c>
      <c r="C11226" t="s">
        <v>79</v>
      </c>
      <c r="D11226" t="s">
        <v>118</v>
      </c>
      <c r="E11226" t="s">
        <v>41936</v>
      </c>
      <c r="F11226" t="s">
        <v>5012</v>
      </c>
      <c r="G11226" t="s">
        <v>72</v>
      </c>
      <c r="H11226" t="s">
        <v>129</v>
      </c>
      <c r="I11226" t="s">
        <v>22</v>
      </c>
      <c r="J11226" t="s">
        <v>141</v>
      </c>
      <c r="K11226" t="s">
        <v>41937</v>
      </c>
      <c r="L11226" t="s">
        <v>41938</v>
      </c>
      <c r="M11226">
        <v>2.0338888879999999</v>
      </c>
      <c r="N11226">
        <v>0</v>
      </c>
      <c r="O11226">
        <v>0</v>
      </c>
      <c r="P11226">
        <v>2</v>
      </c>
      <c r="Q11226">
        <v>56</v>
      </c>
      <c r="R11226">
        <v>0</v>
      </c>
      <c r="S11226">
        <v>0</v>
      </c>
      <c r="T11226">
        <v>4.0677779999999997</v>
      </c>
      <c r="U11226">
        <v>113.897778</v>
      </c>
    </row>
    <row r="11227" spans="1:21" x14ac:dyDescent="0.25">
      <c r="A11227" t="s">
        <v>41939</v>
      </c>
      <c r="B11227">
        <v>1</v>
      </c>
      <c r="C11227" t="s">
        <v>78</v>
      </c>
      <c r="D11227" t="s">
        <v>107</v>
      </c>
      <c r="E11227" t="s">
        <v>41940</v>
      </c>
      <c r="F11227" t="s">
        <v>4996</v>
      </c>
      <c r="G11227" t="s">
        <v>71</v>
      </c>
      <c r="H11227" t="s">
        <v>129</v>
      </c>
      <c r="I11227" t="s">
        <v>22</v>
      </c>
      <c r="J11227" t="s">
        <v>141</v>
      </c>
      <c r="K11227" t="s">
        <v>41941</v>
      </c>
      <c r="L11227" t="s">
        <v>41942</v>
      </c>
      <c r="M11227">
        <v>1.5877777769999999</v>
      </c>
      <c r="N11227">
        <v>0</v>
      </c>
      <c r="O11227">
        <v>0</v>
      </c>
      <c r="P11227">
        <v>0</v>
      </c>
      <c r="Q11227">
        <v>32</v>
      </c>
      <c r="R11227">
        <v>0</v>
      </c>
      <c r="S11227">
        <v>0</v>
      </c>
      <c r="T11227">
        <v>0</v>
      </c>
      <c r="U11227">
        <v>50.808889000000001</v>
      </c>
    </row>
    <row r="11228" spans="1:21" x14ac:dyDescent="0.25">
      <c r="A11228" t="s">
        <v>41943</v>
      </c>
      <c r="B11228">
        <v>1</v>
      </c>
      <c r="C11228" t="s">
        <v>78</v>
      </c>
      <c r="D11228" t="s">
        <v>107</v>
      </c>
      <c r="E11228" t="s">
        <v>41944</v>
      </c>
      <c r="F11228" t="s">
        <v>4991</v>
      </c>
      <c r="G11228" t="s">
        <v>71</v>
      </c>
      <c r="H11228" t="s">
        <v>129</v>
      </c>
      <c r="I11228" t="s">
        <v>22</v>
      </c>
      <c r="J11228" t="s">
        <v>141</v>
      </c>
      <c r="K11228" t="s">
        <v>41945</v>
      </c>
      <c r="L11228" t="s">
        <v>41946</v>
      </c>
      <c r="M11228">
        <v>4.534444444</v>
      </c>
      <c r="N11228">
        <v>0</v>
      </c>
      <c r="O11228">
        <v>0</v>
      </c>
      <c r="P11228">
        <v>0</v>
      </c>
      <c r="Q11228">
        <v>1</v>
      </c>
      <c r="R11228">
        <v>0</v>
      </c>
      <c r="S11228">
        <v>0</v>
      </c>
      <c r="T11228">
        <v>0</v>
      </c>
      <c r="U11228">
        <v>4.5344439999999997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5" t="s">
        <v>37</v>
      </c>
      <c r="B1" s="56"/>
      <c r="C1" s="56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7" t="s">
        <v>39</v>
      </c>
      <c r="C2" s="57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58" t="s">
        <v>41</v>
      </c>
      <c r="C3" s="58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7">
        <v>4</v>
      </c>
      <c r="C4" s="57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59"/>
      <c r="C5" s="60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59"/>
      <c r="C6" s="60"/>
      <c r="D6" s="8"/>
      <c r="E6" s="10" t="s">
        <v>45</v>
      </c>
      <c r="F6" s="61" t="s">
        <v>46</v>
      </c>
      <c r="G6" s="61"/>
      <c r="H6" s="61"/>
      <c r="I6" s="61"/>
    </row>
    <row r="7" spans="1:9" x14ac:dyDescent="0.25">
      <c r="A7" s="11" t="s">
        <v>47</v>
      </c>
      <c r="B7" s="62"/>
      <c r="C7" s="63"/>
      <c r="D7" s="8"/>
      <c r="E7" s="10" t="s">
        <v>48</v>
      </c>
      <c r="F7" s="61" t="s">
        <v>49</v>
      </c>
      <c r="G7" s="61"/>
      <c r="H7" s="61"/>
      <c r="I7" s="61"/>
    </row>
    <row r="8" spans="1:9" x14ac:dyDescent="0.25">
      <c r="A8" s="7" t="s">
        <v>50</v>
      </c>
      <c r="B8" s="54"/>
      <c r="C8" s="54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4"/>
      <c r="C9" s="64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4" t="s">
        <v>78</v>
      </c>
      <c r="C10" s="54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4" t="s">
        <v>85</v>
      </c>
      <c r="C11" s="54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7" t="s">
        <v>54</v>
      </c>
      <c r="B13" s="68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73.983454347826083</v>
      </c>
      <c r="D17" s="23">
        <f t="shared" si="1"/>
        <v>24.784087090451496</v>
      </c>
      <c r="E17" s="23">
        <f t="shared" si="2"/>
        <v>24.913199642870726</v>
      </c>
      <c r="F17" s="23">
        <f t="shared" si="3"/>
        <v>14.063611</v>
      </c>
      <c r="G17" s="23">
        <f t="shared" si="4"/>
        <v>7.1854742439024388</v>
      </c>
      <c r="H17" s="23">
        <f t="shared" si="5"/>
        <v>7.7968641777777776</v>
      </c>
      <c r="I17" s="23">
        <f t="shared" si="6"/>
        <v>24.69627682056289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1.3000263777455765</v>
      </c>
      <c r="E21" s="23">
        <f t="shared" si="2"/>
        <v>1.2966147541170654</v>
      </c>
      <c r="F21" s="23">
        <f t="shared" si="3"/>
        <v>0</v>
      </c>
      <c r="G21" s="23">
        <f t="shared" si="4"/>
        <v>0.22422760975609757</v>
      </c>
      <c r="H21" s="23">
        <f t="shared" si="5"/>
        <v>0.20429626666666667</v>
      </c>
      <c r="I21" s="23">
        <f t="shared" si="6"/>
        <v>1.2827713231069637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5" t="s">
        <v>60</v>
      </c>
      <c r="B25" s="66"/>
      <c r="C25" s="23">
        <f t="shared" ref="C25:I25" si="7">SUM(C15:C24)</f>
        <v>73.983454347826083</v>
      </c>
      <c r="D25" s="23">
        <f t="shared" si="7"/>
        <v>26.084113468197074</v>
      </c>
      <c r="E25" s="23">
        <f t="shared" si="7"/>
        <v>26.209814396987792</v>
      </c>
      <c r="F25" s="23">
        <f t="shared" si="7"/>
        <v>14.063611</v>
      </c>
      <c r="G25" s="23">
        <f t="shared" si="7"/>
        <v>7.409701853658536</v>
      </c>
      <c r="H25" s="23">
        <f t="shared" si="7"/>
        <v>8.0011604444444444</v>
      </c>
      <c r="I25" s="23">
        <f t="shared" si="7"/>
        <v>25.979048143669853</v>
      </c>
    </row>
    <row r="26" spans="1:9" ht="15.75" thickBot="1" x14ac:dyDescent="0.3">
      <c r="A26" s="67" t="s">
        <v>61</v>
      </c>
      <c r="B26" s="68"/>
      <c r="C26" s="72" t="s">
        <v>27</v>
      </c>
      <c r="D26" s="72"/>
      <c r="E26" s="72"/>
      <c r="F26" s="72" t="s">
        <v>28</v>
      </c>
      <c r="G26" s="72"/>
      <c r="H26" s="72"/>
      <c r="I26" s="73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73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0.61787434782608697</v>
      </c>
      <c r="D29" s="23">
        <f>(SUMIFS(AGİİ2,KAYNAK,A29,SEBEP,B29,SÜRE,"Uzun",BİLDİRİM,"Bildirimli",İL,$B$10,İLÇE,$B$11)/VLOOKUP($B$11,ABONE,4,FALSE))*60</f>
        <v>0.14306487721171446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0.14431090670520669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0.14248199132573552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8.9800721739130438</v>
      </c>
      <c r="D31" s="23">
        <f>(SUMIFS(AGİİ2,KAYNAK,A31,SEBEP,B31,SÜRE,"Uzun",BİLDİRİM,"Bildirimli",İL,$B$10,İLÇE,$B$11)/VLOOKUP($B$11,ABONE,4,FALSE))*60</f>
        <v>4.0355954011592434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4.0485710561746471</v>
      </c>
      <c r="F31" s="23">
        <f>(SUMIFS(OGİD2,KAYNAK,A31,SEBEP,B31,SÜRE,"Uzun",BİLDİRİM,"Bildirimli",İL,$B$10,İLÇE,$B$11)/VLOOKUP($B$11,ABONE,6,FALSE))*60</f>
        <v>3.407222</v>
      </c>
      <c r="G31" s="23">
        <f>(SUMIFS(AGİD2,KAYNAK,A31,SEBEP,B31,SÜRE,"Uzun",BİLDİRİM,"Bildirimli",İL,$B$10,İLÇE,$B$11)/VLOOKUP($B$11,ABONE,7,FALSE))*60</f>
        <v>61.828617853658542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56.635604888888892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4.715029587503051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5" t="s">
        <v>60</v>
      </c>
      <c r="B33" s="66"/>
      <c r="C33" s="23">
        <f>SUM(C28:C32)</f>
        <v>9.5979465217391304</v>
      </c>
      <c r="D33" s="23">
        <f t="shared" ref="D33:I33" si="8">SUM(D28:D32)</f>
        <v>4.1786602783709581</v>
      </c>
      <c r="E33" s="23">
        <f t="shared" si="8"/>
        <v>4.1928819628798539</v>
      </c>
      <c r="F33" s="23">
        <f t="shared" si="8"/>
        <v>3.407222</v>
      </c>
      <c r="G33" s="23">
        <f t="shared" si="8"/>
        <v>61.828617853658542</v>
      </c>
      <c r="H33" s="23">
        <f t="shared" si="8"/>
        <v>56.635604888888892</v>
      </c>
      <c r="I33" s="23">
        <f t="shared" si="8"/>
        <v>4.8575115788287864</v>
      </c>
    </row>
    <row r="34" spans="1:9" ht="15.75" thickBot="1" x14ac:dyDescent="0.3">
      <c r="A34" s="67" t="s">
        <v>62</v>
      </c>
      <c r="B34" s="68"/>
      <c r="C34" s="74" t="s">
        <v>27</v>
      </c>
      <c r="D34" s="75"/>
      <c r="E34" s="76"/>
      <c r="F34" s="72" t="s">
        <v>28</v>
      </c>
      <c r="G34" s="72"/>
      <c r="H34" s="72"/>
      <c r="I34" s="73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73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1.7753623188405796</v>
      </c>
      <c r="D38" s="23">
        <f t="shared" si="10"/>
        <v>0.49860814521049418</v>
      </c>
      <c r="E38" s="23">
        <f t="shared" si="11"/>
        <v>0.50195869623093603</v>
      </c>
      <c r="F38" s="23">
        <f t="shared" si="12"/>
        <v>0.36666666666666664</v>
      </c>
      <c r="G38" s="23">
        <f t="shared" si="13"/>
        <v>0.16097560975609757</v>
      </c>
      <c r="H38" s="23">
        <f t="shared" si="14"/>
        <v>0.17925925925925926</v>
      </c>
      <c r="I38" s="23">
        <f t="shared" si="15"/>
        <v>0.49786898481064945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0</v>
      </c>
      <c r="D42" s="23">
        <f t="shared" si="10"/>
        <v>1.3594417327638804E-2</v>
      </c>
      <c r="E42" s="23">
        <f t="shared" si="11"/>
        <v>1.3558741870459818E-2</v>
      </c>
      <c r="F42" s="23">
        <f t="shared" si="12"/>
        <v>0</v>
      </c>
      <c r="G42" s="23">
        <f t="shared" si="13"/>
        <v>1.6260162601626016E-3</v>
      </c>
      <c r="H42" s="23">
        <f t="shared" si="14"/>
        <v>1.4814814814814814E-3</v>
      </c>
      <c r="I42" s="23">
        <f t="shared" si="15"/>
        <v>1.3405681455473986E-2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5" t="s">
        <v>60</v>
      </c>
      <c r="B46" s="66"/>
      <c r="C46" s="23">
        <f>SUM(C36:C45)</f>
        <v>1.7753623188405796</v>
      </c>
      <c r="D46" s="23">
        <f t="shared" ref="D46:I46" si="16">SUM(D36:D45)</f>
        <v>0.51220256253813301</v>
      </c>
      <c r="E46" s="23">
        <f t="shared" si="16"/>
        <v>0.51551743810139583</v>
      </c>
      <c r="F46" s="23">
        <f t="shared" si="16"/>
        <v>0.36666666666666664</v>
      </c>
      <c r="G46" s="23">
        <f t="shared" si="16"/>
        <v>0.16260162601626016</v>
      </c>
      <c r="H46" s="23">
        <f t="shared" si="16"/>
        <v>0.18074074074074073</v>
      </c>
      <c r="I46" s="23">
        <f t="shared" si="16"/>
        <v>0.51127466626612339</v>
      </c>
    </row>
    <row r="47" spans="1:9" ht="15.75" thickBot="1" x14ac:dyDescent="0.3">
      <c r="A47" s="67" t="s">
        <v>63</v>
      </c>
      <c r="B47" s="68"/>
      <c r="C47" s="72" t="s">
        <v>27</v>
      </c>
      <c r="D47" s="72"/>
      <c r="E47" s="72"/>
      <c r="F47" s="72" t="s">
        <v>28</v>
      </c>
      <c r="G47" s="72"/>
      <c r="H47" s="72"/>
      <c r="I47" s="73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73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7.246376811594203E-3</v>
      </c>
      <c r="D50" s="23">
        <f>(SUMIFS(AGİİ1,KAYNAK,A50,SEBEP,B50,SÜRE,"Uzun",BİLDİRİM,"Bildirimli",İL,$B$10,İLÇE,$B$11)/VLOOKUP($B$11,ABONE,4,FALSE))</f>
        <v>1.6778523489932886E-3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1.6924656752747879E-3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1.67101631587841E-3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2.1739130434782608E-2</v>
      </c>
      <c r="D52" s="23">
        <f>(SUMIFS(AGİİ1,KAYNAK,A52,SEBEP,B52,SÜRE,"Uzun",BİLDİRİM,"Bildirimli",İL,$B$10,İLÇE,$B$11)/VLOOKUP($B$11,ABONE,4,FALSE))</f>
        <v>1.5958663819402075E-2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1.5973833339672155E-2</v>
      </c>
      <c r="F52" s="23">
        <f>(SUMIFS(OGİD1,KAYNAK,A52,SEBEP,B52,SÜRE,"Uzun",BİLDİRİM,"Bildirimli",İL,$B$10,İLÇE,$B$11)/VLOOKUP($B$11,ABONE,6,FALSE))</f>
        <v>1.6666666666666666E-2</v>
      </c>
      <c r="G52" s="23">
        <f>(SUMIFS(AGİD1,KAYNAK,A52,SEBEP,B52,SÜRE,"Uzun",BİLDİRİM,"Bildirimli",İL,$B$10,İLÇE,$B$11)/VLOOKUP($B$11,ABONE,7,FALSE))</f>
        <v>0.30243902439024389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0.27703703703703703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1.9282401757383452E-2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5" t="s">
        <v>60</v>
      </c>
      <c r="B54" s="66"/>
      <c r="C54" s="23">
        <f>SUM(C49:C53)</f>
        <v>2.8985507246376812E-2</v>
      </c>
      <c r="D54" s="23">
        <f t="shared" ref="D54:I54" si="17">SUM(D49:D53)</f>
        <v>1.7636516168395365E-2</v>
      </c>
      <c r="E54" s="23">
        <f t="shared" si="17"/>
        <v>1.7666299014946943E-2</v>
      </c>
      <c r="F54" s="23">
        <f t="shared" si="17"/>
        <v>1.6666666666666666E-2</v>
      </c>
      <c r="G54" s="23">
        <f t="shared" si="17"/>
        <v>0.30243902439024389</v>
      </c>
      <c r="H54" s="23">
        <f t="shared" si="17"/>
        <v>0.27703703703703703</v>
      </c>
      <c r="I54" s="23">
        <f t="shared" si="17"/>
        <v>2.0953418073261863E-2</v>
      </c>
    </row>
    <row r="55" spans="1:9" ht="15.75" thickBot="1" x14ac:dyDescent="0.3">
      <c r="A55" s="67" t="s">
        <v>64</v>
      </c>
      <c r="B55" s="68"/>
      <c r="C55" s="72" t="s">
        <v>27</v>
      </c>
      <c r="D55" s="72"/>
      <c r="E55" s="72"/>
      <c r="F55" s="72" t="s">
        <v>28</v>
      </c>
      <c r="G55" s="72"/>
      <c r="H55" s="72"/>
      <c r="I55" s="73" t="s">
        <v>55</v>
      </c>
    </row>
    <row r="56" spans="1:9" x14ac:dyDescent="0.25">
      <c r="A56" s="77" t="s">
        <v>56</v>
      </c>
      <c r="B56" s="78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73"/>
    </row>
    <row r="57" spans="1:9" x14ac:dyDescent="0.25">
      <c r="A57" s="77" t="s">
        <v>76</v>
      </c>
      <c r="B57" s="78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7" t="s">
        <v>72</v>
      </c>
      <c r="B58" s="78"/>
      <c r="C58" s="23">
        <f>(SUMIFS(OGİİ1,KAYNAK,A58,SÜRE,"Kısa",İL,$B$10,İLÇE,$B$11)/VLOOKUP($B$11,ABONE,3,FALSE))</f>
        <v>4.3478260869565216E-2</v>
      </c>
      <c r="D58" s="23">
        <f>(SUMIFS(AGİİ1,KAYNAK,A58,SÜRE,"Kısa",İL,$B$10,İLÇE,$B$11)/VLOOKUP($B$11,ABONE,4,FALSE))</f>
        <v>1.8875838926174498E-3</v>
      </c>
      <c r="E58" s="23">
        <f>((SUMIFS(OGİİ1,KAYNAK,A58,SÜRE,"Kısa",İL,$B$10,İLÇE,$B$11)+SUMIFS(AGİİ1,KAYNAK,A58,SÜRE,"Kısa",İL,$B$10,İLÇE,$B$11))/VLOOKUP($B$11,ABONE,5,FALSE))</f>
        <v>1.9967291674590193E-3</v>
      </c>
      <c r="F58" s="23">
        <f>(SUMIFS(OGİD1,KAYNAK,A58,SÜRE,"Kısa",İL,$B$10,İLÇE,$B$11)/VLOOKUP($B$11,ABONE,6,FALSE))</f>
        <v>0.05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4.4444444444444444E-3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2.0277501361221158E-3</v>
      </c>
    </row>
    <row r="59" spans="1:9" ht="15.75" thickBot="1" x14ac:dyDescent="0.3">
      <c r="A59" s="65" t="s">
        <v>60</v>
      </c>
      <c r="B59" s="66"/>
      <c r="C59" s="23">
        <f>SUM(C57:C58)</f>
        <v>4.3478260869565216E-2</v>
      </c>
      <c r="D59" s="23">
        <f t="shared" ref="D59:I59" si="18">SUM(D57:D58)</f>
        <v>1.8875838926174498E-3</v>
      </c>
      <c r="E59" s="23">
        <f t="shared" si="18"/>
        <v>1.9967291674590193E-3</v>
      </c>
      <c r="F59" s="23">
        <f t="shared" si="18"/>
        <v>0.05</v>
      </c>
      <c r="G59" s="23">
        <f t="shared" si="18"/>
        <v>0</v>
      </c>
      <c r="H59" s="23">
        <f t="shared" si="18"/>
        <v>4.4444444444444444E-3</v>
      </c>
      <c r="I59" s="23">
        <f t="shared" si="18"/>
        <v>2.0277501361221158E-3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1" t="s">
        <v>27</v>
      </c>
      <c r="D61" s="81"/>
      <c r="E61" s="81"/>
      <c r="F61" s="81" t="s">
        <v>28</v>
      </c>
      <c r="G61" s="81"/>
      <c r="H61" s="81"/>
      <c r="I61" s="82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3"/>
    </row>
    <row r="63" spans="1:9" x14ac:dyDescent="0.25">
      <c r="A63" s="28"/>
      <c r="B63" s="33" t="s">
        <v>65</v>
      </c>
      <c r="C63" s="34">
        <f>VLOOKUP($B$11,ABONE,3,FALSE)</f>
        <v>138</v>
      </c>
      <c r="D63" s="34">
        <f>VLOOKUP($B$11,ABONE,4,FALSE)</f>
        <v>52448</v>
      </c>
      <c r="E63" s="34">
        <f>VLOOKUP($B$11,ABONE,5,FALSE)</f>
        <v>52586</v>
      </c>
      <c r="F63" s="34">
        <f>VLOOKUP($B$11,ABONE,6,FALSE)</f>
        <v>60</v>
      </c>
      <c r="G63" s="34">
        <f>VLOOKUP($B$11,ABONE,7,FALSE)</f>
        <v>615</v>
      </c>
      <c r="H63" s="34">
        <f>VLOOKUP($B$11,ABONE,8,FALSE)</f>
        <v>675</v>
      </c>
      <c r="I63" s="34">
        <f>VLOOKUP($B$11,ABONE,9,FALSE)</f>
        <v>53261</v>
      </c>
    </row>
    <row r="64" spans="1:9" x14ac:dyDescent="0.25">
      <c r="A64" s="28"/>
      <c r="B64" s="79" t="s">
        <v>66</v>
      </c>
      <c r="C64" s="79"/>
      <c r="D64" s="79"/>
      <c r="E64" s="79"/>
      <c r="F64" s="79"/>
      <c r="G64" s="79"/>
      <c r="H64" s="79"/>
      <c r="I64" s="79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0" t="s">
        <v>70</v>
      </c>
      <c r="C69" s="80"/>
      <c r="D69" s="80"/>
      <c r="E69" s="80"/>
      <c r="F69" s="80"/>
      <c r="G69" s="80"/>
      <c r="H69" s="80"/>
      <c r="I69" s="80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5" t="s">
        <v>37</v>
      </c>
      <c r="B1" s="56"/>
      <c r="C1" s="56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7" t="s">
        <v>39</v>
      </c>
      <c r="C2" s="57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58" t="s">
        <v>41</v>
      </c>
      <c r="C3" s="58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7">
        <v>4</v>
      </c>
      <c r="C4" s="57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59"/>
      <c r="C5" s="60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59"/>
      <c r="C6" s="60"/>
      <c r="D6" s="8"/>
      <c r="E6" s="10" t="s">
        <v>45</v>
      </c>
      <c r="F6" s="61" t="s">
        <v>46</v>
      </c>
      <c r="G6" s="61"/>
      <c r="H6" s="61"/>
      <c r="I6" s="61"/>
    </row>
    <row r="7" spans="1:9" x14ac:dyDescent="0.25">
      <c r="A7" s="11" t="s">
        <v>47</v>
      </c>
      <c r="B7" s="62"/>
      <c r="C7" s="63"/>
      <c r="D7" s="8"/>
      <c r="E7" s="10" t="s">
        <v>48</v>
      </c>
      <c r="F7" s="61" t="s">
        <v>49</v>
      </c>
      <c r="G7" s="61"/>
      <c r="H7" s="61"/>
      <c r="I7" s="61"/>
    </row>
    <row r="8" spans="1:9" x14ac:dyDescent="0.25">
      <c r="A8" s="7" t="s">
        <v>50</v>
      </c>
      <c r="B8" s="54"/>
      <c r="C8" s="54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4"/>
      <c r="C9" s="64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4" t="s">
        <v>78</v>
      </c>
      <c r="C10" s="54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4" t="s">
        <v>86</v>
      </c>
      <c r="C11" s="54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7" t="s">
        <v>54</v>
      </c>
      <c r="B13" s="68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0.63916700000000004</v>
      </c>
      <c r="D15" s="23">
        <f t="shared" ref="D15:D24" si="1">(SUMIFS(AGİİ2,KAYNAK,A15,SEBEP,B15,SÜRE,"Uzun",BİLDİRİM,"Bildirimsiz",İL,$B$10,İLÇE,$B$11)/VLOOKUP($B$11,ABONE,4,FALSE))*60</f>
        <v>6.5877428050115566E-2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6.6295531542482078E-2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6.5678424189877543E-2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101.60388900000001</v>
      </c>
      <c r="D17" s="23">
        <f t="shared" si="1"/>
        <v>8.3465176508940537</v>
      </c>
      <c r="E17" s="23">
        <f t="shared" si="2"/>
        <v>8.4145308061261712</v>
      </c>
      <c r="F17" s="23">
        <f t="shared" si="3"/>
        <v>8.8202378571428586</v>
      </c>
      <c r="G17" s="23">
        <f t="shared" si="4"/>
        <v>4.3624429530201344E-3</v>
      </c>
      <c r="H17" s="23">
        <f t="shared" si="5"/>
        <v>0.32369557567917207</v>
      </c>
      <c r="I17" s="23">
        <f t="shared" si="6"/>
        <v>8.3392178281131457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32.141389000000004</v>
      </c>
      <c r="D18" s="23">
        <f t="shared" si="1"/>
        <v>4.9160124449580342</v>
      </c>
      <c r="E18" s="23">
        <f t="shared" si="2"/>
        <v>4.9358680739030021</v>
      </c>
      <c r="F18" s="23">
        <f t="shared" si="3"/>
        <v>0</v>
      </c>
      <c r="G18" s="23">
        <f t="shared" si="4"/>
        <v>11.402237154362416</v>
      </c>
      <c r="H18" s="23">
        <f t="shared" si="5"/>
        <v>10.989219508408796</v>
      </c>
      <c r="I18" s="23">
        <f t="shared" si="6"/>
        <v>4.9922152754597011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1.074722</v>
      </c>
      <c r="D21" s="23">
        <f t="shared" si="1"/>
        <v>3.9843891636054001</v>
      </c>
      <c r="E21" s="23">
        <f t="shared" si="2"/>
        <v>3.9822671260483773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3.9451984689859469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0.29406418489234887</v>
      </c>
      <c r="E22" s="23">
        <f t="shared" si="2"/>
        <v>0.29384972213443539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0.29111444239731221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5" t="s">
        <v>60</v>
      </c>
      <c r="B25" s="66"/>
      <c r="C25" s="23">
        <f t="shared" ref="C25:I25" si="7">SUM(C15:C24)</f>
        <v>135.45916700000004</v>
      </c>
      <c r="D25" s="23">
        <f t="shared" si="7"/>
        <v>17.606860872399952</v>
      </c>
      <c r="E25" s="23">
        <f t="shared" si="7"/>
        <v>17.692811259754468</v>
      </c>
      <c r="F25" s="23">
        <f t="shared" si="7"/>
        <v>8.8202378571428586</v>
      </c>
      <c r="G25" s="23">
        <f t="shared" si="7"/>
        <v>11.406599597315436</v>
      </c>
      <c r="H25" s="23">
        <f t="shared" si="7"/>
        <v>11.312915084087969</v>
      </c>
      <c r="I25" s="23">
        <f t="shared" si="7"/>
        <v>17.633424439145983</v>
      </c>
    </row>
    <row r="26" spans="1:9" ht="15.75" thickBot="1" x14ac:dyDescent="0.3">
      <c r="A26" s="67" t="s">
        <v>61</v>
      </c>
      <c r="B26" s="68"/>
      <c r="C26" s="72" t="s">
        <v>27</v>
      </c>
      <c r="D26" s="72"/>
      <c r="E26" s="72"/>
      <c r="F26" s="72" t="s">
        <v>28</v>
      </c>
      <c r="G26" s="72"/>
      <c r="H26" s="72"/>
      <c r="I26" s="73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73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27.757500999999998</v>
      </c>
      <c r="D29" s="23">
        <f>(SUMIFS(AGİİ2,KAYNAK,A29,SEBEP,B29,SÜRE,"Uzun",BİLDİRİM,"Bildirimli",İL,$B$10,İLÇE,$B$11)/VLOOKUP($B$11,ABONE,4,FALSE))*60</f>
        <v>6.1412072711348982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6.1569721626352258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1.3151677046979866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1.2675290297542046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6.1114591206965061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11.562322999999999</v>
      </c>
      <c r="D31" s="23">
        <f>(SUMIFS(AGİİ2,KAYNAK,A31,SEBEP,B31,SÜRE,"Uzun",BİLDİRİM,"Bildirimli",İL,$B$10,İLÇE,$B$11)/VLOOKUP($B$11,ABONE,4,FALSE))*60</f>
        <v>4.0235510402627419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4.0290491114622586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3.9915449875365776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5" t="s">
        <v>60</v>
      </c>
      <c r="B33" s="66"/>
      <c r="C33" s="23">
        <f>SUM(C28:C32)</f>
        <v>39.319823999999997</v>
      </c>
      <c r="D33" s="23">
        <f t="shared" ref="D33:I33" si="8">SUM(D28:D32)</f>
        <v>10.164758311397641</v>
      </c>
      <c r="E33" s="23">
        <f t="shared" si="8"/>
        <v>10.186021274097484</v>
      </c>
      <c r="F33" s="23">
        <f t="shared" si="8"/>
        <v>0</v>
      </c>
      <c r="G33" s="23">
        <f t="shared" si="8"/>
        <v>1.3151677046979866</v>
      </c>
      <c r="H33" s="23">
        <f t="shared" si="8"/>
        <v>1.2675290297542046</v>
      </c>
      <c r="I33" s="23">
        <f t="shared" si="8"/>
        <v>10.103004108233083</v>
      </c>
    </row>
    <row r="34" spans="1:9" ht="15.75" thickBot="1" x14ac:dyDescent="0.3">
      <c r="A34" s="67" t="s">
        <v>62</v>
      </c>
      <c r="B34" s="68"/>
      <c r="C34" s="74" t="s">
        <v>27</v>
      </c>
      <c r="D34" s="75"/>
      <c r="E34" s="76"/>
      <c r="F34" s="72" t="s">
        <v>28</v>
      </c>
      <c r="G34" s="72"/>
      <c r="H34" s="72"/>
      <c r="I34" s="73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73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3.3333333333333333E-2</v>
      </c>
      <c r="D36" s="23">
        <f t="shared" ref="D36:D45" si="10">(SUMIFS(AGİİ1,KAYNAK,A36,SEBEP,B36,SÜRE,"Uzun",BİLDİRİM,"Bildirimsiz",İL,$B$10,İLÇE,$B$11)/VLOOKUP($B$11,ABONE,4,FALSE))</f>
        <v>3.4302396302153021E-3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3.4520481341922937E-3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3.4199149838035716E-3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2.5666666666666669</v>
      </c>
      <c r="D38" s="23">
        <f t="shared" si="10"/>
        <v>0.2549446539350444</v>
      </c>
      <c r="E38" s="23">
        <f t="shared" si="11"/>
        <v>0.25663060653944331</v>
      </c>
      <c r="F38" s="23">
        <f t="shared" si="12"/>
        <v>0.10714285714285714</v>
      </c>
      <c r="G38" s="23">
        <f t="shared" si="13"/>
        <v>1.3422818791946308E-3</v>
      </c>
      <c r="H38" s="23">
        <f t="shared" si="14"/>
        <v>5.1746442432082798E-3</v>
      </c>
      <c r="I38" s="23">
        <f t="shared" si="15"/>
        <v>0.25428994617246486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0.41666666666666669</v>
      </c>
      <c r="D39" s="23">
        <f t="shared" si="10"/>
        <v>6.7424887483274534E-2</v>
      </c>
      <c r="E39" s="23">
        <f t="shared" si="11"/>
        <v>6.7679591588671442E-2</v>
      </c>
      <c r="F39" s="23">
        <f t="shared" si="12"/>
        <v>0</v>
      </c>
      <c r="G39" s="23">
        <f t="shared" si="13"/>
        <v>0.12348993288590604</v>
      </c>
      <c r="H39" s="23">
        <f t="shared" si="14"/>
        <v>0.11901681759379043</v>
      </c>
      <c r="I39" s="23">
        <f t="shared" si="15"/>
        <v>6.8157460592704985E-2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1.6666666666666666E-2</v>
      </c>
      <c r="D42" s="23">
        <f t="shared" si="10"/>
        <v>2.382921785670843E-2</v>
      </c>
      <c r="E42" s="23">
        <f t="shared" si="11"/>
        <v>2.3823994165552448E-2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2.3602230169911972E-2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1.6299720228682643E-3</v>
      </c>
      <c r="E43" s="23">
        <f t="shared" si="11"/>
        <v>1.6287832745836878E-3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1.6136218585552063E-3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5" t="s">
        <v>60</v>
      </c>
      <c r="B46" s="66"/>
      <c r="C46" s="23">
        <f>SUM(C36:C45)</f>
        <v>3.0333333333333332</v>
      </c>
      <c r="D46" s="23">
        <f t="shared" ref="D46:I46" si="16">SUM(D36:D45)</f>
        <v>0.35125897092811093</v>
      </c>
      <c r="E46" s="23">
        <f t="shared" si="16"/>
        <v>0.35321502370244318</v>
      </c>
      <c r="F46" s="23">
        <f t="shared" si="16"/>
        <v>0.10714285714285714</v>
      </c>
      <c r="G46" s="23">
        <f t="shared" si="16"/>
        <v>0.12483221476510067</v>
      </c>
      <c r="H46" s="23">
        <f t="shared" si="16"/>
        <v>0.12419146183699871</v>
      </c>
      <c r="I46" s="23">
        <f t="shared" si="16"/>
        <v>0.35108317377744058</v>
      </c>
    </row>
    <row r="47" spans="1:9" ht="15.75" thickBot="1" x14ac:dyDescent="0.3">
      <c r="A47" s="67" t="s">
        <v>63</v>
      </c>
      <c r="B47" s="68"/>
      <c r="C47" s="72" t="s">
        <v>27</v>
      </c>
      <c r="D47" s="72"/>
      <c r="E47" s="72"/>
      <c r="F47" s="72" t="s">
        <v>28</v>
      </c>
      <c r="G47" s="72"/>
      <c r="H47" s="72"/>
      <c r="I47" s="73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73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0.73333333333333328</v>
      </c>
      <c r="D50" s="23">
        <f>(SUMIFS(AGİİ1,KAYNAK,A50,SEBEP,B50,SÜRE,"Uzun",BİLDİRİM,"Bildirimli",İL,$B$10,İLÇE,$B$11)/VLOOKUP($B$11,ABONE,4,FALSE))</f>
        <v>0.11384259822406033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0.11429439649933147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0.24697986577181208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0.23803363518758086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0.11544621461170719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0.15</v>
      </c>
      <c r="D52" s="23">
        <f>(SUMIFS(AGİİ1,KAYNAK,A52,SEBEP,B52,SÜRE,"Uzun",BİLDİRİM,"Bildirimli",İL,$B$10,İLÇE,$B$11)/VLOOKUP($B$11,ABONE,4,FALSE))</f>
        <v>4.5821676195110086E-2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4.5897654065880637E-2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4.5470418939585519E-2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5" t="s">
        <v>60</v>
      </c>
      <c r="B54" s="66"/>
      <c r="C54" s="23">
        <f>SUM(C49:C53)</f>
        <v>0.8833333333333333</v>
      </c>
      <c r="D54" s="23">
        <f t="shared" ref="D54:I54" si="17">SUM(D49:D53)</f>
        <v>0.15966427441917042</v>
      </c>
      <c r="E54" s="23">
        <f t="shared" si="17"/>
        <v>0.1601920505652121</v>
      </c>
      <c r="F54" s="23">
        <f t="shared" si="17"/>
        <v>0</v>
      </c>
      <c r="G54" s="23">
        <f t="shared" si="17"/>
        <v>0.24697986577181208</v>
      </c>
      <c r="H54" s="23">
        <f t="shared" si="17"/>
        <v>0.23803363518758086</v>
      </c>
      <c r="I54" s="23">
        <f t="shared" si="17"/>
        <v>0.16091663355129271</v>
      </c>
    </row>
    <row r="55" spans="1:9" ht="15.75" thickBot="1" x14ac:dyDescent="0.3">
      <c r="A55" s="67" t="s">
        <v>64</v>
      </c>
      <c r="B55" s="68"/>
      <c r="C55" s="72" t="s">
        <v>27</v>
      </c>
      <c r="D55" s="72"/>
      <c r="E55" s="72"/>
      <c r="F55" s="72" t="s">
        <v>28</v>
      </c>
      <c r="G55" s="72"/>
      <c r="H55" s="72"/>
      <c r="I55" s="73" t="s">
        <v>55</v>
      </c>
    </row>
    <row r="56" spans="1:9" x14ac:dyDescent="0.25">
      <c r="A56" s="77" t="s">
        <v>56</v>
      </c>
      <c r="B56" s="78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73"/>
    </row>
    <row r="57" spans="1:9" x14ac:dyDescent="0.25">
      <c r="A57" s="77" t="s">
        <v>76</v>
      </c>
      <c r="B57" s="78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7" t="s">
        <v>72</v>
      </c>
      <c r="B58" s="78"/>
      <c r="C58" s="23">
        <f>(SUMIFS(OGİİ1,KAYNAK,A58,SÜRE,"Kısa",İL,$B$10,İLÇE,$B$11)/VLOOKUP($B$11,ABONE,3,FALSE))</f>
        <v>1.2333333333333334</v>
      </c>
      <c r="D58" s="23">
        <f>(SUMIFS(AGİİ1,KAYNAK,A58,SÜRE,"Kısa",İL,$B$10,İLÇE,$B$11)/VLOOKUP($B$11,ABONE,4,FALSE))</f>
        <v>0.13971536309451404</v>
      </c>
      <c r="E58" s="23">
        <f>((SUMIFS(OGİİ1,KAYNAK,A58,SÜRE,"Kısa",İL,$B$10,İLÇE,$B$11)+SUMIFS(AGİİ1,KAYNAK,A58,SÜRE,"Kısa",İL,$B$10,İLÇE,$B$11))/VLOOKUP($B$11,ABONE,5,FALSE))</f>
        <v>0.14051294518050322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0.13920499018580734</v>
      </c>
    </row>
    <row r="59" spans="1:9" ht="15.75" thickBot="1" x14ac:dyDescent="0.3">
      <c r="A59" s="65" t="s">
        <v>60</v>
      </c>
      <c r="B59" s="66"/>
      <c r="C59" s="23">
        <f>SUM(C57:C58)</f>
        <v>1.2333333333333334</v>
      </c>
      <c r="D59" s="23">
        <f t="shared" ref="D59:I59" si="18">SUM(D57:D58)</f>
        <v>0.13971536309451404</v>
      </c>
      <c r="E59" s="23">
        <f t="shared" si="18"/>
        <v>0.14051294518050322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0.13920499018580734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1" t="s">
        <v>27</v>
      </c>
      <c r="D61" s="81"/>
      <c r="E61" s="81"/>
      <c r="F61" s="81" t="s">
        <v>28</v>
      </c>
      <c r="G61" s="81"/>
      <c r="H61" s="81"/>
      <c r="I61" s="82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3"/>
    </row>
    <row r="63" spans="1:9" x14ac:dyDescent="0.25">
      <c r="A63" s="28"/>
      <c r="B63" s="33" t="s">
        <v>65</v>
      </c>
      <c r="C63" s="34">
        <f>VLOOKUP($B$11,ABONE,3,FALSE)</f>
        <v>60</v>
      </c>
      <c r="D63" s="34">
        <f>VLOOKUP($B$11,ABONE,4,FALSE)</f>
        <v>82210</v>
      </c>
      <c r="E63" s="34">
        <f>VLOOKUP($B$11,ABONE,5,FALSE)</f>
        <v>82270</v>
      </c>
      <c r="F63" s="34">
        <f>VLOOKUP($B$11,ABONE,6,FALSE)</f>
        <v>28</v>
      </c>
      <c r="G63" s="34">
        <f>VLOOKUP($B$11,ABONE,7,FALSE)</f>
        <v>745</v>
      </c>
      <c r="H63" s="34">
        <f>VLOOKUP($B$11,ABONE,8,FALSE)</f>
        <v>773</v>
      </c>
      <c r="I63" s="34">
        <f>VLOOKUP($B$11,ABONE,9,FALSE)</f>
        <v>83043</v>
      </c>
    </row>
    <row r="64" spans="1:9" x14ac:dyDescent="0.25">
      <c r="A64" s="28"/>
      <c r="B64" s="79" t="s">
        <v>66</v>
      </c>
      <c r="C64" s="79"/>
      <c r="D64" s="79"/>
      <c r="E64" s="79"/>
      <c r="F64" s="79"/>
      <c r="G64" s="79"/>
      <c r="H64" s="79"/>
      <c r="I64" s="79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0" t="s">
        <v>70</v>
      </c>
      <c r="C69" s="80"/>
      <c r="D69" s="80"/>
      <c r="E69" s="80"/>
      <c r="F69" s="80"/>
      <c r="G69" s="80"/>
      <c r="H69" s="80"/>
      <c r="I69" s="80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5" t="s">
        <v>37</v>
      </c>
      <c r="B1" s="56"/>
      <c r="C1" s="56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7" t="s">
        <v>39</v>
      </c>
      <c r="C2" s="57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58" t="s">
        <v>41</v>
      </c>
      <c r="C3" s="58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7">
        <v>4</v>
      </c>
      <c r="C4" s="57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59"/>
      <c r="C5" s="60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59"/>
      <c r="C6" s="60"/>
      <c r="D6" s="8"/>
      <c r="E6" s="10" t="s">
        <v>45</v>
      </c>
      <c r="F6" s="61" t="s">
        <v>46</v>
      </c>
      <c r="G6" s="61"/>
      <c r="H6" s="61"/>
      <c r="I6" s="61"/>
    </row>
    <row r="7" spans="1:9" x14ac:dyDescent="0.25">
      <c r="A7" s="11" t="s">
        <v>47</v>
      </c>
      <c r="B7" s="62"/>
      <c r="C7" s="63"/>
      <c r="D7" s="8"/>
      <c r="E7" s="10" t="s">
        <v>48</v>
      </c>
      <c r="F7" s="61" t="s">
        <v>49</v>
      </c>
      <c r="G7" s="61"/>
      <c r="H7" s="61"/>
      <c r="I7" s="61"/>
    </row>
    <row r="8" spans="1:9" x14ac:dyDescent="0.25">
      <c r="A8" s="7" t="s">
        <v>50</v>
      </c>
      <c r="B8" s="54"/>
      <c r="C8" s="54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4"/>
      <c r="C9" s="64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4" t="s">
        <v>78</v>
      </c>
      <c r="C10" s="54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4" t="s">
        <v>87</v>
      </c>
      <c r="C11" s="54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7" t="s">
        <v>54</v>
      </c>
      <c r="B13" s="68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344.39666879999999</v>
      </c>
      <c r="D17" s="23">
        <f t="shared" si="1"/>
        <v>43.388368754701503</v>
      </c>
      <c r="E17" s="23">
        <f t="shared" si="2"/>
        <v>43.902104930365923</v>
      </c>
      <c r="F17" s="23">
        <f t="shared" si="3"/>
        <v>186.20198285714287</v>
      </c>
      <c r="G17" s="23">
        <f t="shared" si="4"/>
        <v>196.45268037842951</v>
      </c>
      <c r="H17" s="23">
        <f t="shared" si="5"/>
        <v>196.06093397634211</v>
      </c>
      <c r="I17" s="23">
        <f t="shared" si="6"/>
        <v>54.521432619546587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8.2146671999999992</v>
      </c>
      <c r="D20" s="23">
        <f t="shared" si="1"/>
        <v>1.4114306202557616</v>
      </c>
      <c r="E20" s="23">
        <f t="shared" si="2"/>
        <v>1.4230418241398144</v>
      </c>
      <c r="F20" s="23">
        <f t="shared" si="3"/>
        <v>7.3345242857142852</v>
      </c>
      <c r="G20" s="23">
        <f t="shared" si="4"/>
        <v>0</v>
      </c>
      <c r="H20" s="23">
        <f t="shared" si="5"/>
        <v>0.28030029117379435</v>
      </c>
      <c r="I20" s="23">
        <f t="shared" si="6"/>
        <v>1.3432886683177747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1.272</v>
      </c>
      <c r="D21" s="23">
        <f t="shared" si="1"/>
        <v>2.6871777419134237</v>
      </c>
      <c r="E21" s="23">
        <f t="shared" si="2"/>
        <v>2.6847624330966684</v>
      </c>
      <c r="F21" s="23">
        <f t="shared" si="3"/>
        <v>0</v>
      </c>
      <c r="G21" s="23">
        <f t="shared" si="4"/>
        <v>0.62696310312204351</v>
      </c>
      <c r="H21" s="23">
        <f t="shared" si="5"/>
        <v>0.60300272975432201</v>
      </c>
      <c r="I21" s="23">
        <f t="shared" si="6"/>
        <v>2.5394741931796529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0.14054799152020792</v>
      </c>
      <c r="E22" s="23">
        <f t="shared" si="2"/>
        <v>0.14030811578372474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0.13051586206896554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5" t="s">
        <v>60</v>
      </c>
      <c r="B25" s="66"/>
      <c r="C25" s="23">
        <f t="shared" ref="C25:I25" si="7">SUM(C15:C24)</f>
        <v>353.88333599999999</v>
      </c>
      <c r="D25" s="23">
        <f t="shared" si="7"/>
        <v>47.627525108390898</v>
      </c>
      <c r="E25" s="23">
        <f t="shared" si="7"/>
        <v>48.150217303386128</v>
      </c>
      <c r="F25" s="23">
        <f t="shared" si="7"/>
        <v>193.53650714285715</v>
      </c>
      <c r="G25" s="23">
        <f t="shared" si="7"/>
        <v>197.07964348155156</v>
      </c>
      <c r="H25" s="23">
        <f t="shared" si="7"/>
        <v>196.94423699727022</v>
      </c>
      <c r="I25" s="23">
        <f t="shared" si="7"/>
        <v>58.534711343112981</v>
      </c>
    </row>
    <row r="26" spans="1:9" ht="15.75" thickBot="1" x14ac:dyDescent="0.3">
      <c r="A26" s="67" t="s">
        <v>61</v>
      </c>
      <c r="B26" s="68"/>
      <c r="C26" s="72" t="s">
        <v>27</v>
      </c>
      <c r="D26" s="72"/>
      <c r="E26" s="72"/>
      <c r="F26" s="72" t="s">
        <v>28</v>
      </c>
      <c r="G26" s="72"/>
      <c r="H26" s="72"/>
      <c r="I26" s="73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73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165.4575912</v>
      </c>
      <c r="D29" s="23">
        <f>(SUMIFS(AGİİ2,KAYNAK,A29,SEBEP,B29,SÜRE,"Uzun",BİLDİRİM,"Bildirimli",İL,$B$10,İLÇE,$B$11)/VLOOKUP($B$11,ABONE,4,FALSE))*60</f>
        <v>30.610483033577243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30.840628971873294</v>
      </c>
      <c r="F29" s="23">
        <f>(SUMIFS(OGİD2,KAYNAK,A29,SEBEP,B29,SÜRE,"Uzun",BİLDİRİM,"Bildirimli",İL,$B$10,İLÇE,$B$11)/VLOOKUP($B$11,ABONE,6,FALSE))*60</f>
        <v>54.602318571428569</v>
      </c>
      <c r="G29" s="23">
        <f>(SUMIFS(AGİD2,KAYNAK,A29,SEBEP,B29,SÜRE,"Uzun",BİLDİRİM,"Bildirimli",İL,$B$10,İLÇE,$B$11)/VLOOKUP($B$11,ABONE,7,FALSE))*60</f>
        <v>19.258247398297065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20.608976232939035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30.126550965898272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88.712124000000017</v>
      </c>
      <c r="D31" s="23">
        <f>(SUMIFS(AGİİ2,KAYNAK,A31,SEBEP,B31,SÜRE,"Uzun",BİLDİRİM,"Bildirimli",İL,$B$10,İLÇE,$B$11)/VLOOKUP($B$11,ABONE,4,FALSE))*60</f>
        <v>19.574044410859607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19.69204359093392</v>
      </c>
      <c r="F31" s="23">
        <f>(SUMIFS(OGİD2,KAYNAK,A31,SEBEP,B31,SÜRE,"Uzun",BİLDİRİM,"Bildirimli",İL,$B$10,İLÇE,$B$11)/VLOOKUP($B$11,ABONE,6,FALSE))*60</f>
        <v>9.1058557142857151</v>
      </c>
      <c r="G31" s="23">
        <f>(SUMIFS(AGİD2,KAYNAK,A31,SEBEP,B31,SÜRE,"Uzun",BİLDİRİM,"Bildirimli",İL,$B$10,İLÇE,$B$11)/VLOOKUP($B$11,ABONE,7,FALSE))*60</f>
        <v>39.559281513718069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38.395456323930851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20.997374802819582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5" t="s">
        <v>60</v>
      </c>
      <c r="B33" s="66"/>
      <c r="C33" s="23">
        <f>SUM(C28:C32)</f>
        <v>254.16971520000001</v>
      </c>
      <c r="D33" s="23">
        <f t="shared" ref="D33:I33" si="8">SUM(D28:D32)</f>
        <v>50.184527444436853</v>
      </c>
      <c r="E33" s="23">
        <f t="shared" si="8"/>
        <v>50.532672562807214</v>
      </c>
      <c r="F33" s="23">
        <f t="shared" si="8"/>
        <v>63.708174285714286</v>
      </c>
      <c r="G33" s="23">
        <f t="shared" si="8"/>
        <v>58.817528912015135</v>
      </c>
      <c r="H33" s="23">
        <f t="shared" si="8"/>
        <v>59.004432556869887</v>
      </c>
      <c r="I33" s="23">
        <f t="shared" si="8"/>
        <v>51.123925768717854</v>
      </c>
    </row>
    <row r="34" spans="1:9" ht="15.75" thickBot="1" x14ac:dyDescent="0.3">
      <c r="A34" s="67" t="s">
        <v>62</v>
      </c>
      <c r="B34" s="68"/>
      <c r="C34" s="74" t="s">
        <v>27</v>
      </c>
      <c r="D34" s="75"/>
      <c r="E34" s="76"/>
      <c r="F34" s="72" t="s">
        <v>28</v>
      </c>
      <c r="G34" s="72"/>
      <c r="H34" s="72"/>
      <c r="I34" s="73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73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7.96</v>
      </c>
      <c r="D38" s="23">
        <f t="shared" si="10"/>
        <v>0.81994118853860354</v>
      </c>
      <c r="E38" s="23">
        <f t="shared" si="11"/>
        <v>0.83212725286728562</v>
      </c>
      <c r="F38" s="23">
        <f t="shared" si="12"/>
        <v>4.5238095238095237</v>
      </c>
      <c r="G38" s="23">
        <f t="shared" si="13"/>
        <v>3.6130558183538315</v>
      </c>
      <c r="H38" s="23">
        <f t="shared" si="14"/>
        <v>3.6478616924476799</v>
      </c>
      <c r="I38" s="23">
        <f t="shared" si="15"/>
        <v>1.0286403759446243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0.08</v>
      </c>
      <c r="D41" s="23">
        <f t="shared" si="10"/>
        <v>1.3745469465909868E-2</v>
      </c>
      <c r="E41" s="23">
        <f t="shared" si="11"/>
        <v>1.3858547241944293E-2</v>
      </c>
      <c r="F41" s="23">
        <f t="shared" si="12"/>
        <v>7.1428571428571425E-2</v>
      </c>
      <c r="G41" s="23">
        <f t="shared" si="13"/>
        <v>0</v>
      </c>
      <c r="H41" s="23">
        <f t="shared" si="14"/>
        <v>2.7297543221110102E-3</v>
      </c>
      <c r="I41" s="23">
        <f t="shared" si="15"/>
        <v>1.3081856861624436E-2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0.04</v>
      </c>
      <c r="D42" s="23">
        <f t="shared" si="10"/>
        <v>3.7817137386309242E-2</v>
      </c>
      <c r="E42" s="23">
        <f t="shared" si="11"/>
        <v>3.7820862916439102E-2</v>
      </c>
      <c r="F42" s="23">
        <f t="shared" si="12"/>
        <v>0</v>
      </c>
      <c r="G42" s="23">
        <f t="shared" si="13"/>
        <v>1.3245033112582781E-2</v>
      </c>
      <c r="H42" s="23">
        <f t="shared" si="14"/>
        <v>1.2738853503184714E-2</v>
      </c>
      <c r="I42" s="23">
        <f t="shared" si="15"/>
        <v>3.6070362608750871E-2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6.8385420228407308E-4</v>
      </c>
      <c r="E43" s="23">
        <f t="shared" si="11"/>
        <v>6.8268705625341346E-4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6.3504159522448725E-4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5" t="s">
        <v>60</v>
      </c>
      <c r="B46" s="66"/>
      <c r="C46" s="23">
        <f>SUM(C36:C45)</f>
        <v>8.0799999999999983</v>
      </c>
      <c r="D46" s="23">
        <f t="shared" ref="D46:I46" si="16">SUM(D36:D45)</f>
        <v>0.87218764959310668</v>
      </c>
      <c r="E46" s="23">
        <f t="shared" si="16"/>
        <v>0.88448935008192231</v>
      </c>
      <c r="F46" s="23">
        <f t="shared" si="16"/>
        <v>4.5952380952380949</v>
      </c>
      <c r="G46" s="23">
        <f t="shared" si="16"/>
        <v>3.6263008514664143</v>
      </c>
      <c r="H46" s="23">
        <f t="shared" si="16"/>
        <v>3.6633303002729756</v>
      </c>
      <c r="I46" s="23">
        <f t="shared" si="16"/>
        <v>1.0784276370102241</v>
      </c>
    </row>
    <row r="47" spans="1:9" ht="15.75" thickBot="1" x14ac:dyDescent="0.3">
      <c r="A47" s="67" t="s">
        <v>63</v>
      </c>
      <c r="B47" s="68"/>
      <c r="C47" s="72" t="s">
        <v>27</v>
      </c>
      <c r="D47" s="72"/>
      <c r="E47" s="72"/>
      <c r="F47" s="72" t="s">
        <v>28</v>
      </c>
      <c r="G47" s="72"/>
      <c r="H47" s="72"/>
      <c r="I47" s="73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73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2.3199999999999998</v>
      </c>
      <c r="D50" s="23">
        <f>(SUMIFS(AGİİ1,KAYNAK,A50,SEBEP,B50,SÜRE,"Uzun",BİLDİRİM,"Bildirimli",İL,$B$10,İLÇE,$B$11)/VLOOKUP($B$11,ABONE,4,FALSE))</f>
        <v>0.46337960746768792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0.46654833424358272</v>
      </c>
      <c r="F50" s="23">
        <f>(SUMIFS(OGİD1,KAYNAK,A50,SEBEP,B50,SÜRE,"Uzun",BİLDİRİM,"Bildirimli",İL,$B$10,İLÇE,$B$11)/VLOOKUP($B$11,ABONE,6,FALSE))</f>
        <v>0.5714285714285714</v>
      </c>
      <c r="G50" s="23">
        <f>(SUMIFS(AGİD1,KAYNAK,A50,SEBEP,B50,SÜRE,"Uzun",BİLDİRİM,"Bildirimli",İL,$B$10,İLÇE,$B$11)/VLOOKUP($B$11,ABONE,7,FALSE))</f>
        <v>0.2251655629139073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0.23839854413102821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0.45062551597129613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0.52</v>
      </c>
      <c r="D52" s="23">
        <f>(SUMIFS(AGİİ1,KAYNAK,A52,SEBEP,B52,SÜRE,"Uzun",BİLDİRİM,"Bildirimli",İL,$B$10,İLÇE,$B$11)/VLOOKUP($B$11,ABONE,4,FALSE))</f>
        <v>0.12377761061341722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0.12445385035499727</v>
      </c>
      <c r="F52" s="23">
        <f>(SUMIFS(OGİD1,KAYNAK,A52,SEBEP,B52,SÜRE,"Uzun",BİLDİRİM,"Bildirimli",İL,$B$10,İLÇE,$B$11)/VLOOKUP($B$11,ABONE,6,FALSE))</f>
        <v>7.1428571428571425E-2</v>
      </c>
      <c r="G52" s="23">
        <f>(SUMIFS(AGİD1,KAYNAK,A52,SEBEP,B52,SÜRE,"Uzun",BİLDİRİM,"Bildirimli",İL,$B$10,İLÇE,$B$11)/VLOOKUP($B$11,ABONE,7,FALSE))</f>
        <v>0.27436140018921473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0.26660600545950863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0.13437480154950149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5" t="s">
        <v>60</v>
      </c>
      <c r="B54" s="66"/>
      <c r="C54" s="23">
        <f>SUM(C49:C53)</f>
        <v>2.84</v>
      </c>
      <c r="D54" s="23">
        <f t="shared" ref="D54:I54" si="17">SUM(D49:D53)</f>
        <v>0.5871572180811051</v>
      </c>
      <c r="E54" s="23">
        <f t="shared" si="17"/>
        <v>0.59100218459858</v>
      </c>
      <c r="F54" s="23">
        <f t="shared" si="17"/>
        <v>0.64285714285714279</v>
      </c>
      <c r="G54" s="23">
        <f t="shared" si="17"/>
        <v>0.49952696310312206</v>
      </c>
      <c r="H54" s="23">
        <f t="shared" si="17"/>
        <v>0.50500454959053687</v>
      </c>
      <c r="I54" s="23">
        <f t="shared" si="17"/>
        <v>0.58500031752079762</v>
      </c>
    </row>
    <row r="55" spans="1:9" ht="15.75" thickBot="1" x14ac:dyDescent="0.3">
      <c r="A55" s="67" t="s">
        <v>64</v>
      </c>
      <c r="B55" s="68"/>
      <c r="C55" s="72" t="s">
        <v>27</v>
      </c>
      <c r="D55" s="72"/>
      <c r="E55" s="72"/>
      <c r="F55" s="72" t="s">
        <v>28</v>
      </c>
      <c r="G55" s="72"/>
      <c r="H55" s="72"/>
      <c r="I55" s="73" t="s">
        <v>55</v>
      </c>
    </row>
    <row r="56" spans="1:9" x14ac:dyDescent="0.25">
      <c r="A56" s="77" t="s">
        <v>56</v>
      </c>
      <c r="B56" s="78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73"/>
    </row>
    <row r="57" spans="1:9" x14ac:dyDescent="0.25">
      <c r="A57" s="77" t="s">
        <v>76</v>
      </c>
      <c r="B57" s="78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7" t="s">
        <v>72</v>
      </c>
      <c r="B58" s="78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5" t="s">
        <v>60</v>
      </c>
      <c r="B59" s="66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1" t="s">
        <v>27</v>
      </c>
      <c r="D61" s="81"/>
      <c r="E61" s="81"/>
      <c r="F61" s="81" t="s">
        <v>28</v>
      </c>
      <c r="G61" s="81"/>
      <c r="H61" s="81"/>
      <c r="I61" s="82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3"/>
    </row>
    <row r="63" spans="1:9" x14ac:dyDescent="0.25">
      <c r="A63" s="28"/>
      <c r="B63" s="33" t="s">
        <v>65</v>
      </c>
      <c r="C63" s="34">
        <f>VLOOKUP($B$11,ABONE,3,FALSE)</f>
        <v>25</v>
      </c>
      <c r="D63" s="34">
        <f>VLOOKUP($B$11,ABONE,4,FALSE)</f>
        <v>14623</v>
      </c>
      <c r="E63" s="34">
        <f>VLOOKUP($B$11,ABONE,5,FALSE)</f>
        <v>14648</v>
      </c>
      <c r="F63" s="34">
        <f>VLOOKUP($B$11,ABONE,6,FALSE)</f>
        <v>42</v>
      </c>
      <c r="G63" s="34">
        <f>VLOOKUP($B$11,ABONE,7,FALSE)</f>
        <v>1057</v>
      </c>
      <c r="H63" s="34">
        <f>VLOOKUP($B$11,ABONE,8,FALSE)</f>
        <v>1099</v>
      </c>
      <c r="I63" s="34">
        <f>VLOOKUP($B$11,ABONE,9,FALSE)</f>
        <v>15747</v>
      </c>
    </row>
    <row r="64" spans="1:9" x14ac:dyDescent="0.25">
      <c r="A64" s="28"/>
      <c r="B64" s="79" t="s">
        <v>66</v>
      </c>
      <c r="C64" s="79"/>
      <c r="D64" s="79"/>
      <c r="E64" s="79"/>
      <c r="F64" s="79"/>
      <c r="G64" s="79"/>
      <c r="H64" s="79"/>
      <c r="I64" s="79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0" t="s">
        <v>70</v>
      </c>
      <c r="C69" s="80"/>
      <c r="D69" s="80"/>
      <c r="E69" s="80"/>
      <c r="F69" s="80"/>
      <c r="G69" s="80"/>
      <c r="H69" s="80"/>
      <c r="I69" s="80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5" t="s">
        <v>37</v>
      </c>
      <c r="B1" s="56"/>
      <c r="C1" s="56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7" t="s">
        <v>39</v>
      </c>
      <c r="C2" s="57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58" t="s">
        <v>41</v>
      </c>
      <c r="C3" s="58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7">
        <v>4</v>
      </c>
      <c r="C4" s="57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59"/>
      <c r="C5" s="60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59"/>
      <c r="C6" s="60"/>
      <c r="D6" s="8"/>
      <c r="E6" s="10" t="s">
        <v>45</v>
      </c>
      <c r="F6" s="61" t="s">
        <v>46</v>
      </c>
      <c r="G6" s="61"/>
      <c r="H6" s="61"/>
      <c r="I6" s="61"/>
    </row>
    <row r="7" spans="1:9" x14ac:dyDescent="0.25">
      <c r="A7" s="11" t="s">
        <v>47</v>
      </c>
      <c r="B7" s="62"/>
      <c r="C7" s="63"/>
      <c r="D7" s="8"/>
      <c r="E7" s="10" t="s">
        <v>48</v>
      </c>
      <c r="F7" s="61" t="s">
        <v>49</v>
      </c>
      <c r="G7" s="61"/>
      <c r="H7" s="61"/>
      <c r="I7" s="61"/>
    </row>
    <row r="8" spans="1:9" x14ac:dyDescent="0.25">
      <c r="A8" s="7" t="s">
        <v>50</v>
      </c>
      <c r="B8" s="54"/>
      <c r="C8" s="54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4"/>
      <c r="C9" s="64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4" t="s">
        <v>78</v>
      </c>
      <c r="C10" s="54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4" t="s">
        <v>88</v>
      </c>
      <c r="C11" s="54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7" t="s">
        <v>54</v>
      </c>
      <c r="B13" s="68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114.96866639999999</v>
      </c>
      <c r="D15" s="23">
        <f t="shared" ref="D15:D24" si="1">(SUMIFS(AGİİ2,KAYNAK,A15,SEBEP,B15,SÜRE,"Uzun",BİLDİRİM,"Bildirimsiz",İL,$B$10,İLÇE,$B$11)/VLOOKUP($B$11,ABONE,4,FALSE))*60</f>
        <v>5.8022478851468042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5.8153395814165449</v>
      </c>
      <c r="F15" s="23">
        <f t="shared" ref="F15:F24" si="3">(SUMIFS(OGİD2,KAYNAK,A15,SEBEP,B15,SÜRE,"Uzun",BİLDİRİM,"Bildirimsiz",İL,$B$10,İLÇE,$B$11)/VLOOKUP($B$11,ABONE,6,FALSE))*60</f>
        <v>8.8769215384615379</v>
      </c>
      <c r="G15" s="23">
        <f t="shared" ref="G15:G24" si="4">(SUMIFS(AGİD2,KAYNAK,A15,SEBEP,B15,SÜRE,"Uzun",BİLDİRİM,"Bildirimsiz",İL,$B$10,İLÇE,$B$11)/VLOOKUP($B$11,ABONE,7,FALSE))*60</f>
        <v>22.621022727272727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22.131506794520551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5.8438575196092506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61.887333600000012</v>
      </c>
      <c r="D17" s="23">
        <f t="shared" si="1"/>
        <v>2.0585776065054691</v>
      </c>
      <c r="E17" s="23">
        <f t="shared" si="2"/>
        <v>2.0657525226776676</v>
      </c>
      <c r="F17" s="23">
        <f t="shared" si="3"/>
        <v>5.2192292307692307</v>
      </c>
      <c r="G17" s="23">
        <f t="shared" si="4"/>
        <v>0.57826704545454544</v>
      </c>
      <c r="H17" s="23">
        <f t="shared" si="5"/>
        <v>0.74356158904109593</v>
      </c>
      <c r="I17" s="23">
        <f t="shared" si="6"/>
        <v>2.0634415535124262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72.551999999999992</v>
      </c>
      <c r="D21" s="23">
        <f t="shared" si="1"/>
        <v>5.8675295840529689</v>
      </c>
      <c r="E21" s="23">
        <f t="shared" si="2"/>
        <v>5.8755266663468726</v>
      </c>
      <c r="F21" s="23">
        <f t="shared" si="3"/>
        <v>0</v>
      </c>
      <c r="G21" s="23">
        <f t="shared" si="4"/>
        <v>1.3171401136363634</v>
      </c>
      <c r="H21" s="23">
        <f t="shared" si="5"/>
        <v>1.2702282739726027</v>
      </c>
      <c r="I21" s="23">
        <f t="shared" si="6"/>
        <v>5.867477373078585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5" t="s">
        <v>60</v>
      </c>
      <c r="B25" s="66"/>
      <c r="C25" s="23">
        <f t="shared" ref="C25:I25" si="7">SUM(C15:C24)</f>
        <v>249.40799999999999</v>
      </c>
      <c r="D25" s="23">
        <f t="shared" si="7"/>
        <v>13.728355075705242</v>
      </c>
      <c r="E25" s="23">
        <f t="shared" si="7"/>
        <v>13.756618770441086</v>
      </c>
      <c r="F25" s="23">
        <f t="shared" si="7"/>
        <v>14.096150769230768</v>
      </c>
      <c r="G25" s="23">
        <f t="shared" si="7"/>
        <v>24.516429886363635</v>
      </c>
      <c r="H25" s="23">
        <f t="shared" si="7"/>
        <v>24.145296657534249</v>
      </c>
      <c r="I25" s="23">
        <f t="shared" si="7"/>
        <v>13.774776446200262</v>
      </c>
    </row>
    <row r="26" spans="1:9" ht="15.75" thickBot="1" x14ac:dyDescent="0.3">
      <c r="A26" s="67" t="s">
        <v>61</v>
      </c>
      <c r="B26" s="68"/>
      <c r="C26" s="72" t="s">
        <v>27</v>
      </c>
      <c r="D26" s="72"/>
      <c r="E26" s="72"/>
      <c r="F26" s="72" t="s">
        <v>28</v>
      </c>
      <c r="G26" s="72"/>
      <c r="H26" s="72"/>
      <c r="I26" s="73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73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186.52266720000003</v>
      </c>
      <c r="D29" s="23">
        <f>(SUMIFS(AGİİ2,KAYNAK,A29,SEBEP,B29,SÜRE,"Uzun",BİLDİRİM,"Bildirimli",İL,$B$10,İLÇE,$B$11)/VLOOKUP($B$11,ABONE,4,FALSE))*60</f>
        <v>3.4092024879101901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3.4311622251217231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3.4251651259876454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19.866919199999998</v>
      </c>
      <c r="D31" s="23">
        <f>(SUMIFS(AGİİ2,KAYNAK,A31,SEBEP,B31,SÜRE,"Uzun",BİLDİRİM,"Bildirimli",İL,$B$10,İLÇE,$B$11)/VLOOKUP($B$11,ABONE,4,FALSE))*60</f>
        <v>9.0303987918825559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9.031698353008899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9.0159124510846134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5" t="s">
        <v>60</v>
      </c>
      <c r="B33" s="66"/>
      <c r="C33" s="23">
        <f>SUM(C28:C32)</f>
        <v>206.38958640000004</v>
      </c>
      <c r="D33" s="23">
        <f t="shared" ref="D33:I33" si="8">SUM(D28:D32)</f>
        <v>12.439601279792747</v>
      </c>
      <c r="E33" s="23">
        <f t="shared" si="8"/>
        <v>12.462860578130622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12.441077577072258</v>
      </c>
    </row>
    <row r="34" spans="1:9" ht="15.75" thickBot="1" x14ac:dyDescent="0.3">
      <c r="A34" s="67" t="s">
        <v>62</v>
      </c>
      <c r="B34" s="68"/>
      <c r="C34" s="74" t="s">
        <v>27</v>
      </c>
      <c r="D34" s="75"/>
      <c r="E34" s="76"/>
      <c r="F34" s="72" t="s">
        <v>28</v>
      </c>
      <c r="G34" s="72"/>
      <c r="H34" s="72"/>
      <c r="I34" s="73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73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7.88</v>
      </c>
      <c r="D36" s="23">
        <f t="shared" ref="D36:D45" si="10">(SUMIFS(AGİİ1,KAYNAK,A36,SEBEP,B36,SÜRE,"Uzun",BİLDİRİM,"Bildirimsiz",İL,$B$10,İLÇE,$B$11)/VLOOKUP($B$11,ABONE,4,FALSE))</f>
        <v>0.39902609863749761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0.39992324850694361</v>
      </c>
      <c r="F36" s="23">
        <f t="shared" ref="F36:F45" si="12">(SUMIFS(OGİD1,KAYNAK,A36,SEBEP,B36,SÜRE,"Uzun",BİLDİRİM,"Bildirimsiz",İL,$B$10,İLÇE,$B$11)/VLOOKUP($B$11,ABONE,6,FALSE))</f>
        <v>0.61538461538461542</v>
      </c>
      <c r="G36" s="23">
        <f t="shared" ref="G36:G45" si="13">(SUMIFS(AGİD1,KAYNAK,A36,SEBEP,B36,SÜRE,"Uzun",BİLDİRİM,"Bildirimsiz",İL,$B$10,İLÇE,$B$11)/VLOOKUP($B$11,ABONE,7,FALSE))</f>
        <v>1.5681818181818181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1.5342465753424657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0.40190585643825122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1.72</v>
      </c>
      <c r="D38" s="23">
        <f t="shared" si="10"/>
        <v>6.0118019573978124E-2</v>
      </c>
      <c r="E38" s="23">
        <f t="shared" si="11"/>
        <v>6.0317079605689203E-2</v>
      </c>
      <c r="F38" s="23">
        <f t="shared" si="12"/>
        <v>0.23076923076923078</v>
      </c>
      <c r="G38" s="23">
        <f t="shared" si="13"/>
        <v>2.556818181818182E-2</v>
      </c>
      <c r="H38" s="23">
        <f t="shared" si="14"/>
        <v>3.287671232876712E-2</v>
      </c>
      <c r="I38" s="23">
        <f t="shared" si="15"/>
        <v>6.0269118421682706E-2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0.56000000000000005</v>
      </c>
      <c r="D42" s="23">
        <f t="shared" si="10"/>
        <v>6.1777969679524085E-2</v>
      </c>
      <c r="E42" s="23">
        <f t="shared" si="11"/>
        <v>6.1837718561868898E-2</v>
      </c>
      <c r="F42" s="23">
        <f t="shared" si="12"/>
        <v>0</v>
      </c>
      <c r="G42" s="23">
        <f t="shared" si="13"/>
        <v>1.1363636363636364E-2</v>
      </c>
      <c r="H42" s="23">
        <f t="shared" si="14"/>
        <v>1.0958904109589041E-2</v>
      </c>
      <c r="I42" s="23">
        <f t="shared" si="15"/>
        <v>6.1748790882536035E-2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5" t="s">
        <v>60</v>
      </c>
      <c r="B46" s="66"/>
      <c r="C46" s="23">
        <f>SUM(C36:C45)</f>
        <v>10.16</v>
      </c>
      <c r="D46" s="23">
        <f t="shared" ref="D46:I46" si="16">SUM(D36:D45)</f>
        <v>0.52092208789099981</v>
      </c>
      <c r="E46" s="23">
        <f t="shared" si="16"/>
        <v>0.52207804667450175</v>
      </c>
      <c r="F46" s="23">
        <f t="shared" si="16"/>
        <v>0.84615384615384626</v>
      </c>
      <c r="G46" s="23">
        <f t="shared" si="16"/>
        <v>1.6051136363636365</v>
      </c>
      <c r="H46" s="23">
        <f t="shared" si="16"/>
        <v>1.5780821917808219</v>
      </c>
      <c r="I46" s="23">
        <f t="shared" si="16"/>
        <v>0.5239237657424699</v>
      </c>
    </row>
    <row r="47" spans="1:9" ht="15.75" thickBot="1" x14ac:dyDescent="0.3">
      <c r="A47" s="67" t="s">
        <v>63</v>
      </c>
      <c r="B47" s="68"/>
      <c r="C47" s="72" t="s">
        <v>27</v>
      </c>
      <c r="D47" s="72"/>
      <c r="E47" s="72"/>
      <c r="F47" s="72" t="s">
        <v>28</v>
      </c>
      <c r="G47" s="72"/>
      <c r="H47" s="72"/>
      <c r="I47" s="73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73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1.08</v>
      </c>
      <c r="D50" s="23">
        <f>(SUMIFS(AGİİ1,KAYNAK,A50,SEBEP,B50,SÜRE,"Uzun",BİLDİRİM,"Bildirimli",İL,$B$10,İLÇE,$B$11)/VLOOKUP($B$11,ABONE,4,FALSE))</f>
        <v>1.7103243139512569E-2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1.7230710191159189E-2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1.7200593784417947E-2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0.2</v>
      </c>
      <c r="D52" s="23">
        <f>(SUMIFS(AGİİ1,KAYNAK,A52,SEBEP,B52,SÜRE,"Uzun",BİLDİRİM,"Bildirimli",İL,$B$10,İLÇE,$B$11)/VLOOKUP($B$11,ABONE,4,FALSE))</f>
        <v>3.4225676453655728E-2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3.424555680809728E-2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3.4185701288129103E-2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5" t="s">
        <v>60</v>
      </c>
      <c r="B54" s="66"/>
      <c r="C54" s="23">
        <f>SUM(C49:C53)</f>
        <v>1.28</v>
      </c>
      <c r="D54" s="23">
        <f t="shared" ref="D54:I54" si="17">SUM(D49:D53)</f>
        <v>5.1328919593168293E-2</v>
      </c>
      <c r="E54" s="23">
        <f t="shared" si="17"/>
        <v>5.1476266999256469E-2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5.138629507254705E-2</v>
      </c>
    </row>
    <row r="55" spans="1:9" ht="15.75" thickBot="1" x14ac:dyDescent="0.3">
      <c r="A55" s="67" t="s">
        <v>64</v>
      </c>
      <c r="B55" s="68"/>
      <c r="C55" s="72" t="s">
        <v>27</v>
      </c>
      <c r="D55" s="72"/>
      <c r="E55" s="72"/>
      <c r="F55" s="72" t="s">
        <v>28</v>
      </c>
      <c r="G55" s="72"/>
      <c r="H55" s="72"/>
      <c r="I55" s="73" t="s">
        <v>55</v>
      </c>
    </row>
    <row r="56" spans="1:9" x14ac:dyDescent="0.25">
      <c r="A56" s="77" t="s">
        <v>56</v>
      </c>
      <c r="B56" s="78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73"/>
    </row>
    <row r="57" spans="1:9" x14ac:dyDescent="0.25">
      <c r="A57" s="77" t="s">
        <v>76</v>
      </c>
      <c r="B57" s="78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7" t="s">
        <v>72</v>
      </c>
      <c r="B58" s="78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5" t="s">
        <v>60</v>
      </c>
      <c r="B59" s="66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1" t="s">
        <v>27</v>
      </c>
      <c r="D61" s="81"/>
      <c r="E61" s="81"/>
      <c r="F61" s="81" t="s">
        <v>28</v>
      </c>
      <c r="G61" s="81"/>
      <c r="H61" s="81"/>
      <c r="I61" s="82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3"/>
    </row>
    <row r="63" spans="1:9" x14ac:dyDescent="0.25">
      <c r="A63" s="28"/>
      <c r="B63" s="33" t="s">
        <v>65</v>
      </c>
      <c r="C63" s="34">
        <f>VLOOKUP($B$11,ABONE,3,FALSE)</f>
        <v>25</v>
      </c>
      <c r="D63" s="34">
        <f>VLOOKUP($B$11,ABONE,4,FALSE)</f>
        <v>208440</v>
      </c>
      <c r="E63" s="34">
        <f>VLOOKUP($B$11,ABONE,5,FALSE)</f>
        <v>208465</v>
      </c>
      <c r="F63" s="34">
        <f>VLOOKUP($B$11,ABONE,6,FALSE)</f>
        <v>13</v>
      </c>
      <c r="G63" s="34">
        <f>VLOOKUP($B$11,ABONE,7,FALSE)</f>
        <v>352</v>
      </c>
      <c r="H63" s="34">
        <f>VLOOKUP($B$11,ABONE,8,FALSE)</f>
        <v>365</v>
      </c>
      <c r="I63" s="34">
        <f>VLOOKUP($B$11,ABONE,9,FALSE)</f>
        <v>208830</v>
      </c>
    </row>
    <row r="64" spans="1:9" x14ac:dyDescent="0.25">
      <c r="A64" s="28"/>
      <c r="B64" s="79" t="s">
        <v>66</v>
      </c>
      <c r="C64" s="79"/>
      <c r="D64" s="79"/>
      <c r="E64" s="79"/>
      <c r="F64" s="79"/>
      <c r="G64" s="79"/>
      <c r="H64" s="79"/>
      <c r="I64" s="79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0" t="s">
        <v>70</v>
      </c>
      <c r="C69" s="80"/>
      <c r="D69" s="80"/>
      <c r="E69" s="80"/>
      <c r="F69" s="80"/>
      <c r="G69" s="80"/>
      <c r="H69" s="80"/>
      <c r="I69" s="80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5" t="s">
        <v>37</v>
      </c>
      <c r="B1" s="56"/>
      <c r="C1" s="56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7" t="s">
        <v>39</v>
      </c>
      <c r="C2" s="57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58" t="s">
        <v>41</v>
      </c>
      <c r="C3" s="58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7">
        <v>4</v>
      </c>
      <c r="C4" s="57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59"/>
      <c r="C5" s="60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59"/>
      <c r="C6" s="60"/>
      <c r="D6" s="8"/>
      <c r="E6" s="10" t="s">
        <v>45</v>
      </c>
      <c r="F6" s="61" t="s">
        <v>46</v>
      </c>
      <c r="G6" s="61"/>
      <c r="H6" s="61"/>
      <c r="I6" s="61"/>
    </row>
    <row r="7" spans="1:9" x14ac:dyDescent="0.25">
      <c r="A7" s="11" t="s">
        <v>47</v>
      </c>
      <c r="B7" s="62"/>
      <c r="C7" s="63"/>
      <c r="D7" s="8"/>
      <c r="E7" s="10" t="s">
        <v>48</v>
      </c>
      <c r="F7" s="61" t="s">
        <v>49</v>
      </c>
      <c r="G7" s="61"/>
      <c r="H7" s="61"/>
      <c r="I7" s="61"/>
    </row>
    <row r="8" spans="1:9" x14ac:dyDescent="0.25">
      <c r="A8" s="7" t="s">
        <v>50</v>
      </c>
      <c r="B8" s="54"/>
      <c r="C8" s="54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4"/>
      <c r="C9" s="64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4" t="s">
        <v>78</v>
      </c>
      <c r="C10" s="54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4" t="s">
        <v>89</v>
      </c>
      <c r="C11" s="54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7" t="s">
        <v>54</v>
      </c>
      <c r="B13" s="68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38.644285714285715</v>
      </c>
      <c r="D15" s="23">
        <f t="shared" ref="D15:D24" si="1">(SUMIFS(AGİİ2,KAYNAK,A15,SEBEP,B15,SÜRE,"Uzun",BİLDİRİM,"Bildirimsiz",İL,$B$10,İLÇE,$B$11)/VLOOKUP($B$11,ABONE,4,FALSE))*60</f>
        <v>11.33882905876494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11.398192434312691</v>
      </c>
      <c r="F15" s="23">
        <f t="shared" ref="F15:F24" si="3">(SUMIFS(OGİD2,KAYNAK,A15,SEBEP,B15,SÜRE,"Uzun",BİLDİRİM,"Bildirimsiz",İL,$B$10,İLÇE,$B$11)/VLOOKUP($B$11,ABONE,6,FALSE))*60</f>
        <v>12.100685552699231</v>
      </c>
      <c r="G15" s="23">
        <f t="shared" ref="G15:G24" si="4">(SUMIFS(AGİD2,KAYNAK,A15,SEBEP,B15,SÜRE,"Uzun",BİLDİRİM,"Bildirimsiz",İL,$B$10,İLÇE,$B$11)/VLOOKUP($B$11,ABONE,7,FALSE))*60</f>
        <v>10.399033098086123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10.576355038842753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11.243497043162565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223.54095085714286</v>
      </c>
      <c r="D17" s="23">
        <f t="shared" si="1"/>
        <v>76.974314200697222</v>
      </c>
      <c r="E17" s="23">
        <f t="shared" si="2"/>
        <v>77.29295711534877</v>
      </c>
      <c r="F17" s="23">
        <f t="shared" si="3"/>
        <v>25.316538046272491</v>
      </c>
      <c r="G17" s="23">
        <f t="shared" si="4"/>
        <v>24.826375586124406</v>
      </c>
      <c r="H17" s="23">
        <f t="shared" si="5"/>
        <v>24.877453324403966</v>
      </c>
      <c r="I17" s="23">
        <f t="shared" si="6"/>
        <v>67.426726999798305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20.434285714285714</v>
      </c>
      <c r="D18" s="23">
        <f t="shared" si="1"/>
        <v>5.3042911665836652</v>
      </c>
      <c r="E18" s="23">
        <f t="shared" si="2"/>
        <v>5.3371845021429909</v>
      </c>
      <c r="F18" s="23">
        <f t="shared" si="3"/>
        <v>1.7874893059125962</v>
      </c>
      <c r="G18" s="23">
        <f t="shared" si="4"/>
        <v>0.22575757177033492</v>
      </c>
      <c r="H18" s="23">
        <f t="shared" si="5"/>
        <v>0.38849897133672645</v>
      </c>
      <c r="I18" s="23">
        <f t="shared" si="6"/>
        <v>4.4056877753126269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5.0080937142857138</v>
      </c>
      <c r="D21" s="23">
        <f t="shared" si="1"/>
        <v>5.0677145580179301</v>
      </c>
      <c r="E21" s="23">
        <f t="shared" si="2"/>
        <v>5.0675849394372339</v>
      </c>
      <c r="F21" s="23">
        <f t="shared" si="3"/>
        <v>0</v>
      </c>
      <c r="G21" s="23">
        <f t="shared" si="4"/>
        <v>0.79868424043062214</v>
      </c>
      <c r="H21" s="23">
        <f t="shared" si="5"/>
        <v>0.71545676399678548</v>
      </c>
      <c r="I21" s="23">
        <f t="shared" si="6"/>
        <v>4.2483788846309007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0.19323954307768923</v>
      </c>
      <c r="E22" s="23">
        <f t="shared" si="2"/>
        <v>0.19281943102056026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0.15652480939895116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5" t="s">
        <v>60</v>
      </c>
      <c r="B25" s="66"/>
      <c r="C25" s="23">
        <f t="shared" ref="C25:I25" si="7">SUM(C15:C24)</f>
        <v>287.62761599999999</v>
      </c>
      <c r="D25" s="23">
        <f t="shared" si="7"/>
        <v>98.878388527141453</v>
      </c>
      <c r="E25" s="23">
        <f t="shared" si="7"/>
        <v>99.288738422262256</v>
      </c>
      <c r="F25" s="23">
        <f t="shared" si="7"/>
        <v>39.204712904884317</v>
      </c>
      <c r="G25" s="23">
        <f t="shared" si="7"/>
        <v>36.24985049641149</v>
      </c>
      <c r="H25" s="23">
        <f t="shared" si="7"/>
        <v>36.557764098580229</v>
      </c>
      <c r="I25" s="23">
        <f t="shared" si="7"/>
        <v>87.480815512303337</v>
      </c>
    </row>
    <row r="26" spans="1:9" ht="15.75" thickBot="1" x14ac:dyDescent="0.3">
      <c r="A26" s="67" t="s">
        <v>61</v>
      </c>
      <c r="B26" s="68"/>
      <c r="C26" s="72" t="s">
        <v>27</v>
      </c>
      <c r="D26" s="72"/>
      <c r="E26" s="72"/>
      <c r="F26" s="72" t="s">
        <v>28</v>
      </c>
      <c r="G26" s="72"/>
      <c r="H26" s="72"/>
      <c r="I26" s="73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73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82.864285714285714</v>
      </c>
      <c r="D29" s="23">
        <f>(SUMIFS(AGİİ2,KAYNAK,A29,SEBEP,B29,SÜRE,"Uzun",BİLDİRİM,"Bildirimli",İL,$B$10,İLÇE,$B$11)/VLOOKUP($B$11,ABONE,4,FALSE))*60</f>
        <v>0.22066421937250996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0.40033542580284487</v>
      </c>
      <c r="F29" s="23">
        <f>(SUMIFS(OGİD2,KAYNAK,A29,SEBEP,B29,SÜRE,"Uzun",BİLDİRİM,"Bildirimli",İL,$B$10,İLÇE,$B$11)/VLOOKUP($B$11,ABONE,6,FALSE))*60</f>
        <v>21.386418046272496</v>
      </c>
      <c r="G29" s="23">
        <f>(SUMIFS(AGİD2,KAYNAK,A29,SEBEP,B29,SÜRE,"Uzun",BİLDİRİM,"Bildirimli",İL,$B$10,İLÇE,$B$11)/VLOOKUP($B$11,ABONE,7,FALSE))*60</f>
        <v>31.894507553827758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30.79950438789178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6.1224057029043975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1.0061970866533865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1.0040095658115409</v>
      </c>
      <c r="F31" s="23">
        <f>(SUMIFS(OGİD2,KAYNAK,A31,SEBEP,B31,SÜRE,"Uzun",BİLDİRİM,"Bildirimli",İL,$B$10,İLÇE,$B$11)/VLOOKUP($B$11,ABONE,6,FALSE))*60</f>
        <v>0.78286210796915168</v>
      </c>
      <c r="G31" s="23">
        <f>(SUMIFS(AGİD2,KAYNAK,A31,SEBEP,B31,SÜRE,"Uzun",BİLDİRİM,"Bildirimli",İL,$B$10,İLÇE,$B$11)/VLOOKUP($B$11,ABONE,7,FALSE))*60</f>
        <v>10.655023923444977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9.6262880685775531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2.6269908914885036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5" t="s">
        <v>60</v>
      </c>
      <c r="B33" s="66"/>
      <c r="C33" s="23">
        <f>SUM(C28:C32)</f>
        <v>82.864285714285714</v>
      </c>
      <c r="D33" s="23">
        <f t="shared" ref="D33:I33" si="8">SUM(D28:D32)</f>
        <v>1.2268613060258964</v>
      </c>
      <c r="E33" s="23">
        <f t="shared" si="8"/>
        <v>1.4043449916143858</v>
      </c>
      <c r="F33" s="23">
        <f t="shared" si="8"/>
        <v>22.169280154241648</v>
      </c>
      <c r="G33" s="23">
        <f t="shared" si="8"/>
        <v>42.549531477272737</v>
      </c>
      <c r="H33" s="23">
        <f t="shared" si="8"/>
        <v>40.425792456469331</v>
      </c>
      <c r="I33" s="23">
        <f t="shared" si="8"/>
        <v>8.749396594392902</v>
      </c>
    </row>
    <row r="34" spans="1:9" ht="15.75" thickBot="1" x14ac:dyDescent="0.3">
      <c r="A34" s="67" t="s">
        <v>62</v>
      </c>
      <c r="B34" s="68"/>
      <c r="C34" s="74" t="s">
        <v>27</v>
      </c>
      <c r="D34" s="75"/>
      <c r="E34" s="76"/>
      <c r="F34" s="72" t="s">
        <v>28</v>
      </c>
      <c r="G34" s="72"/>
      <c r="H34" s="72"/>
      <c r="I34" s="73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73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3.6285714285714286</v>
      </c>
      <c r="D36" s="23">
        <f t="shared" ref="D36:D45" si="10">(SUMIFS(AGİİ1,KAYNAK,A36,SEBEP,B36,SÜRE,"Uzun",BİLDİRİM,"Bildirimsiz",İL,$B$10,İLÇE,$B$11)/VLOOKUP($B$11,ABONE,4,FALSE))</f>
        <v>1.0646787848605577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1.070252810733586</v>
      </c>
      <c r="F36" s="23">
        <f t="shared" ref="F36:F45" si="12">(SUMIFS(OGİD1,KAYNAK,A36,SEBEP,B36,SÜRE,"Uzun",BİLDİRİM,"Bildirimsiz",İL,$B$10,İLÇE,$B$11)/VLOOKUP($B$11,ABONE,6,FALSE))</f>
        <v>1.1362467866323906</v>
      </c>
      <c r="G36" s="23">
        <f t="shared" ref="G36:G45" si="13">(SUMIFS(AGİD1,KAYNAK,A36,SEBEP,B36,SÜRE,"Uzun",BİLDİRİM,"Bildirimsiz",İL,$B$10,İLÇE,$B$11)/VLOOKUP($B$11,ABONE,7,FALSE))</f>
        <v>0.97667464114832536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0.99330297347977503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1.0557684550221864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2.4857142857142858</v>
      </c>
      <c r="D38" s="23">
        <f t="shared" si="10"/>
        <v>0.88365288844621515</v>
      </c>
      <c r="E38" s="23">
        <f t="shared" si="11"/>
        <v>0.88713584694701531</v>
      </c>
      <c r="F38" s="23">
        <f t="shared" si="12"/>
        <v>1.3393316195372751</v>
      </c>
      <c r="G38" s="23">
        <f t="shared" si="13"/>
        <v>1.3145933014354068</v>
      </c>
      <c r="H38" s="23">
        <f t="shared" si="14"/>
        <v>1.317171175997857</v>
      </c>
      <c r="I38" s="23">
        <f t="shared" si="15"/>
        <v>0.96808188785800731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1.0285714285714285</v>
      </c>
      <c r="D39" s="23">
        <f t="shared" si="10"/>
        <v>0.26699452191235062</v>
      </c>
      <c r="E39" s="23">
        <f t="shared" si="11"/>
        <v>0.26865022672215666</v>
      </c>
      <c r="F39" s="23">
        <f t="shared" si="12"/>
        <v>8.9974293059125965E-2</v>
      </c>
      <c r="G39" s="23">
        <f t="shared" si="13"/>
        <v>1.1363636363636364E-2</v>
      </c>
      <c r="H39" s="23">
        <f t="shared" si="14"/>
        <v>1.9555317439057057E-2</v>
      </c>
      <c r="I39" s="23">
        <f t="shared" si="15"/>
        <v>0.22176280758370312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5.7142857142857141E-2</v>
      </c>
      <c r="D42" s="23">
        <f t="shared" si="10"/>
        <v>5.6461653386454182E-2</v>
      </c>
      <c r="E42" s="23">
        <f t="shared" si="11"/>
        <v>5.6463134356171188E-2</v>
      </c>
      <c r="F42" s="23">
        <f t="shared" si="12"/>
        <v>0</v>
      </c>
      <c r="G42" s="23">
        <f t="shared" si="13"/>
        <v>6.5789473684210523E-3</v>
      </c>
      <c r="H42" s="23">
        <f t="shared" si="14"/>
        <v>5.8933833377980173E-3</v>
      </c>
      <c r="I42" s="23">
        <f t="shared" si="15"/>
        <v>4.6944332392093585E-2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1.0582669322709163E-3</v>
      </c>
      <c r="E43" s="23">
        <f t="shared" si="11"/>
        <v>1.0559662090813093E-3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8.5720048406615567E-4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5" t="s">
        <v>60</v>
      </c>
      <c r="B46" s="66"/>
      <c r="C46" s="23">
        <f>SUM(C36:C45)</f>
        <v>7.1999999999999993</v>
      </c>
      <c r="D46" s="23">
        <f t="shared" ref="D46:I46" si="16">SUM(D36:D45)</f>
        <v>2.272846115537849</v>
      </c>
      <c r="E46" s="23">
        <f t="shared" si="16"/>
        <v>2.2835579849680103</v>
      </c>
      <c r="F46" s="23">
        <f t="shared" si="16"/>
        <v>2.5655526992287916</v>
      </c>
      <c r="G46" s="23">
        <f t="shared" si="16"/>
        <v>2.3092105263157898</v>
      </c>
      <c r="H46" s="23">
        <f t="shared" si="16"/>
        <v>2.3359228502544873</v>
      </c>
      <c r="I46" s="23">
        <f t="shared" si="16"/>
        <v>2.2934146833400568</v>
      </c>
    </row>
    <row r="47" spans="1:9" ht="15.75" thickBot="1" x14ac:dyDescent="0.3">
      <c r="A47" s="67" t="s">
        <v>63</v>
      </c>
      <c r="B47" s="68"/>
      <c r="C47" s="72" t="s">
        <v>27</v>
      </c>
      <c r="D47" s="72"/>
      <c r="E47" s="72"/>
      <c r="F47" s="72" t="s">
        <v>28</v>
      </c>
      <c r="G47" s="72"/>
      <c r="H47" s="72"/>
      <c r="I47" s="73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73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0.25714285714285712</v>
      </c>
      <c r="D50" s="23">
        <f>(SUMIFS(AGİİ1,KAYNAK,A50,SEBEP,B50,SÜRE,"Uzun",BİLDİRİM,"Bildirimli",İL,$B$10,İLÇE,$B$11)/VLOOKUP($B$11,ABONE,4,FALSE))</f>
        <v>6.8476095617529885E-4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1.2423131871544817E-3</v>
      </c>
      <c r="F50" s="23">
        <f>(SUMIFS(OGİD1,KAYNAK,A50,SEBEP,B50,SÜRE,"Uzun",BİLDİRİM,"Bildirimli",İL,$B$10,İLÇE,$B$11)/VLOOKUP($B$11,ABONE,6,FALSE))</f>
        <v>0.37532133676092544</v>
      </c>
      <c r="G50" s="23">
        <f>(SUMIFS(AGİD1,KAYNAK,A50,SEBEP,B50,SÜRE,"Uzun",BİLDİRİM,"Bildirimli",İL,$B$10,İLÇE,$B$11)/VLOOKUP($B$11,ABONE,7,FALSE))</f>
        <v>0.35885167464114831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0.36056790784891507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6.8878580072609927E-2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7.2833665338645414E-3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7.2675321448537177E-3</v>
      </c>
      <c r="F52" s="23">
        <f>(SUMIFS(OGİD1,KAYNAK,A52,SEBEP,B52,SÜRE,"Uzun",BİLDİRİM,"Bildirimli",İL,$B$10,İLÇE,$B$11)/VLOOKUP($B$11,ABONE,6,FALSE))</f>
        <v>2.5706940874035988E-3</v>
      </c>
      <c r="G52" s="23">
        <f>(SUMIFS(AGİD1,KAYNAK,A52,SEBEP,B52,SÜRE,"Uzun",BİLDİRİM,"Bildirimli",İL,$B$10,İLÇE,$B$11)/VLOOKUP($B$11,ABONE,7,FALSE))</f>
        <v>3.4988038277511964E-2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3.1609965175462093E-2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1.1849536103267446E-2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5" t="s">
        <v>60</v>
      </c>
      <c r="B54" s="66"/>
      <c r="C54" s="23">
        <f>SUM(C49:C53)</f>
        <v>0.25714285714285712</v>
      </c>
      <c r="D54" s="23">
        <f t="shared" ref="D54:I54" si="17">SUM(D49:D53)</f>
        <v>7.9681274900398405E-3</v>
      </c>
      <c r="E54" s="23">
        <f t="shared" si="17"/>
        <v>8.509845332008199E-3</v>
      </c>
      <c r="F54" s="23">
        <f t="shared" si="17"/>
        <v>0.37789203084832906</v>
      </c>
      <c r="G54" s="23">
        <f t="shared" si="17"/>
        <v>0.39383971291866027</v>
      </c>
      <c r="H54" s="23">
        <f t="shared" si="17"/>
        <v>0.39217787302437718</v>
      </c>
      <c r="I54" s="23">
        <f t="shared" si="17"/>
        <v>8.0728116175877371E-2</v>
      </c>
    </row>
    <row r="55" spans="1:9" ht="15.75" thickBot="1" x14ac:dyDescent="0.3">
      <c r="A55" s="67" t="s">
        <v>64</v>
      </c>
      <c r="B55" s="68"/>
      <c r="C55" s="72" t="s">
        <v>27</v>
      </c>
      <c r="D55" s="72"/>
      <c r="E55" s="72"/>
      <c r="F55" s="72" t="s">
        <v>28</v>
      </c>
      <c r="G55" s="72"/>
      <c r="H55" s="72"/>
      <c r="I55" s="73" t="s">
        <v>55</v>
      </c>
    </row>
    <row r="56" spans="1:9" x14ac:dyDescent="0.25">
      <c r="A56" s="77" t="s">
        <v>56</v>
      </c>
      <c r="B56" s="78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73"/>
    </row>
    <row r="57" spans="1:9" x14ac:dyDescent="0.25">
      <c r="A57" s="77" t="s">
        <v>76</v>
      </c>
      <c r="B57" s="78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7" t="s">
        <v>72</v>
      </c>
      <c r="B58" s="78"/>
      <c r="C58" s="23">
        <f>(SUMIFS(OGİİ1,KAYNAK,A58,SÜRE,"Kısa",İL,$B$10,İLÇE,$B$11)/VLOOKUP($B$11,ABONE,3,FALSE))</f>
        <v>1.2285714285714286</v>
      </c>
      <c r="D58" s="23">
        <f>(SUMIFS(AGİİ1,KAYNAK,A58,SÜRE,"Kısa",İL,$B$10,İLÇE,$B$11)/VLOOKUP($B$11,ABONE,4,FALSE))</f>
        <v>0.55602589641434264</v>
      </c>
      <c r="E58" s="23">
        <f>((SUMIFS(OGİİ1,KAYNAK,A58,SÜRE,"Kısa",İL,$B$10,İLÇE,$B$11)+SUMIFS(AGİİ1,KAYNAK,A58,SÜRE,"Kısa",İL,$B$10,İLÇE,$B$11))/VLOOKUP($B$11,ABONE,5,FALSE))</f>
        <v>0.55748804273557362</v>
      </c>
      <c r="F58" s="23">
        <f>(SUMIFS(OGİD1,KAYNAK,A58,SÜRE,"Kısa",İL,$B$10,İLÇE,$B$11)/VLOOKUP($B$11,ABONE,6,FALSE))</f>
        <v>1.0282776349614395E-2</v>
      </c>
      <c r="G58" s="23">
        <f>(SUMIFS(AGİD1,KAYNAK,A58,SÜRE,"Kısa",İL,$B$10,İLÇE,$B$11)/VLOOKUP($B$11,ABONE,7,FALSE))</f>
        <v>6.1901913875598083E-2</v>
      </c>
      <c r="H58" s="23">
        <f>((SUMIFS(OGİD1,KAYNAK,A58,SÜRE,"Kısa",İL,$B$10,İLÇE,$B$11)+SUMIFS(AGİD1,KAYNAK,A58,SÜRE,"Kısa",İL,$B$10,İLÇE,$B$11))/VLOOKUP($B$11,ABONE,8,FALSE))</f>
        <v>5.6522903830699169E-2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0.46319080274304153</v>
      </c>
    </row>
    <row r="59" spans="1:9" ht="15.75" thickBot="1" x14ac:dyDescent="0.3">
      <c r="A59" s="65" t="s">
        <v>60</v>
      </c>
      <c r="B59" s="66"/>
      <c r="C59" s="23">
        <f>SUM(C57:C58)</f>
        <v>1.2285714285714286</v>
      </c>
      <c r="D59" s="23">
        <f t="shared" ref="D59:I59" si="18">SUM(D57:D58)</f>
        <v>0.55602589641434264</v>
      </c>
      <c r="E59" s="23">
        <f t="shared" si="18"/>
        <v>0.55748804273557362</v>
      </c>
      <c r="F59" s="23">
        <f t="shared" si="18"/>
        <v>1.0282776349614395E-2</v>
      </c>
      <c r="G59" s="23">
        <f t="shared" si="18"/>
        <v>6.1901913875598083E-2</v>
      </c>
      <c r="H59" s="23">
        <f t="shared" si="18"/>
        <v>5.6522903830699169E-2</v>
      </c>
      <c r="I59" s="23">
        <f t="shared" si="18"/>
        <v>0.46319080274304153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1" t="s">
        <v>27</v>
      </c>
      <c r="D61" s="81"/>
      <c r="E61" s="81"/>
      <c r="F61" s="81" t="s">
        <v>28</v>
      </c>
      <c r="G61" s="81"/>
      <c r="H61" s="81"/>
      <c r="I61" s="82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3"/>
    </row>
    <row r="63" spans="1:9" x14ac:dyDescent="0.25">
      <c r="A63" s="28"/>
      <c r="B63" s="33" t="s">
        <v>65</v>
      </c>
      <c r="C63" s="34">
        <f>VLOOKUP($B$11,ABONE,3,FALSE)</f>
        <v>35</v>
      </c>
      <c r="D63" s="34">
        <f>VLOOKUP($B$11,ABONE,4,FALSE)</f>
        <v>16064</v>
      </c>
      <c r="E63" s="34">
        <f>VLOOKUP($B$11,ABONE,5,FALSE)</f>
        <v>16099</v>
      </c>
      <c r="F63" s="34">
        <f>VLOOKUP($B$11,ABONE,6,FALSE)</f>
        <v>389</v>
      </c>
      <c r="G63" s="34">
        <f>VLOOKUP($B$11,ABONE,7,FALSE)</f>
        <v>3344</v>
      </c>
      <c r="H63" s="34">
        <f>VLOOKUP($B$11,ABONE,8,FALSE)</f>
        <v>3733</v>
      </c>
      <c r="I63" s="34">
        <f>VLOOKUP($B$11,ABONE,9,FALSE)</f>
        <v>19832</v>
      </c>
    </row>
    <row r="64" spans="1:9" x14ac:dyDescent="0.25">
      <c r="A64" s="28"/>
      <c r="B64" s="79" t="s">
        <v>66</v>
      </c>
      <c r="C64" s="79"/>
      <c r="D64" s="79"/>
      <c r="E64" s="79"/>
      <c r="F64" s="79"/>
      <c r="G64" s="79"/>
      <c r="H64" s="79"/>
      <c r="I64" s="79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0" t="s">
        <v>70</v>
      </c>
      <c r="C69" s="80"/>
      <c r="D69" s="80"/>
      <c r="E69" s="80"/>
      <c r="F69" s="80"/>
      <c r="G69" s="80"/>
      <c r="H69" s="80"/>
      <c r="I69" s="80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5" t="s">
        <v>37</v>
      </c>
      <c r="B1" s="56"/>
      <c r="C1" s="56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7" t="s">
        <v>39</v>
      </c>
      <c r="C2" s="57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58" t="s">
        <v>41</v>
      </c>
      <c r="C3" s="58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7">
        <v>4</v>
      </c>
      <c r="C4" s="57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59"/>
      <c r="C5" s="60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59"/>
      <c r="C6" s="60"/>
      <c r="D6" s="8"/>
      <c r="E6" s="10" t="s">
        <v>45</v>
      </c>
      <c r="F6" s="61" t="s">
        <v>46</v>
      </c>
      <c r="G6" s="61"/>
      <c r="H6" s="61"/>
      <c r="I6" s="61"/>
    </row>
    <row r="7" spans="1:9" x14ac:dyDescent="0.25">
      <c r="A7" s="11" t="s">
        <v>47</v>
      </c>
      <c r="B7" s="62"/>
      <c r="C7" s="63"/>
      <c r="D7" s="8"/>
      <c r="E7" s="10" t="s">
        <v>48</v>
      </c>
      <c r="F7" s="61" t="s">
        <v>49</v>
      </c>
      <c r="G7" s="61"/>
      <c r="H7" s="61"/>
      <c r="I7" s="61"/>
    </row>
    <row r="8" spans="1:9" x14ac:dyDescent="0.25">
      <c r="A8" s="7" t="s">
        <v>50</v>
      </c>
      <c r="B8" s="54"/>
      <c r="C8" s="54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4"/>
      <c r="C9" s="64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4" t="s">
        <v>78</v>
      </c>
      <c r="C10" s="54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4" t="s">
        <v>90</v>
      </c>
      <c r="C11" s="54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7" t="s">
        <v>54</v>
      </c>
      <c r="B13" s="68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235.36439454545453</v>
      </c>
      <c r="D17" s="23">
        <f t="shared" si="1"/>
        <v>41.997763178098069</v>
      </c>
      <c r="E17" s="23">
        <f t="shared" si="2"/>
        <v>42.45882523265896</v>
      </c>
      <c r="F17" s="23">
        <f t="shared" si="3"/>
        <v>112.9807418918919</v>
      </c>
      <c r="G17" s="23">
        <f t="shared" si="4"/>
        <v>71.163082994341636</v>
      </c>
      <c r="H17" s="23">
        <f t="shared" si="5"/>
        <v>72.088612157918348</v>
      </c>
      <c r="I17" s="23">
        <f t="shared" si="6"/>
        <v>48.224076350568858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4.5818190909090912</v>
      </c>
      <c r="D21" s="23">
        <f t="shared" si="1"/>
        <v>5.8602828318968658</v>
      </c>
      <c r="E21" s="23">
        <f t="shared" si="2"/>
        <v>5.8572344718208109</v>
      </c>
      <c r="F21" s="23">
        <f t="shared" si="3"/>
        <v>2.1185809459459461</v>
      </c>
      <c r="G21" s="23">
        <f t="shared" si="4"/>
        <v>4.7589361431411534</v>
      </c>
      <c r="H21" s="23">
        <f t="shared" si="5"/>
        <v>4.7004984925975775</v>
      </c>
      <c r="I21" s="23">
        <f t="shared" si="6"/>
        <v>5.632161189513198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0.21656949373506196</v>
      </c>
      <c r="E22" s="23">
        <f t="shared" si="2"/>
        <v>0.21605310693641622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0.17401431605901013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5" t="s">
        <v>60</v>
      </c>
      <c r="B25" s="66"/>
      <c r="C25" s="23">
        <f t="shared" ref="C25:I25" si="7">SUM(C15:C24)</f>
        <v>239.94621363636361</v>
      </c>
      <c r="D25" s="23">
        <f t="shared" si="7"/>
        <v>48.074615503730001</v>
      </c>
      <c r="E25" s="23">
        <f t="shared" si="7"/>
        <v>48.532112811416184</v>
      </c>
      <c r="F25" s="23">
        <f t="shared" si="7"/>
        <v>115.09932283783785</v>
      </c>
      <c r="G25" s="23">
        <f t="shared" si="7"/>
        <v>75.922019137482792</v>
      </c>
      <c r="H25" s="23">
        <f t="shared" si="7"/>
        <v>76.789110650515923</v>
      </c>
      <c r="I25" s="23">
        <f t="shared" si="7"/>
        <v>54.030251856141064</v>
      </c>
    </row>
    <row r="26" spans="1:9" ht="15.75" thickBot="1" x14ac:dyDescent="0.3">
      <c r="A26" s="67" t="s">
        <v>61</v>
      </c>
      <c r="B26" s="68"/>
      <c r="C26" s="72" t="s">
        <v>27</v>
      </c>
      <c r="D26" s="72"/>
      <c r="E26" s="72"/>
      <c r="F26" s="72" t="s">
        <v>28</v>
      </c>
      <c r="G26" s="72"/>
      <c r="H26" s="72"/>
      <c r="I26" s="73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73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1179.8277872727274</v>
      </c>
      <c r="D29" s="23">
        <f>(SUMIFS(AGİİ2,KAYNAK,A29,SEBEP,B29,SÜRE,"Uzun",BİLDİRİM,"Bildirimli",İL,$B$10,İLÇE,$B$11)/VLOOKUP($B$11,ABONE,4,FALSE))*60</f>
        <v>167.97125771637576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170.38392140679193</v>
      </c>
      <c r="F29" s="23">
        <f>(SUMIFS(OGİD2,KAYNAK,A29,SEBEP,B29,SÜRE,"Uzun",BİLDİRİM,"Bildirimli",İL,$B$10,İLÇE,$B$11)/VLOOKUP($B$11,ABONE,6,FALSE))*60</f>
        <v>285.66813081081085</v>
      </c>
      <c r="G29" s="23">
        <f>(SUMIFS(AGİD2,KAYNAK,A29,SEBEP,B29,SÜRE,"Uzun",BİLDİRİM,"Bildirimli",İL,$B$10,İLÇE,$B$11)/VLOOKUP($B$11,ABONE,7,FALSE))*60</f>
        <v>155.75433039914361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158.62964705248993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168.09681945994706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11.498916363636363</v>
      </c>
      <c r="D31" s="23">
        <f>(SUMIFS(AGİİ2,KAYNAK,A31,SEBEP,B31,SÜRE,"Uzun",BİLDİRİM,"Bildirimli",İL,$B$10,İLÇE,$B$11)/VLOOKUP($B$11,ABONE,4,FALSE))*60</f>
        <v>8.2575617425943371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8.265290406069365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0.80115935464138233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0.78342769851951533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6.8094980492914718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5" t="s">
        <v>60</v>
      </c>
      <c r="B33" s="66"/>
      <c r="C33" s="23">
        <f>SUM(C28:C32)</f>
        <v>1191.3267036363638</v>
      </c>
      <c r="D33" s="23">
        <f t="shared" ref="D33:I33" si="8">SUM(D28:D32)</f>
        <v>176.22881945897009</v>
      </c>
      <c r="E33" s="23">
        <f t="shared" si="8"/>
        <v>178.6492118128613</v>
      </c>
      <c r="F33" s="23">
        <f t="shared" si="8"/>
        <v>285.66813081081085</v>
      </c>
      <c r="G33" s="23">
        <f t="shared" si="8"/>
        <v>156.555489753785</v>
      </c>
      <c r="H33" s="23">
        <f t="shared" si="8"/>
        <v>159.41307475100945</v>
      </c>
      <c r="I33" s="23">
        <f t="shared" si="8"/>
        <v>174.90631750923853</v>
      </c>
    </row>
    <row r="34" spans="1:9" ht="15.75" thickBot="1" x14ac:dyDescent="0.3">
      <c r="A34" s="67" t="s">
        <v>62</v>
      </c>
      <c r="B34" s="68"/>
      <c r="C34" s="74" t="s">
        <v>27</v>
      </c>
      <c r="D34" s="75"/>
      <c r="E34" s="76"/>
      <c r="F34" s="72" t="s">
        <v>28</v>
      </c>
      <c r="G34" s="72"/>
      <c r="H34" s="72"/>
      <c r="I34" s="73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73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8.0151515151515156</v>
      </c>
      <c r="D38" s="23">
        <f t="shared" si="10"/>
        <v>1.3771637575143043</v>
      </c>
      <c r="E38" s="23">
        <f t="shared" si="11"/>
        <v>1.3929913294797689</v>
      </c>
      <c r="F38" s="23">
        <f t="shared" si="12"/>
        <v>2.2702702702702702</v>
      </c>
      <c r="G38" s="23">
        <f t="shared" si="13"/>
        <v>1.2618137329866952</v>
      </c>
      <c r="H38" s="23">
        <f t="shared" si="14"/>
        <v>1.2841333931508898</v>
      </c>
      <c r="I38" s="23">
        <f t="shared" si="15"/>
        <v>1.3718101667297116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6.0606060606060608E-2</v>
      </c>
      <c r="D42" s="23">
        <f t="shared" si="10"/>
        <v>6.9131599913087566E-2</v>
      </c>
      <c r="E42" s="23">
        <f t="shared" si="11"/>
        <v>6.9111271676300573E-2</v>
      </c>
      <c r="F42" s="23">
        <f t="shared" si="12"/>
        <v>3.3783783783783786E-2</v>
      </c>
      <c r="G42" s="23">
        <f t="shared" si="13"/>
        <v>5.4136718152622727E-2</v>
      </c>
      <c r="H42" s="23">
        <f t="shared" si="14"/>
        <v>5.3686256916404967E-2</v>
      </c>
      <c r="I42" s="23">
        <f t="shared" si="15"/>
        <v>6.6109931038496231E-2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9.0533787209386542E-4</v>
      </c>
      <c r="E43" s="23">
        <f t="shared" si="11"/>
        <v>9.0317919075144507E-4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7.2744202287077723E-4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5" t="s">
        <v>60</v>
      </c>
      <c r="B46" s="66"/>
      <c r="C46" s="23">
        <f>SUM(C36:C45)</f>
        <v>8.0757575757575761</v>
      </c>
      <c r="D46" s="23">
        <f t="shared" ref="D46:I46" si="16">SUM(D36:D45)</f>
        <v>1.4472006952994856</v>
      </c>
      <c r="E46" s="23">
        <f t="shared" si="16"/>
        <v>1.4630057803468208</v>
      </c>
      <c r="F46" s="23">
        <f t="shared" si="16"/>
        <v>2.3040540540540539</v>
      </c>
      <c r="G46" s="23">
        <f t="shared" si="16"/>
        <v>1.3159504511393179</v>
      </c>
      <c r="H46" s="23">
        <f t="shared" si="16"/>
        <v>1.3378196500672948</v>
      </c>
      <c r="I46" s="23">
        <f t="shared" si="16"/>
        <v>1.4386475397910785</v>
      </c>
    </row>
    <row r="47" spans="1:9" ht="15.75" thickBot="1" x14ac:dyDescent="0.3">
      <c r="A47" s="67" t="s">
        <v>63</v>
      </c>
      <c r="B47" s="68"/>
      <c r="C47" s="72" t="s">
        <v>27</v>
      </c>
      <c r="D47" s="72"/>
      <c r="E47" s="72"/>
      <c r="F47" s="72" t="s">
        <v>28</v>
      </c>
      <c r="G47" s="72"/>
      <c r="H47" s="72"/>
      <c r="I47" s="73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73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3.3333333333333335</v>
      </c>
      <c r="D50" s="23">
        <f>(SUMIFS(AGİİ1,KAYNAK,A50,SEBEP,B50,SÜRE,"Uzun",BİLDİRİM,"Bildirimli",İL,$B$10,İLÇE,$B$11)/VLOOKUP($B$11,ABONE,4,FALSE))</f>
        <v>0.62913739407546898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0.6355852601156069</v>
      </c>
      <c r="F50" s="23">
        <f>(SUMIFS(OGİD1,KAYNAK,A50,SEBEP,B50,SÜRE,"Uzun",BİLDİRİM,"Bildirimli",İL,$B$10,İLÇE,$B$11)/VLOOKUP($B$11,ABONE,6,FALSE))</f>
        <v>1.2297297297297298</v>
      </c>
      <c r="G50" s="23">
        <f>(SUMIFS(AGİD1,KAYNAK,A50,SEBEP,B50,SÜRE,"Uzun",BİLDİRİM,"Bildirimli",İL,$B$10,İLÇE,$B$11)/VLOOKUP($B$11,ABONE,7,FALSE))</f>
        <v>0.7816179844012846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0.79153581576192611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0.66592952541682426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6.0606060606060608E-2</v>
      </c>
      <c r="D52" s="23">
        <f>(SUMIFS(AGİİ1,KAYNAK,A52,SEBEP,B52,SÜRE,"Uzun",BİLDİRİM,"Bildirimli",İL,$B$10,İLÇE,$B$11)/VLOOKUP($B$11,ABONE,4,FALSE))</f>
        <v>4.2188744839574126E-2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4.2232658959537574E-2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3.3644288117449152E-3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3.2899656049050394E-3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3.4655337969563826E-2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5" t="s">
        <v>60</v>
      </c>
      <c r="B54" s="66"/>
      <c r="C54" s="23">
        <f>SUM(C49:C53)</f>
        <v>3.393939393939394</v>
      </c>
      <c r="D54" s="23">
        <f t="shared" ref="D54:I54" si="17">SUM(D49:D53)</f>
        <v>0.67132613891504311</v>
      </c>
      <c r="E54" s="23">
        <f t="shared" si="17"/>
        <v>0.67781791907514444</v>
      </c>
      <c r="F54" s="23">
        <f t="shared" si="17"/>
        <v>1.2297297297297298</v>
      </c>
      <c r="G54" s="23">
        <f t="shared" si="17"/>
        <v>0.78498241321302953</v>
      </c>
      <c r="H54" s="23">
        <f t="shared" si="17"/>
        <v>0.79482578136683113</v>
      </c>
      <c r="I54" s="23">
        <f t="shared" si="17"/>
        <v>0.70058486338638803</v>
      </c>
    </row>
    <row r="55" spans="1:9" ht="15.75" thickBot="1" x14ac:dyDescent="0.3">
      <c r="A55" s="67" t="s">
        <v>64</v>
      </c>
      <c r="B55" s="68"/>
      <c r="C55" s="72" t="s">
        <v>27</v>
      </c>
      <c r="D55" s="72"/>
      <c r="E55" s="72"/>
      <c r="F55" s="72" t="s">
        <v>28</v>
      </c>
      <c r="G55" s="72"/>
      <c r="H55" s="72"/>
      <c r="I55" s="73" t="s">
        <v>55</v>
      </c>
    </row>
    <row r="56" spans="1:9" x14ac:dyDescent="0.25">
      <c r="A56" s="77" t="s">
        <v>56</v>
      </c>
      <c r="B56" s="78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73"/>
    </row>
    <row r="57" spans="1:9" x14ac:dyDescent="0.25">
      <c r="A57" s="77" t="s">
        <v>76</v>
      </c>
      <c r="B57" s="78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7" t="s">
        <v>72</v>
      </c>
      <c r="B58" s="78"/>
      <c r="C58" s="23">
        <f>(SUMIFS(OGİİ1,KAYNAK,A58,SÜRE,"Kısa",İL,$B$10,İLÇE,$B$11)/VLOOKUP($B$11,ABONE,3,FALSE))</f>
        <v>0.68181818181818177</v>
      </c>
      <c r="D58" s="23">
        <f>(SUMIFS(AGİİ1,KAYNAK,A58,SÜRE,"Kısa",İL,$B$10,İLÇE,$B$11)/VLOOKUP($B$11,ABONE,4,FALSE))</f>
        <v>0.18338523937133339</v>
      </c>
      <c r="E58" s="23">
        <f>((SUMIFS(OGİİ1,KAYNAK,A58,SÜRE,"Kısa",İL,$B$10,İLÇE,$B$11)+SUMIFS(AGİİ1,KAYNAK,A58,SÜRE,"Kısa",İL,$B$10,İLÇE,$B$11))/VLOOKUP($B$11,ABONE,5,FALSE))</f>
        <v>0.18457369942196533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8.4110720293622872E-3</v>
      </c>
      <c r="H58" s="23">
        <f>((SUMIFS(OGİD1,KAYNAK,A58,SÜRE,"Kısa",İL,$B$10,İLÇE,$B$11)+SUMIFS(AGİD1,KAYNAK,A58,SÜRE,"Kısa",İL,$B$10,İLÇE,$B$11))/VLOOKUP($B$11,ABONE,8,FALSE))</f>
        <v>8.2249140122625988E-3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0.15026042424418773</v>
      </c>
    </row>
    <row r="59" spans="1:9" ht="15.75" thickBot="1" x14ac:dyDescent="0.3">
      <c r="A59" s="65" t="s">
        <v>60</v>
      </c>
      <c r="B59" s="66"/>
      <c r="C59" s="23">
        <f>SUM(C57:C58)</f>
        <v>0.68181818181818177</v>
      </c>
      <c r="D59" s="23">
        <f t="shared" ref="D59:I59" si="18">SUM(D57:D58)</f>
        <v>0.18338523937133339</v>
      </c>
      <c r="E59" s="23">
        <f t="shared" si="18"/>
        <v>0.18457369942196533</v>
      </c>
      <c r="F59" s="23">
        <f t="shared" si="18"/>
        <v>0</v>
      </c>
      <c r="G59" s="23">
        <f t="shared" si="18"/>
        <v>8.4110720293622872E-3</v>
      </c>
      <c r="H59" s="23">
        <f t="shared" si="18"/>
        <v>8.2249140122625988E-3</v>
      </c>
      <c r="I59" s="23">
        <f t="shared" si="18"/>
        <v>0.15026042424418773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1" t="s">
        <v>27</v>
      </c>
      <c r="D61" s="81"/>
      <c r="E61" s="81"/>
      <c r="F61" s="81" t="s">
        <v>28</v>
      </c>
      <c r="G61" s="81"/>
      <c r="H61" s="81"/>
      <c r="I61" s="82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3"/>
    </row>
    <row r="63" spans="1:9" x14ac:dyDescent="0.25">
      <c r="A63" s="28"/>
      <c r="B63" s="33" t="s">
        <v>65</v>
      </c>
      <c r="C63" s="34">
        <f>VLOOKUP($B$11,ABONE,3,FALSE)</f>
        <v>66</v>
      </c>
      <c r="D63" s="34">
        <f>VLOOKUP($B$11,ABONE,4,FALSE)</f>
        <v>27614</v>
      </c>
      <c r="E63" s="34">
        <f>VLOOKUP($B$11,ABONE,5,FALSE)</f>
        <v>27680</v>
      </c>
      <c r="F63" s="34">
        <f>VLOOKUP($B$11,ABONE,6,FALSE)</f>
        <v>148</v>
      </c>
      <c r="G63" s="34">
        <f>VLOOKUP($B$11,ABONE,7,FALSE)</f>
        <v>6539</v>
      </c>
      <c r="H63" s="34">
        <f>VLOOKUP($B$11,ABONE,8,FALSE)</f>
        <v>6687</v>
      </c>
      <c r="I63" s="34">
        <f>VLOOKUP($B$11,ABONE,9,FALSE)</f>
        <v>34367</v>
      </c>
    </row>
    <row r="64" spans="1:9" x14ac:dyDescent="0.25">
      <c r="A64" s="28"/>
      <c r="B64" s="79" t="s">
        <v>66</v>
      </c>
      <c r="C64" s="79"/>
      <c r="D64" s="79"/>
      <c r="E64" s="79"/>
      <c r="F64" s="79"/>
      <c r="G64" s="79"/>
      <c r="H64" s="79"/>
      <c r="I64" s="79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0" t="s">
        <v>70</v>
      </c>
      <c r="C69" s="80"/>
      <c r="D69" s="80"/>
      <c r="E69" s="80"/>
      <c r="F69" s="80"/>
      <c r="G69" s="80"/>
      <c r="H69" s="80"/>
      <c r="I69" s="80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5" t="s">
        <v>37</v>
      </c>
      <c r="B1" s="56"/>
      <c r="C1" s="56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7" t="s">
        <v>39</v>
      </c>
      <c r="C2" s="57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58" t="s">
        <v>41</v>
      </c>
      <c r="C3" s="58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7">
        <v>4</v>
      </c>
      <c r="C4" s="57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59"/>
      <c r="C5" s="60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59"/>
      <c r="C6" s="60"/>
      <c r="D6" s="8"/>
      <c r="E6" s="10" t="s">
        <v>45</v>
      </c>
      <c r="F6" s="61" t="s">
        <v>46</v>
      </c>
      <c r="G6" s="61"/>
      <c r="H6" s="61"/>
      <c r="I6" s="61"/>
    </row>
    <row r="7" spans="1:9" x14ac:dyDescent="0.25">
      <c r="A7" s="11" t="s">
        <v>47</v>
      </c>
      <c r="B7" s="62"/>
      <c r="C7" s="63"/>
      <c r="D7" s="8"/>
      <c r="E7" s="10" t="s">
        <v>48</v>
      </c>
      <c r="F7" s="61" t="s">
        <v>49</v>
      </c>
      <c r="G7" s="61"/>
      <c r="H7" s="61"/>
      <c r="I7" s="61"/>
    </row>
    <row r="8" spans="1:9" x14ac:dyDescent="0.25">
      <c r="A8" s="7" t="s">
        <v>50</v>
      </c>
      <c r="B8" s="54"/>
      <c r="C8" s="54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4"/>
      <c r="C9" s="64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4" t="s">
        <v>78</v>
      </c>
      <c r="C10" s="54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4" t="s">
        <v>91</v>
      </c>
      <c r="C11" s="54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7" t="s">
        <v>54</v>
      </c>
      <c r="B13" s="68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124.29088800000001</v>
      </c>
      <c r="D17" s="23">
        <f t="shared" si="1"/>
        <v>10.31750121247382</v>
      </c>
      <c r="E17" s="23">
        <f t="shared" si="2"/>
        <v>10.483035092081566</v>
      </c>
      <c r="F17" s="23">
        <f t="shared" si="3"/>
        <v>111.24815158828747</v>
      </c>
      <c r="G17" s="23">
        <f t="shared" si="4"/>
        <v>48.196269387400804</v>
      </c>
      <c r="H17" s="23">
        <f t="shared" si="5"/>
        <v>51.002836441407652</v>
      </c>
      <c r="I17" s="23">
        <f t="shared" si="6"/>
        <v>23.813953909665013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10.150667199999999</v>
      </c>
      <c r="D21" s="23">
        <f t="shared" si="1"/>
        <v>3.402394108680475</v>
      </c>
      <c r="E21" s="23">
        <f t="shared" si="2"/>
        <v>3.4121952373206303</v>
      </c>
      <c r="F21" s="23">
        <f t="shared" si="3"/>
        <v>2.2836883229813667</v>
      </c>
      <c r="G21" s="23">
        <f t="shared" si="4"/>
        <v>15.107818695436508</v>
      </c>
      <c r="H21" s="23">
        <f t="shared" si="5"/>
        <v>14.536990663928279</v>
      </c>
      <c r="I21" s="23">
        <f t="shared" si="6"/>
        <v>7.0722266233529982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5" t="s">
        <v>60</v>
      </c>
      <c r="B25" s="66"/>
      <c r="C25" s="23">
        <f t="shared" ref="C25:I25" si="7">SUM(C15:C24)</f>
        <v>134.44155520000001</v>
      </c>
      <c r="D25" s="23">
        <f t="shared" si="7"/>
        <v>13.719895321154295</v>
      </c>
      <c r="E25" s="23">
        <f t="shared" si="7"/>
        <v>13.895230329402196</v>
      </c>
      <c r="F25" s="23">
        <f t="shared" si="7"/>
        <v>113.53183991126883</v>
      </c>
      <c r="G25" s="23">
        <f t="shared" si="7"/>
        <v>63.30408808283731</v>
      </c>
      <c r="H25" s="23">
        <f t="shared" si="7"/>
        <v>65.539827105335931</v>
      </c>
      <c r="I25" s="23">
        <f t="shared" si="7"/>
        <v>30.886180533018013</v>
      </c>
    </row>
    <row r="26" spans="1:9" ht="15.75" thickBot="1" x14ac:dyDescent="0.3">
      <c r="A26" s="67" t="s">
        <v>61</v>
      </c>
      <c r="B26" s="68"/>
      <c r="C26" s="72" t="s">
        <v>27</v>
      </c>
      <c r="D26" s="72"/>
      <c r="E26" s="72"/>
      <c r="F26" s="72" t="s">
        <v>28</v>
      </c>
      <c r="G26" s="72"/>
      <c r="H26" s="72"/>
      <c r="I26" s="73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3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257.41312160000001</v>
      </c>
      <c r="D29" s="23">
        <f>(SUMIFS(AGİİ2,KAYNAK,A29,SEBEP,B29,SÜRE,"Uzun",BİLDİRİM,"Bildirimli",İL,$B$10,İLÇE,$B$11)/VLOOKUP($B$11,ABONE,4,FALSE))*60</f>
        <v>52.502035957644864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52.799646899436468</v>
      </c>
      <c r="F29" s="23">
        <f>(SUMIFS(OGİD2,KAYNAK,A29,SEBEP,B29,SÜRE,"Uzun",BİLDİRİM,"Bildirimli",İL,$B$10,İLÇE,$B$11)/VLOOKUP($B$11,ABONE,6,FALSE))*60</f>
        <v>156.8362620053239</v>
      </c>
      <c r="G29" s="23">
        <f>(SUMIFS(AGİD2,KAYNAK,A29,SEBEP,B29,SÜRE,"Uzun",BİLDİRİM,"Bildirimli",İL,$B$10,İLÇE,$B$11)/VLOOKUP($B$11,ABONE,7,FALSE))*60</f>
        <v>178.46126519345242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177.49869247758602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93.825337990592288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11.034249599999999</v>
      </c>
      <c r="D31" s="23">
        <f>(SUMIFS(AGİİ2,KAYNAK,A31,SEBEP,B31,SÜRE,"Uzun",BİLDİRİM,"Bildirimli",İL,$B$10,İLÇE,$B$11)/VLOOKUP($B$11,ABONE,4,FALSE))*60</f>
        <v>2.0668588166162443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2.0798829710102829</v>
      </c>
      <c r="F31" s="23">
        <f>(SUMIFS(OGİD2,KAYNAK,A31,SEBEP,B31,SÜRE,"Uzun",BİLDİRİM,"Bildirimli",İL,$B$10,İLÇE,$B$11)/VLOOKUP($B$11,ABONE,6,FALSE))*60</f>
        <v>2.6216455368234248</v>
      </c>
      <c r="G31" s="23">
        <f>(SUMIFS(AGİD2,KAYNAK,A31,SEBEP,B31,SÜRE,"Uzun",BİLDİRİM,"Bildirimli",İL,$B$10,İLÇE,$B$11)/VLOOKUP($B$11,ABONE,7,FALSE))*60</f>
        <v>3.0828377827380948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3.0623091812472842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2.4030988708126508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5" t="s">
        <v>60</v>
      </c>
      <c r="B33" s="66"/>
      <c r="C33" s="23">
        <f>SUM(C28:C32)</f>
        <v>268.44737120000002</v>
      </c>
      <c r="D33" s="23">
        <f t="shared" ref="D33:I33" si="8">SUM(D28:D32)</f>
        <v>54.568894774261111</v>
      </c>
      <c r="E33" s="23">
        <f t="shared" si="8"/>
        <v>54.879529870446753</v>
      </c>
      <c r="F33" s="23">
        <f t="shared" si="8"/>
        <v>159.45790754214732</v>
      </c>
      <c r="G33" s="23">
        <f t="shared" si="8"/>
        <v>181.54410297619052</v>
      </c>
      <c r="H33" s="23">
        <f t="shared" si="8"/>
        <v>180.56100165883331</v>
      </c>
      <c r="I33" s="23">
        <f t="shared" si="8"/>
        <v>96.228436861404944</v>
      </c>
    </row>
    <row r="34" spans="1:9" ht="15.75" thickBot="1" x14ac:dyDescent="0.3">
      <c r="A34" s="67" t="s">
        <v>62</v>
      </c>
      <c r="B34" s="68"/>
      <c r="C34" s="74" t="s">
        <v>27</v>
      </c>
      <c r="D34" s="75"/>
      <c r="E34" s="76"/>
      <c r="F34" s="72" t="s">
        <v>28</v>
      </c>
      <c r="G34" s="72"/>
      <c r="H34" s="72"/>
      <c r="I34" s="73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3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4.1466666666666665</v>
      </c>
      <c r="D38" s="23">
        <f t="shared" si="10"/>
        <v>0.52779070669459316</v>
      </c>
      <c r="E38" s="23">
        <f t="shared" si="11"/>
        <v>0.53304672824802957</v>
      </c>
      <c r="F38" s="23">
        <f t="shared" si="12"/>
        <v>2.6246672582076309</v>
      </c>
      <c r="G38" s="23">
        <f t="shared" si="13"/>
        <v>1.3798363095238095</v>
      </c>
      <c r="H38" s="23">
        <f t="shared" si="14"/>
        <v>1.435246257751096</v>
      </c>
      <c r="I38" s="23">
        <f t="shared" si="15"/>
        <v>0.82986823981912217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0.13333333333333333</v>
      </c>
      <c r="D42" s="23">
        <f t="shared" si="10"/>
        <v>5.3758436118222015E-2</v>
      </c>
      <c r="E42" s="23">
        <f t="shared" si="11"/>
        <v>5.3874009953717154E-2</v>
      </c>
      <c r="F42" s="23">
        <f t="shared" si="12"/>
        <v>2.6619343389529725E-2</v>
      </c>
      <c r="G42" s="23">
        <f t="shared" si="13"/>
        <v>0.14864417989417988</v>
      </c>
      <c r="H42" s="23">
        <f t="shared" si="14"/>
        <v>0.14321260713298314</v>
      </c>
      <c r="I42" s="23">
        <f t="shared" si="15"/>
        <v>8.3266197146495496E-2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5" t="s">
        <v>60</v>
      </c>
      <c r="B46" s="66"/>
      <c r="C46" s="23">
        <f>SUM(C36:C45)</f>
        <v>4.28</v>
      </c>
      <c r="D46" s="23">
        <f t="shared" ref="D46:I46" si="16">SUM(D36:D45)</f>
        <v>0.58154914281281522</v>
      </c>
      <c r="E46" s="23">
        <f t="shared" si="16"/>
        <v>0.58692073820174673</v>
      </c>
      <c r="F46" s="23">
        <f t="shared" si="16"/>
        <v>2.6512866015971608</v>
      </c>
      <c r="G46" s="23">
        <f t="shared" si="16"/>
        <v>1.5284804894179893</v>
      </c>
      <c r="H46" s="23">
        <f t="shared" si="16"/>
        <v>1.5784588648840792</v>
      </c>
      <c r="I46" s="23">
        <f t="shared" si="16"/>
        <v>0.91313443696561769</v>
      </c>
    </row>
    <row r="47" spans="1:9" ht="15.75" thickBot="1" x14ac:dyDescent="0.3">
      <c r="A47" s="67" t="s">
        <v>63</v>
      </c>
      <c r="B47" s="68"/>
      <c r="C47" s="72" t="s">
        <v>27</v>
      </c>
      <c r="D47" s="72"/>
      <c r="E47" s="72"/>
      <c r="F47" s="72" t="s">
        <v>28</v>
      </c>
      <c r="G47" s="72"/>
      <c r="H47" s="72"/>
      <c r="I47" s="73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3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1.84</v>
      </c>
      <c r="D50" s="23">
        <f>(SUMIFS(AGİİ1,KAYNAK,A50,SEBEP,B50,SÜRE,"Uzun",BİLDİRİM,"Bildirimli",İL,$B$10,İLÇE,$B$11)/VLOOKUP($B$11,ABONE,4,FALSE))</f>
        <v>0.25044604763012956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0.25275470090435526</v>
      </c>
      <c r="F50" s="23">
        <f>(SUMIFS(OGİD1,KAYNAK,A50,SEBEP,B50,SÜRE,"Uzun",BİLDİRİM,"Bildirimli",İL,$B$10,İLÇE,$B$11)/VLOOKUP($B$11,ABONE,6,FALSE))</f>
        <v>1.1481810115350488</v>
      </c>
      <c r="G50" s="23">
        <f>(SUMIFS(AGİD1,KAYNAK,A50,SEBEP,B50,SÜRE,"Uzun",BİLDİRİM,"Bildirimli",İL,$B$10,İLÇE,$B$11)/VLOOKUP($B$11,ABONE,7,FALSE))</f>
        <v>0.90600198412698407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0.91678186342272605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0.47121806699758312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6.6666666666666666E-2</v>
      </c>
      <c r="D52" s="23">
        <f>(SUMIFS(AGİİ1,KAYNAK,A52,SEBEP,B52,SÜRE,"Uzun",BİLDİRİM,"Bildirimli",İL,$B$10,İLÇE,$B$11)/VLOOKUP($B$11,ABONE,4,FALSE))</f>
        <v>1.0356062369094718E-2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1.0437847363426867E-2</v>
      </c>
      <c r="F52" s="23">
        <f>(SUMIFS(OGİD1,KAYNAK,A52,SEBEP,B52,SÜRE,"Uzun",BİLDİRİM,"Bildirimli",İL,$B$10,İLÇE,$B$11)/VLOOKUP($B$11,ABONE,6,FALSE))</f>
        <v>1.3309671694764862E-2</v>
      </c>
      <c r="G52" s="23">
        <f>(SUMIFS(AGİD1,KAYNAK,A52,SEBEP,B52,SÜRE,"Uzun",BİLDİRİM,"Bildirimli",İL,$B$10,İLÇE,$B$11)/VLOOKUP($B$11,ABONE,7,FALSE))</f>
        <v>1.5004960317460318E-2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1.4929499585291679E-2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1.1915590321993816E-2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5" t="s">
        <v>60</v>
      </c>
      <c r="B54" s="66"/>
      <c r="C54" s="23">
        <f>SUM(C49:C53)</f>
        <v>1.9066666666666667</v>
      </c>
      <c r="D54" s="23">
        <f t="shared" ref="D54:I54" si="17">SUM(D49:D53)</f>
        <v>0.26080210999922426</v>
      </c>
      <c r="E54" s="23">
        <f t="shared" si="17"/>
        <v>0.2631925482677821</v>
      </c>
      <c r="F54" s="23">
        <f t="shared" si="17"/>
        <v>1.1614906832298137</v>
      </c>
      <c r="G54" s="23">
        <f t="shared" si="17"/>
        <v>0.92100694444444442</v>
      </c>
      <c r="H54" s="23">
        <f t="shared" si="17"/>
        <v>0.93171136300801771</v>
      </c>
      <c r="I54" s="23">
        <f t="shared" si="17"/>
        <v>0.48313365731957691</v>
      </c>
    </row>
    <row r="55" spans="1:9" ht="15.75" thickBot="1" x14ac:dyDescent="0.3">
      <c r="A55" s="67" t="s">
        <v>64</v>
      </c>
      <c r="B55" s="68"/>
      <c r="C55" s="72" t="s">
        <v>27</v>
      </c>
      <c r="D55" s="72"/>
      <c r="E55" s="72"/>
      <c r="F55" s="72" t="s">
        <v>28</v>
      </c>
      <c r="G55" s="72"/>
      <c r="H55" s="72"/>
      <c r="I55" s="73" t="s">
        <v>55</v>
      </c>
    </row>
    <row r="56" spans="1:9" x14ac:dyDescent="0.25">
      <c r="A56" s="77" t="s">
        <v>56</v>
      </c>
      <c r="B56" s="78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3"/>
    </row>
    <row r="57" spans="1:9" x14ac:dyDescent="0.25">
      <c r="A57" s="77" t="s">
        <v>76</v>
      </c>
      <c r="B57" s="78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7" t="s">
        <v>72</v>
      </c>
      <c r="B58" s="78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0.11978704525288376</v>
      </c>
      <c r="G58" s="23">
        <f>(SUMIFS(AGİD1,KAYNAK,A58,SÜRE,"Kısa",İL,$B$10,İLÇE,$B$11)/VLOOKUP($B$11,ABONE,7,FALSE))</f>
        <v>3.1332671957671955E-2</v>
      </c>
      <c r="H58" s="23">
        <f>((SUMIFS(OGİD1,KAYNAK,A58,SÜRE,"Kısa",İL,$B$10,İLÇE,$B$11)+SUMIFS(AGİD1,KAYNAK,A58,SÜRE,"Kısa",İL,$B$10,İLÇE,$B$11))/VLOOKUP($B$11,ABONE,8,FALSE))</f>
        <v>3.5269955369485365E-2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1.1603731905714806E-2</v>
      </c>
    </row>
    <row r="59" spans="1:9" ht="15.75" thickBot="1" x14ac:dyDescent="0.3">
      <c r="A59" s="65" t="s">
        <v>60</v>
      </c>
      <c r="B59" s="66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0.11978704525288376</v>
      </c>
      <c r="G59" s="23">
        <f t="shared" si="18"/>
        <v>3.1332671957671955E-2</v>
      </c>
      <c r="H59" s="23">
        <f t="shared" si="18"/>
        <v>3.5269955369485365E-2</v>
      </c>
      <c r="I59" s="23">
        <f t="shared" si="18"/>
        <v>1.1603731905714806E-2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1" t="s">
        <v>27</v>
      </c>
      <c r="D61" s="81"/>
      <c r="E61" s="81"/>
      <c r="F61" s="81" t="s">
        <v>28</v>
      </c>
      <c r="G61" s="81"/>
      <c r="H61" s="81"/>
      <c r="I61" s="82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3"/>
    </row>
    <row r="63" spans="1:9" x14ac:dyDescent="0.25">
      <c r="A63" s="28"/>
      <c r="B63" s="33" t="s">
        <v>65</v>
      </c>
      <c r="C63" s="34">
        <f>VLOOKUP($B$11,ABONE,3,FALSE)</f>
        <v>75</v>
      </c>
      <c r="D63" s="34">
        <f>VLOOKUP($B$11,ABONE,4,FALSE)</f>
        <v>51564</v>
      </c>
      <c r="E63" s="34">
        <f>VLOOKUP($B$11,ABONE,5,FALSE)</f>
        <v>51639</v>
      </c>
      <c r="F63" s="34">
        <f>VLOOKUP($B$11,ABONE,6,FALSE)</f>
        <v>1127</v>
      </c>
      <c r="G63" s="34">
        <f>VLOOKUP($B$11,ABONE,7,FALSE)</f>
        <v>24192</v>
      </c>
      <c r="H63" s="34">
        <f>VLOOKUP($B$11,ABONE,8,FALSE)</f>
        <v>25319</v>
      </c>
      <c r="I63" s="34">
        <f>VLOOKUP($B$11,ABONE,9,FALSE)</f>
        <v>76958</v>
      </c>
    </row>
    <row r="64" spans="1:9" x14ac:dyDescent="0.25">
      <c r="A64" s="28"/>
      <c r="B64" s="79" t="s">
        <v>66</v>
      </c>
      <c r="C64" s="79"/>
      <c r="D64" s="79"/>
      <c r="E64" s="79"/>
      <c r="F64" s="79"/>
      <c r="G64" s="79"/>
      <c r="H64" s="79"/>
      <c r="I64" s="79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0" t="s">
        <v>70</v>
      </c>
      <c r="C69" s="80"/>
      <c r="D69" s="80"/>
      <c r="E69" s="80"/>
      <c r="F69" s="80"/>
      <c r="G69" s="80"/>
      <c r="H69" s="80"/>
      <c r="I69" s="80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5" t="s">
        <v>37</v>
      </c>
      <c r="B1" s="56"/>
      <c r="C1" s="56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7" t="s">
        <v>39</v>
      </c>
      <c r="C2" s="57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58" t="s">
        <v>41</v>
      </c>
      <c r="C3" s="58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7">
        <v>4</v>
      </c>
      <c r="C4" s="57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59"/>
      <c r="C5" s="60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59"/>
      <c r="C6" s="60"/>
      <c r="D6" s="8"/>
      <c r="E6" s="10" t="s">
        <v>45</v>
      </c>
      <c r="F6" s="61" t="s">
        <v>46</v>
      </c>
      <c r="G6" s="61"/>
      <c r="H6" s="61"/>
      <c r="I6" s="61"/>
    </row>
    <row r="7" spans="1:9" x14ac:dyDescent="0.25">
      <c r="A7" s="11" t="s">
        <v>47</v>
      </c>
      <c r="B7" s="62"/>
      <c r="C7" s="63"/>
      <c r="D7" s="8"/>
      <c r="E7" s="10" t="s">
        <v>48</v>
      </c>
      <c r="F7" s="61" t="s">
        <v>49</v>
      </c>
      <c r="G7" s="61"/>
      <c r="H7" s="61"/>
      <c r="I7" s="61"/>
    </row>
    <row r="8" spans="1:9" x14ac:dyDescent="0.25">
      <c r="A8" s="7" t="s">
        <v>50</v>
      </c>
      <c r="B8" s="54"/>
      <c r="C8" s="54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4"/>
      <c r="C9" s="64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4" t="s">
        <v>78</v>
      </c>
      <c r="C10" s="54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4" t="s">
        <v>92</v>
      </c>
      <c r="C11" s="54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7" t="s">
        <v>54</v>
      </c>
      <c r="B13" s="68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63.758067096774191</v>
      </c>
      <c r="D17" s="23">
        <f t="shared" si="1"/>
        <v>12.485325540240812</v>
      </c>
      <c r="E17" s="23">
        <f t="shared" si="2"/>
        <v>12.569126615173724</v>
      </c>
      <c r="F17" s="23">
        <f t="shared" si="3"/>
        <v>83.02455048933497</v>
      </c>
      <c r="G17" s="23">
        <f t="shared" si="4"/>
        <v>73.616132564585897</v>
      </c>
      <c r="H17" s="23">
        <f t="shared" si="5"/>
        <v>74.014248258030278</v>
      </c>
      <c r="I17" s="23">
        <f t="shared" si="6"/>
        <v>32.955585177825931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9.7836029032258054</v>
      </c>
      <c r="D21" s="23">
        <f t="shared" si="1"/>
        <v>13.000635910963242</v>
      </c>
      <c r="E21" s="23">
        <f t="shared" si="2"/>
        <v>12.995377935361415</v>
      </c>
      <c r="F21" s="23">
        <f t="shared" si="3"/>
        <v>1.4929945294855709</v>
      </c>
      <c r="G21" s="23">
        <f t="shared" si="4"/>
        <v>12.968675391950326</v>
      </c>
      <c r="H21" s="23">
        <f t="shared" si="5"/>
        <v>12.483083799309794</v>
      </c>
      <c r="I21" s="23">
        <f t="shared" si="6"/>
        <v>12.8254073518998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6.2373257287705972E-2</v>
      </c>
      <c r="E22" s="23">
        <f t="shared" si="2"/>
        <v>6.2271313333684825E-2</v>
      </c>
      <c r="F22" s="23">
        <f t="shared" si="3"/>
        <v>0</v>
      </c>
      <c r="G22" s="23">
        <f t="shared" si="4"/>
        <v>5.4864480518904539</v>
      </c>
      <c r="H22" s="23">
        <f t="shared" si="5"/>
        <v>5.2542898837271039</v>
      </c>
      <c r="I22" s="23">
        <f t="shared" si="6"/>
        <v>1.7848958051048991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5" t="s">
        <v>60</v>
      </c>
      <c r="B25" s="66"/>
      <c r="C25" s="23">
        <f t="shared" ref="C25:I25" si="7">SUM(C15:C24)</f>
        <v>73.541669999999996</v>
      </c>
      <c r="D25" s="23">
        <f t="shared" si="7"/>
        <v>25.548334708491762</v>
      </c>
      <c r="E25" s="23">
        <f t="shared" si="7"/>
        <v>25.626775863868826</v>
      </c>
      <c r="F25" s="23">
        <f t="shared" si="7"/>
        <v>84.517545018820542</v>
      </c>
      <c r="G25" s="23">
        <f t="shared" si="7"/>
        <v>92.071256008426673</v>
      </c>
      <c r="H25" s="23">
        <f t="shared" si="7"/>
        <v>91.751621941067185</v>
      </c>
      <c r="I25" s="23">
        <f t="shared" si="7"/>
        <v>47.565888334830632</v>
      </c>
    </row>
    <row r="26" spans="1:9" ht="15.75" thickBot="1" x14ac:dyDescent="0.3">
      <c r="A26" s="67" t="s">
        <v>61</v>
      </c>
      <c r="B26" s="68"/>
      <c r="C26" s="72" t="s">
        <v>27</v>
      </c>
      <c r="D26" s="72"/>
      <c r="E26" s="72"/>
      <c r="F26" s="72" t="s">
        <v>28</v>
      </c>
      <c r="G26" s="72"/>
      <c r="H26" s="72"/>
      <c r="I26" s="73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73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117.62664387096775</v>
      </c>
      <c r="D29" s="23">
        <f>(SUMIFS(AGİİ2,KAYNAK,A29,SEBEP,B29,SÜRE,"Uzun",BİLDİRİM,"Bildirimli",İL,$B$10,İLÇE,$B$11)/VLOOKUP($B$11,ABONE,4,FALSE))*60</f>
        <v>18.764636622306718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18.926218434122426</v>
      </c>
      <c r="F29" s="23">
        <f>(SUMIFS(OGİD2,KAYNAK,A29,SEBEP,B29,SÜRE,"Uzun",BİLDİRİM,"Bildirimli",İL,$B$10,İLÇE,$B$11)/VLOOKUP($B$11,ABONE,6,FALSE))*60</f>
        <v>109.89661844416563</v>
      </c>
      <c r="G29" s="23">
        <f>(SUMIFS(AGİD2,KAYNAK,A29,SEBEP,B29,SÜRE,"Uzun",BİLDİRİM,"Bildirimli",İL,$B$10,İLÇE,$B$11)/VLOOKUP($B$11,ABONE,7,FALSE))*60</f>
        <v>59.228234851979153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61.372259366073784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33.009101362363268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3.3317274193548392</v>
      </c>
      <c r="D31" s="23">
        <f>(SUMIFS(AGİİ2,KAYNAK,A31,SEBEP,B31,SÜRE,"Uzun",BİLDİRİM,"Bildirimli",İL,$B$10,İLÇE,$B$11)/VLOOKUP($B$11,ABONE,4,FALSE))*60</f>
        <v>1.0308719344106465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1.0346324932777982</v>
      </c>
      <c r="F31" s="23">
        <f>(SUMIFS(OGİD2,KAYNAK,A31,SEBEP,B31,SÜRE,"Uzun",BİLDİRİM,"Bildirimli",İL,$B$10,İLÇE,$B$11)/VLOOKUP($B$11,ABONE,6,FALSE))*60</f>
        <v>3.0520723212045175</v>
      </c>
      <c r="G31" s="23">
        <f>(SUMIFS(AGİD2,KAYNAK,A31,SEBEP,B31,SÜRE,"Uzun",BİLDİRİM,"Bildirimli",İL,$B$10,İLÇE,$B$11)/VLOOKUP($B$11,ABONE,7,FALSE))*60</f>
        <v>2.7594765384188933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2.771857681975046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1.6110146107911008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5" t="s">
        <v>60</v>
      </c>
      <c r="B33" s="66"/>
      <c r="C33" s="23">
        <f>SUM(C28:C32)</f>
        <v>120.95837129032259</v>
      </c>
      <c r="D33" s="23">
        <f t="shared" ref="D33:I33" si="8">SUM(D28:D32)</f>
        <v>19.795508556717365</v>
      </c>
      <c r="E33" s="23">
        <f t="shared" si="8"/>
        <v>19.960850927400223</v>
      </c>
      <c r="F33" s="23">
        <f t="shared" si="8"/>
        <v>112.94869076537015</v>
      </c>
      <c r="G33" s="23">
        <f t="shared" si="8"/>
        <v>61.987711390398047</v>
      </c>
      <c r="H33" s="23">
        <f t="shared" si="8"/>
        <v>64.144117048048827</v>
      </c>
      <c r="I33" s="23">
        <f t="shared" si="8"/>
        <v>34.62011597315437</v>
      </c>
    </row>
    <row r="34" spans="1:9" ht="15.75" thickBot="1" x14ac:dyDescent="0.3">
      <c r="A34" s="67" t="s">
        <v>62</v>
      </c>
      <c r="B34" s="68"/>
      <c r="C34" s="74" t="s">
        <v>27</v>
      </c>
      <c r="D34" s="75"/>
      <c r="E34" s="76"/>
      <c r="F34" s="72" t="s">
        <v>28</v>
      </c>
      <c r="G34" s="72"/>
      <c r="H34" s="72"/>
      <c r="I34" s="73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73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4.419354838709677</v>
      </c>
      <c r="D38" s="23">
        <f t="shared" si="10"/>
        <v>0.96606991972961553</v>
      </c>
      <c r="E38" s="23">
        <f t="shared" si="11"/>
        <v>0.97171402963041076</v>
      </c>
      <c r="F38" s="23">
        <f t="shared" si="12"/>
        <v>2.2785445420326225</v>
      </c>
      <c r="G38" s="23">
        <f t="shared" si="13"/>
        <v>1.6847211442510257</v>
      </c>
      <c r="H38" s="23">
        <f t="shared" si="14"/>
        <v>1.709848685956995</v>
      </c>
      <c r="I38" s="23">
        <f t="shared" si="15"/>
        <v>1.2166147016857791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8.0645161290322578E-2</v>
      </c>
      <c r="D42" s="23">
        <f t="shared" si="10"/>
        <v>0.12563371356147021</v>
      </c>
      <c r="E42" s="23">
        <f t="shared" si="11"/>
        <v>0.12556018347656456</v>
      </c>
      <c r="F42" s="23">
        <f t="shared" si="12"/>
        <v>8.7829360100376407E-3</v>
      </c>
      <c r="G42" s="23">
        <f t="shared" si="13"/>
        <v>7.5396385408581887E-2</v>
      </c>
      <c r="H42" s="23">
        <f t="shared" si="14"/>
        <v>7.2577647995752587E-2</v>
      </c>
      <c r="I42" s="23">
        <f t="shared" si="15"/>
        <v>0.1079814687593581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5.2809463455851283E-4</v>
      </c>
      <c r="E43" s="23">
        <f t="shared" si="11"/>
        <v>5.2723150735487954E-4</v>
      </c>
      <c r="F43" s="23">
        <f t="shared" si="12"/>
        <v>0</v>
      </c>
      <c r="G43" s="23">
        <f t="shared" si="13"/>
        <v>1.7740325978489854E-3</v>
      </c>
      <c r="H43" s="23">
        <f t="shared" si="14"/>
        <v>1.6989646933899655E-3</v>
      </c>
      <c r="I43" s="23">
        <f t="shared" si="15"/>
        <v>9.1599288343990556E-4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5" t="s">
        <v>60</v>
      </c>
      <c r="B46" s="66"/>
      <c r="C46" s="23">
        <f>SUM(C36:C45)</f>
        <v>4.5</v>
      </c>
      <c r="D46" s="23">
        <f t="shared" ref="D46:I46" si="16">SUM(D36:D45)</f>
        <v>1.0922317279256442</v>
      </c>
      <c r="E46" s="23">
        <f t="shared" si="16"/>
        <v>1.09780144461433</v>
      </c>
      <c r="F46" s="23">
        <f t="shared" si="16"/>
        <v>2.28732747804266</v>
      </c>
      <c r="G46" s="23">
        <f t="shared" si="16"/>
        <v>1.7618915622574567</v>
      </c>
      <c r="H46" s="23">
        <f t="shared" si="16"/>
        <v>1.7841252986461376</v>
      </c>
      <c r="I46" s="23">
        <f t="shared" si="16"/>
        <v>1.3255121633285771</v>
      </c>
    </row>
    <row r="47" spans="1:9" ht="15.75" thickBot="1" x14ac:dyDescent="0.3">
      <c r="A47" s="67" t="s">
        <v>63</v>
      </c>
      <c r="B47" s="68"/>
      <c r="C47" s="72" t="s">
        <v>27</v>
      </c>
      <c r="D47" s="72"/>
      <c r="E47" s="72"/>
      <c r="F47" s="72" t="s">
        <v>28</v>
      </c>
      <c r="G47" s="72"/>
      <c r="H47" s="72"/>
      <c r="I47" s="73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73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0.85483870967741937</v>
      </c>
      <c r="D50" s="23">
        <f>(SUMIFS(AGİİ1,KAYNAK,A50,SEBEP,B50,SÜRE,"Uzun",BİLDİRİM,"Bildirimli",İL,$B$10,İLÇE,$B$11)/VLOOKUP($B$11,ABONE,4,FALSE))</f>
        <v>0.12206907477820025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0.12326672641957083</v>
      </c>
      <c r="F50" s="23">
        <f>(SUMIFS(OGİD1,KAYNAK,A50,SEBEP,B50,SÜRE,"Uzun",BİLDİRİM,"Bildirimli",İL,$B$10,İLÇE,$B$11)/VLOOKUP($B$11,ABONE,6,FALSE))</f>
        <v>0.88582183186951069</v>
      </c>
      <c r="G50" s="23">
        <f>(SUMIFS(AGİD1,KAYNAK,A50,SEBEP,B50,SÜRE,"Uzun",BİLDİRİM,"Bildirimli",İL,$B$10,İLÇE,$B$11)/VLOOKUP($B$11,ABONE,7,FALSE))</f>
        <v>0.61985807739217214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0.63111229094770371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0.29176134862336839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3.2258064516129031E-2</v>
      </c>
      <c r="D52" s="23">
        <f>(SUMIFS(AGİİ1,KAYNAK,A52,SEBEP,B52,SÜRE,"Uzun",BİLDİRİM,"Bildirimli",İL,$B$10,İLÇE,$B$11)/VLOOKUP($B$11,ABONE,4,FALSE))</f>
        <v>9.9809885931558939E-3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1.001739863974271E-2</v>
      </c>
      <c r="F52" s="23">
        <f>(SUMIFS(OGİD1,KAYNAK,A52,SEBEP,B52,SÜRE,"Uzun",BİLDİRİM,"Bildirimli",İL,$B$10,İLÇE,$B$11)/VLOOKUP($B$11,ABONE,6,FALSE))</f>
        <v>3.889585947302384E-2</v>
      </c>
      <c r="G52" s="23">
        <f>(SUMIFS(AGİD1,KAYNAK,A52,SEBEP,B52,SÜRE,"Uzun",BİLDİRİM,"Bildirimli",İL,$B$10,İLÇE,$B$11)/VLOOKUP($B$11,ABONE,7,FALSE))</f>
        <v>3.9250471227408802E-2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3.9235465887974517E-2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1.9711462241716431E-2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5" t="s">
        <v>60</v>
      </c>
      <c r="B54" s="66"/>
      <c r="C54" s="23">
        <f>SUM(C49:C53)</f>
        <v>0.88709677419354838</v>
      </c>
      <c r="D54" s="23">
        <f t="shared" ref="D54:I54" si="17">SUM(D49:D53)</f>
        <v>0.13205006337135614</v>
      </c>
      <c r="E54" s="23">
        <f t="shared" si="17"/>
        <v>0.13328412505931353</v>
      </c>
      <c r="F54" s="23">
        <f t="shared" si="17"/>
        <v>0.92471769134253456</v>
      </c>
      <c r="G54" s="23">
        <f t="shared" si="17"/>
        <v>0.6591085486195809</v>
      </c>
      <c r="H54" s="23">
        <f t="shared" si="17"/>
        <v>0.67034775683567827</v>
      </c>
      <c r="I54" s="23">
        <f t="shared" si="17"/>
        <v>0.31147281086508483</v>
      </c>
    </row>
    <row r="55" spans="1:9" ht="15.75" thickBot="1" x14ac:dyDescent="0.3">
      <c r="A55" s="67" t="s">
        <v>64</v>
      </c>
      <c r="B55" s="68"/>
      <c r="C55" s="72" t="s">
        <v>27</v>
      </c>
      <c r="D55" s="72"/>
      <c r="E55" s="72"/>
      <c r="F55" s="72" t="s">
        <v>28</v>
      </c>
      <c r="G55" s="72"/>
      <c r="H55" s="72"/>
      <c r="I55" s="73" t="s">
        <v>55</v>
      </c>
    </row>
    <row r="56" spans="1:9" x14ac:dyDescent="0.25">
      <c r="A56" s="77" t="s">
        <v>56</v>
      </c>
      <c r="B56" s="78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73"/>
    </row>
    <row r="57" spans="1:9" x14ac:dyDescent="0.25">
      <c r="A57" s="77" t="s">
        <v>76</v>
      </c>
      <c r="B57" s="78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7" t="s">
        <v>72</v>
      </c>
      <c r="B58" s="78"/>
      <c r="C58" s="23">
        <f>(SUMIFS(OGİİ1,KAYNAK,A58,SÜRE,"Kısa",İL,$B$10,İLÇE,$B$11)/VLOOKUP($B$11,ABONE,3,FALSE))</f>
        <v>2.564516129032258</v>
      </c>
      <c r="D58" s="23">
        <f>(SUMIFS(AGİİ1,KAYNAK,A58,SÜRE,"Kısa",İL,$B$10,İLÇE,$B$11)/VLOOKUP($B$11,ABONE,4,FALSE))</f>
        <v>0.65264575411913817</v>
      </c>
      <c r="E58" s="23">
        <f>((SUMIFS(OGİİ1,KAYNAK,A58,SÜRE,"Kısa",İL,$B$10,İLÇE,$B$11)+SUMIFS(AGİİ1,KAYNAK,A58,SÜRE,"Kısa",İL,$B$10,İLÇE,$B$11))/VLOOKUP($B$11,ABONE,5,FALSE))</f>
        <v>0.65577054884799912</v>
      </c>
      <c r="F58" s="23">
        <f>(SUMIFS(OGİD1,KAYNAK,A58,SÜRE,"Kısa",İL,$B$10,İLÇE,$B$11)/VLOOKUP($B$11,ABONE,6,FALSE))</f>
        <v>1.3525721455457966</v>
      </c>
      <c r="G58" s="23">
        <f>(SUMIFS(AGİD1,KAYNAK,A58,SÜRE,"Kısa",İL,$B$10,İLÇE,$B$11)/VLOOKUP($B$11,ABONE,7,FALSE))</f>
        <v>1.1954207783568023</v>
      </c>
      <c r="H58" s="23">
        <f>((SUMIFS(OGİD1,KAYNAK,A58,SÜRE,"Kısa",İL,$B$10,İLÇE,$B$11)+SUMIFS(AGİD1,KAYNAK,A58,SÜRE,"Kısa",İL,$B$10,İLÇE,$B$11))/VLOOKUP($B$11,ABONE,8,FALSE))</f>
        <v>1.2020706132200689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0.83702372773873068</v>
      </c>
    </row>
    <row r="59" spans="1:9" ht="15.75" thickBot="1" x14ac:dyDescent="0.3">
      <c r="A59" s="65" t="s">
        <v>60</v>
      </c>
      <c r="B59" s="66"/>
      <c r="C59" s="23">
        <f>SUM(C57:C58)</f>
        <v>2.564516129032258</v>
      </c>
      <c r="D59" s="23">
        <f t="shared" ref="D59:I59" si="18">SUM(D57:D58)</f>
        <v>0.65264575411913817</v>
      </c>
      <c r="E59" s="23">
        <f t="shared" si="18"/>
        <v>0.65577054884799912</v>
      </c>
      <c r="F59" s="23">
        <f t="shared" si="18"/>
        <v>1.3525721455457966</v>
      </c>
      <c r="G59" s="23">
        <f t="shared" si="18"/>
        <v>1.1954207783568023</v>
      </c>
      <c r="H59" s="23">
        <f t="shared" si="18"/>
        <v>1.2020706132200689</v>
      </c>
      <c r="I59" s="23">
        <f t="shared" si="18"/>
        <v>0.83702372773873068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1" t="s">
        <v>27</v>
      </c>
      <c r="D61" s="81"/>
      <c r="E61" s="81"/>
      <c r="F61" s="81" t="s">
        <v>28</v>
      </c>
      <c r="G61" s="81"/>
      <c r="H61" s="81"/>
      <c r="I61" s="82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3"/>
    </row>
    <row r="63" spans="1:9" x14ac:dyDescent="0.25">
      <c r="A63" s="28"/>
      <c r="B63" s="33" t="s">
        <v>65</v>
      </c>
      <c r="C63" s="34">
        <f>VLOOKUP($B$11,ABONE,3,FALSE)</f>
        <v>62</v>
      </c>
      <c r="D63" s="34">
        <f>VLOOKUP($B$11,ABONE,4,FALSE)</f>
        <v>37872</v>
      </c>
      <c r="E63" s="34">
        <f>VLOOKUP($B$11,ABONE,5,FALSE)</f>
        <v>37934</v>
      </c>
      <c r="F63" s="34">
        <f>VLOOKUP($B$11,ABONE,6,FALSE)</f>
        <v>797</v>
      </c>
      <c r="G63" s="34">
        <f>VLOOKUP($B$11,ABONE,7,FALSE)</f>
        <v>18038</v>
      </c>
      <c r="H63" s="34">
        <f>VLOOKUP($B$11,ABONE,8,FALSE)</f>
        <v>18835</v>
      </c>
      <c r="I63" s="34">
        <f>VLOOKUP($B$11,ABONE,9,FALSE)</f>
        <v>56769</v>
      </c>
    </row>
    <row r="64" spans="1:9" x14ac:dyDescent="0.25">
      <c r="A64" s="28"/>
      <c r="B64" s="79" t="s">
        <v>66</v>
      </c>
      <c r="C64" s="79"/>
      <c r="D64" s="79"/>
      <c r="E64" s="79"/>
      <c r="F64" s="79"/>
      <c r="G64" s="79"/>
      <c r="H64" s="79"/>
      <c r="I64" s="79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0" t="s">
        <v>70</v>
      </c>
      <c r="C69" s="80"/>
      <c r="D69" s="80"/>
      <c r="E69" s="80"/>
      <c r="F69" s="80"/>
      <c r="G69" s="80"/>
      <c r="H69" s="80"/>
      <c r="I69" s="80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5" t="s">
        <v>37</v>
      </c>
      <c r="B1" s="56"/>
      <c r="C1" s="56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7" t="s">
        <v>39</v>
      </c>
      <c r="C2" s="57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58" t="s">
        <v>41</v>
      </c>
      <c r="C3" s="58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7">
        <v>4</v>
      </c>
      <c r="C4" s="57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59"/>
      <c r="C5" s="60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59"/>
      <c r="C6" s="60"/>
      <c r="D6" s="8"/>
      <c r="E6" s="10" t="s">
        <v>45</v>
      </c>
      <c r="F6" s="61" t="s">
        <v>46</v>
      </c>
      <c r="G6" s="61"/>
      <c r="H6" s="61"/>
      <c r="I6" s="61"/>
    </row>
    <row r="7" spans="1:9" x14ac:dyDescent="0.25">
      <c r="A7" s="11" t="s">
        <v>47</v>
      </c>
      <c r="B7" s="62"/>
      <c r="C7" s="63"/>
      <c r="D7" s="8"/>
      <c r="E7" s="10" t="s">
        <v>48</v>
      </c>
      <c r="F7" s="61" t="s">
        <v>49</v>
      </c>
      <c r="G7" s="61"/>
      <c r="H7" s="61"/>
      <c r="I7" s="61"/>
    </row>
    <row r="8" spans="1:9" x14ac:dyDescent="0.25">
      <c r="A8" s="7" t="s">
        <v>50</v>
      </c>
      <c r="B8" s="54"/>
      <c r="C8" s="54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4"/>
      <c r="C9" s="64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4" t="s">
        <v>78</v>
      </c>
      <c r="C10" s="54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4" t="s">
        <v>93</v>
      </c>
      <c r="C11" s="54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7" t="s">
        <v>54</v>
      </c>
      <c r="B13" s="68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128.20752650602407</v>
      </c>
      <c r="D17" s="23">
        <f t="shared" si="1"/>
        <v>59.458141171834868</v>
      </c>
      <c r="E17" s="23">
        <f t="shared" si="2"/>
        <v>59.782467588950801</v>
      </c>
      <c r="F17" s="23">
        <f t="shared" si="3"/>
        <v>281.31106855263158</v>
      </c>
      <c r="G17" s="23">
        <f t="shared" si="4"/>
        <v>220.9753815116552</v>
      </c>
      <c r="H17" s="23">
        <f t="shared" si="5"/>
        <v>225.00571525379033</v>
      </c>
      <c r="I17" s="23">
        <f t="shared" si="6"/>
        <v>78.704206941291943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0.68493975903614468</v>
      </c>
      <c r="D21" s="23">
        <f t="shared" si="1"/>
        <v>4.5602402244303564</v>
      </c>
      <c r="E21" s="23">
        <f t="shared" si="2"/>
        <v>4.5419584273047615</v>
      </c>
      <c r="F21" s="23">
        <f t="shared" si="3"/>
        <v>0</v>
      </c>
      <c r="G21" s="23">
        <f t="shared" si="4"/>
        <v>12.81777335530963</v>
      </c>
      <c r="H21" s="23">
        <f t="shared" si="5"/>
        <v>11.961565247198417</v>
      </c>
      <c r="I21" s="23">
        <f t="shared" si="6"/>
        <v>5.391668551800497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4.6827719719033751E-3</v>
      </c>
      <c r="E22" s="23">
        <f t="shared" si="2"/>
        <v>4.6606809139479377E-3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4.1269292131155795E-3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5" t="s">
        <v>60</v>
      </c>
      <c r="B25" s="66"/>
      <c r="C25" s="23">
        <f t="shared" ref="C25:I25" si="7">SUM(C15:C24)</f>
        <v>128.89246626506022</v>
      </c>
      <c r="D25" s="23">
        <f t="shared" si="7"/>
        <v>64.023064168237127</v>
      </c>
      <c r="E25" s="23">
        <f t="shared" si="7"/>
        <v>64.329086697169501</v>
      </c>
      <c r="F25" s="23">
        <f t="shared" si="7"/>
        <v>281.31106855263158</v>
      </c>
      <c r="G25" s="23">
        <f t="shared" si="7"/>
        <v>233.79315486696484</v>
      </c>
      <c r="H25" s="23">
        <f t="shared" si="7"/>
        <v>236.96728050098875</v>
      </c>
      <c r="I25" s="23">
        <f t="shared" si="7"/>
        <v>84.10000242230555</v>
      </c>
    </row>
    <row r="26" spans="1:9" ht="15.75" thickBot="1" x14ac:dyDescent="0.3">
      <c r="A26" s="67" t="s">
        <v>61</v>
      </c>
      <c r="B26" s="68"/>
      <c r="C26" s="72" t="s">
        <v>27</v>
      </c>
      <c r="D26" s="72"/>
      <c r="E26" s="72"/>
      <c r="F26" s="72" t="s">
        <v>28</v>
      </c>
      <c r="G26" s="72"/>
      <c r="H26" s="72"/>
      <c r="I26" s="73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3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5.656124457831325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2.6682865181311809E-2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2.3627083217997433E-2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112.24020180722891</v>
      </c>
      <c r="D29" s="23">
        <f>(SUMIFS(AGİİ2,KAYNAK,A29,SEBEP,B29,SÜRE,"Uzun",BİLDİRİM,"Bildirimli",İL,$B$10,İLÇE,$B$11)/VLOOKUP($B$11,ABONE,4,FALSE))*60</f>
        <v>57.745065286962486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58.002147038194849</v>
      </c>
      <c r="F29" s="23">
        <f>(SUMIFS(OGİD2,KAYNAK,A29,SEBEP,B29,SÜRE,"Uzun",BİLDİRİM,"Bildirimli",İL,$B$10,İLÇE,$B$11)/VLOOKUP($B$11,ABONE,6,FALSE))*60</f>
        <v>378.93334440789477</v>
      </c>
      <c r="G29" s="23">
        <f>(SUMIFS(AGİD2,KAYNAK,A29,SEBEP,B29,SÜRE,"Uzun",BİLDİRİM,"Bildirimli",İL,$B$10,İLÇE,$B$11)/VLOOKUP($B$11,ABONE,7,FALSE))*60</f>
        <v>261.29032995526256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269.14870754119971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82.183127859281811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7.5653862650602415</v>
      </c>
      <c r="D31" s="23">
        <f>(SUMIFS(AGİİ2,KAYNAK,A31,SEBEP,B31,SÜRE,"Uzun",BİLDİRİM,"Bildirimli",İL,$B$10,İLÇE,$B$11)/VLOOKUP($B$11,ABONE,4,FALSE))*60</f>
        <v>4.1496980897721434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4.1658116579515747</v>
      </c>
      <c r="F31" s="23">
        <f>(SUMIFS(OGİD2,KAYNAK,A31,SEBEP,B31,SÜRE,"Uzun",BİLDİRİM,"Bildirimli",İL,$B$10,İLÇE,$B$11)/VLOOKUP($B$11,ABONE,6,FALSE))*60</f>
        <v>1.0333525657894735</v>
      </c>
      <c r="G31" s="23">
        <f>(SUMIFS(AGİD2,KAYNAK,A31,SEBEP,B31,SÜRE,"Uzun",BİLDİRİM,"Bildirimli",İL,$B$10,İLÇE,$B$11)/VLOOKUP($B$11,ABONE,7,FALSE))*60</f>
        <v>9.6845176924888143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9.1066327883981533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4.7316456488588035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5" t="s">
        <v>60</v>
      </c>
      <c r="B33" s="66"/>
      <c r="C33" s="23">
        <f>SUM(C28:C32)</f>
        <v>125.46171253012048</v>
      </c>
      <c r="D33" s="23">
        <f t="shared" ref="D33:I33" si="8">SUM(D28:D32)</f>
        <v>61.89476337673463</v>
      </c>
      <c r="E33" s="23">
        <f t="shared" si="8"/>
        <v>62.194641561327735</v>
      </c>
      <c r="F33" s="23">
        <f t="shared" si="8"/>
        <v>379.96669697368424</v>
      </c>
      <c r="G33" s="23">
        <f t="shared" si="8"/>
        <v>270.9748476477514</v>
      </c>
      <c r="H33" s="23">
        <f t="shared" si="8"/>
        <v>278.25534032959786</v>
      </c>
      <c r="I33" s="23">
        <f t="shared" si="8"/>
        <v>86.938400591358615</v>
      </c>
    </row>
    <row r="34" spans="1:9" ht="15.75" thickBot="1" x14ac:dyDescent="0.3">
      <c r="A34" s="67" t="s">
        <v>62</v>
      </c>
      <c r="B34" s="68"/>
      <c r="C34" s="74" t="s">
        <v>27</v>
      </c>
      <c r="D34" s="75"/>
      <c r="E34" s="76"/>
      <c r="F34" s="72" t="s">
        <v>28</v>
      </c>
      <c r="G34" s="72"/>
      <c r="H34" s="72"/>
      <c r="I34" s="73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3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4.331325301204819</v>
      </c>
      <c r="D38" s="23">
        <f t="shared" si="10"/>
        <v>2.026754611387128</v>
      </c>
      <c r="E38" s="23">
        <f t="shared" si="11"/>
        <v>2.0376264635671251</v>
      </c>
      <c r="F38" s="23">
        <f t="shared" si="12"/>
        <v>11.292763157894736</v>
      </c>
      <c r="G38" s="23">
        <f t="shared" si="13"/>
        <v>8.3960442665410877</v>
      </c>
      <c r="H38" s="23">
        <f t="shared" si="14"/>
        <v>8.5895407602724667</v>
      </c>
      <c r="I38" s="23">
        <f t="shared" si="15"/>
        <v>2.7879664812904199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2.4096385542168676E-2</v>
      </c>
      <c r="D42" s="23">
        <f t="shared" si="10"/>
        <v>0.10122208897264577</v>
      </c>
      <c r="E42" s="23">
        <f t="shared" si="11"/>
        <v>0.1008582471297033</v>
      </c>
      <c r="F42" s="23">
        <f t="shared" si="12"/>
        <v>0</v>
      </c>
      <c r="G42" s="23">
        <f t="shared" si="13"/>
        <v>0.17212149752766659</v>
      </c>
      <c r="H42" s="23">
        <f t="shared" si="14"/>
        <v>0.16062403867281916</v>
      </c>
      <c r="I42" s="23">
        <f t="shared" si="15"/>
        <v>0.10770276051234304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5.7106961338587171E-5</v>
      </c>
      <c r="E43" s="23">
        <f t="shared" si="11"/>
        <v>5.6837558258497215E-5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5.0328392762777119E-5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5" t="s">
        <v>60</v>
      </c>
      <c r="B46" s="66"/>
      <c r="C46" s="23">
        <f>SUM(C36:C45)</f>
        <v>4.3554216867469879</v>
      </c>
      <c r="D46" s="23">
        <f t="shared" ref="D46:I46" si="16">SUM(D36:D45)</f>
        <v>2.128033807321112</v>
      </c>
      <c r="E46" s="23">
        <f t="shared" si="16"/>
        <v>2.1385415482550871</v>
      </c>
      <c r="F46" s="23">
        <f t="shared" si="16"/>
        <v>11.292763157894736</v>
      </c>
      <c r="G46" s="23">
        <f t="shared" si="16"/>
        <v>8.5681657640687536</v>
      </c>
      <c r="H46" s="23">
        <f t="shared" si="16"/>
        <v>8.7501647989452866</v>
      </c>
      <c r="I46" s="23">
        <f t="shared" si="16"/>
        <v>2.8957195701955256</v>
      </c>
    </row>
    <row r="47" spans="1:9" ht="15.75" thickBot="1" x14ac:dyDescent="0.3">
      <c r="A47" s="67" t="s">
        <v>63</v>
      </c>
      <c r="B47" s="68"/>
      <c r="C47" s="72" t="s">
        <v>27</v>
      </c>
      <c r="D47" s="72"/>
      <c r="E47" s="72"/>
      <c r="F47" s="72" t="s">
        <v>28</v>
      </c>
      <c r="G47" s="72"/>
      <c r="H47" s="72"/>
      <c r="I47" s="73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3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4.2168674698795178E-2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1.9893145390474025E-4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1.7614937466971993E-4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0.87951807228915657</v>
      </c>
      <c r="D50" s="23">
        <f>(SUMIFS(AGİİ1,KAYNAK,A50,SEBEP,B50,SÜRE,"Uzun",BİLDİRİM,"Bildirimli",İL,$B$10,İLÇE,$B$11)/VLOOKUP($B$11,ABONE,4,FALSE))</f>
        <v>0.43218548341042773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0.4342957826531772</v>
      </c>
      <c r="F50" s="23">
        <f>(SUMIFS(OGİD1,KAYNAK,A50,SEBEP,B50,SÜRE,"Uzun",BİLDİRİM,"Bildirimli",İL,$B$10,İLÇE,$B$11)/VLOOKUP($B$11,ABONE,6,FALSE))</f>
        <v>1.9901315789473684</v>
      </c>
      <c r="G50" s="23">
        <f>(SUMIFS(AGİD1,KAYNAK,A50,SEBEP,B50,SÜRE,"Uzun",BİLDİRİM,"Bildirimli",İL,$B$10,İLÇE,$B$11)/VLOOKUP($B$11,ABONE,7,FALSE))</f>
        <v>1.3336472804332471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1.3774994506701823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0.54231359621530484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3.614457831325301E-2</v>
      </c>
      <c r="D52" s="23">
        <f>(SUMIFS(AGİİ1,KAYNAK,A52,SEBEP,B52,SÜRE,"Uzun",BİLDİRİM,"Bildirimli",İL,$B$10,İLÇE,$B$11)/VLOOKUP($B$11,ABONE,4,FALSE))</f>
        <v>2.3842156358860146E-2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2.3900193247698077E-2</v>
      </c>
      <c r="F52" s="23">
        <f>(SUMIFS(OGİD1,KAYNAK,A52,SEBEP,B52,SÜRE,"Uzun",BİLDİRİM,"Bildirimli",İL,$B$10,İLÇE,$B$11)/VLOOKUP($B$11,ABONE,6,FALSE))</f>
        <v>1.3157894736842105E-2</v>
      </c>
      <c r="G52" s="23">
        <f>(SUMIFS(AGİD1,KAYNAK,A52,SEBEP,B52,SÜRE,"Uzun",BİLDİRİM,"Bildirimli",İL,$B$10,İLÇE,$B$11)/VLOOKUP($B$11,ABONE,7,FALSE))</f>
        <v>9.159406639981163E-2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8.6354647330257092E-2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3.1052618334633485E-2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5" t="s">
        <v>60</v>
      </c>
      <c r="B54" s="66"/>
      <c r="C54" s="23">
        <f>SUM(C49:C53)</f>
        <v>0.95783132530120474</v>
      </c>
      <c r="D54" s="23">
        <f t="shared" ref="D54:I54" si="17">SUM(D49:D53)</f>
        <v>0.4560276397692879</v>
      </c>
      <c r="E54" s="23">
        <f t="shared" si="17"/>
        <v>0.45839490735478006</v>
      </c>
      <c r="F54" s="23">
        <f t="shared" si="17"/>
        <v>2.0032894736842106</v>
      </c>
      <c r="G54" s="23">
        <f t="shared" si="17"/>
        <v>1.4252413468330587</v>
      </c>
      <c r="H54" s="23">
        <f t="shared" si="17"/>
        <v>1.4638540980004393</v>
      </c>
      <c r="I54" s="23">
        <f t="shared" si="17"/>
        <v>0.573542363924608</v>
      </c>
    </row>
    <row r="55" spans="1:9" ht="15.75" thickBot="1" x14ac:dyDescent="0.3">
      <c r="A55" s="67" t="s">
        <v>64</v>
      </c>
      <c r="B55" s="68"/>
      <c r="C55" s="72" t="s">
        <v>27</v>
      </c>
      <c r="D55" s="72"/>
      <c r="E55" s="72"/>
      <c r="F55" s="72" t="s">
        <v>28</v>
      </c>
      <c r="G55" s="72"/>
      <c r="H55" s="72"/>
      <c r="I55" s="73" t="s">
        <v>55</v>
      </c>
    </row>
    <row r="56" spans="1:9" x14ac:dyDescent="0.25">
      <c r="A56" s="77" t="s">
        <v>56</v>
      </c>
      <c r="B56" s="78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3"/>
    </row>
    <row r="57" spans="1:9" x14ac:dyDescent="0.25">
      <c r="A57" s="77" t="s">
        <v>76</v>
      </c>
      <c r="B57" s="78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7" t="s">
        <v>72</v>
      </c>
      <c r="B58" s="78"/>
      <c r="C58" s="23">
        <f>(SUMIFS(OGİİ1,KAYNAK,A58,SÜRE,"Kısa",İL,$B$10,İLÇE,$B$11)/VLOOKUP($B$11,ABONE,3,FALSE))</f>
        <v>0.20481927710843373</v>
      </c>
      <c r="D58" s="23">
        <f>(SUMIFS(AGİİ1,KAYNAK,A58,SÜRE,"Kısa",İL,$B$10,İLÇE,$B$11)/VLOOKUP($B$11,ABONE,4,FALSE))</f>
        <v>0.11515618753926103</v>
      </c>
      <c r="E58" s="23">
        <f>((SUMIFS(OGİİ1,KAYNAK,A58,SÜRE,"Kısa",İL,$B$10,İLÇE,$B$11)+SUMIFS(AGİİ1,KAYNAK,A58,SÜRE,"Kısa",İL,$B$10,İLÇE,$B$11))/VLOOKUP($B$11,ABONE,5,FALSE))</f>
        <v>0.11557917471865409</v>
      </c>
      <c r="F58" s="23">
        <f>(SUMIFS(OGİD1,KAYNAK,A58,SÜRE,"Kısa",İL,$B$10,İLÇE,$B$11)/VLOOKUP($B$11,ABONE,6,FALSE))</f>
        <v>0.29276315789473684</v>
      </c>
      <c r="G58" s="23">
        <f>(SUMIFS(AGİD1,KAYNAK,A58,SÜRE,"Kısa",İL,$B$10,İLÇE,$B$11)/VLOOKUP($B$11,ABONE,7,FALSE))</f>
        <v>0.32022604191193782</v>
      </c>
      <c r="H58" s="23">
        <f>((SUMIFS(OGİD1,KAYNAK,A58,SÜRE,"Kısa",İL,$B$10,İLÇE,$B$11)+SUMIFS(AGİD1,KAYNAK,A58,SÜRE,"Kısa",İL,$B$10,İLÇE,$B$11))/VLOOKUP($B$11,ABONE,8,FALSE))</f>
        <v>0.31839156229400134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0.13880570723973931</v>
      </c>
    </row>
    <row r="59" spans="1:9" ht="15.75" thickBot="1" x14ac:dyDescent="0.3">
      <c r="A59" s="65" t="s">
        <v>60</v>
      </c>
      <c r="B59" s="66"/>
      <c r="C59" s="23">
        <f>SUM(C57:C58)</f>
        <v>0.20481927710843373</v>
      </c>
      <c r="D59" s="23">
        <f t="shared" ref="D59:I59" si="18">SUM(D57:D58)</f>
        <v>0.11515618753926103</v>
      </c>
      <c r="E59" s="23">
        <f t="shared" si="18"/>
        <v>0.11557917471865409</v>
      </c>
      <c r="F59" s="23">
        <f t="shared" si="18"/>
        <v>0.29276315789473684</v>
      </c>
      <c r="G59" s="23">
        <f t="shared" si="18"/>
        <v>0.32022604191193782</v>
      </c>
      <c r="H59" s="23">
        <f t="shared" si="18"/>
        <v>0.31839156229400134</v>
      </c>
      <c r="I59" s="23">
        <f t="shared" si="18"/>
        <v>0.13880570723973931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1" t="s">
        <v>27</v>
      </c>
      <c r="D61" s="81"/>
      <c r="E61" s="81"/>
      <c r="F61" s="81" t="s">
        <v>28</v>
      </c>
      <c r="G61" s="81"/>
      <c r="H61" s="81"/>
      <c r="I61" s="82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3"/>
    </row>
    <row r="63" spans="1:9" x14ac:dyDescent="0.25">
      <c r="A63" s="28"/>
      <c r="B63" s="33" t="s">
        <v>65</v>
      </c>
      <c r="C63" s="34">
        <f>VLOOKUP($B$11,ABONE,3,FALSE)</f>
        <v>166</v>
      </c>
      <c r="D63" s="34">
        <f>VLOOKUP($B$11,ABONE,4,FALSE)</f>
        <v>35022</v>
      </c>
      <c r="E63" s="34">
        <f>VLOOKUP($B$11,ABONE,5,FALSE)</f>
        <v>35188</v>
      </c>
      <c r="F63" s="34">
        <f>VLOOKUP($B$11,ABONE,6,FALSE)</f>
        <v>304</v>
      </c>
      <c r="G63" s="34">
        <f>VLOOKUP($B$11,ABONE,7,FALSE)</f>
        <v>4247</v>
      </c>
      <c r="H63" s="34">
        <f>VLOOKUP($B$11,ABONE,8,FALSE)</f>
        <v>4551</v>
      </c>
      <c r="I63" s="34">
        <f>VLOOKUP($B$11,ABONE,9,FALSE)</f>
        <v>39739</v>
      </c>
    </row>
    <row r="64" spans="1:9" x14ac:dyDescent="0.25">
      <c r="A64" s="28"/>
      <c r="B64" s="79" t="s">
        <v>66</v>
      </c>
      <c r="C64" s="79"/>
      <c r="D64" s="79"/>
      <c r="E64" s="79"/>
      <c r="F64" s="79"/>
      <c r="G64" s="79"/>
      <c r="H64" s="79"/>
      <c r="I64" s="79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0" t="s">
        <v>70</v>
      </c>
      <c r="C69" s="80"/>
      <c r="D69" s="80"/>
      <c r="E69" s="80"/>
      <c r="F69" s="80"/>
      <c r="G69" s="80"/>
      <c r="H69" s="80"/>
      <c r="I69" s="80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5" t="s">
        <v>37</v>
      </c>
      <c r="B1" s="56"/>
      <c r="C1" s="56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7" t="s">
        <v>39</v>
      </c>
      <c r="C2" s="57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58" t="s">
        <v>41</v>
      </c>
      <c r="C3" s="58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7">
        <v>4</v>
      </c>
      <c r="C4" s="57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59"/>
      <c r="C5" s="60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59"/>
      <c r="C6" s="60"/>
      <c r="D6" s="8"/>
      <c r="E6" s="10" t="s">
        <v>45</v>
      </c>
      <c r="F6" s="61" t="s">
        <v>46</v>
      </c>
      <c r="G6" s="61"/>
      <c r="H6" s="61"/>
      <c r="I6" s="61"/>
    </row>
    <row r="7" spans="1:9" x14ac:dyDescent="0.25">
      <c r="A7" s="11" t="s">
        <v>47</v>
      </c>
      <c r="B7" s="62"/>
      <c r="C7" s="63"/>
      <c r="D7" s="8"/>
      <c r="E7" s="10" t="s">
        <v>48</v>
      </c>
      <c r="F7" s="61" t="s">
        <v>49</v>
      </c>
      <c r="G7" s="61"/>
      <c r="H7" s="61"/>
      <c r="I7" s="61"/>
    </row>
    <row r="8" spans="1:9" x14ac:dyDescent="0.25">
      <c r="A8" s="7" t="s">
        <v>50</v>
      </c>
      <c r="B8" s="54"/>
      <c r="C8" s="54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4"/>
      <c r="C9" s="64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4" t="s">
        <v>78</v>
      </c>
      <c r="C10" s="54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4" t="s">
        <v>94</v>
      </c>
      <c r="C11" s="54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7" t="s">
        <v>54</v>
      </c>
      <c r="B13" s="68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184.19981400000003</v>
      </c>
      <c r="D17" s="23">
        <f t="shared" si="1"/>
        <v>27.093620826195078</v>
      </c>
      <c r="E17" s="23">
        <f t="shared" si="2"/>
        <v>27.418533675720386</v>
      </c>
      <c r="F17" s="23">
        <f t="shared" si="3"/>
        <v>252.91577999999996</v>
      </c>
      <c r="G17" s="23">
        <f t="shared" si="4"/>
        <v>246.50821331627759</v>
      </c>
      <c r="H17" s="23">
        <f t="shared" si="5"/>
        <v>246.87159869683259</v>
      </c>
      <c r="I17" s="23">
        <f t="shared" si="6"/>
        <v>42.952172574466715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4.4537040000000001</v>
      </c>
      <c r="D20" s="23">
        <f t="shared" si="1"/>
        <v>1.260795646587455</v>
      </c>
      <c r="E20" s="23">
        <f t="shared" si="2"/>
        <v>1.2673989314766305</v>
      </c>
      <c r="F20" s="23">
        <f t="shared" si="3"/>
        <v>5.585992659574468</v>
      </c>
      <c r="G20" s="23">
        <f t="shared" si="4"/>
        <v>35.591248263511353</v>
      </c>
      <c r="H20" s="23">
        <f t="shared" si="5"/>
        <v>33.889592742081447</v>
      </c>
      <c r="I20" s="23">
        <f t="shared" si="6"/>
        <v>3.576509440778938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224.91888933333331</v>
      </c>
      <c r="D21" s="23">
        <f t="shared" si="1"/>
        <v>26.616533100303943</v>
      </c>
      <c r="E21" s="23">
        <f t="shared" si="2"/>
        <v>27.026644136219492</v>
      </c>
      <c r="F21" s="23">
        <f t="shared" si="3"/>
        <v>1.520123936170213</v>
      </c>
      <c r="G21" s="23">
        <f t="shared" si="4"/>
        <v>2.6634047777422447</v>
      </c>
      <c r="H21" s="23">
        <f t="shared" si="5"/>
        <v>2.5985671312217193</v>
      </c>
      <c r="I21" s="23">
        <f t="shared" si="6"/>
        <v>25.297541254243797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7.8391435479414212E-2</v>
      </c>
      <c r="E22" s="23">
        <f t="shared" si="2"/>
        <v>7.8229313387563768E-2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7.2691974889501007E-2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5" t="s">
        <v>60</v>
      </c>
      <c r="B25" s="66"/>
      <c r="C25" s="23">
        <f t="shared" ref="C25:I25" si="7">SUM(C15:C24)</f>
        <v>413.57240733333333</v>
      </c>
      <c r="D25" s="23">
        <f t="shared" si="7"/>
        <v>55.049341008565889</v>
      </c>
      <c r="E25" s="23">
        <f t="shared" si="7"/>
        <v>55.790806056804072</v>
      </c>
      <c r="F25" s="23">
        <f t="shared" si="7"/>
        <v>260.02189659574464</v>
      </c>
      <c r="G25" s="23">
        <f t="shared" si="7"/>
        <v>284.76286635753121</v>
      </c>
      <c r="H25" s="23">
        <f t="shared" si="7"/>
        <v>283.35975857013574</v>
      </c>
      <c r="I25" s="23">
        <f t="shared" si="7"/>
        <v>71.898915244378941</v>
      </c>
    </row>
    <row r="26" spans="1:9" ht="15.75" thickBot="1" x14ac:dyDescent="0.3">
      <c r="A26" s="67" t="s">
        <v>61</v>
      </c>
      <c r="B26" s="68"/>
      <c r="C26" s="72" t="s">
        <v>27</v>
      </c>
      <c r="D26" s="72"/>
      <c r="E26" s="72"/>
      <c r="F26" s="72" t="s">
        <v>28</v>
      </c>
      <c r="G26" s="72"/>
      <c r="H26" s="72"/>
      <c r="I26" s="73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3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67.422065333333336</v>
      </c>
      <c r="D29" s="23">
        <f>(SUMIFS(AGİİ2,KAYNAK,A29,SEBEP,B29,SÜRE,"Uzun",BİLDİRİM,"Bildirimli",İL,$B$10,İLÇE,$B$11)/VLOOKUP($B$11,ABONE,4,FALSE))*60</f>
        <v>9.0077227369439079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9.1285300082724401</v>
      </c>
      <c r="F29" s="23">
        <f>(SUMIFS(OGİD2,KAYNAK,A29,SEBEP,B29,SÜRE,"Uzun",BİLDİRİM,"Bildirimli",İL,$B$10,İLÇE,$B$11)/VLOOKUP($B$11,ABONE,6,FALSE))*60</f>
        <v>57.918821489361697</v>
      </c>
      <c r="G29" s="23">
        <f>(SUMIFS(AGİD2,KAYNAK,A29,SEBEP,B29,SÜRE,"Uzun",BİLDİRİM,"Bildirimli",İL,$B$10,İLÇE,$B$11)/VLOOKUP($B$11,ABONE,7,FALSE))*60</f>
        <v>42.74157338663256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43.60230419909503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11.568701712894754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10.516852</v>
      </c>
      <c r="D31" s="23">
        <f>(SUMIFS(AGİİ2,KAYNAK,A31,SEBEP,B31,SÜRE,"Uzun",BİLDİRİM,"Bildirimli",İL,$B$10,İLÇE,$B$11)/VLOOKUP($B$11,ABONE,4,FALSE))*60</f>
        <v>6.2727846186791929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6.2815618158003588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100.74422534697794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95.030827348416295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12.563538525398757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5" t="s">
        <v>60</v>
      </c>
      <c r="B33" s="66"/>
      <c r="C33" s="23">
        <f>SUM(C28:C32)</f>
        <v>77.938917333333336</v>
      </c>
      <c r="D33" s="23">
        <f t="shared" ref="D33:I33" si="8">SUM(D28:D32)</f>
        <v>15.280507355623101</v>
      </c>
      <c r="E33" s="23">
        <f t="shared" si="8"/>
        <v>15.410091824072799</v>
      </c>
      <c r="F33" s="23">
        <f t="shared" si="8"/>
        <v>57.918821489361697</v>
      </c>
      <c r="G33" s="23">
        <f t="shared" si="8"/>
        <v>143.48579873361049</v>
      </c>
      <c r="H33" s="23">
        <f t="shared" si="8"/>
        <v>138.63313154751131</v>
      </c>
      <c r="I33" s="23">
        <f t="shared" si="8"/>
        <v>24.132240238293512</v>
      </c>
    </row>
    <row r="34" spans="1:9" ht="15.75" thickBot="1" x14ac:dyDescent="0.3">
      <c r="A34" s="67" t="s">
        <v>62</v>
      </c>
      <c r="B34" s="68"/>
      <c r="C34" s="74" t="s">
        <v>27</v>
      </c>
      <c r="D34" s="75"/>
      <c r="E34" s="76"/>
      <c r="F34" s="72" t="s">
        <v>28</v>
      </c>
      <c r="G34" s="72"/>
      <c r="H34" s="72"/>
      <c r="I34" s="73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3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5.6888888888888891</v>
      </c>
      <c r="D38" s="23">
        <f t="shared" si="10"/>
        <v>1.0285990605139541</v>
      </c>
      <c r="E38" s="23">
        <f t="shared" si="11"/>
        <v>1.0382370513350798</v>
      </c>
      <c r="F38" s="23">
        <f t="shared" si="12"/>
        <v>3.1170212765957448</v>
      </c>
      <c r="G38" s="23">
        <f t="shared" si="13"/>
        <v>2.3962264150943398</v>
      </c>
      <c r="H38" s="23">
        <f t="shared" si="14"/>
        <v>2.4371040723981898</v>
      </c>
      <c r="I38" s="23">
        <f t="shared" si="15"/>
        <v>1.137253645933423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5.5555555555555552E-2</v>
      </c>
      <c r="D41" s="23">
        <f t="shared" si="10"/>
        <v>1.5727180620797643E-2</v>
      </c>
      <c r="E41" s="23">
        <f t="shared" si="11"/>
        <v>1.5809550071234892E-2</v>
      </c>
      <c r="F41" s="23">
        <f t="shared" si="12"/>
        <v>6.9148936170212769E-2</v>
      </c>
      <c r="G41" s="23">
        <f t="shared" si="13"/>
        <v>0.4409977614326831</v>
      </c>
      <c r="H41" s="23">
        <f t="shared" si="14"/>
        <v>0.41990950226244345</v>
      </c>
      <c r="I41" s="23">
        <f t="shared" si="15"/>
        <v>4.441312749556936E-2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0.33333333333333331</v>
      </c>
      <c r="D42" s="23">
        <f t="shared" si="10"/>
        <v>0.14458413926499034</v>
      </c>
      <c r="E42" s="23">
        <f t="shared" si="11"/>
        <v>0.14497449331311182</v>
      </c>
      <c r="F42" s="23">
        <f t="shared" si="12"/>
        <v>1.0638297872340425E-2</v>
      </c>
      <c r="G42" s="23">
        <f t="shared" si="13"/>
        <v>2.4304445155100735E-2</v>
      </c>
      <c r="H42" s="23">
        <f t="shared" si="14"/>
        <v>2.3529411764705882E-2</v>
      </c>
      <c r="I42" s="23">
        <f t="shared" si="15"/>
        <v>0.13637819486259689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1.2894906511927789E-3</v>
      </c>
      <c r="E43" s="23">
        <f t="shared" si="11"/>
        <v>1.2868238430074912E-3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1.1957380479576368E-3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5" t="s">
        <v>60</v>
      </c>
      <c r="B46" s="66"/>
      <c r="C46" s="23">
        <f>SUM(C36:C45)</f>
        <v>6.0777777777777775</v>
      </c>
      <c r="D46" s="23">
        <f t="shared" ref="D46:I46" si="16">SUM(D36:D45)</f>
        <v>1.1901998710509349</v>
      </c>
      <c r="E46" s="23">
        <f t="shared" si="16"/>
        <v>1.2003079185624341</v>
      </c>
      <c r="F46" s="23">
        <f t="shared" si="16"/>
        <v>3.1968085106382977</v>
      </c>
      <c r="G46" s="23">
        <f t="shared" si="16"/>
        <v>2.8615286216821234</v>
      </c>
      <c r="H46" s="23">
        <f t="shared" si="16"/>
        <v>2.8805429864253389</v>
      </c>
      <c r="I46" s="23">
        <f t="shared" si="16"/>
        <v>1.3192407063395468</v>
      </c>
    </row>
    <row r="47" spans="1:9" ht="15.75" thickBot="1" x14ac:dyDescent="0.3">
      <c r="A47" s="67" t="s">
        <v>63</v>
      </c>
      <c r="B47" s="68"/>
      <c r="C47" s="72" t="s">
        <v>27</v>
      </c>
      <c r="D47" s="72"/>
      <c r="E47" s="72"/>
      <c r="F47" s="72" t="s">
        <v>28</v>
      </c>
      <c r="G47" s="72"/>
      <c r="H47" s="72"/>
      <c r="I47" s="73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3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1.6</v>
      </c>
      <c r="D50" s="23">
        <f>(SUMIFS(AGİİ1,KAYNAK,A50,SEBEP,B50,SÜRE,"Uzun",BİLDİRİM,"Bildirimli",İL,$B$10,İLÇE,$B$11)/VLOOKUP($B$11,ABONE,4,FALSE))</f>
        <v>0.32762273187805102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0.33025414770899397</v>
      </c>
      <c r="F50" s="23">
        <f>(SUMIFS(OGİD1,KAYNAK,A50,SEBEP,B50,SÜRE,"Uzun",BİLDİRİM,"Bildirimli",İL,$B$10,İLÇE,$B$11)/VLOOKUP($B$11,ABONE,6,FALSE))</f>
        <v>0.46276595744680848</v>
      </c>
      <c r="G50" s="23">
        <f>(SUMIFS(AGİD1,KAYNAK,A50,SEBEP,B50,SÜRE,"Uzun",BİLDİRİM,"Bildirimli",İL,$B$10,İLÇE,$B$11)/VLOOKUP($B$11,ABONE,7,FALSE))</f>
        <v>0.34793732011512629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0.35444947209653094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0.33196677556423887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4.4444444444444446E-2</v>
      </c>
      <c r="D52" s="23">
        <f>(SUMIFS(AGİİ1,KAYNAK,A52,SEBEP,B52,SÜRE,"Uzun",BİLDİRİM,"Bildirimli",İL,$B$10,İLÇE,$B$11)/VLOOKUP($B$11,ABONE,4,FALSE))</f>
        <v>2.8875379939209727E-2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2.8907578473275426E-2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0.31339942436840423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0.29562594268476622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4.7786816988021265E-2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5" t="s">
        <v>60</v>
      </c>
      <c r="B54" s="66"/>
      <c r="C54" s="23">
        <f>SUM(C49:C53)</f>
        <v>1.6444444444444446</v>
      </c>
      <c r="D54" s="23">
        <f t="shared" ref="D54:I54" si="17">SUM(D49:D53)</f>
        <v>0.35649811181726077</v>
      </c>
      <c r="E54" s="23">
        <f t="shared" si="17"/>
        <v>0.35916172618226938</v>
      </c>
      <c r="F54" s="23">
        <f t="shared" si="17"/>
        <v>0.46276595744680848</v>
      </c>
      <c r="G54" s="23">
        <f t="shared" si="17"/>
        <v>0.66133674448353053</v>
      </c>
      <c r="H54" s="23">
        <f t="shared" si="17"/>
        <v>0.65007541478129716</v>
      </c>
      <c r="I54" s="23">
        <f t="shared" si="17"/>
        <v>0.37975359255226016</v>
      </c>
    </row>
    <row r="55" spans="1:9" ht="15.75" thickBot="1" x14ac:dyDescent="0.3">
      <c r="A55" s="67" t="s">
        <v>64</v>
      </c>
      <c r="B55" s="68"/>
      <c r="C55" s="72" t="s">
        <v>27</v>
      </c>
      <c r="D55" s="72"/>
      <c r="E55" s="72"/>
      <c r="F55" s="72" t="s">
        <v>28</v>
      </c>
      <c r="G55" s="72"/>
      <c r="H55" s="72"/>
      <c r="I55" s="73" t="s">
        <v>55</v>
      </c>
    </row>
    <row r="56" spans="1:9" x14ac:dyDescent="0.25">
      <c r="A56" s="77" t="s">
        <v>56</v>
      </c>
      <c r="B56" s="78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3"/>
    </row>
    <row r="57" spans="1:9" x14ac:dyDescent="0.25">
      <c r="A57" s="77" t="s">
        <v>76</v>
      </c>
      <c r="B57" s="78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7" t="s">
        <v>72</v>
      </c>
      <c r="B58" s="78"/>
      <c r="C58" s="23">
        <f>(SUMIFS(OGİİ1,KAYNAK,A58,SÜRE,"Kısa",İL,$B$10,İLÇE,$B$11)/VLOOKUP($B$11,ABONE,3,FALSE))</f>
        <v>4.4444444444444446E-2</v>
      </c>
      <c r="D58" s="23">
        <f>(SUMIFS(AGİİ1,KAYNAK,A58,SÜRE,"Kısa",İL,$B$10,İLÇE,$B$11)/VLOOKUP($B$11,ABONE,4,FALSE))</f>
        <v>2.0977249700653955E-2</v>
      </c>
      <c r="E58" s="23">
        <f>((SUMIFS(OGİİ1,KAYNAK,A58,SÜRE,"Kısa",İL,$B$10,İLÇE,$B$11)+SUMIFS(AGİİ1,KAYNAK,A58,SÜRE,"Kısa",İL,$B$10,İLÇE,$B$11))/VLOOKUP($B$11,ABONE,5,FALSE))</f>
        <v>2.1025782434854545E-2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3.1979533098816759E-4</v>
      </c>
      <c r="H58" s="23">
        <f>((SUMIFS(OGİD1,KAYNAK,A58,SÜRE,"Kısa",İL,$B$10,İLÇE,$B$11)+SUMIFS(AGİD1,KAYNAK,A58,SÜRE,"Kısa",İL,$B$10,İLÇE,$B$11))/VLOOKUP($B$11,ABONE,8,FALSE))</f>
        <v>3.0165912518853697E-4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1.9558858070164199E-2</v>
      </c>
    </row>
    <row r="59" spans="1:9" ht="15.75" thickBot="1" x14ac:dyDescent="0.3">
      <c r="A59" s="65" t="s">
        <v>60</v>
      </c>
      <c r="B59" s="66"/>
      <c r="C59" s="23">
        <f>SUM(C57:C58)</f>
        <v>4.4444444444444446E-2</v>
      </c>
      <c r="D59" s="23">
        <f t="shared" ref="D59:I59" si="18">SUM(D57:D58)</f>
        <v>2.0977249700653955E-2</v>
      </c>
      <c r="E59" s="23">
        <f t="shared" si="18"/>
        <v>2.1025782434854545E-2</v>
      </c>
      <c r="F59" s="23">
        <f t="shared" si="18"/>
        <v>0</v>
      </c>
      <c r="G59" s="23">
        <f t="shared" si="18"/>
        <v>3.1979533098816759E-4</v>
      </c>
      <c r="H59" s="23">
        <f t="shared" si="18"/>
        <v>3.0165912518853697E-4</v>
      </c>
      <c r="I59" s="23">
        <f t="shared" si="18"/>
        <v>1.9558858070164199E-2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1" t="s">
        <v>27</v>
      </c>
      <c r="D61" s="81"/>
      <c r="E61" s="81"/>
      <c r="F61" s="81" t="s">
        <v>28</v>
      </c>
      <c r="G61" s="81"/>
      <c r="H61" s="81"/>
      <c r="I61" s="82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3"/>
    </row>
    <row r="63" spans="1:9" x14ac:dyDescent="0.25">
      <c r="A63" s="28"/>
      <c r="B63" s="33" t="s">
        <v>65</v>
      </c>
      <c r="C63" s="34">
        <f>VLOOKUP($B$11,ABONE,3,FALSE)</f>
        <v>90</v>
      </c>
      <c r="D63" s="34">
        <f>VLOOKUP($B$11,ABONE,4,FALSE)</f>
        <v>43428</v>
      </c>
      <c r="E63" s="34">
        <f>VLOOKUP($B$11,ABONE,5,FALSE)</f>
        <v>43518</v>
      </c>
      <c r="F63" s="34">
        <f>VLOOKUP($B$11,ABONE,6,FALSE)</f>
        <v>188</v>
      </c>
      <c r="G63" s="34">
        <f>VLOOKUP($B$11,ABONE,7,FALSE)</f>
        <v>3127</v>
      </c>
      <c r="H63" s="34">
        <f>VLOOKUP($B$11,ABONE,8,FALSE)</f>
        <v>3315</v>
      </c>
      <c r="I63" s="34">
        <f>VLOOKUP($B$11,ABONE,9,FALSE)</f>
        <v>46833</v>
      </c>
    </row>
    <row r="64" spans="1:9" x14ac:dyDescent="0.25">
      <c r="A64" s="28"/>
      <c r="B64" s="79" t="s">
        <v>66</v>
      </c>
      <c r="C64" s="79"/>
      <c r="D64" s="79"/>
      <c r="E64" s="79"/>
      <c r="F64" s="79"/>
      <c r="G64" s="79"/>
      <c r="H64" s="79"/>
      <c r="I64" s="79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0" t="s">
        <v>70</v>
      </c>
      <c r="C69" s="80"/>
      <c r="D69" s="80"/>
      <c r="E69" s="80"/>
      <c r="F69" s="80"/>
      <c r="G69" s="80"/>
      <c r="H69" s="80"/>
      <c r="I69" s="80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5" t="s">
        <v>37</v>
      </c>
      <c r="B1" s="56"/>
      <c r="C1" s="56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7" t="s">
        <v>39</v>
      </c>
      <c r="C2" s="57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58" t="s">
        <v>41</v>
      </c>
      <c r="C3" s="58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7">
        <v>4</v>
      </c>
      <c r="C4" s="57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59"/>
      <c r="C5" s="60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59"/>
      <c r="C6" s="60"/>
      <c r="D6" s="8"/>
      <c r="E6" s="10" t="s">
        <v>45</v>
      </c>
      <c r="F6" s="61" t="s">
        <v>46</v>
      </c>
      <c r="G6" s="61"/>
      <c r="H6" s="61"/>
      <c r="I6" s="61"/>
    </row>
    <row r="7" spans="1:9" x14ac:dyDescent="0.25">
      <c r="A7" s="11" t="s">
        <v>47</v>
      </c>
      <c r="B7" s="62"/>
      <c r="C7" s="63"/>
      <c r="D7" s="8"/>
      <c r="E7" s="10" t="s">
        <v>48</v>
      </c>
      <c r="F7" s="61" t="s">
        <v>49</v>
      </c>
      <c r="G7" s="61"/>
      <c r="H7" s="61"/>
      <c r="I7" s="61"/>
    </row>
    <row r="8" spans="1:9" x14ac:dyDescent="0.25">
      <c r="A8" s="7" t="s">
        <v>50</v>
      </c>
      <c r="B8" s="54"/>
      <c r="C8" s="54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4"/>
      <c r="C9" s="64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4" t="s">
        <v>73</v>
      </c>
      <c r="C10" s="54"/>
      <c r="D10" s="10"/>
      <c r="E10" s="10"/>
      <c r="F10" s="13"/>
      <c r="G10" s="13"/>
      <c r="H10" s="13"/>
      <c r="I10" s="13"/>
    </row>
    <row r="11" spans="1:9" x14ac:dyDescent="0.25">
      <c r="A11" s="8"/>
      <c r="B11" s="14"/>
      <c r="C11" s="14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7" t="s">
        <v>54</v>
      </c>
      <c r="B13" s="68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1" t="s">
        <v>58</v>
      </c>
      <c r="D14" s="21" t="s">
        <v>59</v>
      </c>
      <c r="E14" s="21" t="s">
        <v>36</v>
      </c>
      <c r="F14" s="21" t="s">
        <v>58</v>
      </c>
      <c r="G14" s="21" t="s">
        <v>59</v>
      </c>
      <c r="H14" s="21" t="s">
        <v>36</v>
      </c>
      <c r="I14" s="71"/>
    </row>
    <row r="15" spans="1:9" ht="15.75" thickBot="1" x14ac:dyDescent="0.3">
      <c r="A15" s="19" t="s">
        <v>76</v>
      </c>
      <c r="B15" s="22" t="s">
        <v>22</v>
      </c>
      <c r="C15" s="23">
        <f t="shared" ref="C15:C24" si="0">(SUMIFS(OGİİ2,KAYNAK,A15,SEBEP,B15,SÜRE,"Uzun",BİLDİRİM,"Bildirimsiz")/VLOOKUP($B$10,ABONE,3,FALSE))*60</f>
        <v>2.5079016985534297</v>
      </c>
      <c r="D15" s="23">
        <f t="shared" ref="D15:D24" si="1">(SUMIFS(AGİİ2,KAYNAK,A15,SEBEP,B15,SÜRE,"Uzun",BİLDİRİM,"Bildirimsiz")/VLOOKUP($B$10,ABONE,4,FALSE))*60</f>
        <v>1.0133306699719673</v>
      </c>
      <c r="E15" s="23">
        <f t="shared" ref="E15:E24" si="2">((SUMIFS(OGİİ2,KAYNAK,A15,SEBEP,B15,SÜRE,"Uzun",BİLDİRİM,"Bildirimsiz")+SUMIFS(AGİİ2,KAYNAK,A15,SEBEP,B15,SÜRE,"Uzun",BİLDİRİM,"Bildirimsiz"))/VLOOKUP($B$10,ABONE,5,FALSE))*60</f>
        <v>1.0168433814253892</v>
      </c>
      <c r="F15" s="23">
        <f t="shared" ref="F15:F24" si="3">(SUMIFS(OGİD2,KAYNAK,A15,SEBEP,B15,SÜRE,"Uzun",BİLDİRİM,"Bildirimsiz")/VLOOKUP($B$10,ABONE,6,FALSE))*60</f>
        <v>2.1762579712955779</v>
      </c>
      <c r="G15" s="23">
        <f t="shared" ref="G15:G24" si="4">(SUMIFS(AGİD2,KAYNAK,A15,SEBEP,B15,SÜRE,"Uzun",BİLDİRİM,"Bildirimsiz")/VLOOKUP($B$10,ABONE,7,FALSE))*60</f>
        <v>0.5432941538099576</v>
      </c>
      <c r="H15" s="23">
        <f t="shared" ref="H15:H24" si="5">((SUMIFS(OGİD2,KAYNAK,A15,SEBEP,B15,SÜRE,"Uzun",BİLDİRİM,"Bildirimsiz")+SUMIFS(AGİD2,KAYNAK,A15,SEBEP,B15,SÜRE,"Uzun",BİLDİRİM,"Bildirimsiz"))/VLOOKUP($B$10,ABONE,8,FALSE))*60</f>
        <v>0.66064868110986186</v>
      </c>
      <c r="I15" s="23">
        <f t="shared" ref="I15:I24" si="6">((SUMIFS(OGİİ2,KAYNAK,A15,SEBEP,B15,SÜRE,"Uzun",BİLDİRİM,"Bildirimsiz")+SUMIFS(AGİİ2,KAYNAK,A15,SEBEP,B15,SÜRE,"Uzun",BİLDİRİM,"Bildirimsiz")+SUMIFS(OGİD2,KAYNAK,A15,SEBEP,B15,SÜRE,"Uzun",BİLDİRİM,"Bildirimsiz")+SUMIFS(AGİD2,KAYNAK,A15,SEBEP,B15,SÜRE,"Uzun",BİLDİRİM,"Bildirimsiz"))/VLOOKUP($B$10,ABONE,9,FALSE))*60</f>
        <v>0.96841071229910969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2" t="s">
        <v>22</v>
      </c>
      <c r="C17" s="23">
        <f t="shared" si="0"/>
        <v>138.40298940737267</v>
      </c>
      <c r="D17" s="23">
        <f t="shared" si="1"/>
        <v>33.89869424945865</v>
      </c>
      <c r="E17" s="23">
        <f t="shared" si="2"/>
        <v>34.144312174276465</v>
      </c>
      <c r="F17" s="23">
        <f t="shared" si="3"/>
        <v>195.67699918541464</v>
      </c>
      <c r="G17" s="23">
        <f t="shared" si="4"/>
        <v>101.36294262847537</v>
      </c>
      <c r="H17" s="23">
        <f t="shared" si="5"/>
        <v>108.14091370564134</v>
      </c>
      <c r="I17" s="23">
        <f t="shared" si="6"/>
        <v>44.205812009234876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4.2375472141857218</v>
      </c>
      <c r="D18" s="23">
        <f t="shared" si="1"/>
        <v>1.2964443006431046</v>
      </c>
      <c r="E18" s="23">
        <f t="shared" si="2"/>
        <v>1.303356816470405</v>
      </c>
      <c r="F18" s="23">
        <f t="shared" si="3"/>
        <v>1.0005185492629944</v>
      </c>
      <c r="G18" s="23">
        <f t="shared" si="4"/>
        <v>0.82300495194377432</v>
      </c>
      <c r="H18" s="23">
        <f t="shared" si="5"/>
        <v>0.83576213864909821</v>
      </c>
      <c r="I18" s="23">
        <f t="shared" si="6"/>
        <v>1.2397768185196567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0.42437652823145122</v>
      </c>
      <c r="D20" s="23">
        <f t="shared" si="1"/>
        <v>9.3444279492112356E-2</v>
      </c>
      <c r="E20" s="23">
        <f t="shared" si="2"/>
        <v>9.422207424272834E-2</v>
      </c>
      <c r="F20" s="23">
        <f t="shared" si="3"/>
        <v>0.30257089798293252</v>
      </c>
      <c r="G20" s="23">
        <f t="shared" si="4"/>
        <v>0.28941373907471746</v>
      </c>
      <c r="H20" s="23">
        <f t="shared" si="5"/>
        <v>0.29035929105067043</v>
      </c>
      <c r="I20" s="23">
        <f t="shared" si="6"/>
        <v>0.12089133382630306</v>
      </c>
    </row>
    <row r="21" spans="1:9" ht="15.75" thickBot="1" x14ac:dyDescent="0.3">
      <c r="A21" s="19" t="s">
        <v>71</v>
      </c>
      <c r="B21" s="22" t="s">
        <v>22</v>
      </c>
      <c r="C21" s="23">
        <f t="shared" si="0"/>
        <v>6.8893685300979914</v>
      </c>
      <c r="D21" s="23">
        <f t="shared" si="1"/>
        <v>5.7897529134062493</v>
      </c>
      <c r="E21" s="23">
        <f t="shared" si="2"/>
        <v>5.7923373555620561</v>
      </c>
      <c r="F21" s="23">
        <f t="shared" si="3"/>
        <v>1.0397896780449964</v>
      </c>
      <c r="G21" s="23">
        <f t="shared" si="4"/>
        <v>7.8582373467456907</v>
      </c>
      <c r="H21" s="23">
        <f t="shared" si="5"/>
        <v>7.3682229970636604</v>
      </c>
      <c r="I21" s="23">
        <f t="shared" si="6"/>
        <v>6.0066144006390649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0.15499559496033596</v>
      </c>
      <c r="D22" s="23">
        <f t="shared" si="1"/>
        <v>0.40887765740669507</v>
      </c>
      <c r="E22" s="23">
        <f t="shared" si="2"/>
        <v>0.40828095480004806</v>
      </c>
      <c r="F22" s="23">
        <f t="shared" si="3"/>
        <v>1.5574088440651668E-2</v>
      </c>
      <c r="G22" s="23">
        <f t="shared" si="4"/>
        <v>0.38043385726299778</v>
      </c>
      <c r="H22" s="23">
        <f t="shared" si="5"/>
        <v>0.3542128563795684</v>
      </c>
      <c r="I22" s="23">
        <f t="shared" si="6"/>
        <v>0.40092918252840415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8.6754971692409169E-5</v>
      </c>
      <c r="E24" s="23">
        <f t="shared" si="2"/>
        <v>8.655107025388438E-5</v>
      </c>
      <c r="F24" s="23">
        <f t="shared" si="3"/>
        <v>0</v>
      </c>
      <c r="G24" s="23">
        <f t="shared" si="4"/>
        <v>1.4221639318002064E-3</v>
      </c>
      <c r="H24" s="23">
        <f t="shared" si="5"/>
        <v>1.3199587425778456E-3</v>
      </c>
      <c r="I24" s="23">
        <f t="shared" si="6"/>
        <v>2.5426054386077409E-4</v>
      </c>
    </row>
    <row r="25" spans="1:9" ht="15.75" thickBot="1" x14ac:dyDescent="0.3">
      <c r="A25" s="65" t="s">
        <v>60</v>
      </c>
      <c r="B25" s="66"/>
      <c r="C25" s="23">
        <f t="shared" ref="C25:I25" si="7">SUM(C15:C24)</f>
        <v>152.61717897340159</v>
      </c>
      <c r="D25" s="23">
        <f t="shared" si="7"/>
        <v>42.500630825350463</v>
      </c>
      <c r="E25" s="23">
        <f t="shared" si="7"/>
        <v>42.759439307847344</v>
      </c>
      <c r="F25" s="23">
        <f t="shared" si="7"/>
        <v>200.21171037044181</v>
      </c>
      <c r="G25" s="23">
        <f t="shared" si="7"/>
        <v>111.25874884124431</v>
      </c>
      <c r="H25" s="23">
        <f t="shared" si="7"/>
        <v>117.65143962863678</v>
      </c>
      <c r="I25" s="23">
        <f t="shared" si="7"/>
        <v>52.942688717591274</v>
      </c>
    </row>
    <row r="26" spans="1:9" ht="15.75" thickBot="1" x14ac:dyDescent="0.3">
      <c r="A26" s="67" t="s">
        <v>61</v>
      </c>
      <c r="B26" s="68"/>
      <c r="C26" s="72" t="s">
        <v>27</v>
      </c>
      <c r="D26" s="72"/>
      <c r="E26" s="72"/>
      <c r="F26" s="72" t="s">
        <v>28</v>
      </c>
      <c r="G26" s="72"/>
      <c r="H26" s="72"/>
      <c r="I26" s="73" t="s">
        <v>55</v>
      </c>
    </row>
    <row r="27" spans="1:9" ht="15.75" thickBot="1" x14ac:dyDescent="0.3">
      <c r="A27" s="19" t="s">
        <v>56</v>
      </c>
      <c r="B27" s="20" t="s">
        <v>57</v>
      </c>
      <c r="C27" s="21" t="s">
        <v>58</v>
      </c>
      <c r="D27" s="21" t="s">
        <v>59</v>
      </c>
      <c r="E27" s="27" t="s">
        <v>36</v>
      </c>
      <c r="F27" s="21" t="s">
        <v>23</v>
      </c>
      <c r="G27" s="21" t="s">
        <v>21</v>
      </c>
      <c r="H27" s="27" t="s">
        <v>36</v>
      </c>
      <c r="I27" s="73"/>
    </row>
    <row r="28" spans="1:9" ht="15.75" thickBot="1" x14ac:dyDescent="0.3">
      <c r="A28" s="19" t="s">
        <v>76</v>
      </c>
      <c r="B28" s="22" t="s">
        <v>22</v>
      </c>
      <c r="C28" s="23">
        <f>(SUMIFS(OGİİ2,KAYNAK,A28,SEBEP,B28,SÜRE,"Uzun",BİLDİRİM,"Bildirimli")/VLOOKUP($B$10,ABONE,3,FALSE))*60</f>
        <v>0.16943435370975271</v>
      </c>
      <c r="D28" s="23">
        <f>(SUMIFS(AGİİ2,KAYNAK,A28,SEBEP,B28,SÜRE,"Uzun",BİLDİRİM,"Bildirimli")/VLOOKUP($B$10,ABONE,4,FALSE))*60</f>
        <v>1.7157528434013081E-2</v>
      </c>
      <c r="E28" s="23">
        <f>((SUMIFS(OGİİ2,KAYNAK,A28,SEBEP,B28,SÜRE,"Uzun",BİLDİRİM,"Bildirimli")+SUMIFS(AGİİ2,KAYNAK,A28,SEBEP,B28,SÜRE,"Uzun",BİLDİRİM,"Bildirimli"))/VLOOKUP($B$10,ABONE,5,FALSE))*60</f>
        <v>1.7515426812884063E-2</v>
      </c>
      <c r="F28" s="23">
        <f>(SUMIFS(OGİD2,KAYNAK,A28,SEBEP,B28,SÜRE,"Uzun",BİLDİRİM,"Bildirimli")/VLOOKUP($B$10,ABONE,6,FALSE))*60</f>
        <v>1.7724786656322732E-4</v>
      </c>
      <c r="G28" s="23">
        <f>(SUMIFS(AGİD2,KAYNAK,A28,SEBEP,B28,SÜRE,"Uzun",BİLDİRİM,"Bildirimli")/VLOOKUP($B$10,ABONE,7,FALSE))*60</f>
        <v>1.3312658810808646E-3</v>
      </c>
      <c r="H28" s="23">
        <f>((SUMIFS(OGİD2,KAYNAK,A28,SEBEP,B28,SÜRE,"Uzun",BİLDİRİM,"Bildirimli")+SUMIFS(AGİD2,KAYNAK,A28,SEBEP,B28,SÜRE,"Uzun",BİLDİRİM,"Bildirimli"))/VLOOKUP($B$10,ABONE,8,FALSE))*60</f>
        <v>1.2483312580726092E-3</v>
      </c>
      <c r="I28" s="23">
        <f>((SUMIFS(OGİİ2,KAYNAK,A28,SEBEP,B28,SÜRE,"Uzun",BİLDİRİM,"Bildirimli")+SUMIFS(AGİİ2,KAYNAK,A28,SEBEP,B28,SÜRE,"Uzun",BİLDİRİM,"Bildirimli")+SUMIFS(OGİD2,KAYNAK,A28,SEBEP,B28,SÜRE,"Uzun",BİLDİRİM,"Bildirimli")+SUMIFS(AGİD2,KAYNAK,A28,SEBEP,B28,SÜRE,"Uzun",BİLDİRİM,"Bildirimli"))/VLOOKUP($B$10,ABONE,9,FALSE))*60</f>
        <v>1.5303549836741953E-2</v>
      </c>
    </row>
    <row r="29" spans="1:9" ht="15.75" thickBot="1" x14ac:dyDescent="0.3">
      <c r="A29" s="19" t="s">
        <v>72</v>
      </c>
      <c r="B29" s="22" t="s">
        <v>22</v>
      </c>
      <c r="C29" s="23">
        <f>(SUMIFS(OGİİ2,KAYNAK,A29,SEBEP,B29,SÜRE,"Uzun",BİLDİRİM,"Bildirimli")/VLOOKUP($B$10,ABONE,3,FALSE))*60</f>
        <v>105.81006409706026</v>
      </c>
      <c r="D29" s="23">
        <f>(SUMIFS(AGİİ2,KAYNAK,A29,SEBEP,B29,SÜRE,"Uzun",BİLDİRİM,"Bildirimli")/VLOOKUP($B$10,ABONE,4,FALSE))*60</f>
        <v>27.343434860198979</v>
      </c>
      <c r="E29" s="23">
        <f>((SUMIFS(OGİİ2,KAYNAK,A29,SEBEP,B29,SÜRE,"Uzun",BİLDİRİM,"Bildirimli")+SUMIFS(AGİİ2,KAYNAK,A29,SEBEP,B29,SÜRE,"Uzun",BİLDİRİM,"Bildirimli"))/VLOOKUP($B$10,ABONE,5,FALSE))*60</f>
        <v>27.527856090077464</v>
      </c>
      <c r="F29" s="23">
        <f>(SUMIFS(OGİD2,KAYNAK,A29,SEBEP,B29,SÜRE,"Uzun",BİLDİRİM,"Bildirimli")/VLOOKUP($B$10,ABONE,6,FALSE))*60</f>
        <v>101.31067523273859</v>
      </c>
      <c r="G29" s="23">
        <f>(SUMIFS(AGİD2,KAYNAK,A29,SEBEP,B29,SÜRE,"Uzun",BİLDİRİM,"Bildirimli")/VLOOKUP($B$10,ABONE,7,FALSE))*60</f>
        <v>73.212490102019345</v>
      </c>
      <c r="H29" s="23">
        <f>((SUMIFS(OGİD2,KAYNAK,A29,SEBEP,B29,SÜRE,"Uzun",BİLDİRİM,"Bildirimli")+SUMIFS(AGİD2,KAYNAK,A29,SEBEP,B29,SÜRE,"Uzun",BİLDİRİM,"Bildirimli"))/VLOOKUP($B$10,ABONE,8,FALSE))*60</f>
        <v>75.231793407268341</v>
      </c>
      <c r="I29" s="23">
        <f>((SUMIFS(OGİİ2,KAYNAK,A29,SEBEP,B29,SÜRE,"Uzun",BİLDİRİM,"Bildirimli")+SUMIFS(AGİİ2,KAYNAK,A29,SEBEP,B29,SÜRE,"Uzun",BİLDİRİM,"Bildirimli")+SUMIFS(OGİD2,KAYNAK,A29,SEBEP,B29,SÜRE,"Uzun",BİLDİRİM,"Bildirimli")+SUMIFS(AGİD2,KAYNAK,A29,SEBEP,B29,SÜRE,"Uzun",BİLDİRİM,"Bildirimli"))/VLOOKUP($B$10,ABONE,9,FALSE))*60</f>
        <v>34.014277729865022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(SUMIFS(OGİİ2,KAYNAK,A30,SEBEP,B30,SÜRE,"Uzun",BİLDİRİM,"Bildirimli")/VLOOKUP($B$10,ABONE,3,FALSE))*60</f>
        <v>0</v>
      </c>
      <c r="D30" s="23">
        <f>(SUMIFS(AGİİ2,KAYNAK,A30,SEBEP,B30,SÜRE,"Uzun",BİLDİRİM,"Bildirimli")/VLOOKUP($B$10,ABONE,4,FALSE))*60</f>
        <v>0</v>
      </c>
      <c r="E30" s="23">
        <f>((SUMIFS(OGİİ2,KAYNAK,A30,SEBEP,B30,SÜRE,"Uzun",BİLDİRİM,"Bildirimli")+SUMIFS(AGİİ2,KAYNAK,A30,SEBEP,B30,SÜRE,"Uzun",BİLDİRİM,"Bildirimli"))/VLOOKUP($B$10,ABONE,5,FALSE))*60</f>
        <v>0</v>
      </c>
      <c r="F30" s="23">
        <f>(SUMIFS(OGİD2,KAYNAK,A30,SEBEP,B30,SÜRE,"Uzun",BİLDİRİM,"Bildirimli")/VLOOKUP($B$10,ABONE,6,FALSE))*60</f>
        <v>0</v>
      </c>
      <c r="G30" s="23">
        <f>(SUMIFS(AGİD2,KAYNAK,A30,SEBEP,B30,SÜRE,"Uzun",BİLDİRİM,"Bildirimli")/VLOOKUP($B$10,ABONE,7,FALSE))*60</f>
        <v>0</v>
      </c>
      <c r="H30" s="23">
        <f>((SUMIFS(OGİD2,KAYNAK,A30,SEBEP,B30,SÜRE,"Uzun",BİLDİRİM,"Bildirimli")+SUMIFS(AGİD2,KAYNAK,A30,SEBEP,B30,SÜRE,"Uzun",BİLDİRİM,"Bildirimli"))/VLOOKUP($B$10,ABONE,8,FALSE))*60</f>
        <v>0</v>
      </c>
      <c r="I30" s="23">
        <f>((SUMIFS(OGİİ2,KAYNAK,A30,SEBEP,B30,SÜRE,"Uzun",BİLDİRİM,"Bildirimli")+SUMIFS(AGİİ2,KAYNAK,A30,SEBEP,B30,SÜRE,"Uzun",BİLDİRİM,"Bildirimli")+SUMIFS(OGİD2,KAYNAK,A30,SEBEP,B30,SÜRE,"Uzun",BİLDİRİM,"Bildirimli")+SUMIFS(AGİD2,KAYNAK,A30,SEBEP,B30,SÜRE,"Uzun",BİLDİRİM,"Bildirimli"))/VLOOKUP($B$10,ABONE,9,FALSE))*60</f>
        <v>0</v>
      </c>
    </row>
    <row r="31" spans="1:9" ht="15.75" thickBot="1" x14ac:dyDescent="0.3">
      <c r="A31" s="19" t="s">
        <v>71</v>
      </c>
      <c r="B31" s="22" t="s">
        <v>22</v>
      </c>
      <c r="C31" s="23">
        <f>(SUMIFS(OGİİ2,KAYNAK,A31,SEBEP,B31,SÜRE,"Uzun",BİLDİRİM,"Bildirimli")/VLOOKUP($B$10,ABONE,3,FALSE))*60</f>
        <v>4.670311507232852</v>
      </c>
      <c r="D31" s="23">
        <f>(SUMIFS(AGİİ2,KAYNAK,A31,SEBEP,B31,SÜRE,"Uzun",BİLDİRİM,"Bildirimli")/VLOOKUP($B$10,ABONE,4,FALSE))*60</f>
        <v>6.835344541768813</v>
      </c>
      <c r="E31" s="23">
        <f>((SUMIFS(OGİİ2,KAYNAK,A31,SEBEP,B31,SÜRE,"Uzun",BİLDİRİM,"Bildirimli")+SUMIFS(AGİİ2,KAYNAK,A31,SEBEP,B31,SÜRE,"Uzun",BİLDİRİM,"Bildirimli"))/VLOOKUP($B$10,ABONE,5,FALSE))*60</f>
        <v>6.8302560339682366</v>
      </c>
      <c r="F31" s="23">
        <f>(SUMIFS(OGİD2,KAYNAK,A31,SEBEP,B31,SÜRE,"Uzun",BİLDİRİM,"Bildirimli")/VLOOKUP($B$10,ABONE,6,FALSE))*60</f>
        <v>0.99075905546935594</v>
      </c>
      <c r="G31" s="23">
        <f>(SUMIFS(AGİD2,KAYNAK,A31,SEBEP,B31,SÜRE,"Uzun",BİLDİRİM,"Bildirimli")/VLOOKUP($B$10,ABONE,7,FALSE))*60</f>
        <v>6.2785289540762692</v>
      </c>
      <c r="H31" s="23">
        <f>((SUMIFS(OGİD2,KAYNAK,A31,SEBEP,B31,SÜRE,"Uzun",BİLDİRİM,"Bildirimli")+SUMIFS(AGİD2,KAYNAK,A31,SEBEP,B31,SÜRE,"Uzun",BİLDİRİM,"Bildirimli"))/VLOOKUP($B$10,ABONE,8,FALSE))*60</f>
        <v>5.8985182457697212</v>
      </c>
      <c r="I31" s="23">
        <f>((SUMIFS(OGİİ2,KAYNAK,A31,SEBEP,B31,SÜRE,"Uzun",BİLDİRİM,"Bildirimli")+SUMIFS(AGİİ2,KAYNAK,A31,SEBEP,B31,SÜRE,"Uzun",BİLDİRİM,"Bildirimli")+SUMIFS(OGİD2,KAYNAK,A31,SEBEP,B31,SÜRE,"Uzun",BİLDİRİM,"Bildirimli")+SUMIFS(AGİD2,KAYNAK,A31,SEBEP,B31,SÜRE,"Uzun",BİLDİRİM,"Bildirimli"))/VLOOKUP($B$10,ABONE,9,FALSE))*60</f>
        <v>6.7035653561779833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(SUMIFS(OGİİ2,KAYNAK,A32,SEBEP,B32,SÜRE,"Uzun",BİLDİRİM,"Bildirimli")/VLOOKUP($B$10,ABONE,3,FALSE))*60</f>
        <v>0</v>
      </c>
      <c r="D32" s="23">
        <f>(SUMIFS(AGİİ2,KAYNAK,A32,SEBEP,B32,SÜRE,"Uzun",BİLDİRİM,"Bildirimli")/VLOOKUP($B$10,ABONE,4,FALSE))*60</f>
        <v>0</v>
      </c>
      <c r="E32" s="23">
        <f>((SUMIFS(OGİİ2,KAYNAK,A32,SEBEP,B32,SÜRE,"Uzun",BİLDİRİM,"Bildirimli")+SUMIFS(AGİİ2,KAYNAK,A32,SEBEP,B32,SÜRE,"Uzun",BİLDİRİM,"Bildirimli"))/VLOOKUP($B$10,ABONE,5,FALSE))*60</f>
        <v>0</v>
      </c>
      <c r="F32" s="23">
        <f>(SUMIFS(OGİD2,KAYNAK,A32,SEBEP,B32,SÜRE,"Uzun",BİLDİRİM,"Bildirimli")/VLOOKUP($B$10,ABONE,6,FALSE))*60</f>
        <v>0</v>
      </c>
      <c r="G32" s="23">
        <f>(SUMIFS(AGİD2,KAYNAK,A32,SEBEP,B32,SÜRE,"Uzun",BİLDİRİM,"Bildirimli")/VLOOKUP($B$10,ABONE,7,FALSE))*60</f>
        <v>0</v>
      </c>
      <c r="H32" s="23">
        <f>((SUMIFS(OGİD2,KAYNAK,A32,SEBEP,B32,SÜRE,"Uzun",BİLDİRİM,"Bildirimli")+SUMIFS(AGİD2,KAYNAK,A32,SEBEP,B32,SÜRE,"Uzun",BİLDİRİM,"Bildirimli"))/VLOOKUP($B$10,ABONE,8,FALSE))*60</f>
        <v>0</v>
      </c>
      <c r="I32" s="23">
        <f>((SUMIFS(OGİİ2,KAYNAK,A32,SEBEP,B32,SÜRE,"Uzun",BİLDİRİM,"Bildirimli")+SUMIFS(AGİİ2,KAYNAK,A32,SEBEP,B32,SÜRE,"Uzun",BİLDİRİM,"Bildirimli")+SUMIFS(OGİD2,KAYNAK,A32,SEBEP,B32,SÜRE,"Uzun",BİLDİRİM,"Bildirimli")+SUMIFS(AGİD2,KAYNAK,A32,SEBEP,B32,SÜRE,"Uzun",BİLDİRİM,"Bildirimli"))/VLOOKUP($B$10,ABONE,9,FALSE))*60</f>
        <v>0</v>
      </c>
    </row>
    <row r="33" spans="1:9" ht="15.75" thickBot="1" x14ac:dyDescent="0.3">
      <c r="A33" s="65" t="s">
        <v>60</v>
      </c>
      <c r="B33" s="66"/>
      <c r="C33" s="23">
        <f>SUM(C28:C32)</f>
        <v>110.64980995800286</v>
      </c>
      <c r="D33" s="23">
        <f t="shared" ref="D33:I33" si="8">SUM(D28:D32)</f>
        <v>34.195936930401807</v>
      </c>
      <c r="E33" s="23">
        <f t="shared" si="8"/>
        <v>34.375627550858582</v>
      </c>
      <c r="F33" s="23">
        <f t="shared" si="8"/>
        <v>102.3016115360745</v>
      </c>
      <c r="G33" s="23">
        <f t="shared" si="8"/>
        <v>79.492350321976687</v>
      </c>
      <c r="H33" s="23">
        <f t="shared" si="8"/>
        <v>81.131559984296132</v>
      </c>
      <c r="I33" s="23">
        <f t="shared" si="8"/>
        <v>40.733146635879748</v>
      </c>
    </row>
    <row r="34" spans="1:9" ht="15.75" thickBot="1" x14ac:dyDescent="0.3">
      <c r="A34" s="67" t="s">
        <v>62</v>
      </c>
      <c r="B34" s="68"/>
      <c r="C34" s="74" t="s">
        <v>27</v>
      </c>
      <c r="D34" s="75"/>
      <c r="E34" s="76"/>
      <c r="F34" s="72" t="s">
        <v>28</v>
      </c>
      <c r="G34" s="72"/>
      <c r="H34" s="72"/>
      <c r="I34" s="73" t="s">
        <v>55</v>
      </c>
    </row>
    <row r="35" spans="1:9" ht="15.75" thickBot="1" x14ac:dyDescent="0.3">
      <c r="A35" s="19" t="s">
        <v>56</v>
      </c>
      <c r="B35" s="20" t="s">
        <v>57</v>
      </c>
      <c r="C35" s="21" t="s">
        <v>58</v>
      </c>
      <c r="D35" s="21" t="s">
        <v>59</v>
      </c>
      <c r="E35" s="27" t="s">
        <v>36</v>
      </c>
      <c r="F35" s="21" t="s">
        <v>23</v>
      </c>
      <c r="G35" s="21" t="s">
        <v>21</v>
      </c>
      <c r="H35" s="27" t="s">
        <v>36</v>
      </c>
      <c r="I35" s="73"/>
    </row>
    <row r="36" spans="1:9" ht="15.75" thickBot="1" x14ac:dyDescent="0.3">
      <c r="A36" s="19" t="s">
        <v>76</v>
      </c>
      <c r="B36" s="22" t="s">
        <v>22</v>
      </c>
      <c r="C36" s="23">
        <f t="shared" ref="C36:C45" si="9">(SUMIFS(OGİİ1,KAYNAK,A36,SEBEP,B36,SÜRE,"Uzun",BİLDİRİM,"Bildirimsiz")/VLOOKUP($B$10,ABONE,3,FALSE))</f>
        <v>7.8861409239384048E-2</v>
      </c>
      <c r="D36" s="23">
        <f t="shared" ref="D36:D45" si="10">(SUMIFS(AGİİ1,KAYNAK,A36,SEBEP,B36,SÜRE,"Uzun",BİLDİRİM,"Bildirimsiz")/VLOOKUP($B$10,ABONE,4,FALSE))</f>
        <v>4.5990216017149456E-2</v>
      </c>
      <c r="E36" s="23">
        <f t="shared" ref="E36:E45" si="11">((SUMIFS(OGİİ1,KAYNAK,A36,SEBEP,B36,SÜRE,"Uzun",BİLDİRİM,"Bildirimsiz")+SUMIFS(AGİİ1,KAYNAK,A36,SEBEP,B36,SÜRE,"Uzun",BİLDİRİM,"Bildirimsiz"))/VLOOKUP($B$10,ABONE,5,FALSE))</f>
        <v>4.6067473648075827E-2</v>
      </c>
      <c r="F36" s="23">
        <f t="shared" ref="F36:F45" si="12">(SUMIFS(OGİD1,KAYNAK,A36,SEBEP,B36,SÜRE,"Uzun",BİLDİRİM,"Bildirimsiz")/VLOOKUP($B$10,ABONE,6,FALSE))</f>
        <v>5.9445306439100079E-2</v>
      </c>
      <c r="G36" s="23">
        <f t="shared" ref="G36:G45" si="13">(SUMIFS(AGİD1,KAYNAK,A36,SEBEP,B36,SÜRE,"Uzun",BİLDİRİM,"Bildirimsiz")/VLOOKUP($B$10,ABONE,7,FALSE))</f>
        <v>2.0191123614629117E-2</v>
      </c>
      <c r="H36" s="23">
        <f t="shared" ref="H36:H45" si="14">((SUMIFS(OGİD1,KAYNAK,A36,SEBEP,B36,SÜRE,"Uzun",BİLDİRİM,"Bildirimsiz")+SUMIFS(AGİD1,KAYNAK,A36,SEBEP,B36,SÜRE,"Uzun",BİLDİRİM,"Bildirimsiz"))/VLOOKUP($B$10,ABONE,8,FALSE))</f>
        <v>2.3012163505765817E-2</v>
      </c>
      <c r="I36" s="23">
        <f t="shared" ref="I36:I45" si="15">((SUMIFS(OGİİ1,KAYNAK,A36,SEBEP,B36,SÜRE,"Uzun",BİLDİRİM,"Bildirimsiz")+SUMIFS(AGİİ1,KAYNAK,A36,SEBEP,B36,SÜRE,"Uzun",BİLDİRİM,"Bildirimsiz")+SUMIFS(OGİD1,KAYNAK,A36,SEBEP,B36,SÜRE,"Uzun",BİLDİRİM,"Bildirimsiz")+SUMIFS(AGİD1,KAYNAK,A36,SEBEP,B36,SÜRE,"Uzun",BİLDİRİM,"Bildirimsiz"))/VLOOKUP($B$10,ABONE,9,FALSE))</f>
        <v>4.2932586445270413E-2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2" t="s">
        <v>22</v>
      </c>
      <c r="C38" s="23">
        <f t="shared" si="9"/>
        <v>3.5498522320734174</v>
      </c>
      <c r="D38" s="23">
        <f t="shared" si="10"/>
        <v>0.90357133696110226</v>
      </c>
      <c r="E38" s="23">
        <f t="shared" si="11"/>
        <v>0.909790928423447</v>
      </c>
      <c r="F38" s="23">
        <f t="shared" si="12"/>
        <v>4.2856219291440389</v>
      </c>
      <c r="G38" s="23">
        <f t="shared" si="13"/>
        <v>2.396826787341189</v>
      </c>
      <c r="H38" s="23">
        <f t="shared" si="14"/>
        <v>2.5325668806972876</v>
      </c>
      <c r="I38" s="23">
        <f t="shared" si="15"/>
        <v>1.1304437643385798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5.3507543941515009E-2</v>
      </c>
      <c r="D39" s="23">
        <f t="shared" si="10"/>
        <v>1.5327873357884901E-2</v>
      </c>
      <c r="E39" s="23">
        <f t="shared" si="11"/>
        <v>1.5417607578328269E-2</v>
      </c>
      <c r="F39" s="23">
        <f t="shared" si="12"/>
        <v>1.1863201448151022E-2</v>
      </c>
      <c r="G39" s="23">
        <f t="shared" si="13"/>
        <v>1.046224082176146E-2</v>
      </c>
      <c r="H39" s="23">
        <f t="shared" si="14"/>
        <v>1.0562922214891699E-2</v>
      </c>
      <c r="I39" s="23">
        <f t="shared" si="15"/>
        <v>1.4757504073949247E-2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3.733084461035931E-3</v>
      </c>
      <c r="D41" s="23">
        <f t="shared" si="10"/>
        <v>1.4566041884241192E-3</v>
      </c>
      <c r="E41" s="23">
        <f t="shared" si="11"/>
        <v>1.4619546322465736E-3</v>
      </c>
      <c r="F41" s="23">
        <f t="shared" si="12"/>
        <v>3.4264287561417118E-3</v>
      </c>
      <c r="G41" s="23">
        <f t="shared" si="13"/>
        <v>3.5616671505661625E-3</v>
      </c>
      <c r="H41" s="23">
        <f t="shared" si="14"/>
        <v>3.551948112287092E-3</v>
      </c>
      <c r="I41" s="23">
        <f t="shared" si="15"/>
        <v>1.7461361840922823E-3</v>
      </c>
    </row>
    <row r="42" spans="1:9" ht="15.75" thickBot="1" x14ac:dyDescent="0.3">
      <c r="A42" s="19" t="s">
        <v>71</v>
      </c>
      <c r="B42" s="22" t="s">
        <v>22</v>
      </c>
      <c r="C42" s="23">
        <f t="shared" si="9"/>
        <v>4.1686109814901229E-2</v>
      </c>
      <c r="D42" s="23">
        <f t="shared" si="10"/>
        <v>5.9041023104124297E-2</v>
      </c>
      <c r="E42" s="23">
        <f t="shared" si="11"/>
        <v>5.9000233605653915E-2</v>
      </c>
      <c r="F42" s="23">
        <f t="shared" si="12"/>
        <v>9.6651150762865276E-3</v>
      </c>
      <c r="G42" s="23">
        <f t="shared" si="13"/>
        <v>7.2642491715306914E-2</v>
      </c>
      <c r="H42" s="23">
        <f t="shared" si="14"/>
        <v>6.811656150979864E-2</v>
      </c>
      <c r="I42" s="23">
        <f t="shared" si="15"/>
        <v>6.0239803123776983E-2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1.0888163011354799E-3</v>
      </c>
      <c r="D43" s="23">
        <f t="shared" si="10"/>
        <v>2.064163872551714E-3</v>
      </c>
      <c r="E43" s="23">
        <f t="shared" si="11"/>
        <v>2.0618714993425043E-3</v>
      </c>
      <c r="F43" s="23">
        <f t="shared" si="12"/>
        <v>6.464959917248513E-5</v>
      </c>
      <c r="G43" s="23">
        <f t="shared" si="13"/>
        <v>9.6112451568334948E-4</v>
      </c>
      <c r="H43" s="23">
        <f t="shared" si="14"/>
        <v>8.9669847700642093E-4</v>
      </c>
      <c r="I43" s="23">
        <f t="shared" si="15"/>
        <v>1.9034400588531285E-3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1.8322065263196467E-6</v>
      </c>
      <c r="E45" s="23">
        <f t="shared" si="11"/>
        <v>1.8279002653745606E-6</v>
      </c>
      <c r="F45" s="23">
        <f t="shared" si="12"/>
        <v>0</v>
      </c>
      <c r="G45" s="23">
        <f t="shared" si="13"/>
        <v>3.0035141115104671E-5</v>
      </c>
      <c r="H45" s="23">
        <f t="shared" si="14"/>
        <v>2.7876636590873188E-5</v>
      </c>
      <c r="I45" s="23">
        <f t="shared" si="15"/>
        <v>5.3698109858120117E-6</v>
      </c>
    </row>
    <row r="46" spans="1:9" ht="15.75" thickBot="1" x14ac:dyDescent="0.3">
      <c r="A46" s="65" t="s">
        <v>60</v>
      </c>
      <c r="B46" s="66"/>
      <c r="C46" s="23">
        <f>SUM(C36:C45)</f>
        <v>3.7287291958313888</v>
      </c>
      <c r="D46" s="23">
        <f t="shared" ref="D46:I46" si="16">SUM(D36:D45)</f>
        <v>1.0274530497077632</v>
      </c>
      <c r="E46" s="23">
        <f t="shared" si="16"/>
        <v>1.0338018972873595</v>
      </c>
      <c r="F46" s="23">
        <f t="shared" si="16"/>
        <v>4.3700866304628914</v>
      </c>
      <c r="G46" s="23">
        <f t="shared" si="16"/>
        <v>2.5046754703002514</v>
      </c>
      <c r="H46" s="23">
        <f t="shared" si="16"/>
        <v>2.6387350511536281</v>
      </c>
      <c r="I46" s="23">
        <f t="shared" si="16"/>
        <v>1.2520286040355075</v>
      </c>
    </row>
    <row r="47" spans="1:9" ht="15.75" thickBot="1" x14ac:dyDescent="0.3">
      <c r="A47" s="67" t="s">
        <v>63</v>
      </c>
      <c r="B47" s="68"/>
      <c r="C47" s="72" t="s">
        <v>27</v>
      </c>
      <c r="D47" s="72"/>
      <c r="E47" s="72"/>
      <c r="F47" s="72" t="s">
        <v>28</v>
      </c>
      <c r="G47" s="72"/>
      <c r="H47" s="72"/>
      <c r="I47" s="73" t="s">
        <v>55</v>
      </c>
    </row>
    <row r="48" spans="1:9" ht="15.75" thickBot="1" x14ac:dyDescent="0.3">
      <c r="A48" s="19" t="s">
        <v>56</v>
      </c>
      <c r="B48" s="20" t="s">
        <v>57</v>
      </c>
      <c r="C48" s="21" t="s">
        <v>58</v>
      </c>
      <c r="D48" s="21" t="s">
        <v>59</v>
      </c>
      <c r="E48" s="27" t="s">
        <v>36</v>
      </c>
      <c r="F48" s="21" t="s">
        <v>23</v>
      </c>
      <c r="G48" s="21" t="s">
        <v>21</v>
      </c>
      <c r="H48" s="27" t="s">
        <v>36</v>
      </c>
      <c r="I48" s="73"/>
    </row>
    <row r="49" spans="1:9" ht="15.75" thickBot="1" x14ac:dyDescent="0.3">
      <c r="A49" s="19" t="s">
        <v>76</v>
      </c>
      <c r="B49" s="22" t="s">
        <v>22</v>
      </c>
      <c r="C49" s="23">
        <f>(SUMIFS(OGİİ1,KAYNAK,A49,SEBEP,B49,SÜRE,"Uzun",BİLDİRİM,"Bildirimli")/VLOOKUP($B$10,ABONE,3,FALSE))</f>
        <v>6.5328978068128788E-3</v>
      </c>
      <c r="D49" s="23">
        <f>(SUMIFS(AGİİ1,KAYNAK,A49,SEBEP,B49,SÜRE,"Uzun",BİLDİRİM,"Bildirimli")/VLOOKUP($B$10,ABONE,4,FALSE))</f>
        <v>4.0172960296084572E-3</v>
      </c>
      <c r="E49" s="23">
        <f>((SUMIFS(OGİİ1,KAYNAK,A49,SEBEP,B49,SÜRE,"Uzun",BİLDİRİM,"Bildirimli")+SUMIFS(AGİİ1,KAYNAK,A49,SEBEP,B49,SÜRE,"Uzun",BİLDİRİM,"Bildirimli"))/VLOOKUP($B$10,ABONE,5,FALSE))</f>
        <v>4.0232084840894078E-3</v>
      </c>
      <c r="F49" s="23">
        <f>(SUMIFS(OGİD1,KAYNAK,A49,SEBEP,B49,SÜRE,"Uzun",BİLDİRİM,"Bildirimli")/VLOOKUP($B$10,ABONE,6,FALSE))</f>
        <v>3.2324799586242565E-5</v>
      </c>
      <c r="G49" s="23">
        <f>(SUMIFS(AGİD1,KAYNAK,A49,SEBEP,B49,SÜRE,"Uzun",BİLDİRİM,"Bildirimli")/VLOOKUP($B$10,ABONE,7,FALSE))</f>
        <v>2.4278405734709611E-4</v>
      </c>
      <c r="H49" s="23">
        <f>((SUMIFS(OGİD1,KAYNAK,A49,SEBEP,B49,SÜRE,"Uzun",BİLDİRİM,"Bildirimli")+SUMIFS(AGİD1,KAYNAK,A49,SEBEP,B49,SÜRE,"Uzun",BİLDİRİM,"Bildirimli"))/VLOOKUP($B$10,ABONE,8,FALSE))</f>
        <v>2.2765919882546438E-4</v>
      </c>
      <c r="I49" s="23">
        <f>((SUMIFS(OGİİ1,KAYNAK,A49,SEBEP,B49,SÜRE,"Uzun",BİLDİRİM,"Bildirimli")+SUMIFS(AGİİ1,KAYNAK,A49,SEBEP,B49,SÜRE,"Uzun",BİLDİRİM,"Bildirimli")+SUMIFS(OGİD1,KAYNAK,A49,SEBEP,B49,SÜRE,"Uzun",BİLDİRİM,"Bildirimli")+SUMIFS(AGİD1,KAYNAK,A49,SEBEP,B49,SÜRE,"Uzun",BİLDİRİM,"Bildirimli"))/VLOOKUP($B$10,ABONE,9,FALSE))</f>
        <v>3.5071183162041627E-3</v>
      </c>
    </row>
    <row r="50" spans="1:9" ht="15.75" thickBot="1" x14ac:dyDescent="0.3">
      <c r="A50" s="19" t="s">
        <v>72</v>
      </c>
      <c r="B50" s="22" t="s">
        <v>22</v>
      </c>
      <c r="C50" s="23">
        <f>(SUMIFS(OGİİ1,KAYNAK,A50,SEBEP,B50,SÜRE,"Uzun",BİLDİRİM,"Bildirimli")/VLOOKUP($B$10,ABONE,3,FALSE))</f>
        <v>0.81085705397417951</v>
      </c>
      <c r="D50" s="23">
        <f>(SUMIFS(AGİİ1,KAYNAK,A50,SEBEP,B50,SÜRE,"Uzun",BİLDİRİM,"Bildirimli")/VLOOKUP($B$10,ABONE,4,FALSE))</f>
        <v>0.2354964363583063</v>
      </c>
      <c r="E50" s="23">
        <f>((SUMIFS(OGİİ1,KAYNAK,A50,SEBEP,B50,SÜRE,"Uzun",BİLDİRİM,"Bildirimli")+SUMIFS(AGİİ1,KAYNAK,A50,SEBEP,B50,SÜRE,"Uzun",BİLDİRİM,"Bildirimli"))/VLOOKUP($B$10,ABONE,5,FALSE))</f>
        <v>0.23684871456569639</v>
      </c>
      <c r="F50" s="23">
        <f>(SUMIFS(OGİD1,KAYNAK,A50,SEBEP,B50,SÜRE,"Uzun",BİLDİRİM,"Bildirimli")/VLOOKUP($B$10,ABONE,6,FALSE))</f>
        <v>0.59370959400051715</v>
      </c>
      <c r="G50" s="23">
        <f>(SUMIFS(AGİD1,KAYNAK,A50,SEBEP,B50,SÜRE,"Uzun",BİLDİRİM,"Bildirimli")/VLOOKUP($B$10,ABONE,7,FALSE))</f>
        <v>0.45049958451388122</v>
      </c>
      <c r="H50" s="23">
        <f>((SUMIFS(OGİD1,KAYNAK,A50,SEBEP,B50,SÜRE,"Uzun",BİLDİRİM,"Bildirimli")+SUMIFS(AGİD1,KAYNAK,A50,SEBEP,B50,SÜRE,"Uzun",BİLDİRİM,"Bildirimli"))/VLOOKUP($B$10,ABONE,8,FALSE))</f>
        <v>0.46079151063493684</v>
      </c>
      <c r="I50" s="23">
        <f>((SUMIFS(OGİİ1,KAYNAK,A50,SEBEP,B50,SÜRE,"Uzun",BİLDİRİM,"Bildirimli")+SUMIFS(AGİİ1,KAYNAK,A50,SEBEP,B50,SÜRE,"Uzun",BİLDİRİM,"Bildirimli")+SUMIFS(OGİD1,KAYNAK,A50,SEBEP,B50,SÜRE,"Uzun",BİLDİRİM,"Bildirimli")+SUMIFS(AGİD1,KAYNAK,A50,SEBEP,B50,SÜRE,"Uzun",BİLDİRİM,"Bildirimli"))/VLOOKUP($B$10,ABONE,9,FALSE))</f>
        <v>0.26729876712298478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(SUMIFS(OGİİ1,KAYNAK,A51,SEBEP,B51,SÜRE,"Uzun",BİLDİRİM,"Bildirimli")/VLOOKUP($B$10,ABONE,3,FALSE))</f>
        <v>0</v>
      </c>
      <c r="D51" s="23">
        <f>(SUMIFS(AGİİ1,KAYNAK,A51,SEBEP,B51,SÜRE,"Uzun",BİLDİRİM,"Bildirimli")/VLOOKUP($B$10,ABONE,4,FALSE))</f>
        <v>0</v>
      </c>
      <c r="E51" s="23">
        <f>((SUMIFS(OGİİ1,KAYNAK,A51,SEBEP,B51,SÜRE,"Uzun",BİLDİRİM,"Bildirimli")+SUMIFS(AGİİ1,KAYNAK,A51,SEBEP,B51,SÜRE,"Uzun",BİLDİRİM,"Bildirimli"))/VLOOKUP($B$10,ABONE,5,FALSE))</f>
        <v>0</v>
      </c>
      <c r="F51" s="23">
        <f>(SUMIFS(OGİD1,KAYNAK,A51,SEBEP,B51,SÜRE,"Uzun",BİLDİRİM,"Bildirimli")/VLOOKUP($B$10,ABONE,6,FALSE))</f>
        <v>0</v>
      </c>
      <c r="G51" s="23">
        <f>(SUMIFS(AGİD1,KAYNAK,A51,SEBEP,B51,SÜRE,"Uzun",BİLDİRİM,"Bildirimli")/VLOOKUP($B$10,ABONE,7,FALSE))</f>
        <v>0</v>
      </c>
      <c r="H51" s="23">
        <f>((SUMIFS(OGİD1,KAYNAK,A51,SEBEP,B51,SÜRE,"Uzun",BİLDİRİM,"Bildirimli")+SUMIFS(AGİD1,KAYNAK,A51,SEBEP,B51,SÜRE,"Uzun",BİLDİRİM,"Bildirimli"))/VLOOKUP($B$10,ABONE,8,FALSE))</f>
        <v>0</v>
      </c>
      <c r="I51" s="23">
        <f>((SUMIFS(OGİİ1,KAYNAK,A51,SEBEP,B51,SÜRE,"Uzun",BİLDİRİM,"Bildirimli")+SUMIFS(AGİİ1,KAYNAK,A51,SEBEP,B51,SÜRE,"Uzun",BİLDİRİM,"Bildirimli")+SUMIFS(OGİD1,KAYNAK,A51,SEBEP,B51,SÜRE,"Uzun",BİLDİRİM,"Bildirimli")+SUMIFS(AGİD1,KAYNAK,A51,SEBEP,B51,SÜRE,"Uzun",BİLDİRİM,"Bildirimli"))/VLOOKUP($B$10,ABONE,9,FALSE))</f>
        <v>0</v>
      </c>
    </row>
    <row r="52" spans="1:9" ht="15.75" thickBot="1" x14ac:dyDescent="0.3">
      <c r="A52" s="19" t="s">
        <v>71</v>
      </c>
      <c r="B52" s="22" t="s">
        <v>22</v>
      </c>
      <c r="C52" s="23">
        <f>(SUMIFS(OGİİ1,KAYNAK,A52,SEBEP,B52,SÜRE,"Uzun",BİLDİRİM,"Bildirimli")/VLOOKUP($B$10,ABONE,3,FALSE))</f>
        <v>3.1886763104681907E-2</v>
      </c>
      <c r="D52" s="23">
        <f>(SUMIFS(AGİİ1,KAYNAK,A52,SEBEP,B52,SÜRE,"Uzun",BİLDİRİM,"Bildirimli")/VLOOKUP($B$10,ABONE,4,FALSE))</f>
        <v>4.0967771487202036E-2</v>
      </c>
      <c r="E52" s="23">
        <f>((SUMIFS(OGİİ1,KAYNAK,A52,SEBEP,B52,SÜRE,"Uzun",BİLDİRİM,"Bildirimli")+SUMIFS(AGİİ1,KAYNAK,A52,SEBEP,B52,SÜRE,"Uzun",BİLDİRİM,"Bildirimli"))/VLOOKUP($B$10,ABONE,5,FALSE))</f>
        <v>4.0946428264602458E-2</v>
      </c>
      <c r="F52" s="23">
        <f>(SUMIFS(OGİD1,KAYNAK,A52,SEBEP,B52,SÜRE,"Uzun",BİLDİRİM,"Bildirimli")/VLOOKUP($B$10,ABONE,6,FALSE))</f>
        <v>5.4305663304887513E-3</v>
      </c>
      <c r="G52" s="23">
        <f>(SUMIFS(AGİD1,KAYNAK,A52,SEBEP,B52,SÜRE,"Uzun",BİLDİRİM,"Bildirimli")/VLOOKUP($B$10,ABONE,7,FALSE))</f>
        <v>2.7574762472092347E-2</v>
      </c>
      <c r="H52" s="23">
        <f>((SUMIFS(OGİD1,KAYNAK,A52,SEBEP,B52,SÜRE,"Uzun",BİLDİRİM,"Bildirimli")+SUMIFS(AGİD1,KAYNAK,A52,SEBEP,B52,SÜRE,"Uzun",BİLDİRİM,"Bildirimli"))/VLOOKUP($B$10,ABONE,8,FALSE))</f>
        <v>2.5983348355743053E-2</v>
      </c>
      <c r="I52" s="23">
        <f>((SUMIFS(OGİİ1,KAYNAK,A52,SEBEP,B52,SÜRE,"Uzun",BİLDİRİM,"Bildirimli")+SUMIFS(AGİİ1,KAYNAK,A52,SEBEP,B52,SÜRE,"Uzun",BİLDİRİM,"Bildirimli")+SUMIFS(OGİD1,KAYNAK,A52,SEBEP,B52,SÜRE,"Uzun",BİLDİRİM,"Bildirimli")+SUMIFS(AGİD1,KAYNAK,A52,SEBEP,B52,SÜRE,"Uzun",BİLDİRİM,"Bildirimli"))/VLOOKUP($B$10,ABONE,9,FALSE))</f>
        <v>3.8911861501835052E-2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(SUMIFS(OGİİ1,KAYNAK,A53,SEBEP,B53,SÜRE,"Uzun",BİLDİRİM,"Bildirimli")/VLOOKUP($B$10,ABONE,3,FALSE))</f>
        <v>0</v>
      </c>
      <c r="D53" s="23">
        <f>(SUMIFS(AGİİ1,KAYNAK,A53,SEBEP,B53,SÜRE,"Uzun",BİLDİRİM,"Bildirimli")/VLOOKUP($B$10,ABONE,4,FALSE))</f>
        <v>0</v>
      </c>
      <c r="E53" s="23">
        <f>((SUMIFS(OGİİ1,KAYNAK,A53,SEBEP,B53,SÜRE,"Uzun",BİLDİRİM,"Bildirimli")+SUMIFS(AGİİ1,KAYNAK,A53,SEBEP,B53,SÜRE,"Uzun",BİLDİRİM,"Bildirimli"))/VLOOKUP($B$10,ABONE,5,FALSE))</f>
        <v>0</v>
      </c>
      <c r="F53" s="23">
        <f>(SUMIFS(OGİD1,KAYNAK,A53,SEBEP,B53,SÜRE,"Uzun",BİLDİRİM,"Bildirimli")/VLOOKUP($B$10,ABONE,6,FALSE))</f>
        <v>0</v>
      </c>
      <c r="G53" s="23">
        <f>(SUMIFS(AGİD1,KAYNAK,A53,SEBEP,B53,SÜRE,"Uzun",BİLDİRİM,"Bildirimli")/VLOOKUP($B$10,ABONE,7,FALSE))</f>
        <v>0</v>
      </c>
      <c r="H53" s="23">
        <f>((SUMIFS(OGİD1,KAYNAK,A53,SEBEP,B53,SÜRE,"Uzun",BİLDİRİM,"Bildirimli")+SUMIFS(AGİD1,KAYNAK,A53,SEBEP,B53,SÜRE,"Uzun",BİLDİRİM,"Bildirimli"))/VLOOKUP($B$10,ABONE,8,FALSE))</f>
        <v>0</v>
      </c>
      <c r="I53" s="23">
        <f>((SUMIFS(OGİİ1,KAYNAK,A53,SEBEP,B53,SÜRE,"Uzun",BİLDİRİM,"Bildirimli")+SUMIFS(AGİİ1,KAYNAK,A53,SEBEP,B53,SÜRE,"Uzun",BİLDİRİM,"Bildirimli")+SUMIFS(OGİD1,KAYNAK,A53,SEBEP,B53,SÜRE,"Uzun",BİLDİRİM,"Bildirimli")+SUMIFS(AGİD1,KAYNAK,A53,SEBEP,B53,SÜRE,"Uzun",BİLDİRİM,"Bildirimli"))/VLOOKUP($B$10,ABONE,9,FALSE))</f>
        <v>0</v>
      </c>
    </row>
    <row r="54" spans="1:9" ht="15.75" thickBot="1" x14ac:dyDescent="0.3">
      <c r="A54" s="65" t="s">
        <v>60</v>
      </c>
      <c r="B54" s="66"/>
      <c r="C54" s="23">
        <f>SUM(C49:C53)</f>
        <v>0.84927671488567424</v>
      </c>
      <c r="D54" s="23">
        <f t="shared" ref="D54:I54" si="17">SUM(D49:D53)</f>
        <v>0.28048150387511678</v>
      </c>
      <c r="E54" s="23">
        <f t="shared" si="17"/>
        <v>0.28181835131438826</v>
      </c>
      <c r="F54" s="23">
        <f t="shared" si="17"/>
        <v>0.59917248513059218</v>
      </c>
      <c r="G54" s="23">
        <f t="shared" si="17"/>
        <v>0.47831713104332069</v>
      </c>
      <c r="H54" s="23">
        <f t="shared" si="17"/>
        <v>0.48700251818950535</v>
      </c>
      <c r="I54" s="23">
        <f t="shared" si="17"/>
        <v>0.309717746941024</v>
      </c>
    </row>
    <row r="55" spans="1:9" ht="15.75" thickBot="1" x14ac:dyDescent="0.3">
      <c r="A55" s="67" t="s">
        <v>64</v>
      </c>
      <c r="B55" s="68"/>
      <c r="C55" s="72" t="s">
        <v>27</v>
      </c>
      <c r="D55" s="72"/>
      <c r="E55" s="72"/>
      <c r="F55" s="72" t="s">
        <v>28</v>
      </c>
      <c r="G55" s="72"/>
      <c r="H55" s="72"/>
      <c r="I55" s="73" t="s">
        <v>55</v>
      </c>
    </row>
    <row r="56" spans="1:9" x14ac:dyDescent="0.25">
      <c r="A56" s="77" t="s">
        <v>56</v>
      </c>
      <c r="B56" s="78"/>
      <c r="C56" s="21" t="s">
        <v>58</v>
      </c>
      <c r="D56" s="21" t="s">
        <v>59</v>
      </c>
      <c r="E56" s="27" t="s">
        <v>36</v>
      </c>
      <c r="F56" s="21" t="s">
        <v>23</v>
      </c>
      <c r="G56" s="21" t="s">
        <v>21</v>
      </c>
      <c r="H56" s="27" t="s">
        <v>36</v>
      </c>
      <c r="I56" s="73"/>
    </row>
    <row r="57" spans="1:9" x14ac:dyDescent="0.25">
      <c r="A57" s="77" t="s">
        <v>76</v>
      </c>
      <c r="B57" s="78"/>
      <c r="C57" s="23">
        <f>(SUMIFS(OGİİ1,KAYNAK,A57,SÜRE,"Kısa")/VLOOKUP($B$10,ABONE,3,FALSE))</f>
        <v>1.5398973401773215E-2</v>
      </c>
      <c r="D57" s="23">
        <f>(SUMIFS(AGİİ1,KAYNAK,A57,SÜRE,"Kısa")/VLOOKUP($B$10,ABONE,4,FALSE))</f>
        <v>4.6636984920940287E-3</v>
      </c>
      <c r="E57" s="23">
        <f>((SUMIFS(OGİİ1,KAYNAK,A57,SÜRE,"Kısa")+SUMIFS(AGİİ1,KAYNAK,A57,SÜRE,"Kısa"))/VLOOKUP($B$10,ABONE,5,FALSE))</f>
        <v>4.6889297607388223E-3</v>
      </c>
      <c r="F57" s="23">
        <f>(SUMIFS(OGİD1,KAYNAK,A57,SÜRE,"Kısa")/VLOOKUP($B$10,ABONE,6,FALSE))</f>
        <v>1.0990431859322473E-3</v>
      </c>
      <c r="G57" s="23">
        <f>(SUMIFS(AGİD1,KAYNAK,A57,SÜRE,"Kısa")/VLOOKUP($B$10,ABONE,7,FALSE))</f>
        <v>2.2801677963216966E-3</v>
      </c>
      <c r="H57" s="23">
        <f>((SUMIFS(OGİD1,KAYNAK,A57,SÜRE,"Kısa")+SUMIFS(AGİD1,KAYNAK,A57,SÜRE,"Kısa"))/VLOOKUP($B$10,ABONE,8,FALSE))</f>
        <v>2.1952851315312637E-3</v>
      </c>
      <c r="I57" s="23">
        <f>((SUMIFS(OGİİ1,KAYNAK,A57,SÜRE,"Kısa")+SUMIFS(AGİİ1,KAYNAK,A57,SÜRE,"Kısa")+SUMIFS(OGİD1,KAYNAK,A57,SÜRE,"Kısa")+SUMIFS(AGİD1,KAYNAK,A57,SÜRE,"Kısa"))/VLOOKUP($B$10,ABONE,9,FALSE))</f>
        <v>4.3498627697421887E-3</v>
      </c>
    </row>
    <row r="58" spans="1:9" ht="15.75" thickBot="1" x14ac:dyDescent="0.3">
      <c r="A58" s="77" t="s">
        <v>72</v>
      </c>
      <c r="B58" s="78"/>
      <c r="C58" s="23">
        <f>(SUMIFS(OGİİ1,KAYNAK,A58,SÜRE,"Kısa")/VLOOKUP($B$10,ABONE,3,FALSE))</f>
        <v>0.24653911961424793</v>
      </c>
      <c r="D58" s="23">
        <f>(SUMIFS(AGİİ1,KAYNAK,A58,SÜRE,"Kısa")/VLOOKUP($B$10,ABONE,4,FALSE))</f>
        <v>7.2206526319646747E-2</v>
      </c>
      <c r="E58" s="23">
        <f>((SUMIFS(OGİİ1,KAYNAK,A58,SÜRE,"Kısa")+SUMIFS(AGİİ1,KAYNAK,A58,SÜRE,"Kısa"))/VLOOKUP($B$10,ABONE,5,FALSE))</f>
        <v>7.2616262682429017E-2</v>
      </c>
      <c r="F58" s="23">
        <f>(SUMIFS(OGİD1,KAYNAK,A58,SÜRE,"Kısa")/VLOOKUP($B$10,ABONE,6,FALSE))</f>
        <v>0.55307732092061024</v>
      </c>
      <c r="G58" s="23">
        <f>(SUMIFS(AGİD1,KAYNAK,A58,SÜRE,"Kısa")/VLOOKUP($B$10,ABONE,7,FALSE))</f>
        <v>0.46599271147242272</v>
      </c>
      <c r="H58" s="23">
        <f>((SUMIFS(OGİD1,KAYNAK,A58,SÜRE,"Kısa")+SUMIFS(AGİD1,KAYNAK,A58,SÜRE,"Kısa"))/VLOOKUP($B$10,ABONE,8,FALSE))</f>
        <v>0.47225113132683499</v>
      </c>
      <c r="I58" s="23">
        <f>((SUMIFS(OGİİ1,KAYNAK,A58,SÜRE,"Kısa")+SUMIFS(AGİİ1,KAYNAK,A58,SÜRE,"Kısa")+SUMIFS(OGİD1,KAYNAK,A58,SÜRE,"Kısa")+SUMIFS(AGİD1,KAYNAK,A58,SÜRE,"Kısa"))/VLOOKUP($B$10,ABONE,9,FALSE))</f>
        <v>0.12695559829644326</v>
      </c>
    </row>
    <row r="59" spans="1:9" ht="15.75" thickBot="1" x14ac:dyDescent="0.3">
      <c r="A59" s="65" t="s">
        <v>60</v>
      </c>
      <c r="B59" s="66"/>
      <c r="C59" s="23">
        <f>SUM(C57:C58)</f>
        <v>0.26193809301602117</v>
      </c>
      <c r="D59" s="23">
        <f t="shared" ref="D59:I59" si="18">SUM(D57:D58)</f>
        <v>7.6870224811740773E-2</v>
      </c>
      <c r="E59" s="23">
        <f t="shared" si="18"/>
        <v>7.7305192443167844E-2</v>
      </c>
      <c r="F59" s="23">
        <f t="shared" si="18"/>
        <v>0.55417636410654247</v>
      </c>
      <c r="G59" s="23">
        <f t="shared" si="18"/>
        <v>0.46827287926874439</v>
      </c>
      <c r="H59" s="23">
        <f t="shared" si="18"/>
        <v>0.47444641645836627</v>
      </c>
      <c r="I59" s="23">
        <f t="shared" si="18"/>
        <v>0.13130546106618546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1" t="s">
        <v>27</v>
      </c>
      <c r="D61" s="81"/>
      <c r="E61" s="81"/>
      <c r="F61" s="81" t="s">
        <v>28</v>
      </c>
      <c r="G61" s="81"/>
      <c r="H61" s="81"/>
      <c r="I61" s="82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3"/>
    </row>
    <row r="63" spans="1:9" x14ac:dyDescent="0.25">
      <c r="A63" s="28"/>
      <c r="B63" s="33" t="s">
        <v>65</v>
      </c>
      <c r="C63" s="34">
        <f>VLOOKUP($B$10,ABONE,3,FALSE)</f>
        <v>6429</v>
      </c>
      <c r="D63" s="34">
        <f>VLOOKUP($B$10,ABONE,4,FALSE)</f>
        <v>2728950</v>
      </c>
      <c r="E63" s="34">
        <f>VLOOKUP($B$10,ABONE,5,FALSE)</f>
        <v>2735379</v>
      </c>
      <c r="F63" s="34">
        <f>VLOOKUP($B$10,ABONE,6,FALSE)</f>
        <v>30936</v>
      </c>
      <c r="G63" s="34">
        <f>VLOOKUP($B$10,ABONE,7,FALSE)</f>
        <v>399532</v>
      </c>
      <c r="H63" s="34">
        <f>VLOOKUP($B$10,ABONE,8,FALSE)</f>
        <v>430468</v>
      </c>
      <c r="I63" s="34">
        <f>VLOOKUP($B$10,ABONE,9,FALSE)</f>
        <v>3165847</v>
      </c>
    </row>
    <row r="64" spans="1:9" x14ac:dyDescent="0.25">
      <c r="A64" s="28"/>
      <c r="B64" s="79" t="s">
        <v>66</v>
      </c>
      <c r="C64" s="79"/>
      <c r="D64" s="79"/>
      <c r="E64" s="79"/>
      <c r="F64" s="79"/>
      <c r="G64" s="79"/>
      <c r="H64" s="79"/>
      <c r="I64" s="79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0" t="s">
        <v>70</v>
      </c>
      <c r="C69" s="80"/>
      <c r="D69" s="80"/>
      <c r="E69" s="80"/>
      <c r="F69" s="80"/>
      <c r="G69" s="80"/>
      <c r="H69" s="80"/>
      <c r="I69" s="80"/>
    </row>
  </sheetData>
  <mergeCells count="45">
    <mergeCell ref="B64:I64"/>
    <mergeCell ref="B69:I69"/>
    <mergeCell ref="A57:B57"/>
    <mergeCell ref="A58:B58"/>
    <mergeCell ref="A59:B59"/>
    <mergeCell ref="C61:E61"/>
    <mergeCell ref="F61:H61"/>
    <mergeCell ref="I61:I62"/>
    <mergeCell ref="A47:B47"/>
    <mergeCell ref="C47:E47"/>
    <mergeCell ref="F47:H47"/>
    <mergeCell ref="I47:I48"/>
    <mergeCell ref="A54:B54"/>
    <mergeCell ref="A55:B55"/>
    <mergeCell ref="C55:E55"/>
    <mergeCell ref="F55:H55"/>
    <mergeCell ref="I55:I56"/>
    <mergeCell ref="A56:B56"/>
    <mergeCell ref="A46:B46"/>
    <mergeCell ref="A13:B13"/>
    <mergeCell ref="C13:E13"/>
    <mergeCell ref="F13:H13"/>
    <mergeCell ref="I13:I14"/>
    <mergeCell ref="A25:B25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F6:I6"/>
    <mergeCell ref="B7:C7"/>
    <mergeCell ref="F7:I7"/>
    <mergeCell ref="B8:C8"/>
    <mergeCell ref="B9:C9"/>
    <mergeCell ref="B10:C10"/>
    <mergeCell ref="A1:C1"/>
    <mergeCell ref="B2:C2"/>
    <mergeCell ref="B3:C3"/>
    <mergeCell ref="B4:C4"/>
    <mergeCell ref="B5:C5"/>
    <mergeCell ref="B6:C6"/>
  </mergeCells>
  <dataValidations count="3">
    <dataValidation type="decimal" allowBlank="1" showErrorMessage="1" errorTitle="İstenen Aralıkta Değil!" error="İstenen Aralık: Minimum=-9223372036854775808 Maksimum=9223372036854775807" sqref="C15:I25 C28:I33 C49:I54 C36:I46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5" t="s">
        <v>37</v>
      </c>
      <c r="B1" s="56"/>
      <c r="C1" s="56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7" t="s">
        <v>39</v>
      </c>
      <c r="C2" s="57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58" t="s">
        <v>41</v>
      </c>
      <c r="C3" s="58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7">
        <v>4</v>
      </c>
      <c r="C4" s="57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59"/>
      <c r="C5" s="60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59"/>
      <c r="C6" s="60"/>
      <c r="D6" s="8"/>
      <c r="E6" s="10" t="s">
        <v>45</v>
      </c>
      <c r="F6" s="61" t="s">
        <v>46</v>
      </c>
      <c r="G6" s="61"/>
      <c r="H6" s="61"/>
      <c r="I6" s="61"/>
    </row>
    <row r="7" spans="1:9" x14ac:dyDescent="0.25">
      <c r="A7" s="11" t="s">
        <v>47</v>
      </c>
      <c r="B7" s="62"/>
      <c r="C7" s="63"/>
      <c r="D7" s="8"/>
      <c r="E7" s="10" t="s">
        <v>48</v>
      </c>
      <c r="F7" s="61" t="s">
        <v>49</v>
      </c>
      <c r="G7" s="61"/>
      <c r="H7" s="61"/>
      <c r="I7" s="61"/>
    </row>
    <row r="8" spans="1:9" x14ac:dyDescent="0.25">
      <c r="A8" s="7" t="s">
        <v>50</v>
      </c>
      <c r="B8" s="54"/>
      <c r="C8" s="54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4"/>
      <c r="C9" s="64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4" t="s">
        <v>78</v>
      </c>
      <c r="C10" s="54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4" t="s">
        <v>95</v>
      </c>
      <c r="C11" s="54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7" t="s">
        <v>54</v>
      </c>
      <c r="B13" s="68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335.54964715231785</v>
      </c>
      <c r="D17" s="23">
        <f t="shared" si="1"/>
        <v>132.90219114169693</v>
      </c>
      <c r="E17" s="23">
        <f t="shared" si="2"/>
        <v>133.99589926442206</v>
      </c>
      <c r="F17" s="23">
        <f t="shared" si="3"/>
        <v>362.02493519083959</v>
      </c>
      <c r="G17" s="23">
        <f t="shared" si="4"/>
        <v>263.28501976448416</v>
      </c>
      <c r="H17" s="23">
        <f t="shared" si="5"/>
        <v>265.27500882923073</v>
      </c>
      <c r="I17" s="23">
        <f t="shared" si="6"/>
        <v>175.64333018692955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8.8033104635761603</v>
      </c>
      <c r="D21" s="23">
        <f t="shared" si="1"/>
        <v>7.2983708829554041</v>
      </c>
      <c r="E21" s="23">
        <f t="shared" si="2"/>
        <v>7.306493188934164</v>
      </c>
      <c r="F21" s="23">
        <f t="shared" si="3"/>
        <v>8.4982190839694667</v>
      </c>
      <c r="G21" s="23">
        <f t="shared" si="4"/>
        <v>12.142722576542631</v>
      </c>
      <c r="H21" s="23">
        <f t="shared" si="5"/>
        <v>12.069271813846157</v>
      </c>
      <c r="I21" s="23">
        <f t="shared" si="6"/>
        <v>8.817453268095079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0.98480193049915565</v>
      </c>
      <c r="E22" s="23">
        <f t="shared" si="2"/>
        <v>0.97948685824576476</v>
      </c>
      <c r="F22" s="23">
        <f t="shared" si="3"/>
        <v>0</v>
      </c>
      <c r="G22" s="23">
        <f t="shared" si="4"/>
        <v>2.2364866274140365</v>
      </c>
      <c r="H22" s="23">
        <f t="shared" si="5"/>
        <v>2.1914128199999996</v>
      </c>
      <c r="I22" s="23">
        <f t="shared" si="6"/>
        <v>1.3639623695641565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5" t="s">
        <v>60</v>
      </c>
      <c r="B25" s="66"/>
      <c r="C25" s="23">
        <f t="shared" ref="C25:I25" si="7">SUM(C15:C24)</f>
        <v>344.35295761589401</v>
      </c>
      <c r="D25" s="23">
        <f t="shared" si="7"/>
        <v>141.18536395515147</v>
      </c>
      <c r="E25" s="23">
        <f t="shared" si="7"/>
        <v>142.28187931160198</v>
      </c>
      <c r="F25" s="23">
        <f t="shared" si="7"/>
        <v>370.52315427480903</v>
      </c>
      <c r="G25" s="23">
        <f t="shared" si="7"/>
        <v>277.6642289684408</v>
      </c>
      <c r="H25" s="23">
        <f t="shared" si="7"/>
        <v>279.53569346307688</v>
      </c>
      <c r="I25" s="23">
        <f t="shared" si="7"/>
        <v>185.82474582458877</v>
      </c>
    </row>
    <row r="26" spans="1:9" ht="15.75" thickBot="1" x14ac:dyDescent="0.3">
      <c r="A26" s="67" t="s">
        <v>61</v>
      </c>
      <c r="B26" s="68"/>
      <c r="C26" s="72" t="s">
        <v>27</v>
      </c>
      <c r="D26" s="72"/>
      <c r="E26" s="72"/>
      <c r="F26" s="72" t="s">
        <v>28</v>
      </c>
      <c r="G26" s="72"/>
      <c r="H26" s="72"/>
      <c r="I26" s="73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3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147.62484476821191</v>
      </c>
      <c r="D29" s="23">
        <f>(SUMIFS(AGİİ2,KAYNAK,A29,SEBEP,B29,SÜRE,"Uzun",BİLDİRİM,"Bildirimli",İL,$B$10,İLÇE,$B$11)/VLOOKUP($B$11,ABONE,4,FALSE))*60</f>
        <v>112.02145816581019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112.21361312245337</v>
      </c>
      <c r="F29" s="23">
        <f>(SUMIFS(OGİD2,KAYNAK,A29,SEBEP,B29,SÜRE,"Uzun",BİLDİRİM,"Bildirimli",İL,$B$10,İLÇE,$B$11)/VLOOKUP($B$11,ABONE,6,FALSE))*60</f>
        <v>353.29368961832068</v>
      </c>
      <c r="G29" s="23">
        <f>(SUMIFS(AGİD2,KAYNAK,A29,SEBEP,B29,SÜRE,"Uzun",BİLDİRİM,"Bildirimli",İL,$B$10,İLÇE,$B$11)/VLOOKUP($B$11,ABONE,7,FALSE))*60</f>
        <v>207.80738043805937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210.73948913076924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143.47029690663283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2.7421633112582779</v>
      </c>
      <c r="D31" s="23">
        <f>(SUMIFS(AGİİ2,KAYNAK,A31,SEBEP,B31,SÜRE,"Uzun",BİLDİRİM,"Bildirimli",İL,$B$10,İLÇE,$B$11)/VLOOKUP($B$11,ABONE,4,FALSE))*60</f>
        <v>5.3049571430624933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5.2911254943169634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3.6125508585094446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5" t="s">
        <v>60</v>
      </c>
      <c r="B33" s="66"/>
      <c r="C33" s="23">
        <f>SUM(C28:C32)</f>
        <v>150.3670080794702</v>
      </c>
      <c r="D33" s="23">
        <f t="shared" ref="D33:I33" si="8">SUM(D28:D32)</f>
        <v>117.32641530887268</v>
      </c>
      <c r="E33" s="23">
        <f t="shared" si="8"/>
        <v>117.50473861677033</v>
      </c>
      <c r="F33" s="23">
        <f t="shared" si="8"/>
        <v>353.29368961832068</v>
      </c>
      <c r="G33" s="23">
        <f t="shared" si="8"/>
        <v>207.80738043805937</v>
      </c>
      <c r="H33" s="23">
        <f t="shared" si="8"/>
        <v>210.73948913076924</v>
      </c>
      <c r="I33" s="23">
        <f t="shared" si="8"/>
        <v>147.08284776514228</v>
      </c>
    </row>
    <row r="34" spans="1:9" ht="15.75" thickBot="1" x14ac:dyDescent="0.3">
      <c r="A34" s="67" t="s">
        <v>62</v>
      </c>
      <c r="B34" s="68"/>
      <c r="C34" s="74" t="s">
        <v>27</v>
      </c>
      <c r="D34" s="75"/>
      <c r="E34" s="76"/>
      <c r="F34" s="72" t="s">
        <v>28</v>
      </c>
      <c r="G34" s="72"/>
      <c r="H34" s="72"/>
      <c r="I34" s="73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3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8.8807947019867548</v>
      </c>
      <c r="D38" s="23">
        <f t="shared" si="10"/>
        <v>3.383799906565566</v>
      </c>
      <c r="E38" s="23">
        <f t="shared" si="11"/>
        <v>3.4134677246407894</v>
      </c>
      <c r="F38" s="23">
        <f t="shared" si="12"/>
        <v>8.1297709923664119</v>
      </c>
      <c r="G38" s="23">
        <f t="shared" si="13"/>
        <v>5.4579996859789608</v>
      </c>
      <c r="H38" s="23">
        <f t="shared" si="14"/>
        <v>5.5118461538461538</v>
      </c>
      <c r="I38" s="23">
        <f t="shared" si="15"/>
        <v>4.0791644296939822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6.6225165562913912E-2</v>
      </c>
      <c r="D42" s="23">
        <f t="shared" si="10"/>
        <v>6.7524346857368744E-2</v>
      </c>
      <c r="E42" s="23">
        <f t="shared" si="11"/>
        <v>6.751733504896705E-2</v>
      </c>
      <c r="F42" s="23">
        <f t="shared" si="12"/>
        <v>3.4351145038167941E-2</v>
      </c>
      <c r="G42" s="23">
        <f t="shared" si="13"/>
        <v>9.0281048830271632E-2</v>
      </c>
      <c r="H42" s="23">
        <f t="shared" si="14"/>
        <v>8.9153846153846153E-2</v>
      </c>
      <c r="I42" s="23">
        <f t="shared" si="15"/>
        <v>7.4381375372150907E-2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4.4201674632551122E-3</v>
      </c>
      <c r="E43" s="23">
        <f t="shared" si="11"/>
        <v>4.3963113875187644E-3</v>
      </c>
      <c r="F43" s="23">
        <f t="shared" si="12"/>
        <v>0</v>
      </c>
      <c r="G43" s="23">
        <f t="shared" si="13"/>
        <v>6.5159365677500396E-3</v>
      </c>
      <c r="H43" s="23">
        <f t="shared" si="14"/>
        <v>6.3846153846153844E-3</v>
      </c>
      <c r="I43" s="23">
        <f t="shared" si="15"/>
        <v>5.0270877055981255E-3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5" t="s">
        <v>60</v>
      </c>
      <c r="B46" s="66"/>
      <c r="C46" s="23">
        <f>SUM(C36:C45)</f>
        <v>8.9470198675496686</v>
      </c>
      <c r="D46" s="23">
        <f t="shared" ref="D46:I46" si="16">SUM(D36:D45)</f>
        <v>3.4557444208861896</v>
      </c>
      <c r="E46" s="23">
        <f t="shared" si="16"/>
        <v>3.485381371077275</v>
      </c>
      <c r="F46" s="23">
        <f t="shared" si="16"/>
        <v>8.1641221374045791</v>
      </c>
      <c r="G46" s="23">
        <f t="shared" si="16"/>
        <v>5.5547966713769821</v>
      </c>
      <c r="H46" s="23">
        <f t="shared" si="16"/>
        <v>5.607384615384615</v>
      </c>
      <c r="I46" s="23">
        <f t="shared" si="16"/>
        <v>4.1585728927717316</v>
      </c>
    </row>
    <row r="47" spans="1:9" ht="15.75" thickBot="1" x14ac:dyDescent="0.3">
      <c r="A47" s="67" t="s">
        <v>63</v>
      </c>
      <c r="B47" s="68"/>
      <c r="C47" s="72" t="s">
        <v>27</v>
      </c>
      <c r="D47" s="72"/>
      <c r="E47" s="72"/>
      <c r="F47" s="72" t="s">
        <v>28</v>
      </c>
      <c r="G47" s="72"/>
      <c r="H47" s="72"/>
      <c r="I47" s="73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3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0.97350993377483441</v>
      </c>
      <c r="D50" s="23">
        <f>(SUMIFS(AGİİ1,KAYNAK,A50,SEBEP,B50,SÜRE,"Uzun",BİLDİRİM,"Bildirimli",İL,$B$10,İLÇE,$B$11)/VLOOKUP($B$11,ABONE,4,FALSE))</f>
        <v>0.6834728860459266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0.68503824433483451</v>
      </c>
      <c r="F50" s="23">
        <f>(SUMIFS(OGİD1,KAYNAK,A50,SEBEP,B50,SÜRE,"Uzun",BİLDİRİM,"Bildirimli",İL,$B$10,İLÇE,$B$11)/VLOOKUP($B$11,ABONE,6,FALSE))</f>
        <v>2.3053435114503817</v>
      </c>
      <c r="G50" s="23">
        <f>(SUMIFS(AGİD1,KAYNAK,A50,SEBEP,B50,SÜRE,"Uzun",BİLDİRİM,"Bildirimli",İL,$B$10,İLÇE,$B$11)/VLOOKUP($B$11,ABONE,7,FALSE))</f>
        <v>1.5082430522845032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1.5243076923076924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0.95129093660012687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1.3245033112582781E-2</v>
      </c>
      <c r="D52" s="23">
        <f>(SUMIFS(AGİİ1,KAYNAK,A52,SEBEP,B52,SÜRE,"Uzun",BİLDİRİM,"Bildirimli",İL,$B$10,İLÇE,$B$11)/VLOOKUP($B$11,ABONE,4,FALSE))</f>
        <v>2.6449132137851727E-2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2.6377868325112588E-2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1.8009663721997169E-2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5" t="s">
        <v>60</v>
      </c>
      <c r="B54" s="66"/>
      <c r="C54" s="23">
        <f>SUM(C49:C53)</f>
        <v>0.98675496688741715</v>
      </c>
      <c r="D54" s="23">
        <f t="shared" ref="D54:I54" si="17">SUM(D49:D53)</f>
        <v>0.70992201818377831</v>
      </c>
      <c r="E54" s="23">
        <f t="shared" si="17"/>
        <v>0.71141611265994709</v>
      </c>
      <c r="F54" s="23">
        <f t="shared" si="17"/>
        <v>2.3053435114503817</v>
      </c>
      <c r="G54" s="23">
        <f t="shared" si="17"/>
        <v>1.5082430522845032</v>
      </c>
      <c r="H54" s="23">
        <f t="shared" si="17"/>
        <v>1.5243076923076924</v>
      </c>
      <c r="I54" s="23">
        <f t="shared" si="17"/>
        <v>0.96930060032212406</v>
      </c>
    </row>
    <row r="55" spans="1:9" ht="15.75" thickBot="1" x14ac:dyDescent="0.3">
      <c r="A55" s="67" t="s">
        <v>64</v>
      </c>
      <c r="B55" s="68"/>
      <c r="C55" s="72" t="s">
        <v>27</v>
      </c>
      <c r="D55" s="72"/>
      <c r="E55" s="72"/>
      <c r="F55" s="72" t="s">
        <v>28</v>
      </c>
      <c r="G55" s="72"/>
      <c r="H55" s="72"/>
      <c r="I55" s="73" t="s">
        <v>55</v>
      </c>
    </row>
    <row r="56" spans="1:9" x14ac:dyDescent="0.25">
      <c r="A56" s="77" t="s">
        <v>56</v>
      </c>
      <c r="B56" s="78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3"/>
    </row>
    <row r="57" spans="1:9" x14ac:dyDescent="0.25">
      <c r="A57" s="77" t="s">
        <v>76</v>
      </c>
      <c r="B57" s="78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7" t="s">
        <v>72</v>
      </c>
      <c r="B58" s="78"/>
      <c r="C58" s="23">
        <f>(SUMIFS(OGİİ1,KAYNAK,A58,SÜRE,"Kısa",İL,$B$10,İLÇE,$B$11)/VLOOKUP($B$11,ABONE,3,FALSE))</f>
        <v>0.20529801324503311</v>
      </c>
      <c r="D58" s="23">
        <f>(SUMIFS(AGİİ1,KAYNAK,A58,SÜRE,"Kısa",İL,$B$10,İLÇE,$B$11)/VLOOKUP($B$11,ABONE,4,FALSE))</f>
        <v>6.7919646386602941E-3</v>
      </c>
      <c r="E58" s="23">
        <f>((SUMIFS(OGİİ1,KAYNAK,A58,SÜRE,"Kısa",İL,$B$10,İLÇE,$B$11)+SUMIFS(AGİİ1,KAYNAK,A58,SÜRE,"Kısa",İL,$B$10,İLÇE,$B$11))/VLOOKUP($B$11,ABONE,5,FALSE))</f>
        <v>7.8633211809278711E-3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5.3687344428717853E-3</v>
      </c>
    </row>
    <row r="59" spans="1:9" ht="15.75" thickBot="1" x14ac:dyDescent="0.3">
      <c r="A59" s="65" t="s">
        <v>60</v>
      </c>
      <c r="B59" s="66"/>
      <c r="C59" s="23">
        <f>SUM(C57:C58)</f>
        <v>0.20529801324503311</v>
      </c>
      <c r="D59" s="23">
        <f t="shared" ref="D59:I59" si="18">SUM(D57:D58)</f>
        <v>6.7919646386602941E-3</v>
      </c>
      <c r="E59" s="23">
        <f t="shared" si="18"/>
        <v>7.8633211809278711E-3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5.3687344428717853E-3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1" t="s">
        <v>27</v>
      </c>
      <c r="D61" s="81"/>
      <c r="E61" s="81"/>
      <c r="F61" s="81" t="s">
        <v>28</v>
      </c>
      <c r="G61" s="81"/>
      <c r="H61" s="81"/>
      <c r="I61" s="82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3"/>
    </row>
    <row r="63" spans="1:9" x14ac:dyDescent="0.25">
      <c r="A63" s="28"/>
      <c r="B63" s="33" t="s">
        <v>65</v>
      </c>
      <c r="C63" s="34">
        <f>VLOOKUP($B$11,ABONE,3,FALSE)</f>
        <v>151</v>
      </c>
      <c r="D63" s="34">
        <f>VLOOKUP($B$11,ABONE,4,FALSE)</f>
        <v>27827</v>
      </c>
      <c r="E63" s="34">
        <f>VLOOKUP($B$11,ABONE,5,FALSE)</f>
        <v>27978</v>
      </c>
      <c r="F63" s="34">
        <f>VLOOKUP($B$11,ABONE,6,FALSE)</f>
        <v>262</v>
      </c>
      <c r="G63" s="34">
        <f>VLOOKUP($B$11,ABONE,7,FALSE)</f>
        <v>12738</v>
      </c>
      <c r="H63" s="34">
        <f>VLOOKUP($B$11,ABONE,8,FALSE)</f>
        <v>13000</v>
      </c>
      <c r="I63" s="34">
        <f>VLOOKUP($B$11,ABONE,9,FALSE)</f>
        <v>40978</v>
      </c>
    </row>
    <row r="64" spans="1:9" x14ac:dyDescent="0.25">
      <c r="A64" s="28"/>
      <c r="B64" s="79" t="s">
        <v>66</v>
      </c>
      <c r="C64" s="79"/>
      <c r="D64" s="79"/>
      <c r="E64" s="79"/>
      <c r="F64" s="79"/>
      <c r="G64" s="79"/>
      <c r="H64" s="79"/>
      <c r="I64" s="79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0" t="s">
        <v>70</v>
      </c>
      <c r="C69" s="80"/>
      <c r="D69" s="80"/>
      <c r="E69" s="80"/>
      <c r="F69" s="80"/>
      <c r="G69" s="80"/>
      <c r="H69" s="80"/>
      <c r="I69" s="80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5" t="s">
        <v>37</v>
      </c>
      <c r="B1" s="56"/>
      <c r="C1" s="56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7" t="s">
        <v>39</v>
      </c>
      <c r="C2" s="57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58" t="s">
        <v>41</v>
      </c>
      <c r="C3" s="58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7">
        <v>4</v>
      </c>
      <c r="C4" s="57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59"/>
      <c r="C5" s="60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59"/>
      <c r="C6" s="60"/>
      <c r="D6" s="8"/>
      <c r="E6" s="10" t="s">
        <v>45</v>
      </c>
      <c r="F6" s="61" t="s">
        <v>46</v>
      </c>
      <c r="G6" s="61"/>
      <c r="H6" s="61"/>
      <c r="I6" s="61"/>
    </row>
    <row r="7" spans="1:9" x14ac:dyDescent="0.25">
      <c r="A7" s="11" t="s">
        <v>47</v>
      </c>
      <c r="B7" s="62"/>
      <c r="C7" s="63"/>
      <c r="D7" s="8"/>
      <c r="E7" s="10" t="s">
        <v>48</v>
      </c>
      <c r="F7" s="61" t="s">
        <v>49</v>
      </c>
      <c r="G7" s="61"/>
      <c r="H7" s="61"/>
      <c r="I7" s="61"/>
    </row>
    <row r="8" spans="1:9" x14ac:dyDescent="0.25">
      <c r="A8" s="7" t="s">
        <v>50</v>
      </c>
      <c r="B8" s="54"/>
      <c r="C8" s="54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4"/>
      <c r="C9" s="64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4" t="s">
        <v>78</v>
      </c>
      <c r="C10" s="54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4" t="s">
        <v>96</v>
      </c>
      <c r="C11" s="54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7" t="s">
        <v>54</v>
      </c>
      <c r="B13" s="68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v>0</v>
      </c>
      <c r="D15" s="23">
        <f t="shared" ref="D15:D24" si="0">(SUMIFS(AGİİ2,KAYNAK,A15,SEBEP,B15,SÜRE,"Uzun",BİLDİRİM,"Bildirimsiz",İL,$B$10,İLÇE,$B$11)/VLOOKUP($B$11,ABONE,4,FALSE))*60</f>
        <v>0</v>
      </c>
      <c r="E15" s="23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2">(SUMIFS(AGİD2,KAYNAK,A15,SEBEP,B15,SÜRE,"Uzun",BİLDİRİM,"Bildirimsiz",İL,$B$10,İLÇE,$B$11)/VLOOKUP($B$11,ABONE,7,FALSE))*60</f>
        <v>0</v>
      </c>
      <c r="H15" s="23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v>0</v>
      </c>
      <c r="D16" s="23">
        <f t="shared" si="0"/>
        <v>0</v>
      </c>
      <c r="E16" s="23">
        <f t="shared" si="1"/>
        <v>0</v>
      </c>
      <c r="F16" s="23">
        <v>0</v>
      </c>
      <c r="G16" s="23">
        <f t="shared" si="2"/>
        <v>0</v>
      </c>
      <c r="H16" s="23">
        <f t="shared" si="3"/>
        <v>0</v>
      </c>
      <c r="I16" s="23">
        <f t="shared" si="4"/>
        <v>0</v>
      </c>
    </row>
    <row r="17" spans="1:9" ht="15.75" thickBot="1" x14ac:dyDescent="0.3">
      <c r="A17" s="19" t="s">
        <v>72</v>
      </c>
      <c r="B17" s="37" t="s">
        <v>22</v>
      </c>
      <c r="C17" s="23">
        <v>0</v>
      </c>
      <c r="D17" s="23">
        <f t="shared" si="0"/>
        <v>205.97917906411129</v>
      </c>
      <c r="E17" s="23">
        <f t="shared" si="1"/>
        <v>206.02912072907549</v>
      </c>
      <c r="F17" s="23">
        <v>0</v>
      </c>
      <c r="G17" s="23">
        <f t="shared" si="2"/>
        <v>10.865480743956962</v>
      </c>
      <c r="H17" s="23">
        <f t="shared" si="3"/>
        <v>16.419868028587686</v>
      </c>
      <c r="I17" s="23">
        <f t="shared" si="4"/>
        <v>91.157793637060294</v>
      </c>
    </row>
    <row r="18" spans="1:9" ht="15.75" thickBot="1" x14ac:dyDescent="0.3">
      <c r="A18" s="19" t="s">
        <v>72</v>
      </c>
      <c r="B18" s="24" t="s">
        <v>24</v>
      </c>
      <c r="C18" s="23">
        <v>0</v>
      </c>
      <c r="D18" s="23">
        <f t="shared" si="0"/>
        <v>0</v>
      </c>
      <c r="E18" s="23">
        <f t="shared" si="1"/>
        <v>0</v>
      </c>
      <c r="F18" s="23">
        <v>0</v>
      </c>
      <c r="G18" s="23">
        <f t="shared" si="2"/>
        <v>0</v>
      </c>
      <c r="H18" s="23">
        <f t="shared" si="3"/>
        <v>0</v>
      </c>
      <c r="I18" s="23">
        <f t="shared" si="4"/>
        <v>0</v>
      </c>
    </row>
    <row r="19" spans="1:9" ht="15.75" thickBot="1" x14ac:dyDescent="0.3">
      <c r="A19" s="19" t="s">
        <v>72</v>
      </c>
      <c r="B19" s="24" t="s">
        <v>25</v>
      </c>
      <c r="C19" s="23">
        <v>0</v>
      </c>
      <c r="D19" s="23">
        <f t="shared" si="0"/>
        <v>0</v>
      </c>
      <c r="E19" s="23">
        <f t="shared" si="1"/>
        <v>0</v>
      </c>
      <c r="F19" s="23">
        <v>0</v>
      </c>
      <c r="G19" s="23">
        <f t="shared" si="2"/>
        <v>0</v>
      </c>
      <c r="H19" s="23">
        <f t="shared" si="3"/>
        <v>0</v>
      </c>
      <c r="I19" s="23">
        <f t="shared" si="4"/>
        <v>0</v>
      </c>
    </row>
    <row r="20" spans="1:9" ht="15.75" thickBot="1" x14ac:dyDescent="0.3">
      <c r="A20" s="19" t="s">
        <v>72</v>
      </c>
      <c r="B20" s="24" t="s">
        <v>26</v>
      </c>
      <c r="C20" s="23">
        <v>0</v>
      </c>
      <c r="D20" s="23">
        <f t="shared" si="0"/>
        <v>0</v>
      </c>
      <c r="E20" s="23">
        <f t="shared" si="1"/>
        <v>0</v>
      </c>
      <c r="F20" s="23">
        <v>0</v>
      </c>
      <c r="G20" s="23">
        <f t="shared" si="2"/>
        <v>0</v>
      </c>
      <c r="H20" s="23">
        <f t="shared" si="3"/>
        <v>0</v>
      </c>
      <c r="I20" s="23">
        <f t="shared" si="4"/>
        <v>0</v>
      </c>
    </row>
    <row r="21" spans="1:9" ht="15.75" thickBot="1" x14ac:dyDescent="0.3">
      <c r="A21" s="19" t="s">
        <v>71</v>
      </c>
      <c r="B21" s="37" t="s">
        <v>22</v>
      </c>
      <c r="C21" s="23">
        <v>0</v>
      </c>
      <c r="D21" s="23">
        <f t="shared" si="0"/>
        <v>23.302383508123366</v>
      </c>
      <c r="E21" s="23">
        <f t="shared" si="1"/>
        <v>23.299972464275307</v>
      </c>
      <c r="F21" s="23">
        <v>0</v>
      </c>
      <c r="G21" s="23">
        <f t="shared" si="2"/>
        <v>0.70014365886851138</v>
      </c>
      <c r="H21" s="23">
        <f t="shared" si="3"/>
        <v>0.84796134463348294</v>
      </c>
      <c r="I21" s="23">
        <f t="shared" si="4"/>
        <v>9.6978287056479466</v>
      </c>
    </row>
    <row r="22" spans="1:9" ht="15.75" thickBot="1" x14ac:dyDescent="0.3">
      <c r="A22" s="19" t="s">
        <v>71</v>
      </c>
      <c r="B22" s="24" t="s">
        <v>24</v>
      </c>
      <c r="C22" s="23">
        <v>0</v>
      </c>
      <c r="D22" s="23">
        <f t="shared" si="0"/>
        <v>0</v>
      </c>
      <c r="E22" s="23">
        <f t="shared" si="1"/>
        <v>0</v>
      </c>
      <c r="F22" s="23">
        <v>0</v>
      </c>
      <c r="G22" s="23">
        <f t="shared" si="2"/>
        <v>0</v>
      </c>
      <c r="H22" s="23">
        <f t="shared" si="3"/>
        <v>0</v>
      </c>
      <c r="I22" s="23">
        <f t="shared" si="4"/>
        <v>0</v>
      </c>
    </row>
    <row r="23" spans="1:9" ht="15.75" thickBot="1" x14ac:dyDescent="0.3">
      <c r="A23" s="19" t="s">
        <v>71</v>
      </c>
      <c r="B23" s="24" t="s">
        <v>25</v>
      </c>
      <c r="C23" s="23">
        <v>0</v>
      </c>
      <c r="D23" s="23">
        <f t="shared" si="0"/>
        <v>0</v>
      </c>
      <c r="E23" s="23">
        <f t="shared" si="1"/>
        <v>0</v>
      </c>
      <c r="F23" s="23">
        <v>0</v>
      </c>
      <c r="G23" s="23">
        <f t="shared" si="2"/>
        <v>0</v>
      </c>
      <c r="H23" s="23">
        <f t="shared" si="3"/>
        <v>0</v>
      </c>
      <c r="I23" s="23">
        <f t="shared" si="4"/>
        <v>0</v>
      </c>
    </row>
    <row r="24" spans="1:9" ht="15.75" thickBot="1" x14ac:dyDescent="0.3">
      <c r="A24" s="19" t="s">
        <v>71</v>
      </c>
      <c r="B24" s="24" t="s">
        <v>26</v>
      </c>
      <c r="C24" s="23">
        <v>0</v>
      </c>
      <c r="D24" s="23">
        <f t="shared" si="0"/>
        <v>0</v>
      </c>
      <c r="E24" s="23">
        <f t="shared" si="1"/>
        <v>0</v>
      </c>
      <c r="F24" s="23">
        <v>0</v>
      </c>
      <c r="G24" s="23">
        <f t="shared" si="2"/>
        <v>0</v>
      </c>
      <c r="H24" s="23">
        <f t="shared" si="3"/>
        <v>0</v>
      </c>
      <c r="I24" s="23">
        <f t="shared" si="4"/>
        <v>0</v>
      </c>
    </row>
    <row r="25" spans="1:9" ht="15.75" thickBot="1" x14ac:dyDescent="0.3">
      <c r="A25" s="65" t="s">
        <v>60</v>
      </c>
      <c r="B25" s="66"/>
      <c r="C25" s="23">
        <v>0</v>
      </c>
      <c r="D25" s="23">
        <f t="shared" ref="D25:I25" si="5">SUM(D15:D24)</f>
        <v>229.28156257223466</v>
      </c>
      <c r="E25" s="23">
        <f t="shared" si="5"/>
        <v>229.32909319335079</v>
      </c>
      <c r="F25" s="23">
        <f t="shared" si="5"/>
        <v>0</v>
      </c>
      <c r="G25" s="23">
        <f t="shared" si="5"/>
        <v>11.565624402825472</v>
      </c>
      <c r="H25" s="23">
        <f t="shared" si="5"/>
        <v>17.267829373221169</v>
      </c>
      <c r="I25" s="23">
        <f t="shared" si="5"/>
        <v>100.85562234270824</v>
      </c>
    </row>
    <row r="26" spans="1:9" ht="15.75" thickBot="1" x14ac:dyDescent="0.3">
      <c r="A26" s="67" t="s">
        <v>61</v>
      </c>
      <c r="B26" s="68"/>
      <c r="C26" s="72" t="s">
        <v>27</v>
      </c>
      <c r="D26" s="72"/>
      <c r="E26" s="72"/>
      <c r="F26" s="72" t="s">
        <v>28</v>
      </c>
      <c r="G26" s="72"/>
      <c r="H26" s="72"/>
      <c r="I26" s="73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3"/>
    </row>
    <row r="28" spans="1:9" ht="15.75" thickBot="1" x14ac:dyDescent="0.3">
      <c r="A28" s="19" t="s">
        <v>76</v>
      </c>
      <c r="B28" s="37" t="s">
        <v>22</v>
      </c>
      <c r="C28" s="23"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v>0</v>
      </c>
      <c r="D29" s="23">
        <f>(SUMIFS(AGİİ2,KAYNAK,A29,SEBEP,B29,SÜRE,"Uzun",BİLDİRİM,"Bildirimli",İL,$B$10,İLÇE,$B$11)/VLOOKUP($B$11,ABONE,4,FALSE))*60</f>
        <v>313.92322200992322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314.55075652960056</v>
      </c>
      <c r="F29" s="23">
        <v>0</v>
      </c>
      <c r="G29" s="23">
        <f>(SUMIFS(AGİD2,KAYNAK,A29,SEBEP,B29,SÜRE,"Uzun",BİLDİRİM,"Bildirimli",İL,$B$10,İLÇE,$B$11)/VLOOKUP($B$11,ABONE,7,FALSE))*60</f>
        <v>10.815295866761714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15.743956382265511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133.52407566786729</v>
      </c>
    </row>
    <row r="30" spans="1:9" ht="15.75" thickBot="1" x14ac:dyDescent="0.3">
      <c r="A30" s="19" t="s">
        <v>72</v>
      </c>
      <c r="B30" s="20" t="s">
        <v>26</v>
      </c>
      <c r="C30" s="23"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v>0</v>
      </c>
      <c r="D31" s="23">
        <f>(SUMIFS(AGİİ2,KAYNAK,A31,SEBEP,B31,SÜRE,"Uzun",BİLDİRİM,"Bildirimli",İL,$B$10,İLÇE,$B$11)/VLOOKUP($B$11,ABONE,4,FALSE))*60</f>
        <v>15.165869705224242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15.211740519101779</v>
      </c>
      <c r="F31" s="23">
        <v>0</v>
      </c>
      <c r="G31" s="23">
        <f>(SUMIFS(AGİD2,KAYNAK,A31,SEBEP,B31,SÜRE,"Uzun",BİLDİRİM,"Bildirimli",İL,$B$10,İLÇE,$B$11)/VLOOKUP($B$11,ABONE,7,FALSE))*60</f>
        <v>0.45980465556347611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0.51686792612737964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6.3091184573530539</v>
      </c>
    </row>
    <row r="32" spans="1:9" ht="15.75" thickBot="1" x14ac:dyDescent="0.3">
      <c r="A32" s="19" t="s">
        <v>71</v>
      </c>
      <c r="B32" s="20" t="s">
        <v>26</v>
      </c>
      <c r="C32" s="23"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5" t="s">
        <v>60</v>
      </c>
      <c r="B33" s="66"/>
      <c r="C33" s="23">
        <v>0</v>
      </c>
      <c r="D33" s="23">
        <f t="shared" ref="D33:I33" si="6">SUM(D28:D32)</f>
        <v>329.08909171514745</v>
      </c>
      <c r="E33" s="23">
        <f t="shared" si="6"/>
        <v>329.76249704870236</v>
      </c>
      <c r="F33" s="23">
        <f t="shared" si="6"/>
        <v>0</v>
      </c>
      <c r="G33" s="23">
        <f t="shared" si="6"/>
        <v>11.275100522325189</v>
      </c>
      <c r="H33" s="23">
        <f t="shared" si="6"/>
        <v>16.260824308392891</v>
      </c>
      <c r="I33" s="23">
        <f t="shared" si="6"/>
        <v>139.83319412522036</v>
      </c>
    </row>
    <row r="34" spans="1:9" ht="15.75" thickBot="1" x14ac:dyDescent="0.3">
      <c r="A34" s="67" t="s">
        <v>62</v>
      </c>
      <c r="B34" s="68"/>
      <c r="C34" s="74" t="s">
        <v>27</v>
      </c>
      <c r="D34" s="75"/>
      <c r="E34" s="76"/>
      <c r="F34" s="72" t="s">
        <v>28</v>
      </c>
      <c r="G34" s="72"/>
      <c r="H34" s="72"/>
      <c r="I34" s="73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3"/>
    </row>
    <row r="36" spans="1:9" ht="15.75" thickBot="1" x14ac:dyDescent="0.3">
      <c r="A36" s="19" t="s">
        <v>76</v>
      </c>
      <c r="B36" s="37" t="s">
        <v>22</v>
      </c>
      <c r="C36" s="23">
        <v>0</v>
      </c>
      <c r="D36" s="23">
        <f t="shared" ref="D36:D45" si="7">(SUMIFS(AGİİ1,KAYNAK,A36,SEBEP,B36,SÜRE,"Uzun",BİLDİRİM,"Bildirimsiz",İL,$B$10,İLÇE,$B$11)/VLOOKUP($B$11,ABONE,4,FALSE))</f>
        <v>0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9">(SUMIFS(AGİD1,KAYNAK,A36,SEBEP,B36,SÜRE,"Uzun",BİLDİRİM,"Bildirimsiz",İL,$B$10,İLÇE,$B$11)/VLOOKUP($B$11,ABONE,7,FALSE))</f>
        <v>0</v>
      </c>
      <c r="H36" s="23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v>1</v>
      </c>
      <c r="D37" s="23">
        <f t="shared" si="7"/>
        <v>0</v>
      </c>
      <c r="E37" s="23">
        <f t="shared" si="8"/>
        <v>0</v>
      </c>
      <c r="F37" s="23">
        <v>1</v>
      </c>
      <c r="G37" s="23">
        <f t="shared" si="9"/>
        <v>0</v>
      </c>
      <c r="H37" s="23">
        <f t="shared" si="10"/>
        <v>0</v>
      </c>
      <c r="I37" s="23">
        <f t="shared" si="11"/>
        <v>0</v>
      </c>
    </row>
    <row r="38" spans="1:9" ht="15.75" thickBot="1" x14ac:dyDescent="0.3">
      <c r="A38" s="19" t="s">
        <v>72</v>
      </c>
      <c r="B38" s="37" t="s">
        <v>22</v>
      </c>
      <c r="C38" s="23">
        <v>2</v>
      </c>
      <c r="D38" s="23">
        <f t="shared" si="7"/>
        <v>6.7464733923533418</v>
      </c>
      <c r="E38" s="23">
        <f t="shared" si="8"/>
        <v>6.7566831923787305</v>
      </c>
      <c r="F38" s="23">
        <v>2</v>
      </c>
      <c r="G38" s="23">
        <f t="shared" si="9"/>
        <v>0.30957164150087485</v>
      </c>
      <c r="H38" s="23">
        <f t="shared" si="10"/>
        <v>0.48263866928088039</v>
      </c>
      <c r="I38" s="23">
        <f t="shared" si="11"/>
        <v>2.9556671009272741</v>
      </c>
    </row>
    <row r="39" spans="1:9" ht="15.75" thickBot="1" x14ac:dyDescent="0.3">
      <c r="A39" s="19" t="s">
        <v>72</v>
      </c>
      <c r="B39" s="20" t="s">
        <v>24</v>
      </c>
      <c r="C39" s="23">
        <v>3</v>
      </c>
      <c r="D39" s="23">
        <f t="shared" si="7"/>
        <v>0</v>
      </c>
      <c r="E39" s="23">
        <f t="shared" si="8"/>
        <v>0</v>
      </c>
      <c r="F39" s="23">
        <v>3</v>
      </c>
      <c r="G39" s="23">
        <f t="shared" si="9"/>
        <v>0</v>
      </c>
      <c r="H39" s="23">
        <f t="shared" si="10"/>
        <v>0</v>
      </c>
      <c r="I39" s="23">
        <f t="shared" si="11"/>
        <v>0</v>
      </c>
    </row>
    <row r="40" spans="1:9" ht="15.75" thickBot="1" x14ac:dyDescent="0.3">
      <c r="A40" s="19" t="s">
        <v>72</v>
      </c>
      <c r="B40" s="24" t="s">
        <v>25</v>
      </c>
      <c r="C40" s="23">
        <v>4</v>
      </c>
      <c r="D40" s="23">
        <f t="shared" si="7"/>
        <v>0</v>
      </c>
      <c r="E40" s="23">
        <f t="shared" si="8"/>
        <v>0</v>
      </c>
      <c r="F40" s="23">
        <v>4</v>
      </c>
      <c r="G40" s="23">
        <f t="shared" si="9"/>
        <v>0</v>
      </c>
      <c r="H40" s="23">
        <f t="shared" si="10"/>
        <v>0</v>
      </c>
      <c r="I40" s="23">
        <f t="shared" si="11"/>
        <v>0</v>
      </c>
    </row>
    <row r="41" spans="1:9" ht="15.75" thickBot="1" x14ac:dyDescent="0.3">
      <c r="A41" s="19" t="s">
        <v>72</v>
      </c>
      <c r="B41" s="20" t="s">
        <v>26</v>
      </c>
      <c r="C41" s="23">
        <v>5</v>
      </c>
      <c r="D41" s="23">
        <f t="shared" si="7"/>
        <v>0</v>
      </c>
      <c r="E41" s="23">
        <f t="shared" si="8"/>
        <v>0</v>
      </c>
      <c r="F41" s="23">
        <v>5</v>
      </c>
      <c r="G41" s="23">
        <f t="shared" si="9"/>
        <v>0</v>
      </c>
      <c r="H41" s="23">
        <f t="shared" si="10"/>
        <v>0</v>
      </c>
      <c r="I41" s="23">
        <f t="shared" si="11"/>
        <v>0</v>
      </c>
    </row>
    <row r="42" spans="1:9" ht="15.75" thickBot="1" x14ac:dyDescent="0.3">
      <c r="A42" s="19" t="s">
        <v>71</v>
      </c>
      <c r="B42" s="37" t="s">
        <v>22</v>
      </c>
      <c r="C42" s="23">
        <v>6</v>
      </c>
      <c r="D42" s="23">
        <f t="shared" si="7"/>
        <v>0.21772545967506568</v>
      </c>
      <c r="E42" s="23">
        <f t="shared" si="8"/>
        <v>0.21765334888694468</v>
      </c>
      <c r="F42" s="23">
        <v>6</v>
      </c>
      <c r="G42" s="23">
        <f t="shared" si="9"/>
        <v>6.6748752511178793E-3</v>
      </c>
      <c r="H42" s="23">
        <f t="shared" si="10"/>
        <v>7.7793940927202579E-3</v>
      </c>
      <c r="I42" s="23">
        <f t="shared" si="11"/>
        <v>9.0505019541727336E-2</v>
      </c>
    </row>
    <row r="43" spans="1:9" ht="15.75" thickBot="1" x14ac:dyDescent="0.3">
      <c r="A43" s="19" t="s">
        <v>71</v>
      </c>
      <c r="B43" s="20" t="s">
        <v>24</v>
      </c>
      <c r="C43" s="23">
        <v>7</v>
      </c>
      <c r="D43" s="23">
        <f t="shared" si="7"/>
        <v>0</v>
      </c>
      <c r="E43" s="23">
        <f t="shared" si="8"/>
        <v>0</v>
      </c>
      <c r="F43" s="23">
        <v>7</v>
      </c>
      <c r="G43" s="23">
        <f t="shared" si="9"/>
        <v>0</v>
      </c>
      <c r="H43" s="23">
        <f t="shared" si="10"/>
        <v>0</v>
      </c>
      <c r="I43" s="23">
        <f t="shared" si="11"/>
        <v>0</v>
      </c>
    </row>
    <row r="44" spans="1:9" ht="15.75" thickBot="1" x14ac:dyDescent="0.3">
      <c r="A44" s="19" t="s">
        <v>71</v>
      </c>
      <c r="B44" s="24" t="s">
        <v>25</v>
      </c>
      <c r="C44" s="23">
        <v>8</v>
      </c>
      <c r="D44" s="23">
        <f t="shared" si="7"/>
        <v>0</v>
      </c>
      <c r="E44" s="23">
        <f t="shared" si="8"/>
        <v>0</v>
      </c>
      <c r="F44" s="23">
        <v>8</v>
      </c>
      <c r="G44" s="23">
        <f t="shared" si="9"/>
        <v>0</v>
      </c>
      <c r="H44" s="23">
        <f t="shared" si="10"/>
        <v>0</v>
      </c>
      <c r="I44" s="23">
        <f t="shared" si="11"/>
        <v>0</v>
      </c>
    </row>
    <row r="45" spans="1:9" ht="15.75" thickBot="1" x14ac:dyDescent="0.3">
      <c r="A45" s="19" t="s">
        <v>71</v>
      </c>
      <c r="B45" s="20" t="s">
        <v>26</v>
      </c>
      <c r="C45" s="23">
        <v>9</v>
      </c>
      <c r="D45" s="23">
        <f t="shared" si="7"/>
        <v>0</v>
      </c>
      <c r="E45" s="23">
        <f t="shared" si="8"/>
        <v>0</v>
      </c>
      <c r="F45" s="23">
        <v>9</v>
      </c>
      <c r="G45" s="23">
        <f t="shared" si="9"/>
        <v>0</v>
      </c>
      <c r="H45" s="23">
        <f t="shared" si="10"/>
        <v>0</v>
      </c>
      <c r="I45" s="23">
        <f t="shared" si="11"/>
        <v>0</v>
      </c>
    </row>
    <row r="46" spans="1:9" ht="15.75" thickBot="1" x14ac:dyDescent="0.3">
      <c r="A46" s="65" t="s">
        <v>60</v>
      </c>
      <c r="B46" s="66"/>
      <c r="C46" s="23">
        <v>0</v>
      </c>
      <c r="D46" s="23">
        <f t="shared" ref="D46:I46" si="12">SUM(D36:D45)</f>
        <v>6.9641988520284075</v>
      </c>
      <c r="E46" s="23">
        <f t="shared" si="12"/>
        <v>6.974336541265675</v>
      </c>
      <c r="F46" s="23">
        <f t="shared" si="12"/>
        <v>45</v>
      </c>
      <c r="G46" s="23">
        <f t="shared" si="12"/>
        <v>0.31624651675199272</v>
      </c>
      <c r="H46" s="23">
        <f t="shared" si="12"/>
        <v>0.49041806337360067</v>
      </c>
      <c r="I46" s="23">
        <f t="shared" si="12"/>
        <v>3.0461721204690013</v>
      </c>
    </row>
    <row r="47" spans="1:9" ht="15.75" thickBot="1" x14ac:dyDescent="0.3">
      <c r="A47" s="67" t="s">
        <v>63</v>
      </c>
      <c r="B47" s="68"/>
      <c r="C47" s="72" t="s">
        <v>27</v>
      </c>
      <c r="D47" s="72"/>
      <c r="E47" s="72"/>
      <c r="F47" s="72" t="s">
        <v>28</v>
      </c>
      <c r="G47" s="72"/>
      <c r="H47" s="72"/>
      <c r="I47" s="73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3"/>
    </row>
    <row r="49" spans="1:9" ht="15.75" thickBot="1" x14ac:dyDescent="0.3">
      <c r="A49" s="19" t="s">
        <v>76</v>
      </c>
      <c r="B49" s="37" t="s">
        <v>22</v>
      </c>
      <c r="C49" s="23"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v>1</v>
      </c>
      <c r="D50" s="23">
        <f>(SUMIFS(AGİİ1,KAYNAK,A50,SEBEP,B50,SÜRE,"Uzun",BİLDİRİM,"Bildirimli",İL,$B$10,İLÇE,$B$11)/VLOOKUP($B$11,ABONE,4,FALSE))</f>
        <v>3.7699192528456074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3.7804996597647516</v>
      </c>
      <c r="F50" s="23">
        <v>1</v>
      </c>
      <c r="G50" s="23">
        <f>(SUMIFS(AGİD1,KAYNAK,A50,SEBEP,B50,SÜRE,"Uzun",BİLDİRİM,"Bildirimli",İL,$B$10,İLÇE,$B$11)/VLOOKUP($B$11,ABONE,7,FALSE))</f>
        <v>8.0487330697945697E-2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0.13155398140535071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1.5698520959460496</v>
      </c>
    </row>
    <row r="51" spans="1:9" ht="15.75" thickBot="1" x14ac:dyDescent="0.3">
      <c r="A51" s="19" t="s">
        <v>72</v>
      </c>
      <c r="B51" s="20" t="s">
        <v>26</v>
      </c>
      <c r="C51" s="23">
        <v>2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2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v>3</v>
      </c>
      <c r="D52" s="23">
        <f>(SUMIFS(AGİİ1,KAYNAK,A52,SEBEP,B52,SÜRE,"Uzun",BİLDİRİM,"Bildirimli",İL,$B$10,İLÇE,$B$11)/VLOOKUP($B$11,ABONE,4,FALSE))</f>
        <v>8.5125012160716024E-2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8.5253232234859533E-2</v>
      </c>
      <c r="F52" s="23">
        <v>3</v>
      </c>
      <c r="G52" s="23">
        <f>(SUMIFS(AGİD1,KAYNAK,A52,SEBEP,B52,SÜRE,"Uzun",BİLDİRİM,"Bildirimli",İL,$B$10,İLÇE,$B$11)/VLOOKUP($B$11,ABONE,7,FALSE))</f>
        <v>1.944138422655693E-3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2.4033900449054457E-3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3.5060157866503183E-2</v>
      </c>
    </row>
    <row r="53" spans="1:9" ht="15.75" thickBot="1" x14ac:dyDescent="0.3">
      <c r="A53" s="19" t="s">
        <v>71</v>
      </c>
      <c r="B53" s="20" t="s">
        <v>26</v>
      </c>
      <c r="C53" s="23">
        <v>4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4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5" t="s">
        <v>60</v>
      </c>
      <c r="B54" s="66"/>
      <c r="C54" s="23">
        <v>0</v>
      </c>
      <c r="D54" s="23">
        <f t="shared" ref="D54:I54" si="13">SUM(D49:D53)</f>
        <v>3.8550442650063235</v>
      </c>
      <c r="E54" s="23">
        <f t="shared" si="13"/>
        <v>3.8657528919996111</v>
      </c>
      <c r="F54" s="23">
        <f t="shared" si="13"/>
        <v>10</v>
      </c>
      <c r="G54" s="23">
        <f t="shared" si="13"/>
        <v>8.2431469120601383E-2</v>
      </c>
      <c r="H54" s="23">
        <f t="shared" si="13"/>
        <v>0.13395737145025616</v>
      </c>
      <c r="I54" s="23">
        <f t="shared" si="13"/>
        <v>1.6049122538125529</v>
      </c>
    </row>
    <row r="55" spans="1:9" ht="15.75" thickBot="1" x14ac:dyDescent="0.3">
      <c r="A55" s="67" t="s">
        <v>64</v>
      </c>
      <c r="B55" s="68"/>
      <c r="C55" s="72" t="s">
        <v>27</v>
      </c>
      <c r="D55" s="72"/>
      <c r="E55" s="72"/>
      <c r="F55" s="72" t="s">
        <v>28</v>
      </c>
      <c r="G55" s="72"/>
      <c r="H55" s="72"/>
      <c r="I55" s="73" t="s">
        <v>55</v>
      </c>
    </row>
    <row r="56" spans="1:9" x14ac:dyDescent="0.25">
      <c r="A56" s="77" t="s">
        <v>56</v>
      </c>
      <c r="B56" s="78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3"/>
    </row>
    <row r="57" spans="1:9" x14ac:dyDescent="0.25">
      <c r="A57" s="77" t="s">
        <v>76</v>
      </c>
      <c r="B57" s="78"/>
      <c r="C57" s="23"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7" t="s">
        <v>72</v>
      </c>
      <c r="B58" s="78"/>
      <c r="C58" s="23">
        <v>1</v>
      </c>
      <c r="D58" s="23">
        <f>(SUMIFS(AGİİ1,KAYNAK,A58,SÜRE,"Kısa",İL,$B$10,İLÇE,$B$11)/VLOOKUP($B$11,ABONE,4,FALSE))</f>
        <v>0.10896001556571651</v>
      </c>
      <c r="E58" s="23">
        <f>((SUMIFS(OGİİ1,KAYNAK,A58,SÜRE,"Kısa",İL,$B$10,İLÇE,$B$11)+SUMIFS(AGİİ1,KAYNAK,A58,SÜRE,"Kısa",İL,$B$10,İLÇE,$B$11))/VLOOKUP($B$11,ABONE,5,FALSE))</f>
        <v>0.10984738018858754</v>
      </c>
      <c r="F58" s="23">
        <v>1</v>
      </c>
      <c r="G58" s="23">
        <f>(SUMIFS(AGİD1,KAYNAK,A58,SÜRE,"Kısa",İL,$B$10,İLÇE,$B$11)/VLOOKUP($B$11,ABONE,7,FALSE))</f>
        <v>5.8324152679670789E-4</v>
      </c>
      <c r="H58" s="23">
        <f>((SUMIFS(OGİD1,KAYNAK,A58,SÜRE,"Kısa",İL,$B$10,İLÇE,$B$11)+SUMIFS(AGİD1,KAYNAK,A58,SÜRE,"Kısa",İL,$B$10,İLÇE,$B$11))/VLOOKUP($B$11,ABONE,8,FALSE))</f>
        <v>8.2221238378344188E-4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4.3796459498812168E-2</v>
      </c>
    </row>
    <row r="59" spans="1:9" ht="15.75" thickBot="1" x14ac:dyDescent="0.3">
      <c r="A59" s="65" t="s">
        <v>60</v>
      </c>
      <c r="B59" s="66"/>
      <c r="C59" s="23">
        <v>0</v>
      </c>
      <c r="D59" s="23">
        <f t="shared" ref="D59:I59" si="14">SUM(D57:D58)</f>
        <v>0.10896001556571651</v>
      </c>
      <c r="E59" s="23">
        <f t="shared" si="14"/>
        <v>0.10984738018858754</v>
      </c>
      <c r="F59" s="23">
        <f t="shared" si="14"/>
        <v>1</v>
      </c>
      <c r="G59" s="23">
        <f t="shared" si="14"/>
        <v>5.8324152679670789E-4</v>
      </c>
      <c r="H59" s="23">
        <f t="shared" si="14"/>
        <v>8.2221238378344188E-4</v>
      </c>
      <c r="I59" s="23">
        <f t="shared" si="14"/>
        <v>4.3796459498812168E-2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1" t="s">
        <v>27</v>
      </c>
      <c r="D61" s="81"/>
      <c r="E61" s="81"/>
      <c r="F61" s="81" t="s">
        <v>28</v>
      </c>
      <c r="G61" s="81"/>
      <c r="H61" s="81"/>
      <c r="I61" s="82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3"/>
    </row>
    <row r="63" spans="1:9" x14ac:dyDescent="0.25">
      <c r="A63" s="28"/>
      <c r="B63" s="33" t="s">
        <v>65</v>
      </c>
      <c r="C63" s="34">
        <f>VLOOKUP($B$11,ABONE,3,FALSE)</f>
        <v>8</v>
      </c>
      <c r="D63" s="34">
        <f>VLOOKUP($B$11,ABONE,4,FALSE)</f>
        <v>10279</v>
      </c>
      <c r="E63" s="34">
        <f>VLOOKUP($B$11,ABONE,5,FALSE)</f>
        <v>10287</v>
      </c>
      <c r="F63" s="34">
        <f>VLOOKUP($B$11,ABONE,6,FALSE)</f>
        <v>380</v>
      </c>
      <c r="G63" s="34">
        <f>VLOOKUP($B$11,ABONE,7,FALSE)</f>
        <v>15431</v>
      </c>
      <c r="H63" s="34">
        <f>VLOOKUP($B$11,ABONE,8,FALSE)</f>
        <v>15811</v>
      </c>
      <c r="I63" s="34">
        <f>VLOOKUP($B$11,ABONE,9,FALSE)</f>
        <v>26098</v>
      </c>
    </row>
    <row r="64" spans="1:9" x14ac:dyDescent="0.25">
      <c r="A64" s="28"/>
      <c r="B64" s="79" t="s">
        <v>66</v>
      </c>
      <c r="C64" s="79"/>
      <c r="D64" s="79"/>
      <c r="E64" s="79"/>
      <c r="F64" s="79"/>
      <c r="G64" s="79"/>
      <c r="H64" s="79"/>
      <c r="I64" s="79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0" t="s">
        <v>70</v>
      </c>
      <c r="C69" s="80"/>
      <c r="D69" s="80"/>
      <c r="E69" s="80"/>
      <c r="F69" s="80"/>
      <c r="G69" s="80"/>
      <c r="H69" s="80"/>
      <c r="I69" s="80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49:I54 C15:I25 C28:I33 C36:I46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5" t="s">
        <v>37</v>
      </c>
      <c r="B1" s="56"/>
      <c r="C1" s="56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7" t="s">
        <v>39</v>
      </c>
      <c r="C2" s="57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58" t="s">
        <v>41</v>
      </c>
      <c r="C3" s="58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7">
        <v>4</v>
      </c>
      <c r="C4" s="57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59"/>
      <c r="C5" s="60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59"/>
      <c r="C6" s="60"/>
      <c r="D6" s="8"/>
      <c r="E6" s="10" t="s">
        <v>45</v>
      </c>
      <c r="F6" s="61" t="s">
        <v>46</v>
      </c>
      <c r="G6" s="61"/>
      <c r="H6" s="61"/>
      <c r="I6" s="61"/>
    </row>
    <row r="7" spans="1:9" x14ac:dyDescent="0.25">
      <c r="A7" s="11" t="s">
        <v>47</v>
      </c>
      <c r="B7" s="62"/>
      <c r="C7" s="63"/>
      <c r="D7" s="8"/>
      <c r="E7" s="10" t="s">
        <v>48</v>
      </c>
      <c r="F7" s="61" t="s">
        <v>49</v>
      </c>
      <c r="G7" s="61"/>
      <c r="H7" s="61"/>
      <c r="I7" s="61"/>
    </row>
    <row r="8" spans="1:9" x14ac:dyDescent="0.25">
      <c r="A8" s="7" t="s">
        <v>50</v>
      </c>
      <c r="B8" s="54"/>
      <c r="C8" s="54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4"/>
      <c r="C9" s="64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4" t="s">
        <v>78</v>
      </c>
      <c r="C10" s="54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4" t="s">
        <v>97</v>
      </c>
      <c r="C11" s="54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7" t="s">
        <v>54</v>
      </c>
      <c r="B13" s="68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860.13232363636359</v>
      </c>
      <c r="D17" s="23">
        <f t="shared" si="1"/>
        <v>344.68884799053194</v>
      </c>
      <c r="E17" s="23">
        <f t="shared" si="2"/>
        <v>346.79922450372209</v>
      </c>
      <c r="F17" s="23">
        <f t="shared" si="3"/>
        <v>354.00343670103086</v>
      </c>
      <c r="G17" s="23">
        <f t="shared" si="4"/>
        <v>200.57666269896191</v>
      </c>
      <c r="H17" s="23">
        <f t="shared" si="5"/>
        <v>203.93460427797831</v>
      </c>
      <c r="I17" s="23">
        <f t="shared" si="6"/>
        <v>296.11270538424594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220.95252545454545</v>
      </c>
      <c r="D18" s="23">
        <f t="shared" si="1"/>
        <v>95.805599843029768</v>
      </c>
      <c r="E18" s="23">
        <f t="shared" si="2"/>
        <v>96.317988</v>
      </c>
      <c r="F18" s="23">
        <f t="shared" si="3"/>
        <v>15.910308865979383</v>
      </c>
      <c r="G18" s="23">
        <f t="shared" si="4"/>
        <v>11.512218380622837</v>
      </c>
      <c r="H18" s="23">
        <f t="shared" si="5"/>
        <v>11.608476227436825</v>
      </c>
      <c r="I18" s="23">
        <f t="shared" si="6"/>
        <v>66.264149048991356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37.23585818181818</v>
      </c>
      <c r="D21" s="23">
        <f t="shared" si="1"/>
        <v>43.178645015572442</v>
      </c>
      <c r="E21" s="23">
        <f t="shared" si="2"/>
        <v>43.154313506203472</v>
      </c>
      <c r="F21" s="23">
        <f t="shared" si="3"/>
        <v>7.3053259793814433</v>
      </c>
      <c r="G21" s="23">
        <f t="shared" si="4"/>
        <v>32.261357162629771</v>
      </c>
      <c r="H21" s="23">
        <f t="shared" si="5"/>
        <v>31.715162436823118</v>
      </c>
      <c r="I21" s="23">
        <f t="shared" si="6"/>
        <v>39.095850686839576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11.433275198704372</v>
      </c>
      <c r="E22" s="23">
        <f t="shared" si="2"/>
        <v>11.386464022332504</v>
      </c>
      <c r="F22" s="23">
        <f t="shared" si="3"/>
        <v>0</v>
      </c>
      <c r="G22" s="23">
        <f t="shared" si="4"/>
        <v>1.4604690519031143</v>
      </c>
      <c r="H22" s="23">
        <f t="shared" si="5"/>
        <v>1.4285048149819495</v>
      </c>
      <c r="I22" s="23">
        <f t="shared" si="6"/>
        <v>7.8535089145052819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5" t="s">
        <v>60</v>
      </c>
      <c r="B25" s="66"/>
      <c r="C25" s="23">
        <f t="shared" ref="C25:I25" si="7">SUM(C15:C24)</f>
        <v>1118.3207072727273</v>
      </c>
      <c r="D25" s="23">
        <f t="shared" si="7"/>
        <v>495.10636804783854</v>
      </c>
      <c r="E25" s="23">
        <f t="shared" si="7"/>
        <v>497.65799003225811</v>
      </c>
      <c r="F25" s="23">
        <f t="shared" si="7"/>
        <v>377.21907154639172</v>
      </c>
      <c r="G25" s="23">
        <f t="shared" si="7"/>
        <v>245.81070729411763</v>
      </c>
      <c r="H25" s="23">
        <f t="shared" si="7"/>
        <v>248.68674775722019</v>
      </c>
      <c r="I25" s="23">
        <f t="shared" si="7"/>
        <v>409.32621403458216</v>
      </c>
    </row>
    <row r="26" spans="1:9" ht="15.75" thickBot="1" x14ac:dyDescent="0.3">
      <c r="A26" s="67" t="s">
        <v>61</v>
      </c>
      <c r="B26" s="68"/>
      <c r="C26" s="72" t="s">
        <v>27</v>
      </c>
      <c r="D26" s="72"/>
      <c r="E26" s="72"/>
      <c r="F26" s="72" t="s">
        <v>28</v>
      </c>
      <c r="G26" s="72"/>
      <c r="H26" s="72"/>
      <c r="I26" s="73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3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2306.6070709090909</v>
      </c>
      <c r="D29" s="23">
        <f>(SUMIFS(AGİİ2,KAYNAK,A29,SEBEP,B29,SÜRE,"Uzun",BİLDİRİM,"Bildirimli",İL,$B$10,İLÇE,$B$11)/VLOOKUP($B$11,ABONE,4,FALSE))*60</f>
        <v>262.71873671608319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271.08701401488827</v>
      </c>
      <c r="F29" s="23">
        <f>(SUMIFS(OGİD2,KAYNAK,A29,SEBEP,B29,SÜRE,"Uzun",BİLDİRİM,"Bildirimli",İL,$B$10,İLÇE,$B$11)/VLOOKUP($B$11,ABONE,6,FALSE))*60</f>
        <v>292.84089278350513</v>
      </c>
      <c r="G29" s="23">
        <f>(SUMIFS(AGİD2,KAYNAK,A29,SEBEP,B29,SÜRE,"Uzun",BİLDİRİM,"Bildirimli",İL,$B$10,İLÇE,$B$11)/VLOOKUP($B$11,ABONE,7,FALSE))*60</f>
        <v>153.70970393079588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156.75476830776176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230.52341227185397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47.641370909090909</v>
      </c>
      <c r="D31" s="23">
        <f>(SUMIFS(AGİİ2,KAYNAK,A31,SEBEP,B31,SÜRE,"Uzun",BİLDİRİM,"Bildirimli",İL,$B$10,İLÇE,$B$11)/VLOOKUP($B$11,ABONE,4,FALSE))*60</f>
        <v>37.782962548897473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37.823325759305206</v>
      </c>
      <c r="F31" s="23">
        <f>(SUMIFS(OGİD2,KAYNAK,A31,SEBEP,B31,SÜRE,"Uzun",BİLDİRİM,"Bildirimli",İL,$B$10,İLÇE,$B$11)/VLOOKUP($B$11,ABONE,6,FALSE))*60</f>
        <v>8.3979377319587627</v>
      </c>
      <c r="G31" s="23">
        <f>(SUMIFS(AGİD2,KAYNAK,A31,SEBEP,B31,SÜRE,"Uzun",BİLDİRİM,"Bildirimli",İL,$B$10,İLÇE,$B$11)/VLOOKUP($B$11,ABONE,7,FALSE))*60</f>
        <v>7.4639890934256048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7.4844297563176889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27.059477929875118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5" t="s">
        <v>60</v>
      </c>
      <c r="B33" s="66"/>
      <c r="C33" s="23">
        <f>SUM(C28:C32)</f>
        <v>2354.2484418181816</v>
      </c>
      <c r="D33" s="23">
        <f t="shared" ref="D33:I33" si="8">SUM(D28:D32)</f>
        <v>300.50169926498063</v>
      </c>
      <c r="E33" s="23">
        <f t="shared" si="8"/>
        <v>308.91033977419346</v>
      </c>
      <c r="F33" s="23">
        <f t="shared" si="8"/>
        <v>301.23883051546386</v>
      </c>
      <c r="G33" s="23">
        <f t="shared" si="8"/>
        <v>161.17369302422148</v>
      </c>
      <c r="H33" s="23">
        <f t="shared" si="8"/>
        <v>164.23919806407946</v>
      </c>
      <c r="I33" s="23">
        <f t="shared" si="8"/>
        <v>257.58289020172907</v>
      </c>
    </row>
    <row r="34" spans="1:9" ht="15.75" thickBot="1" x14ac:dyDescent="0.3">
      <c r="A34" s="67" t="s">
        <v>62</v>
      </c>
      <c r="B34" s="68"/>
      <c r="C34" s="74" t="s">
        <v>27</v>
      </c>
      <c r="D34" s="75"/>
      <c r="E34" s="76"/>
      <c r="F34" s="72" t="s">
        <v>28</v>
      </c>
      <c r="G34" s="72"/>
      <c r="H34" s="72"/>
      <c r="I34" s="73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3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9.6666666666666661</v>
      </c>
      <c r="D38" s="23">
        <f t="shared" si="10"/>
        <v>3.8578547402516508</v>
      </c>
      <c r="E38" s="23">
        <f t="shared" si="11"/>
        <v>3.8816377171215879</v>
      </c>
      <c r="F38" s="23">
        <f t="shared" si="12"/>
        <v>7.5154639175257731</v>
      </c>
      <c r="G38" s="23">
        <f t="shared" si="13"/>
        <v>3.8678200692041522</v>
      </c>
      <c r="H38" s="23">
        <f t="shared" si="14"/>
        <v>3.9476534296028882</v>
      </c>
      <c r="I38" s="23">
        <f t="shared" si="15"/>
        <v>3.9050592379122637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1.2121212121212122</v>
      </c>
      <c r="D39" s="23">
        <f t="shared" si="10"/>
        <v>0.45010589261243306</v>
      </c>
      <c r="E39" s="23">
        <f t="shared" si="11"/>
        <v>0.45322580645161292</v>
      </c>
      <c r="F39" s="23">
        <f t="shared" si="12"/>
        <v>0.28865979381443296</v>
      </c>
      <c r="G39" s="23">
        <f t="shared" si="13"/>
        <v>0.1845444059976932</v>
      </c>
      <c r="H39" s="23">
        <f t="shared" si="14"/>
        <v>0.18682310469314078</v>
      </c>
      <c r="I39" s="23">
        <f t="shared" si="15"/>
        <v>0.35870957412744159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9.0909090909090912E-2</v>
      </c>
      <c r="D42" s="23">
        <f t="shared" si="10"/>
        <v>0.19284913417216892</v>
      </c>
      <c r="E42" s="23">
        <f t="shared" si="11"/>
        <v>0.19243176178660049</v>
      </c>
      <c r="F42" s="23">
        <f t="shared" si="12"/>
        <v>6.1855670103092786E-2</v>
      </c>
      <c r="G42" s="23">
        <f t="shared" si="13"/>
        <v>0.24936562860438294</v>
      </c>
      <c r="H42" s="23">
        <f t="shared" si="14"/>
        <v>0.24526173285198555</v>
      </c>
      <c r="I42" s="23">
        <f t="shared" si="15"/>
        <v>0.21117515209734231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2.7158340600473403E-2</v>
      </c>
      <c r="E43" s="23">
        <f t="shared" si="11"/>
        <v>2.7047146401985113E-2</v>
      </c>
      <c r="F43" s="23">
        <f t="shared" si="12"/>
        <v>0</v>
      </c>
      <c r="G43" s="23">
        <f t="shared" si="13"/>
        <v>1.0611303344867359E-2</v>
      </c>
      <c r="H43" s="23">
        <f t="shared" si="14"/>
        <v>1.0379061371841155E-2</v>
      </c>
      <c r="I43" s="23">
        <f t="shared" si="15"/>
        <v>2.1133525456292025E-2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5" t="s">
        <v>60</v>
      </c>
      <c r="B46" s="66"/>
      <c r="C46" s="23">
        <f>SUM(C36:C45)</f>
        <v>10.969696969696971</v>
      </c>
      <c r="D46" s="23">
        <f t="shared" ref="D46:I46" si="16">SUM(D36:D45)</f>
        <v>4.5279681076367266</v>
      </c>
      <c r="E46" s="23">
        <f t="shared" si="16"/>
        <v>4.5543424317617873</v>
      </c>
      <c r="F46" s="23">
        <f t="shared" si="16"/>
        <v>7.8659793814432986</v>
      </c>
      <c r="G46" s="23">
        <f t="shared" si="16"/>
        <v>4.3123414071510959</v>
      </c>
      <c r="H46" s="23">
        <f t="shared" si="16"/>
        <v>4.3901173285198558</v>
      </c>
      <c r="I46" s="23">
        <f t="shared" si="16"/>
        <v>4.4960774895933397</v>
      </c>
    </row>
    <row r="47" spans="1:9" ht="15.75" thickBot="1" x14ac:dyDescent="0.3">
      <c r="A47" s="67" t="s">
        <v>63</v>
      </c>
      <c r="B47" s="68"/>
      <c r="C47" s="72" t="s">
        <v>27</v>
      </c>
      <c r="D47" s="72"/>
      <c r="E47" s="72"/>
      <c r="F47" s="72" t="s">
        <v>28</v>
      </c>
      <c r="G47" s="72"/>
      <c r="H47" s="72"/>
      <c r="I47" s="73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3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7.9696969696969697</v>
      </c>
      <c r="D50" s="23">
        <f>(SUMIFS(AGİİ1,KAYNAK,A50,SEBEP,B50,SÜRE,"Uzun",BİLDİRİM,"Bildirimli",İL,$B$10,İLÇE,$B$11)/VLOOKUP($B$11,ABONE,4,FALSE))</f>
        <v>1.8353058427806155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1.8604218362282878</v>
      </c>
      <c r="F50" s="23">
        <f>(SUMIFS(OGİD1,KAYNAK,A50,SEBEP,B50,SÜRE,"Uzun",BİLDİRİM,"Bildirimli",İL,$B$10,İLÇE,$B$11)/VLOOKUP($B$11,ABONE,6,FALSE))</f>
        <v>1.7525773195876289</v>
      </c>
      <c r="G50" s="23">
        <f>(SUMIFS(AGİD1,KAYNAK,A50,SEBEP,B50,SÜRE,"Uzun",BİLDİRİM,"Bildirimli",İL,$B$10,İLÇE,$B$11)/VLOOKUP($B$11,ABONE,7,FALSE))</f>
        <v>0.91903114186851209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0.93727436823104693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1.5329010566762729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0.15151515151515152</v>
      </c>
      <c r="D52" s="23">
        <f>(SUMIFS(AGİİ1,KAYNAK,A52,SEBEP,B52,SÜRE,"Uzun",BİLDİRİM,"Bildirimli",İL,$B$10,İLÇE,$B$11)/VLOOKUP($B$11,ABONE,4,FALSE))</f>
        <v>0.11610813504422574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0.1162531017369727</v>
      </c>
      <c r="F52" s="23">
        <f>(SUMIFS(OGİD1,KAYNAK,A52,SEBEP,B52,SÜRE,"Uzun",BİLDİRİM,"Bildirimli",İL,$B$10,İLÇE,$B$11)/VLOOKUP($B$11,ABONE,6,FALSE))</f>
        <v>3.0927835051546393E-2</v>
      </c>
      <c r="G52" s="23">
        <f>(SUMIFS(AGİD1,KAYNAK,A52,SEBEP,B52,SÜRE,"Uzun",BİLDİRİM,"Bildirimli",İL,$B$10,İLÇE,$B$11)/VLOOKUP($B$11,ABONE,7,FALSE))</f>
        <v>3.1141868512110725E-2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3.1137184115523464E-2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8.6055075248158822E-2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5" t="s">
        <v>60</v>
      </c>
      <c r="B54" s="66"/>
      <c r="C54" s="23">
        <f>SUM(C49:C53)</f>
        <v>8.1212121212121211</v>
      </c>
      <c r="D54" s="23">
        <f t="shared" ref="D54:I54" si="17">SUM(D49:D53)</f>
        <v>1.9514139778248412</v>
      </c>
      <c r="E54" s="23">
        <f t="shared" si="17"/>
        <v>1.9766749379652606</v>
      </c>
      <c r="F54" s="23">
        <f t="shared" si="17"/>
        <v>1.7835051546391751</v>
      </c>
      <c r="G54" s="23">
        <f t="shared" si="17"/>
        <v>0.95017301038062285</v>
      </c>
      <c r="H54" s="23">
        <f t="shared" si="17"/>
        <v>0.96841155234657039</v>
      </c>
      <c r="I54" s="23">
        <f t="shared" si="17"/>
        <v>1.6189561319244317</v>
      </c>
    </row>
    <row r="55" spans="1:9" ht="15.75" thickBot="1" x14ac:dyDescent="0.3">
      <c r="A55" s="67" t="s">
        <v>64</v>
      </c>
      <c r="B55" s="68"/>
      <c r="C55" s="72" t="s">
        <v>27</v>
      </c>
      <c r="D55" s="72"/>
      <c r="E55" s="72"/>
      <c r="F55" s="72" t="s">
        <v>28</v>
      </c>
      <c r="G55" s="72"/>
      <c r="H55" s="72"/>
      <c r="I55" s="73" t="s">
        <v>55</v>
      </c>
    </row>
    <row r="56" spans="1:9" x14ac:dyDescent="0.25">
      <c r="A56" s="77" t="s">
        <v>56</v>
      </c>
      <c r="B56" s="78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3"/>
    </row>
    <row r="57" spans="1:9" x14ac:dyDescent="0.25">
      <c r="A57" s="77" t="s">
        <v>76</v>
      </c>
      <c r="B57" s="78"/>
      <c r="C57" s="23">
        <f>(SUMIFS(OGİİ1,KAYNAK,A57,SÜRE,"Kısa",İL,$B$10,İLÇE,$B$11)/VLOOKUP($B$11,ABONE,3,FALSE))</f>
        <v>1.7272727272727273</v>
      </c>
      <c r="D57" s="23">
        <f>(SUMIFS(AGİİ1,KAYNAK,A57,SÜRE,"Kısa",İL,$B$10,İLÇE,$B$11)/VLOOKUP($B$11,ABONE,4,FALSE))</f>
        <v>0.69241310576803294</v>
      </c>
      <c r="E57" s="23">
        <f>((SUMIFS(OGİİ1,KAYNAK,A57,SÜRE,"Kısa",İL,$B$10,İLÇE,$B$11)+SUMIFS(AGİİ1,KAYNAK,A57,SÜRE,"Kısa",İL,$B$10,İLÇE,$B$11))/VLOOKUP($B$11,ABONE,5,FALSE))</f>
        <v>0.6966501240694789</v>
      </c>
      <c r="F57" s="23">
        <f>(SUMIFS(OGİD1,KAYNAK,A57,SÜRE,"Kısa",İL,$B$10,İLÇE,$B$11)/VLOOKUP($B$11,ABONE,6,FALSE))</f>
        <v>0.35051546391752575</v>
      </c>
      <c r="G57" s="23">
        <f>(SUMIFS(AGİD1,KAYNAK,A57,SÜRE,"Kısa",İL,$B$10,İLÇE,$B$11)/VLOOKUP($B$11,ABONE,7,FALSE))</f>
        <v>0.21014994232987314</v>
      </c>
      <c r="H57" s="23">
        <f>((SUMIFS(OGİD1,KAYNAK,A57,SÜRE,"Kısa",İL,$B$10,İLÇE,$B$11)+SUMIFS(AGİD1,KAYNAK,A57,SÜRE,"Kısa",İL,$B$10,İLÇE,$B$11))/VLOOKUP($B$11,ABONE,8,FALSE))</f>
        <v>0.21322202166064982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0.52513608709574122</v>
      </c>
    </row>
    <row r="58" spans="1:9" ht="15.75" thickBot="1" x14ac:dyDescent="0.3">
      <c r="A58" s="77" t="s">
        <v>72</v>
      </c>
      <c r="B58" s="78"/>
      <c r="C58" s="23">
        <f>(SUMIFS(OGİİ1,KAYNAK,A58,SÜRE,"Kısa",İL,$B$10,İLÇE,$B$11)/VLOOKUP($B$11,ABONE,3,FALSE))</f>
        <v>1.8787878787878789</v>
      </c>
      <c r="D58" s="23">
        <f>(SUMIFS(AGİİ1,KAYNAK,A58,SÜRE,"Kısa",İL,$B$10,İLÇE,$B$11)/VLOOKUP($B$11,ABONE,4,FALSE))</f>
        <v>0.79681076367260495</v>
      </c>
      <c r="E58" s="23">
        <f>((SUMIFS(OGİİ1,KAYNAK,A58,SÜRE,"Kısa",İL,$B$10,İLÇE,$B$11)+SUMIFS(AGİİ1,KAYNAK,A58,SÜRE,"Kısa",İL,$B$10,İLÇE,$B$11))/VLOOKUP($B$11,ABONE,5,FALSE))</f>
        <v>0.80124069478908189</v>
      </c>
      <c r="F58" s="23">
        <f>(SUMIFS(OGİD1,KAYNAK,A58,SÜRE,"Kısa",İL,$B$10,İLÇE,$B$11)/VLOOKUP($B$11,ABONE,6,FALSE))</f>
        <v>0.18556701030927836</v>
      </c>
      <c r="G58" s="23">
        <f>(SUMIFS(AGİD1,KAYNAK,A58,SÜRE,"Kısa",İL,$B$10,İLÇE,$B$11)/VLOOKUP($B$11,ABONE,7,FALSE))</f>
        <v>0.15086505190311419</v>
      </c>
      <c r="H58" s="23">
        <f>((SUMIFS(OGİD1,KAYNAK,A58,SÜRE,"Kısa",İL,$B$10,İLÇE,$B$11)+SUMIFS(AGİD1,KAYNAK,A58,SÜRE,"Kısa",İL,$B$10,İLÇE,$B$11))/VLOOKUP($B$11,ABONE,8,FALSE))</f>
        <v>0.15162454873646208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0.5707652897854627</v>
      </c>
    </row>
    <row r="59" spans="1:9" ht="15.75" thickBot="1" x14ac:dyDescent="0.3">
      <c r="A59" s="65" t="s">
        <v>60</v>
      </c>
      <c r="B59" s="66"/>
      <c r="C59" s="23">
        <f>SUM(C57:C58)</f>
        <v>3.6060606060606064</v>
      </c>
      <c r="D59" s="23">
        <f t="shared" ref="D59:I59" si="18">SUM(D57:D58)</f>
        <v>1.4892238694406379</v>
      </c>
      <c r="E59" s="23">
        <f t="shared" si="18"/>
        <v>1.4978908188585609</v>
      </c>
      <c r="F59" s="23">
        <f t="shared" si="18"/>
        <v>0.53608247422680411</v>
      </c>
      <c r="G59" s="23">
        <f t="shared" si="18"/>
        <v>0.36101499423298733</v>
      </c>
      <c r="H59" s="23">
        <f t="shared" si="18"/>
        <v>0.36484657039711188</v>
      </c>
      <c r="I59" s="23">
        <f t="shared" si="18"/>
        <v>1.095901376881204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1" t="s">
        <v>27</v>
      </c>
      <c r="D61" s="81"/>
      <c r="E61" s="81"/>
      <c r="F61" s="81" t="s">
        <v>28</v>
      </c>
      <c r="G61" s="81"/>
      <c r="H61" s="81"/>
      <c r="I61" s="82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3"/>
    </row>
    <row r="63" spans="1:9" x14ac:dyDescent="0.25">
      <c r="A63" s="28"/>
      <c r="B63" s="33" t="s">
        <v>65</v>
      </c>
      <c r="C63" s="34">
        <f>VLOOKUP($B$11,ABONE,3,FALSE)</f>
        <v>33</v>
      </c>
      <c r="D63" s="34">
        <f>VLOOKUP($B$11,ABONE,4,FALSE)</f>
        <v>8027</v>
      </c>
      <c r="E63" s="34">
        <f>VLOOKUP($B$11,ABONE,5,FALSE)</f>
        <v>8060</v>
      </c>
      <c r="F63" s="34">
        <f>VLOOKUP($B$11,ABONE,6,FALSE)</f>
        <v>97</v>
      </c>
      <c r="G63" s="34">
        <f>VLOOKUP($B$11,ABONE,7,FALSE)</f>
        <v>4335</v>
      </c>
      <c r="H63" s="34">
        <f>VLOOKUP($B$11,ABONE,8,FALSE)</f>
        <v>4432</v>
      </c>
      <c r="I63" s="34">
        <f>VLOOKUP($B$11,ABONE,9,FALSE)</f>
        <v>12492</v>
      </c>
    </row>
    <row r="64" spans="1:9" x14ac:dyDescent="0.25">
      <c r="A64" s="28"/>
      <c r="B64" s="79" t="s">
        <v>66</v>
      </c>
      <c r="C64" s="79"/>
      <c r="D64" s="79"/>
      <c r="E64" s="79"/>
      <c r="F64" s="79"/>
      <c r="G64" s="79"/>
      <c r="H64" s="79"/>
      <c r="I64" s="79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0" t="s">
        <v>70</v>
      </c>
      <c r="C69" s="80"/>
      <c r="D69" s="80"/>
      <c r="E69" s="80"/>
      <c r="F69" s="80"/>
      <c r="G69" s="80"/>
      <c r="H69" s="80"/>
      <c r="I69" s="80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5" t="s">
        <v>37</v>
      </c>
      <c r="B1" s="56"/>
      <c r="C1" s="56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7" t="s">
        <v>39</v>
      </c>
      <c r="C2" s="57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58" t="s">
        <v>41</v>
      </c>
      <c r="C3" s="58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7">
        <v>4</v>
      </c>
      <c r="C4" s="57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59"/>
      <c r="C5" s="60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59"/>
      <c r="C6" s="60"/>
      <c r="D6" s="8"/>
      <c r="E6" s="10" t="s">
        <v>45</v>
      </c>
      <c r="F6" s="61" t="s">
        <v>46</v>
      </c>
      <c r="G6" s="61"/>
      <c r="H6" s="61"/>
      <c r="I6" s="61"/>
    </row>
    <row r="7" spans="1:9" x14ac:dyDescent="0.25">
      <c r="A7" s="11" t="s">
        <v>47</v>
      </c>
      <c r="B7" s="62"/>
      <c r="C7" s="63"/>
      <c r="D7" s="8"/>
      <c r="E7" s="10" t="s">
        <v>48</v>
      </c>
      <c r="F7" s="61" t="s">
        <v>49</v>
      </c>
      <c r="G7" s="61"/>
      <c r="H7" s="61"/>
      <c r="I7" s="61"/>
    </row>
    <row r="8" spans="1:9" x14ac:dyDescent="0.25">
      <c r="A8" s="7" t="s">
        <v>50</v>
      </c>
      <c r="B8" s="54"/>
      <c r="C8" s="54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4"/>
      <c r="C9" s="64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4" t="s">
        <v>78</v>
      </c>
      <c r="C10" s="54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4" t="s">
        <v>98</v>
      </c>
      <c r="C11" s="54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7" t="s">
        <v>54</v>
      </c>
      <c r="B13" s="68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349.41374368421054</v>
      </c>
      <c r="D17" s="23">
        <f t="shared" si="1"/>
        <v>120.97647903008122</v>
      </c>
      <c r="E17" s="23">
        <f t="shared" si="2"/>
        <v>121.59358443696678</v>
      </c>
      <c r="F17" s="23">
        <f t="shared" si="3"/>
        <v>336.65544608169455</v>
      </c>
      <c r="G17" s="23">
        <f t="shared" si="4"/>
        <v>34.891893661010343</v>
      </c>
      <c r="H17" s="23">
        <f t="shared" si="5"/>
        <v>47.325861255454441</v>
      </c>
      <c r="I17" s="23">
        <f t="shared" si="6"/>
        <v>101.13750780364683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4.7345026315789474</v>
      </c>
      <c r="D21" s="23">
        <f t="shared" si="1"/>
        <v>12.173043689587983</v>
      </c>
      <c r="E21" s="23">
        <f t="shared" si="2"/>
        <v>12.152949052606631</v>
      </c>
      <c r="F21" s="23">
        <f t="shared" si="3"/>
        <v>2.6193393040847197</v>
      </c>
      <c r="G21" s="23">
        <f t="shared" si="4"/>
        <v>1.5977017125024375</v>
      </c>
      <c r="H21" s="23">
        <f t="shared" si="5"/>
        <v>1.6397976137638692</v>
      </c>
      <c r="I21" s="23">
        <f t="shared" si="6"/>
        <v>9.2572384763572639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5" t="s">
        <v>60</v>
      </c>
      <c r="B25" s="66"/>
      <c r="C25" s="23">
        <f t="shared" ref="C25:I25" si="7">SUM(C15:C24)</f>
        <v>354.14824631578949</v>
      </c>
      <c r="D25" s="23">
        <f t="shared" si="7"/>
        <v>133.14952271966919</v>
      </c>
      <c r="E25" s="23">
        <f t="shared" si="7"/>
        <v>133.74653348957341</v>
      </c>
      <c r="F25" s="23">
        <f t="shared" si="7"/>
        <v>339.2747853857793</v>
      </c>
      <c r="G25" s="23">
        <f t="shared" si="7"/>
        <v>36.489595373512778</v>
      </c>
      <c r="H25" s="23">
        <f t="shared" si="7"/>
        <v>48.965658869218309</v>
      </c>
      <c r="I25" s="23">
        <f t="shared" si="7"/>
        <v>110.39474628000409</v>
      </c>
    </row>
    <row r="26" spans="1:9" ht="15.75" thickBot="1" x14ac:dyDescent="0.3">
      <c r="A26" s="67" t="s">
        <v>61</v>
      </c>
      <c r="B26" s="68"/>
      <c r="C26" s="72" t="s">
        <v>27</v>
      </c>
      <c r="D26" s="72"/>
      <c r="E26" s="72"/>
      <c r="F26" s="72" t="s">
        <v>28</v>
      </c>
      <c r="G26" s="72"/>
      <c r="H26" s="72"/>
      <c r="I26" s="73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3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548.32967842105268</v>
      </c>
      <c r="D29" s="23">
        <f>(SUMIFS(AGİİ2,KAYNAK,A29,SEBEP,B29,SÜRE,"Uzun",BİLDİRİM,"Bildirimli",İL,$B$10,İLÇE,$B$11)/VLOOKUP($B$11,ABONE,4,FALSE))*60</f>
        <v>179.6066589497695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180.60273535308056</v>
      </c>
      <c r="F29" s="23">
        <f>(SUMIFS(OGİD2,KAYNAK,A29,SEBEP,B29,SÜRE,"Uzun",BİLDİRİM,"Bildirimli",İL,$B$10,İLÇE,$B$11)/VLOOKUP($B$11,ABONE,6,FALSE))*60</f>
        <v>79.150479122541597</v>
      </c>
      <c r="G29" s="23">
        <f>(SUMIFS(AGİD2,KAYNAK,A29,SEBEP,B29,SÜRE,"Uzun",BİLDİRİM,"Bildirimli",İL,$B$10,İLÇE,$B$11)/VLOOKUP($B$11,ABONE,7,FALSE))*60</f>
        <v>1.8343107314218841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5.0200723139259438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132.24077868136396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2.747806842105263</v>
      </c>
      <c r="D31" s="23">
        <f>(SUMIFS(AGİİ2,KAYNAK,A31,SEBEP,B31,SÜRE,"Uzun",BİLDİRİM,"Bildirimli",İL,$B$10,İLÇE,$B$11)/VLOOKUP($B$11,ABONE,4,FALSE))*60</f>
        <v>1.7864266017202872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1.7890236952606637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1.2962604295868962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5" t="s">
        <v>60</v>
      </c>
      <c r="B33" s="66"/>
      <c r="C33" s="23">
        <f>SUM(C28:C32)</f>
        <v>551.077485263158</v>
      </c>
      <c r="D33" s="23">
        <f t="shared" ref="D33:I33" si="8">SUM(D28:D32)</f>
        <v>181.39308555148978</v>
      </c>
      <c r="E33" s="23">
        <f t="shared" si="8"/>
        <v>182.39175904834121</v>
      </c>
      <c r="F33" s="23">
        <f t="shared" si="8"/>
        <v>79.150479122541597</v>
      </c>
      <c r="G33" s="23">
        <f t="shared" si="8"/>
        <v>1.8343107314218841</v>
      </c>
      <c r="H33" s="23">
        <f t="shared" si="8"/>
        <v>5.0200723139259438</v>
      </c>
      <c r="I33" s="23">
        <f t="shared" si="8"/>
        <v>133.53703911095087</v>
      </c>
    </row>
    <row r="34" spans="1:9" ht="15.75" thickBot="1" x14ac:dyDescent="0.3">
      <c r="A34" s="67" t="s">
        <v>62</v>
      </c>
      <c r="B34" s="68"/>
      <c r="C34" s="74" t="s">
        <v>27</v>
      </c>
      <c r="D34" s="75"/>
      <c r="E34" s="76"/>
      <c r="F34" s="72" t="s">
        <v>28</v>
      </c>
      <c r="G34" s="72"/>
      <c r="H34" s="72"/>
      <c r="I34" s="73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3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8.2631578947368425</v>
      </c>
      <c r="D38" s="23">
        <f t="shared" si="10"/>
        <v>3.6654944637171507</v>
      </c>
      <c r="E38" s="23">
        <f t="shared" si="11"/>
        <v>3.677914691943128</v>
      </c>
      <c r="F38" s="23">
        <f t="shared" si="12"/>
        <v>8.3403933434190627</v>
      </c>
      <c r="G38" s="23">
        <f t="shared" si="13"/>
        <v>0.82543397698459142</v>
      </c>
      <c r="H38" s="23">
        <f t="shared" si="14"/>
        <v>1.1350829073681585</v>
      </c>
      <c r="I38" s="23">
        <f t="shared" si="15"/>
        <v>2.9775248102743723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4.3859649122807015E-2</v>
      </c>
      <c r="D42" s="23">
        <f t="shared" si="10"/>
        <v>0.13317967970346434</v>
      </c>
      <c r="E42" s="23">
        <f t="shared" si="11"/>
        <v>0.13293838862559243</v>
      </c>
      <c r="F42" s="23">
        <f t="shared" si="12"/>
        <v>3.7821482602118005E-2</v>
      </c>
      <c r="G42" s="23">
        <f t="shared" si="13"/>
        <v>2.4640790585787661E-2</v>
      </c>
      <c r="H42" s="23">
        <f t="shared" si="14"/>
        <v>2.5183892282757761E-2</v>
      </c>
      <c r="I42" s="23">
        <f t="shared" si="15"/>
        <v>0.10325881666151575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5" t="s">
        <v>60</v>
      </c>
      <c r="B46" s="66"/>
      <c r="C46" s="23">
        <f>SUM(C36:C45)</f>
        <v>8.307017543859649</v>
      </c>
      <c r="D46" s="23">
        <f t="shared" ref="D46:I46" si="16">SUM(D36:D45)</f>
        <v>3.798674143420615</v>
      </c>
      <c r="E46" s="23">
        <f t="shared" si="16"/>
        <v>3.8108530805687204</v>
      </c>
      <c r="F46" s="23">
        <f t="shared" si="16"/>
        <v>8.3782148260211802</v>
      </c>
      <c r="G46" s="23">
        <f t="shared" si="16"/>
        <v>0.85007476757037903</v>
      </c>
      <c r="H46" s="23">
        <f t="shared" si="16"/>
        <v>1.1602667996509164</v>
      </c>
      <c r="I46" s="23">
        <f t="shared" si="16"/>
        <v>3.0807836269358879</v>
      </c>
    </row>
    <row r="47" spans="1:9" ht="15.75" thickBot="1" x14ac:dyDescent="0.3">
      <c r="A47" s="67" t="s">
        <v>63</v>
      </c>
      <c r="B47" s="68"/>
      <c r="C47" s="72" t="s">
        <v>27</v>
      </c>
      <c r="D47" s="72"/>
      <c r="E47" s="72"/>
      <c r="F47" s="72" t="s">
        <v>28</v>
      </c>
      <c r="G47" s="72"/>
      <c r="H47" s="72"/>
      <c r="I47" s="73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3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2.7456140350877192</v>
      </c>
      <c r="D50" s="23">
        <f>(SUMIFS(AGİİ1,KAYNAK,A50,SEBEP,B50,SÜRE,"Uzun",BİLDİRİM,"Bildirimli",İL,$B$10,İLÇE,$B$11)/VLOOKUP($B$11,ABONE,4,FALSE))</f>
        <v>0.87938982084303574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0.88443127962085311</v>
      </c>
      <c r="F50" s="23">
        <f>(SUMIFS(OGİD1,KAYNAK,A50,SEBEP,B50,SÜRE,"Uzun",BİLDİRİM,"Bildirimli",İL,$B$10,İLÇE,$B$11)/VLOOKUP($B$11,ABONE,6,FALSE))</f>
        <v>0.24508320726172467</v>
      </c>
      <c r="G50" s="23">
        <f>(SUMIFS(AGİD1,KAYNAK,A50,SEBEP,B50,SÜRE,"Uzun",BİLDİRİM,"Bildirimli",İL,$B$10,İLÇE,$B$11)/VLOOKUP($B$11,ABONE,7,FALSE))</f>
        <v>5.396268123008907E-3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1.5272409923949633E-2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0.6450327942034958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8.771929824561403E-3</v>
      </c>
      <c r="D52" s="23">
        <f>(SUMIFS(AGİİ1,KAYNAK,A52,SEBEP,B52,SÜRE,"Uzun",BİLDİRİM,"Bildirimli",İL,$B$10,İLÇE,$B$11)/VLOOKUP($B$11,ABONE,4,FALSE))</f>
        <v>5.6788480729933945E-3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5.6872037914691941E-3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4.1207376120325542E-3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5" t="s">
        <v>60</v>
      </c>
      <c r="B54" s="66"/>
      <c r="C54" s="23">
        <f>SUM(C49:C53)</f>
        <v>2.7543859649122804</v>
      </c>
      <c r="D54" s="23">
        <f t="shared" ref="D54:I54" si="17">SUM(D49:D53)</f>
        <v>0.88506866891602909</v>
      </c>
      <c r="E54" s="23">
        <f t="shared" si="17"/>
        <v>0.89011848341232225</v>
      </c>
      <c r="F54" s="23">
        <f t="shared" si="17"/>
        <v>0.24508320726172467</v>
      </c>
      <c r="G54" s="23">
        <f t="shared" si="17"/>
        <v>5.396268123008907E-3</v>
      </c>
      <c r="H54" s="23">
        <f t="shared" si="17"/>
        <v>1.5272409923949633E-2</v>
      </c>
      <c r="I54" s="23">
        <f t="shared" si="17"/>
        <v>0.64915353181552837</v>
      </c>
    </row>
    <row r="55" spans="1:9" ht="15.75" thickBot="1" x14ac:dyDescent="0.3">
      <c r="A55" s="67" t="s">
        <v>64</v>
      </c>
      <c r="B55" s="68"/>
      <c r="C55" s="72" t="s">
        <v>27</v>
      </c>
      <c r="D55" s="72"/>
      <c r="E55" s="72"/>
      <c r="F55" s="72" t="s">
        <v>28</v>
      </c>
      <c r="G55" s="72"/>
      <c r="H55" s="72"/>
      <c r="I55" s="73" t="s">
        <v>55</v>
      </c>
    </row>
    <row r="56" spans="1:9" x14ac:dyDescent="0.25">
      <c r="A56" s="77" t="s">
        <v>56</v>
      </c>
      <c r="B56" s="78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3"/>
    </row>
    <row r="57" spans="1:9" x14ac:dyDescent="0.25">
      <c r="A57" s="77" t="s">
        <v>76</v>
      </c>
      <c r="B57" s="78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7" t="s">
        <v>72</v>
      </c>
      <c r="B58" s="78"/>
      <c r="C58" s="23">
        <f>(SUMIFS(OGİİ1,KAYNAK,A58,SÜRE,"Kısa",İL,$B$10,İLÇE,$B$11)/VLOOKUP($B$11,ABONE,3,FALSE))</f>
        <v>0.35964912280701755</v>
      </c>
      <c r="D58" s="23">
        <f>(SUMIFS(AGİİ1,KAYNAK,A58,SÜRE,"Kısa",İL,$B$10,İLÇE,$B$11)/VLOOKUP($B$11,ABONE,4,FALSE))</f>
        <v>8.3424416670626805E-2</v>
      </c>
      <c r="E58" s="23">
        <f>((SUMIFS(OGİİ1,KAYNAK,A58,SÜRE,"Kısa",İL,$B$10,İLÇE,$B$11)+SUMIFS(AGİİ1,KAYNAK,A58,SÜRE,"Kısa",İL,$B$10,İLÇE,$B$11))/VLOOKUP($B$11,ABONE,5,FALSE))</f>
        <v>8.4170616113744073E-2</v>
      </c>
      <c r="F58" s="23">
        <f>(SUMIFS(OGİD1,KAYNAK,A58,SÜRE,"Kısa",İL,$B$10,İLÇE,$B$11)/VLOOKUP($B$11,ABONE,6,FALSE))</f>
        <v>0.48260211800302572</v>
      </c>
      <c r="G58" s="23">
        <f>(SUMIFS(AGİD1,KAYNAK,A58,SÜRE,"Kısa",İL,$B$10,İLÇE,$B$11)/VLOOKUP($B$11,ABONE,7,FALSE))</f>
        <v>2.3275469735387817E-2</v>
      </c>
      <c r="H58" s="23">
        <f>((SUMIFS(OGİD1,KAYNAK,A58,SÜRE,"Kısa",İL,$B$10,İLÇE,$B$11)+SUMIFS(AGİD1,KAYNAK,A58,SÜRE,"Kısa",İL,$B$10,İLÇE,$B$11))/VLOOKUP($B$11,ABONE,8,FALSE))</f>
        <v>4.2201720483730207E-2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7.2610830672023632E-2</v>
      </c>
    </row>
    <row r="59" spans="1:9" ht="15.75" thickBot="1" x14ac:dyDescent="0.3">
      <c r="A59" s="65" t="s">
        <v>60</v>
      </c>
      <c r="B59" s="66"/>
      <c r="C59" s="23">
        <f>SUM(C57:C58)</f>
        <v>0.35964912280701755</v>
      </c>
      <c r="D59" s="23">
        <f t="shared" ref="D59:I59" si="18">SUM(D57:D58)</f>
        <v>8.3424416670626805E-2</v>
      </c>
      <c r="E59" s="23">
        <f t="shared" si="18"/>
        <v>8.4170616113744073E-2</v>
      </c>
      <c r="F59" s="23">
        <f t="shared" si="18"/>
        <v>0.48260211800302572</v>
      </c>
      <c r="G59" s="23">
        <f t="shared" si="18"/>
        <v>2.3275469735387817E-2</v>
      </c>
      <c r="H59" s="23">
        <f t="shared" si="18"/>
        <v>4.2201720483730207E-2</v>
      </c>
      <c r="I59" s="23">
        <f t="shared" si="18"/>
        <v>7.2610830672023632E-2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1" t="s">
        <v>27</v>
      </c>
      <c r="D61" s="81"/>
      <c r="E61" s="81"/>
      <c r="F61" s="81" t="s">
        <v>28</v>
      </c>
      <c r="G61" s="81"/>
      <c r="H61" s="81"/>
      <c r="I61" s="82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3"/>
    </row>
    <row r="63" spans="1:9" x14ac:dyDescent="0.25">
      <c r="A63" s="28"/>
      <c r="B63" s="33" t="s">
        <v>65</v>
      </c>
      <c r="C63" s="34">
        <f>VLOOKUP($B$11,ABONE,3,FALSE)</f>
        <v>114</v>
      </c>
      <c r="D63" s="34">
        <f>VLOOKUP($B$11,ABONE,4,FALSE)</f>
        <v>42086</v>
      </c>
      <c r="E63" s="34">
        <f>VLOOKUP($B$11,ABONE,5,FALSE)</f>
        <v>42200</v>
      </c>
      <c r="F63" s="34">
        <f>VLOOKUP($B$11,ABONE,6,FALSE)</f>
        <v>661</v>
      </c>
      <c r="G63" s="34">
        <f>VLOOKUP($B$11,ABONE,7,FALSE)</f>
        <v>15381</v>
      </c>
      <c r="H63" s="34">
        <f>VLOOKUP($B$11,ABONE,8,FALSE)</f>
        <v>16042</v>
      </c>
      <c r="I63" s="34">
        <f>VLOOKUP($B$11,ABONE,9,FALSE)</f>
        <v>58242</v>
      </c>
    </row>
    <row r="64" spans="1:9" x14ac:dyDescent="0.25">
      <c r="A64" s="28"/>
      <c r="B64" s="79" t="s">
        <v>66</v>
      </c>
      <c r="C64" s="79"/>
      <c r="D64" s="79"/>
      <c r="E64" s="79"/>
      <c r="F64" s="79"/>
      <c r="G64" s="79"/>
      <c r="H64" s="79"/>
      <c r="I64" s="79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0" t="s">
        <v>70</v>
      </c>
      <c r="C69" s="80"/>
      <c r="D69" s="80"/>
      <c r="E69" s="80"/>
      <c r="F69" s="80"/>
      <c r="G69" s="80"/>
      <c r="H69" s="80"/>
      <c r="I69" s="80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5" t="s">
        <v>37</v>
      </c>
      <c r="B1" s="56"/>
      <c r="C1" s="56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7" t="s">
        <v>39</v>
      </c>
      <c r="C2" s="57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58" t="s">
        <v>41</v>
      </c>
      <c r="C3" s="58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7">
        <v>4</v>
      </c>
      <c r="C4" s="57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59"/>
      <c r="C5" s="60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59"/>
      <c r="C6" s="60"/>
      <c r="D6" s="8"/>
      <c r="E6" s="10" t="s">
        <v>45</v>
      </c>
      <c r="F6" s="61" t="s">
        <v>46</v>
      </c>
      <c r="G6" s="61"/>
      <c r="H6" s="61"/>
      <c r="I6" s="61"/>
    </row>
    <row r="7" spans="1:9" x14ac:dyDescent="0.25">
      <c r="A7" s="11" t="s">
        <v>47</v>
      </c>
      <c r="B7" s="62"/>
      <c r="C7" s="63"/>
      <c r="D7" s="8"/>
      <c r="E7" s="10" t="s">
        <v>48</v>
      </c>
      <c r="F7" s="61" t="s">
        <v>49</v>
      </c>
      <c r="G7" s="61"/>
      <c r="H7" s="61"/>
      <c r="I7" s="61"/>
    </row>
    <row r="8" spans="1:9" x14ac:dyDescent="0.25">
      <c r="A8" s="7" t="s">
        <v>50</v>
      </c>
      <c r="B8" s="54"/>
      <c r="C8" s="54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4"/>
      <c r="C9" s="64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4" t="s">
        <v>78</v>
      </c>
      <c r="C10" s="54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4" t="s">
        <v>99</v>
      </c>
      <c r="C11" s="54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7" t="s">
        <v>54</v>
      </c>
      <c r="B13" s="68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180.75500200000002</v>
      </c>
      <c r="D17" s="23">
        <f t="shared" si="1"/>
        <v>34.011911648037199</v>
      </c>
      <c r="E17" s="23">
        <f t="shared" si="2"/>
        <v>34.208477673691732</v>
      </c>
      <c r="F17" s="23">
        <f t="shared" si="3"/>
        <v>87.27315082066869</v>
      </c>
      <c r="G17" s="23">
        <f t="shared" si="4"/>
        <v>77.327010603174628</v>
      </c>
      <c r="H17" s="23">
        <f t="shared" si="5"/>
        <v>78.801674925642189</v>
      </c>
      <c r="I17" s="23">
        <f t="shared" si="6"/>
        <v>38.228477864716638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2.9955560000000001</v>
      </c>
      <c r="D21" s="23">
        <f t="shared" si="1"/>
        <v>4.6569644478225856</v>
      </c>
      <c r="E21" s="23">
        <f t="shared" si="2"/>
        <v>4.6547389498124643</v>
      </c>
      <c r="F21" s="23">
        <f t="shared" si="3"/>
        <v>0.47654516717325224</v>
      </c>
      <c r="G21" s="23">
        <f t="shared" si="4"/>
        <v>9.7284215555555544</v>
      </c>
      <c r="H21" s="23">
        <f t="shared" si="5"/>
        <v>8.3566922487607016</v>
      </c>
      <c r="I21" s="23">
        <f t="shared" si="6"/>
        <v>4.9884636855575843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3.0845055012071896</v>
      </c>
      <c r="E22" s="23">
        <f t="shared" si="2"/>
        <v>3.0803737292373641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2.8026833248019503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1.0585262451935975E-2</v>
      </c>
      <c r="E24" s="23">
        <f t="shared" si="2"/>
        <v>1.0571083229148062E-2</v>
      </c>
      <c r="F24" s="23">
        <f t="shared" si="3"/>
        <v>0</v>
      </c>
      <c r="G24" s="23">
        <f t="shared" si="4"/>
        <v>0.30063492063492064</v>
      </c>
      <c r="H24" s="23">
        <f t="shared" si="5"/>
        <v>0.25606128886885987</v>
      </c>
      <c r="I24" s="23">
        <f t="shared" si="6"/>
        <v>3.2701603900060945E-2</v>
      </c>
    </row>
    <row r="25" spans="1:9" ht="15.75" thickBot="1" x14ac:dyDescent="0.3">
      <c r="A25" s="65" t="s">
        <v>60</v>
      </c>
      <c r="B25" s="66"/>
      <c r="C25" s="23">
        <f t="shared" ref="C25:I25" si="7">SUM(C15:C24)</f>
        <v>183.75055800000001</v>
      </c>
      <c r="D25" s="23">
        <f t="shared" si="7"/>
        <v>41.763966859518909</v>
      </c>
      <c r="E25" s="23">
        <f t="shared" si="7"/>
        <v>41.954161435970704</v>
      </c>
      <c r="F25" s="23">
        <f t="shared" si="7"/>
        <v>87.749695987841946</v>
      </c>
      <c r="G25" s="23">
        <f t="shared" si="7"/>
        <v>87.356067079365104</v>
      </c>
      <c r="H25" s="23">
        <f t="shared" si="7"/>
        <v>87.414428463271747</v>
      </c>
      <c r="I25" s="23">
        <f t="shared" si="7"/>
        <v>46.052326478976227</v>
      </c>
    </row>
    <row r="26" spans="1:9" ht="15.75" thickBot="1" x14ac:dyDescent="0.3">
      <c r="A26" s="67" t="s">
        <v>61</v>
      </c>
      <c r="B26" s="68"/>
      <c r="C26" s="72" t="s">
        <v>27</v>
      </c>
      <c r="D26" s="72"/>
      <c r="E26" s="72"/>
      <c r="F26" s="72" t="s">
        <v>28</v>
      </c>
      <c r="G26" s="72"/>
      <c r="H26" s="72"/>
      <c r="I26" s="73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3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792.08850800000005</v>
      </c>
      <c r="D29" s="23">
        <f>(SUMIFS(AGİİ2,KAYNAK,A29,SEBEP,B29,SÜRE,"Uzun",BİLDİRİM,"Bildirimli",İL,$B$10,İLÇE,$B$11)/VLOOKUP($B$11,ABONE,4,FALSE))*60</f>
        <v>142.88496188053296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143.75458620557242</v>
      </c>
      <c r="F29" s="23">
        <f>(SUMIFS(OGİD2,KAYNAK,A29,SEBEP,B29,SÜRE,"Uzun",BİLDİRİM,"Bildirimli",İL,$B$10,İLÇE,$B$11)/VLOOKUP($B$11,ABONE,6,FALSE))*60</f>
        <v>71.006682857142863</v>
      </c>
      <c r="G29" s="23">
        <f>(SUMIFS(AGİD2,KAYNAK,A29,SEBEP,B29,SÜRE,"Uzun",BİLDİRİM,"Bildirimli",İL,$B$10,İLÇE,$B$11)/VLOOKUP($B$11,ABONE,7,FALSE))*60</f>
        <v>57.394159809523813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59.412420324470489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136.15128471907374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14.317778000000001</v>
      </c>
      <c r="D31" s="23">
        <f>(SUMIFS(AGİİ2,KAYNAK,A31,SEBEP,B31,SÜRE,"Uzun",BİLDİRİM,"Bildirimli",İL,$B$10,İLÇE,$B$11)/VLOOKUP($B$11,ABONE,4,FALSE))*60</f>
        <v>5.3049390887954937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5.3170120110734054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1.7304164761904761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1.4738563046417303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4.9705581206581355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5" t="s">
        <v>60</v>
      </c>
      <c r="B33" s="66"/>
      <c r="C33" s="23">
        <f>SUM(C28:C32)</f>
        <v>806.40628600000002</v>
      </c>
      <c r="D33" s="23">
        <f t="shared" ref="D33:I33" si="8">SUM(D28:D32)</f>
        <v>148.18990096932845</v>
      </c>
      <c r="E33" s="23">
        <f t="shared" si="8"/>
        <v>149.07159821664584</v>
      </c>
      <c r="F33" s="23">
        <f t="shared" si="8"/>
        <v>71.006682857142863</v>
      </c>
      <c r="G33" s="23">
        <f t="shared" si="8"/>
        <v>59.124576285714291</v>
      </c>
      <c r="H33" s="23">
        <f t="shared" si="8"/>
        <v>60.886276629112217</v>
      </c>
      <c r="I33" s="23">
        <f t="shared" si="8"/>
        <v>141.12184283973187</v>
      </c>
    </row>
    <row r="34" spans="1:9" ht="15.75" thickBot="1" x14ac:dyDescent="0.3">
      <c r="A34" s="67" t="s">
        <v>62</v>
      </c>
      <c r="B34" s="68"/>
      <c r="C34" s="74" t="s">
        <v>27</v>
      </c>
      <c r="D34" s="75"/>
      <c r="E34" s="76"/>
      <c r="F34" s="72" t="s">
        <v>28</v>
      </c>
      <c r="G34" s="72"/>
      <c r="H34" s="72"/>
      <c r="I34" s="73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3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5.0333333333333332</v>
      </c>
      <c r="D38" s="23">
        <f t="shared" si="10"/>
        <v>1.0056335509255119</v>
      </c>
      <c r="E38" s="23">
        <f t="shared" si="11"/>
        <v>1.0110287551348456</v>
      </c>
      <c r="F38" s="23">
        <f t="shared" si="12"/>
        <v>1.1610942249240122</v>
      </c>
      <c r="G38" s="23">
        <f t="shared" si="13"/>
        <v>1.5978835978835979</v>
      </c>
      <c r="H38" s="23">
        <f t="shared" si="14"/>
        <v>1.5331230283911672</v>
      </c>
      <c r="I38" s="23">
        <f t="shared" si="15"/>
        <v>1.0580946577290271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6.6666666666666666E-2</v>
      </c>
      <c r="D42" s="23">
        <f t="shared" si="10"/>
        <v>7.842260574085666E-2</v>
      </c>
      <c r="E42" s="23">
        <f t="shared" si="11"/>
        <v>7.8406858367565641E-2</v>
      </c>
      <c r="F42" s="23">
        <f t="shared" si="12"/>
        <v>3.0395136778115501E-3</v>
      </c>
      <c r="G42" s="23">
        <f t="shared" si="13"/>
        <v>6.7195767195767198E-2</v>
      </c>
      <c r="H42" s="23">
        <f t="shared" si="14"/>
        <v>5.7683641279855792E-2</v>
      </c>
      <c r="I42" s="23">
        <f t="shared" si="15"/>
        <v>7.65386959171237E-2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6.6171868013949744E-3</v>
      </c>
      <c r="E43" s="23">
        <f t="shared" si="11"/>
        <v>6.608322914806215E-3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6.0125939467804181E-3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2.2355360815523562E-4</v>
      </c>
      <c r="E45" s="23">
        <f t="shared" si="11"/>
        <v>2.23254152527237E-4</v>
      </c>
      <c r="F45" s="23">
        <f t="shared" si="12"/>
        <v>0</v>
      </c>
      <c r="G45" s="23">
        <f t="shared" si="13"/>
        <v>6.3492063492063492E-3</v>
      </c>
      <c r="H45" s="23">
        <f t="shared" si="14"/>
        <v>5.4078413699864807E-3</v>
      </c>
      <c r="I45" s="23">
        <f t="shared" si="15"/>
        <v>6.9063579118423726E-4</v>
      </c>
    </row>
    <row r="46" spans="1:9" ht="15.75" thickBot="1" x14ac:dyDescent="0.3">
      <c r="A46" s="65" t="s">
        <v>60</v>
      </c>
      <c r="B46" s="66"/>
      <c r="C46" s="23">
        <f>SUM(C36:C45)</f>
        <v>5.0999999999999996</v>
      </c>
      <c r="D46" s="23">
        <f t="shared" ref="D46:I46" si="16">SUM(D36:D45)</f>
        <v>1.0908968970759185</v>
      </c>
      <c r="E46" s="23">
        <f t="shared" si="16"/>
        <v>1.0962671905697448</v>
      </c>
      <c r="F46" s="23">
        <f t="shared" si="16"/>
        <v>1.1641337386018238</v>
      </c>
      <c r="G46" s="23">
        <f t="shared" si="16"/>
        <v>1.6714285714285715</v>
      </c>
      <c r="H46" s="23">
        <f t="shared" si="16"/>
        <v>1.5962145110410095</v>
      </c>
      <c r="I46" s="23">
        <f t="shared" si="16"/>
        <v>1.1413365833841154</v>
      </c>
    </row>
    <row r="47" spans="1:9" ht="15.75" thickBot="1" x14ac:dyDescent="0.3">
      <c r="A47" s="67" t="s">
        <v>63</v>
      </c>
      <c r="B47" s="68"/>
      <c r="C47" s="72" t="s">
        <v>27</v>
      </c>
      <c r="D47" s="72"/>
      <c r="E47" s="72"/>
      <c r="F47" s="72" t="s">
        <v>28</v>
      </c>
      <c r="G47" s="72"/>
      <c r="H47" s="72"/>
      <c r="I47" s="73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3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5</v>
      </c>
      <c r="D50" s="23">
        <f>(SUMIFS(AGİİ1,KAYNAK,A50,SEBEP,B50,SÜRE,"Uzun",BİLDİRİM,"Bildirimli",İL,$B$10,İLÇE,$B$11)/VLOOKUP($B$11,ABONE,4,FALSE))</f>
        <v>0.90293302333899672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0.9084211466333274</v>
      </c>
      <c r="F50" s="23">
        <f>(SUMIFS(OGİD1,KAYNAK,A50,SEBEP,B50,SÜRE,"Uzun",BİLDİRİM,"Bildirimli",İL,$B$10,İLÇE,$B$11)/VLOOKUP($B$11,ABONE,6,FALSE))</f>
        <v>0.48024316109422494</v>
      </c>
      <c r="G50" s="23">
        <f>(SUMIFS(AGİD1,KAYNAK,A50,SEBEP,B50,SÜRE,"Uzun",BİLDİRİM,"Bildirimli",İL,$B$10,İLÇE,$B$11)/VLOOKUP($B$11,ABONE,7,FALSE))</f>
        <v>0.35343915343915344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0.37223974763406942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0.86008531383302866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6.6666666666666666E-2</v>
      </c>
      <c r="D52" s="23">
        <f>(SUMIFS(AGİİ1,KAYNAK,A52,SEBEP,B52,SÜRE,"Uzun",BİLDİRİM,"Bildirimli",İL,$B$10,İLÇE,$B$11)/VLOOKUP($B$11,ABONE,4,FALSE))</f>
        <v>2.1818832155950998E-2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2.1878906947669228E-2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6.8783068783068784E-3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5.8584948174853534E-3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2.0434694292098314E-2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5" t="s">
        <v>60</v>
      </c>
      <c r="B54" s="66"/>
      <c r="C54" s="23">
        <f>SUM(C49:C53)</f>
        <v>5.0666666666666664</v>
      </c>
      <c r="D54" s="23">
        <f t="shared" ref="D54:I54" si="17">SUM(D49:D53)</f>
        <v>0.92475185549494776</v>
      </c>
      <c r="E54" s="23">
        <f t="shared" si="17"/>
        <v>0.93030005358099666</v>
      </c>
      <c r="F54" s="23">
        <f t="shared" si="17"/>
        <v>0.48024316109422494</v>
      </c>
      <c r="G54" s="23">
        <f t="shared" si="17"/>
        <v>0.36031746031746031</v>
      </c>
      <c r="H54" s="23">
        <f t="shared" si="17"/>
        <v>0.37809824245155477</v>
      </c>
      <c r="I54" s="23">
        <f t="shared" si="17"/>
        <v>0.88052000812512699</v>
      </c>
    </row>
    <row r="55" spans="1:9" ht="15.75" thickBot="1" x14ac:dyDescent="0.3">
      <c r="A55" s="67" t="s">
        <v>64</v>
      </c>
      <c r="B55" s="68"/>
      <c r="C55" s="72" t="s">
        <v>27</v>
      </c>
      <c r="D55" s="72"/>
      <c r="E55" s="72"/>
      <c r="F55" s="72" t="s">
        <v>28</v>
      </c>
      <c r="G55" s="72"/>
      <c r="H55" s="72"/>
      <c r="I55" s="73" t="s">
        <v>55</v>
      </c>
    </row>
    <row r="56" spans="1:9" x14ac:dyDescent="0.25">
      <c r="A56" s="77" t="s">
        <v>56</v>
      </c>
      <c r="B56" s="78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3"/>
    </row>
    <row r="57" spans="1:9" x14ac:dyDescent="0.25">
      <c r="A57" s="77" t="s">
        <v>76</v>
      </c>
      <c r="B57" s="78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7" t="s">
        <v>72</v>
      </c>
      <c r="B58" s="78"/>
      <c r="C58" s="23">
        <f>(SUMIFS(OGİİ1,KAYNAK,A58,SÜRE,"Kısa",İL,$B$10,İLÇE,$B$11)/VLOOKUP($B$11,ABONE,3,FALSE))</f>
        <v>2.2999999999999998</v>
      </c>
      <c r="D58" s="23">
        <f>(SUMIFS(AGİİ1,KAYNAK,A58,SÜRE,"Kısa",İL,$B$10,İLÇE,$B$11)/VLOOKUP($B$11,ABONE,4,FALSE))</f>
        <v>0.47813645712241798</v>
      </c>
      <c r="E58" s="23">
        <f>((SUMIFS(OGİİ1,KAYNAK,A58,SÜRE,"Kısa",İL,$B$10,İLÇE,$B$11)+SUMIFS(AGİİ1,KAYNAK,A58,SÜRE,"Kısa",İL,$B$10,İLÇE,$B$11))/VLOOKUP($B$11,ABONE,5,FALSE))</f>
        <v>0.48057688873013038</v>
      </c>
      <c r="F58" s="23">
        <f>(SUMIFS(OGİD1,KAYNAK,A58,SÜRE,"Kısa",İL,$B$10,İLÇE,$B$11)/VLOOKUP($B$11,ABONE,6,FALSE))</f>
        <v>0.68085106382978722</v>
      </c>
      <c r="G58" s="23">
        <f>(SUMIFS(AGİD1,KAYNAK,A58,SÜRE,"Kısa",İL,$B$10,İLÇE,$B$11)/VLOOKUP($B$11,ABONE,7,FALSE))</f>
        <v>1.2883597883597884</v>
      </c>
      <c r="H58" s="23">
        <f>((SUMIFS(OGİD1,KAYNAK,A58,SÜRE,"Kısa",İL,$B$10,İLÇE,$B$11)+SUMIFS(AGİD1,KAYNAK,A58,SÜRE,"Kısa",İL,$B$10,İLÇE,$B$11))/VLOOKUP($B$11,ABONE,8,FALSE))</f>
        <v>1.1982875168995042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0.54527726995734305</v>
      </c>
    </row>
    <row r="59" spans="1:9" ht="15.75" thickBot="1" x14ac:dyDescent="0.3">
      <c r="A59" s="65" t="s">
        <v>60</v>
      </c>
      <c r="B59" s="66"/>
      <c r="C59" s="23">
        <f>SUM(C57:C58)</f>
        <v>2.2999999999999998</v>
      </c>
      <c r="D59" s="23">
        <f t="shared" ref="D59:I59" si="18">SUM(D57:D58)</f>
        <v>0.47813645712241798</v>
      </c>
      <c r="E59" s="23">
        <f t="shared" si="18"/>
        <v>0.48057688873013038</v>
      </c>
      <c r="F59" s="23">
        <f t="shared" si="18"/>
        <v>0.68085106382978722</v>
      </c>
      <c r="G59" s="23">
        <f t="shared" si="18"/>
        <v>1.2883597883597884</v>
      </c>
      <c r="H59" s="23">
        <f t="shared" si="18"/>
        <v>1.1982875168995042</v>
      </c>
      <c r="I59" s="23">
        <f t="shared" si="18"/>
        <v>0.54527726995734305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1" t="s">
        <v>27</v>
      </c>
      <c r="D61" s="81"/>
      <c r="E61" s="81"/>
      <c r="F61" s="81" t="s">
        <v>28</v>
      </c>
      <c r="G61" s="81"/>
      <c r="H61" s="81"/>
      <c r="I61" s="82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3"/>
    </row>
    <row r="63" spans="1:9" x14ac:dyDescent="0.25">
      <c r="A63" s="28"/>
      <c r="B63" s="33" t="s">
        <v>65</v>
      </c>
      <c r="C63" s="34">
        <f>VLOOKUP($B$11,ABONE,3,FALSE)</f>
        <v>30</v>
      </c>
      <c r="D63" s="34">
        <f>VLOOKUP($B$11,ABONE,4,FALSE)</f>
        <v>22366</v>
      </c>
      <c r="E63" s="34">
        <f>VLOOKUP($B$11,ABONE,5,FALSE)</f>
        <v>22396</v>
      </c>
      <c r="F63" s="34">
        <f>VLOOKUP($B$11,ABONE,6,FALSE)</f>
        <v>329</v>
      </c>
      <c r="G63" s="34">
        <f>VLOOKUP($B$11,ABONE,7,FALSE)</f>
        <v>1890</v>
      </c>
      <c r="H63" s="34">
        <f>VLOOKUP($B$11,ABONE,8,FALSE)</f>
        <v>2219</v>
      </c>
      <c r="I63" s="34">
        <f>VLOOKUP($B$11,ABONE,9,FALSE)</f>
        <v>24615</v>
      </c>
    </row>
    <row r="64" spans="1:9" x14ac:dyDescent="0.25">
      <c r="A64" s="28"/>
      <c r="B64" s="79" t="s">
        <v>66</v>
      </c>
      <c r="C64" s="79"/>
      <c r="D64" s="79"/>
      <c r="E64" s="79"/>
      <c r="F64" s="79"/>
      <c r="G64" s="79"/>
      <c r="H64" s="79"/>
      <c r="I64" s="79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0" t="s">
        <v>70</v>
      </c>
      <c r="C69" s="80"/>
      <c r="D69" s="80"/>
      <c r="E69" s="80"/>
      <c r="F69" s="80"/>
      <c r="G69" s="80"/>
      <c r="H69" s="80"/>
      <c r="I69" s="80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5" t="s">
        <v>37</v>
      </c>
      <c r="B1" s="56"/>
      <c r="C1" s="56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7" t="s">
        <v>39</v>
      </c>
      <c r="C2" s="57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58" t="s">
        <v>41</v>
      </c>
      <c r="C3" s="58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7">
        <v>4</v>
      </c>
      <c r="C4" s="57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59"/>
      <c r="C5" s="60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59"/>
      <c r="C6" s="60"/>
      <c r="D6" s="8"/>
      <c r="E6" s="10" t="s">
        <v>45</v>
      </c>
      <c r="F6" s="61" t="s">
        <v>46</v>
      </c>
      <c r="G6" s="61"/>
      <c r="H6" s="61"/>
      <c r="I6" s="61"/>
    </row>
    <row r="7" spans="1:9" x14ac:dyDescent="0.25">
      <c r="A7" s="11" t="s">
        <v>47</v>
      </c>
      <c r="B7" s="62"/>
      <c r="C7" s="63"/>
      <c r="D7" s="8"/>
      <c r="E7" s="10" t="s">
        <v>48</v>
      </c>
      <c r="F7" s="61" t="s">
        <v>49</v>
      </c>
      <c r="G7" s="61"/>
      <c r="H7" s="61"/>
      <c r="I7" s="61"/>
    </row>
    <row r="8" spans="1:9" x14ac:dyDescent="0.25">
      <c r="A8" s="7" t="s">
        <v>50</v>
      </c>
      <c r="B8" s="54"/>
      <c r="C8" s="54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4"/>
      <c r="C9" s="64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4" t="s">
        <v>78</v>
      </c>
      <c r="C10" s="54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4" t="s">
        <v>100</v>
      </c>
      <c r="C11" s="54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7" t="s">
        <v>54</v>
      </c>
      <c r="B13" s="68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91.770840000000007</v>
      </c>
      <c r="D17" s="23">
        <f t="shared" si="1"/>
        <v>118.45580033923488</v>
      </c>
      <c r="E17" s="23">
        <f t="shared" si="2"/>
        <v>118.42939592578853</v>
      </c>
      <c r="F17" s="23">
        <f t="shared" si="3"/>
        <v>269.42855519999983</v>
      </c>
      <c r="G17" s="23">
        <f t="shared" si="4"/>
        <v>17.392381001688243</v>
      </c>
      <c r="H17" s="23">
        <f t="shared" si="5"/>
        <v>24.289922714833057</v>
      </c>
      <c r="I17" s="23">
        <f t="shared" si="6"/>
        <v>80.394717120743053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4.4041649999999999</v>
      </c>
      <c r="D21" s="23">
        <f t="shared" si="1"/>
        <v>7.4810078048780513</v>
      </c>
      <c r="E21" s="23">
        <f t="shared" si="2"/>
        <v>7.4779633098330258</v>
      </c>
      <c r="F21" s="23">
        <f t="shared" si="3"/>
        <v>2.0073331999999997</v>
      </c>
      <c r="G21" s="23">
        <f t="shared" si="4"/>
        <v>0.78300193584693323</v>
      </c>
      <c r="H21" s="23">
        <f t="shared" si="5"/>
        <v>0.81650853858784911</v>
      </c>
      <c r="I21" s="23">
        <f t="shared" si="6"/>
        <v>4.7865705926581175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5" t="s">
        <v>60</v>
      </c>
      <c r="B25" s="66"/>
      <c r="C25" s="23">
        <f t="shared" ref="C25:I25" si="7">SUM(C15:C24)</f>
        <v>96.175005000000013</v>
      </c>
      <c r="D25" s="23">
        <f t="shared" si="7"/>
        <v>125.93680814411293</v>
      </c>
      <c r="E25" s="23">
        <f t="shared" si="7"/>
        <v>125.90735923562156</v>
      </c>
      <c r="F25" s="23">
        <f t="shared" si="7"/>
        <v>271.43588839999984</v>
      </c>
      <c r="G25" s="23">
        <f t="shared" si="7"/>
        <v>18.175382937535176</v>
      </c>
      <c r="H25" s="23">
        <f t="shared" si="7"/>
        <v>25.106431253420908</v>
      </c>
      <c r="I25" s="23">
        <f t="shared" si="7"/>
        <v>85.181287713401176</v>
      </c>
    </row>
    <row r="26" spans="1:9" ht="15.75" thickBot="1" x14ac:dyDescent="0.3">
      <c r="A26" s="67" t="s">
        <v>61</v>
      </c>
      <c r="B26" s="68"/>
      <c r="C26" s="72" t="s">
        <v>27</v>
      </c>
      <c r="D26" s="72"/>
      <c r="E26" s="72"/>
      <c r="F26" s="72" t="s">
        <v>28</v>
      </c>
      <c r="G26" s="72"/>
      <c r="H26" s="72"/>
      <c r="I26" s="73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3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16.949725554042342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16.932954025974023</v>
      </c>
      <c r="F29" s="23">
        <f>(SUMIFS(OGİD2,KAYNAK,A29,SEBEP,B29,SÜRE,"Uzun",BİLDİRİM,"Bildirimli",İL,$B$10,İLÇE,$B$11)/VLOOKUP($B$11,ABONE,6,FALSE))*60</f>
        <v>28.703777599999999</v>
      </c>
      <c r="G29" s="23">
        <f>(SUMIFS(AGİD2,KAYNAK,A29,SEBEP,B29,SÜRE,"Uzun",BİLDİRİM,"Bildirimli",İL,$B$10,İLÇE,$B$11)/VLOOKUP($B$11,ABONE,7,FALSE))*60</f>
        <v>2.452941902082161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3.1713555774493711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11.372927408226447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7.4626098749535714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7.4552257217068636</v>
      </c>
      <c r="F31" s="23">
        <f>(SUMIFS(OGİD2,KAYNAK,A31,SEBEP,B31,SÜRE,"Uzun",BİLDİRİM,"Bildirimli",İL,$B$10,İLÇE,$B$11)/VLOOKUP($B$11,ABONE,6,FALSE))*60</f>
        <v>3.1048884000000001</v>
      </c>
      <c r="G31" s="23">
        <f>(SUMIFS(AGİD2,KAYNAK,A31,SEBEP,B31,SÜRE,"Uzun",BİLDİRİM,"Bildirimli",İL,$B$10,İLÇE,$B$11)/VLOOKUP($B$11,ABONE,7,FALSE))*60</f>
        <v>0.22816544738323019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0.30689349753694584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4.5671224546660767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5" t="s">
        <v>60</v>
      </c>
      <c r="B33" s="66"/>
      <c r="C33" s="23">
        <f>SUM(C28:C32)</f>
        <v>0</v>
      </c>
      <c r="D33" s="23">
        <f t="shared" ref="D33:I33" si="8">SUM(D28:D32)</f>
        <v>24.412335428995913</v>
      </c>
      <c r="E33" s="23">
        <f t="shared" si="8"/>
        <v>24.388179747680887</v>
      </c>
      <c r="F33" s="23">
        <f t="shared" si="8"/>
        <v>31.808665999999999</v>
      </c>
      <c r="G33" s="23">
        <f t="shared" si="8"/>
        <v>2.6811073494653912</v>
      </c>
      <c r="H33" s="23">
        <f t="shared" si="8"/>
        <v>3.4782490749863171</v>
      </c>
      <c r="I33" s="23">
        <f t="shared" si="8"/>
        <v>15.940049862892524</v>
      </c>
    </row>
    <row r="34" spans="1:9" ht="15.75" thickBot="1" x14ac:dyDescent="0.3">
      <c r="A34" s="67" t="s">
        <v>62</v>
      </c>
      <c r="B34" s="68"/>
      <c r="C34" s="74" t="s">
        <v>27</v>
      </c>
      <c r="D34" s="75"/>
      <c r="E34" s="76"/>
      <c r="F34" s="72" t="s">
        <v>28</v>
      </c>
      <c r="G34" s="72"/>
      <c r="H34" s="72"/>
      <c r="I34" s="73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3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6.125</v>
      </c>
      <c r="D38" s="23">
        <f t="shared" si="10"/>
        <v>3.1714745573851677</v>
      </c>
      <c r="E38" s="23">
        <f t="shared" si="11"/>
        <v>3.1743970315398888</v>
      </c>
      <c r="F38" s="23">
        <f t="shared" si="12"/>
        <v>6.3266666666666671</v>
      </c>
      <c r="G38" s="23">
        <f t="shared" si="13"/>
        <v>0.42749953104483213</v>
      </c>
      <c r="H38" s="23">
        <f t="shared" si="14"/>
        <v>0.58894362342638207</v>
      </c>
      <c r="I38" s="23">
        <f t="shared" si="15"/>
        <v>2.1298098186643077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0.125</v>
      </c>
      <c r="D42" s="23">
        <f t="shared" si="10"/>
        <v>0.11439891048656679</v>
      </c>
      <c r="E42" s="23">
        <f t="shared" si="11"/>
        <v>0.11440940012368583</v>
      </c>
      <c r="F42" s="23">
        <f t="shared" si="12"/>
        <v>2.6666666666666668E-2</v>
      </c>
      <c r="G42" s="23">
        <f t="shared" si="13"/>
        <v>1.2380416432189083E-2</v>
      </c>
      <c r="H42" s="23">
        <f t="shared" si="14"/>
        <v>1.277139208173691E-2</v>
      </c>
      <c r="I42" s="23">
        <f t="shared" si="15"/>
        <v>7.334512752469409E-2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5" t="s">
        <v>60</v>
      </c>
      <c r="B46" s="66"/>
      <c r="C46" s="23">
        <f>SUM(C36:C45)</f>
        <v>6.25</v>
      </c>
      <c r="D46" s="23">
        <f t="shared" ref="D46:I46" si="16">SUM(D36:D45)</f>
        <v>3.2858734678717343</v>
      </c>
      <c r="E46" s="23">
        <f t="shared" si="16"/>
        <v>3.2888064316635748</v>
      </c>
      <c r="F46" s="23">
        <f t="shared" si="16"/>
        <v>6.3533333333333335</v>
      </c>
      <c r="G46" s="23">
        <f t="shared" si="16"/>
        <v>0.43987994747702119</v>
      </c>
      <c r="H46" s="23">
        <f t="shared" si="16"/>
        <v>0.60171501550811901</v>
      </c>
      <c r="I46" s="23">
        <f t="shared" si="16"/>
        <v>2.2031549461890019</v>
      </c>
    </row>
    <row r="47" spans="1:9" ht="15.75" thickBot="1" x14ac:dyDescent="0.3">
      <c r="A47" s="67" t="s">
        <v>63</v>
      </c>
      <c r="B47" s="68"/>
      <c r="C47" s="72" t="s">
        <v>27</v>
      </c>
      <c r="D47" s="72"/>
      <c r="E47" s="72"/>
      <c r="F47" s="72" t="s">
        <v>28</v>
      </c>
      <c r="G47" s="72"/>
      <c r="H47" s="72"/>
      <c r="I47" s="73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3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0.17234121579794479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0.17217068645640074</v>
      </c>
      <c r="F50" s="23">
        <f>(SUMIFS(OGİD1,KAYNAK,A50,SEBEP,B50,SÜRE,"Uzun",BİLDİRİM,"Bildirimli",İL,$B$10,İLÇE,$B$11)/VLOOKUP($B$11,ABONE,6,FALSE))</f>
        <v>0.28666666666666668</v>
      </c>
      <c r="G50" s="23">
        <f>(SUMIFS(AGİD1,KAYNAK,A50,SEBEP,B50,SÜRE,"Uzun",BİLDİRİM,"Bildirimli",İL,$B$10,İLÇE,$B$11)/VLOOKUP($B$11,ABONE,7,FALSE))</f>
        <v>2.4760832864378166E-2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3.1928480204342274E-2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0.1155093616393926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8.4065866039371051E-2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8.3982683982683978E-2</v>
      </c>
      <c r="F52" s="23">
        <f>(SUMIFS(OGİD1,KAYNAK,A52,SEBEP,B52,SÜRE,"Uzun",BİLDİRİM,"Bildirimli",İL,$B$10,İLÇE,$B$11)/VLOOKUP($B$11,ABONE,6,FALSE))</f>
        <v>3.3333333333333333E-2</v>
      </c>
      <c r="G52" s="23">
        <f>(SUMIFS(AGİD1,KAYNAK,A52,SEBEP,B52,SÜRE,"Uzun",BİLDİRİM,"Bildirimli",İL,$B$10,İLÇE,$B$11)/VLOOKUP($B$11,ABONE,7,FALSE))</f>
        <v>2.2509848058525606E-3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3.1016237912789638E-3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5.1304732419283502E-2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5" t="s">
        <v>60</v>
      </c>
      <c r="B54" s="66"/>
      <c r="C54" s="23">
        <f>SUM(C49:C53)</f>
        <v>0</v>
      </c>
      <c r="D54" s="23">
        <f t="shared" ref="D54:I54" si="17">SUM(D49:D53)</f>
        <v>0.25640708183731586</v>
      </c>
      <c r="E54" s="23">
        <f t="shared" si="17"/>
        <v>0.2561533704390847</v>
      </c>
      <c r="F54" s="23">
        <f t="shared" si="17"/>
        <v>0.32</v>
      </c>
      <c r="G54" s="23">
        <f t="shared" si="17"/>
        <v>2.7011817670230726E-2</v>
      </c>
      <c r="H54" s="23">
        <f t="shared" si="17"/>
        <v>3.5030103995621238E-2</v>
      </c>
      <c r="I54" s="23">
        <f t="shared" si="17"/>
        <v>0.16681409405867609</v>
      </c>
    </row>
    <row r="55" spans="1:9" ht="15.75" thickBot="1" x14ac:dyDescent="0.3">
      <c r="A55" s="67" t="s">
        <v>64</v>
      </c>
      <c r="B55" s="68"/>
      <c r="C55" s="72" t="s">
        <v>27</v>
      </c>
      <c r="D55" s="72"/>
      <c r="E55" s="72"/>
      <c r="F55" s="72" t="s">
        <v>28</v>
      </c>
      <c r="G55" s="72"/>
      <c r="H55" s="72"/>
      <c r="I55" s="73" t="s">
        <v>55</v>
      </c>
    </row>
    <row r="56" spans="1:9" x14ac:dyDescent="0.25">
      <c r="A56" s="77" t="s">
        <v>56</v>
      </c>
      <c r="B56" s="78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3"/>
    </row>
    <row r="57" spans="1:9" x14ac:dyDescent="0.25">
      <c r="A57" s="77" t="s">
        <v>76</v>
      </c>
      <c r="B57" s="78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7" t="s">
        <v>72</v>
      </c>
      <c r="B58" s="78"/>
      <c r="C58" s="23">
        <f>(SUMIFS(OGİİ1,KAYNAK,A58,SÜRE,"Kısa",İL,$B$10,İLÇE,$B$11)/VLOOKUP($B$11,ABONE,3,FALSE))</f>
        <v>0.125</v>
      </c>
      <c r="D58" s="23">
        <f>(SUMIFS(AGİİ1,KAYNAK,A58,SÜRE,"Kısa",İL,$B$10,İLÇE,$B$11)/VLOOKUP($B$11,ABONE,4,FALSE))</f>
        <v>2.9094961000371424E-2</v>
      </c>
      <c r="E58" s="23">
        <f>((SUMIFS(OGİİ1,KAYNAK,A58,SÜRE,"Kısa",İL,$B$10,İLÇE,$B$11)+SUMIFS(AGİİ1,KAYNAK,A58,SÜRE,"Kısa",İL,$B$10,İLÇE,$B$11))/VLOOKUP($B$11,ABONE,5,FALSE))</f>
        <v>2.9189857761286332E-2</v>
      </c>
      <c r="F58" s="23">
        <f>(SUMIFS(OGİD1,KAYNAK,A58,SÜRE,"Kısa",İL,$B$10,İLÇE,$B$11)/VLOOKUP($B$11,ABONE,6,FALSE))</f>
        <v>3.3333333333333333E-2</v>
      </c>
      <c r="G58" s="23">
        <f>(SUMIFS(AGİD1,KAYNAK,A58,SÜRE,"Kısa",İL,$B$10,İLÇE,$B$11)/VLOOKUP($B$11,ABONE,7,FALSE))</f>
        <v>9.3791033577190022E-4</v>
      </c>
      <c r="H58" s="23">
        <f>((SUMIFS(OGİD1,KAYNAK,A58,SÜRE,"Kısa",İL,$B$10,İLÇE,$B$11)+SUMIFS(AGİD1,KAYNAK,A58,SÜRE,"Kısa",İL,$B$10,İLÇE,$B$11))/VLOOKUP($B$11,ABONE,8,FALSE))</f>
        <v>1.8244845831052727E-3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1.8133569217160549E-2</v>
      </c>
    </row>
    <row r="59" spans="1:9" ht="15.75" thickBot="1" x14ac:dyDescent="0.3">
      <c r="A59" s="65" t="s">
        <v>60</v>
      </c>
      <c r="B59" s="66"/>
      <c r="C59" s="23">
        <f>SUM(C57:C58)</f>
        <v>0.125</v>
      </c>
      <c r="D59" s="23">
        <f t="shared" ref="D59:I59" si="18">SUM(D57:D58)</f>
        <v>2.9094961000371424E-2</v>
      </c>
      <c r="E59" s="23">
        <f t="shared" si="18"/>
        <v>2.9189857761286332E-2</v>
      </c>
      <c r="F59" s="23">
        <f t="shared" si="18"/>
        <v>3.3333333333333333E-2</v>
      </c>
      <c r="G59" s="23">
        <f t="shared" si="18"/>
        <v>9.3791033577190022E-4</v>
      </c>
      <c r="H59" s="23">
        <f t="shared" si="18"/>
        <v>1.8244845831052727E-3</v>
      </c>
      <c r="I59" s="23">
        <f t="shared" si="18"/>
        <v>1.8133569217160549E-2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1" t="s">
        <v>27</v>
      </c>
      <c r="D61" s="81"/>
      <c r="E61" s="81"/>
      <c r="F61" s="81" t="s">
        <v>28</v>
      </c>
      <c r="G61" s="81"/>
      <c r="H61" s="81"/>
      <c r="I61" s="82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3"/>
    </row>
    <row r="63" spans="1:9" x14ac:dyDescent="0.25">
      <c r="A63" s="28"/>
      <c r="B63" s="33" t="s">
        <v>65</v>
      </c>
      <c r="C63" s="34">
        <f>VLOOKUP($B$11,ABONE,3,FALSE)</f>
        <v>8</v>
      </c>
      <c r="D63" s="34">
        <f>VLOOKUP($B$11,ABONE,4,FALSE)</f>
        <v>8077</v>
      </c>
      <c r="E63" s="34">
        <f>VLOOKUP($B$11,ABONE,5,FALSE)</f>
        <v>8085</v>
      </c>
      <c r="F63" s="34">
        <f>VLOOKUP($B$11,ABONE,6,FALSE)</f>
        <v>150</v>
      </c>
      <c r="G63" s="34">
        <f>VLOOKUP($B$11,ABONE,7,FALSE)</f>
        <v>5331</v>
      </c>
      <c r="H63" s="34">
        <f>VLOOKUP($B$11,ABONE,8,FALSE)</f>
        <v>5481</v>
      </c>
      <c r="I63" s="34">
        <f>VLOOKUP($B$11,ABONE,9,FALSE)</f>
        <v>13566</v>
      </c>
    </row>
    <row r="64" spans="1:9" x14ac:dyDescent="0.25">
      <c r="A64" s="28"/>
      <c r="B64" s="79" t="s">
        <v>66</v>
      </c>
      <c r="C64" s="79"/>
      <c r="D64" s="79"/>
      <c r="E64" s="79"/>
      <c r="F64" s="79"/>
      <c r="G64" s="79"/>
      <c r="H64" s="79"/>
      <c r="I64" s="79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0" t="s">
        <v>70</v>
      </c>
      <c r="C69" s="80"/>
      <c r="D69" s="80"/>
      <c r="E69" s="80"/>
      <c r="F69" s="80"/>
      <c r="G69" s="80"/>
      <c r="H69" s="80"/>
      <c r="I69" s="80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5" t="s">
        <v>37</v>
      </c>
      <c r="B1" s="56"/>
      <c r="C1" s="56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7" t="s">
        <v>39</v>
      </c>
      <c r="C2" s="57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58" t="s">
        <v>41</v>
      </c>
      <c r="C3" s="58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7">
        <v>4</v>
      </c>
      <c r="C4" s="57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59"/>
      <c r="C5" s="60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59"/>
      <c r="C6" s="60"/>
      <c r="D6" s="8"/>
      <c r="E6" s="10" t="s">
        <v>45</v>
      </c>
      <c r="F6" s="61" t="s">
        <v>46</v>
      </c>
      <c r="G6" s="61"/>
      <c r="H6" s="61"/>
      <c r="I6" s="61"/>
    </row>
    <row r="7" spans="1:9" x14ac:dyDescent="0.25">
      <c r="A7" s="11" t="s">
        <v>47</v>
      </c>
      <c r="B7" s="62"/>
      <c r="C7" s="63"/>
      <c r="D7" s="8"/>
      <c r="E7" s="10" t="s">
        <v>48</v>
      </c>
      <c r="F7" s="61" t="s">
        <v>49</v>
      </c>
      <c r="G7" s="61"/>
      <c r="H7" s="61"/>
      <c r="I7" s="61"/>
    </row>
    <row r="8" spans="1:9" x14ac:dyDescent="0.25">
      <c r="A8" s="7" t="s">
        <v>50</v>
      </c>
      <c r="B8" s="54"/>
      <c r="C8" s="54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4"/>
      <c r="C9" s="64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4" t="s">
        <v>78</v>
      </c>
      <c r="C10" s="54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4" t="s">
        <v>101</v>
      </c>
      <c r="C11" s="54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7" t="s">
        <v>54</v>
      </c>
      <c r="B13" s="68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v>0</v>
      </c>
      <c r="H15" s="23">
        <v>0</v>
      </c>
      <c r="I15" s="23">
        <f t="shared" ref="I15:I24" si="3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v>0</v>
      </c>
      <c r="H16" s="23">
        <v>0</v>
      </c>
      <c r="I16" s="23">
        <f t="shared" si="3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v>0</v>
      </c>
      <c r="G17" s="23">
        <v>0</v>
      </c>
      <c r="H17" s="23">
        <v>0</v>
      </c>
      <c r="I17" s="23">
        <f t="shared" si="3"/>
        <v>0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v>0</v>
      </c>
      <c r="H18" s="23">
        <v>0</v>
      </c>
      <c r="I18" s="23">
        <f t="shared" si="3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v>0</v>
      </c>
      <c r="H19" s="23">
        <v>0</v>
      </c>
      <c r="I19" s="23">
        <f t="shared" si="3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v>0</v>
      </c>
      <c r="H20" s="23">
        <v>0</v>
      </c>
      <c r="I20" s="23">
        <f t="shared" si="3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v>0</v>
      </c>
      <c r="G21" s="23">
        <v>0</v>
      </c>
      <c r="H21" s="23">
        <v>0</v>
      </c>
      <c r="I21" s="23">
        <f t="shared" si="3"/>
        <v>0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v>0</v>
      </c>
      <c r="H22" s="23">
        <v>0</v>
      </c>
      <c r="I22" s="23">
        <f t="shared" si="3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v>0</v>
      </c>
      <c r="H23" s="23">
        <v>0</v>
      </c>
      <c r="I23" s="23">
        <f t="shared" si="3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v>0</v>
      </c>
      <c r="H24" s="23">
        <v>0</v>
      </c>
      <c r="I24" s="23">
        <f t="shared" si="3"/>
        <v>0</v>
      </c>
    </row>
    <row r="25" spans="1:9" ht="15.75" thickBot="1" x14ac:dyDescent="0.3">
      <c r="A25" s="65" t="s">
        <v>60</v>
      </c>
      <c r="B25" s="66"/>
      <c r="C25" s="23">
        <f t="shared" ref="C25:I25" si="4">SUM(C15:C24)</f>
        <v>0</v>
      </c>
      <c r="D25" s="23">
        <f t="shared" si="4"/>
        <v>0</v>
      </c>
      <c r="E25" s="23">
        <f t="shared" si="4"/>
        <v>0</v>
      </c>
      <c r="F25" s="23">
        <f t="shared" si="4"/>
        <v>0</v>
      </c>
      <c r="G25" s="23">
        <v>0</v>
      </c>
      <c r="H25" s="23">
        <f t="shared" si="4"/>
        <v>0</v>
      </c>
      <c r="I25" s="23">
        <f t="shared" si="4"/>
        <v>0</v>
      </c>
    </row>
    <row r="26" spans="1:9" ht="15.75" thickBot="1" x14ac:dyDescent="0.3">
      <c r="A26" s="67" t="s">
        <v>61</v>
      </c>
      <c r="B26" s="68"/>
      <c r="C26" s="72" t="s">
        <v>27</v>
      </c>
      <c r="D26" s="72"/>
      <c r="E26" s="72"/>
      <c r="F26" s="72" t="s">
        <v>28</v>
      </c>
      <c r="G26" s="72"/>
      <c r="H26" s="72"/>
      <c r="I26" s="73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3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v>0</v>
      </c>
      <c r="H28" s="23"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v>0</v>
      </c>
      <c r="H29" s="23"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v>0</v>
      </c>
      <c r="H30" s="23"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v>0</v>
      </c>
      <c r="H31" s="23"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v>0</v>
      </c>
      <c r="H32" s="23"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5" t="s">
        <v>60</v>
      </c>
      <c r="B33" s="66"/>
      <c r="C33" s="23">
        <f>SUM(C28:C32)</f>
        <v>0</v>
      </c>
      <c r="D33" s="23">
        <f t="shared" ref="D33:I33" si="5">SUM(D28:D32)</f>
        <v>0</v>
      </c>
      <c r="E33" s="23">
        <f t="shared" si="5"/>
        <v>0</v>
      </c>
      <c r="F33" s="23">
        <f t="shared" si="5"/>
        <v>0</v>
      </c>
      <c r="G33" s="23">
        <v>0</v>
      </c>
      <c r="H33" s="23">
        <f t="shared" si="5"/>
        <v>0</v>
      </c>
      <c r="I33" s="23">
        <f t="shared" si="5"/>
        <v>0</v>
      </c>
    </row>
    <row r="34" spans="1:9" ht="15.75" thickBot="1" x14ac:dyDescent="0.3">
      <c r="A34" s="67" t="s">
        <v>62</v>
      </c>
      <c r="B34" s="68"/>
      <c r="C34" s="74" t="s">
        <v>27</v>
      </c>
      <c r="D34" s="75"/>
      <c r="E34" s="76"/>
      <c r="F34" s="72" t="s">
        <v>28</v>
      </c>
      <c r="G34" s="72"/>
      <c r="H34" s="72"/>
      <c r="I34" s="73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3"/>
    </row>
    <row r="36" spans="1:9" ht="15.75" thickBot="1" x14ac:dyDescent="0.3">
      <c r="A36" s="19" t="s">
        <v>76</v>
      </c>
      <c r="B36" s="37" t="s">
        <v>22</v>
      </c>
      <c r="C36" s="23">
        <f t="shared" ref="C36:C45" si="6">(SUMIFS(OGİİ1,KAYNAK,A36,SEBEP,B36,SÜRE,"Uzun",BİLDİRİM,"Bildirimsiz",İL,$B$10,İLÇE,$B$11)/VLOOKUP($B$11,ABONE,3,FALSE))</f>
        <v>0</v>
      </c>
      <c r="D36" s="23">
        <f t="shared" ref="D36:D45" si="7">(SUMIFS(AGİİ1,KAYNAK,A36,SEBEP,B36,SÜRE,"Uzun",BİLDİRİM,"Bildirimsiz",İL,$B$10,İLÇE,$B$11)/VLOOKUP($B$11,ABONE,4,FALSE))</f>
        <v>0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v>0</v>
      </c>
      <c r="H36" s="23">
        <v>0</v>
      </c>
      <c r="I36" s="23">
        <f t="shared" ref="I36:I45" si="9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6"/>
        <v>0</v>
      </c>
      <c r="D37" s="23">
        <f t="shared" si="7"/>
        <v>0</v>
      </c>
      <c r="E37" s="23">
        <f t="shared" si="8"/>
        <v>0</v>
      </c>
      <c r="F37" s="23">
        <v>0</v>
      </c>
      <c r="G37" s="23">
        <v>0</v>
      </c>
      <c r="H37" s="23">
        <v>0</v>
      </c>
      <c r="I37" s="23">
        <f t="shared" si="9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6"/>
        <v>0</v>
      </c>
      <c r="D38" s="23">
        <f t="shared" si="7"/>
        <v>0</v>
      </c>
      <c r="E38" s="23">
        <f t="shared" si="8"/>
        <v>0</v>
      </c>
      <c r="F38" s="23">
        <v>0</v>
      </c>
      <c r="G38" s="23">
        <v>0</v>
      </c>
      <c r="H38" s="23">
        <v>0</v>
      </c>
      <c r="I38" s="23">
        <f t="shared" si="9"/>
        <v>0</v>
      </c>
    </row>
    <row r="39" spans="1:9" ht="15.75" thickBot="1" x14ac:dyDescent="0.3">
      <c r="A39" s="19" t="s">
        <v>72</v>
      </c>
      <c r="B39" s="20" t="s">
        <v>24</v>
      </c>
      <c r="C39" s="23">
        <f t="shared" si="6"/>
        <v>0</v>
      </c>
      <c r="D39" s="23">
        <f t="shared" si="7"/>
        <v>0</v>
      </c>
      <c r="E39" s="23">
        <f t="shared" si="8"/>
        <v>0</v>
      </c>
      <c r="F39" s="23">
        <v>0</v>
      </c>
      <c r="G39" s="23">
        <v>0</v>
      </c>
      <c r="H39" s="23">
        <v>0</v>
      </c>
      <c r="I39" s="23">
        <f t="shared" si="9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6"/>
        <v>0</v>
      </c>
      <c r="D40" s="23">
        <f t="shared" si="7"/>
        <v>0</v>
      </c>
      <c r="E40" s="23">
        <f t="shared" si="8"/>
        <v>0</v>
      </c>
      <c r="F40" s="23">
        <v>0</v>
      </c>
      <c r="G40" s="23">
        <v>0</v>
      </c>
      <c r="H40" s="23">
        <v>0</v>
      </c>
      <c r="I40" s="23">
        <f t="shared" si="9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6"/>
        <v>0</v>
      </c>
      <c r="D41" s="23">
        <f t="shared" si="7"/>
        <v>0</v>
      </c>
      <c r="E41" s="23">
        <f t="shared" si="8"/>
        <v>0</v>
      </c>
      <c r="F41" s="23">
        <v>0</v>
      </c>
      <c r="G41" s="23">
        <v>0</v>
      </c>
      <c r="H41" s="23">
        <v>0</v>
      </c>
      <c r="I41" s="23">
        <f t="shared" si="9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6"/>
        <v>0</v>
      </c>
      <c r="D42" s="23">
        <f t="shared" si="7"/>
        <v>0</v>
      </c>
      <c r="E42" s="23">
        <f t="shared" si="8"/>
        <v>0</v>
      </c>
      <c r="F42" s="23">
        <v>0</v>
      </c>
      <c r="G42" s="23">
        <v>0</v>
      </c>
      <c r="H42" s="23">
        <v>0</v>
      </c>
      <c r="I42" s="23">
        <f t="shared" si="9"/>
        <v>0</v>
      </c>
    </row>
    <row r="43" spans="1:9" ht="15.75" thickBot="1" x14ac:dyDescent="0.3">
      <c r="A43" s="19" t="s">
        <v>71</v>
      </c>
      <c r="B43" s="20" t="s">
        <v>24</v>
      </c>
      <c r="C43" s="23">
        <f t="shared" si="6"/>
        <v>0</v>
      </c>
      <c r="D43" s="23">
        <f t="shared" si="7"/>
        <v>0</v>
      </c>
      <c r="E43" s="23">
        <f t="shared" si="8"/>
        <v>0</v>
      </c>
      <c r="F43" s="23">
        <v>0</v>
      </c>
      <c r="G43" s="23">
        <v>0</v>
      </c>
      <c r="H43" s="23">
        <v>0</v>
      </c>
      <c r="I43" s="23">
        <f t="shared" si="9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6"/>
        <v>0</v>
      </c>
      <c r="D44" s="23">
        <f t="shared" si="7"/>
        <v>0</v>
      </c>
      <c r="E44" s="23">
        <f t="shared" si="8"/>
        <v>0</v>
      </c>
      <c r="F44" s="23">
        <v>0</v>
      </c>
      <c r="G44" s="23">
        <v>0</v>
      </c>
      <c r="H44" s="23">
        <v>0</v>
      </c>
      <c r="I44" s="23">
        <f t="shared" si="9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6"/>
        <v>0</v>
      </c>
      <c r="D45" s="23">
        <f t="shared" si="7"/>
        <v>0</v>
      </c>
      <c r="E45" s="23">
        <f t="shared" si="8"/>
        <v>0</v>
      </c>
      <c r="F45" s="23">
        <v>0</v>
      </c>
      <c r="G45" s="23">
        <v>0</v>
      </c>
      <c r="H45" s="23">
        <v>0</v>
      </c>
      <c r="I45" s="23">
        <f t="shared" si="9"/>
        <v>0</v>
      </c>
    </row>
    <row r="46" spans="1:9" ht="15.75" thickBot="1" x14ac:dyDescent="0.3">
      <c r="A46" s="65" t="s">
        <v>60</v>
      </c>
      <c r="B46" s="66"/>
      <c r="C46" s="23">
        <f>SUM(C36:C45)</f>
        <v>0</v>
      </c>
      <c r="D46" s="23">
        <f t="shared" ref="D46:I46" si="10">SUM(D36:D45)</f>
        <v>0</v>
      </c>
      <c r="E46" s="23">
        <f t="shared" si="10"/>
        <v>0</v>
      </c>
      <c r="F46" s="23">
        <f t="shared" si="10"/>
        <v>0</v>
      </c>
      <c r="G46" s="23">
        <v>0</v>
      </c>
      <c r="H46" s="23">
        <f t="shared" si="10"/>
        <v>0</v>
      </c>
      <c r="I46" s="23">
        <f t="shared" si="10"/>
        <v>0</v>
      </c>
    </row>
    <row r="47" spans="1:9" ht="15.75" thickBot="1" x14ac:dyDescent="0.3">
      <c r="A47" s="67" t="s">
        <v>63</v>
      </c>
      <c r="B47" s="68"/>
      <c r="C47" s="72" t="s">
        <v>27</v>
      </c>
      <c r="D47" s="72"/>
      <c r="E47" s="72"/>
      <c r="F47" s="72" t="s">
        <v>28</v>
      </c>
      <c r="G47" s="72"/>
      <c r="H47" s="72"/>
      <c r="I47" s="73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3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v>0</v>
      </c>
      <c r="H49" s="23"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v>0</v>
      </c>
      <c r="H50" s="23"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v>0</v>
      </c>
      <c r="H51" s="23"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v>0</v>
      </c>
      <c r="H52" s="23"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v>0</v>
      </c>
      <c r="H53" s="23"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5" t="s">
        <v>60</v>
      </c>
      <c r="B54" s="66"/>
      <c r="C54" s="23">
        <f>SUM(C49:C53)</f>
        <v>0</v>
      </c>
      <c r="D54" s="23">
        <f t="shared" ref="D54:I54" si="11">SUM(D49:D53)</f>
        <v>0</v>
      </c>
      <c r="E54" s="23">
        <f t="shared" si="11"/>
        <v>0</v>
      </c>
      <c r="F54" s="23">
        <f t="shared" si="11"/>
        <v>0</v>
      </c>
      <c r="G54" s="23">
        <v>0</v>
      </c>
      <c r="H54" s="23">
        <f t="shared" si="11"/>
        <v>0</v>
      </c>
      <c r="I54" s="23">
        <f t="shared" si="11"/>
        <v>0</v>
      </c>
    </row>
    <row r="55" spans="1:9" ht="15.75" thickBot="1" x14ac:dyDescent="0.3">
      <c r="A55" s="67" t="s">
        <v>64</v>
      </c>
      <c r="B55" s="68"/>
      <c r="C55" s="72" t="s">
        <v>27</v>
      </c>
      <c r="D55" s="72"/>
      <c r="E55" s="72"/>
      <c r="F55" s="72" t="s">
        <v>28</v>
      </c>
      <c r="G55" s="72"/>
      <c r="H55" s="72"/>
      <c r="I55" s="73" t="s">
        <v>55</v>
      </c>
    </row>
    <row r="56" spans="1:9" x14ac:dyDescent="0.25">
      <c r="A56" s="77" t="s">
        <v>56</v>
      </c>
      <c r="B56" s="78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3"/>
    </row>
    <row r="57" spans="1:9" x14ac:dyDescent="0.25">
      <c r="A57" s="77" t="s">
        <v>76</v>
      </c>
      <c r="B57" s="78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v>0</v>
      </c>
      <c r="H57" s="23"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7" t="s">
        <v>72</v>
      </c>
      <c r="B58" s="78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v>0</v>
      </c>
      <c r="H58" s="23"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5" t="s">
        <v>60</v>
      </c>
      <c r="B59" s="66"/>
      <c r="C59" s="23">
        <f>SUM(C57:C58)</f>
        <v>0</v>
      </c>
      <c r="D59" s="23">
        <f t="shared" ref="D59:I59" si="12">SUM(D57:D58)</f>
        <v>0</v>
      </c>
      <c r="E59" s="23">
        <f t="shared" si="12"/>
        <v>0</v>
      </c>
      <c r="F59" s="23">
        <f t="shared" si="12"/>
        <v>0</v>
      </c>
      <c r="G59" s="23">
        <v>0</v>
      </c>
      <c r="H59" s="23">
        <f t="shared" si="12"/>
        <v>0</v>
      </c>
      <c r="I59" s="23">
        <f t="shared" si="12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1" t="s">
        <v>27</v>
      </c>
      <c r="D61" s="81"/>
      <c r="E61" s="81"/>
      <c r="F61" s="81" t="s">
        <v>28</v>
      </c>
      <c r="G61" s="81"/>
      <c r="H61" s="81"/>
      <c r="I61" s="82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3"/>
    </row>
    <row r="63" spans="1:9" x14ac:dyDescent="0.25">
      <c r="A63" s="28"/>
      <c r="B63" s="33" t="s">
        <v>65</v>
      </c>
      <c r="C63" s="34">
        <f>VLOOKUP($B$11,ABONE,3,FALSE)</f>
        <v>202</v>
      </c>
      <c r="D63" s="34">
        <f>VLOOKUP($B$11,ABONE,4,FALSE)</f>
        <v>34969</v>
      </c>
      <c r="E63" s="34">
        <f>VLOOKUP($B$11,ABONE,5,FALSE)</f>
        <v>35171</v>
      </c>
      <c r="F63" s="34">
        <f>VLOOKUP($B$11,ABONE,6,FALSE)</f>
        <v>0</v>
      </c>
      <c r="G63" s="34">
        <f>VLOOKUP($B$11,ABONE,7,FALSE)</f>
        <v>0</v>
      </c>
      <c r="H63" s="34">
        <f>VLOOKUP($B$11,ABONE,8,FALSE)</f>
        <v>0</v>
      </c>
      <c r="I63" s="34">
        <f>VLOOKUP($B$11,ABONE,9,FALSE)</f>
        <v>35171</v>
      </c>
    </row>
    <row r="64" spans="1:9" x14ac:dyDescent="0.25">
      <c r="A64" s="28"/>
      <c r="B64" s="79" t="s">
        <v>66</v>
      </c>
      <c r="C64" s="79"/>
      <c r="D64" s="79"/>
      <c r="E64" s="79"/>
      <c r="F64" s="79"/>
      <c r="G64" s="79"/>
      <c r="H64" s="79"/>
      <c r="I64" s="79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0" t="s">
        <v>70</v>
      </c>
      <c r="C69" s="80"/>
      <c r="D69" s="80"/>
      <c r="E69" s="80"/>
      <c r="F69" s="80"/>
      <c r="G69" s="80"/>
      <c r="H69" s="80"/>
      <c r="I69" s="80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36:I46 C15:I25 C28:I33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5" t="s">
        <v>37</v>
      </c>
      <c r="B1" s="56"/>
      <c r="C1" s="56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7" t="s">
        <v>39</v>
      </c>
      <c r="C2" s="57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58" t="s">
        <v>41</v>
      </c>
      <c r="C3" s="58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7">
        <v>4</v>
      </c>
      <c r="C4" s="57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59"/>
      <c r="C5" s="60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59"/>
      <c r="C6" s="60"/>
      <c r="D6" s="8"/>
      <c r="E6" s="10" t="s">
        <v>45</v>
      </c>
      <c r="F6" s="61" t="s">
        <v>46</v>
      </c>
      <c r="G6" s="61"/>
      <c r="H6" s="61"/>
      <c r="I6" s="61"/>
    </row>
    <row r="7" spans="1:9" x14ac:dyDescent="0.25">
      <c r="A7" s="11" t="s">
        <v>47</v>
      </c>
      <c r="B7" s="62"/>
      <c r="C7" s="63"/>
      <c r="D7" s="8"/>
      <c r="E7" s="10" t="s">
        <v>48</v>
      </c>
      <c r="F7" s="61" t="s">
        <v>49</v>
      </c>
      <c r="G7" s="61"/>
      <c r="H7" s="61"/>
      <c r="I7" s="61"/>
    </row>
    <row r="8" spans="1:9" x14ac:dyDescent="0.25">
      <c r="A8" s="7" t="s">
        <v>50</v>
      </c>
      <c r="B8" s="54"/>
      <c r="C8" s="54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4"/>
      <c r="C9" s="64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4" t="s">
        <v>78</v>
      </c>
      <c r="C10" s="54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4" t="s">
        <v>102</v>
      </c>
      <c r="C11" s="54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7" t="s">
        <v>54</v>
      </c>
      <c r="B13" s="68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254.44820527027017</v>
      </c>
      <c r="D17" s="23">
        <f t="shared" si="1"/>
        <v>151.61841625264009</v>
      </c>
      <c r="E17" s="23">
        <f t="shared" si="2"/>
        <v>152.37806528801039</v>
      </c>
      <c r="F17" s="23">
        <f t="shared" si="3"/>
        <v>151.82693727502104</v>
      </c>
      <c r="G17" s="23">
        <f t="shared" si="4"/>
        <v>262.97009814261321</v>
      </c>
      <c r="H17" s="23">
        <f t="shared" si="5"/>
        <v>254.29945853421697</v>
      </c>
      <c r="I17" s="23">
        <f t="shared" si="6"/>
        <v>172.9955606686753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1.5411410810810811</v>
      </c>
      <c r="D18" s="23">
        <f t="shared" si="1"/>
        <v>0.82009230312782855</v>
      </c>
      <c r="E18" s="23">
        <f t="shared" si="2"/>
        <v>0.8254190086852351</v>
      </c>
      <c r="F18" s="23">
        <f t="shared" si="3"/>
        <v>0</v>
      </c>
      <c r="G18" s="23">
        <f t="shared" si="4"/>
        <v>0.15217288215200681</v>
      </c>
      <c r="H18" s="23">
        <f t="shared" si="5"/>
        <v>0.14030138048684468</v>
      </c>
      <c r="I18" s="23">
        <f t="shared" si="6"/>
        <v>0.68682779554835882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1.6934686486486485</v>
      </c>
      <c r="D21" s="23">
        <f t="shared" si="1"/>
        <v>5.5670854420195104</v>
      </c>
      <c r="E21" s="23">
        <f t="shared" si="2"/>
        <v>5.5384693251472488</v>
      </c>
      <c r="F21" s="23">
        <f t="shared" si="3"/>
        <v>0.19039816652649286</v>
      </c>
      <c r="G21" s="23">
        <f t="shared" si="4"/>
        <v>7.1036530956447486</v>
      </c>
      <c r="H21" s="23">
        <f t="shared" si="5"/>
        <v>6.5643275848041469</v>
      </c>
      <c r="I21" s="23">
        <f t="shared" si="6"/>
        <v>5.7459883479553504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2.2430632605853366E-2</v>
      </c>
      <c r="E22" s="23">
        <f t="shared" si="2"/>
        <v>2.2264927623040831E-2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1.7760995447486827E-2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5" t="s">
        <v>60</v>
      </c>
      <c r="B25" s="66"/>
      <c r="C25" s="23">
        <f t="shared" ref="C25:I25" si="7">SUM(C15:C24)</f>
        <v>257.68281499999989</v>
      </c>
      <c r="D25" s="23">
        <f t="shared" si="7"/>
        <v>158.02802463039328</v>
      </c>
      <c r="E25" s="23">
        <f t="shared" si="7"/>
        <v>158.76421854946591</v>
      </c>
      <c r="F25" s="23">
        <f t="shared" si="7"/>
        <v>152.01733544154754</v>
      </c>
      <c r="G25" s="23">
        <f t="shared" si="7"/>
        <v>270.22592412040996</v>
      </c>
      <c r="H25" s="23">
        <f t="shared" si="7"/>
        <v>261.00408749950793</v>
      </c>
      <c r="I25" s="23">
        <f t="shared" si="7"/>
        <v>179.44613780762649</v>
      </c>
    </row>
    <row r="26" spans="1:9" ht="15.75" thickBot="1" x14ac:dyDescent="0.3">
      <c r="A26" s="67" t="s">
        <v>61</v>
      </c>
      <c r="B26" s="68"/>
      <c r="C26" s="72" t="s">
        <v>27</v>
      </c>
      <c r="D26" s="72"/>
      <c r="E26" s="72"/>
      <c r="F26" s="72" t="s">
        <v>28</v>
      </c>
      <c r="G26" s="72"/>
      <c r="H26" s="72"/>
      <c r="I26" s="73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3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61.199673648648634</v>
      </c>
      <c r="D29" s="23">
        <f>(SUMIFS(AGİİ2,KAYNAK,A29,SEBEP,B29,SÜRE,"Uzun",BİLDİRİM,"Bildirimli",İL,$B$10,İLÇE,$B$11)/VLOOKUP($B$11,ABONE,4,FALSE))*60</f>
        <v>43.532400848838378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43.662916790456222</v>
      </c>
      <c r="F29" s="23">
        <f>(SUMIFS(OGİD2,KAYNAK,A29,SEBEP,B29,SÜRE,"Uzun",BİLDİRİM,"Bildirimli",İL,$B$10,İLÇE,$B$11)/VLOOKUP($B$11,ABONE,6,FALSE))*60</f>
        <v>175.86792282590415</v>
      </c>
      <c r="G29" s="23">
        <f>(SUMIFS(AGİD2,KAYNAK,A29,SEBEP,B29,SÜRE,"Uzun",BİLDİRİM,"Bildirimli",İL,$B$10,İLÇE,$B$11)/VLOOKUP($B$11,ABONE,7,FALSE))*60</f>
        <v>215.56417312553378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212.46733947903684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77.810059938415009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1.2980464864864865</v>
      </c>
      <c r="D31" s="23">
        <f>(SUMIFS(AGİİ2,KAYNAK,A31,SEBEP,B31,SÜRE,"Uzun",BİLDİRİM,"Bildirimli",İL,$B$10,İLÇE,$B$11)/VLOOKUP($B$11,ABONE,4,FALSE))*60</f>
        <v>6.9473683556270744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6.9056343216531886</v>
      </c>
      <c r="F31" s="23">
        <f>(SUMIFS(OGİD2,KAYNAK,A31,SEBEP,B31,SÜRE,"Uzun",BİLDİRİM,"Bildirimli",İL,$B$10,İLÇE,$B$11)/VLOOKUP($B$11,ABONE,6,FALSE))*60</f>
        <v>1.0374362321278385</v>
      </c>
      <c r="G31" s="23">
        <f>(SUMIFS(AGİD2,KAYNAK,A31,SEBEP,B31,SÜRE,"Uzun",BİLDİRİM,"Bildirimli",İL,$B$10,İLÇE,$B$11)/VLOOKUP($B$11,ABONE,7,FALSE))*60</f>
        <v>16.56690660973527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15.355402096975263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8.6149226518721029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5" t="s">
        <v>60</v>
      </c>
      <c r="B33" s="66"/>
      <c r="C33" s="23">
        <f>SUM(C28:C32)</f>
        <v>62.497720135135118</v>
      </c>
      <c r="D33" s="23">
        <f t="shared" ref="D33:I33" si="8">SUM(D28:D32)</f>
        <v>50.479769204465455</v>
      </c>
      <c r="E33" s="23">
        <f t="shared" si="8"/>
        <v>50.568551112109411</v>
      </c>
      <c r="F33" s="23">
        <f t="shared" si="8"/>
        <v>176.90535905803199</v>
      </c>
      <c r="G33" s="23">
        <f t="shared" si="8"/>
        <v>232.13107973526905</v>
      </c>
      <c r="H33" s="23">
        <f t="shared" si="8"/>
        <v>227.82274157601211</v>
      </c>
      <c r="I33" s="23">
        <f t="shared" si="8"/>
        <v>86.424982590287115</v>
      </c>
    </row>
    <row r="34" spans="1:9" ht="15.75" thickBot="1" x14ac:dyDescent="0.3">
      <c r="A34" s="67" t="s">
        <v>62</v>
      </c>
      <c r="B34" s="68"/>
      <c r="C34" s="74" t="s">
        <v>27</v>
      </c>
      <c r="D34" s="75"/>
      <c r="E34" s="76"/>
      <c r="F34" s="72" t="s">
        <v>28</v>
      </c>
      <c r="G34" s="72"/>
      <c r="H34" s="72"/>
      <c r="I34" s="73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3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7.2545045045045047</v>
      </c>
      <c r="D38" s="23">
        <f t="shared" si="10"/>
        <v>4.0804586141003725</v>
      </c>
      <c r="E38" s="23">
        <f t="shared" si="11"/>
        <v>4.1039066919570066</v>
      </c>
      <c r="F38" s="23">
        <f t="shared" si="12"/>
        <v>4.5306980656013458</v>
      </c>
      <c r="G38" s="23">
        <f t="shared" si="13"/>
        <v>7.1878024480500997</v>
      </c>
      <c r="H38" s="23">
        <f t="shared" si="14"/>
        <v>6.9805130896922778</v>
      </c>
      <c r="I38" s="23">
        <f t="shared" si="15"/>
        <v>4.6858102278911113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3.6036036036036036E-2</v>
      </c>
      <c r="D39" s="23">
        <f t="shared" si="10"/>
        <v>1.9175969693922022E-2</v>
      </c>
      <c r="E39" s="23">
        <f t="shared" si="11"/>
        <v>1.9300522445176532E-2</v>
      </c>
      <c r="F39" s="23">
        <f t="shared" si="12"/>
        <v>0</v>
      </c>
      <c r="G39" s="23">
        <f t="shared" si="13"/>
        <v>3.5582123541132936E-3</v>
      </c>
      <c r="H39" s="23">
        <f t="shared" si="14"/>
        <v>3.2806246309297288E-3</v>
      </c>
      <c r="I39" s="23">
        <f t="shared" si="15"/>
        <v>1.6059886120807505E-2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1.3513513513513514E-2</v>
      </c>
      <c r="D42" s="23">
        <f t="shared" si="10"/>
        <v>5.2532770123034631E-2</v>
      </c>
      <c r="E42" s="23">
        <f t="shared" si="11"/>
        <v>5.2244517653322685E-2</v>
      </c>
      <c r="F42" s="23">
        <f t="shared" si="12"/>
        <v>3.3641715727502101E-3</v>
      </c>
      <c r="G42" s="23">
        <f t="shared" si="13"/>
        <v>9.6783376031881585E-2</v>
      </c>
      <c r="H42" s="23">
        <f t="shared" si="14"/>
        <v>8.949543993176301E-2</v>
      </c>
      <c r="I42" s="23">
        <f t="shared" si="15"/>
        <v>5.9779939742245464E-2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2.3467095779275201E-4</v>
      </c>
      <c r="E43" s="23">
        <f t="shared" si="11"/>
        <v>2.3293733985557886E-4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1.8581686420769016E-4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5" t="s">
        <v>60</v>
      </c>
      <c r="B46" s="66"/>
      <c r="C46" s="23">
        <f>SUM(C36:C45)</f>
        <v>7.3040540540540535</v>
      </c>
      <c r="D46" s="23">
        <f t="shared" ref="D46:I46" si="16">SUM(D36:D45)</f>
        <v>4.1524020248751228</v>
      </c>
      <c r="E46" s="23">
        <f t="shared" si="16"/>
        <v>4.1756846693953618</v>
      </c>
      <c r="F46" s="23">
        <f t="shared" si="16"/>
        <v>4.534062237174096</v>
      </c>
      <c r="G46" s="23">
        <f t="shared" si="16"/>
        <v>7.2881440364360941</v>
      </c>
      <c r="H46" s="23">
        <f t="shared" si="16"/>
        <v>7.0732891542549705</v>
      </c>
      <c r="I46" s="23">
        <f t="shared" si="16"/>
        <v>4.7618358706183717</v>
      </c>
    </row>
    <row r="47" spans="1:9" ht="15.75" thickBot="1" x14ac:dyDescent="0.3">
      <c r="A47" s="67" t="s">
        <v>63</v>
      </c>
      <c r="B47" s="68"/>
      <c r="C47" s="72" t="s">
        <v>27</v>
      </c>
      <c r="D47" s="72"/>
      <c r="E47" s="72"/>
      <c r="F47" s="72" t="s">
        <v>28</v>
      </c>
      <c r="G47" s="72"/>
      <c r="H47" s="72"/>
      <c r="I47" s="73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3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0.31756756756756754</v>
      </c>
      <c r="D50" s="23">
        <f>(SUMIFS(AGİİ1,KAYNAK,A50,SEBEP,B50,SÜRE,"Uzun",BİLDİRİM,"Bildirimli",İL,$B$10,İLÇE,$B$11)/VLOOKUP($B$11,ABONE,4,FALSE))</f>
        <v>0.19363706460156224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0.19455259392366311</v>
      </c>
      <c r="F50" s="23">
        <f>(SUMIFS(OGİD1,KAYNAK,A50,SEBEP,B50,SÜRE,"Uzun",BİLDİRİM,"Bildirimli",İL,$B$10,İLÇE,$B$11)/VLOOKUP($B$11,ABONE,6,FALSE))</f>
        <v>0.99411269974768712</v>
      </c>
      <c r="G50" s="23">
        <f>(SUMIFS(AGİD1,KAYNAK,A50,SEBEP,B50,SÜRE,"Uzun",BİLDİRİM,"Bildirimli",İL,$B$10,İLÇE,$B$11)/VLOOKUP($B$11,ABONE,7,FALSE))</f>
        <v>1.0876031881582693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1.0803096909651597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0.37373080445429568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1.3513513513513514E-2</v>
      </c>
      <c r="D52" s="23">
        <f>(SUMIFS(AGİİ1,KAYNAK,A52,SEBEP,B52,SÜRE,"Uzun",BİLDİRİM,"Bildirimli",İL,$B$10,İLÇE,$B$11)/VLOOKUP($B$11,ABONE,4,FALSE))</f>
        <v>4.7571155586845014E-2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4.7319556753519017E-2</v>
      </c>
      <c r="F52" s="23">
        <f>(SUMIFS(OGİD1,KAYNAK,A52,SEBEP,B52,SÜRE,"Uzun",BİLDİRİM,"Bildirimli",İL,$B$10,İLÇE,$B$11)/VLOOKUP($B$11,ABONE,6,FALSE))</f>
        <v>3.3641715727502101E-3</v>
      </c>
      <c r="G52" s="23">
        <f>(SUMIFS(AGİD1,KAYNAK,A52,SEBEP,B52,SÜRE,"Uzun",BİLDİRİM,"Bildirimli",İL,$B$10,İLÇE,$B$11)/VLOOKUP($B$11,ABONE,7,FALSE))</f>
        <v>5.3230856817534873E-2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4.9340594449183123E-2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4.7728388835060989E-2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5" t="s">
        <v>60</v>
      </c>
      <c r="B54" s="66"/>
      <c r="C54" s="23">
        <f>SUM(C49:C53)</f>
        <v>0.33108108108108103</v>
      </c>
      <c r="D54" s="23">
        <f t="shared" ref="D54:I54" si="17">SUM(D49:D53)</f>
        <v>0.24120822018840726</v>
      </c>
      <c r="E54" s="23">
        <f t="shared" si="17"/>
        <v>0.24187215067718212</v>
      </c>
      <c r="F54" s="23">
        <f t="shared" si="17"/>
        <v>0.99747687132043739</v>
      </c>
      <c r="G54" s="23">
        <f t="shared" si="17"/>
        <v>1.1408340449758041</v>
      </c>
      <c r="H54" s="23">
        <f t="shared" si="17"/>
        <v>1.1296502854143429</v>
      </c>
      <c r="I54" s="23">
        <f t="shared" si="17"/>
        <v>0.42145919328935666</v>
      </c>
    </row>
    <row r="55" spans="1:9" ht="15.75" thickBot="1" x14ac:dyDescent="0.3">
      <c r="A55" s="67" t="s">
        <v>64</v>
      </c>
      <c r="B55" s="68"/>
      <c r="C55" s="72" t="s">
        <v>27</v>
      </c>
      <c r="D55" s="72"/>
      <c r="E55" s="72"/>
      <c r="F55" s="72" t="s">
        <v>28</v>
      </c>
      <c r="G55" s="72"/>
      <c r="H55" s="72"/>
      <c r="I55" s="73" t="s">
        <v>55</v>
      </c>
    </row>
    <row r="56" spans="1:9" x14ac:dyDescent="0.25">
      <c r="A56" s="77" t="s">
        <v>56</v>
      </c>
      <c r="B56" s="78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3"/>
    </row>
    <row r="57" spans="1:9" x14ac:dyDescent="0.25">
      <c r="A57" s="77" t="s">
        <v>76</v>
      </c>
      <c r="B57" s="78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7" t="s">
        <v>72</v>
      </c>
      <c r="B58" s="78"/>
      <c r="C58" s="23">
        <f>(SUMIFS(OGİİ1,KAYNAK,A58,SÜRE,"Kısa",İL,$B$10,İLÇE,$B$11)/VLOOKUP($B$11,ABONE,3,FALSE))</f>
        <v>1.5765765765765764E-2</v>
      </c>
      <c r="D58" s="23">
        <f>(SUMIFS(AGİİ1,KAYNAK,A58,SÜRE,"Kısa",İL,$B$10,İLÇE,$B$11)/VLOOKUP($B$11,ABONE,4,FALSE))</f>
        <v>2.5595896610680881E-2</v>
      </c>
      <c r="E58" s="23">
        <f>((SUMIFS(OGİİ1,KAYNAK,A58,SÜRE,"Kısa",İL,$B$10,İLÇE,$B$11)+SUMIFS(AGİİ1,KAYNAK,A58,SÜRE,"Kısa",İL,$B$10,İLÇE,$B$11))/VLOOKUP($B$11,ABONE,5,FALSE))</f>
        <v>2.552327709560414E-2</v>
      </c>
      <c r="F58" s="23">
        <f>(SUMIFS(OGİD1,KAYNAK,A58,SÜRE,"Kısa",İL,$B$10,İLÇE,$B$11)/VLOOKUP($B$11,ABONE,6,FALSE))</f>
        <v>7.569386038687973E-3</v>
      </c>
      <c r="G58" s="23">
        <f>(SUMIFS(AGİD1,KAYNAK,A58,SÜRE,"Kısa",İL,$B$10,İLÇE,$B$11)/VLOOKUP($B$11,ABONE,7,FALSE))</f>
        <v>4.6683746085966413E-2</v>
      </c>
      <c r="H58" s="23">
        <f>((SUMIFS(OGİD1,KAYNAK,A58,SÜRE,"Kısa",İL,$B$10,İLÇE,$B$11)+SUMIFS(AGİD1,KAYNAK,A58,SÜRE,"Kısa",İL,$B$10,İLÇE,$B$11))/VLOOKUP($B$11,ABONE,8,FALSE))</f>
        <v>4.3632307591365396E-2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2.9186520313765049E-2</v>
      </c>
    </row>
    <row r="59" spans="1:9" ht="15.75" thickBot="1" x14ac:dyDescent="0.3">
      <c r="A59" s="65" t="s">
        <v>60</v>
      </c>
      <c r="B59" s="66"/>
      <c r="C59" s="23">
        <f>SUM(C57:C58)</f>
        <v>1.5765765765765764E-2</v>
      </c>
      <c r="D59" s="23">
        <f t="shared" ref="D59:I59" si="18">SUM(D57:D58)</f>
        <v>2.5595896610680881E-2</v>
      </c>
      <c r="E59" s="23">
        <f t="shared" si="18"/>
        <v>2.552327709560414E-2</v>
      </c>
      <c r="F59" s="23">
        <f t="shared" si="18"/>
        <v>7.569386038687973E-3</v>
      </c>
      <c r="G59" s="23">
        <f t="shared" si="18"/>
        <v>4.6683746085966413E-2</v>
      </c>
      <c r="H59" s="23">
        <f t="shared" si="18"/>
        <v>4.3632307591365396E-2</v>
      </c>
      <c r="I59" s="23">
        <f t="shared" si="18"/>
        <v>2.9186520313765049E-2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1" t="s">
        <v>27</v>
      </c>
      <c r="D61" s="81"/>
      <c r="E61" s="81"/>
      <c r="F61" s="81" t="s">
        <v>28</v>
      </c>
      <c r="G61" s="81"/>
      <c r="H61" s="81"/>
      <c r="I61" s="82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3"/>
    </row>
    <row r="63" spans="1:9" x14ac:dyDescent="0.25">
      <c r="A63" s="28"/>
      <c r="B63" s="33" t="s">
        <v>65</v>
      </c>
      <c r="C63" s="34">
        <f>VLOOKUP($B$11,ABONE,3,FALSE)</f>
        <v>444</v>
      </c>
      <c r="D63" s="34">
        <f>VLOOKUP($B$11,ABONE,4,FALSE)</f>
        <v>59658</v>
      </c>
      <c r="E63" s="34">
        <f>VLOOKUP($B$11,ABONE,5,FALSE)</f>
        <v>60102</v>
      </c>
      <c r="F63" s="34">
        <f>VLOOKUP($B$11,ABONE,6,FALSE)</f>
        <v>1189</v>
      </c>
      <c r="G63" s="34">
        <f>VLOOKUP($B$11,ABONE,7,FALSE)</f>
        <v>14052</v>
      </c>
      <c r="H63" s="34">
        <f>VLOOKUP($B$11,ABONE,8,FALSE)</f>
        <v>15241</v>
      </c>
      <c r="I63" s="34">
        <f>VLOOKUP($B$11,ABONE,9,FALSE)</f>
        <v>75343</v>
      </c>
    </row>
    <row r="64" spans="1:9" x14ac:dyDescent="0.25">
      <c r="A64" s="28"/>
      <c r="B64" s="79" t="s">
        <v>66</v>
      </c>
      <c r="C64" s="79"/>
      <c r="D64" s="79"/>
      <c r="E64" s="79"/>
      <c r="F64" s="79"/>
      <c r="G64" s="79"/>
      <c r="H64" s="79"/>
      <c r="I64" s="79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0" t="s">
        <v>70</v>
      </c>
      <c r="C69" s="80"/>
      <c r="D69" s="80"/>
      <c r="E69" s="80"/>
      <c r="F69" s="80"/>
      <c r="G69" s="80"/>
      <c r="H69" s="80"/>
      <c r="I69" s="80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5" t="s">
        <v>37</v>
      </c>
      <c r="B1" s="56"/>
      <c r="C1" s="56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7" t="s">
        <v>39</v>
      </c>
      <c r="C2" s="57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58" t="s">
        <v>41</v>
      </c>
      <c r="C3" s="58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7">
        <v>4</v>
      </c>
      <c r="C4" s="57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59"/>
      <c r="C5" s="60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59"/>
      <c r="C6" s="60"/>
      <c r="D6" s="8"/>
      <c r="E6" s="10" t="s">
        <v>45</v>
      </c>
      <c r="F6" s="61" t="s">
        <v>46</v>
      </c>
      <c r="G6" s="61"/>
      <c r="H6" s="61"/>
      <c r="I6" s="61"/>
    </row>
    <row r="7" spans="1:9" x14ac:dyDescent="0.25">
      <c r="A7" s="11" t="s">
        <v>47</v>
      </c>
      <c r="B7" s="62"/>
      <c r="C7" s="63"/>
      <c r="D7" s="8"/>
      <c r="E7" s="10" t="s">
        <v>48</v>
      </c>
      <c r="F7" s="61" t="s">
        <v>49</v>
      </c>
      <c r="G7" s="61"/>
      <c r="H7" s="61"/>
      <c r="I7" s="61"/>
    </row>
    <row r="8" spans="1:9" x14ac:dyDescent="0.25">
      <c r="A8" s="7" t="s">
        <v>50</v>
      </c>
      <c r="B8" s="54"/>
      <c r="C8" s="54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4"/>
      <c r="C9" s="64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4" t="s">
        <v>78</v>
      </c>
      <c r="C10" s="54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4" t="s">
        <v>103</v>
      </c>
      <c r="C11" s="54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7" t="s">
        <v>54</v>
      </c>
      <c r="B13" s="68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155.1700582300885</v>
      </c>
      <c r="D17" s="23">
        <f t="shared" si="1"/>
        <v>40.50404049922831</v>
      </c>
      <c r="E17" s="23">
        <f t="shared" si="2"/>
        <v>40.887334686584829</v>
      </c>
      <c r="F17" s="23">
        <f t="shared" si="3"/>
        <v>187.12453238596495</v>
      </c>
      <c r="G17" s="23">
        <f t="shared" si="4"/>
        <v>114.16890487207209</v>
      </c>
      <c r="H17" s="23">
        <f t="shared" si="5"/>
        <v>120.96379174836603</v>
      </c>
      <c r="I17" s="23">
        <f t="shared" si="6"/>
        <v>69.071054645451937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11.801917699115045</v>
      </c>
      <c r="D21" s="23">
        <f t="shared" si="1"/>
        <v>6.424242148878073</v>
      </c>
      <c r="E21" s="23">
        <f t="shared" si="2"/>
        <v>6.4422181091554513</v>
      </c>
      <c r="F21" s="23">
        <f t="shared" si="3"/>
        <v>1.5031969122807016</v>
      </c>
      <c r="G21" s="23">
        <f t="shared" si="4"/>
        <v>8.3716896972972989</v>
      </c>
      <c r="H21" s="23">
        <f t="shared" si="5"/>
        <v>7.7319771339869297</v>
      </c>
      <c r="I21" s="23">
        <f t="shared" si="6"/>
        <v>6.8961618587175328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5.5903484506707821E-3</v>
      </c>
      <c r="E22" s="23">
        <f t="shared" si="2"/>
        <v>5.5716615885224082E-3</v>
      </c>
      <c r="F22" s="23">
        <f t="shared" si="3"/>
        <v>0</v>
      </c>
      <c r="G22" s="23">
        <f t="shared" si="4"/>
        <v>1.2275275675675674E-2</v>
      </c>
      <c r="H22" s="23">
        <f t="shared" si="5"/>
        <v>1.1131990196078431E-2</v>
      </c>
      <c r="I22" s="23">
        <f t="shared" si="6"/>
        <v>7.5286755487395766E-3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5" t="s">
        <v>60</v>
      </c>
      <c r="B25" s="66"/>
      <c r="C25" s="23">
        <f t="shared" ref="C25:I25" si="7">SUM(C15:C24)</f>
        <v>166.97197592920355</v>
      </c>
      <c r="D25" s="23">
        <f t="shared" si="7"/>
        <v>46.933872996557056</v>
      </c>
      <c r="E25" s="23">
        <f t="shared" si="7"/>
        <v>47.33512445732881</v>
      </c>
      <c r="F25" s="23">
        <f t="shared" si="7"/>
        <v>188.62772929824567</v>
      </c>
      <c r="G25" s="23">
        <f t="shared" si="7"/>
        <v>122.55286984504507</v>
      </c>
      <c r="H25" s="23">
        <f t="shared" si="7"/>
        <v>128.70690087254903</v>
      </c>
      <c r="I25" s="23">
        <f t="shared" si="7"/>
        <v>75.974745179718212</v>
      </c>
    </row>
    <row r="26" spans="1:9" ht="15.75" thickBot="1" x14ac:dyDescent="0.3">
      <c r="A26" s="67" t="s">
        <v>61</v>
      </c>
      <c r="B26" s="68"/>
      <c r="C26" s="72" t="s">
        <v>27</v>
      </c>
      <c r="D26" s="72"/>
      <c r="E26" s="72"/>
      <c r="F26" s="72" t="s">
        <v>28</v>
      </c>
      <c r="G26" s="72"/>
      <c r="H26" s="72"/>
      <c r="I26" s="73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3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144.33377575221238</v>
      </c>
      <c r="D29" s="23">
        <f>(SUMIFS(AGİİ2,KAYNAK,A29,SEBEP,B29,SÜRE,"Uzun",BİLDİRİM,"Bildirimli",İL,$B$10,İLÇE,$B$11)/VLOOKUP($B$11,ABONE,4,FALSE))*60</f>
        <v>20.901565977086552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21.314162921461325</v>
      </c>
      <c r="F29" s="23">
        <f>(SUMIFS(OGİD2,KAYNAK,A29,SEBEP,B29,SÜRE,"Uzun",BİLDİRİM,"Bildirimli",İL,$B$10,İLÇE,$B$11)/VLOOKUP($B$11,ABONE,6,FALSE))*60</f>
        <v>222.97678000000002</v>
      </c>
      <c r="G29" s="23">
        <f>(SUMIFS(AGİD2,KAYNAK,A29,SEBEP,B29,SÜRE,"Uzun",BİLDİRİM,"Bildirimli",İL,$B$10,İLÇE,$B$11)/VLOOKUP($B$11,ABONE,7,FALSE))*60</f>
        <v>170.70308086126127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175.57170970261438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75.606668603469771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1.5968182951442478E-2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1.5914806093773111E-2</v>
      </c>
      <c r="F31" s="23">
        <f>(SUMIFS(OGİD2,KAYNAK,A31,SEBEP,B31,SÜRE,"Uzun",BİLDİRİM,"Bildirimli",İL,$B$10,İLÇE,$B$11)/VLOOKUP($B$11,ABONE,6,FALSE))*60</f>
        <v>0.88046442105263145</v>
      </c>
      <c r="G31" s="23">
        <f>(SUMIFS(AGİD2,KAYNAK,A31,SEBEP,B31,SÜRE,"Uzun",BİLDİRİM,"Bildirimli",İL,$B$10,İLÇE,$B$11)/VLOOKUP($B$11,ABONE,7,FALSE))*60</f>
        <v>14.507300533333332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13.238134424836602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4.6696088960030666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5" t="s">
        <v>60</v>
      </c>
      <c r="B33" s="66"/>
      <c r="C33" s="23">
        <f>SUM(C28:C32)</f>
        <v>144.33377575221238</v>
      </c>
      <c r="D33" s="23">
        <f t="shared" ref="D33:I33" si="8">SUM(D28:D32)</f>
        <v>20.917534160037995</v>
      </c>
      <c r="E33" s="23">
        <f t="shared" si="8"/>
        <v>21.330077727555096</v>
      </c>
      <c r="F33" s="23">
        <f t="shared" si="8"/>
        <v>223.85724442105266</v>
      </c>
      <c r="G33" s="23">
        <f t="shared" si="8"/>
        <v>185.21038139459461</v>
      </c>
      <c r="H33" s="23">
        <f t="shared" si="8"/>
        <v>188.80984412745099</v>
      </c>
      <c r="I33" s="23">
        <f t="shared" si="8"/>
        <v>80.27627749947284</v>
      </c>
    </row>
    <row r="34" spans="1:9" ht="15.75" thickBot="1" x14ac:dyDescent="0.3">
      <c r="A34" s="67" t="s">
        <v>62</v>
      </c>
      <c r="B34" s="68"/>
      <c r="C34" s="74" t="s">
        <v>27</v>
      </c>
      <c r="D34" s="75"/>
      <c r="E34" s="76"/>
      <c r="F34" s="72" t="s">
        <v>28</v>
      </c>
      <c r="G34" s="72"/>
      <c r="H34" s="72"/>
      <c r="I34" s="73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3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4.4513274336283182</v>
      </c>
      <c r="D38" s="23">
        <f t="shared" si="10"/>
        <v>1.035082512169061</v>
      </c>
      <c r="E38" s="23">
        <f t="shared" si="11"/>
        <v>1.0465019967460434</v>
      </c>
      <c r="F38" s="23">
        <f t="shared" si="12"/>
        <v>2.9134502923976608</v>
      </c>
      <c r="G38" s="23">
        <f t="shared" si="13"/>
        <v>2.3395195195195195</v>
      </c>
      <c r="H38" s="23">
        <f t="shared" si="14"/>
        <v>2.3929738562091503</v>
      </c>
      <c r="I38" s="23">
        <f t="shared" si="15"/>
        <v>1.5204064027604716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6.1946902654867256E-2</v>
      </c>
      <c r="D42" s="23">
        <f t="shared" si="10"/>
        <v>6.7820254066247185E-2</v>
      </c>
      <c r="E42" s="23">
        <f t="shared" si="11"/>
        <v>6.7800621209880202E-2</v>
      </c>
      <c r="F42" s="23">
        <f t="shared" si="12"/>
        <v>1.0526315789473684E-2</v>
      </c>
      <c r="G42" s="23">
        <f t="shared" si="13"/>
        <v>4.8528528528528528E-2</v>
      </c>
      <c r="H42" s="23">
        <f t="shared" si="14"/>
        <v>4.4989106753812638E-2</v>
      </c>
      <c r="I42" s="23">
        <f t="shared" si="15"/>
        <v>5.9771877695773031E-2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2.9680636352843406E-5</v>
      </c>
      <c r="E43" s="23">
        <f t="shared" si="11"/>
        <v>2.9581422866439876E-5</v>
      </c>
      <c r="F43" s="23">
        <f t="shared" si="12"/>
        <v>0</v>
      </c>
      <c r="G43" s="23">
        <f t="shared" si="13"/>
        <v>6.0060060060060059E-5</v>
      </c>
      <c r="H43" s="23">
        <f t="shared" si="14"/>
        <v>5.4466230936819171E-5</v>
      </c>
      <c r="I43" s="23">
        <f t="shared" si="15"/>
        <v>3.8339883063356657E-5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5" t="s">
        <v>60</v>
      </c>
      <c r="B46" s="66"/>
      <c r="C46" s="23">
        <f>SUM(C36:C45)</f>
        <v>4.5132743362831853</v>
      </c>
      <c r="D46" s="23">
        <f t="shared" ref="D46:I46" si="16">SUM(D36:D45)</f>
        <v>1.102932446871661</v>
      </c>
      <c r="E46" s="23">
        <f t="shared" si="16"/>
        <v>1.11433219937879</v>
      </c>
      <c r="F46" s="23">
        <f t="shared" si="16"/>
        <v>2.9239766081871346</v>
      </c>
      <c r="G46" s="23">
        <f t="shared" si="16"/>
        <v>2.3881081081081081</v>
      </c>
      <c r="H46" s="23">
        <f t="shared" si="16"/>
        <v>2.4380174291938999</v>
      </c>
      <c r="I46" s="23">
        <f t="shared" si="16"/>
        <v>1.580216620339308</v>
      </c>
    </row>
    <row r="47" spans="1:9" ht="15.75" thickBot="1" x14ac:dyDescent="0.3">
      <c r="A47" s="67" t="s">
        <v>63</v>
      </c>
      <c r="B47" s="68"/>
      <c r="C47" s="72" t="s">
        <v>27</v>
      </c>
      <c r="D47" s="72"/>
      <c r="E47" s="72"/>
      <c r="F47" s="72" t="s">
        <v>28</v>
      </c>
      <c r="G47" s="72"/>
      <c r="H47" s="72"/>
      <c r="I47" s="73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3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0.81415929203539827</v>
      </c>
      <c r="D50" s="23">
        <f>(SUMIFS(AGİİ1,KAYNAK,A50,SEBEP,B50,SÜRE,"Uzun",BİLDİRİM,"Bildirimli",İL,$B$10,İLÇE,$B$11)/VLOOKUP($B$11,ABONE,4,FALSE))</f>
        <v>0.21735130001187225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0.21934625055465168</v>
      </c>
      <c r="F50" s="23">
        <f>(SUMIFS(OGİD1,KAYNAK,A50,SEBEP,B50,SÜRE,"Uzun",BİLDİRİM,"Bildirimli",İL,$B$10,İLÇE,$B$11)/VLOOKUP($B$11,ABONE,6,FALSE))</f>
        <v>1.1169590643274854</v>
      </c>
      <c r="G50" s="23">
        <f>(SUMIFS(AGİD1,KAYNAK,A50,SEBEP,B50,SÜRE,"Uzun",BİLDİRİM,"Bildirimli",İL,$B$10,İLÇE,$B$11)/VLOOKUP($B$11,ABONE,7,FALSE))</f>
        <v>1.080900900900901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1.0842592592592593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0.52376114252851524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2.9680636352843406E-5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2.9581422866439876E-5</v>
      </c>
      <c r="F52" s="23">
        <f>(SUMIFS(OGİD1,KAYNAK,A52,SEBEP,B52,SÜRE,"Uzun",BİLDİRİM,"Bildirimli",İL,$B$10,İLÇE,$B$11)/VLOOKUP($B$11,ABONE,6,FALSE))</f>
        <v>4.0935672514619886E-3</v>
      </c>
      <c r="G52" s="23">
        <f>(SUMIFS(AGİD1,KAYNAK,A52,SEBEP,B52,SÜRE,"Uzun",BİLDİRİM,"Bildirimli",İL,$B$10,İLÇE,$B$11)/VLOOKUP($B$11,ABONE,7,FALSE))</f>
        <v>6.054054054054054E-2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5.528322440087146E-2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1.9476660596185181E-2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5" t="s">
        <v>60</v>
      </c>
      <c r="B54" s="66"/>
      <c r="C54" s="23">
        <f>SUM(C49:C53)</f>
        <v>0.81415929203539827</v>
      </c>
      <c r="D54" s="23">
        <f t="shared" ref="D54:I54" si="17">SUM(D49:D53)</f>
        <v>0.21738098064822509</v>
      </c>
      <c r="E54" s="23">
        <f t="shared" si="17"/>
        <v>0.21937583197751812</v>
      </c>
      <c r="F54" s="23">
        <f t="shared" si="17"/>
        <v>1.1210526315789473</v>
      </c>
      <c r="G54" s="23">
        <f t="shared" si="17"/>
        <v>1.1414414414414416</v>
      </c>
      <c r="H54" s="23">
        <f t="shared" si="17"/>
        <v>1.1395424836601307</v>
      </c>
      <c r="I54" s="23">
        <f t="shared" si="17"/>
        <v>0.54323780312470038</v>
      </c>
    </row>
    <row r="55" spans="1:9" ht="15.75" thickBot="1" x14ac:dyDescent="0.3">
      <c r="A55" s="67" t="s">
        <v>64</v>
      </c>
      <c r="B55" s="68"/>
      <c r="C55" s="72" t="s">
        <v>27</v>
      </c>
      <c r="D55" s="72"/>
      <c r="E55" s="72"/>
      <c r="F55" s="72" t="s">
        <v>28</v>
      </c>
      <c r="G55" s="72"/>
      <c r="H55" s="72"/>
      <c r="I55" s="73" t="s">
        <v>55</v>
      </c>
    </row>
    <row r="56" spans="1:9" x14ac:dyDescent="0.25">
      <c r="A56" s="77" t="s">
        <v>56</v>
      </c>
      <c r="B56" s="78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3"/>
    </row>
    <row r="57" spans="1:9" x14ac:dyDescent="0.25">
      <c r="A57" s="77" t="s">
        <v>76</v>
      </c>
      <c r="B57" s="78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7" t="s">
        <v>72</v>
      </c>
      <c r="B58" s="78"/>
      <c r="C58" s="23">
        <f>(SUMIFS(OGİİ1,KAYNAK,A58,SÜRE,"Kısa",İL,$B$10,İLÇE,$B$11)/VLOOKUP($B$11,ABONE,3,FALSE))</f>
        <v>6.1946902654867256E-2</v>
      </c>
      <c r="D58" s="23">
        <f>(SUMIFS(AGİİ1,KAYNAK,A58,SÜRE,"Kısa",İL,$B$10,İLÇE,$B$11)/VLOOKUP($B$11,ABONE,4,FALSE))</f>
        <v>1.7808381811706042E-4</v>
      </c>
      <c r="E58" s="23">
        <f>((SUMIFS(OGİİ1,KAYNAK,A58,SÜRE,"Kısa",İL,$B$10,İLÇE,$B$11)+SUMIFS(AGİİ1,KAYNAK,A58,SÜRE,"Kısa",İL,$B$10,İLÇE,$B$11))/VLOOKUP($B$11,ABONE,5,FALSE))</f>
        <v>3.8455849726371839E-4</v>
      </c>
      <c r="F58" s="23">
        <f>(SUMIFS(OGİD1,KAYNAK,A58,SÜRE,"Kısa",İL,$B$10,İLÇE,$B$11)/VLOOKUP($B$11,ABONE,6,FALSE))</f>
        <v>0.23333333333333334</v>
      </c>
      <c r="G58" s="23">
        <f>(SUMIFS(AGİD1,KAYNAK,A58,SÜRE,"Kısa",İL,$B$10,İLÇE,$B$11)/VLOOKUP($B$11,ABONE,7,FALSE))</f>
        <v>0.15339339339339339</v>
      </c>
      <c r="H58" s="23">
        <f>((SUMIFS(OGİD1,KAYNAK,A58,SÜRE,"Kısa",İL,$B$10,İLÇE,$B$11)+SUMIFS(AGİD1,KAYNAK,A58,SÜRE,"Kısa",İL,$B$10,İLÇE,$B$11))/VLOOKUP($B$11,ABONE,8,FALSE))</f>
        <v>0.16083877995642701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5.685804658295792E-2</v>
      </c>
    </row>
    <row r="59" spans="1:9" ht="15.75" thickBot="1" x14ac:dyDescent="0.3">
      <c r="A59" s="65" t="s">
        <v>60</v>
      </c>
      <c r="B59" s="66"/>
      <c r="C59" s="23">
        <f>SUM(C57:C58)</f>
        <v>6.1946902654867256E-2</v>
      </c>
      <c r="D59" s="23">
        <f t="shared" ref="D59:I59" si="18">SUM(D57:D58)</f>
        <v>1.7808381811706042E-4</v>
      </c>
      <c r="E59" s="23">
        <f t="shared" si="18"/>
        <v>3.8455849726371839E-4</v>
      </c>
      <c r="F59" s="23">
        <f t="shared" si="18"/>
        <v>0.23333333333333334</v>
      </c>
      <c r="G59" s="23">
        <f t="shared" si="18"/>
        <v>0.15339339339339339</v>
      </c>
      <c r="H59" s="23">
        <f t="shared" si="18"/>
        <v>0.16083877995642701</v>
      </c>
      <c r="I59" s="23">
        <f t="shared" si="18"/>
        <v>5.685804658295792E-2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1" t="s">
        <v>27</v>
      </c>
      <c r="D61" s="81"/>
      <c r="E61" s="81"/>
      <c r="F61" s="81" t="s">
        <v>28</v>
      </c>
      <c r="G61" s="81"/>
      <c r="H61" s="81"/>
      <c r="I61" s="82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3"/>
    </row>
    <row r="63" spans="1:9" x14ac:dyDescent="0.25">
      <c r="A63" s="28"/>
      <c r="B63" s="33" t="s">
        <v>65</v>
      </c>
      <c r="C63" s="34">
        <f>VLOOKUP($B$11,ABONE,3,FALSE)</f>
        <v>113</v>
      </c>
      <c r="D63" s="34">
        <f>VLOOKUP($B$11,ABONE,4,FALSE)</f>
        <v>33692</v>
      </c>
      <c r="E63" s="34">
        <f>VLOOKUP($B$11,ABONE,5,FALSE)</f>
        <v>33805</v>
      </c>
      <c r="F63" s="34">
        <f>VLOOKUP($B$11,ABONE,6,FALSE)</f>
        <v>1710</v>
      </c>
      <c r="G63" s="34">
        <f>VLOOKUP($B$11,ABONE,7,FALSE)</f>
        <v>16650</v>
      </c>
      <c r="H63" s="34">
        <f>VLOOKUP($B$11,ABONE,8,FALSE)</f>
        <v>18360</v>
      </c>
      <c r="I63" s="34">
        <f>VLOOKUP($B$11,ABONE,9,FALSE)</f>
        <v>52165</v>
      </c>
    </row>
    <row r="64" spans="1:9" x14ac:dyDescent="0.25">
      <c r="A64" s="28"/>
      <c r="B64" s="79" t="s">
        <v>66</v>
      </c>
      <c r="C64" s="79"/>
      <c r="D64" s="79"/>
      <c r="E64" s="79"/>
      <c r="F64" s="79"/>
      <c r="G64" s="79"/>
      <c r="H64" s="79"/>
      <c r="I64" s="79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0" t="s">
        <v>70</v>
      </c>
      <c r="C69" s="80"/>
      <c r="D69" s="80"/>
      <c r="E69" s="80"/>
      <c r="F69" s="80"/>
      <c r="G69" s="80"/>
      <c r="H69" s="80"/>
      <c r="I69" s="80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5" t="s">
        <v>37</v>
      </c>
      <c r="B1" s="56"/>
      <c r="C1" s="56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7" t="s">
        <v>39</v>
      </c>
      <c r="C2" s="57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58" t="s">
        <v>41</v>
      </c>
      <c r="C3" s="58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7">
        <v>4</v>
      </c>
      <c r="C4" s="57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59"/>
      <c r="C5" s="60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59"/>
      <c r="C6" s="60"/>
      <c r="D6" s="8"/>
      <c r="E6" s="10" t="s">
        <v>45</v>
      </c>
      <c r="F6" s="61" t="s">
        <v>46</v>
      </c>
      <c r="G6" s="61"/>
      <c r="H6" s="61"/>
      <c r="I6" s="61"/>
    </row>
    <row r="7" spans="1:9" x14ac:dyDescent="0.25">
      <c r="A7" s="11" t="s">
        <v>47</v>
      </c>
      <c r="B7" s="62"/>
      <c r="C7" s="63"/>
      <c r="D7" s="8"/>
      <c r="E7" s="10" t="s">
        <v>48</v>
      </c>
      <c r="F7" s="61" t="s">
        <v>49</v>
      </c>
      <c r="G7" s="61"/>
      <c r="H7" s="61"/>
      <c r="I7" s="61"/>
    </row>
    <row r="8" spans="1:9" x14ac:dyDescent="0.25">
      <c r="A8" s="7" t="s">
        <v>50</v>
      </c>
      <c r="B8" s="54"/>
      <c r="C8" s="54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4"/>
      <c r="C9" s="64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4" t="s">
        <v>78</v>
      </c>
      <c r="C10" s="54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4" t="s">
        <v>104</v>
      </c>
      <c r="C11" s="54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7" t="s">
        <v>54</v>
      </c>
      <c r="B13" s="68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v>0</v>
      </c>
      <c r="D15" s="23">
        <f t="shared" ref="D15:D24" si="0">(SUMIFS(AGİİ2,KAYNAK,A15,SEBEP,B15,SÜRE,"Uzun",BİLDİRİM,"Bildirimsiz",İL,$B$10,İLÇE,$B$11)/VLOOKUP($B$11,ABONE,4,FALSE))*60</f>
        <v>0</v>
      </c>
      <c r="E15" s="23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2">(SUMIFS(OGİD2,KAYNAK,A15,SEBEP,B15,SÜRE,"Uzun",BİLDİRİM,"Bildirimsiz",İL,$B$10,İLÇE,$B$11)/VLOOKUP($B$11,ABONE,6,FALSE))*60</f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v>0</v>
      </c>
      <c r="D16" s="23">
        <f t="shared" si="0"/>
        <v>0</v>
      </c>
      <c r="E16" s="23">
        <f t="shared" si="1"/>
        <v>0</v>
      </c>
      <c r="F16" s="23">
        <f t="shared" si="2"/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37" t="s">
        <v>22</v>
      </c>
      <c r="C17" s="23">
        <v>0</v>
      </c>
      <c r="D17" s="23">
        <f t="shared" si="0"/>
        <v>60.336369849827378</v>
      </c>
      <c r="E17" s="23">
        <f t="shared" si="1"/>
        <v>60.688044773728116</v>
      </c>
      <c r="F17" s="23">
        <f t="shared" si="2"/>
        <v>111.14594043564354</v>
      </c>
      <c r="G17" s="23">
        <f t="shared" si="3"/>
        <v>91.671633743988991</v>
      </c>
      <c r="H17" s="23">
        <f t="shared" si="4"/>
        <v>92.7360914644442</v>
      </c>
      <c r="I17" s="23">
        <f t="shared" si="5"/>
        <v>64.871315519355761</v>
      </c>
    </row>
    <row r="18" spans="1:9" ht="15.75" thickBot="1" x14ac:dyDescent="0.3">
      <c r="A18" s="19" t="s">
        <v>72</v>
      </c>
      <c r="B18" s="24" t="s">
        <v>24</v>
      </c>
      <c r="C18" s="23">
        <v>0</v>
      </c>
      <c r="D18" s="23">
        <f t="shared" si="0"/>
        <v>0</v>
      </c>
      <c r="E18" s="23">
        <f t="shared" si="1"/>
        <v>0</v>
      </c>
      <c r="F18" s="23">
        <f t="shared" si="2"/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v>0</v>
      </c>
      <c r="D19" s="23">
        <f t="shared" si="0"/>
        <v>0</v>
      </c>
      <c r="E19" s="23">
        <f t="shared" si="1"/>
        <v>0</v>
      </c>
      <c r="F19" s="23">
        <f t="shared" si="2"/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v>0</v>
      </c>
      <c r="D20" s="23">
        <f t="shared" si="0"/>
        <v>0.7712212521988403</v>
      </c>
      <c r="E20" s="23">
        <f t="shared" si="1"/>
        <v>0.78385304106205622</v>
      </c>
      <c r="F20" s="23">
        <f t="shared" si="2"/>
        <v>1.7607920792079208</v>
      </c>
      <c r="G20" s="23">
        <f t="shared" si="3"/>
        <v>8.9082894435539267E-2</v>
      </c>
      <c r="H20" s="23">
        <f t="shared" si="4"/>
        <v>0.18045784175776602</v>
      </c>
      <c r="I20" s="23">
        <f t="shared" si="5"/>
        <v>0.70509112743712921</v>
      </c>
    </row>
    <row r="21" spans="1:9" ht="15.75" thickBot="1" x14ac:dyDescent="0.3">
      <c r="A21" s="19" t="s">
        <v>71</v>
      </c>
      <c r="B21" s="37" t="s">
        <v>22</v>
      </c>
      <c r="C21" s="23">
        <v>0</v>
      </c>
      <c r="D21" s="23">
        <f t="shared" si="0"/>
        <v>7.667876299107431</v>
      </c>
      <c r="E21" s="23">
        <f t="shared" si="1"/>
        <v>7.657703805593016</v>
      </c>
      <c r="F21" s="23">
        <f t="shared" si="2"/>
        <v>0.13320130693069307</v>
      </c>
      <c r="G21" s="23">
        <f t="shared" si="3"/>
        <v>7.7125104923288292</v>
      </c>
      <c r="H21" s="23">
        <f t="shared" si="4"/>
        <v>7.2982285204026409</v>
      </c>
      <c r="I21" s="23">
        <f t="shared" si="5"/>
        <v>7.6107810567957026</v>
      </c>
    </row>
    <row r="22" spans="1:9" ht="15.75" thickBot="1" x14ac:dyDescent="0.3">
      <c r="A22" s="19" t="s">
        <v>71</v>
      </c>
      <c r="B22" s="24" t="s">
        <v>24</v>
      </c>
      <c r="C22" s="23">
        <v>0</v>
      </c>
      <c r="D22" s="23">
        <f t="shared" si="0"/>
        <v>0</v>
      </c>
      <c r="E22" s="23">
        <f t="shared" si="1"/>
        <v>0</v>
      </c>
      <c r="F22" s="23">
        <f t="shared" si="2"/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5.75" thickBot="1" x14ac:dyDescent="0.3">
      <c r="A23" s="19" t="s">
        <v>71</v>
      </c>
      <c r="B23" s="24" t="s">
        <v>25</v>
      </c>
      <c r="C23" s="23">
        <v>0</v>
      </c>
      <c r="D23" s="23">
        <f t="shared" si="0"/>
        <v>0</v>
      </c>
      <c r="E23" s="23">
        <f t="shared" si="1"/>
        <v>0</v>
      </c>
      <c r="F23" s="23">
        <f t="shared" si="2"/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v>0</v>
      </c>
      <c r="D24" s="23">
        <f t="shared" si="0"/>
        <v>0</v>
      </c>
      <c r="E24" s="23">
        <f t="shared" si="1"/>
        <v>0</v>
      </c>
      <c r="F24" s="23">
        <f t="shared" si="2"/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5" t="s">
        <v>60</v>
      </c>
      <c r="B25" s="66"/>
      <c r="C25" s="23">
        <f t="shared" ref="C25:I25" si="6">SUM(C15:C24)</f>
        <v>0</v>
      </c>
      <c r="D25" s="23">
        <f t="shared" si="6"/>
        <v>68.775467401133653</v>
      </c>
      <c r="E25" s="23">
        <f t="shared" si="6"/>
        <v>69.129601620383198</v>
      </c>
      <c r="F25" s="23">
        <f t="shared" si="6"/>
        <v>113.03993382178214</v>
      </c>
      <c r="G25" s="23">
        <f t="shared" si="6"/>
        <v>99.473227130753358</v>
      </c>
      <c r="H25" s="23">
        <f t="shared" si="6"/>
        <v>100.21477782660462</v>
      </c>
      <c r="I25" s="23">
        <f t="shared" si="6"/>
        <v>73.187187703588592</v>
      </c>
    </row>
    <row r="26" spans="1:9" ht="15.75" thickBot="1" x14ac:dyDescent="0.3">
      <c r="A26" s="67" t="s">
        <v>61</v>
      </c>
      <c r="B26" s="68"/>
      <c r="C26" s="72" t="s">
        <v>27</v>
      </c>
      <c r="D26" s="72"/>
      <c r="E26" s="72"/>
      <c r="F26" s="72" t="s">
        <v>28</v>
      </c>
      <c r="G26" s="72"/>
      <c r="H26" s="72"/>
      <c r="I26" s="73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3"/>
    </row>
    <row r="28" spans="1:9" ht="15.75" thickBot="1" x14ac:dyDescent="0.3">
      <c r="A28" s="19" t="s">
        <v>76</v>
      </c>
      <c r="B28" s="37" t="s">
        <v>22</v>
      </c>
      <c r="C28" s="23"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v>0</v>
      </c>
      <c r="D29" s="23">
        <f>(SUMIFS(AGİİ2,KAYNAK,A29,SEBEP,B29,SÜRE,"Uzun",BİLDİRİM,"Bildirimli",İL,$B$10,İLÇE,$B$11)/VLOOKUP($B$11,ABONE,4,FALSE))*60</f>
        <v>64.620894057267606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65.007001114379051</v>
      </c>
      <c r="F29" s="23">
        <f>(SUMIFS(OGİD2,KAYNAK,A29,SEBEP,B29,SÜRE,"Uzun",BİLDİRİM,"Bildirimli",İL,$B$10,İLÇE,$B$11)/VLOOKUP($B$11,ABONE,6,FALSE))*60</f>
        <v>168.08048827722774</v>
      </c>
      <c r="G29" s="23">
        <f>(SUMIFS(AGİD2,KAYNAK,A29,SEBEP,B29,SÜRE,"Uzun",BİLDİRİM,"Bildirimli",İL,$B$10,İLÇE,$B$11)/VLOOKUP($B$11,ABONE,7,FALSE))*60</f>
        <v>215.71853260132815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213.11465638272543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84.339674567674507</v>
      </c>
    </row>
    <row r="30" spans="1:9" ht="15.75" thickBot="1" x14ac:dyDescent="0.3">
      <c r="A30" s="19" t="s">
        <v>72</v>
      </c>
      <c r="B30" s="20" t="s">
        <v>26</v>
      </c>
      <c r="C30" s="23"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v>0</v>
      </c>
      <c r="D31" s="23">
        <f>(SUMIFS(AGİİ2,KAYNAK,A31,SEBEP,B31,SÜRE,"Uzun",BİLDİRİM,"Bildirimli",İL,$B$10,İLÇE,$B$11)/VLOOKUP($B$11,ABONE,4,FALSE))*60</f>
        <v>1.0625472981953221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1.0651948778862872</v>
      </c>
      <c r="F31" s="23">
        <f>(SUMIFS(OGİD2,KAYNAK,A31,SEBEP,B31,SÜRE,"Uzun",BİLDİRİM,"Bildirimli",İL,$B$10,İLÇE,$B$11)/VLOOKUP($B$11,ABONE,6,FALSE))*60</f>
        <v>1.2449788514851483</v>
      </c>
      <c r="G31" s="23">
        <f>(SUMIFS(AGİD2,KAYNAK,A31,SEBEP,B31,SÜRE,"Uzun",BİLDİRİM,"Bildirimli",İL,$B$10,İLÇE,$B$11)/VLOOKUP($B$11,ABONE,7,FALSE))*60</f>
        <v>11.375899702312802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10.822147669661222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2.3387818635207687</v>
      </c>
    </row>
    <row r="32" spans="1:9" ht="15.75" thickBot="1" x14ac:dyDescent="0.3">
      <c r="A32" s="19" t="s">
        <v>71</v>
      </c>
      <c r="B32" s="20" t="s">
        <v>26</v>
      </c>
      <c r="C32" s="23"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5" t="s">
        <v>60</v>
      </c>
      <c r="B33" s="66"/>
      <c r="C33" s="23">
        <f>SUM(C28:C32)</f>
        <v>0</v>
      </c>
      <c r="D33" s="23">
        <f t="shared" ref="D33:I33" si="7">SUM(D28:D32)</f>
        <v>65.683441355462932</v>
      </c>
      <c r="E33" s="23">
        <f t="shared" si="7"/>
        <v>66.072195992265335</v>
      </c>
      <c r="F33" s="23">
        <f t="shared" si="7"/>
        <v>169.32546712871289</v>
      </c>
      <c r="G33" s="23">
        <f t="shared" si="7"/>
        <v>227.09443230364096</v>
      </c>
      <c r="H33" s="23">
        <f t="shared" si="7"/>
        <v>223.93680405238666</v>
      </c>
      <c r="I33" s="23">
        <f t="shared" si="7"/>
        <v>86.678456431195272</v>
      </c>
    </row>
    <row r="34" spans="1:9" ht="15.75" thickBot="1" x14ac:dyDescent="0.3">
      <c r="A34" s="67" t="s">
        <v>62</v>
      </c>
      <c r="B34" s="68"/>
      <c r="C34" s="74" t="s">
        <v>27</v>
      </c>
      <c r="D34" s="75"/>
      <c r="E34" s="76"/>
      <c r="F34" s="72" t="s">
        <v>28</v>
      </c>
      <c r="G34" s="72"/>
      <c r="H34" s="72"/>
      <c r="I34" s="73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3"/>
    </row>
    <row r="36" spans="1:9" ht="15.75" thickBot="1" x14ac:dyDescent="0.3">
      <c r="A36" s="19" t="s">
        <v>76</v>
      </c>
      <c r="B36" s="37" t="s">
        <v>22</v>
      </c>
      <c r="C36" s="23">
        <v>0</v>
      </c>
      <c r="D36" s="23">
        <f t="shared" ref="D36:D45" si="8">(SUMIFS(AGİİ1,KAYNAK,A36,SEBEP,B36,SÜRE,"Uzun",BİLDİRİM,"Bildirimsiz",İL,$B$10,İLÇE,$B$11)/VLOOKUP($B$11,ABONE,4,FALSE))</f>
        <v>0</v>
      </c>
      <c r="E36" s="23">
        <f t="shared" ref="E36:E45" si="9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0">(SUMIFS(OGİD1,KAYNAK,A36,SEBEP,B36,SÜRE,"Uzun",BİLDİRİM,"Bildirimsiz",İL,$B$10,İLÇE,$B$11)/VLOOKUP($B$11,ABONE,6,FALSE))</f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v>0</v>
      </c>
      <c r="D37" s="23">
        <f t="shared" si="8"/>
        <v>0</v>
      </c>
      <c r="E37" s="23">
        <f t="shared" si="9"/>
        <v>0</v>
      </c>
      <c r="F37" s="23">
        <f t="shared" si="10"/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37" t="s">
        <v>22</v>
      </c>
      <c r="C38" s="23">
        <v>0</v>
      </c>
      <c r="D38" s="23">
        <f t="shared" si="8"/>
        <v>1.5404423740960322</v>
      </c>
      <c r="E38" s="23">
        <f t="shared" si="9"/>
        <v>1.5485448725240083</v>
      </c>
      <c r="F38" s="23">
        <f t="shared" si="10"/>
        <v>2.6</v>
      </c>
      <c r="G38" s="23">
        <f t="shared" si="11"/>
        <v>2.3433707350583926</v>
      </c>
      <c r="H38" s="23">
        <f t="shared" si="12"/>
        <v>2.3573979867951076</v>
      </c>
      <c r="I38" s="23">
        <f t="shared" si="13"/>
        <v>1.6541254591692569</v>
      </c>
    </row>
    <row r="39" spans="1:9" ht="15.75" thickBot="1" x14ac:dyDescent="0.3">
      <c r="A39" s="19" t="s">
        <v>72</v>
      </c>
      <c r="B39" s="20" t="s">
        <v>24</v>
      </c>
      <c r="C39" s="23">
        <v>0</v>
      </c>
      <c r="D39" s="23">
        <f t="shared" si="8"/>
        <v>0</v>
      </c>
      <c r="E39" s="23">
        <f t="shared" si="9"/>
        <v>0</v>
      </c>
      <c r="F39" s="23">
        <f t="shared" si="10"/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v>0</v>
      </c>
      <c r="D40" s="23">
        <f t="shared" si="8"/>
        <v>0</v>
      </c>
      <c r="E40" s="23">
        <f t="shared" si="9"/>
        <v>0</v>
      </c>
      <c r="F40" s="23">
        <f t="shared" si="10"/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v>0</v>
      </c>
      <c r="D41" s="23">
        <f t="shared" si="8"/>
        <v>6.9385627728190758E-3</v>
      </c>
      <c r="E41" s="23">
        <f t="shared" si="9"/>
        <v>7.0522090963747747E-3</v>
      </c>
      <c r="F41" s="23">
        <f t="shared" si="10"/>
        <v>1.5841584158415842E-2</v>
      </c>
      <c r="G41" s="23">
        <f t="shared" si="11"/>
        <v>8.014655369819098E-4</v>
      </c>
      <c r="H41" s="23">
        <f t="shared" si="12"/>
        <v>1.6235523325035177E-3</v>
      </c>
      <c r="I41" s="23">
        <f t="shared" si="13"/>
        <v>6.3435998869737211E-3</v>
      </c>
    </row>
    <row r="42" spans="1:9" ht="15.75" thickBot="1" x14ac:dyDescent="0.3">
      <c r="A42" s="19" t="s">
        <v>71</v>
      </c>
      <c r="B42" s="37" t="s">
        <v>22</v>
      </c>
      <c r="C42" s="23">
        <v>0</v>
      </c>
      <c r="D42" s="23">
        <f t="shared" si="8"/>
        <v>7.7920385692879013E-2</v>
      </c>
      <c r="E42" s="23">
        <f t="shared" si="9"/>
        <v>7.7883037324710358E-2</v>
      </c>
      <c r="F42" s="23">
        <f t="shared" si="10"/>
        <v>5.9405940594059407E-3</v>
      </c>
      <c r="G42" s="23">
        <f t="shared" si="11"/>
        <v>0.10922830318296313</v>
      </c>
      <c r="H42" s="23">
        <f t="shared" si="12"/>
        <v>0.10358263881372443</v>
      </c>
      <c r="I42" s="23">
        <f t="shared" si="13"/>
        <v>8.1237637750777053E-2</v>
      </c>
    </row>
    <row r="43" spans="1:9" ht="15.75" thickBot="1" x14ac:dyDescent="0.3">
      <c r="A43" s="19" t="s">
        <v>71</v>
      </c>
      <c r="B43" s="20" t="s">
        <v>24</v>
      </c>
      <c r="C43" s="23">
        <v>0</v>
      </c>
      <c r="D43" s="23">
        <f t="shared" si="8"/>
        <v>0</v>
      </c>
      <c r="E43" s="23">
        <f t="shared" si="9"/>
        <v>0</v>
      </c>
      <c r="F43" s="23">
        <f t="shared" si="10"/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5.75" thickBot="1" x14ac:dyDescent="0.3">
      <c r="A44" s="19" t="s">
        <v>71</v>
      </c>
      <c r="B44" s="24" t="s">
        <v>25</v>
      </c>
      <c r="C44" s="23">
        <v>0</v>
      </c>
      <c r="D44" s="23">
        <f t="shared" si="8"/>
        <v>0</v>
      </c>
      <c r="E44" s="23">
        <f t="shared" si="9"/>
        <v>0</v>
      </c>
      <c r="F44" s="23">
        <f t="shared" si="10"/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v>0</v>
      </c>
      <c r="D45" s="23">
        <f t="shared" si="8"/>
        <v>0</v>
      </c>
      <c r="E45" s="23">
        <f t="shared" si="9"/>
        <v>0</v>
      </c>
      <c r="F45" s="23">
        <f t="shared" si="10"/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5" t="s">
        <v>60</v>
      </c>
      <c r="B46" s="66"/>
      <c r="C46" s="23">
        <f>SUM(C36:C45)</f>
        <v>0</v>
      </c>
      <c r="D46" s="23">
        <f t="shared" ref="D46:I46" si="14">SUM(D36:D45)</f>
        <v>1.6253013225617303</v>
      </c>
      <c r="E46" s="23">
        <f t="shared" si="14"/>
        <v>1.6334801189450934</v>
      </c>
      <c r="F46" s="23">
        <f t="shared" si="14"/>
        <v>2.6217821782178219</v>
      </c>
      <c r="G46" s="23">
        <f t="shared" si="14"/>
        <v>2.4534005037783375</v>
      </c>
      <c r="H46" s="23">
        <f t="shared" si="14"/>
        <v>2.4626041779413357</v>
      </c>
      <c r="I46" s="23">
        <f t="shared" si="14"/>
        <v>1.7417066968070076</v>
      </c>
    </row>
    <row r="47" spans="1:9" ht="15.75" thickBot="1" x14ac:dyDescent="0.3">
      <c r="A47" s="67" t="s">
        <v>63</v>
      </c>
      <c r="B47" s="68"/>
      <c r="C47" s="72" t="s">
        <v>27</v>
      </c>
      <c r="D47" s="72"/>
      <c r="E47" s="72"/>
      <c r="F47" s="72" t="s">
        <v>28</v>
      </c>
      <c r="G47" s="72"/>
      <c r="H47" s="72"/>
      <c r="I47" s="73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3"/>
    </row>
    <row r="49" spans="1:9" ht="15.75" thickBot="1" x14ac:dyDescent="0.3">
      <c r="A49" s="19" t="s">
        <v>76</v>
      </c>
      <c r="B49" s="37" t="s">
        <v>22</v>
      </c>
      <c r="C49" s="23"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v>0</v>
      </c>
      <c r="D50" s="23">
        <f>(SUMIFS(AGİİ1,KAYNAK,A50,SEBEP,B50,SÜRE,"Uzun",BİLDİRİM,"Bildirimli",İL,$B$10,İLÇE,$B$11)/VLOOKUP($B$11,ABONE,4,FALSE))</f>
        <v>0.48856603036028406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0.49168846785070114</v>
      </c>
      <c r="F50" s="23">
        <f>(SUMIFS(OGİD1,KAYNAK,A50,SEBEP,B50,SÜRE,"Uzun",BİLDİRİM,"Bildirimli",İL,$B$10,İLÇE,$B$11)/VLOOKUP($B$11,ABONE,6,FALSE))</f>
        <v>1.7207920792079208</v>
      </c>
      <c r="G50" s="23">
        <f>(SUMIFS(AGİD1,KAYNAK,A50,SEBEP,B50,SÜRE,"Uzun",BİLDİRİM,"Bildirimli",İL,$B$10,İLÇE,$B$11)/VLOOKUP($B$11,ABONE,7,FALSE))</f>
        <v>2.0698419967941377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2.0507630695962766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0.6951963831590845</v>
      </c>
    </row>
    <row r="51" spans="1:9" ht="15.75" thickBot="1" x14ac:dyDescent="0.3">
      <c r="A51" s="19" t="s">
        <v>72</v>
      </c>
      <c r="B51" s="20" t="s">
        <v>26</v>
      </c>
      <c r="C51" s="23"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v>0</v>
      </c>
      <c r="D52" s="23">
        <f>(SUMIFS(AGİİ1,KAYNAK,A52,SEBEP,B52,SÜRE,"Uzun",BİLDİRİM,"Bildirimli",İL,$B$10,İLÇE,$B$11)/VLOOKUP($B$11,ABONE,4,FALSE))</f>
        <v>7.9158251351879594E-3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7.9459222307079833E-3</v>
      </c>
      <c r="F52" s="23">
        <f>(SUMIFS(OGİD1,KAYNAK,A52,SEBEP,B52,SÜRE,"Uzun",BİLDİRİM,"Bildirimli",İL,$B$10,İLÇE,$B$11)/VLOOKUP($B$11,ABONE,6,FALSE))</f>
        <v>3.9603960396039604E-3</v>
      </c>
      <c r="G52" s="23">
        <f>(SUMIFS(AGİD1,KAYNAK,A52,SEBEP,B52,SÜRE,"Uzun",BİLDİRİM,"Bildirimli",İL,$B$10,İLÇE,$B$11)/VLOOKUP($B$11,ABONE,7,FALSE))</f>
        <v>3.9615296542248685E-2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3.7666414114081608E-2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1.1825374399547894E-2</v>
      </c>
    </row>
    <row r="53" spans="1:9" ht="15.75" thickBot="1" x14ac:dyDescent="0.3">
      <c r="A53" s="19" t="s">
        <v>71</v>
      </c>
      <c r="B53" s="20" t="s">
        <v>26</v>
      </c>
      <c r="C53" s="23"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5" t="s">
        <v>60</v>
      </c>
      <c r="B54" s="66"/>
      <c r="C54" s="23">
        <f>SUM(C49:C53)</f>
        <v>0</v>
      </c>
      <c r="D54" s="23">
        <f t="shared" ref="D54:I54" si="15">SUM(D49:D53)</f>
        <v>0.49648185549547202</v>
      </c>
      <c r="E54" s="23">
        <f t="shared" si="15"/>
        <v>0.49963439008140914</v>
      </c>
      <c r="F54" s="23">
        <f t="shared" si="15"/>
        <v>1.7247524752475247</v>
      </c>
      <c r="G54" s="23">
        <f t="shared" si="15"/>
        <v>2.1094572933363862</v>
      </c>
      <c r="H54" s="23">
        <f t="shared" si="15"/>
        <v>2.0884294837103581</v>
      </c>
      <c r="I54" s="23">
        <f t="shared" si="15"/>
        <v>0.70702175755863239</v>
      </c>
    </row>
    <row r="55" spans="1:9" ht="15.75" thickBot="1" x14ac:dyDescent="0.3">
      <c r="A55" s="67" t="s">
        <v>64</v>
      </c>
      <c r="B55" s="68"/>
      <c r="C55" s="72" t="s">
        <v>27</v>
      </c>
      <c r="D55" s="72"/>
      <c r="E55" s="72"/>
      <c r="F55" s="72" t="s">
        <v>28</v>
      </c>
      <c r="G55" s="72"/>
      <c r="H55" s="72"/>
      <c r="I55" s="73" t="s">
        <v>55</v>
      </c>
    </row>
    <row r="56" spans="1:9" x14ac:dyDescent="0.25">
      <c r="A56" s="77" t="s">
        <v>56</v>
      </c>
      <c r="B56" s="78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3"/>
    </row>
    <row r="57" spans="1:9" x14ac:dyDescent="0.25">
      <c r="A57" s="77" t="s">
        <v>76</v>
      </c>
      <c r="B57" s="78"/>
      <c r="C57" s="23"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7" t="s">
        <v>72</v>
      </c>
      <c r="B58" s="78"/>
      <c r="C58" s="23"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8.7128712871287123E-2</v>
      </c>
      <c r="G58" s="23">
        <f>(SUMIFS(AGİD1,KAYNAK,A58,SÜRE,"Kısa",İL,$B$10,İLÇE,$B$11)/VLOOKUP($B$11,ABONE,7,FALSE))</f>
        <v>0.28829860316006412</v>
      </c>
      <c r="H58" s="23">
        <f>((SUMIFS(OGİD1,KAYNAK,A58,SÜRE,"Kısa",İL,$B$10,İLÇE,$B$11)+SUMIFS(AGİD1,KAYNAK,A58,SÜRE,"Kısa",İL,$B$10,İLÇE,$B$11))/VLOOKUP($B$11,ABONE,8,FALSE))</f>
        <v>0.2773027383916008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3.6196665724781009E-2</v>
      </c>
    </row>
    <row r="59" spans="1:9" ht="15.75" thickBot="1" x14ac:dyDescent="0.3">
      <c r="A59" s="65" t="s">
        <v>60</v>
      </c>
      <c r="B59" s="66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8.7128712871287123E-2</v>
      </c>
      <c r="G59" s="23">
        <f t="shared" si="16"/>
        <v>0.28829860316006412</v>
      </c>
      <c r="H59" s="23">
        <f t="shared" si="16"/>
        <v>0.2773027383916008</v>
      </c>
      <c r="I59" s="23">
        <f t="shared" si="16"/>
        <v>3.6196665724781009E-2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1" t="s">
        <v>27</v>
      </c>
      <c r="D61" s="81"/>
      <c r="E61" s="81"/>
      <c r="F61" s="81" t="s">
        <v>28</v>
      </c>
      <c r="G61" s="81"/>
      <c r="H61" s="81"/>
      <c r="I61" s="82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3"/>
    </row>
    <row r="63" spans="1:9" x14ac:dyDescent="0.25">
      <c r="A63" s="28"/>
      <c r="B63" s="33" t="s">
        <v>65</v>
      </c>
      <c r="C63" s="34">
        <f>VLOOKUP($B$11,ABONE,3,FALSE)</f>
        <v>145</v>
      </c>
      <c r="D63" s="34">
        <f>VLOOKUP($B$11,ABONE,4,FALSE)</f>
        <v>61396</v>
      </c>
      <c r="E63" s="34">
        <f>VLOOKUP($B$11,ABONE,5,FALSE)</f>
        <v>61541</v>
      </c>
      <c r="F63" s="34">
        <f>VLOOKUP($B$11,ABONE,6,FALSE)</f>
        <v>505</v>
      </c>
      <c r="G63" s="34">
        <f>VLOOKUP($B$11,ABONE,7,FALSE)</f>
        <v>8734</v>
      </c>
      <c r="H63" s="34">
        <f>VLOOKUP($B$11,ABONE,8,FALSE)</f>
        <v>9239</v>
      </c>
      <c r="I63" s="34">
        <f>VLOOKUP($B$11,ABONE,9,FALSE)</f>
        <v>70780</v>
      </c>
    </row>
    <row r="64" spans="1:9" x14ac:dyDescent="0.25">
      <c r="A64" s="28"/>
      <c r="B64" s="79" t="s">
        <v>66</v>
      </c>
      <c r="C64" s="79"/>
      <c r="D64" s="79"/>
      <c r="E64" s="79"/>
      <c r="F64" s="79"/>
      <c r="G64" s="79"/>
      <c r="H64" s="79"/>
      <c r="I64" s="79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0" t="s">
        <v>70</v>
      </c>
      <c r="C69" s="80"/>
      <c r="D69" s="80"/>
      <c r="E69" s="80"/>
      <c r="F69" s="80"/>
      <c r="G69" s="80"/>
      <c r="H69" s="80"/>
      <c r="I69" s="80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15:I25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5" t="s">
        <v>37</v>
      </c>
      <c r="B1" s="56"/>
      <c r="C1" s="56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7" t="s">
        <v>39</v>
      </c>
      <c r="C2" s="57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58" t="s">
        <v>41</v>
      </c>
      <c r="C3" s="58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7">
        <v>4</v>
      </c>
      <c r="C4" s="57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59"/>
      <c r="C5" s="60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59"/>
      <c r="C6" s="60"/>
      <c r="D6" s="8"/>
      <c r="E6" s="10" t="s">
        <v>45</v>
      </c>
      <c r="F6" s="61" t="s">
        <v>46</v>
      </c>
      <c r="G6" s="61"/>
      <c r="H6" s="61"/>
      <c r="I6" s="61"/>
    </row>
    <row r="7" spans="1:9" x14ac:dyDescent="0.25">
      <c r="A7" s="11" t="s">
        <v>47</v>
      </c>
      <c r="B7" s="62"/>
      <c r="C7" s="63"/>
      <c r="D7" s="8"/>
      <c r="E7" s="10" t="s">
        <v>48</v>
      </c>
      <c r="F7" s="61" t="s">
        <v>49</v>
      </c>
      <c r="G7" s="61"/>
      <c r="H7" s="61"/>
      <c r="I7" s="61"/>
    </row>
    <row r="8" spans="1:9" x14ac:dyDescent="0.25">
      <c r="A8" s="7" t="s">
        <v>50</v>
      </c>
      <c r="B8" s="54"/>
      <c r="C8" s="54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4"/>
      <c r="C9" s="64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4" t="s">
        <v>78</v>
      </c>
      <c r="C10" s="54"/>
      <c r="D10" s="10"/>
      <c r="E10" s="10"/>
      <c r="F10" s="13"/>
      <c r="G10" s="13"/>
      <c r="H10" s="13"/>
      <c r="I10" s="13"/>
    </row>
    <row r="11" spans="1:9" x14ac:dyDescent="0.25">
      <c r="A11" s="8"/>
      <c r="B11" s="14"/>
      <c r="C11" s="14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7" t="s">
        <v>54</v>
      </c>
      <c r="B13" s="68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1" t="s">
        <v>58</v>
      </c>
      <c r="D14" s="21" t="s">
        <v>59</v>
      </c>
      <c r="E14" s="21" t="s">
        <v>36</v>
      </c>
      <c r="F14" s="21" t="s">
        <v>58</v>
      </c>
      <c r="G14" s="21" t="s">
        <v>59</v>
      </c>
      <c r="H14" s="21" t="s">
        <v>36</v>
      </c>
      <c r="I14" s="71"/>
    </row>
    <row r="15" spans="1:9" ht="15.75" thickBot="1" x14ac:dyDescent="0.3">
      <c r="A15" s="19" t="s">
        <v>76</v>
      </c>
      <c r="B15" s="22" t="s">
        <v>22</v>
      </c>
      <c r="C15" s="23">
        <f t="shared" ref="C15:C24" si="0">(SUMIFS(OGİİ2,KAYNAK,A15,SEBEP,B15,SÜRE,"Uzun",BİLDİRİM,"Bildirimsiz",İL,$B$10)/VLOOKUP($B$10,ABONE,3,FALSE))*60</f>
        <v>2.5438282257026388</v>
      </c>
      <c r="D15" s="23">
        <f t="shared" ref="D15:D24" si="1">(SUMIFS(AGİİ2,KAYNAK,A15,SEBEP,B15,SÜRE,"Uzun",BİLDİRİM,"Bildirimsiz",İL,$B$10)/VLOOKUP($B$10,ABONE,4,FALSE))*60</f>
        <v>0.90177563924908877</v>
      </c>
      <c r="E15" s="23">
        <f t="shared" ref="E15:E24" si="2">((SUMIFS(OGİİ2,KAYNAK,A15,SEBEP,B15,SÜRE,"Uzun",BİLDİRİM,"Bildirimsiz",İL,$B$10)+SUMIFS(AGİİ2,KAYNAK,A15,SEBEP,B15,SÜRE,"Uzun",BİLDİRİM,"Bildirimsiz",İL,$B$10))/VLOOKUP($B$10,ABONE,5,FALSE))*60</f>
        <v>0.90536390393608868</v>
      </c>
      <c r="F15" s="23">
        <f t="shared" ref="F15:F24" si="3">(SUMIFS(OGİD2,KAYNAK,A15,SEBEP,B15,SÜRE,"Uzun",BİLDİRİM,"Bildirimsiz",İL,$B$10)/VLOOKUP($B$10,ABONE,6,FALSE))*60</f>
        <v>0.45664076456876468</v>
      </c>
      <c r="G15" s="23">
        <f t="shared" ref="G15:G24" si="4">(SUMIFS(AGİD2,KAYNAK,A15,SEBEP,B15,SÜRE,"Uzun",BİLDİRİM,"Bildirimsiz",İL,$B$10)/VLOOKUP($B$10,ABONE,7,FALSE))*60</f>
        <v>0.20925970402134469</v>
      </c>
      <c r="H15" s="23">
        <f t="shared" ref="H15:H24" si="5">((SUMIFS(OGİD2,KAYNAK,A15,SEBEP,B15,SÜRE,"Uzun",BİLDİRİM,"Bildirimsiz",İL,$B$10)+SUMIFS(AGİD2,KAYNAK,A15,SEBEP,B15,SÜRE,"Uzun",BİLDİRİM,"Bildirimsiz",İL,$B$10))/VLOOKUP($B$10,ABONE,8,FALSE))*60</f>
        <v>0.22242278650366101</v>
      </c>
      <c r="I15" s="23">
        <f t="shared" ref="I15:I24" si="6">((SUMIFS(OGİİ2,KAYNAK,A15,SEBEP,B15,SÜRE,"Uzun",BİLDİRİM,"Bildirimsiz",İL,$B$10)+SUMIFS(AGİİ2,KAYNAK,A15,SEBEP,B15,SÜRE,"Uzun",BİLDİRİM,"Bildirimsiz",İL,$B$10)+SUMIFS(OGİD2,KAYNAK,A15,SEBEP,B15,SÜRE,"Uzun",BİLDİRİM,"Bildirimsiz",İL,$B$10)+SUMIFS(AGİD2,KAYNAK,A15,SEBEP,B15,SÜRE,"Uzun",BİLDİRİM,"Bildirimsiz",İL,$B$10))/VLOOKUP($B$10,ABONE,9,FALSE))*60</f>
        <v>0.83580728051042019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2" t="s">
        <v>22</v>
      </c>
      <c r="C17" s="23">
        <f t="shared" si="0"/>
        <v>116.16342069512974</v>
      </c>
      <c r="D17" s="23">
        <f t="shared" si="1"/>
        <v>30.755525110487568</v>
      </c>
      <c r="E17" s="23">
        <f t="shared" si="2"/>
        <v>30.942161116085451</v>
      </c>
      <c r="F17" s="23">
        <f t="shared" si="3"/>
        <v>136.34136439627019</v>
      </c>
      <c r="G17" s="23">
        <f t="shared" si="4"/>
        <v>88.411978237228638</v>
      </c>
      <c r="H17" s="23">
        <f t="shared" si="5"/>
        <v>90.962288523481618</v>
      </c>
      <c r="I17" s="23">
        <f t="shared" si="6"/>
        <v>37.055129413751274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3.3332455996567263</v>
      </c>
      <c r="D18" s="23">
        <f t="shared" si="1"/>
        <v>0.99749288015659476</v>
      </c>
      <c r="E18" s="23">
        <f t="shared" si="2"/>
        <v>1.0025970400782012</v>
      </c>
      <c r="F18" s="23">
        <f t="shared" si="3"/>
        <v>0.17394198135198136</v>
      </c>
      <c r="G18" s="23">
        <f t="shared" si="4"/>
        <v>0.26812814688017189</v>
      </c>
      <c r="H18" s="23">
        <f t="shared" si="5"/>
        <v>0.26311652528393004</v>
      </c>
      <c r="I18" s="23">
        <f t="shared" si="6"/>
        <v>0.92728195597323237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0.36872989058142025</v>
      </c>
      <c r="D20" s="23">
        <f t="shared" si="1"/>
        <v>0.11981651337644142</v>
      </c>
      <c r="E20" s="23">
        <f t="shared" si="2"/>
        <v>0.12036044667609022</v>
      </c>
      <c r="F20" s="23">
        <f t="shared" si="3"/>
        <v>0.72729862470862483</v>
      </c>
      <c r="G20" s="23">
        <f t="shared" si="4"/>
        <v>0.50492810137858457</v>
      </c>
      <c r="H20" s="23">
        <f t="shared" si="5"/>
        <v>0.51676037962071009</v>
      </c>
      <c r="I20" s="23">
        <f t="shared" si="6"/>
        <v>0.16073324040309445</v>
      </c>
    </row>
    <row r="21" spans="1:9" ht="15.75" thickBot="1" x14ac:dyDescent="0.3">
      <c r="A21" s="19" t="s">
        <v>71</v>
      </c>
      <c r="B21" s="22" t="s">
        <v>22</v>
      </c>
      <c r="C21" s="23">
        <f t="shared" si="0"/>
        <v>8.2384073846814001</v>
      </c>
      <c r="D21" s="23">
        <f t="shared" si="1"/>
        <v>5.9880836940761117</v>
      </c>
      <c r="E21" s="23">
        <f t="shared" si="2"/>
        <v>5.9930011718109499</v>
      </c>
      <c r="F21" s="23">
        <f t="shared" si="3"/>
        <v>1.6539432773892777</v>
      </c>
      <c r="G21" s="23">
        <f t="shared" si="4"/>
        <v>7.800009828080853</v>
      </c>
      <c r="H21" s="23">
        <f t="shared" si="5"/>
        <v>7.4729792107428263</v>
      </c>
      <c r="I21" s="23">
        <f t="shared" si="6"/>
        <v>6.1437349210385017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0.14893441750697275</v>
      </c>
      <c r="D22" s="23">
        <f t="shared" si="1"/>
        <v>0.39023775225603236</v>
      </c>
      <c r="E22" s="23">
        <f t="shared" si="2"/>
        <v>0.38971044865925447</v>
      </c>
      <c r="F22" s="23">
        <f t="shared" si="3"/>
        <v>3.7435897435897432E-2</v>
      </c>
      <c r="G22" s="23">
        <f t="shared" si="4"/>
        <v>0.5850946638253649</v>
      </c>
      <c r="H22" s="23">
        <f t="shared" si="5"/>
        <v>0.55595388199592366</v>
      </c>
      <c r="I22" s="23">
        <f t="shared" si="6"/>
        <v>0.40664211611114581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1.1123932125918693E-4</v>
      </c>
      <c r="E24" s="23">
        <f t="shared" si="2"/>
        <v>1.1099623761401435E-4</v>
      </c>
      <c r="F24" s="23">
        <f t="shared" si="3"/>
        <v>0</v>
      </c>
      <c r="G24" s="23">
        <f t="shared" si="4"/>
        <v>2.481190202748436E-3</v>
      </c>
      <c r="H24" s="23">
        <f t="shared" si="5"/>
        <v>2.3491667114560123E-3</v>
      </c>
      <c r="I24" s="23">
        <f t="shared" si="6"/>
        <v>3.389508545460977E-4</v>
      </c>
    </row>
    <row r="25" spans="1:9" ht="15.75" thickBot="1" x14ac:dyDescent="0.3">
      <c r="A25" s="65" t="s">
        <v>60</v>
      </c>
      <c r="B25" s="66"/>
      <c r="C25" s="23">
        <f t="shared" ref="C25:I25" si="7">SUM(C15:C24)</f>
        <v>130.7965662132589</v>
      </c>
      <c r="D25" s="23">
        <f t="shared" si="7"/>
        <v>39.153042828923091</v>
      </c>
      <c r="E25" s="23">
        <f t="shared" si="7"/>
        <v>39.353305123483651</v>
      </c>
      <c r="F25" s="23">
        <f t="shared" si="7"/>
        <v>139.39062494172475</v>
      </c>
      <c r="G25" s="23">
        <f t="shared" si="7"/>
        <v>97.78187987161769</v>
      </c>
      <c r="H25" s="23">
        <f t="shared" si="7"/>
        <v>99.995870474340109</v>
      </c>
      <c r="I25" s="23">
        <f t="shared" si="7"/>
        <v>45.529667878642222</v>
      </c>
    </row>
    <row r="26" spans="1:9" ht="15.75" thickBot="1" x14ac:dyDescent="0.3">
      <c r="A26" s="67" t="s">
        <v>61</v>
      </c>
      <c r="B26" s="68"/>
      <c r="C26" s="72" t="s">
        <v>27</v>
      </c>
      <c r="D26" s="72"/>
      <c r="E26" s="72"/>
      <c r="F26" s="72" t="s">
        <v>28</v>
      </c>
      <c r="G26" s="72"/>
      <c r="H26" s="72"/>
      <c r="I26" s="73" t="s">
        <v>55</v>
      </c>
    </row>
    <row r="27" spans="1:9" ht="15.75" thickBot="1" x14ac:dyDescent="0.3">
      <c r="A27" s="19" t="s">
        <v>56</v>
      </c>
      <c r="B27" s="20" t="s">
        <v>57</v>
      </c>
      <c r="C27" s="21" t="s">
        <v>58</v>
      </c>
      <c r="D27" s="21" t="s">
        <v>59</v>
      </c>
      <c r="E27" s="27" t="s">
        <v>36</v>
      </c>
      <c r="F27" s="21" t="s">
        <v>23</v>
      </c>
      <c r="G27" s="21" t="s">
        <v>21</v>
      </c>
      <c r="H27" s="27" t="s">
        <v>36</v>
      </c>
      <c r="I27" s="73"/>
    </row>
    <row r="28" spans="1:9" ht="15.75" thickBot="1" x14ac:dyDescent="0.3">
      <c r="A28" s="19" t="s">
        <v>76</v>
      </c>
      <c r="B28" s="22" t="s">
        <v>22</v>
      </c>
      <c r="C28" s="23">
        <f>(SUMIFS(OGİİ2,KAYNAK,A28,SEBEP,B28,SÜRE,"Uzun",BİLDİRİM,"Bildirimli",İL,$B$10)/VLOOKUP($B$10,ABONE,3,FALSE))*60</f>
        <v>0.23370381034112855</v>
      </c>
      <c r="D28" s="23">
        <f>(SUMIFS(AGİİ2,KAYNAK,A28,SEBEP,B28,SÜRE,"Uzun",BİLDİRİM,"Bildirimli",İL,$B$10)/VLOOKUP($B$10,ABONE,4,FALSE))*60</f>
        <v>2.1999797593753492E-2</v>
      </c>
      <c r="E28" s="23">
        <f>((SUMIFS(OGİİ2,KAYNAK,A28,SEBEP,B28,SÜRE,"Uzun",BİLDİRİM,"Bildirimli",İL,$B$10)+SUMIFS(AGİİ2,KAYNAK,A28,SEBEP,B28,SÜRE,"Uzun",BİLDİRİM,"Bildirimli",İL,$B$10))/VLOOKUP($B$10,ABONE,5,FALSE))*60</f>
        <v>2.2462419826016017E-2</v>
      </c>
      <c r="F28" s="23">
        <f>(SUMIFS(OGİD2,KAYNAK,A28,SEBEP,B28,SÜRE,"Uzun",BİLDİRİM,"Bildirimli",İL,$B$10)/VLOOKUP($B$10,ABONE,6,FALSE))*60</f>
        <v>4.2605594405594404E-4</v>
      </c>
      <c r="G28" s="23">
        <f>(SUMIFS(AGİD2,KAYNAK,A28,SEBEP,B28,SÜRE,"Uzun",BİLDİRİM,"Bildirimli",İL,$B$10)/VLOOKUP($B$10,ABONE,7,FALSE))*60</f>
        <v>2.3226041580241309E-3</v>
      </c>
      <c r="H28" s="23">
        <f>((SUMIFS(OGİD2,KAYNAK,A28,SEBEP,B28,SÜRE,"Uzun",BİLDİRİM,"Bildirimli",İL,$B$10)+SUMIFS(AGİD2,KAYNAK,A28,SEBEP,B28,SÜRE,"Uzun",BİLDİRİM,"Bildirimli",İL,$B$10))/VLOOKUP($B$10,ABONE,8,FALSE))*60</f>
        <v>2.2216893162940884E-3</v>
      </c>
      <c r="I28" s="23">
        <f>((SUMIFS(OGİİ2,KAYNAK,A28,SEBEP,B28,SÜRE,"Uzun",BİLDİRİM,"Bildirimli",İL,$B$10)+SUMIFS(AGİİ2,KAYNAK,A28,SEBEP,B28,SÜRE,"Uzun",BİLDİRİM,"Bildirimli",İL,$B$10)+SUMIFS(OGİD2,KAYNAK,A28,SEBEP,B28,SÜRE,"Uzun",BİLDİRİM,"Bildirimli",İL,$B$10)+SUMIFS(AGİD2,KAYNAK,A28,SEBEP,B28,SÜRE,"Uzun",BİLDİRİM,"Bildirimli",İL,$B$10))/VLOOKUP($B$10,ABONE,9,FALSE))*60</f>
        <v>2.0400928968329495E-2</v>
      </c>
    </row>
    <row r="29" spans="1:9" ht="15.75" thickBot="1" x14ac:dyDescent="0.3">
      <c r="A29" s="19" t="s">
        <v>72</v>
      </c>
      <c r="B29" s="22" t="s">
        <v>22</v>
      </c>
      <c r="C29" s="23">
        <f>(SUMIFS(OGİİ2,KAYNAK,A29,SEBEP,B29,SÜRE,"Uzun",BİLDİRİM,"Bildirimli",İL,$B$10)/VLOOKUP($B$10,ABONE,3,FALSE))*60</f>
        <v>108.51767873846813</v>
      </c>
      <c r="D29" s="23">
        <f>(SUMIFS(AGİİ2,KAYNAK,A29,SEBEP,B29,SÜRE,"Uzun",BİLDİRİM,"Bildirimli",İL,$B$10)/VLOOKUP($B$10,ABONE,4,FALSE))*60</f>
        <v>25.33460932966026</v>
      </c>
      <c r="E29" s="23">
        <f>((SUMIFS(OGİİ2,KAYNAK,A29,SEBEP,B29,SÜRE,"Uzun",BİLDİRİM,"Bildirimli",İL,$B$10)+SUMIFS(AGİİ2,KAYNAK,A29,SEBEP,B29,SÜRE,"Uzun",BİLDİRİM,"Bildirimli",İL,$B$10))/VLOOKUP($B$10,ABONE,5,FALSE))*60</f>
        <v>25.516383575490316</v>
      </c>
      <c r="F29" s="23">
        <f>(SUMIFS(OGİD2,KAYNAK,A29,SEBEP,B29,SÜRE,"Uzun",BİLDİRİM,"Bildirimli",İL,$B$10)/VLOOKUP($B$10,ABONE,6,FALSE))*60</f>
        <v>121.06897341724925</v>
      </c>
      <c r="G29" s="23">
        <f>(SUMIFS(AGİD2,KAYNAK,A29,SEBEP,B29,SÜRE,"Uzun",BİLDİRİM,"Bildirimli",İL,$B$10)/VLOOKUP($B$10,ABONE,7,FALSE))*60</f>
        <v>96.612003036641397</v>
      </c>
      <c r="H29" s="23">
        <f>((SUMIFS(OGİD2,KAYNAK,A29,SEBEP,B29,SÜRE,"Uzun",BİLDİRİM,"Bildirimli",İL,$B$10)+SUMIFS(AGİD2,KAYNAK,A29,SEBEP,B29,SÜRE,"Uzun",BİLDİRİM,"Bildirimli",İL,$B$10))/VLOOKUP($B$10,ABONE,8,FALSE))*60</f>
        <v>97.913352128100229</v>
      </c>
      <c r="I29" s="23">
        <f>((SUMIFS(OGİİ2,KAYNAK,A29,SEBEP,B29,SÜRE,"Uzun",BİLDİRİM,"Bildirimli",İL,$B$10)+SUMIFS(AGİİ2,KAYNAK,A29,SEBEP,B29,SÜRE,"Uzun",BİLDİRİM,"Bildirimli",İL,$B$10)+SUMIFS(OGİD2,KAYNAK,A29,SEBEP,B29,SÜRE,"Uzun",BİLDİRİM,"Bildirimli",İL,$B$10)+SUMIFS(AGİD2,KAYNAK,A29,SEBEP,B29,SÜRE,"Uzun",BİLDİRİM,"Bildirimli",İL,$B$10))/VLOOKUP($B$10,ABONE,9,FALSE))*60</f>
        <v>32.889916300692072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(SUMIFS(OGİİ2,KAYNAK,A30,SEBEP,B30,SÜRE,"Uzun",BİLDİRİM,"Bildirimli",İL,$B$10)/VLOOKUP($B$10,ABONE,3,FALSE))*60</f>
        <v>0</v>
      </c>
      <c r="D30" s="23">
        <f>(SUMIFS(AGİİ2,KAYNAK,A30,SEBEP,B30,SÜRE,"Uzun",BİLDİRİM,"Bildirimli",İL,$B$10)/VLOOKUP($B$10,ABONE,4,FALSE))*60</f>
        <v>0</v>
      </c>
      <c r="E30" s="23">
        <f>((SUMIFS(OGİİ2,KAYNAK,A30,SEBEP,B30,SÜRE,"Uzun",BİLDİRİM,"Bildirimli",İL,$B$10)+SUMIFS(AGİİ2,KAYNAK,A30,SEBEP,B30,SÜRE,"Uzun",BİLDİRİM,"Bildirimli",İL,$B$10))/VLOOKUP($B$10,ABONE,5,FALSE))*60</f>
        <v>0</v>
      </c>
      <c r="F30" s="23">
        <f>(SUMIFS(OGİD2,KAYNAK,A30,SEBEP,B30,SÜRE,"Uzun",BİLDİRİM,"Bildirimli",İL,$B$10)/VLOOKUP($B$10,ABONE,6,FALSE))*60</f>
        <v>0</v>
      </c>
      <c r="G30" s="23">
        <f>(SUMIFS(AGİD2,KAYNAK,A30,SEBEP,B30,SÜRE,"Uzun",BİLDİRİM,"Bildirimli",İL,$B$10)/VLOOKUP($B$10,ABONE,7,FALSE))*60</f>
        <v>0</v>
      </c>
      <c r="H30" s="23">
        <f>((SUMIFS(OGİD2,KAYNAK,A30,SEBEP,B30,SÜRE,"Uzun",BİLDİRİM,"Bildirimli",İL,$B$10)+SUMIFS(AGİD2,KAYNAK,A30,SEBEP,B30,SÜRE,"Uzun",BİLDİRİM,"Bildirimli",İL,$B$10))/VLOOKUP($B$10,ABONE,8,FALSE))*60</f>
        <v>0</v>
      </c>
      <c r="I30" s="23">
        <f>((SUMIFS(OGİİ2,KAYNAK,A30,SEBEP,B30,SÜRE,"Uzun",BİLDİRİM,"Bildirimli",İL,$B$10)+SUMIFS(AGİİ2,KAYNAK,A30,SEBEP,B30,SÜRE,"Uzun",BİLDİRİM,"Bildirimli",İL,$B$10)+SUMIFS(OGİD2,KAYNAK,A30,SEBEP,B30,SÜRE,"Uzun",BİLDİRİM,"Bildirimli",İL,$B$10)+SUMIFS(AGİD2,KAYNAK,A30,SEBEP,B30,SÜRE,"Uzun",BİLDİRİM,"Bildirimli",İL,$B$10))/VLOOKUP($B$10,ABONE,9,FALSE))*60</f>
        <v>0</v>
      </c>
    </row>
    <row r="31" spans="1:9" ht="15.75" thickBot="1" x14ac:dyDescent="0.3">
      <c r="A31" s="19" t="s">
        <v>71</v>
      </c>
      <c r="B31" s="22" t="s">
        <v>22</v>
      </c>
      <c r="C31" s="23">
        <f>(SUMIFS(OGİİ2,KAYNAK,A31,SEBEP,B31,SÜRE,"Uzun",BİLDİRİM,"Bildirimli",İL,$B$10)/VLOOKUP($B$10,ABONE,3,FALSE))*60</f>
        <v>6.1094429221197188</v>
      </c>
      <c r="D31" s="23">
        <f>(SUMIFS(AGİİ2,KAYNAK,A31,SEBEP,B31,SÜRE,"Uzun",BİLDİRİM,"Bildirimli",İL,$B$10)/VLOOKUP($B$10,ABONE,4,FALSE))*60</f>
        <v>7.6952677589374394</v>
      </c>
      <c r="E31" s="23">
        <f>((SUMIFS(OGİİ2,KAYNAK,A31,SEBEP,B31,SÜRE,"Uzun",BİLDİRİM,"Bildirimli",İL,$B$10)+SUMIFS(AGİİ2,KAYNAK,A31,SEBEP,B31,SÜRE,"Uzun",BİLDİRİM,"Bildirimli",İL,$B$10))/VLOOKUP($B$10,ABONE,5,FALSE))*60</f>
        <v>7.6918023648881482</v>
      </c>
      <c r="F31" s="23">
        <f>(SUMIFS(OGİD2,KAYNAK,A31,SEBEP,B31,SÜRE,"Uzun",BİLDİRİM,"Bildirimli",İL,$B$10)/VLOOKUP($B$10,ABONE,6,FALSE))*60</f>
        <v>1.5505460372960376</v>
      </c>
      <c r="G31" s="23">
        <f>(SUMIFS(AGİD2,KAYNAK,A31,SEBEP,B31,SÜRE,"Uzun",BİLDİRİM,"Bildirimli",İL,$B$10)/VLOOKUP($B$10,ABONE,7,FALSE))*60</f>
        <v>7.5610283815495851</v>
      </c>
      <c r="H31" s="23">
        <f>((SUMIFS(OGİD2,KAYNAK,A31,SEBEP,B31,SÜRE,"Uzun",BİLDİRİM,"Bildirimli",İL,$B$10)+SUMIFS(AGİD2,KAYNAK,A31,SEBEP,B31,SÜRE,"Uzun",BİLDİRİM,"Bildirimli",İL,$B$10))/VLOOKUP($B$10,ABONE,8,FALSE))*60</f>
        <v>7.2412121648964529</v>
      </c>
      <c r="I31" s="23">
        <f>((SUMIFS(OGİİ2,KAYNAK,A31,SEBEP,B31,SÜRE,"Uzun",BİLDİRİM,"Bildirimli",İL,$B$10)+SUMIFS(AGİİ2,KAYNAK,A31,SEBEP,B31,SÜRE,"Uzun",BİLDİRİM,"Bildirimli",İL,$B$10)+SUMIFS(OGİD2,KAYNAK,A31,SEBEP,B31,SÜRE,"Uzun",BİLDİRİM,"Bildirimli",İL,$B$10)+SUMIFS(AGİD2,KAYNAK,A31,SEBEP,B31,SÜRE,"Uzun",BİLDİRİM,"Bildirimli",İL,$B$10))/VLOOKUP($B$10,ABONE,9,FALSE))*60</f>
        <v>7.6459103662075742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(SUMIFS(OGİİ2,KAYNAK,A32,SEBEP,B32,SÜRE,"Uzun",BİLDİRİM,"Bildirimli",İL,$B$10)/VLOOKUP($B$10,ABONE,3,FALSE))*60</f>
        <v>0</v>
      </c>
      <c r="D32" s="23">
        <f>(SUMIFS(AGİİ2,KAYNAK,A32,SEBEP,B32,SÜRE,"Uzun",BİLDİRİM,"Bildirimli",İL,$B$10)/VLOOKUP($B$10,ABONE,4,FALSE))*60</f>
        <v>0</v>
      </c>
      <c r="E32" s="23">
        <f>((SUMIFS(OGİİ2,KAYNAK,A32,SEBEP,B32,SÜRE,"Uzun",BİLDİRİM,"Bildirimli",İL,$B$10)+SUMIFS(AGİİ2,KAYNAK,A32,SEBEP,B32,SÜRE,"Uzun",BİLDİRİM,"Bildirimli",İL,$B$10))/VLOOKUP($B$10,ABONE,5,FALSE))*60</f>
        <v>0</v>
      </c>
      <c r="F32" s="23">
        <f>(SUMIFS(OGİD2,KAYNAK,A32,SEBEP,B32,SÜRE,"Uzun",BİLDİRİM,"Bildirimli",İL,$B$10)/VLOOKUP($B$10,ABONE,6,FALSE))*60</f>
        <v>0</v>
      </c>
      <c r="G32" s="23">
        <f>(SUMIFS(AGİD2,KAYNAK,A32,SEBEP,B32,SÜRE,"Uzun",BİLDİRİM,"Bildirimli",İL,$B$10)/VLOOKUP($B$10,ABONE,7,FALSE))*60</f>
        <v>0</v>
      </c>
      <c r="H32" s="23">
        <f>((SUMIFS(OGİD2,KAYNAK,A32,SEBEP,B32,SÜRE,"Uzun",BİLDİRİM,"Bildirimli",İL,$B$10)+SUMIFS(AGİD2,KAYNAK,A32,SEBEP,B32,SÜRE,"Uzun",BİLDİRİM,"Bildirimli",İL,$B$10))/VLOOKUP($B$10,ABONE,8,FALSE))*60</f>
        <v>0</v>
      </c>
      <c r="I32" s="23">
        <f>((SUMIFS(OGİİ2,KAYNAK,A32,SEBEP,B32,SÜRE,"Uzun",BİLDİRİM,"Bildirimli",İL,$B$10)+SUMIFS(AGİİ2,KAYNAK,A32,SEBEP,B32,SÜRE,"Uzun",BİLDİRİM,"Bildirimli",İL,$B$10)+SUMIFS(OGİD2,KAYNAK,A32,SEBEP,B32,SÜRE,"Uzun",BİLDİRİM,"Bildirimli",İL,$B$10)+SUMIFS(AGİD2,KAYNAK,A32,SEBEP,B32,SÜRE,"Uzun",BİLDİRİM,"Bildirimli",İL,$B$10))/VLOOKUP($B$10,ABONE,9,FALSE))*60</f>
        <v>0</v>
      </c>
    </row>
    <row r="33" spans="1:9" ht="15.75" thickBot="1" x14ac:dyDescent="0.3">
      <c r="A33" s="65" t="s">
        <v>60</v>
      </c>
      <c r="B33" s="66"/>
      <c r="C33" s="23">
        <f>SUM(C28:C32)</f>
        <v>114.86082547092897</v>
      </c>
      <c r="D33" s="23">
        <f t="shared" ref="D33:I33" si="8">SUM(D28:D32)</f>
        <v>33.051876886191451</v>
      </c>
      <c r="E33" s="23">
        <f t="shared" si="8"/>
        <v>33.230648360204484</v>
      </c>
      <c r="F33" s="23">
        <f t="shared" si="8"/>
        <v>122.61994551048936</v>
      </c>
      <c r="G33" s="23">
        <f t="shared" si="8"/>
        <v>104.17535402234901</v>
      </c>
      <c r="H33" s="23">
        <f t="shared" si="8"/>
        <v>105.15678598231298</v>
      </c>
      <c r="I33" s="23">
        <f t="shared" si="8"/>
        <v>40.556227595867973</v>
      </c>
    </row>
    <row r="34" spans="1:9" ht="15.75" thickBot="1" x14ac:dyDescent="0.3">
      <c r="A34" s="67" t="s">
        <v>62</v>
      </c>
      <c r="B34" s="68"/>
      <c r="C34" s="74" t="s">
        <v>27</v>
      </c>
      <c r="D34" s="75"/>
      <c r="E34" s="76"/>
      <c r="F34" s="72" t="s">
        <v>28</v>
      </c>
      <c r="G34" s="72"/>
      <c r="H34" s="72"/>
      <c r="I34" s="73" t="s">
        <v>55</v>
      </c>
    </row>
    <row r="35" spans="1:9" ht="15.75" thickBot="1" x14ac:dyDescent="0.3">
      <c r="A35" s="19" t="s">
        <v>56</v>
      </c>
      <c r="B35" s="20" t="s">
        <v>57</v>
      </c>
      <c r="C35" s="21" t="s">
        <v>58</v>
      </c>
      <c r="D35" s="21" t="s">
        <v>59</v>
      </c>
      <c r="E35" s="27" t="s">
        <v>36</v>
      </c>
      <c r="F35" s="21" t="s">
        <v>23</v>
      </c>
      <c r="G35" s="21" t="s">
        <v>21</v>
      </c>
      <c r="H35" s="27" t="s">
        <v>36</v>
      </c>
      <c r="I35" s="73"/>
    </row>
    <row r="36" spans="1:9" ht="15.75" thickBot="1" x14ac:dyDescent="0.3">
      <c r="A36" s="19" t="s">
        <v>76</v>
      </c>
      <c r="B36" s="22" t="s">
        <v>22</v>
      </c>
      <c r="C36" s="23">
        <f t="shared" ref="C36:C45" si="9">(SUMIFS(OGİİ1,KAYNAK,A36,SEBEP,B36,SÜRE,"Uzun",BİLDİRİM,"Bildirimsiz",İL,$B$10)/VLOOKUP($B$10,ABONE,3,FALSE))</f>
        <v>8.8607594936708861E-2</v>
      </c>
      <c r="D36" s="23">
        <f t="shared" ref="D36:D45" si="10">(SUMIFS(AGİİ1,KAYNAK,A36,SEBEP,B36,SÜRE,"Uzun",BİLDİRİM,"Bildirimsiz",İL,$B$10)/VLOOKUP($B$10,ABONE,4,FALSE))</f>
        <v>5.0072499382134233E-2</v>
      </c>
      <c r="E36" s="23">
        <f t="shared" ref="E36:E45" si="11">((SUMIFS(OGİİ1,KAYNAK,A36,SEBEP,B36,SÜRE,"Uzun",BİLDİRİM,"Bildirimsiz",İL,$B$10)+SUMIFS(AGİİ1,KAYNAK,A36,SEBEP,B36,SÜRE,"Uzun",BİLDİRİM,"Bildirimsiz",İL,$B$10))/VLOOKUP($B$10,ABONE,5,FALSE))</f>
        <v>5.0156707478591904E-2</v>
      </c>
      <c r="F36" s="23">
        <f t="shared" ref="F36:F45" si="12">(SUMIFS(OGİD1,KAYNAK,A36,SEBEP,B36,SÜRE,"Uzun",BİLDİRİM,"Bildirimsiz",İL,$B$10)/VLOOKUP($B$10,ABONE,6,FALSE))</f>
        <v>3.5897435897435895E-2</v>
      </c>
      <c r="G36" s="23">
        <f t="shared" ref="G36:G45" si="13">(SUMIFS(AGİD1,KAYNAK,A36,SEBEP,B36,SÜRE,"Uzun",BİLDİRİM,"Bildirimsiz",İL,$B$10)/VLOOKUP($B$10,ABONE,7,FALSE))</f>
        <v>1.692990921516312E-2</v>
      </c>
      <c r="H36" s="23">
        <f t="shared" ref="H36:H45" si="14">((SUMIFS(OGİD1,KAYNAK,A36,SEBEP,B36,SÜRE,"Uzun",BİLDİRİM,"Bildirimsiz",İL,$B$10)+SUMIFS(AGİD1,KAYNAK,A36,SEBEP,B36,SÜRE,"Uzun",BİLDİRİM,"Bildirimsiz",İL,$B$10))/VLOOKUP($B$10,ABONE,8,FALSE))</f>
        <v>1.7939166422047934E-2</v>
      </c>
      <c r="I36" s="23">
        <f t="shared" ref="I36:I45" si="15">((SUMIFS(OGİİ1,KAYNAK,A36,SEBEP,B36,SÜRE,"Uzun",BİLDİRİM,"Bildirimsiz",İL,$B$10)+SUMIFS(AGİİ1,KAYNAK,A36,SEBEP,B36,SÜRE,"Uzun",BİLDİRİM,"Bildirimsiz",İL,$B$10)+SUMIFS(OGİD1,KAYNAK,A36,SEBEP,B36,SÜRE,"Uzun",BİLDİRİM,"Bildirimsiz",İL,$B$10)+SUMIFS(AGİD1,KAYNAK,A36,SEBEP,B36,SÜRE,"Uzun",BİLDİRİM,"Bildirimsiz",İL,$B$10))/VLOOKUP($B$10,ABONE,9,FALSE))</f>
        <v>4.6875394765431434E-2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2" t="s">
        <v>22</v>
      </c>
      <c r="C38" s="23">
        <f t="shared" si="9"/>
        <v>3.0538511049131087</v>
      </c>
      <c r="D38" s="23">
        <f t="shared" si="10"/>
        <v>0.80869983188412875</v>
      </c>
      <c r="E38" s="23">
        <f t="shared" si="11"/>
        <v>0.81360600669024896</v>
      </c>
      <c r="F38" s="23">
        <f t="shared" si="12"/>
        <v>3.1988344988344988</v>
      </c>
      <c r="G38" s="23">
        <f t="shared" si="13"/>
        <v>2.0231001340593791</v>
      </c>
      <c r="H38" s="23">
        <f t="shared" si="14"/>
        <v>2.0856606566255844</v>
      </c>
      <c r="I38" s="23">
        <f t="shared" si="15"/>
        <v>0.94316304170238852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3.8403776013730961E-2</v>
      </c>
      <c r="D39" s="23">
        <f t="shared" si="10"/>
        <v>1.1049695201884702E-2</v>
      </c>
      <c r="E39" s="23">
        <f t="shared" si="11"/>
        <v>1.1109470195104913E-2</v>
      </c>
      <c r="F39" s="23">
        <f t="shared" si="12"/>
        <v>4.8951048951048955E-3</v>
      </c>
      <c r="G39" s="23">
        <f t="shared" si="13"/>
        <v>4.2837866752837303E-3</v>
      </c>
      <c r="H39" s="23">
        <f t="shared" si="14"/>
        <v>4.3163147602254077E-3</v>
      </c>
      <c r="I39" s="23">
        <f t="shared" si="15"/>
        <v>1.041759655857182E-2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4.2909246942716157E-3</v>
      </c>
      <c r="D41" s="23">
        <f t="shared" si="10"/>
        <v>1.867693091274044E-3</v>
      </c>
      <c r="E41" s="23">
        <f t="shared" si="11"/>
        <v>1.8729884127888306E-3</v>
      </c>
      <c r="F41" s="23">
        <f t="shared" si="12"/>
        <v>8.2362082362082371E-3</v>
      </c>
      <c r="G41" s="23">
        <f t="shared" si="13"/>
        <v>6.2138923944227804E-3</v>
      </c>
      <c r="H41" s="23">
        <f t="shared" si="14"/>
        <v>6.3214992992190119E-3</v>
      </c>
      <c r="I41" s="23">
        <f t="shared" si="15"/>
        <v>2.3260631927870144E-3</v>
      </c>
    </row>
    <row r="42" spans="1:9" ht="15.75" thickBot="1" x14ac:dyDescent="0.3">
      <c r="A42" s="19" t="s">
        <v>71</v>
      </c>
      <c r="B42" s="22" t="s">
        <v>22</v>
      </c>
      <c r="C42" s="23">
        <f t="shared" si="9"/>
        <v>4.2694700708002575E-2</v>
      </c>
      <c r="D42" s="23">
        <f t="shared" si="10"/>
        <v>5.6939031919462257E-2</v>
      </c>
      <c r="E42" s="23">
        <f t="shared" si="11"/>
        <v>5.6907904761235001E-2</v>
      </c>
      <c r="F42" s="23">
        <f t="shared" si="12"/>
        <v>1.4763014763014764E-2</v>
      </c>
      <c r="G42" s="23">
        <f t="shared" si="13"/>
        <v>7.0964135841015186E-2</v>
      </c>
      <c r="H42" s="23">
        <f t="shared" si="14"/>
        <v>6.7973688671327512E-2</v>
      </c>
      <c r="I42" s="23">
        <f t="shared" si="15"/>
        <v>5.8034939793534523E-2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4.2909246942716153E-4</v>
      </c>
      <c r="D43" s="23">
        <f t="shared" si="10"/>
        <v>1.3452088856144874E-3</v>
      </c>
      <c r="E43" s="23">
        <f t="shared" si="11"/>
        <v>1.3432069593591989E-3</v>
      </c>
      <c r="F43" s="23">
        <f t="shared" si="12"/>
        <v>1.554001554001554E-4</v>
      </c>
      <c r="G43" s="23">
        <f t="shared" si="13"/>
        <v>7.0741431334960675E-4</v>
      </c>
      <c r="H43" s="23">
        <f t="shared" si="14"/>
        <v>6.7804178225763106E-4</v>
      </c>
      <c r="I43" s="23">
        <f t="shared" si="15"/>
        <v>1.2754607912657254E-3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2.3492994858793005E-6</v>
      </c>
      <c r="E45" s="23">
        <f t="shared" si="11"/>
        <v>2.3441657231399631E-6</v>
      </c>
      <c r="F45" s="23">
        <f t="shared" si="12"/>
        <v>0</v>
      </c>
      <c r="G45" s="23">
        <f t="shared" si="13"/>
        <v>5.2401060248119023E-5</v>
      </c>
      <c r="H45" s="23">
        <f t="shared" si="14"/>
        <v>4.9612813335924223E-5</v>
      </c>
      <c r="I45" s="23">
        <f t="shared" si="15"/>
        <v>7.1584131566580826E-6</v>
      </c>
    </row>
    <row r="46" spans="1:9" ht="15.75" thickBot="1" x14ac:dyDescent="0.3">
      <c r="A46" s="65" t="s">
        <v>60</v>
      </c>
      <c r="B46" s="66"/>
      <c r="C46" s="23">
        <f>SUM(C36:C45)</f>
        <v>3.2282771937352499</v>
      </c>
      <c r="D46" s="23">
        <f t="shared" ref="D46:I46" si="16">SUM(D36:D45)</f>
        <v>0.92997630966398426</v>
      </c>
      <c r="E46" s="23">
        <f t="shared" si="16"/>
        <v>0.93499862866305183</v>
      </c>
      <c r="F46" s="23">
        <f t="shared" si="16"/>
        <v>3.2627816627816628</v>
      </c>
      <c r="G46" s="23">
        <f t="shared" si="16"/>
        <v>2.1222516735588615</v>
      </c>
      <c r="H46" s="23">
        <f t="shared" si="16"/>
        <v>2.1829389803739976</v>
      </c>
      <c r="I46" s="23">
        <f t="shared" si="16"/>
        <v>1.0620996552171358</v>
      </c>
    </row>
    <row r="47" spans="1:9" ht="15.75" thickBot="1" x14ac:dyDescent="0.3">
      <c r="A47" s="67" t="s">
        <v>63</v>
      </c>
      <c r="B47" s="68"/>
      <c r="C47" s="72" t="s">
        <v>27</v>
      </c>
      <c r="D47" s="72"/>
      <c r="E47" s="72"/>
      <c r="F47" s="72" t="s">
        <v>28</v>
      </c>
      <c r="G47" s="72"/>
      <c r="H47" s="72"/>
      <c r="I47" s="73" t="s">
        <v>55</v>
      </c>
    </row>
    <row r="48" spans="1:9" ht="15.75" thickBot="1" x14ac:dyDescent="0.3">
      <c r="A48" s="19" t="s">
        <v>56</v>
      </c>
      <c r="B48" s="20" t="s">
        <v>57</v>
      </c>
      <c r="C48" s="21" t="s">
        <v>58</v>
      </c>
      <c r="D48" s="21" t="s">
        <v>59</v>
      </c>
      <c r="E48" s="27" t="s">
        <v>36</v>
      </c>
      <c r="F48" s="21" t="s">
        <v>23</v>
      </c>
      <c r="G48" s="21" t="s">
        <v>21</v>
      </c>
      <c r="H48" s="27" t="s">
        <v>36</v>
      </c>
      <c r="I48" s="73"/>
    </row>
    <row r="49" spans="1:9" ht="15.75" thickBot="1" x14ac:dyDescent="0.3">
      <c r="A49" s="19" t="s">
        <v>76</v>
      </c>
      <c r="B49" s="22" t="s">
        <v>22</v>
      </c>
      <c r="C49" s="23">
        <f>(SUMIFS(OGİİ1,KAYNAK,A49,SEBEP,B49,SÜRE,"Uzun",BİLDİRİM,"Bildirimli",İL,$B$10)/VLOOKUP($B$10,ABONE,3,FALSE))</f>
        <v>9.0109418579703924E-3</v>
      </c>
      <c r="D49" s="23">
        <f>(SUMIFS(AGİİ1,KAYNAK,A49,SEBEP,B49,SÜRE,"Uzun",BİLDİRİM,"Bildirimli",İL,$B$10)/VLOOKUP($B$10,ABONE,4,FALSE))</f>
        <v>5.1510740527389541E-3</v>
      </c>
      <c r="E49" s="23">
        <f>((SUMIFS(OGİİ1,KAYNAK,A49,SEBEP,B49,SÜRE,"Uzun",BİLDİRİM,"Bildirimli",İL,$B$10)+SUMIFS(AGİİ1,KAYNAK,A49,SEBEP,B49,SÜRE,"Uzun",BİLDİRİM,"Bildirimli",İL,$B$10))/VLOOKUP($B$10,ABONE,5,FALSE))</f>
        <v>5.1595087566310592E-3</v>
      </c>
      <c r="F49" s="23">
        <f>(SUMIFS(OGİD1,KAYNAK,A49,SEBEP,B49,SÜRE,"Uzun",BİLDİRİM,"Bildirimli",İL,$B$10)/VLOOKUP($B$10,ABONE,6,FALSE))</f>
        <v>7.77000777000777E-5</v>
      </c>
      <c r="G49" s="23">
        <f>(SUMIFS(AGİD1,KAYNAK,A49,SEBEP,B49,SÜRE,"Uzun",BİLDİRİM,"Bildirimli",İL,$B$10)/VLOOKUP($B$10,ABONE,7,FALSE))</f>
        <v>4.2357523700562876E-4</v>
      </c>
      <c r="H49" s="23">
        <f>((SUMIFS(OGİD1,KAYNAK,A49,SEBEP,B49,SÜRE,"Uzun",BİLDİRİM,"Bildirimli",İL,$B$10)+SUMIFS(AGİD1,KAYNAK,A49,SEBEP,B49,SÜRE,"Uzun",BİLDİRİM,"Bildirimli",İL,$B$10))/VLOOKUP($B$10,ABONE,8,FALSE))</f>
        <v>4.0517130891004784E-4</v>
      </c>
      <c r="I49" s="23">
        <f>((SUMIFS(OGİİ1,KAYNAK,A49,SEBEP,B49,SÜRE,"Uzun",BİLDİRİM,"Bildirimli",İL,$B$10)+SUMIFS(AGİİ1,KAYNAK,A49,SEBEP,B49,SÜRE,"Uzun",BİLDİRİM,"Bildirimli",İL,$B$10)+SUMIFS(OGİD1,KAYNAK,A49,SEBEP,B49,SÜRE,"Uzun",BİLDİRİM,"Bildirimli",İL,$B$10)+SUMIFS(AGİD1,KAYNAK,A49,SEBEP,B49,SÜRE,"Uzun",BİLDİRİM,"Bildirimli",İL,$B$10))/VLOOKUP($B$10,ABONE,9,FALSE))</f>
        <v>4.6752859575514526E-3</v>
      </c>
    </row>
    <row r="50" spans="1:9" ht="15.75" thickBot="1" x14ac:dyDescent="0.3">
      <c r="A50" s="19" t="s">
        <v>72</v>
      </c>
      <c r="B50" s="22" t="s">
        <v>22</v>
      </c>
      <c r="C50" s="23">
        <f>(SUMIFS(OGİİ1,KAYNAK,A50,SEBEP,B50,SÜRE,"Uzun",BİLDİRİM,"Bildirimli",İL,$B$10)/VLOOKUP($B$10,ABONE,3,FALSE))</f>
        <v>0.66723878995923624</v>
      </c>
      <c r="D50" s="23">
        <f>(SUMIFS(AGİİ1,KAYNAK,A50,SEBEP,B50,SÜRE,"Uzun",BİLDİRİM,"Bildirimli",İL,$B$10)/VLOOKUP($B$10,ABONE,4,FALSE))</f>
        <v>0.18247291022762832</v>
      </c>
      <c r="E50" s="23">
        <f>((SUMIFS(OGİİ1,KAYNAK,A50,SEBEP,B50,SÜRE,"Uzun",BİLDİRİM,"Bildirimli",İL,$B$10)+SUMIFS(AGİİ1,KAYNAK,A50,SEBEP,B50,SÜRE,"Uzun",BİLDİRİM,"Bildirimli",İL,$B$10))/VLOOKUP($B$10,ABONE,5,FALSE))</f>
        <v>0.18353223579494177</v>
      </c>
      <c r="F50" s="23">
        <f>(SUMIFS(OGİD1,KAYNAK,A50,SEBEP,B50,SÜRE,"Uzun",BİLDİRİM,"Bildirimli",İL,$B$10)/VLOOKUP($B$10,ABONE,6,FALSE))</f>
        <v>0.7768453768453768</v>
      </c>
      <c r="G50" s="23">
        <f>(SUMIFS(AGİD1,KAYNAK,A50,SEBEP,B50,SÜRE,"Uzun",BİLDİRİM,"Bildirimli",İL,$B$10)/VLOOKUP($B$10,ABONE,7,FALSE))</f>
        <v>0.63331048064872508</v>
      </c>
      <c r="H50" s="23">
        <f>((SUMIFS(OGİD1,KAYNAK,A50,SEBEP,B50,SÜRE,"Uzun",BİLDİRİM,"Bildirimli",İL,$B$10)+SUMIFS(AGİD1,KAYNAK,A50,SEBEP,B50,SÜRE,"Uzun",BİLDİRİM,"Bildirimli",İL,$B$10))/VLOOKUP($B$10,ABONE,8,FALSE))</f>
        <v>0.64094793548680506</v>
      </c>
      <c r="I50" s="23">
        <f>((SUMIFS(OGİİ1,KAYNAK,A50,SEBEP,B50,SÜRE,"Uzun",BİLDİRİM,"Bildirimli",İL,$B$10)+SUMIFS(AGİİ1,KAYNAK,A50,SEBEP,B50,SÜRE,"Uzun",BİLDİRİM,"Bildirimli",İL,$B$10)+SUMIFS(OGİD1,KAYNAK,A50,SEBEP,B50,SÜRE,"Uzun",BİLDİRİM,"Bildirimli",İL,$B$10)+SUMIFS(AGİD1,KAYNAK,A50,SEBEP,B50,SÜRE,"Uzun",BİLDİRİM,"Bildirimli",İL,$B$10))/VLOOKUP($B$10,ABONE,9,FALSE))</f>
        <v>0.23011940233145306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(SUMIFS(OGİİ1,KAYNAK,A51,SEBEP,B51,SÜRE,"Uzun",BİLDİRİM,"Bildirimli",İL,$B$10)/VLOOKUP($B$10,ABONE,3,FALSE))</f>
        <v>0</v>
      </c>
      <c r="D51" s="23">
        <f>(SUMIFS(AGİİ1,KAYNAK,A51,SEBEP,B51,SÜRE,"Uzun",BİLDİRİM,"Bildirimli",İL,$B$10)/VLOOKUP($B$10,ABONE,4,FALSE))</f>
        <v>0</v>
      </c>
      <c r="E51" s="23">
        <f>((SUMIFS(OGİİ1,KAYNAK,A51,SEBEP,B51,SÜRE,"Uzun",BİLDİRİM,"Bildirimli",İL,$B$10)+SUMIFS(AGİİ1,KAYNAK,A51,SEBEP,B51,SÜRE,"Uzun",BİLDİRİM,"Bildirimli",İL,$B$10))/VLOOKUP($B$10,ABONE,5,FALSE))</f>
        <v>0</v>
      </c>
      <c r="F51" s="23">
        <f>(SUMIFS(OGİD1,KAYNAK,A51,SEBEP,B51,SÜRE,"Uzun",BİLDİRİM,"Bildirimli",İL,$B$10)/VLOOKUP($B$10,ABONE,6,FALSE))</f>
        <v>0</v>
      </c>
      <c r="G51" s="23">
        <f>(SUMIFS(AGİD1,KAYNAK,A51,SEBEP,B51,SÜRE,"Uzun",BİLDİRİM,"Bildirimli",İL,$B$10)/VLOOKUP($B$10,ABONE,7,FALSE))</f>
        <v>0</v>
      </c>
      <c r="H51" s="23">
        <f>((SUMIFS(OGİD1,KAYNAK,A51,SEBEP,B51,SÜRE,"Uzun",BİLDİRİM,"Bildirimli",İL,$B$10)+SUMIFS(AGİD1,KAYNAK,A51,SEBEP,B51,SÜRE,"Uzun",BİLDİRİM,"Bildirimli",İL,$B$10))/VLOOKUP($B$10,ABONE,8,FALSE))</f>
        <v>0</v>
      </c>
      <c r="I51" s="23">
        <f>((SUMIFS(OGİİ1,KAYNAK,A51,SEBEP,B51,SÜRE,"Uzun",BİLDİRİM,"Bildirimli",İL,$B$10)+SUMIFS(AGİİ1,KAYNAK,A51,SEBEP,B51,SÜRE,"Uzun",BİLDİRİM,"Bildirimli",İL,$B$10)+SUMIFS(OGİD1,KAYNAK,A51,SEBEP,B51,SÜRE,"Uzun",BİLDİRİM,"Bildirimli",İL,$B$10)+SUMIFS(AGİD1,KAYNAK,A51,SEBEP,B51,SÜRE,"Uzun",BİLDİRİM,"Bildirimli",İL,$B$10))/VLOOKUP($B$10,ABONE,9,FALSE))</f>
        <v>0</v>
      </c>
    </row>
    <row r="52" spans="1:9" ht="15.75" thickBot="1" x14ac:dyDescent="0.3">
      <c r="A52" s="19" t="s">
        <v>71</v>
      </c>
      <c r="B52" s="22" t="s">
        <v>22</v>
      </c>
      <c r="C52" s="23">
        <f>(SUMIFS(OGİİ1,KAYNAK,A52,SEBEP,B52,SÜRE,"Uzun",BİLDİRİM,"Bildirimli",İL,$B$10)/VLOOKUP($B$10,ABONE,3,FALSE))</f>
        <v>4.0763784595580346E-2</v>
      </c>
      <c r="D52" s="23">
        <f>(SUMIFS(AGİİ1,KAYNAK,A52,SEBEP,B52,SÜRE,"Uzun",BİLDİRİM,"Bildirimli",İL,$B$10)/VLOOKUP($B$10,ABONE,4,FALSE))</f>
        <v>4.7833147112194087E-2</v>
      </c>
      <c r="E52" s="23">
        <f>((SUMIFS(OGİİ1,KAYNAK,A52,SEBEP,B52,SÜRE,"Uzun",BİLDİRİM,"Bildirimli",İL,$B$10)+SUMIFS(AGİİ1,KAYNAK,A52,SEBEP,B52,SÜRE,"Uzun",BİLDİRİM,"Bildirimli",İL,$B$10))/VLOOKUP($B$10,ABONE,5,FALSE))</f>
        <v>4.7817698920042853E-2</v>
      </c>
      <c r="F52" s="23">
        <f>(SUMIFS(OGİD1,KAYNAK,A52,SEBEP,B52,SÜRE,"Uzun",BİLDİRİM,"Bildirimli",İL,$B$10)/VLOOKUP($B$10,ABONE,6,FALSE))</f>
        <v>9.0132090132090132E-3</v>
      </c>
      <c r="G52" s="23">
        <f>(SUMIFS(AGİD1,KAYNAK,A52,SEBEP,B52,SÜRE,"Uzun",BİLDİRİM,"Bildirimli",İL,$B$10)/VLOOKUP($B$10,ABONE,7,FALSE))</f>
        <v>3.2261586092758608E-2</v>
      </c>
      <c r="H52" s="23">
        <f>((SUMIFS(OGİD1,KAYNAK,A52,SEBEP,B52,SÜRE,"Uzun",BİLDİRİM,"Bildirimli",İL,$B$10)+SUMIFS(AGİD1,KAYNAK,A52,SEBEP,B52,SÜRE,"Uzun",BİLDİRİM,"Bildirimli",İL,$B$10))/VLOOKUP($B$10,ABONE,8,FALSE))</f>
        <v>3.1024545939397949E-2</v>
      </c>
      <c r="I52" s="23">
        <f>((SUMIFS(OGİİ1,KAYNAK,A52,SEBEP,B52,SÜRE,"Uzun",BİLDİRİM,"Bildirimli",İL,$B$10)+SUMIFS(AGİİ1,KAYNAK,A52,SEBEP,B52,SÜRE,"Uzun",BİLDİRİM,"Bildirimli",İL,$B$10)+SUMIFS(OGİD1,KAYNAK,A52,SEBEP,B52,SÜRE,"Uzun",BİLDİRİM,"Bildirimli",İL,$B$10)+SUMIFS(AGİD1,KAYNAK,A52,SEBEP,B52,SÜRE,"Uzun",BİLDİRİM,"Bildirimli",İL,$B$10))/VLOOKUP($B$10,ABONE,9,FALSE))</f>
        <v>4.6107339142034708E-2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(SUMIFS(OGİİ1,KAYNAK,A53,SEBEP,B53,SÜRE,"Uzun",BİLDİRİM,"Bildirimli",İL,$B$10)/VLOOKUP($B$10,ABONE,3,FALSE))</f>
        <v>0</v>
      </c>
      <c r="D53" s="23">
        <f>(SUMIFS(AGİİ1,KAYNAK,A53,SEBEP,B53,SÜRE,"Uzun",BİLDİRİM,"Bildirimli",İL,$B$10)/VLOOKUP($B$10,ABONE,4,FALSE))</f>
        <v>0</v>
      </c>
      <c r="E53" s="23">
        <f>((SUMIFS(OGİİ1,KAYNAK,A53,SEBEP,B53,SÜRE,"Uzun",BİLDİRİM,"Bildirimli",İL,$B$10)+SUMIFS(AGİİ1,KAYNAK,A53,SEBEP,B53,SÜRE,"Uzun",BİLDİRİM,"Bildirimli",İL,$B$10))/VLOOKUP($B$10,ABONE,5,FALSE))</f>
        <v>0</v>
      </c>
      <c r="F53" s="23">
        <f>(SUMIFS(OGİD1,KAYNAK,A53,SEBEP,B53,SÜRE,"Uzun",BİLDİRİM,"Bildirimli",İL,$B$10)/VLOOKUP($B$10,ABONE,6,FALSE))</f>
        <v>0</v>
      </c>
      <c r="G53" s="23">
        <f>(SUMIFS(AGİD1,KAYNAK,A53,SEBEP,B53,SÜRE,"Uzun",BİLDİRİM,"Bildirimli",İL,$B$10)/VLOOKUP($B$10,ABONE,7,FALSE))</f>
        <v>0</v>
      </c>
      <c r="H53" s="23">
        <f>((SUMIFS(OGİD1,KAYNAK,A53,SEBEP,B53,SÜRE,"Uzun",BİLDİRİM,"Bildirimli",İL,$B$10)+SUMIFS(AGİD1,KAYNAK,A53,SEBEP,B53,SÜRE,"Uzun",BİLDİRİM,"Bildirimli",İL,$B$10))/VLOOKUP($B$10,ABONE,8,FALSE))</f>
        <v>0</v>
      </c>
      <c r="I53" s="23">
        <f>((SUMIFS(OGİİ1,KAYNAK,A53,SEBEP,B53,SÜRE,"Uzun",BİLDİRİM,"Bildirimli",İL,$B$10)+SUMIFS(AGİİ1,KAYNAK,A53,SEBEP,B53,SÜRE,"Uzun",BİLDİRİM,"Bildirimli",İL,$B$10)+SUMIFS(OGİD1,KAYNAK,A53,SEBEP,B53,SÜRE,"Uzun",BİLDİRİM,"Bildirimli",İL,$B$10)+SUMIFS(AGİD1,KAYNAK,A53,SEBEP,B53,SÜRE,"Uzun",BİLDİRİM,"Bildirimli",İL,$B$10))/VLOOKUP($B$10,ABONE,9,FALSE))</f>
        <v>0</v>
      </c>
    </row>
    <row r="54" spans="1:9" ht="15.75" thickBot="1" x14ac:dyDescent="0.3">
      <c r="A54" s="65" t="s">
        <v>60</v>
      </c>
      <c r="B54" s="66"/>
      <c r="C54" s="23">
        <f>SUM(C49:C53)</f>
        <v>0.71701351641278699</v>
      </c>
      <c r="D54" s="23">
        <f t="shared" ref="D54:I54" si="17">SUM(D49:D53)</f>
        <v>0.23545713139256136</v>
      </c>
      <c r="E54" s="23">
        <f t="shared" si="17"/>
        <v>0.23650944347161568</v>
      </c>
      <c r="F54" s="23">
        <f t="shared" si="17"/>
        <v>0.78593628593628584</v>
      </c>
      <c r="G54" s="23">
        <f t="shared" si="17"/>
        <v>0.66599564197848937</v>
      </c>
      <c r="H54" s="23">
        <f t="shared" si="17"/>
        <v>0.67237765273511307</v>
      </c>
      <c r="I54" s="23">
        <f t="shared" si="17"/>
        <v>0.2809020274310392</v>
      </c>
    </row>
    <row r="55" spans="1:9" ht="15.75" thickBot="1" x14ac:dyDescent="0.3">
      <c r="A55" s="67" t="s">
        <v>64</v>
      </c>
      <c r="B55" s="68"/>
      <c r="C55" s="72" t="s">
        <v>27</v>
      </c>
      <c r="D55" s="72"/>
      <c r="E55" s="72"/>
      <c r="F55" s="72" t="s">
        <v>28</v>
      </c>
      <c r="G55" s="72"/>
      <c r="H55" s="72"/>
      <c r="I55" s="73" t="s">
        <v>55</v>
      </c>
    </row>
    <row r="56" spans="1:9" x14ac:dyDescent="0.25">
      <c r="A56" s="77" t="s">
        <v>56</v>
      </c>
      <c r="B56" s="78"/>
      <c r="C56" s="21" t="s">
        <v>58</v>
      </c>
      <c r="D56" s="21" t="s">
        <v>59</v>
      </c>
      <c r="E56" s="27" t="s">
        <v>36</v>
      </c>
      <c r="F56" s="21" t="s">
        <v>23</v>
      </c>
      <c r="G56" s="21" t="s">
        <v>21</v>
      </c>
      <c r="H56" s="27" t="s">
        <v>36</v>
      </c>
      <c r="I56" s="73"/>
    </row>
    <row r="57" spans="1:9" x14ac:dyDescent="0.25">
      <c r="A57" s="77" t="s">
        <v>76</v>
      </c>
      <c r="B57" s="78"/>
      <c r="C57" s="23">
        <f>(SUMIFS(OGİİ1,KAYNAK,A57,SÜRE,"Kısa",İL,$B$10)/VLOOKUP($B$10,ABONE,3,FALSE))</f>
        <v>2.1240077236644495E-2</v>
      </c>
      <c r="D57" s="23">
        <f>(SUMIFS(AGİİ1,KAYNAK,A57,SÜRE,"Kısa",İL,$B$10)/VLOOKUP($B$10,ABONE,4,FALSE))</f>
        <v>5.9799069113571713E-3</v>
      </c>
      <c r="E57" s="23">
        <f>((SUMIFS(OGİİ1,KAYNAK,A57,SÜRE,"Kısa",İL,$B$10)+SUMIFS(AGİİ1,KAYNAK,A57,SÜRE,"Kısa",İL,$B$10))/VLOOKUP($B$10,ABONE,5,FALSE))</f>
        <v>6.0132539129986329E-3</v>
      </c>
      <c r="F57" s="23">
        <f>(SUMIFS(OGİD1,KAYNAK,A57,SÜRE,"Kısa",İL,$B$10)/VLOOKUP($B$10,ABONE,6,FALSE))</f>
        <v>2.6418026418026418E-3</v>
      </c>
      <c r="G57" s="23">
        <f>(SUMIFS(AGİD1,KAYNAK,A57,SÜRE,"Kısa",İL,$B$10)/VLOOKUP($B$10,ABONE,7,FALSE))</f>
        <v>3.9781138238363691E-3</v>
      </c>
      <c r="H57" s="23">
        <f>((SUMIFS(OGİD1,KAYNAK,A57,SÜRE,"Kısa",İL,$B$10)+SUMIFS(AGİD1,KAYNAK,A57,SÜRE,"Kısa",İL,$B$10))/VLOOKUP($B$10,ABONE,8,FALSE))</f>
        <v>3.9070090502040331E-3</v>
      </c>
      <c r="I57" s="23">
        <f>((SUMIFS(OGİİ1,KAYNAK,A57,SÜRE,"Kısa",İL,$B$10)+SUMIFS(AGİİ1,KAYNAK,A57,SÜRE,"Kısa",İL,$B$10)+SUMIFS(OGİD1,KAYNAK,A57,SÜRE,"Kısa",İL,$B$10)+SUMIFS(AGİD1,KAYNAK,A57,SÜRE,"Kısa",İL,$B$10))/VLOOKUP($B$10,ABONE,9,FALSE))</f>
        <v>5.7987357400199092E-3</v>
      </c>
    </row>
    <row r="58" spans="1:9" ht="15.75" thickBot="1" x14ac:dyDescent="0.3">
      <c r="A58" s="77" t="s">
        <v>72</v>
      </c>
      <c r="B58" s="78"/>
      <c r="C58" s="23">
        <f>(SUMIFS(OGİİ1,KAYNAK,A58,SÜRE,"Kısa",İL,$B$10)/VLOOKUP($B$10,ABONE,3,FALSE))</f>
        <v>0.13559322033898305</v>
      </c>
      <c r="D58" s="23">
        <f>(SUMIFS(AGİİ1,KAYNAK,A58,SÜRE,"Kısa",İL,$B$10)/VLOOKUP($B$10,ABONE,4,FALSE))</f>
        <v>4.2648243146858472E-2</v>
      </c>
      <c r="E58" s="23">
        <f>((SUMIFS(OGİİ1,KAYNAK,A58,SÜRE,"Kısa",İL,$B$10)+SUMIFS(AGİİ1,KAYNAK,A58,SÜRE,"Kısa",İL,$B$10))/VLOOKUP($B$10,ABONE,5,FALSE))</f>
        <v>4.2851349418998527E-2</v>
      </c>
      <c r="F58" s="23">
        <f>(SUMIFS(OGİD1,KAYNAK,A58,SÜRE,"Kısa",İL,$B$10)/VLOOKUP($B$10,ABONE,6,FALSE))</f>
        <v>0.24724164724164724</v>
      </c>
      <c r="G58" s="23">
        <f>(SUMIFS(AGİD1,KAYNAK,A58,SÜRE,"Kısa",İL,$B$10)/VLOOKUP($B$10,ABONE,7,FALSE))</f>
        <v>0.22241193346812049</v>
      </c>
      <c r="H58" s="23">
        <f>((SUMIFS(OGİD1,KAYNAK,A58,SÜRE,"Kısa",İL,$B$10)+SUMIFS(AGİD1,KAYNAK,A58,SÜRE,"Kısa",İL,$B$10))/VLOOKUP($B$10,ABONE,8,FALSE))</f>
        <v>0.22373311613946162</v>
      </c>
      <c r="I58" s="23">
        <f>((SUMIFS(OGİİ1,KAYNAK,A58,SÜRE,"Kısa",İL,$B$10)+SUMIFS(AGİİ1,KAYNAK,A58,SÜRE,"Kısa",İL,$B$10)+SUMIFS(OGİD1,KAYNAK,A58,SÜRE,"Kısa",İL,$B$10)+SUMIFS(AGİD1,KAYNAK,A58,SÜRE,"Kısa",İL,$B$10))/VLOOKUP($B$10,ABONE,9,FALSE))</f>
        <v>6.1273911205358869E-2</v>
      </c>
    </row>
    <row r="59" spans="1:9" ht="15.75" thickBot="1" x14ac:dyDescent="0.3">
      <c r="A59" s="65" t="s">
        <v>60</v>
      </c>
      <c r="B59" s="66"/>
      <c r="C59" s="23">
        <f>SUM(C57:C58)</f>
        <v>0.15683329757562756</v>
      </c>
      <c r="D59" s="23">
        <f t="shared" ref="D59:I59" si="18">SUM(D57:D58)</f>
        <v>4.8628150058215643E-2</v>
      </c>
      <c r="E59" s="23">
        <f t="shared" si="18"/>
        <v>4.8864603331997158E-2</v>
      </c>
      <c r="F59" s="23">
        <f t="shared" si="18"/>
        <v>0.24988344988344988</v>
      </c>
      <c r="G59" s="23">
        <f t="shared" si="18"/>
        <v>0.22639004729195686</v>
      </c>
      <c r="H59" s="23">
        <f t="shared" si="18"/>
        <v>0.22764012518966564</v>
      </c>
      <c r="I59" s="23">
        <f t="shared" si="18"/>
        <v>6.7072646945378775E-2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1" t="s">
        <v>27</v>
      </c>
      <c r="D61" s="81"/>
      <c r="E61" s="81"/>
      <c r="F61" s="81" t="s">
        <v>28</v>
      </c>
      <c r="G61" s="81"/>
      <c r="H61" s="81"/>
      <c r="I61" s="82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3"/>
    </row>
    <row r="63" spans="1:9" x14ac:dyDescent="0.25">
      <c r="A63" s="28"/>
      <c r="B63" s="33" t="s">
        <v>65</v>
      </c>
      <c r="C63" s="34">
        <f>VLOOKUP($B$10,ABONE,3,FALSE)</f>
        <v>4661</v>
      </c>
      <c r="D63" s="34">
        <f>VLOOKUP($B$10,ABONE,4,FALSE)</f>
        <v>2128294</v>
      </c>
      <c r="E63" s="34">
        <f>VLOOKUP($B$10,ABONE,5,FALSE)</f>
        <v>2132955</v>
      </c>
      <c r="F63" s="34">
        <f>VLOOKUP($B$10,ABONE,6,FALSE)</f>
        <v>12870</v>
      </c>
      <c r="G63" s="34">
        <f>VLOOKUP($B$10,ABONE,7,FALSE)</f>
        <v>229003</v>
      </c>
      <c r="H63" s="34">
        <f>VLOOKUP($B$10,ABONE,8,FALSE)</f>
        <v>241873</v>
      </c>
      <c r="I63" s="34">
        <f>VLOOKUP($B$10,ABONE,9,FALSE)</f>
        <v>2374828</v>
      </c>
    </row>
    <row r="64" spans="1:9" x14ac:dyDescent="0.25">
      <c r="A64" s="28"/>
      <c r="B64" s="79" t="s">
        <v>66</v>
      </c>
      <c r="C64" s="79"/>
      <c r="D64" s="79"/>
      <c r="E64" s="79"/>
      <c r="F64" s="79"/>
      <c r="G64" s="79"/>
      <c r="H64" s="79"/>
      <c r="I64" s="79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0" t="s">
        <v>70</v>
      </c>
      <c r="C69" s="80"/>
      <c r="D69" s="80"/>
      <c r="E69" s="80"/>
      <c r="F69" s="80"/>
      <c r="G69" s="80"/>
      <c r="H69" s="80"/>
      <c r="I69" s="80"/>
    </row>
  </sheetData>
  <mergeCells count="45">
    <mergeCell ref="B64:I64"/>
    <mergeCell ref="B69:I69"/>
    <mergeCell ref="A57:B57"/>
    <mergeCell ref="A58:B58"/>
    <mergeCell ref="A59:B59"/>
    <mergeCell ref="C61:E61"/>
    <mergeCell ref="F61:H61"/>
    <mergeCell ref="I61:I62"/>
    <mergeCell ref="A47:B47"/>
    <mergeCell ref="C47:E47"/>
    <mergeCell ref="F47:H47"/>
    <mergeCell ref="I47:I48"/>
    <mergeCell ref="A54:B54"/>
    <mergeCell ref="A55:B55"/>
    <mergeCell ref="C55:E55"/>
    <mergeCell ref="F55:H55"/>
    <mergeCell ref="I55:I56"/>
    <mergeCell ref="A56:B56"/>
    <mergeCell ref="A46:B46"/>
    <mergeCell ref="A13:B13"/>
    <mergeCell ref="C13:E13"/>
    <mergeCell ref="F13:H13"/>
    <mergeCell ref="I13:I14"/>
    <mergeCell ref="A25:B25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F6:I6"/>
    <mergeCell ref="B7:C7"/>
    <mergeCell ref="F7:I7"/>
    <mergeCell ref="B8:C8"/>
    <mergeCell ref="B9:C9"/>
    <mergeCell ref="B10:C10"/>
    <mergeCell ref="A1:C1"/>
    <mergeCell ref="B2:C2"/>
    <mergeCell ref="B3:C3"/>
    <mergeCell ref="B4:C4"/>
    <mergeCell ref="B5:C5"/>
    <mergeCell ref="B6:C6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36:I46 C15:I25 C49:I54 C28:I33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5" t="s">
        <v>37</v>
      </c>
      <c r="B1" s="56"/>
      <c r="C1" s="56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7" t="s">
        <v>39</v>
      </c>
      <c r="C2" s="57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58" t="s">
        <v>41</v>
      </c>
      <c r="C3" s="58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7">
        <v>4</v>
      </c>
      <c r="C4" s="57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59"/>
      <c r="C5" s="60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59"/>
      <c r="C6" s="60"/>
      <c r="D6" s="8"/>
      <c r="E6" s="10" t="s">
        <v>45</v>
      </c>
      <c r="F6" s="61" t="s">
        <v>46</v>
      </c>
      <c r="G6" s="61"/>
      <c r="H6" s="61"/>
      <c r="I6" s="61"/>
    </row>
    <row r="7" spans="1:9" x14ac:dyDescent="0.25">
      <c r="A7" s="11" t="s">
        <v>47</v>
      </c>
      <c r="B7" s="62"/>
      <c r="C7" s="63"/>
      <c r="D7" s="8"/>
      <c r="E7" s="10" t="s">
        <v>48</v>
      </c>
      <c r="F7" s="61" t="s">
        <v>49</v>
      </c>
      <c r="G7" s="61"/>
      <c r="H7" s="61"/>
      <c r="I7" s="61"/>
    </row>
    <row r="8" spans="1:9" x14ac:dyDescent="0.25">
      <c r="A8" s="7" t="s">
        <v>50</v>
      </c>
      <c r="B8" s="54"/>
      <c r="C8" s="54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4"/>
      <c r="C9" s="64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4" t="s">
        <v>78</v>
      </c>
      <c r="C10" s="54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4" t="s">
        <v>105</v>
      </c>
      <c r="C11" s="54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7" t="s">
        <v>54</v>
      </c>
      <c r="B13" s="68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267.83596421052624</v>
      </c>
      <c r="D17" s="23">
        <f t="shared" si="1"/>
        <v>50.732426944153943</v>
      </c>
      <c r="E17" s="23">
        <f t="shared" si="2"/>
        <v>51.101562537286725</v>
      </c>
      <c r="F17" s="23">
        <f t="shared" si="3"/>
        <v>188.18300493433392</v>
      </c>
      <c r="G17" s="23">
        <f t="shared" si="4"/>
        <v>109.65248400490226</v>
      </c>
      <c r="H17" s="23">
        <f t="shared" si="5"/>
        <v>114.96661688821172</v>
      </c>
      <c r="I17" s="23">
        <f t="shared" si="6"/>
        <v>71.5181098350143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2.0207004918277707</v>
      </c>
      <c r="E21" s="23">
        <f t="shared" si="2"/>
        <v>2.0172647464503042</v>
      </c>
      <c r="F21" s="23">
        <f t="shared" si="3"/>
        <v>2.2913382551594745</v>
      </c>
      <c r="G21" s="23">
        <f t="shared" si="4"/>
        <v>10.893212820861987</v>
      </c>
      <c r="H21" s="23">
        <f t="shared" si="5"/>
        <v>10.31112697771853</v>
      </c>
      <c r="I21" s="23">
        <f t="shared" si="6"/>
        <v>4.6686682760720011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5" t="s">
        <v>60</v>
      </c>
      <c r="B25" s="66"/>
      <c r="C25" s="23">
        <f t="shared" ref="C25:I25" si="7">SUM(C15:C24)</f>
        <v>267.83596421052624</v>
      </c>
      <c r="D25" s="23">
        <f t="shared" si="7"/>
        <v>52.75312743598171</v>
      </c>
      <c r="E25" s="23">
        <f t="shared" si="7"/>
        <v>53.118827283737026</v>
      </c>
      <c r="F25" s="23">
        <f t="shared" si="7"/>
        <v>190.4743431894934</v>
      </c>
      <c r="G25" s="23">
        <f t="shared" si="7"/>
        <v>120.54569682576425</v>
      </c>
      <c r="H25" s="23">
        <f t="shared" si="7"/>
        <v>125.27774386593025</v>
      </c>
      <c r="I25" s="23">
        <f t="shared" si="7"/>
        <v>76.186778111086298</v>
      </c>
    </row>
    <row r="26" spans="1:9" ht="15.75" thickBot="1" x14ac:dyDescent="0.3">
      <c r="A26" s="67" t="s">
        <v>61</v>
      </c>
      <c r="B26" s="68"/>
      <c r="C26" s="72" t="s">
        <v>27</v>
      </c>
      <c r="D26" s="72"/>
      <c r="E26" s="72"/>
      <c r="F26" s="72" t="s">
        <v>28</v>
      </c>
      <c r="G26" s="72"/>
      <c r="H26" s="72"/>
      <c r="I26" s="73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3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18.473684210526315</v>
      </c>
      <c r="D29" s="23">
        <f>(SUMIFS(AGİİ2,KAYNAK,A29,SEBEP,B29,SÜRE,"Uzun",BİLDİRİM,"Bildirimli",İL,$B$10,İLÇE,$B$11)/VLOOKUP($B$11,ABONE,4,FALSE))*60</f>
        <v>2.4573650180775095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2.484597156067295</v>
      </c>
      <c r="F29" s="23">
        <f>(SUMIFS(OGİD2,KAYNAK,A29,SEBEP,B29,SÜRE,"Uzun",BİLDİRİM,"Bildirimli",İL,$B$10,İLÇE,$B$11)/VLOOKUP($B$11,ABONE,6,FALSE))*60</f>
        <v>5.915667861163227</v>
      </c>
      <c r="G29" s="23">
        <f>(SUMIFS(AGİD2,KAYNAK,A29,SEBEP,B29,SÜRE,"Uzun",BİLDİRİM,"Bildirimli",İL,$B$10,İLÇE,$B$11)/VLOOKUP($B$11,ABONE,7,FALSE))*60</f>
        <v>9.8095453326070672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9.5460480060940753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4.7420201980640053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0.73232696060037517</v>
      </c>
      <c r="G31" s="23">
        <f>(SUMIFS(AGİD2,KAYNAK,A31,SEBEP,B31,SÜRE,"Uzun",BİLDİRİM,"Bildirimli",İL,$B$10,İLÇE,$B$11)/VLOOKUP($B$11,ABONE,7,FALSE))*60</f>
        <v>5.4090275631510849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5.0925568691677778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1.6280018743024127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5" t="s">
        <v>60</v>
      </c>
      <c r="B33" s="66"/>
      <c r="C33" s="23">
        <f>SUM(C28:C32)</f>
        <v>18.473684210526315</v>
      </c>
      <c r="D33" s="23">
        <f t="shared" ref="D33:I33" si="8">SUM(D28:D32)</f>
        <v>2.4573650180775095</v>
      </c>
      <c r="E33" s="23">
        <f t="shared" si="8"/>
        <v>2.484597156067295</v>
      </c>
      <c r="F33" s="23">
        <f t="shared" si="8"/>
        <v>6.6479948217636018</v>
      </c>
      <c r="G33" s="23">
        <f t="shared" si="8"/>
        <v>15.218572895758152</v>
      </c>
      <c r="H33" s="23">
        <f t="shared" si="8"/>
        <v>14.638604875261853</v>
      </c>
      <c r="I33" s="23">
        <f t="shared" si="8"/>
        <v>6.3700220723664183</v>
      </c>
    </row>
    <row r="34" spans="1:9" ht="15.75" thickBot="1" x14ac:dyDescent="0.3">
      <c r="A34" s="67" t="s">
        <v>62</v>
      </c>
      <c r="B34" s="68"/>
      <c r="C34" s="74" t="s">
        <v>27</v>
      </c>
      <c r="D34" s="75"/>
      <c r="E34" s="76"/>
      <c r="F34" s="72" t="s">
        <v>28</v>
      </c>
      <c r="G34" s="72"/>
      <c r="H34" s="72"/>
      <c r="I34" s="73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3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6.9649122807017543</v>
      </c>
      <c r="D38" s="23">
        <f t="shared" si="10"/>
        <v>1.3107538769534168</v>
      </c>
      <c r="E38" s="23">
        <f t="shared" si="11"/>
        <v>1.3203674979119437</v>
      </c>
      <c r="F38" s="23">
        <f t="shared" si="12"/>
        <v>3.6932457786116322</v>
      </c>
      <c r="G38" s="23">
        <f t="shared" si="13"/>
        <v>2.0412609790971605</v>
      </c>
      <c r="H38" s="23">
        <f t="shared" si="14"/>
        <v>2.1530502126579063</v>
      </c>
      <c r="I38" s="23">
        <f t="shared" si="15"/>
        <v>1.5865616819205715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2.2589416440075297E-2</v>
      </c>
      <c r="E42" s="23">
        <f t="shared" si="11"/>
        <v>2.2551008232907767E-2</v>
      </c>
      <c r="F42" s="23">
        <f t="shared" si="12"/>
        <v>2.3452157598499061E-2</v>
      </c>
      <c r="G42" s="23">
        <f t="shared" si="13"/>
        <v>9.1781847892694224E-2</v>
      </c>
      <c r="H42" s="23">
        <f t="shared" si="14"/>
        <v>8.715800165047928E-2</v>
      </c>
      <c r="I42" s="23">
        <f t="shared" si="15"/>
        <v>4.3204740548328832E-2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5" t="s">
        <v>60</v>
      </c>
      <c r="B46" s="66"/>
      <c r="C46" s="23">
        <f>SUM(C36:C45)</f>
        <v>6.9649122807017543</v>
      </c>
      <c r="D46" s="23">
        <f t="shared" ref="D46:I46" si="16">SUM(D36:D45)</f>
        <v>1.3333432933934921</v>
      </c>
      <c r="E46" s="23">
        <f t="shared" si="16"/>
        <v>1.3429185061448514</v>
      </c>
      <c r="F46" s="23">
        <f t="shared" si="16"/>
        <v>3.7166979362101311</v>
      </c>
      <c r="G46" s="23">
        <f t="shared" si="16"/>
        <v>2.1330428269898549</v>
      </c>
      <c r="H46" s="23">
        <f t="shared" si="16"/>
        <v>2.2402082143083857</v>
      </c>
      <c r="I46" s="23">
        <f t="shared" si="16"/>
        <v>1.6297664224689004</v>
      </c>
    </row>
    <row r="47" spans="1:9" ht="15.75" thickBot="1" x14ac:dyDescent="0.3">
      <c r="A47" s="67" t="s">
        <v>63</v>
      </c>
      <c r="B47" s="68"/>
      <c r="C47" s="72" t="s">
        <v>27</v>
      </c>
      <c r="D47" s="72"/>
      <c r="E47" s="72"/>
      <c r="F47" s="72" t="s">
        <v>28</v>
      </c>
      <c r="G47" s="72"/>
      <c r="H47" s="72"/>
      <c r="I47" s="73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3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7.0175438596491224E-2</v>
      </c>
      <c r="D50" s="23">
        <f>(SUMIFS(AGİİ1,KAYNAK,A50,SEBEP,B50,SÜRE,"Uzun",BİLDİRİM,"Bildirimli",İL,$B$10,İLÇE,$B$11)/VLOOKUP($B$11,ABONE,4,FALSE))</f>
        <v>9.2628559476499242E-3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9.3664240544087812E-3</v>
      </c>
      <c r="F50" s="23">
        <f>(SUMIFS(OGİD1,KAYNAK,A50,SEBEP,B50,SÜRE,"Uzun",BİLDİRİM,"Bildirimli",İL,$B$10,İLÇE,$B$11)/VLOOKUP($B$11,ABONE,6,FALSE))</f>
        <v>0.13696060037523453</v>
      </c>
      <c r="G50" s="23">
        <f>(SUMIFS(AGİD1,KAYNAK,A50,SEBEP,B50,SÜRE,"Uzun",BİLDİRİM,"Bildirimli",İL,$B$10,İLÇE,$B$11)/VLOOKUP($B$11,ABONE,7,FALSE))</f>
        <v>0.15496697759923742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0.15374849235066337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5.5522860563751851E-2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4.6904315196998128E-3</v>
      </c>
      <c r="G52" s="23">
        <f>(SUMIFS(AGİD1,KAYNAK,A52,SEBEP,B52,SÜRE,"Uzun",BİLDİRİM,"Bildirimli",İL,$B$10,İLÇE,$B$11)/VLOOKUP($B$11,ABONE,7,FALSE))</f>
        <v>3.2477701368557224E-2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3.0597346537167523E-2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9.7814396168597918E-3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5" t="s">
        <v>60</v>
      </c>
      <c r="B54" s="66"/>
      <c r="C54" s="23">
        <f>SUM(C49:C53)</f>
        <v>7.0175438596491224E-2</v>
      </c>
      <c r="D54" s="23">
        <f t="shared" ref="D54:I54" si="17">SUM(D49:D53)</f>
        <v>9.2628559476499242E-3</v>
      </c>
      <c r="E54" s="23">
        <f t="shared" si="17"/>
        <v>9.3664240544087812E-3</v>
      </c>
      <c r="F54" s="23">
        <f t="shared" si="17"/>
        <v>0.14165103189493433</v>
      </c>
      <c r="G54" s="23">
        <f t="shared" si="17"/>
        <v>0.18744467896779465</v>
      </c>
      <c r="H54" s="23">
        <f t="shared" si="17"/>
        <v>0.1843458388878309</v>
      </c>
      <c r="I54" s="23">
        <f t="shared" si="17"/>
        <v>6.5304300180611646E-2</v>
      </c>
    </row>
    <row r="55" spans="1:9" ht="15.75" thickBot="1" x14ac:dyDescent="0.3">
      <c r="A55" s="67" t="s">
        <v>64</v>
      </c>
      <c r="B55" s="68"/>
      <c r="C55" s="72" t="s">
        <v>27</v>
      </c>
      <c r="D55" s="72"/>
      <c r="E55" s="72"/>
      <c r="F55" s="72" t="s">
        <v>28</v>
      </c>
      <c r="G55" s="72"/>
      <c r="H55" s="72"/>
      <c r="I55" s="73" t="s">
        <v>55</v>
      </c>
    </row>
    <row r="56" spans="1:9" x14ac:dyDescent="0.25">
      <c r="A56" s="77" t="s">
        <v>56</v>
      </c>
      <c r="B56" s="78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3"/>
    </row>
    <row r="57" spans="1:9" x14ac:dyDescent="0.25">
      <c r="A57" s="77" t="s">
        <v>76</v>
      </c>
      <c r="B57" s="78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7" t="s">
        <v>72</v>
      </c>
      <c r="B58" s="78"/>
      <c r="C58" s="23">
        <f>(SUMIFS(OGİİ1,KAYNAK,A58,SÜRE,"Kısa",İL,$B$10,İLÇE,$B$11)/VLOOKUP($B$11,ABONE,3,FALSE))</f>
        <v>1.7543859649122806E-2</v>
      </c>
      <c r="D58" s="23">
        <f>(SUMIFS(AGİİ1,KAYNAK,A58,SÜRE,"Kısa",İL,$B$10,İLÇE,$B$11)/VLOOKUP($B$11,ABONE,4,FALSE))</f>
        <v>8.8445334209818621E-3</v>
      </c>
      <c r="E58" s="23">
        <f>((SUMIFS(OGİİ1,KAYNAK,A58,SÜRE,"Kısa",İL,$B$10,İLÇE,$B$11)+SUMIFS(AGİİ1,KAYNAK,A58,SÜRE,"Kısa",İL,$B$10,İLÇE,$B$11))/VLOOKUP($B$11,ABONE,5,FALSE))</f>
        <v>8.859324662928051E-3</v>
      </c>
      <c r="F58" s="23">
        <f>(SUMIFS(OGİD1,KAYNAK,A58,SÜRE,"Kısa",İL,$B$10,İLÇE,$B$11)/VLOOKUP($B$11,ABONE,6,FALSE))</f>
        <v>0.11538461538461539</v>
      </c>
      <c r="G58" s="23">
        <f>(SUMIFS(AGİD1,KAYNAK,A58,SÜRE,"Kısa",İL,$B$10,İLÇE,$B$11)/VLOOKUP($B$11,ABONE,7,FALSE))</f>
        <v>9.6139443044869613E-2</v>
      </c>
      <c r="H58" s="23">
        <f>((SUMIFS(OGİD1,KAYNAK,A58,SÜRE,"Kısa",İL,$B$10,İLÇE,$B$11)+SUMIFS(AGİD1,KAYNAK,A58,SÜRE,"Kısa",İL,$B$10,İLÇE,$B$11))/VLOOKUP($B$11,ABONE,8,FALSE))</f>
        <v>9.744175712562686E-2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3.7177587921342611E-2</v>
      </c>
    </row>
    <row r="59" spans="1:9" ht="15.75" thickBot="1" x14ac:dyDescent="0.3">
      <c r="A59" s="65" t="s">
        <v>60</v>
      </c>
      <c r="B59" s="66"/>
      <c r="C59" s="23">
        <f>SUM(C57:C58)</f>
        <v>1.7543859649122806E-2</v>
      </c>
      <c r="D59" s="23">
        <f t="shared" ref="D59:I59" si="18">SUM(D57:D58)</f>
        <v>8.8445334209818621E-3</v>
      </c>
      <c r="E59" s="23">
        <f t="shared" si="18"/>
        <v>8.859324662928051E-3</v>
      </c>
      <c r="F59" s="23">
        <f t="shared" si="18"/>
        <v>0.11538461538461539</v>
      </c>
      <c r="G59" s="23">
        <f t="shared" si="18"/>
        <v>9.6139443044869613E-2</v>
      </c>
      <c r="H59" s="23">
        <f t="shared" si="18"/>
        <v>9.744175712562686E-2</v>
      </c>
      <c r="I59" s="23">
        <f t="shared" si="18"/>
        <v>3.7177587921342611E-2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1" t="s">
        <v>27</v>
      </c>
      <c r="D61" s="81"/>
      <c r="E61" s="81"/>
      <c r="F61" s="81" t="s">
        <v>28</v>
      </c>
      <c r="G61" s="81"/>
      <c r="H61" s="81"/>
      <c r="I61" s="82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3"/>
    </row>
    <row r="63" spans="1:9" x14ac:dyDescent="0.25">
      <c r="A63" s="28"/>
      <c r="B63" s="33" t="s">
        <v>65</v>
      </c>
      <c r="C63" s="34">
        <f>VLOOKUP($B$11,ABONE,3,FALSE)</f>
        <v>57</v>
      </c>
      <c r="D63" s="34">
        <f>VLOOKUP($B$11,ABONE,4,FALSE)</f>
        <v>33467</v>
      </c>
      <c r="E63" s="34">
        <f>VLOOKUP($B$11,ABONE,5,FALSE)</f>
        <v>33524</v>
      </c>
      <c r="F63" s="34">
        <f>VLOOKUP($B$11,ABONE,6,FALSE)</f>
        <v>1066</v>
      </c>
      <c r="G63" s="34">
        <f>VLOOKUP($B$11,ABONE,7,FALSE)</f>
        <v>14687</v>
      </c>
      <c r="H63" s="34">
        <f>VLOOKUP($B$11,ABONE,8,FALSE)</f>
        <v>15753</v>
      </c>
      <c r="I63" s="34">
        <f>VLOOKUP($B$11,ABONE,9,FALSE)</f>
        <v>49277</v>
      </c>
    </row>
    <row r="64" spans="1:9" x14ac:dyDescent="0.25">
      <c r="A64" s="28"/>
      <c r="B64" s="79" t="s">
        <v>66</v>
      </c>
      <c r="C64" s="79"/>
      <c r="D64" s="79"/>
      <c r="E64" s="79"/>
      <c r="F64" s="79"/>
      <c r="G64" s="79"/>
      <c r="H64" s="79"/>
      <c r="I64" s="79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0" t="s">
        <v>70</v>
      </c>
      <c r="C69" s="80"/>
      <c r="D69" s="80"/>
      <c r="E69" s="80"/>
      <c r="F69" s="80"/>
      <c r="G69" s="80"/>
      <c r="H69" s="80"/>
      <c r="I69" s="80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5" t="s">
        <v>37</v>
      </c>
      <c r="B1" s="56"/>
      <c r="C1" s="56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7" t="s">
        <v>39</v>
      </c>
      <c r="C2" s="57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58" t="s">
        <v>41</v>
      </c>
      <c r="C3" s="58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7">
        <v>4</v>
      </c>
      <c r="C4" s="57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59"/>
      <c r="C5" s="60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59"/>
      <c r="C6" s="60"/>
      <c r="D6" s="8"/>
      <c r="E6" s="10" t="s">
        <v>45</v>
      </c>
      <c r="F6" s="61" t="s">
        <v>46</v>
      </c>
      <c r="G6" s="61"/>
      <c r="H6" s="61"/>
      <c r="I6" s="61"/>
    </row>
    <row r="7" spans="1:9" x14ac:dyDescent="0.25">
      <c r="A7" s="11" t="s">
        <v>47</v>
      </c>
      <c r="B7" s="62"/>
      <c r="C7" s="63"/>
      <c r="D7" s="8"/>
      <c r="E7" s="10" t="s">
        <v>48</v>
      </c>
      <c r="F7" s="61" t="s">
        <v>49</v>
      </c>
      <c r="G7" s="61"/>
      <c r="H7" s="61"/>
      <c r="I7" s="61"/>
    </row>
    <row r="8" spans="1:9" x14ac:dyDescent="0.25">
      <c r="A8" s="7" t="s">
        <v>50</v>
      </c>
      <c r="B8" s="54"/>
      <c r="C8" s="54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4"/>
      <c r="C9" s="64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4" t="s">
        <v>78</v>
      </c>
      <c r="C10" s="54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4" t="s">
        <v>106</v>
      </c>
      <c r="C11" s="54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7" t="s">
        <v>54</v>
      </c>
      <c r="B13" s="68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277.45511119999998</v>
      </c>
      <c r="D17" s="23">
        <f t="shared" si="1"/>
        <v>70.55493967626758</v>
      </c>
      <c r="E17" s="23">
        <f t="shared" si="2"/>
        <v>70.964545654102025</v>
      </c>
      <c r="F17" s="23">
        <f t="shared" si="3"/>
        <v>82.713501634615383</v>
      </c>
      <c r="G17" s="23">
        <f t="shared" si="4"/>
        <v>7.9695562518790712</v>
      </c>
      <c r="H17" s="23">
        <f t="shared" si="5"/>
        <v>12.825636414180854</v>
      </c>
      <c r="I17" s="23">
        <f t="shared" si="6"/>
        <v>62.558841138934703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0.89022014123621362</v>
      </c>
      <c r="E20" s="23">
        <f t="shared" si="2"/>
        <v>0.88845774786189424</v>
      </c>
      <c r="F20" s="23">
        <f t="shared" si="3"/>
        <v>15.488381394230771</v>
      </c>
      <c r="G20" s="23">
        <f t="shared" si="4"/>
        <v>0.59431546350425934</v>
      </c>
      <c r="H20" s="23">
        <f t="shared" si="5"/>
        <v>1.5619761580509139</v>
      </c>
      <c r="I20" s="23">
        <f t="shared" si="6"/>
        <v>0.98583481969878306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7.0284760279298535</v>
      </c>
      <c r="E21" s="23">
        <f t="shared" si="2"/>
        <v>7.0145615600253359</v>
      </c>
      <c r="F21" s="23">
        <f t="shared" si="3"/>
        <v>0</v>
      </c>
      <c r="G21" s="23">
        <f t="shared" si="4"/>
        <v>0.40124436278603642</v>
      </c>
      <c r="H21" s="23">
        <f t="shared" si="5"/>
        <v>0.37517569889114477</v>
      </c>
      <c r="I21" s="23">
        <f t="shared" si="6"/>
        <v>6.0546413200261888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8.5591173530111878E-2</v>
      </c>
      <c r="E22" s="23">
        <f t="shared" si="2"/>
        <v>8.5421726322458022E-2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7.3071481021518725E-2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5" t="s">
        <v>60</v>
      </c>
      <c r="B25" s="66"/>
      <c r="C25" s="23">
        <f t="shared" ref="C25:I25" si="7">SUM(C15:C24)</f>
        <v>277.45511119999998</v>
      </c>
      <c r="D25" s="23">
        <f t="shared" si="7"/>
        <v>78.559227018963753</v>
      </c>
      <c r="E25" s="23">
        <f t="shared" si="7"/>
        <v>78.952986688311711</v>
      </c>
      <c r="F25" s="23">
        <f t="shared" si="7"/>
        <v>98.201883028846154</v>
      </c>
      <c r="G25" s="23">
        <f t="shared" si="7"/>
        <v>8.9651160781693662</v>
      </c>
      <c r="H25" s="23">
        <f t="shared" si="7"/>
        <v>14.762788271122913</v>
      </c>
      <c r="I25" s="23">
        <f t="shared" si="7"/>
        <v>69.672388759681184</v>
      </c>
    </row>
    <row r="26" spans="1:9" ht="15.75" thickBot="1" x14ac:dyDescent="0.3">
      <c r="A26" s="67" t="s">
        <v>61</v>
      </c>
      <c r="B26" s="68"/>
      <c r="C26" s="72" t="s">
        <v>27</v>
      </c>
      <c r="D26" s="72"/>
      <c r="E26" s="72"/>
      <c r="F26" s="72" t="s">
        <v>28</v>
      </c>
      <c r="G26" s="72"/>
      <c r="H26" s="72"/>
      <c r="I26" s="73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3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858.54631439999991</v>
      </c>
      <c r="D29" s="23">
        <f>(SUMIFS(AGİİ2,KAYNAK,A29,SEBEP,B29,SÜRE,"Uzun",BİLDİRİM,"Bildirimli",İL,$B$10,İLÇE,$B$11)/VLOOKUP($B$11,ABONE,4,FALSE))*60</f>
        <v>156.87165055304288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158.26077524390243</v>
      </c>
      <c r="F29" s="23">
        <f>(SUMIFS(OGİD2,KAYNAK,A29,SEBEP,B29,SÜRE,"Uzun",BİLDİRİM,"Bildirimli",İL,$B$10,İLÇE,$B$11)/VLOOKUP($B$11,ABONE,6,FALSE))*60</f>
        <v>61.374594951923086</v>
      </c>
      <c r="G29" s="23">
        <f>(SUMIFS(AGİD2,KAYNAK,A29,SEBEP,B29,SÜRE,"Uzun",BİLDİRİM,"Bildirimli",İL,$B$10,İLÇE,$B$11)/VLOOKUP($B$11,ABONE,7,FALSE))*60</f>
        <v>3.9452460731585099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7.6764047696392321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136.48933612753177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5.3878776000000004</v>
      </c>
      <c r="D31" s="23">
        <f>(SUMIFS(AGİİ2,KAYNAK,A31,SEBEP,B31,SÜRE,"Uzun",BİLDİRİM,"Bildirimli",İL,$B$10,İLÇE,$B$11)/VLOOKUP($B$11,ABONE,4,FALSE))*60</f>
        <v>3.2936802015393161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3.297826141906874</v>
      </c>
      <c r="F31" s="23">
        <f>(SUMIFS(OGİD2,KAYNAK,A31,SEBEP,B31,SÜRE,"Uzun",BİLDİRİM,"Bildirimli",İL,$B$10,İLÇE,$B$11)/VLOOKUP($B$11,ABONE,6,FALSE))*60</f>
        <v>0.12235572115384616</v>
      </c>
      <c r="G31" s="23">
        <f>(SUMIFS(AGİD2,KAYNAK,A31,SEBEP,B31,SÜRE,"Uzun",BİLDİRİM,"Bildirimli",İL,$B$10,İLÇE,$B$11)/VLOOKUP($B$11,ABONE,7,FALSE))*60</f>
        <v>3.4007011859027894E-2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3.9746987349679838E-2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2.8267741215255047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5" t="s">
        <v>60</v>
      </c>
      <c r="B33" s="66"/>
      <c r="C33" s="23">
        <f>SUM(C28:C32)</f>
        <v>863.93419199999994</v>
      </c>
      <c r="D33" s="23">
        <f t="shared" ref="D33:I33" si="8">SUM(D28:D32)</f>
        <v>160.16533075458219</v>
      </c>
      <c r="E33" s="23">
        <f t="shared" si="8"/>
        <v>161.55860138580931</v>
      </c>
      <c r="F33" s="23">
        <f t="shared" si="8"/>
        <v>61.496950673076931</v>
      </c>
      <c r="G33" s="23">
        <f t="shared" si="8"/>
        <v>3.9792530850175378</v>
      </c>
      <c r="H33" s="23">
        <f t="shared" si="8"/>
        <v>7.7161517569889115</v>
      </c>
      <c r="I33" s="23">
        <f t="shared" si="8"/>
        <v>139.31611024905729</v>
      </c>
    </row>
    <row r="34" spans="1:9" ht="15.75" thickBot="1" x14ac:dyDescent="0.3">
      <c r="A34" s="67" t="s">
        <v>62</v>
      </c>
      <c r="B34" s="68"/>
      <c r="C34" s="74" t="s">
        <v>27</v>
      </c>
      <c r="D34" s="75"/>
      <c r="E34" s="76"/>
      <c r="F34" s="72" t="s">
        <v>28</v>
      </c>
      <c r="G34" s="72"/>
      <c r="H34" s="72"/>
      <c r="I34" s="73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3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11.84</v>
      </c>
      <c r="D38" s="23">
        <f t="shared" si="10"/>
        <v>2.4927133751223254</v>
      </c>
      <c r="E38" s="23">
        <f t="shared" si="11"/>
        <v>2.5112184563404076</v>
      </c>
      <c r="F38" s="23">
        <f t="shared" si="12"/>
        <v>2.9206730769230771</v>
      </c>
      <c r="G38" s="23">
        <f t="shared" si="13"/>
        <v>0.36963420744947384</v>
      </c>
      <c r="H38" s="23">
        <f t="shared" si="14"/>
        <v>0.53537404341714823</v>
      </c>
      <c r="I38" s="23">
        <f t="shared" si="15"/>
        <v>2.2255515162463024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9.2570551984977115E-3</v>
      </c>
      <c r="E41" s="23">
        <f t="shared" si="11"/>
        <v>9.2387287509238733E-3</v>
      </c>
      <c r="F41" s="23">
        <f t="shared" si="12"/>
        <v>0.16105769230769232</v>
      </c>
      <c r="G41" s="23">
        <f t="shared" si="13"/>
        <v>6.1800567897110402E-3</v>
      </c>
      <c r="H41" s="23">
        <f t="shared" si="14"/>
        <v>1.6242386381383728E-2</v>
      </c>
      <c r="I41" s="23">
        <f t="shared" si="15"/>
        <v>1.025131528439497E-2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5.1760162924171495E-2</v>
      </c>
      <c r="E42" s="23">
        <f t="shared" si="11"/>
        <v>5.1657691901594339E-2</v>
      </c>
      <c r="F42" s="23">
        <f t="shared" si="12"/>
        <v>0</v>
      </c>
      <c r="G42" s="23">
        <f t="shared" si="13"/>
        <v>3.1735426757975613E-3</v>
      </c>
      <c r="H42" s="23">
        <f t="shared" si="14"/>
        <v>2.967359050445104E-3</v>
      </c>
      <c r="I42" s="23">
        <f t="shared" si="15"/>
        <v>4.461805947569264E-2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4.7607712449416806E-4</v>
      </c>
      <c r="E43" s="23">
        <f t="shared" si="11"/>
        <v>4.7513462147608489E-4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4.0643981303768598E-4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5" t="s">
        <v>60</v>
      </c>
      <c r="B46" s="66"/>
      <c r="C46" s="23">
        <f>SUM(C36:C45)</f>
        <v>11.84</v>
      </c>
      <c r="D46" s="23">
        <f t="shared" ref="D46:I46" si="16">SUM(D36:D45)</f>
        <v>2.5542066703694886</v>
      </c>
      <c r="E46" s="23">
        <f t="shared" si="16"/>
        <v>2.5725900116144018</v>
      </c>
      <c r="F46" s="23">
        <f t="shared" si="16"/>
        <v>3.0817307692307696</v>
      </c>
      <c r="G46" s="23">
        <f t="shared" si="16"/>
        <v>0.37898780691498246</v>
      </c>
      <c r="H46" s="23">
        <f t="shared" si="16"/>
        <v>0.55458378884897708</v>
      </c>
      <c r="I46" s="23">
        <f t="shared" si="16"/>
        <v>2.2808273308194278</v>
      </c>
    </row>
    <row r="47" spans="1:9" ht="15.75" thickBot="1" x14ac:dyDescent="0.3">
      <c r="A47" s="67" t="s">
        <v>63</v>
      </c>
      <c r="B47" s="68"/>
      <c r="C47" s="72" t="s">
        <v>27</v>
      </c>
      <c r="D47" s="72"/>
      <c r="E47" s="72"/>
      <c r="F47" s="72" t="s">
        <v>28</v>
      </c>
      <c r="G47" s="72"/>
      <c r="H47" s="72"/>
      <c r="I47" s="73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3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5.08</v>
      </c>
      <c r="D50" s="23">
        <f>(SUMIFS(AGİİ1,KAYNAK,A50,SEBEP,B50,SÜRE,"Uzun",BİLDİRİM,"Bildirimli",İL,$B$10,İLÇE,$B$11)/VLOOKUP($B$11,ABONE,4,FALSE))</f>
        <v>0.98222645401888442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0.99033892936331958</v>
      </c>
      <c r="F50" s="23">
        <f>(SUMIFS(OGİD1,KAYNAK,A50,SEBEP,B50,SÜRE,"Uzun",BİLDİRİM,"Bildirimli",İL,$B$10,İLÇE,$B$11)/VLOOKUP($B$11,ABONE,6,FALSE))</f>
        <v>0.20913461538461539</v>
      </c>
      <c r="G50" s="23">
        <f>(SUMIFS(AGİD1,KAYNAK,A50,SEBEP,B50,SÜRE,"Uzun",BİLDİRİM,"Bildirimli",İL,$B$10,İLÇE,$B$11)/VLOOKUP($B$11,ABONE,7,FALSE))</f>
        <v>1.3863370636378821E-2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2.6550054661877244E-2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0.85099464854246165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0.08</v>
      </c>
      <c r="D52" s="23">
        <f>(SUMIFS(AGİİ1,KAYNAK,A52,SEBEP,B52,SÜRE,"Uzun",BİLDİRİM,"Bildirimli",İL,$B$10,İLÇE,$B$11)/VLOOKUP($B$11,ABONE,4,FALSE))</f>
        <v>3.4145309317887278E-2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3.4236089114137898E-2</v>
      </c>
      <c r="F52" s="23">
        <f>(SUMIFS(OGİD1,KAYNAK,A52,SEBEP,B52,SÜRE,"Uzun",BİLDİRİM,"Bildirimli",İL,$B$10,İLÇE,$B$11)/VLOOKUP($B$11,ABONE,6,FALSE))</f>
        <v>2.403846153846154E-3</v>
      </c>
      <c r="G52" s="23">
        <f>(SUMIFS(AGİD1,KAYNAK,A52,SEBEP,B52,SÜRE,"Uzun",BİLDİRİM,"Bildirimli",İL,$B$10,İLÇE,$B$11)/VLOOKUP($B$11,ABONE,7,FALSE))</f>
        <v>6.6811424753632871E-4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7.8088396064344837E-4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2.9399146476392621E-2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5" t="s">
        <v>60</v>
      </c>
      <c r="B54" s="66"/>
      <c r="C54" s="23">
        <f>SUM(C49:C53)</f>
        <v>5.16</v>
      </c>
      <c r="D54" s="23">
        <f t="shared" ref="D54:I54" si="17">SUM(D49:D53)</f>
        <v>1.0163717633367717</v>
      </c>
      <c r="E54" s="23">
        <f t="shared" si="17"/>
        <v>1.0245750184774576</v>
      </c>
      <c r="F54" s="23">
        <f t="shared" si="17"/>
        <v>0.21153846153846154</v>
      </c>
      <c r="G54" s="23">
        <f t="shared" si="17"/>
        <v>1.453148488391515E-2</v>
      </c>
      <c r="H54" s="23">
        <f t="shared" si="17"/>
        <v>2.7330938622520694E-2</v>
      </c>
      <c r="I54" s="23">
        <f t="shared" si="17"/>
        <v>0.88039379501885429</v>
      </c>
    </row>
    <row r="55" spans="1:9" ht="15.75" thickBot="1" x14ac:dyDescent="0.3">
      <c r="A55" s="67" t="s">
        <v>64</v>
      </c>
      <c r="B55" s="68"/>
      <c r="C55" s="72" t="s">
        <v>27</v>
      </c>
      <c r="D55" s="72"/>
      <c r="E55" s="72"/>
      <c r="F55" s="72" t="s">
        <v>28</v>
      </c>
      <c r="G55" s="72"/>
      <c r="H55" s="72"/>
      <c r="I55" s="73" t="s">
        <v>55</v>
      </c>
    </row>
    <row r="56" spans="1:9" x14ac:dyDescent="0.25">
      <c r="A56" s="77" t="s">
        <v>56</v>
      </c>
      <c r="B56" s="78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3"/>
    </row>
    <row r="57" spans="1:9" x14ac:dyDescent="0.25">
      <c r="A57" s="77" t="s">
        <v>76</v>
      </c>
      <c r="B57" s="78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7" t="s">
        <v>72</v>
      </c>
      <c r="B58" s="78"/>
      <c r="C58" s="23">
        <f>(SUMIFS(OGİİ1,KAYNAK,A58,SÜRE,"Kısa",İL,$B$10,İLÇE,$B$11)/VLOOKUP($B$11,ABONE,3,FALSE))</f>
        <v>0.04</v>
      </c>
      <c r="D58" s="23">
        <f>(SUMIFS(AGİİ1,KAYNAK,A58,SÜRE,"Kısa",İL,$B$10,İLÇE,$B$11)/VLOOKUP($B$11,ABONE,4,FALSE))</f>
        <v>7.1543812319818031E-2</v>
      </c>
      <c r="E58" s="23">
        <f>((SUMIFS(OGİİ1,KAYNAK,A58,SÜRE,"Kısa",İL,$B$10,İLÇE,$B$11)+SUMIFS(AGİİ1,KAYNAK,A58,SÜRE,"Kısa",İL,$B$10,İLÇE,$B$11))/VLOOKUP($B$11,ABONE,5,FALSE))</f>
        <v>7.1481364164290989E-2</v>
      </c>
      <c r="F58" s="23">
        <f>(SUMIFS(OGİD1,KAYNAK,A58,SÜRE,"Kısa",İL,$B$10,İLÇE,$B$11)/VLOOKUP($B$11,ABONE,6,FALSE))</f>
        <v>0.15384615384615385</v>
      </c>
      <c r="G58" s="23">
        <f>(SUMIFS(AGİD1,KAYNAK,A58,SÜRE,"Kısa",İL,$B$10,İLÇE,$B$11)/VLOOKUP($B$11,ABONE,7,FALSE))</f>
        <v>8.3514280942041091E-3</v>
      </c>
      <c r="H58" s="23">
        <f>((SUMIFS(OGİD1,KAYNAK,A58,SÜRE,"Kısa",İL,$B$10,İLÇE,$B$11)+SUMIFS(AGİD1,KAYNAK,A58,SÜRE,"Kısa",İL,$B$10,İLÇE,$B$11))/VLOOKUP($B$11,ABONE,8,FALSE))</f>
        <v>1.7804154302670624E-2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6.3720730688463886E-2</v>
      </c>
    </row>
    <row r="59" spans="1:9" ht="15.75" thickBot="1" x14ac:dyDescent="0.3">
      <c r="A59" s="65" t="s">
        <v>60</v>
      </c>
      <c r="B59" s="66"/>
      <c r="C59" s="23">
        <f>SUM(C57:C58)</f>
        <v>0.04</v>
      </c>
      <c r="D59" s="23">
        <f t="shared" ref="D59:I59" si="18">SUM(D57:D58)</f>
        <v>7.1543812319818031E-2</v>
      </c>
      <c r="E59" s="23">
        <f t="shared" si="18"/>
        <v>7.1481364164290989E-2</v>
      </c>
      <c r="F59" s="23">
        <f t="shared" si="18"/>
        <v>0.15384615384615385</v>
      </c>
      <c r="G59" s="23">
        <f t="shared" si="18"/>
        <v>8.3514280942041091E-3</v>
      </c>
      <c r="H59" s="23">
        <f t="shared" si="18"/>
        <v>1.7804154302670624E-2</v>
      </c>
      <c r="I59" s="23">
        <f t="shared" si="18"/>
        <v>6.3720730688463886E-2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1" t="s">
        <v>27</v>
      </c>
      <c r="D61" s="81"/>
      <c r="E61" s="81"/>
      <c r="F61" s="81" t="s">
        <v>28</v>
      </c>
      <c r="G61" s="81"/>
      <c r="H61" s="81"/>
      <c r="I61" s="82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3"/>
    </row>
    <row r="63" spans="1:9" x14ac:dyDescent="0.25">
      <c r="A63" s="28"/>
      <c r="B63" s="33" t="s">
        <v>65</v>
      </c>
      <c r="C63" s="34">
        <f>VLOOKUP($B$11,ABONE,3,FALSE)</f>
        <v>75</v>
      </c>
      <c r="D63" s="34">
        <f>VLOOKUP($B$11,ABONE,4,FALSE)</f>
        <v>37809</v>
      </c>
      <c r="E63" s="34">
        <f>VLOOKUP($B$11,ABONE,5,FALSE)</f>
        <v>37884</v>
      </c>
      <c r="F63" s="34">
        <f>VLOOKUP($B$11,ABONE,6,FALSE)</f>
        <v>416</v>
      </c>
      <c r="G63" s="34">
        <f>VLOOKUP($B$11,ABONE,7,FALSE)</f>
        <v>5987</v>
      </c>
      <c r="H63" s="34">
        <f>VLOOKUP($B$11,ABONE,8,FALSE)</f>
        <v>6403</v>
      </c>
      <c r="I63" s="34">
        <f>VLOOKUP($B$11,ABONE,9,FALSE)</f>
        <v>44287</v>
      </c>
    </row>
    <row r="64" spans="1:9" x14ac:dyDescent="0.25">
      <c r="A64" s="28"/>
      <c r="B64" s="79" t="s">
        <v>66</v>
      </c>
      <c r="C64" s="79"/>
      <c r="D64" s="79"/>
      <c r="E64" s="79"/>
      <c r="F64" s="79"/>
      <c r="G64" s="79"/>
      <c r="H64" s="79"/>
      <c r="I64" s="79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0" t="s">
        <v>70</v>
      </c>
      <c r="C69" s="80"/>
      <c r="D69" s="80"/>
      <c r="E69" s="80"/>
      <c r="F69" s="80"/>
      <c r="G69" s="80"/>
      <c r="H69" s="80"/>
      <c r="I69" s="80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5" t="s">
        <v>37</v>
      </c>
      <c r="B1" s="56"/>
      <c r="C1" s="56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7" t="s">
        <v>39</v>
      </c>
      <c r="C2" s="57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58" t="s">
        <v>41</v>
      </c>
      <c r="C3" s="58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7">
        <v>4</v>
      </c>
      <c r="C4" s="57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59"/>
      <c r="C5" s="60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59"/>
      <c r="C6" s="60"/>
      <c r="D6" s="8"/>
      <c r="E6" s="10" t="s">
        <v>45</v>
      </c>
      <c r="F6" s="61" t="s">
        <v>46</v>
      </c>
      <c r="G6" s="61"/>
      <c r="H6" s="61"/>
      <c r="I6" s="61"/>
    </row>
    <row r="7" spans="1:9" x14ac:dyDescent="0.25">
      <c r="A7" s="11" t="s">
        <v>47</v>
      </c>
      <c r="B7" s="62"/>
      <c r="C7" s="63"/>
      <c r="D7" s="8"/>
      <c r="E7" s="10" t="s">
        <v>48</v>
      </c>
      <c r="F7" s="61" t="s">
        <v>49</v>
      </c>
      <c r="G7" s="61"/>
      <c r="H7" s="61"/>
      <c r="I7" s="61"/>
    </row>
    <row r="8" spans="1:9" x14ac:dyDescent="0.25">
      <c r="A8" s="7" t="s">
        <v>50</v>
      </c>
      <c r="B8" s="54"/>
      <c r="C8" s="54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4"/>
      <c r="C9" s="64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4" t="s">
        <v>78</v>
      </c>
      <c r="C10" s="54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4" t="s">
        <v>107</v>
      </c>
      <c r="C11" s="54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7" t="s">
        <v>54</v>
      </c>
      <c r="B13" s="68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50" t="s">
        <v>58</v>
      </c>
      <c r="D14" s="50" t="s">
        <v>59</v>
      </c>
      <c r="E14" s="50" t="s">
        <v>36</v>
      </c>
      <c r="F14" s="50" t="s">
        <v>58</v>
      </c>
      <c r="G14" s="50" t="s">
        <v>59</v>
      </c>
      <c r="H14" s="50" t="s">
        <v>36</v>
      </c>
      <c r="I14" s="71"/>
    </row>
    <row r="15" spans="1:9" ht="15.75" thickBot="1" x14ac:dyDescent="0.3">
      <c r="A15" s="19" t="s">
        <v>76</v>
      </c>
      <c r="B15" s="49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49" t="s">
        <v>22</v>
      </c>
      <c r="C17" s="23">
        <f t="shared" si="0"/>
        <v>124.94443999999997</v>
      </c>
      <c r="D17" s="23">
        <f t="shared" si="1"/>
        <v>6.6169738118022323</v>
      </c>
      <c r="E17" s="23">
        <f t="shared" si="2"/>
        <v>6.7426535422198617</v>
      </c>
      <c r="F17" s="23">
        <f t="shared" si="3"/>
        <v>362.59515163636365</v>
      </c>
      <c r="G17" s="23">
        <f t="shared" si="4"/>
        <v>62.230528257644913</v>
      </c>
      <c r="H17" s="23">
        <f t="shared" si="5"/>
        <v>64.103762670370784</v>
      </c>
      <c r="I17" s="23">
        <f t="shared" si="6"/>
        <v>50.189007422166874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49" t="s">
        <v>22</v>
      </c>
      <c r="C21" s="23">
        <f t="shared" si="0"/>
        <v>24.125</v>
      </c>
      <c r="D21" s="23">
        <f t="shared" si="1"/>
        <v>2.1805127379053695</v>
      </c>
      <c r="E21" s="23">
        <f t="shared" si="2"/>
        <v>2.2038207434944233</v>
      </c>
      <c r="F21" s="23">
        <f t="shared" si="3"/>
        <v>25.74045436363636</v>
      </c>
      <c r="G21" s="23">
        <f t="shared" si="4"/>
        <v>12.620736339570971</v>
      </c>
      <c r="H21" s="23">
        <f t="shared" si="5"/>
        <v>12.702557916997391</v>
      </c>
      <c r="I21" s="23">
        <f t="shared" si="6"/>
        <v>10.155756427191134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0.60053163211057947</v>
      </c>
      <c r="E22" s="23">
        <f t="shared" si="2"/>
        <v>0.59989378651088687</v>
      </c>
      <c r="F22" s="23">
        <f t="shared" si="3"/>
        <v>4.38</v>
      </c>
      <c r="G22" s="23">
        <f t="shared" si="4"/>
        <v>0</v>
      </c>
      <c r="H22" s="23">
        <f t="shared" si="5"/>
        <v>2.7316022224742033E-2</v>
      </c>
      <c r="I22" s="23">
        <f t="shared" si="6"/>
        <v>0.16621290848971529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5" t="s">
        <v>60</v>
      </c>
      <c r="B25" s="66"/>
      <c r="C25" s="23">
        <f t="shared" ref="C25:I25" si="7">SUM(C15:C24)</f>
        <v>149.06943999999999</v>
      </c>
      <c r="D25" s="23">
        <f t="shared" si="7"/>
        <v>9.3980181818181805</v>
      </c>
      <c r="E25" s="23">
        <f t="shared" si="7"/>
        <v>9.5463680722251709</v>
      </c>
      <c r="F25" s="23">
        <f t="shared" si="7"/>
        <v>392.71560599999998</v>
      </c>
      <c r="G25" s="23">
        <f t="shared" si="7"/>
        <v>74.851264597215888</v>
      </c>
      <c r="H25" s="23">
        <f t="shared" si="7"/>
        <v>76.833636609592915</v>
      </c>
      <c r="I25" s="23">
        <f t="shared" si="7"/>
        <v>60.510976757847729</v>
      </c>
    </row>
    <row r="26" spans="1:9" ht="15.75" thickBot="1" x14ac:dyDescent="0.3">
      <c r="A26" s="67" t="s">
        <v>61</v>
      </c>
      <c r="B26" s="68"/>
      <c r="C26" s="72" t="s">
        <v>27</v>
      </c>
      <c r="D26" s="72"/>
      <c r="E26" s="72"/>
      <c r="F26" s="72" t="s">
        <v>28</v>
      </c>
      <c r="G26" s="72"/>
      <c r="H26" s="72"/>
      <c r="I26" s="73" t="s">
        <v>55</v>
      </c>
    </row>
    <row r="27" spans="1:9" ht="15.75" thickBot="1" x14ac:dyDescent="0.3">
      <c r="A27" s="19" t="s">
        <v>56</v>
      </c>
      <c r="B27" s="20" t="s">
        <v>57</v>
      </c>
      <c r="C27" s="50" t="s">
        <v>58</v>
      </c>
      <c r="D27" s="50" t="s">
        <v>59</v>
      </c>
      <c r="E27" s="27" t="s">
        <v>36</v>
      </c>
      <c r="F27" s="50" t="s">
        <v>23</v>
      </c>
      <c r="G27" s="50" t="s">
        <v>21</v>
      </c>
      <c r="H27" s="27" t="s">
        <v>36</v>
      </c>
      <c r="I27" s="73"/>
    </row>
    <row r="28" spans="1:9" ht="15.75" thickBot="1" x14ac:dyDescent="0.3">
      <c r="A28" s="19" t="s">
        <v>76</v>
      </c>
      <c r="B28" s="49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49" t="s">
        <v>22</v>
      </c>
      <c r="C29" s="23">
        <f>(SUMIFS(OGİİ2,KAYNAK,A29,SEBEP,B29,SÜRE,"Uzun",BİLDİRİM,"Bildirimli",İL,$B$10,İLÇE,$B$11)/VLOOKUP($B$11,ABONE,3,FALSE))*60</f>
        <v>899.13887999999997</v>
      </c>
      <c r="D29" s="23">
        <f>(SUMIFS(AGİİ2,KAYNAK,A29,SEBEP,B29,SÜRE,"Uzun",BİLDİRİM,"Bildirimli",İL,$B$10,İLÇE,$B$11)/VLOOKUP($B$11,ABONE,4,FALSE))*60</f>
        <v>150.05095986177565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150.84659227827933</v>
      </c>
      <c r="F29" s="23">
        <f>(SUMIFS(OGİD2,KAYNAK,A29,SEBEP,B29,SÜRE,"Uzun",BİLDİRİM,"Bildirimli",İL,$B$10,İLÇE,$B$11)/VLOOKUP($B$11,ABONE,6,FALSE))*60</f>
        <v>711.36378872727266</v>
      </c>
      <c r="G29" s="23">
        <f>(SUMIFS(AGİD2,KAYNAK,A29,SEBEP,B29,SÜRE,"Uzun",BİLDİRİM,"Bildirimli",İL,$B$10,İLÇE,$B$11)/VLOOKUP($B$11,ABONE,7,FALSE))*60</f>
        <v>106.7551935725696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110.52585608912577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120.30692873620475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49" t="s">
        <v>22</v>
      </c>
      <c r="C31" s="23">
        <f>(SUMIFS(OGİİ2,KAYNAK,A31,SEBEP,B31,SÜRE,"Uzun",BİLDİRİM,"Bildirimli",İL,$B$10,İLÇE,$B$11)/VLOOKUP($B$11,ABONE,3,FALSE))*60</f>
        <v>61.922220000000003</v>
      </c>
      <c r="D31" s="23">
        <f>(SUMIFS(AGİİ2,KAYNAK,A31,SEBEP,B31,SÜRE,"Uzun",BİLDİRİM,"Bildirimli",İL,$B$10,İLÇE,$B$11)/VLOOKUP($B$11,ABONE,4,FALSE))*60</f>
        <v>40.842152514619883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40.864542389803503</v>
      </c>
      <c r="F31" s="23">
        <f>(SUMIFS(OGİD2,KAYNAK,A31,SEBEP,B31,SÜRE,"Uzun",BİLDİRİM,"Bildirimli",İL,$B$10,İLÇE,$B$11)/VLOOKUP($B$11,ABONE,6,FALSE))*60</f>
        <v>34.542727636363644</v>
      </c>
      <c r="G31" s="23">
        <f>(SUMIFS(AGİD2,KAYNAK,A31,SEBEP,B31,SÜRE,"Uzun",BİLDİRİM,"Bildirimli",İL,$B$10,İLÇE,$B$11)/VLOOKUP($B$11,ABONE,7,FALSE))*60</f>
        <v>15.863204585805565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15.979700080507991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22.016307380942152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5" t="s">
        <v>60</v>
      </c>
      <c r="B33" s="66"/>
      <c r="C33" s="23">
        <f>SUM(C28:C32)</f>
        <v>961.06110000000001</v>
      </c>
      <c r="D33" s="23">
        <f t="shared" ref="D33:I33" si="8">SUM(D28:D32)</f>
        <v>190.89311237639555</v>
      </c>
      <c r="E33" s="23">
        <f t="shared" si="8"/>
        <v>191.71113466808282</v>
      </c>
      <c r="F33" s="23">
        <f t="shared" si="8"/>
        <v>745.90651636363634</v>
      </c>
      <c r="G33" s="23">
        <f t="shared" si="8"/>
        <v>122.61839815837516</v>
      </c>
      <c r="H33" s="23">
        <f t="shared" si="8"/>
        <v>126.50555616963376</v>
      </c>
      <c r="I33" s="23">
        <f t="shared" si="8"/>
        <v>142.32323611714691</v>
      </c>
    </row>
    <row r="34" spans="1:9" ht="15.75" thickBot="1" x14ac:dyDescent="0.3">
      <c r="A34" s="67" t="s">
        <v>62</v>
      </c>
      <c r="B34" s="68"/>
      <c r="C34" s="74" t="s">
        <v>27</v>
      </c>
      <c r="D34" s="75"/>
      <c r="E34" s="76"/>
      <c r="F34" s="72" t="s">
        <v>28</v>
      </c>
      <c r="G34" s="72"/>
      <c r="H34" s="72"/>
      <c r="I34" s="73" t="s">
        <v>55</v>
      </c>
    </row>
    <row r="35" spans="1:9" ht="15.75" thickBot="1" x14ac:dyDescent="0.3">
      <c r="A35" s="19" t="s">
        <v>56</v>
      </c>
      <c r="B35" s="20" t="s">
        <v>57</v>
      </c>
      <c r="C35" s="50" t="s">
        <v>58</v>
      </c>
      <c r="D35" s="50" t="s">
        <v>59</v>
      </c>
      <c r="E35" s="27" t="s">
        <v>36</v>
      </c>
      <c r="F35" s="50" t="s">
        <v>23</v>
      </c>
      <c r="G35" s="50" t="s">
        <v>21</v>
      </c>
      <c r="H35" s="27" t="s">
        <v>36</v>
      </c>
      <c r="I35" s="73"/>
    </row>
    <row r="36" spans="1:9" ht="15.75" thickBot="1" x14ac:dyDescent="0.3">
      <c r="A36" s="19" t="s">
        <v>76</v>
      </c>
      <c r="B36" s="49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49" t="s">
        <v>22</v>
      </c>
      <c r="C38" s="23">
        <f t="shared" si="9"/>
        <v>5.5</v>
      </c>
      <c r="D38" s="23">
        <f t="shared" si="10"/>
        <v>0.65957823852560693</v>
      </c>
      <c r="E38" s="23">
        <f t="shared" si="11"/>
        <v>0.66471941936625956</v>
      </c>
      <c r="F38" s="23">
        <f t="shared" si="12"/>
        <v>8.6545454545454543</v>
      </c>
      <c r="G38" s="23">
        <f t="shared" si="13"/>
        <v>1.4422067549064355</v>
      </c>
      <c r="H38" s="23">
        <f t="shared" si="14"/>
        <v>1.4871867558680123</v>
      </c>
      <c r="I38" s="23">
        <f t="shared" si="15"/>
        <v>1.2876712328767124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49" t="s">
        <v>22</v>
      </c>
      <c r="C42" s="23">
        <f t="shared" si="9"/>
        <v>0.16666666666666666</v>
      </c>
      <c r="D42" s="23">
        <f t="shared" si="10"/>
        <v>2.9594187488924333E-2</v>
      </c>
      <c r="E42" s="23">
        <f t="shared" si="11"/>
        <v>2.9739776951672861E-2</v>
      </c>
      <c r="F42" s="23">
        <f t="shared" si="12"/>
        <v>0.23636363636363636</v>
      </c>
      <c r="G42" s="23">
        <f t="shared" si="13"/>
        <v>0.13019169329073482</v>
      </c>
      <c r="H42" s="23">
        <f t="shared" si="14"/>
        <v>0.13085383830366254</v>
      </c>
      <c r="I42" s="23">
        <f t="shared" si="15"/>
        <v>0.10632541761497831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8.5061137692716646E-3</v>
      </c>
      <c r="E43" s="23">
        <f t="shared" si="11"/>
        <v>8.4970791290493886E-3</v>
      </c>
      <c r="F43" s="23">
        <f t="shared" si="12"/>
        <v>1.8181818181818181E-2</v>
      </c>
      <c r="G43" s="23">
        <f t="shared" si="13"/>
        <v>0</v>
      </c>
      <c r="H43" s="23">
        <f t="shared" si="14"/>
        <v>1.1339154099104207E-4</v>
      </c>
      <c r="I43" s="23">
        <f t="shared" si="15"/>
        <v>2.1471207111263793E-3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5" t="s">
        <v>60</v>
      </c>
      <c r="B46" s="66"/>
      <c r="C46" s="23">
        <f>SUM(C36:C45)</f>
        <v>5.666666666666667</v>
      </c>
      <c r="D46" s="23">
        <f t="shared" ref="D46:I46" si="16">SUM(D36:D45)</f>
        <v>0.6976785397838029</v>
      </c>
      <c r="E46" s="23">
        <f t="shared" si="16"/>
        <v>0.7029562754469818</v>
      </c>
      <c r="F46" s="23">
        <f t="shared" si="16"/>
        <v>8.9090909090909083</v>
      </c>
      <c r="G46" s="23">
        <f t="shared" si="16"/>
        <v>1.5723984481971702</v>
      </c>
      <c r="H46" s="23">
        <f t="shared" si="16"/>
        <v>1.6181539857126659</v>
      </c>
      <c r="I46" s="23">
        <f t="shared" si="16"/>
        <v>1.3961437712028171</v>
      </c>
    </row>
    <row r="47" spans="1:9" ht="15.75" thickBot="1" x14ac:dyDescent="0.3">
      <c r="A47" s="67" t="s">
        <v>63</v>
      </c>
      <c r="B47" s="68"/>
      <c r="C47" s="72" t="s">
        <v>27</v>
      </c>
      <c r="D47" s="72"/>
      <c r="E47" s="72"/>
      <c r="F47" s="72" t="s">
        <v>28</v>
      </c>
      <c r="G47" s="72"/>
      <c r="H47" s="72"/>
      <c r="I47" s="73" t="s">
        <v>55</v>
      </c>
    </row>
    <row r="48" spans="1:9" ht="15.75" thickBot="1" x14ac:dyDescent="0.3">
      <c r="A48" s="19" t="s">
        <v>56</v>
      </c>
      <c r="B48" s="20" t="s">
        <v>57</v>
      </c>
      <c r="C48" s="50" t="s">
        <v>58</v>
      </c>
      <c r="D48" s="50" t="s">
        <v>59</v>
      </c>
      <c r="E48" s="27" t="s">
        <v>36</v>
      </c>
      <c r="F48" s="50" t="s">
        <v>23</v>
      </c>
      <c r="G48" s="50" t="s">
        <v>21</v>
      </c>
      <c r="H48" s="27" t="s">
        <v>36</v>
      </c>
      <c r="I48" s="73"/>
    </row>
    <row r="49" spans="1:9" ht="15.75" thickBot="1" x14ac:dyDescent="0.3">
      <c r="A49" s="19" t="s">
        <v>76</v>
      </c>
      <c r="B49" s="49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49" t="s">
        <v>22</v>
      </c>
      <c r="C50" s="23">
        <f>(SUMIFS(OGİİ1,KAYNAK,A50,SEBEP,B50,SÜRE,"Uzun",BİLDİRİM,"Bildirimli",İL,$B$10,İLÇE,$B$11)/VLOOKUP($B$11,ABONE,3,FALSE))</f>
        <v>18.5</v>
      </c>
      <c r="D50" s="23">
        <f>(SUMIFS(AGİİ1,KAYNAK,A50,SEBEP,B50,SÜRE,"Uzun",BİLDİRİM,"Bildirimli",İL,$B$10,İLÇE,$B$11)/VLOOKUP($B$11,ABONE,4,FALSE))</f>
        <v>2.6434520645046962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2.6602938573198798</v>
      </c>
      <c r="F50" s="23">
        <f>(SUMIFS(OGİD1,KAYNAK,A50,SEBEP,B50,SÜRE,"Uzun",BİLDİRİM,"Bildirimli",İL,$B$10,İLÇE,$B$11)/VLOOKUP($B$11,ABONE,6,FALSE))</f>
        <v>4.4545454545454541</v>
      </c>
      <c r="G50" s="23">
        <f>(SUMIFS(AGİD1,KAYNAK,A50,SEBEP,B50,SÜRE,"Uzun",BİLDİRİM,"Bildirimli",İL,$B$10,İLÇE,$B$11)/VLOOKUP($B$11,ABONE,7,FALSE))</f>
        <v>0.72769283432222731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0.75093548021317613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1.2141108773135225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49" t="s">
        <v>22</v>
      </c>
      <c r="C52" s="23">
        <f>(SUMIFS(OGİİ1,KAYNAK,A52,SEBEP,B52,SÜRE,"Uzun",BİLDİRİM,"Bildirimli",İL,$B$10,İLÇE,$B$11)/VLOOKUP($B$11,ABONE,3,FALSE))</f>
        <v>0.16666666666666666</v>
      </c>
      <c r="D52" s="23">
        <f>(SUMIFS(AGİİ1,KAYNAK,A52,SEBEP,B52,SÜRE,"Uzun",BİLDİRİM,"Bildirimli",İL,$B$10,İLÇE,$B$11)/VLOOKUP($B$11,ABONE,4,FALSE))</f>
        <v>0.10987063618642566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0.10993096123207648</v>
      </c>
      <c r="F52" s="23">
        <f>(SUMIFS(OGİD1,KAYNAK,A52,SEBEP,B52,SÜRE,"Uzun",BİLDİRİM,"Bildirimli",İL,$B$10,İLÇE,$B$11)/VLOOKUP($B$11,ABONE,6,FALSE))</f>
        <v>0.1</v>
      </c>
      <c r="G52" s="23">
        <f>(SUMIFS(AGİD1,KAYNAK,A52,SEBEP,B52,SÜRE,"Uzun",BİLDİRİM,"Bildirimli",İL,$B$10,İLÇE,$B$11)/VLOOKUP($B$11,ABONE,7,FALSE))</f>
        <v>4.1020082154267459E-2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4.1387912461730354E-2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5.8015201614634776E-2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5" t="s">
        <v>60</v>
      </c>
      <c r="B54" s="66"/>
      <c r="C54" s="23">
        <f>SUM(C49:C53)</f>
        <v>18.666666666666668</v>
      </c>
      <c r="D54" s="23">
        <f t="shared" ref="D54:I54" si="17">SUM(D49:D53)</f>
        <v>2.7533227006911218</v>
      </c>
      <c r="E54" s="23">
        <f t="shared" si="17"/>
        <v>2.7702248185519562</v>
      </c>
      <c r="F54" s="23">
        <f t="shared" si="17"/>
        <v>4.5545454545454538</v>
      </c>
      <c r="G54" s="23">
        <f t="shared" si="17"/>
        <v>0.76871291647649476</v>
      </c>
      <c r="H54" s="23">
        <f t="shared" si="17"/>
        <v>0.79232339267490648</v>
      </c>
      <c r="I54" s="23">
        <f t="shared" si="17"/>
        <v>1.2721260789281572</v>
      </c>
    </row>
    <row r="55" spans="1:9" ht="15.75" thickBot="1" x14ac:dyDescent="0.3">
      <c r="A55" s="67" t="s">
        <v>64</v>
      </c>
      <c r="B55" s="68"/>
      <c r="C55" s="72" t="s">
        <v>27</v>
      </c>
      <c r="D55" s="72"/>
      <c r="E55" s="72"/>
      <c r="F55" s="72" t="s">
        <v>28</v>
      </c>
      <c r="G55" s="72"/>
      <c r="H55" s="72"/>
      <c r="I55" s="73" t="s">
        <v>55</v>
      </c>
    </row>
    <row r="56" spans="1:9" x14ac:dyDescent="0.25">
      <c r="A56" s="77" t="s">
        <v>56</v>
      </c>
      <c r="B56" s="78"/>
      <c r="C56" s="50" t="s">
        <v>58</v>
      </c>
      <c r="D56" s="50" t="s">
        <v>59</v>
      </c>
      <c r="E56" s="27" t="s">
        <v>36</v>
      </c>
      <c r="F56" s="50" t="s">
        <v>23</v>
      </c>
      <c r="G56" s="50" t="s">
        <v>21</v>
      </c>
      <c r="H56" s="27" t="s">
        <v>36</v>
      </c>
      <c r="I56" s="73"/>
    </row>
    <row r="57" spans="1:9" x14ac:dyDescent="0.25">
      <c r="A57" s="77" t="s">
        <v>76</v>
      </c>
      <c r="B57" s="78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7" t="s">
        <v>72</v>
      </c>
      <c r="B58" s="78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6.0181818181818185</v>
      </c>
      <c r="G58" s="23">
        <f>(SUMIFS(AGİD1,KAYNAK,A58,SÜRE,"Kısa",İL,$B$10,İLÇE,$B$11)/VLOOKUP($B$11,ABONE,7,FALSE))</f>
        <v>0.92743039707895936</v>
      </c>
      <c r="H58" s="23">
        <f>((SUMIFS(OGİD1,KAYNAK,A58,SÜRE,"Kısa",İL,$B$10,İLÇE,$B$11)+SUMIFS(AGİD1,KAYNAK,A58,SÜRE,"Kısa",İL,$B$10,İLÇE,$B$11))/VLOOKUP($B$11,ABONE,8,FALSE))</f>
        <v>0.95917904524322484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0.72649976381672177</v>
      </c>
    </row>
    <row r="59" spans="1:9" ht="15.75" thickBot="1" x14ac:dyDescent="0.3">
      <c r="A59" s="65" t="s">
        <v>60</v>
      </c>
      <c r="B59" s="66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6.0181818181818185</v>
      </c>
      <c r="G59" s="23">
        <f t="shared" si="18"/>
        <v>0.92743039707895936</v>
      </c>
      <c r="H59" s="23">
        <f t="shared" si="18"/>
        <v>0.95917904524322484</v>
      </c>
      <c r="I59" s="23">
        <f t="shared" si="18"/>
        <v>0.72649976381672177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1" t="s">
        <v>27</v>
      </c>
      <c r="D61" s="81"/>
      <c r="E61" s="81"/>
      <c r="F61" s="81" t="s">
        <v>28</v>
      </c>
      <c r="G61" s="81"/>
      <c r="H61" s="81"/>
      <c r="I61" s="82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3"/>
    </row>
    <row r="63" spans="1:9" x14ac:dyDescent="0.25">
      <c r="A63" s="28"/>
      <c r="B63" s="33" t="s">
        <v>65</v>
      </c>
      <c r="C63" s="34">
        <f>VLOOKUP($B$11,ABONE,3,FALSE)</f>
        <v>6</v>
      </c>
      <c r="D63" s="34">
        <f>VLOOKUP($B$11,ABONE,4,FALSE)</f>
        <v>5643</v>
      </c>
      <c r="E63" s="34">
        <f>VLOOKUP($B$11,ABONE,5,FALSE)</f>
        <v>5649</v>
      </c>
      <c r="F63" s="34">
        <f>VLOOKUP($B$11,ABONE,6,FALSE)</f>
        <v>110</v>
      </c>
      <c r="G63" s="34">
        <f>VLOOKUP($B$11,ABONE,7,FALSE)</f>
        <v>17528</v>
      </c>
      <c r="H63" s="34">
        <f>VLOOKUP($B$11,ABONE,8,FALSE)</f>
        <v>17638</v>
      </c>
      <c r="I63" s="34">
        <f>VLOOKUP($B$11,ABONE,9,FALSE)</f>
        <v>23287</v>
      </c>
    </row>
    <row r="64" spans="1:9" x14ac:dyDescent="0.25">
      <c r="A64" s="28"/>
      <c r="B64" s="79" t="s">
        <v>66</v>
      </c>
      <c r="C64" s="79"/>
      <c r="D64" s="79"/>
      <c r="E64" s="79"/>
      <c r="F64" s="79"/>
      <c r="G64" s="79"/>
      <c r="H64" s="79"/>
      <c r="I64" s="79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0" t="s">
        <v>70</v>
      </c>
      <c r="C69" s="80"/>
      <c r="D69" s="80"/>
      <c r="E69" s="80"/>
      <c r="F69" s="80"/>
      <c r="G69" s="80"/>
      <c r="H69" s="80"/>
      <c r="I69" s="80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5" t="s">
        <v>37</v>
      </c>
      <c r="B1" s="56"/>
      <c r="C1" s="56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7" t="s">
        <v>39</v>
      </c>
      <c r="C2" s="57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58" t="s">
        <v>41</v>
      </c>
      <c r="C3" s="58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7">
        <v>4</v>
      </c>
      <c r="C4" s="57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59"/>
      <c r="C5" s="60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59"/>
      <c r="C6" s="60"/>
      <c r="D6" s="8"/>
      <c r="E6" s="10" t="s">
        <v>45</v>
      </c>
      <c r="F6" s="61" t="s">
        <v>46</v>
      </c>
      <c r="G6" s="61"/>
      <c r="H6" s="61"/>
      <c r="I6" s="61"/>
    </row>
    <row r="7" spans="1:9" x14ac:dyDescent="0.25">
      <c r="A7" s="11" t="s">
        <v>47</v>
      </c>
      <c r="B7" s="62"/>
      <c r="C7" s="63"/>
      <c r="D7" s="8"/>
      <c r="E7" s="10" t="s">
        <v>48</v>
      </c>
      <c r="F7" s="61" t="s">
        <v>49</v>
      </c>
      <c r="G7" s="61"/>
      <c r="H7" s="61"/>
      <c r="I7" s="61"/>
    </row>
    <row r="8" spans="1:9" x14ac:dyDescent="0.25">
      <c r="A8" s="7" t="s">
        <v>50</v>
      </c>
      <c r="B8" s="54"/>
      <c r="C8" s="54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4"/>
      <c r="C9" s="64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4" t="s">
        <v>78</v>
      </c>
      <c r="C10" s="54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4" t="s">
        <v>108</v>
      </c>
      <c r="C11" s="54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7" t="s">
        <v>54</v>
      </c>
      <c r="B13" s="68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50" t="s">
        <v>58</v>
      </c>
      <c r="D14" s="50" t="s">
        <v>59</v>
      </c>
      <c r="E14" s="50" t="s">
        <v>36</v>
      </c>
      <c r="F14" s="50" t="s">
        <v>58</v>
      </c>
      <c r="G14" s="50" t="s">
        <v>59</v>
      </c>
      <c r="H14" s="50" t="s">
        <v>36</v>
      </c>
      <c r="I14" s="71"/>
    </row>
    <row r="15" spans="1:9" ht="15.75" thickBot="1" x14ac:dyDescent="0.3">
      <c r="A15" s="19" t="s">
        <v>76</v>
      </c>
      <c r="B15" s="49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49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220.45940307692311</v>
      </c>
      <c r="G17" s="23">
        <f t="shared" si="4"/>
        <v>14.065449318834634</v>
      </c>
      <c r="H17" s="23">
        <f t="shared" si="5"/>
        <v>15.703829981681256</v>
      </c>
      <c r="I17" s="23">
        <f t="shared" si="6"/>
        <v>9.3462043246517261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49" t="s">
        <v>22</v>
      </c>
      <c r="C21" s="23">
        <f t="shared" si="0"/>
        <v>0</v>
      </c>
      <c r="D21" s="23">
        <f t="shared" si="1"/>
        <v>8.3293433103861114E-2</v>
      </c>
      <c r="E21" s="23">
        <f t="shared" si="2"/>
        <v>8.326850987432674E-2</v>
      </c>
      <c r="F21" s="23">
        <f t="shared" si="3"/>
        <v>8.1153846153846168</v>
      </c>
      <c r="G21" s="23">
        <f t="shared" si="4"/>
        <v>4.0114655970455484</v>
      </c>
      <c r="H21" s="23">
        <f t="shared" si="5"/>
        <v>4.0440430124160391</v>
      </c>
      <c r="I21" s="23">
        <f t="shared" si="6"/>
        <v>2.4405410878255602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5" t="s">
        <v>60</v>
      </c>
      <c r="B25" s="66"/>
      <c r="C25" s="23">
        <f t="shared" ref="C25:I25" si="7">SUM(C15:C24)</f>
        <v>0</v>
      </c>
      <c r="D25" s="23">
        <f t="shared" si="7"/>
        <v>8.3293433103861114E-2</v>
      </c>
      <c r="E25" s="23">
        <f t="shared" si="7"/>
        <v>8.326850987432674E-2</v>
      </c>
      <c r="F25" s="23">
        <f t="shared" si="7"/>
        <v>228.57478769230772</v>
      </c>
      <c r="G25" s="23">
        <f t="shared" si="7"/>
        <v>18.076914915880181</v>
      </c>
      <c r="H25" s="23">
        <f t="shared" si="7"/>
        <v>19.747872994097296</v>
      </c>
      <c r="I25" s="23">
        <f t="shared" si="7"/>
        <v>11.786745412477286</v>
      </c>
    </row>
    <row r="26" spans="1:9" ht="15.75" thickBot="1" x14ac:dyDescent="0.3">
      <c r="A26" s="67" t="s">
        <v>61</v>
      </c>
      <c r="B26" s="68"/>
      <c r="C26" s="72" t="s">
        <v>27</v>
      </c>
      <c r="D26" s="72"/>
      <c r="E26" s="72"/>
      <c r="F26" s="72" t="s">
        <v>28</v>
      </c>
      <c r="G26" s="72"/>
      <c r="H26" s="72"/>
      <c r="I26" s="73" t="s">
        <v>55</v>
      </c>
    </row>
    <row r="27" spans="1:9" ht="15.75" thickBot="1" x14ac:dyDescent="0.3">
      <c r="A27" s="19" t="s">
        <v>56</v>
      </c>
      <c r="B27" s="20" t="s">
        <v>57</v>
      </c>
      <c r="C27" s="50" t="s">
        <v>58</v>
      </c>
      <c r="D27" s="50" t="s">
        <v>59</v>
      </c>
      <c r="E27" s="27" t="s">
        <v>36</v>
      </c>
      <c r="F27" s="50" t="s">
        <v>23</v>
      </c>
      <c r="G27" s="50" t="s">
        <v>21</v>
      </c>
      <c r="H27" s="27" t="s">
        <v>36</v>
      </c>
      <c r="I27" s="73"/>
    </row>
    <row r="28" spans="1:9" ht="15.75" thickBot="1" x14ac:dyDescent="0.3">
      <c r="A28" s="19" t="s">
        <v>76</v>
      </c>
      <c r="B28" s="49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49" t="s">
        <v>22</v>
      </c>
      <c r="C29" s="23">
        <f>(SUMIFS(OGİİ2,KAYNAK,A29,SEBEP,B29,SÜRE,"Uzun",BİLDİRİM,"Bildirimli",İL,$B$10,İLÇE,$B$11)/VLOOKUP($B$11,ABONE,3,FALSE))*60</f>
        <v>393.66666000000004</v>
      </c>
      <c r="D29" s="23">
        <f>(SUMIFS(AGİİ2,KAYNAK,A29,SEBEP,B29,SÜRE,"Uzun",BİLDİRİM,"Bildirimli",İL,$B$10,İLÇE,$B$11)/VLOOKUP($B$11,ABONE,4,FALSE))*60</f>
        <v>18.976359347500747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19.088474937163372</v>
      </c>
      <c r="F29" s="23">
        <f>(SUMIFS(OGİD2,KAYNAK,A29,SEBEP,B29,SÜRE,"Uzun",BİLDİRİM,"Bildirimli",İL,$B$10,İLÇE,$B$11)/VLOOKUP($B$11,ABONE,6,FALSE))*60</f>
        <v>792.3136723076924</v>
      </c>
      <c r="G29" s="23">
        <f>(SUMIFS(AGİD2,KAYNAK,A29,SEBEP,B29,SÜRE,"Uzun",BİLDİRİM,"Bildirimli",İL,$B$10,İLÇE,$B$11)/VLOOKUP($B$11,ABONE,7,FALSE))*60</f>
        <v>154.20206191218713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159.2674705841645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102.51662825196853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49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55.120512307692302</v>
      </c>
      <c r="G31" s="23">
        <f>(SUMIFS(AGİD2,KAYNAK,A31,SEBEP,B31,SÜRE,"Uzun",BİLDİRİM,"Bildirimli",İL,$B$10,İLÇE,$B$11)/VLOOKUP($B$11,ABONE,7,FALSE))*60</f>
        <v>18.163804517849815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18.457171422755952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10.984867740763173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5" t="s">
        <v>60</v>
      </c>
      <c r="B33" s="66"/>
      <c r="C33" s="23">
        <f>SUM(C28:C32)</f>
        <v>393.66666000000004</v>
      </c>
      <c r="D33" s="23">
        <f t="shared" ref="D33:I33" si="8">SUM(D28:D32)</f>
        <v>18.976359347500747</v>
      </c>
      <c r="E33" s="23">
        <f t="shared" si="8"/>
        <v>19.088474937163372</v>
      </c>
      <c r="F33" s="23">
        <f t="shared" si="8"/>
        <v>847.43418461538465</v>
      </c>
      <c r="G33" s="23">
        <f t="shared" si="8"/>
        <v>172.36586643003696</v>
      </c>
      <c r="H33" s="23">
        <f t="shared" si="8"/>
        <v>177.72464200692045</v>
      </c>
      <c r="I33" s="23">
        <f t="shared" si="8"/>
        <v>113.50149599273171</v>
      </c>
    </row>
    <row r="34" spans="1:9" ht="15.75" thickBot="1" x14ac:dyDescent="0.3">
      <c r="A34" s="67" t="s">
        <v>62</v>
      </c>
      <c r="B34" s="68"/>
      <c r="C34" s="74" t="s">
        <v>27</v>
      </c>
      <c r="D34" s="75"/>
      <c r="E34" s="76"/>
      <c r="F34" s="72" t="s">
        <v>28</v>
      </c>
      <c r="G34" s="72"/>
      <c r="H34" s="72"/>
      <c r="I34" s="73" t="s">
        <v>55</v>
      </c>
    </row>
    <row r="35" spans="1:9" ht="15.75" thickBot="1" x14ac:dyDescent="0.3">
      <c r="A35" s="19" t="s">
        <v>56</v>
      </c>
      <c r="B35" s="20" t="s">
        <v>57</v>
      </c>
      <c r="C35" s="50" t="s">
        <v>58</v>
      </c>
      <c r="D35" s="50" t="s">
        <v>59</v>
      </c>
      <c r="E35" s="27" t="s">
        <v>36</v>
      </c>
      <c r="F35" s="50" t="s">
        <v>23</v>
      </c>
      <c r="G35" s="50" t="s">
        <v>21</v>
      </c>
      <c r="H35" s="27" t="s">
        <v>36</v>
      </c>
      <c r="I35" s="73"/>
    </row>
    <row r="36" spans="1:9" ht="15.75" thickBot="1" x14ac:dyDescent="0.3">
      <c r="A36" s="19" t="s">
        <v>76</v>
      </c>
      <c r="B36" s="49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49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2.4615384615384617</v>
      </c>
      <c r="G38" s="23">
        <f t="shared" si="13"/>
        <v>0.30385720147722611</v>
      </c>
      <c r="H38" s="23">
        <f t="shared" si="14"/>
        <v>0.32098514146142887</v>
      </c>
      <c r="I38" s="23">
        <f t="shared" si="15"/>
        <v>0.19103573591762568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49" t="s">
        <v>22</v>
      </c>
      <c r="C42" s="23">
        <f t="shared" si="9"/>
        <v>0</v>
      </c>
      <c r="D42" s="23">
        <f t="shared" si="10"/>
        <v>5.9862316671655197E-4</v>
      </c>
      <c r="E42" s="23">
        <f t="shared" si="11"/>
        <v>5.9844404548174744E-4</v>
      </c>
      <c r="F42" s="23">
        <f t="shared" si="12"/>
        <v>2.564102564102564E-2</v>
      </c>
      <c r="G42" s="23">
        <f t="shared" si="13"/>
        <v>5.0882232252769798E-2</v>
      </c>
      <c r="H42" s="23">
        <f t="shared" si="14"/>
        <v>5.0681864441278243E-2</v>
      </c>
      <c r="I42" s="23">
        <f t="shared" si="15"/>
        <v>3.0405814657783161E-2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5" t="s">
        <v>60</v>
      </c>
      <c r="B46" s="66"/>
      <c r="C46" s="23">
        <f>SUM(C36:C45)</f>
        <v>0</v>
      </c>
      <c r="D46" s="23">
        <f t="shared" ref="D46:I46" si="16">SUM(D36:D45)</f>
        <v>5.9862316671655197E-4</v>
      </c>
      <c r="E46" s="23">
        <f t="shared" si="16"/>
        <v>5.9844404548174744E-4</v>
      </c>
      <c r="F46" s="23">
        <f t="shared" si="16"/>
        <v>2.4871794871794872</v>
      </c>
      <c r="G46" s="23">
        <f t="shared" si="16"/>
        <v>0.35473943372999589</v>
      </c>
      <c r="H46" s="23">
        <f t="shared" si="16"/>
        <v>0.37166700590270713</v>
      </c>
      <c r="I46" s="23">
        <f t="shared" si="16"/>
        <v>0.22144155057540885</v>
      </c>
    </row>
    <row r="47" spans="1:9" ht="15.75" thickBot="1" x14ac:dyDescent="0.3">
      <c r="A47" s="67" t="s">
        <v>63</v>
      </c>
      <c r="B47" s="68"/>
      <c r="C47" s="72" t="s">
        <v>27</v>
      </c>
      <c r="D47" s="72"/>
      <c r="E47" s="72"/>
      <c r="F47" s="72" t="s">
        <v>28</v>
      </c>
      <c r="G47" s="72"/>
      <c r="H47" s="72"/>
      <c r="I47" s="73" t="s">
        <v>55</v>
      </c>
    </row>
    <row r="48" spans="1:9" ht="15.75" thickBot="1" x14ac:dyDescent="0.3">
      <c r="A48" s="19" t="s">
        <v>56</v>
      </c>
      <c r="B48" s="20" t="s">
        <v>57</v>
      </c>
      <c r="C48" s="50" t="s">
        <v>58</v>
      </c>
      <c r="D48" s="50" t="s">
        <v>59</v>
      </c>
      <c r="E48" s="27" t="s">
        <v>36</v>
      </c>
      <c r="F48" s="50" t="s">
        <v>23</v>
      </c>
      <c r="G48" s="50" t="s">
        <v>21</v>
      </c>
      <c r="H48" s="27" t="s">
        <v>36</v>
      </c>
      <c r="I48" s="73"/>
    </row>
    <row r="49" spans="1:9" ht="15.75" thickBot="1" x14ac:dyDescent="0.3">
      <c r="A49" s="19" t="s">
        <v>76</v>
      </c>
      <c r="B49" s="49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49" t="s">
        <v>22</v>
      </c>
      <c r="C50" s="23">
        <f>(SUMIFS(OGİİ1,KAYNAK,A50,SEBEP,B50,SÜRE,"Uzun",BİLDİRİM,"Bildirimli",İL,$B$10,İLÇE,$B$11)/VLOOKUP($B$11,ABONE,3,FALSE))</f>
        <v>20</v>
      </c>
      <c r="D50" s="23">
        <f>(SUMIFS(AGİİ1,KAYNAK,A50,SEBEP,B50,SÜRE,"Uzun",BİLDİRİM,"Bildirimli",İL,$B$10,İLÇE,$B$11)/VLOOKUP($B$11,ABONE,4,FALSE))</f>
        <v>0.9640826099970069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0.96977857570317172</v>
      </c>
      <c r="F50" s="23">
        <f>(SUMIFS(OGİD1,KAYNAK,A50,SEBEP,B50,SÜRE,"Uzun",BİLDİRİM,"Bildirimli",İL,$B$10,İLÇE,$B$11)/VLOOKUP($B$11,ABONE,6,FALSE))</f>
        <v>6.6410256410256414</v>
      </c>
      <c r="G50" s="23">
        <f>(SUMIFS(AGİD1,KAYNAK,A50,SEBEP,B50,SÜRE,"Uzun",BİLDİRİM,"Bildirimli",İL,$B$10,İLÇE,$B$11)/VLOOKUP($B$11,ABONE,7,FALSE))</f>
        <v>1.2816988100123101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1.3242418074496234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1.1807389460932769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49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0.20512820512820512</v>
      </c>
      <c r="G52" s="23">
        <f>(SUMIFS(AGİD1,KAYNAK,A52,SEBEP,B52,SÜRE,"Uzun",BİLDİRİM,"Bildirimli",İL,$B$10,İLÇE,$B$11)/VLOOKUP($B$11,ABONE,7,FALSE))</f>
        <v>5.9499384489125971E-2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6.0655404030124163E-2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3.6099333737129015E-2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5" t="s">
        <v>60</v>
      </c>
      <c r="B54" s="66"/>
      <c r="C54" s="23">
        <f>SUM(C49:C53)</f>
        <v>20</v>
      </c>
      <c r="D54" s="23">
        <f t="shared" ref="D54:I54" si="17">SUM(D49:D53)</f>
        <v>0.9640826099970069</v>
      </c>
      <c r="E54" s="23">
        <f t="shared" si="17"/>
        <v>0.96977857570317172</v>
      </c>
      <c r="F54" s="23">
        <f t="shared" si="17"/>
        <v>6.8461538461538467</v>
      </c>
      <c r="G54" s="23">
        <f t="shared" si="17"/>
        <v>1.3411981945014362</v>
      </c>
      <c r="H54" s="23">
        <f t="shared" si="17"/>
        <v>1.3848972114797475</v>
      </c>
      <c r="I54" s="23">
        <f t="shared" si="17"/>
        <v>1.2168382798304058</v>
      </c>
    </row>
    <row r="55" spans="1:9" ht="15.75" thickBot="1" x14ac:dyDescent="0.3">
      <c r="A55" s="67" t="s">
        <v>64</v>
      </c>
      <c r="B55" s="68"/>
      <c r="C55" s="72" t="s">
        <v>27</v>
      </c>
      <c r="D55" s="72"/>
      <c r="E55" s="72"/>
      <c r="F55" s="72" t="s">
        <v>28</v>
      </c>
      <c r="G55" s="72"/>
      <c r="H55" s="72"/>
      <c r="I55" s="73" t="s">
        <v>55</v>
      </c>
    </row>
    <row r="56" spans="1:9" x14ac:dyDescent="0.25">
      <c r="A56" s="77" t="s">
        <v>56</v>
      </c>
      <c r="B56" s="78"/>
      <c r="C56" s="50" t="s">
        <v>58</v>
      </c>
      <c r="D56" s="50" t="s">
        <v>59</v>
      </c>
      <c r="E56" s="27" t="s">
        <v>36</v>
      </c>
      <c r="F56" s="50" t="s">
        <v>23</v>
      </c>
      <c r="G56" s="50" t="s">
        <v>21</v>
      </c>
      <c r="H56" s="27" t="s">
        <v>36</v>
      </c>
      <c r="I56" s="73"/>
    </row>
    <row r="57" spans="1:9" x14ac:dyDescent="0.25">
      <c r="A57" s="77" t="s">
        <v>76</v>
      </c>
      <c r="B57" s="78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7" t="s">
        <v>72</v>
      </c>
      <c r="B58" s="78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2.564102564102564E-2</v>
      </c>
      <c r="G58" s="23">
        <f>(SUMIFS(AGİD1,KAYNAK,A58,SÜRE,"Kısa",İL,$B$10,İLÇE,$B$11)/VLOOKUP($B$11,ABONE,7,FALSE))</f>
        <v>1.3746409519901519E-2</v>
      </c>
      <c r="H58" s="23">
        <f>((SUMIFS(OGİD1,KAYNAK,A58,SÜRE,"Kısa",İL,$B$10,İLÇE,$B$11)+SUMIFS(AGİD1,KAYNAK,A58,SÜRE,"Kısa",İL,$B$10,İLÇE,$B$11))/VLOOKUP($B$11,ABONE,8,FALSE))</f>
        <v>1.384083044982699E-2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8.2374318594791041E-3</v>
      </c>
    </row>
    <row r="59" spans="1:9" ht="15.75" thickBot="1" x14ac:dyDescent="0.3">
      <c r="A59" s="65" t="s">
        <v>60</v>
      </c>
      <c r="B59" s="66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2.564102564102564E-2</v>
      </c>
      <c r="G59" s="23">
        <f t="shared" si="18"/>
        <v>1.3746409519901519E-2</v>
      </c>
      <c r="H59" s="23">
        <f t="shared" si="18"/>
        <v>1.384083044982699E-2</v>
      </c>
      <c r="I59" s="23">
        <f t="shared" si="18"/>
        <v>8.2374318594791041E-3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1" t="s">
        <v>27</v>
      </c>
      <c r="D61" s="81"/>
      <c r="E61" s="81"/>
      <c r="F61" s="81" t="s">
        <v>28</v>
      </c>
      <c r="G61" s="81"/>
      <c r="H61" s="81"/>
      <c r="I61" s="82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3"/>
    </row>
    <row r="63" spans="1:9" x14ac:dyDescent="0.25">
      <c r="A63" s="28"/>
      <c r="B63" s="33" t="s">
        <v>65</v>
      </c>
      <c r="C63" s="34">
        <f>VLOOKUP($B$11,ABONE,3,FALSE)</f>
        <v>1</v>
      </c>
      <c r="D63" s="34">
        <f>VLOOKUP($B$11,ABONE,4,FALSE)</f>
        <v>3341</v>
      </c>
      <c r="E63" s="34">
        <f>VLOOKUP($B$11,ABONE,5,FALSE)</f>
        <v>3342</v>
      </c>
      <c r="F63" s="34">
        <f>VLOOKUP($B$11,ABONE,6,FALSE)</f>
        <v>39</v>
      </c>
      <c r="G63" s="34">
        <f>VLOOKUP($B$11,ABONE,7,FALSE)</f>
        <v>4874</v>
      </c>
      <c r="H63" s="34">
        <f>VLOOKUP($B$11,ABONE,8,FALSE)</f>
        <v>4913</v>
      </c>
      <c r="I63" s="34">
        <f>VLOOKUP($B$11,ABONE,9,FALSE)</f>
        <v>8255</v>
      </c>
    </row>
    <row r="64" spans="1:9" x14ac:dyDescent="0.25">
      <c r="A64" s="28"/>
      <c r="B64" s="79" t="s">
        <v>66</v>
      </c>
      <c r="C64" s="79"/>
      <c r="D64" s="79"/>
      <c r="E64" s="79"/>
      <c r="F64" s="79"/>
      <c r="G64" s="79"/>
      <c r="H64" s="79"/>
      <c r="I64" s="79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0" t="s">
        <v>70</v>
      </c>
      <c r="C69" s="80"/>
      <c r="D69" s="80"/>
      <c r="E69" s="80"/>
      <c r="F69" s="80"/>
      <c r="G69" s="80"/>
      <c r="H69" s="80"/>
      <c r="I69" s="80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5" t="s">
        <v>37</v>
      </c>
      <c r="B1" s="56"/>
      <c r="C1" s="56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7" t="s">
        <v>39</v>
      </c>
      <c r="C2" s="57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58" t="s">
        <v>41</v>
      </c>
      <c r="C3" s="58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7">
        <v>4</v>
      </c>
      <c r="C4" s="57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59"/>
      <c r="C5" s="60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59"/>
      <c r="C6" s="60"/>
      <c r="D6" s="8"/>
      <c r="E6" s="10" t="s">
        <v>45</v>
      </c>
      <c r="F6" s="61" t="s">
        <v>46</v>
      </c>
      <c r="G6" s="61"/>
      <c r="H6" s="61"/>
      <c r="I6" s="61"/>
    </row>
    <row r="7" spans="1:9" x14ac:dyDescent="0.25">
      <c r="A7" s="11" t="s">
        <v>47</v>
      </c>
      <c r="B7" s="62"/>
      <c r="C7" s="63"/>
      <c r="D7" s="8"/>
      <c r="E7" s="10" t="s">
        <v>48</v>
      </c>
      <c r="F7" s="61" t="s">
        <v>49</v>
      </c>
      <c r="G7" s="61"/>
      <c r="H7" s="61"/>
      <c r="I7" s="61"/>
    </row>
    <row r="8" spans="1:9" x14ac:dyDescent="0.25">
      <c r="A8" s="7" t="s">
        <v>50</v>
      </c>
      <c r="B8" s="54"/>
      <c r="C8" s="54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4"/>
      <c r="C9" s="64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4" t="s">
        <v>79</v>
      </c>
      <c r="C10" s="54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4" t="s">
        <v>109</v>
      </c>
      <c r="C11" s="54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7" t="s">
        <v>54</v>
      </c>
      <c r="B13" s="68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236.14514235294121</v>
      </c>
      <c r="D17" s="23">
        <f t="shared" si="1"/>
        <v>28.423504783965875</v>
      </c>
      <c r="E17" s="23">
        <f t="shared" si="2"/>
        <v>28.722338468004683</v>
      </c>
      <c r="F17" s="23">
        <v>0</v>
      </c>
      <c r="G17" s="23">
        <f t="shared" si="3"/>
        <v>142.50322999055714</v>
      </c>
      <c r="H17" s="23">
        <f t="shared" si="4"/>
        <v>143.64769532860907</v>
      </c>
      <c r="I17" s="23">
        <f t="shared" si="5"/>
        <v>58.41062759801666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11.037908235294118</v>
      </c>
      <c r="D18" s="23">
        <f t="shared" si="1"/>
        <v>0.32202149747877795</v>
      </c>
      <c r="E18" s="23">
        <f t="shared" si="2"/>
        <v>0.33743764742387272</v>
      </c>
      <c r="F18" s="23">
        <v>0</v>
      </c>
      <c r="G18" s="23">
        <f t="shared" si="3"/>
        <v>0.50625777418049367</v>
      </c>
      <c r="H18" s="23">
        <f t="shared" si="4"/>
        <v>0.49010190807855836</v>
      </c>
      <c r="I18" s="23">
        <f t="shared" si="5"/>
        <v>0.37687490334323615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7.626961176470588</v>
      </c>
      <c r="D21" s="23">
        <f t="shared" si="1"/>
        <v>6.0139938391785197</v>
      </c>
      <c r="E21" s="23">
        <f t="shared" si="2"/>
        <v>6.0163142954260165</v>
      </c>
      <c r="F21" s="23">
        <v>0</v>
      </c>
      <c r="G21" s="23">
        <f t="shared" si="3"/>
        <v>8.4643434210171336</v>
      </c>
      <c r="H21" s="23">
        <f t="shared" si="4"/>
        <v>7.665187961935616</v>
      </c>
      <c r="I21" s="23">
        <f t="shared" si="5"/>
        <v>6.4422624019833465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0.9711606093306403</v>
      </c>
      <c r="E22" s="23">
        <f t="shared" si="2"/>
        <v>0.96976347272958074</v>
      </c>
      <c r="F22" s="23">
        <v>0</v>
      </c>
      <c r="G22" s="23">
        <f t="shared" si="3"/>
        <v>0.27876628085795224</v>
      </c>
      <c r="H22" s="23">
        <f t="shared" si="4"/>
        <v>0.25104204575825062</v>
      </c>
      <c r="I22" s="23">
        <f t="shared" si="5"/>
        <v>0.78409853236537097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5" t="s">
        <v>60</v>
      </c>
      <c r="B25" s="66"/>
      <c r="C25" s="23">
        <f t="shared" ref="C25:I25" si="6">SUM(C15:C24)</f>
        <v>254.81001176470591</v>
      </c>
      <c r="D25" s="23">
        <f t="shared" si="6"/>
        <v>35.730680729953811</v>
      </c>
      <c r="E25" s="23">
        <f t="shared" si="6"/>
        <v>36.045853883584151</v>
      </c>
      <c r="F25" s="23">
        <f t="shared" si="6"/>
        <v>0</v>
      </c>
      <c r="G25" s="23">
        <f t="shared" si="6"/>
        <v>151.75259746661271</v>
      </c>
      <c r="H25" s="23">
        <f t="shared" si="6"/>
        <v>152.05402724438153</v>
      </c>
      <c r="I25" s="23">
        <f t="shared" si="6"/>
        <v>66.013863435708615</v>
      </c>
    </row>
    <row r="26" spans="1:9" ht="15.75" thickBot="1" x14ac:dyDescent="0.3">
      <c r="A26" s="67" t="s">
        <v>61</v>
      </c>
      <c r="B26" s="68"/>
      <c r="C26" s="72" t="s">
        <v>27</v>
      </c>
      <c r="D26" s="72"/>
      <c r="E26" s="72"/>
      <c r="F26" s="72" t="s">
        <v>28</v>
      </c>
      <c r="G26" s="72"/>
      <c r="H26" s="72"/>
      <c r="I26" s="73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3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180.36486705882356</v>
      </c>
      <c r="D29" s="23">
        <f>(SUMIFS(AGİİ2,KAYNAK,A29,SEBEP,B29,SÜRE,"Uzun",BİLDİRİM,"Bildirimli",İL,$B$10,İLÇE,$B$11)/VLOOKUP($B$11,ABONE,4,FALSE))*60</f>
        <v>57.676135541462443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57.852638702416037</v>
      </c>
      <c r="F29" s="23">
        <v>0</v>
      </c>
      <c r="G29" s="23">
        <f>(SUMIFS(AGİD2,KAYNAK,A29,SEBEP,B29,SÜRE,"Uzun",BİLDİRİM,"Bildirimli",İL,$B$10,İLÇE,$B$11)/VLOOKUP($B$11,ABONE,7,FALSE))*60</f>
        <v>13.072202935383787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20.735411365863538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48.264267545922415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16.124621231938303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16.101423937603137</v>
      </c>
      <c r="F31" s="23">
        <v>0</v>
      </c>
      <c r="G31" s="23">
        <f>(SUMIFS(AGİD2,KAYNAK,A31,SEBEP,B31,SÜRE,"Uzun",BİLDİRİM,"Bildirimli",İL,$B$10,İLÇE,$B$11)/VLOOKUP($B$11,ABONE,7,FALSE))*60</f>
        <v>0.54119027384324836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0.48736709860295607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12.067896032260764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5" t="s">
        <v>60</v>
      </c>
      <c r="B33" s="66"/>
      <c r="C33" s="23">
        <f>SUM(C28:C32)</f>
        <v>180.36486705882356</v>
      </c>
      <c r="D33" s="23">
        <f t="shared" ref="D33:I33" si="7">SUM(D28:D32)</f>
        <v>73.800756773400749</v>
      </c>
      <c r="E33" s="23">
        <f t="shared" si="7"/>
        <v>73.954062640019174</v>
      </c>
      <c r="F33" s="23">
        <f t="shared" si="7"/>
        <v>0</v>
      </c>
      <c r="G33" s="23">
        <f t="shared" si="7"/>
        <v>13.613393209227036</v>
      </c>
      <c r="H33" s="23">
        <f t="shared" si="7"/>
        <v>21.222778464466494</v>
      </c>
      <c r="I33" s="23">
        <f t="shared" si="7"/>
        <v>60.332163578183177</v>
      </c>
    </row>
    <row r="34" spans="1:9" ht="15.75" thickBot="1" x14ac:dyDescent="0.3">
      <c r="A34" s="67" t="s">
        <v>62</v>
      </c>
      <c r="B34" s="68"/>
      <c r="C34" s="74" t="s">
        <v>27</v>
      </c>
      <c r="D34" s="75"/>
      <c r="E34" s="76"/>
      <c r="F34" s="72" t="s">
        <v>28</v>
      </c>
      <c r="G34" s="72"/>
      <c r="H34" s="72"/>
      <c r="I34" s="73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3"/>
    </row>
    <row r="36" spans="1:9" ht="15.75" thickBot="1" x14ac:dyDescent="0.3">
      <c r="A36" s="19" t="s">
        <v>76</v>
      </c>
      <c r="B36" s="37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8"/>
        <v>6.0882352941176467</v>
      </c>
      <c r="D38" s="23">
        <f t="shared" si="9"/>
        <v>0.80172036328196727</v>
      </c>
      <c r="E38" s="23">
        <f t="shared" si="10"/>
        <v>0.80932567946855472</v>
      </c>
      <c r="F38" s="23">
        <v>0</v>
      </c>
      <c r="G38" s="23">
        <f t="shared" si="11"/>
        <v>3.0644813166059626</v>
      </c>
      <c r="H38" s="23">
        <f t="shared" si="12"/>
        <v>3.0695687386110548</v>
      </c>
      <c r="I38" s="23">
        <f t="shared" si="13"/>
        <v>1.393206828737604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7.8431372549019607E-2</v>
      </c>
      <c r="D39" s="23">
        <f t="shared" si="9"/>
        <v>2.288167911976158E-3</v>
      </c>
      <c r="E39" s="23">
        <f t="shared" si="10"/>
        <v>2.3977094822357934E-3</v>
      </c>
      <c r="F39" s="23">
        <v>0</v>
      </c>
      <c r="G39" s="23">
        <f t="shared" si="11"/>
        <v>3.5972840505418407E-3</v>
      </c>
      <c r="H39" s="23">
        <f t="shared" si="12"/>
        <v>3.4824863332658432E-3</v>
      </c>
      <c r="I39" s="23">
        <f t="shared" si="13"/>
        <v>2.6779363153270012E-3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8"/>
        <v>0.11764705882352941</v>
      </c>
      <c r="D42" s="23">
        <f t="shared" si="9"/>
        <v>9.4083249763414742E-2</v>
      </c>
      <c r="E42" s="23">
        <f t="shared" si="10"/>
        <v>9.4117149264467362E-2</v>
      </c>
      <c r="F42" s="23">
        <v>0</v>
      </c>
      <c r="G42" s="23">
        <f t="shared" si="11"/>
        <v>6.5920230226179238E-2</v>
      </c>
      <c r="H42" s="23">
        <f t="shared" si="12"/>
        <v>5.9566713909698317E-2</v>
      </c>
      <c r="I42" s="23">
        <f t="shared" si="13"/>
        <v>8.5191849031340222E-2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1.1836325371827286E-2</v>
      </c>
      <c r="E43" s="23">
        <f t="shared" si="10"/>
        <v>1.1819297330079971E-2</v>
      </c>
      <c r="F43" s="23">
        <v>0</v>
      </c>
      <c r="G43" s="23">
        <f t="shared" si="11"/>
        <v>3.1925895948558838E-3</v>
      </c>
      <c r="H43" s="23">
        <f t="shared" si="12"/>
        <v>2.8750759263008706E-3</v>
      </c>
      <c r="I43" s="23">
        <f t="shared" si="13"/>
        <v>9.5087660571572027E-3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5" t="s">
        <v>60</v>
      </c>
      <c r="B46" s="66"/>
      <c r="C46" s="23">
        <f>SUM(C36:C45)</f>
        <v>6.2843137254901951</v>
      </c>
      <c r="D46" s="23">
        <f t="shared" ref="D46:I46" si="14">SUM(D36:D45)</f>
        <v>0.90992810632918553</v>
      </c>
      <c r="E46" s="23">
        <f t="shared" si="14"/>
        <v>0.91765983554533792</v>
      </c>
      <c r="F46" s="23">
        <f t="shared" si="14"/>
        <v>0</v>
      </c>
      <c r="G46" s="23">
        <f t="shared" si="14"/>
        <v>3.1371914204775395</v>
      </c>
      <c r="H46" s="23">
        <f t="shared" si="14"/>
        <v>3.1354930147803195</v>
      </c>
      <c r="I46" s="23">
        <f t="shared" si="14"/>
        <v>1.4905853801414284</v>
      </c>
    </row>
    <row r="47" spans="1:9" ht="15.75" thickBot="1" x14ac:dyDescent="0.3">
      <c r="A47" s="67" t="s">
        <v>63</v>
      </c>
      <c r="B47" s="68"/>
      <c r="C47" s="72" t="s">
        <v>27</v>
      </c>
      <c r="D47" s="72"/>
      <c r="E47" s="72"/>
      <c r="F47" s="72" t="s">
        <v>28</v>
      </c>
      <c r="G47" s="72"/>
      <c r="H47" s="72"/>
      <c r="I47" s="73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3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5.1764705882352944</v>
      </c>
      <c r="D50" s="23">
        <f>(SUMIFS(AGİİ1,KAYNAK,A50,SEBEP,B50,SÜRE,"Uzun",BİLDİRİM,"Bildirimli",İL,$B$10,İLÇE,$B$11)/VLOOKUP($B$11,ABONE,4,FALSE))</f>
        <v>0.95583270950154664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0.96190462757930073</v>
      </c>
      <c r="F50" s="23">
        <v>0</v>
      </c>
      <c r="G50" s="23">
        <f>(SUMIFS(AGİD1,KAYNAK,A50,SEBEP,B50,SÜRE,"Uzun",BİLDİRİM,"Bildirimli",İL,$B$10,İLÇE,$B$11)/VLOOKUP($B$11,ABONE,7,FALSE))</f>
        <v>6.8528261162822068E-2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0.1022879125329014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0.73984267124147451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4.2415853331261744E-2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4.2354832795024049E-2</v>
      </c>
      <c r="F52" s="23">
        <v>0</v>
      </c>
      <c r="G52" s="23">
        <f>(SUMIFS(AGİD1,KAYNAK,A52,SEBEP,B52,SÜRE,"Uzun",BİLDİRİM,"Bildirimli",İL,$B$10,İLÇE,$B$11)/VLOOKUP($B$11,ABONE,7,FALSE))</f>
        <v>1.8436080759026935E-3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1.6602551123709253E-3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3.1842336499435124E-2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5" t="s">
        <v>60</v>
      </c>
      <c r="B54" s="66"/>
      <c r="C54" s="23">
        <f>SUM(C49:C53)</f>
        <v>5.1764705882352944</v>
      </c>
      <c r="D54" s="23">
        <f t="shared" ref="D54:I54" si="15">SUM(D49:D53)</f>
        <v>0.99824856283280838</v>
      </c>
      <c r="E54" s="23">
        <f t="shared" si="15"/>
        <v>1.0042594603743247</v>
      </c>
      <c r="F54" s="23">
        <f t="shared" si="15"/>
        <v>0</v>
      </c>
      <c r="G54" s="23">
        <f t="shared" si="15"/>
        <v>7.0371869238724766E-2</v>
      </c>
      <c r="H54" s="23">
        <f t="shared" si="15"/>
        <v>0.10394816764527233</v>
      </c>
      <c r="I54" s="23">
        <f t="shared" si="15"/>
        <v>0.77168500774090965</v>
      </c>
    </row>
    <row r="55" spans="1:9" ht="15.75" thickBot="1" x14ac:dyDescent="0.3">
      <c r="A55" s="67" t="s">
        <v>64</v>
      </c>
      <c r="B55" s="68"/>
      <c r="C55" s="72" t="s">
        <v>27</v>
      </c>
      <c r="D55" s="72"/>
      <c r="E55" s="72"/>
      <c r="F55" s="72" t="s">
        <v>28</v>
      </c>
      <c r="G55" s="72"/>
      <c r="H55" s="72"/>
      <c r="I55" s="73" t="s">
        <v>55</v>
      </c>
    </row>
    <row r="56" spans="1:9" x14ac:dyDescent="0.25">
      <c r="A56" s="77" t="s">
        <v>56</v>
      </c>
      <c r="B56" s="78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3"/>
    </row>
    <row r="57" spans="1:9" x14ac:dyDescent="0.25">
      <c r="A57" s="77" t="s">
        <v>76</v>
      </c>
      <c r="B57" s="78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7" t="s">
        <v>72</v>
      </c>
      <c r="B58" s="78"/>
      <c r="C58" s="23">
        <f>(SUMIFS(OGİİ1,KAYNAK,A58,SÜRE,"Kısa",İL,$B$10,İLÇE,$B$11)/VLOOKUP($B$11,ABONE,3,FALSE))</f>
        <v>3.2647058823529411</v>
      </c>
      <c r="D58" s="23">
        <f>(SUMIFS(AGİİ1,KAYNAK,A58,SÜRE,"Kısa",İL,$B$10,İLÇE,$B$11)/VLOOKUP($B$11,ABONE,4,FALSE))</f>
        <v>0.65507987400951995</v>
      </c>
      <c r="E58" s="23">
        <f>((SUMIFS(OGİİ1,KAYNAK,A58,SÜRE,"Kısa",İL,$B$10,İLÇE,$B$11)+SUMIFS(AGİİ1,KAYNAK,A58,SÜRE,"Kısa",İL,$B$10,İLÇE,$B$11))/VLOOKUP($B$11,ABONE,5,FALSE))</f>
        <v>0.65883414902469639</v>
      </c>
      <c r="F58" s="23">
        <v>0</v>
      </c>
      <c r="G58" s="23">
        <f>(SUMIFS(AGİD1,KAYNAK,A58,SÜRE,"Kısa",İL,$B$10,İLÇE,$B$11)/VLOOKUP($B$11,ABONE,7,FALSE))</f>
        <v>1.5045190880884931</v>
      </c>
      <c r="H58" s="23">
        <f>((SUMIFS(OGİD1,KAYNAK,A58,SÜRE,"Kısa",İL,$B$10,İLÇE,$B$11)+SUMIFS(AGİD1,KAYNAK,A58,SÜRE,"Kısa",İL,$B$10,İLÇE,$B$11))/VLOOKUP($B$11,ABONE,8,FALSE))</f>
        <v>1.5414051427414457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0.88682580861123894</v>
      </c>
    </row>
    <row r="59" spans="1:9" ht="15.75" thickBot="1" x14ac:dyDescent="0.3">
      <c r="A59" s="65" t="s">
        <v>60</v>
      </c>
      <c r="B59" s="66"/>
      <c r="C59" s="23">
        <f>SUM(C57:C58)</f>
        <v>3.2647058823529411</v>
      </c>
      <c r="D59" s="23">
        <f t="shared" ref="D59:I59" si="16">SUM(D57:D58)</f>
        <v>0.65507987400951995</v>
      </c>
      <c r="E59" s="23">
        <f t="shared" si="16"/>
        <v>0.65883414902469639</v>
      </c>
      <c r="F59" s="23">
        <f t="shared" si="16"/>
        <v>0</v>
      </c>
      <c r="G59" s="23">
        <f t="shared" si="16"/>
        <v>1.5045190880884931</v>
      </c>
      <c r="H59" s="23">
        <f t="shared" si="16"/>
        <v>1.5414051427414457</v>
      </c>
      <c r="I59" s="23">
        <f t="shared" si="16"/>
        <v>0.88682580861123894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1" t="s">
        <v>27</v>
      </c>
      <c r="D61" s="81"/>
      <c r="E61" s="81"/>
      <c r="F61" s="81" t="s">
        <v>28</v>
      </c>
      <c r="G61" s="81"/>
      <c r="H61" s="81"/>
      <c r="I61" s="82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3"/>
    </row>
    <row r="63" spans="1:9" x14ac:dyDescent="0.25">
      <c r="A63" s="28"/>
      <c r="B63" s="33" t="s">
        <v>65</v>
      </c>
      <c r="C63" s="34">
        <f>VLOOKUP($B$11,ABONE,3,FALSE)</f>
        <v>102</v>
      </c>
      <c r="D63" s="34">
        <f>VLOOKUP($B$11,ABONE,4,FALSE)</f>
        <v>70799</v>
      </c>
      <c r="E63" s="34">
        <f>VLOOKUP($B$11,ABONE,5,FALSE)</f>
        <v>70901</v>
      </c>
      <c r="F63" s="34">
        <f>VLOOKUP($B$11,ABONE,6,FALSE)</f>
        <v>2456</v>
      </c>
      <c r="G63" s="34">
        <f>VLOOKUP($B$11,ABONE,7,FALSE)</f>
        <v>22239</v>
      </c>
      <c r="H63" s="34">
        <f>VLOOKUP($B$11,ABONE,8,FALSE)</f>
        <v>24695</v>
      </c>
      <c r="I63" s="34">
        <f>VLOOKUP($B$11,ABONE,9,FALSE)</f>
        <v>95596</v>
      </c>
    </row>
    <row r="64" spans="1:9" x14ac:dyDescent="0.25">
      <c r="A64" s="28"/>
      <c r="B64" s="79" t="s">
        <v>66</v>
      </c>
      <c r="C64" s="79"/>
      <c r="D64" s="79"/>
      <c r="E64" s="79"/>
      <c r="F64" s="79"/>
      <c r="G64" s="79"/>
      <c r="H64" s="79"/>
      <c r="I64" s="79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0" t="s">
        <v>70</v>
      </c>
      <c r="C69" s="80"/>
      <c r="D69" s="80"/>
      <c r="E69" s="80"/>
      <c r="F69" s="80"/>
      <c r="G69" s="80"/>
      <c r="H69" s="80"/>
      <c r="I69" s="80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5" t="s">
        <v>37</v>
      </c>
      <c r="B1" s="56"/>
      <c r="C1" s="56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7" t="s">
        <v>39</v>
      </c>
      <c r="C2" s="57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58" t="s">
        <v>41</v>
      </c>
      <c r="C3" s="58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7">
        <v>4</v>
      </c>
      <c r="C4" s="57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59"/>
      <c r="C5" s="60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59"/>
      <c r="C6" s="60"/>
      <c r="D6" s="8"/>
      <c r="E6" s="10" t="s">
        <v>45</v>
      </c>
      <c r="F6" s="61" t="s">
        <v>46</v>
      </c>
      <c r="G6" s="61"/>
      <c r="H6" s="61"/>
      <c r="I6" s="61"/>
    </row>
    <row r="7" spans="1:9" x14ac:dyDescent="0.25">
      <c r="A7" s="11" t="s">
        <v>47</v>
      </c>
      <c r="B7" s="62"/>
      <c r="C7" s="63"/>
      <c r="D7" s="8"/>
      <c r="E7" s="10" t="s">
        <v>48</v>
      </c>
      <c r="F7" s="61" t="s">
        <v>49</v>
      </c>
      <c r="G7" s="61"/>
      <c r="H7" s="61"/>
      <c r="I7" s="61"/>
    </row>
    <row r="8" spans="1:9" x14ac:dyDescent="0.25">
      <c r="A8" s="7" t="s">
        <v>50</v>
      </c>
      <c r="B8" s="54"/>
      <c r="C8" s="54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4"/>
      <c r="C9" s="64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4" t="s">
        <v>79</v>
      </c>
      <c r="C10" s="54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4" t="s">
        <v>110</v>
      </c>
      <c r="C11" s="54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7" t="s">
        <v>54</v>
      </c>
      <c r="B13" s="68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189.03008341463413</v>
      </c>
      <c r="D17" s="23">
        <f t="shared" si="1"/>
        <v>35.240659438795213</v>
      </c>
      <c r="E17" s="23">
        <f t="shared" si="2"/>
        <v>35.645394427113423</v>
      </c>
      <c r="F17" s="23">
        <f t="shared" si="3"/>
        <v>162.41644777656086</v>
      </c>
      <c r="G17" s="23">
        <f t="shared" si="4"/>
        <v>126.63823948560223</v>
      </c>
      <c r="H17" s="23">
        <f t="shared" si="5"/>
        <v>128.29051587253423</v>
      </c>
      <c r="I17" s="23">
        <f t="shared" si="6"/>
        <v>71.609776515080142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0.18233577937958553</v>
      </c>
      <c r="E18" s="23">
        <f t="shared" si="2"/>
        <v>0.18185591758135952</v>
      </c>
      <c r="F18" s="23">
        <f t="shared" si="3"/>
        <v>19.799397568455639</v>
      </c>
      <c r="G18" s="23">
        <f t="shared" si="4"/>
        <v>7.5388944837460894</v>
      </c>
      <c r="H18" s="23">
        <f t="shared" si="5"/>
        <v>8.1050977875569057</v>
      </c>
      <c r="I18" s="23">
        <f t="shared" si="6"/>
        <v>3.2576195794062213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6.7186997560975614</v>
      </c>
      <c r="D21" s="23">
        <f t="shared" si="1"/>
        <v>3.3030838447676669</v>
      </c>
      <c r="E21" s="23">
        <f t="shared" si="2"/>
        <v>3.3120728846524172</v>
      </c>
      <c r="F21" s="23">
        <f t="shared" si="3"/>
        <v>1.6477729025191676</v>
      </c>
      <c r="G21" s="23">
        <f t="shared" si="4"/>
        <v>10.998686590655989</v>
      </c>
      <c r="H21" s="23">
        <f t="shared" si="5"/>
        <v>10.566851274658571</v>
      </c>
      <c r="I21" s="23">
        <f t="shared" si="6"/>
        <v>6.1283422997172483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5.3455609756097554E-2</v>
      </c>
      <c r="D22" s="23">
        <f t="shared" si="1"/>
        <v>9.1482710130003864E-2</v>
      </c>
      <c r="E22" s="23">
        <f t="shared" si="2"/>
        <v>9.1382632389755442E-2</v>
      </c>
      <c r="F22" s="23">
        <f t="shared" si="3"/>
        <v>0</v>
      </c>
      <c r="G22" s="23">
        <f t="shared" si="4"/>
        <v>8.2284207456117087E-2</v>
      </c>
      <c r="H22" s="23">
        <f t="shared" si="5"/>
        <v>7.8484233687405161E-2</v>
      </c>
      <c r="I22" s="23">
        <f t="shared" si="6"/>
        <v>8.6375537229029214E-2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5" t="s">
        <v>60</v>
      </c>
      <c r="B25" s="66"/>
      <c r="C25" s="23">
        <f t="shared" ref="C25:I25" si="7">SUM(C15:C24)</f>
        <v>195.80223878048778</v>
      </c>
      <c r="D25" s="23">
        <f t="shared" si="7"/>
        <v>38.81756177307247</v>
      </c>
      <c r="E25" s="23">
        <f t="shared" si="7"/>
        <v>39.230705861736951</v>
      </c>
      <c r="F25" s="23">
        <f t="shared" si="7"/>
        <v>183.86361824753567</v>
      </c>
      <c r="G25" s="23">
        <f t="shared" si="7"/>
        <v>145.25810476746042</v>
      </c>
      <c r="H25" s="23">
        <f t="shared" si="7"/>
        <v>147.04094916843712</v>
      </c>
      <c r="I25" s="23">
        <f t="shared" si="7"/>
        <v>81.082113931432644</v>
      </c>
    </row>
    <row r="26" spans="1:9" ht="15.75" thickBot="1" x14ac:dyDescent="0.3">
      <c r="A26" s="67" t="s">
        <v>61</v>
      </c>
      <c r="B26" s="68"/>
      <c r="C26" s="72" t="s">
        <v>27</v>
      </c>
      <c r="D26" s="72"/>
      <c r="E26" s="72"/>
      <c r="F26" s="72" t="s">
        <v>28</v>
      </c>
      <c r="G26" s="72"/>
      <c r="H26" s="72"/>
      <c r="I26" s="73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3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7.2459351219512191</v>
      </c>
      <c r="D29" s="23">
        <f>(SUMIFS(AGİİ2,KAYNAK,A29,SEBEP,B29,SÜRE,"Uzun",BİLDİRİM,"Bildirimli",İL,$B$10,İLÇE,$B$11)/VLOOKUP($B$11,ABONE,4,FALSE))*60</f>
        <v>9.6258633672287292E-2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0.11507477951088002</v>
      </c>
      <c r="F29" s="23">
        <f>(SUMIFS(OGİD2,KAYNAK,A29,SEBEP,B29,SÜRE,"Uzun",BİLDİRİM,"Bildirimli",İL,$B$10,İLÇE,$B$11)/VLOOKUP($B$11,ABONE,6,FALSE))*60</f>
        <v>154.18868194961667</v>
      </c>
      <c r="G29" s="23">
        <f>(SUMIFS(AGİD2,KAYNAK,A29,SEBEP,B29,SÜRE,"Uzun",BİLDİRİM,"Bildirimli",İL,$B$10,İLÇE,$B$11)/VLOOKUP($B$11,ABONE,7,FALSE))*60</f>
        <v>114.35734572625552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116.19679994840671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45.177431569274276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8.4311999999999987</v>
      </c>
      <c r="D31" s="23">
        <f>(SUMIFS(AGİİ2,KAYNAK,A31,SEBEP,B31,SÜRE,"Uzun",BİLDİRİM,"Bildirimli",İL,$B$10,İLÇE,$B$11)/VLOOKUP($B$11,ABONE,4,FALSE))*60</f>
        <v>5.3448747741022009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5.352997203928366</v>
      </c>
      <c r="F31" s="23">
        <f>(SUMIFS(OGİD2,KAYNAK,A31,SEBEP,B31,SÜRE,"Uzun",BİLDİRİM,"Bildirimli",İL,$B$10,İLÇE,$B$11)/VLOOKUP($B$11,ABONE,6,FALSE))*60</f>
        <v>3.4448334282584883</v>
      </c>
      <c r="G31" s="23">
        <f>(SUMIFS(AGİD2,KAYNAK,A31,SEBEP,B31,SÜRE,"Uzun",BİLDİRİM,"Bildirimli",İL,$B$10,İLÇE,$B$11)/VLOOKUP($B$11,ABONE,7,FALSE))*60</f>
        <v>19.372430279471814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18.636876616084976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10.509734086946278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5" t="s">
        <v>60</v>
      </c>
      <c r="B33" s="66"/>
      <c r="C33" s="23">
        <f>SUM(C28:C32)</f>
        <v>15.677135121951217</v>
      </c>
      <c r="D33" s="23">
        <f t="shared" ref="D33:I33" si="8">SUM(D28:D32)</f>
        <v>5.4411334077744886</v>
      </c>
      <c r="E33" s="23">
        <f t="shared" si="8"/>
        <v>5.4680719834392457</v>
      </c>
      <c r="F33" s="23">
        <f t="shared" si="8"/>
        <v>157.63351537787514</v>
      </c>
      <c r="G33" s="23">
        <f t="shared" si="8"/>
        <v>133.72977600572733</v>
      </c>
      <c r="H33" s="23">
        <f t="shared" si="8"/>
        <v>134.83367656449167</v>
      </c>
      <c r="I33" s="23">
        <f t="shared" si="8"/>
        <v>55.687165656220557</v>
      </c>
    </row>
    <row r="34" spans="1:9" ht="15.75" thickBot="1" x14ac:dyDescent="0.3">
      <c r="A34" s="67" t="s">
        <v>62</v>
      </c>
      <c r="B34" s="68"/>
      <c r="C34" s="74" t="s">
        <v>27</v>
      </c>
      <c r="D34" s="75"/>
      <c r="E34" s="76"/>
      <c r="F34" s="72" t="s">
        <v>28</v>
      </c>
      <c r="G34" s="72"/>
      <c r="H34" s="72"/>
      <c r="I34" s="73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3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5.6219512195121952</v>
      </c>
      <c r="D38" s="23">
        <f t="shared" si="10"/>
        <v>1.0973420002574334</v>
      </c>
      <c r="E38" s="23">
        <f t="shared" si="11"/>
        <v>1.109249630913409</v>
      </c>
      <c r="F38" s="23">
        <f t="shared" si="12"/>
        <v>4.8981380065717417</v>
      </c>
      <c r="G38" s="23">
        <f t="shared" si="13"/>
        <v>3.7047780665005039</v>
      </c>
      <c r="H38" s="23">
        <f t="shared" si="14"/>
        <v>3.7598887202832576</v>
      </c>
      <c r="I38" s="23">
        <f t="shared" si="15"/>
        <v>2.1382147345271756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8.3665851460934483E-4</v>
      </c>
      <c r="E39" s="23">
        <f t="shared" si="11"/>
        <v>8.3445664034918798E-4</v>
      </c>
      <c r="F39" s="23">
        <f t="shared" si="12"/>
        <v>8.1051478641840091E-2</v>
      </c>
      <c r="G39" s="23">
        <f t="shared" si="13"/>
        <v>5.39852574640717E-2</v>
      </c>
      <c r="H39" s="23">
        <f t="shared" si="14"/>
        <v>5.5235204855842185E-2</v>
      </c>
      <c r="I39" s="23">
        <f t="shared" si="15"/>
        <v>2.1952560477536916E-2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7.3170731707317069E-2</v>
      </c>
      <c r="D42" s="23">
        <f t="shared" si="10"/>
        <v>3.9644741923027416E-2</v>
      </c>
      <c r="E42" s="23">
        <f t="shared" si="11"/>
        <v>3.9732973875088257E-2</v>
      </c>
      <c r="F42" s="23">
        <f t="shared" si="12"/>
        <v>2.4096385542168676E-2</v>
      </c>
      <c r="G42" s="23">
        <f t="shared" si="13"/>
        <v>0.14058439836665429</v>
      </c>
      <c r="H42" s="23">
        <f t="shared" si="14"/>
        <v>0.13520485584218514</v>
      </c>
      <c r="I42" s="23">
        <f t="shared" si="15"/>
        <v>7.6794690543512414E-2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1.2195121951219513E-2</v>
      </c>
      <c r="D43" s="23">
        <f t="shared" si="10"/>
        <v>5.5026386922383836E-3</v>
      </c>
      <c r="E43" s="23">
        <f t="shared" si="11"/>
        <v>5.5202516207715517E-3</v>
      </c>
      <c r="F43" s="23">
        <f t="shared" si="12"/>
        <v>0</v>
      </c>
      <c r="G43" s="23">
        <f t="shared" si="13"/>
        <v>1.3787983242297291E-3</v>
      </c>
      <c r="H43" s="23">
        <f t="shared" si="14"/>
        <v>1.3151239251390997E-3</v>
      </c>
      <c r="I43" s="23">
        <f t="shared" si="15"/>
        <v>3.8878416588124412E-3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5" t="s">
        <v>60</v>
      </c>
      <c r="B46" s="66"/>
      <c r="C46" s="23">
        <f>SUM(C36:C45)</f>
        <v>5.7073170731707314</v>
      </c>
      <c r="D46" s="23">
        <f t="shared" ref="D46:I46" si="16">SUM(D36:D45)</f>
        <v>1.1433260393873086</v>
      </c>
      <c r="E46" s="23">
        <f t="shared" si="16"/>
        <v>1.1553373130496178</v>
      </c>
      <c r="F46" s="23">
        <f t="shared" si="16"/>
        <v>5.003285870755751</v>
      </c>
      <c r="G46" s="23">
        <f t="shared" si="16"/>
        <v>3.9007265206554598</v>
      </c>
      <c r="H46" s="23">
        <f t="shared" si="16"/>
        <v>3.9516439049064238</v>
      </c>
      <c r="I46" s="23">
        <f t="shared" si="16"/>
        <v>2.2408498272070378</v>
      </c>
    </row>
    <row r="47" spans="1:9" ht="15.75" thickBot="1" x14ac:dyDescent="0.3">
      <c r="A47" s="67" t="s">
        <v>63</v>
      </c>
      <c r="B47" s="68"/>
      <c r="C47" s="72" t="s">
        <v>27</v>
      </c>
      <c r="D47" s="72"/>
      <c r="E47" s="72"/>
      <c r="F47" s="72" t="s">
        <v>28</v>
      </c>
      <c r="G47" s="72"/>
      <c r="H47" s="72"/>
      <c r="I47" s="73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3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9.7560975609756101E-2</v>
      </c>
      <c r="D50" s="23">
        <f>(SUMIFS(AGİİ1,KAYNAK,A50,SEBEP,B50,SÜRE,"Uzun",BİLDİRİM,"Bildirimli",İL,$B$10,İLÇE,$B$11)/VLOOKUP($B$11,ABONE,4,FALSE))</f>
        <v>2.0272879392457203E-3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2.2787085178766287E-3</v>
      </c>
      <c r="F50" s="23">
        <f>(SUMIFS(OGİD1,KAYNAK,A50,SEBEP,B50,SÜRE,"Uzun",BİLDİRİM,"Bildirimli",İL,$B$10,İLÇE,$B$11)/VLOOKUP($B$11,ABONE,6,FALSE))</f>
        <v>0.43702081051478642</v>
      </c>
      <c r="G50" s="23">
        <f>(SUMIFS(AGİD1,KAYNAK,A50,SEBEP,B50,SÜRE,"Uzun",BİLDİRİM,"Bildirimli",İL,$B$10,İLÇE,$B$11)/VLOOKUP($B$11,ABONE,7,FALSE))</f>
        <v>0.36278305138675293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0.36621143146181084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0.14355560791705937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4.878048780487805E-2</v>
      </c>
      <c r="D52" s="23">
        <f>(SUMIFS(AGİİ1,KAYNAK,A52,SEBEP,B52,SÜRE,"Uzun",BİLDİRİM,"Bildirimli",İL,$B$10,İLÇE,$B$11)/VLOOKUP($B$11,ABONE,4,FALSE))</f>
        <v>2.2171450637147639E-2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2.2241478913922589E-2</v>
      </c>
      <c r="F52" s="23">
        <f>(SUMIFS(OGİD1,KAYNAK,A52,SEBEP,B52,SÜRE,"Uzun",BİLDİRİM,"Bildirimli",İL,$B$10,İLÇE,$B$11)/VLOOKUP($B$11,ABONE,6,FALSE))</f>
        <v>8.7623220153340634E-3</v>
      </c>
      <c r="G52" s="23">
        <f>(SUMIFS(AGİD1,KAYNAK,A52,SEBEP,B52,SÜRE,"Uzun",BİLDİRİM,"Bildirimli",İL,$B$10,İLÇE,$B$11)/VLOOKUP($B$11,ABONE,7,FALSE))</f>
        <v>5.6424669883862758E-2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5.422357106727365E-2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3.4656770342444236E-2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5" t="s">
        <v>60</v>
      </c>
      <c r="B54" s="66"/>
      <c r="C54" s="23">
        <f>SUM(C49:C53)</f>
        <v>0.14634146341463417</v>
      </c>
      <c r="D54" s="23">
        <f t="shared" ref="D54:I54" si="17">SUM(D49:D53)</f>
        <v>2.4198738576393361E-2</v>
      </c>
      <c r="E54" s="23">
        <f t="shared" si="17"/>
        <v>2.4520187431799217E-2</v>
      </c>
      <c r="F54" s="23">
        <f t="shared" si="17"/>
        <v>0.44578313253012047</v>
      </c>
      <c r="G54" s="23">
        <f t="shared" si="17"/>
        <v>0.41920772127061567</v>
      </c>
      <c r="H54" s="23">
        <f t="shared" si="17"/>
        <v>0.4204350025290845</v>
      </c>
      <c r="I54" s="23">
        <f t="shared" si="17"/>
        <v>0.17821237825950362</v>
      </c>
    </row>
    <row r="55" spans="1:9" ht="15.75" thickBot="1" x14ac:dyDescent="0.3">
      <c r="A55" s="67" t="s">
        <v>64</v>
      </c>
      <c r="B55" s="68"/>
      <c r="C55" s="72" t="s">
        <v>27</v>
      </c>
      <c r="D55" s="72"/>
      <c r="E55" s="72"/>
      <c r="F55" s="72" t="s">
        <v>28</v>
      </c>
      <c r="G55" s="72"/>
      <c r="H55" s="72"/>
      <c r="I55" s="73" t="s">
        <v>55</v>
      </c>
    </row>
    <row r="56" spans="1:9" x14ac:dyDescent="0.25">
      <c r="A56" s="77" t="s">
        <v>56</v>
      </c>
      <c r="B56" s="78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3"/>
    </row>
    <row r="57" spans="1:9" x14ac:dyDescent="0.25">
      <c r="A57" s="77" t="s">
        <v>76</v>
      </c>
      <c r="B57" s="78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7" t="s">
        <v>72</v>
      </c>
      <c r="B58" s="78"/>
      <c r="C58" s="23">
        <f>(SUMIFS(OGİİ1,KAYNAK,A58,SÜRE,"Kısa",İL,$B$10,İLÇE,$B$11)/VLOOKUP($B$11,ABONE,3,FALSE))</f>
        <v>0.37804878048780488</v>
      </c>
      <c r="D58" s="23">
        <f>(SUMIFS(AGİİ1,KAYNAK,A58,SÜRE,"Kısa",İL,$B$10,İLÇE,$B$11)/VLOOKUP($B$11,ABONE,4,FALSE))</f>
        <v>0.12942463637533788</v>
      </c>
      <c r="E58" s="23">
        <f>((SUMIFS(OGİİ1,KAYNAK,A58,SÜRE,"Kısa",İL,$B$10,İLÇE,$B$11)+SUMIFS(AGİİ1,KAYNAK,A58,SÜRE,"Kısa",İL,$B$10,İLÇE,$B$11))/VLOOKUP($B$11,ABONE,5,FALSE))</f>
        <v>0.13007895243597151</v>
      </c>
      <c r="F58" s="23">
        <f>(SUMIFS(OGİD1,KAYNAK,A58,SÜRE,"Kısa",İL,$B$10,İLÇE,$B$11)/VLOOKUP($B$11,ABONE,6,FALSE))</f>
        <v>1.0711938663745892</v>
      </c>
      <c r="G58" s="23">
        <f>(SUMIFS(AGİD1,KAYNAK,A58,SÜRE,"Kısa",İL,$B$10,İLÇE,$B$11)/VLOOKUP($B$11,ABONE,7,FALSE))</f>
        <v>0.96542398048470068</v>
      </c>
      <c r="H58" s="23">
        <f>((SUMIFS(OGİD1,KAYNAK,A58,SÜRE,"Kısa",İL,$B$10,İLÇE,$B$11)+SUMIFS(AGİD1,KAYNAK,A58,SÜRE,"Kısa",İL,$B$10,İLÇE,$B$11))/VLOOKUP($B$11,ABONE,8,FALSE))</f>
        <v>0.97030854830551339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0.45625196355639336</v>
      </c>
    </row>
    <row r="59" spans="1:9" ht="15.75" thickBot="1" x14ac:dyDescent="0.3">
      <c r="A59" s="65" t="s">
        <v>60</v>
      </c>
      <c r="B59" s="66"/>
      <c r="C59" s="23">
        <f>SUM(C57:C58)</f>
        <v>0.37804878048780488</v>
      </c>
      <c r="D59" s="23">
        <f t="shared" ref="D59:I59" si="18">SUM(D57:D58)</f>
        <v>0.12942463637533788</v>
      </c>
      <c r="E59" s="23">
        <f t="shared" si="18"/>
        <v>0.13007895243597151</v>
      </c>
      <c r="F59" s="23">
        <f t="shared" si="18"/>
        <v>1.0711938663745892</v>
      </c>
      <c r="G59" s="23">
        <f t="shared" si="18"/>
        <v>0.96542398048470068</v>
      </c>
      <c r="H59" s="23">
        <f t="shared" si="18"/>
        <v>0.97030854830551339</v>
      </c>
      <c r="I59" s="23">
        <f t="shared" si="18"/>
        <v>0.45625196355639336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1" t="s">
        <v>27</v>
      </c>
      <c r="D61" s="81"/>
      <c r="E61" s="81"/>
      <c r="F61" s="81" t="s">
        <v>28</v>
      </c>
      <c r="G61" s="81"/>
      <c r="H61" s="81"/>
      <c r="I61" s="82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3"/>
    </row>
    <row r="63" spans="1:9" x14ac:dyDescent="0.25">
      <c r="A63" s="28"/>
      <c r="B63" s="33" t="s">
        <v>65</v>
      </c>
      <c r="C63" s="34">
        <f>VLOOKUP($B$11,ABONE,3,FALSE)</f>
        <v>82</v>
      </c>
      <c r="D63" s="34">
        <f>VLOOKUP($B$11,ABONE,4,FALSE)</f>
        <v>31076</v>
      </c>
      <c r="E63" s="34">
        <f>VLOOKUP($B$11,ABONE,5,FALSE)</f>
        <v>31158</v>
      </c>
      <c r="F63" s="34">
        <f>VLOOKUP($B$11,ABONE,6,FALSE)</f>
        <v>913</v>
      </c>
      <c r="G63" s="34">
        <f>VLOOKUP($B$11,ABONE,7,FALSE)</f>
        <v>18857</v>
      </c>
      <c r="H63" s="34">
        <f>VLOOKUP($B$11,ABONE,8,FALSE)</f>
        <v>19770</v>
      </c>
      <c r="I63" s="34">
        <f>VLOOKUP($B$11,ABONE,9,FALSE)</f>
        <v>50928</v>
      </c>
    </row>
    <row r="64" spans="1:9" x14ac:dyDescent="0.25">
      <c r="A64" s="28"/>
      <c r="B64" s="79" t="s">
        <v>66</v>
      </c>
      <c r="C64" s="79"/>
      <c r="D64" s="79"/>
      <c r="E64" s="79"/>
      <c r="F64" s="79"/>
      <c r="G64" s="79"/>
      <c r="H64" s="79"/>
      <c r="I64" s="79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0" t="s">
        <v>70</v>
      </c>
      <c r="C69" s="80"/>
      <c r="D69" s="80"/>
      <c r="E69" s="80"/>
      <c r="F69" s="80"/>
      <c r="G69" s="80"/>
      <c r="H69" s="80"/>
      <c r="I69" s="80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5" t="s">
        <v>37</v>
      </c>
      <c r="B1" s="56"/>
      <c r="C1" s="56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7" t="s">
        <v>39</v>
      </c>
      <c r="C2" s="57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58" t="s">
        <v>41</v>
      </c>
      <c r="C3" s="58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7">
        <v>4</v>
      </c>
      <c r="C4" s="57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59"/>
      <c r="C5" s="60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59"/>
      <c r="C6" s="60"/>
      <c r="D6" s="8"/>
      <c r="E6" s="10" t="s">
        <v>45</v>
      </c>
      <c r="F6" s="61" t="s">
        <v>46</v>
      </c>
      <c r="G6" s="61"/>
      <c r="H6" s="61"/>
      <c r="I6" s="61"/>
    </row>
    <row r="7" spans="1:9" x14ac:dyDescent="0.25">
      <c r="A7" s="11" t="s">
        <v>47</v>
      </c>
      <c r="B7" s="62"/>
      <c r="C7" s="63"/>
      <c r="D7" s="8"/>
      <c r="E7" s="10" t="s">
        <v>48</v>
      </c>
      <c r="F7" s="61" t="s">
        <v>49</v>
      </c>
      <c r="G7" s="61"/>
      <c r="H7" s="61"/>
      <c r="I7" s="61"/>
    </row>
    <row r="8" spans="1:9" x14ac:dyDescent="0.25">
      <c r="A8" s="7" t="s">
        <v>50</v>
      </c>
      <c r="B8" s="54"/>
      <c r="C8" s="54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4"/>
      <c r="C9" s="64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4" t="s">
        <v>79</v>
      </c>
      <c r="C10" s="54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4" t="s">
        <v>111</v>
      </c>
      <c r="C11" s="54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7" t="s">
        <v>54</v>
      </c>
      <c r="B13" s="68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5.3402800390752198E-3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5.9541738382099824E-3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2.7076606985617846E-3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105.57333199999999</v>
      </c>
      <c r="D17" s="23">
        <f t="shared" si="1"/>
        <v>10.914771041236188</v>
      </c>
      <c r="E17" s="23">
        <f t="shared" si="2"/>
        <v>11.042160096895747</v>
      </c>
      <c r="F17" s="23">
        <v>0</v>
      </c>
      <c r="G17" s="23">
        <f t="shared" si="3"/>
        <v>105.46892788016933</v>
      </c>
      <c r="H17" s="23">
        <f t="shared" si="4"/>
        <v>107.27088524741825</v>
      </c>
      <c r="I17" s="23">
        <f t="shared" si="5"/>
        <v>54.802175212797188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2.569400952295391E-2</v>
      </c>
      <c r="E21" s="23">
        <f t="shared" si="2"/>
        <v>2.5659431186075721E-2</v>
      </c>
      <c r="F21" s="23">
        <v>0</v>
      </c>
      <c r="G21" s="23">
        <f t="shared" si="3"/>
        <v>2.9251781960273529</v>
      </c>
      <c r="H21" s="23">
        <f t="shared" si="4"/>
        <v>2.9208620266781407</v>
      </c>
      <c r="I21" s="23">
        <f t="shared" si="5"/>
        <v>1.3422528823011448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f t="shared" si="3"/>
        <v>6.0367567567567561E-3</v>
      </c>
      <c r="H22" s="23">
        <f t="shared" si="4"/>
        <v>5.9828571428571431E-3</v>
      </c>
      <c r="I22" s="23">
        <f t="shared" si="5"/>
        <v>2.7207044320516583E-3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5" t="s">
        <v>60</v>
      </c>
      <c r="B25" s="66"/>
      <c r="C25" s="23">
        <f t="shared" ref="C25:I25" si="6">SUM(C15:C24)</f>
        <v>105.57333199999999</v>
      </c>
      <c r="D25" s="23">
        <f t="shared" si="6"/>
        <v>10.940465050759142</v>
      </c>
      <c r="E25" s="23">
        <f t="shared" si="6"/>
        <v>11.067819528081824</v>
      </c>
      <c r="F25" s="23">
        <f t="shared" si="6"/>
        <v>0</v>
      </c>
      <c r="G25" s="23">
        <f t="shared" si="6"/>
        <v>108.40548311299251</v>
      </c>
      <c r="H25" s="23">
        <f t="shared" si="6"/>
        <v>110.20368430507745</v>
      </c>
      <c r="I25" s="23">
        <f t="shared" si="6"/>
        <v>56.149856460228946</v>
      </c>
    </row>
    <row r="26" spans="1:9" ht="15.75" thickBot="1" x14ac:dyDescent="0.3">
      <c r="A26" s="67" t="s">
        <v>61</v>
      </c>
      <c r="B26" s="68"/>
      <c r="C26" s="72" t="s">
        <v>27</v>
      </c>
      <c r="D26" s="72"/>
      <c r="E26" s="72"/>
      <c r="F26" s="72" t="s">
        <v>28</v>
      </c>
      <c r="G26" s="72"/>
      <c r="H26" s="72"/>
      <c r="I26" s="73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3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74.949631999999994</v>
      </c>
      <c r="D29" s="23">
        <f>(SUMIFS(AGİİ2,KAYNAK,A29,SEBEP,B29,SÜRE,"Uzun",BİLDİRİM,"Bildirimli",İL,$B$10,İLÇE,$B$11)/VLOOKUP($B$11,ABONE,4,FALSE))*60</f>
        <v>0.83911864522504709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0.93885466714516397</v>
      </c>
      <c r="F29" s="23">
        <v>0</v>
      </c>
      <c r="G29" s="23">
        <f>(SUMIFS(AGİD2,KAYNAK,A29,SEBEP,B29,SÜRE,"Uzun",BİLDİRİM,"Bildirimli",İL,$B$10,İLÇE,$B$11)/VLOOKUP($B$11,ABONE,7,FALSE))*60</f>
        <v>13.894658502116574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13.997326581325302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6.8771950895215737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3.2946813404006826E-2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3.2902474430288896E-2</v>
      </c>
      <c r="F31" s="23">
        <v>0</v>
      </c>
      <c r="G31" s="23">
        <f>(SUMIFS(AGİD2,KAYNAK,A31,SEBEP,B31,SÜRE,"Uzun",BİLDİRİM,"Bildirimli",İL,$B$10,İLÇE,$B$11)/VLOOKUP($B$11,ABONE,7,FALSE))*60</f>
        <v>4.6953779094757415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4.7227319987091221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2.1656025653067217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5" t="s">
        <v>60</v>
      </c>
      <c r="B33" s="66"/>
      <c r="C33" s="23">
        <f>SUM(C28:C32)</f>
        <v>74.949631999999994</v>
      </c>
      <c r="D33" s="23">
        <f t="shared" ref="D33:I33" si="7">SUM(D28:D32)</f>
        <v>0.87206545862905394</v>
      </c>
      <c r="E33" s="23">
        <f t="shared" si="7"/>
        <v>0.9717571415754529</v>
      </c>
      <c r="F33" s="23">
        <f t="shared" si="7"/>
        <v>0</v>
      </c>
      <c r="G33" s="23">
        <f t="shared" si="7"/>
        <v>18.590036411592315</v>
      </c>
      <c r="H33" s="23">
        <f t="shared" si="7"/>
        <v>18.720058580034426</v>
      </c>
      <c r="I33" s="23">
        <f t="shared" si="7"/>
        <v>9.0427976548282949</v>
      </c>
    </row>
    <row r="34" spans="1:9" ht="15.75" thickBot="1" x14ac:dyDescent="0.3">
      <c r="A34" s="67" t="s">
        <v>62</v>
      </c>
      <c r="B34" s="68"/>
      <c r="C34" s="74" t="s">
        <v>27</v>
      </c>
      <c r="D34" s="75"/>
      <c r="E34" s="76"/>
      <c r="F34" s="72" t="s">
        <v>28</v>
      </c>
      <c r="G34" s="72"/>
      <c r="H34" s="72"/>
      <c r="I34" s="73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3"/>
    </row>
    <row r="36" spans="1:9" ht="15.75" thickBot="1" x14ac:dyDescent="0.3">
      <c r="A36" s="19" t="s">
        <v>76</v>
      </c>
      <c r="B36" s="37" t="s">
        <v>22</v>
      </c>
      <c r="C36" s="23">
        <f t="shared" ref="C36:C46" si="8">(SUMIFS(OGİİ1,KAYNAK,A36,SEBEP,B36,SÜRE,"Uzun",BİLDİRİM,"Bildirimsiz",İL,$B$10,İLÇE,$B$11)/VLOOKUP($B$11,ABONE,3,FALSE))</f>
        <v>0</v>
      </c>
      <c r="D36" s="23">
        <f t="shared" ref="D36:D46" si="9">(SUMIFS(AGİİ1,KAYNAK,A36,SEBEP,B36,SÜRE,"Uzun",BİLDİRİM,"Bildirimsiz",İL,$B$10,İLÇE,$B$11)/VLOOKUP($B$11,ABONE,4,FALSE))</f>
        <v>0</v>
      </c>
      <c r="E36" s="23">
        <f t="shared" ref="E36:E46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6" si="11">(SUMIFS(AGİD1,KAYNAK,A36,SEBEP,B36,SÜRE,"Uzun",BİLDİRİM,"Bildirimsiz",İL,$B$10,İLÇE,$B$11)/VLOOKUP($B$11,ABONE,7,FALSE))</f>
        <v>8.6833821773580808E-4</v>
      </c>
      <c r="H36" s="23">
        <f t="shared" ref="H36:H46" si="12">((SUMIFS(OGİD1,KAYNAK,A36,SEBEP,B36,SÜRE,"Uzun",BİLDİRİM,"Bildirimsiz",İL,$B$10,İLÇE,$B$11)+SUMIFS(AGİD1,KAYNAK,A36,SEBEP,B36,SÜRE,"Uzun",BİLDİRİM,"Bildirimsiz",İL,$B$10,İLÇE,$B$11))/VLOOKUP($B$11,ABONE,8,FALSE))</f>
        <v>9.6815834767641998E-4</v>
      </c>
      <c r="I36" s="23">
        <f t="shared" ref="I36:I46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4.4027003228646906E-4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8"/>
        <v>3.9333333333333331</v>
      </c>
      <c r="D38" s="23">
        <f t="shared" si="9"/>
        <v>0.53418381097834877</v>
      </c>
      <c r="E38" s="23">
        <f t="shared" si="10"/>
        <v>0.53875829894132421</v>
      </c>
      <c r="F38" s="23">
        <v>0</v>
      </c>
      <c r="G38" s="23">
        <f t="shared" si="11"/>
        <v>2.800282209920764</v>
      </c>
      <c r="H38" s="23">
        <f t="shared" si="12"/>
        <v>2.8569277108433737</v>
      </c>
      <c r="I38" s="23">
        <f t="shared" si="13"/>
        <v>1.5929458957049212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8"/>
        <v>0</v>
      </c>
      <c r="D42" s="23">
        <f t="shared" si="9"/>
        <v>4.4919593926870903E-4</v>
      </c>
      <c r="E42" s="23">
        <f t="shared" si="10"/>
        <v>4.4859142293199355E-4</v>
      </c>
      <c r="F42" s="23">
        <v>0</v>
      </c>
      <c r="G42" s="23">
        <f t="shared" si="11"/>
        <v>3.4407901877781394E-2</v>
      </c>
      <c r="H42" s="23">
        <f t="shared" si="12"/>
        <v>3.4315834767641995E-2</v>
      </c>
      <c r="I42" s="23">
        <f t="shared" si="13"/>
        <v>1.5849721162312886E-2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v>0</v>
      </c>
      <c r="G43" s="23">
        <f t="shared" si="11"/>
        <v>1.0854227721697601E-4</v>
      </c>
      <c r="H43" s="23">
        <f t="shared" si="12"/>
        <v>1.0757314974182444E-4</v>
      </c>
      <c r="I43" s="23">
        <f t="shared" si="13"/>
        <v>4.8918892476274336E-5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5" t="s">
        <v>60</v>
      </c>
      <c r="B46" s="66"/>
      <c r="C46" s="23">
        <f t="shared" si="8"/>
        <v>0</v>
      </c>
      <c r="D46" s="23">
        <f t="shared" si="9"/>
        <v>0</v>
      </c>
      <c r="E46" s="23">
        <f t="shared" si="10"/>
        <v>0</v>
      </c>
      <c r="F46" s="23">
        <v>10</v>
      </c>
      <c r="G46" s="23">
        <f t="shared" si="11"/>
        <v>0</v>
      </c>
      <c r="H46" s="23">
        <f t="shared" si="12"/>
        <v>0</v>
      </c>
      <c r="I46" s="23">
        <f t="shared" si="13"/>
        <v>0</v>
      </c>
    </row>
    <row r="47" spans="1:9" ht="15.75" thickBot="1" x14ac:dyDescent="0.3">
      <c r="A47" s="67" t="s">
        <v>63</v>
      </c>
      <c r="B47" s="68"/>
      <c r="C47" s="72" t="s">
        <v>27</v>
      </c>
      <c r="D47" s="72"/>
      <c r="E47" s="72"/>
      <c r="F47" s="72" t="s">
        <v>28</v>
      </c>
      <c r="G47" s="72"/>
      <c r="H47" s="72"/>
      <c r="I47" s="73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3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0.93333333333333335</v>
      </c>
      <c r="D50" s="23">
        <f>(SUMIFS(AGİİ1,KAYNAK,A50,SEBEP,B50,SÜRE,"Uzun",BİLDİRİM,"Bildirimli",İL,$B$10,İLÇE,$B$11)/VLOOKUP($B$11,ABONE,4,FALSE))</f>
        <v>1.3565717365915012E-2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1.4803516956755787E-2</v>
      </c>
      <c r="F50" s="23">
        <v>0</v>
      </c>
      <c r="G50" s="23">
        <f>(SUMIFS(AGİD1,KAYNAK,A50,SEBEP,B50,SÜRE,"Uzun",BİLDİRİM,"Bildirimli",İL,$B$10,İLÇE,$B$11)/VLOOKUP($B$11,ABONE,7,FALSE))</f>
        <v>0.10669705850428741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0.10757314974182444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5.6990509734859605E-2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9.0737579732279219E-3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9.0615467432262689E-3</v>
      </c>
      <c r="F52" s="23">
        <v>0</v>
      </c>
      <c r="G52" s="23">
        <f>(SUMIFS(AGİD1,KAYNAK,A52,SEBEP,B52,SÜRE,"Uzun",BİLDİRİM,"Bildirimli",İL,$B$10,İLÇE,$B$11)/VLOOKUP($B$11,ABONE,7,FALSE))</f>
        <v>2.9523499403017475E-2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2.9690189328743545E-2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1.8442422463555427E-2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5" t="s">
        <v>60</v>
      </c>
      <c r="B54" s="66"/>
      <c r="C54" s="23">
        <f>SUM(C49:C53)</f>
        <v>0.93333333333333335</v>
      </c>
      <c r="D54" s="23">
        <f t="shared" ref="D54:I54" si="14">SUM(D49:D53)</f>
        <v>2.2639475339142935E-2</v>
      </c>
      <c r="E54" s="23">
        <f t="shared" si="14"/>
        <v>2.3865063699982057E-2</v>
      </c>
      <c r="F54" s="23">
        <f t="shared" si="14"/>
        <v>0</v>
      </c>
      <c r="G54" s="23">
        <f t="shared" si="14"/>
        <v>0.13622055790730489</v>
      </c>
      <c r="H54" s="23">
        <f t="shared" si="14"/>
        <v>0.13726333907056798</v>
      </c>
      <c r="I54" s="23">
        <f t="shared" si="14"/>
        <v>7.5432932198415029E-2</v>
      </c>
    </row>
    <row r="55" spans="1:9" ht="15.75" thickBot="1" x14ac:dyDescent="0.3">
      <c r="A55" s="67" t="s">
        <v>64</v>
      </c>
      <c r="B55" s="68"/>
      <c r="C55" s="72" t="s">
        <v>27</v>
      </c>
      <c r="D55" s="72"/>
      <c r="E55" s="72"/>
      <c r="F55" s="72" t="s">
        <v>28</v>
      </c>
      <c r="G55" s="72"/>
      <c r="H55" s="72"/>
      <c r="I55" s="73" t="s">
        <v>55</v>
      </c>
    </row>
    <row r="56" spans="1:9" x14ac:dyDescent="0.25">
      <c r="A56" s="77" t="s">
        <v>56</v>
      </c>
      <c r="B56" s="78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3"/>
    </row>
    <row r="57" spans="1:9" x14ac:dyDescent="0.25">
      <c r="A57" s="77" t="s">
        <v>76</v>
      </c>
      <c r="B57" s="78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7" t="s">
        <v>72</v>
      </c>
      <c r="B58" s="78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0.44306957559969606</v>
      </c>
      <c r="H58" s="23">
        <f>((SUMIFS(OGİD1,KAYNAK,A58,SÜRE,"Kısa",İL,$B$10,İLÇE,$B$11)+SUMIFS(AGİD1,KAYNAK,A58,SÜRE,"Kısa",İL,$B$10,İLÇE,$B$11))/VLOOKUP($B$11,ABONE,8,FALSE))</f>
        <v>0.44309380378657487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0.20149691810977399</v>
      </c>
    </row>
    <row r="59" spans="1:9" ht="15.75" thickBot="1" x14ac:dyDescent="0.3">
      <c r="A59" s="65" t="s">
        <v>60</v>
      </c>
      <c r="B59" s="66"/>
      <c r="C59" s="23">
        <f>SUM(C57:C58)</f>
        <v>0</v>
      </c>
      <c r="D59" s="23">
        <f t="shared" ref="D59:I59" si="15">SUM(D57:D58)</f>
        <v>0</v>
      </c>
      <c r="E59" s="23">
        <f t="shared" si="15"/>
        <v>0</v>
      </c>
      <c r="F59" s="23">
        <f t="shared" si="15"/>
        <v>0</v>
      </c>
      <c r="G59" s="23">
        <f t="shared" si="15"/>
        <v>0.44306957559969606</v>
      </c>
      <c r="H59" s="23">
        <f t="shared" si="15"/>
        <v>0.44309380378657487</v>
      </c>
      <c r="I59" s="23">
        <f t="shared" si="15"/>
        <v>0.20149691810977399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1" t="s">
        <v>27</v>
      </c>
      <c r="D61" s="81"/>
      <c r="E61" s="81"/>
      <c r="F61" s="81" t="s">
        <v>28</v>
      </c>
      <c r="G61" s="81"/>
      <c r="H61" s="81"/>
      <c r="I61" s="82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3"/>
    </row>
    <row r="63" spans="1:9" x14ac:dyDescent="0.25">
      <c r="A63" s="28"/>
      <c r="B63" s="33" t="s">
        <v>65</v>
      </c>
      <c r="C63" s="34">
        <f>VLOOKUP($B$11,ABONE,3,FALSE)</f>
        <v>15</v>
      </c>
      <c r="D63" s="34">
        <f>VLOOKUP($B$11,ABONE,4,FALSE)</f>
        <v>11131</v>
      </c>
      <c r="E63" s="34">
        <f>VLOOKUP($B$11,ABONE,5,FALSE)</f>
        <v>11146</v>
      </c>
      <c r="F63" s="34">
        <f>VLOOKUP($B$11,ABONE,6,FALSE)</f>
        <v>83</v>
      </c>
      <c r="G63" s="34">
        <f>VLOOKUP($B$11,ABONE,7,FALSE)</f>
        <v>9213</v>
      </c>
      <c r="H63" s="34">
        <f>VLOOKUP($B$11,ABONE,8,FALSE)</f>
        <v>9296</v>
      </c>
      <c r="I63" s="34">
        <f>VLOOKUP($B$11,ABONE,9,FALSE)</f>
        <v>20442</v>
      </c>
    </row>
    <row r="64" spans="1:9" x14ac:dyDescent="0.25">
      <c r="A64" s="28"/>
      <c r="B64" s="79" t="s">
        <v>66</v>
      </c>
      <c r="C64" s="79"/>
      <c r="D64" s="79"/>
      <c r="E64" s="79"/>
      <c r="F64" s="79"/>
      <c r="G64" s="79"/>
      <c r="H64" s="79"/>
      <c r="I64" s="79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0" t="s">
        <v>70</v>
      </c>
      <c r="C69" s="80"/>
      <c r="D69" s="80"/>
      <c r="E69" s="80"/>
      <c r="F69" s="80"/>
      <c r="G69" s="80"/>
      <c r="H69" s="80"/>
      <c r="I69" s="80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5" t="s">
        <v>37</v>
      </c>
      <c r="B1" s="56"/>
      <c r="C1" s="56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7" t="s">
        <v>39</v>
      </c>
      <c r="C2" s="57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58" t="s">
        <v>41</v>
      </c>
      <c r="C3" s="58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7">
        <v>4</v>
      </c>
      <c r="C4" s="57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59"/>
      <c r="C5" s="60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59"/>
      <c r="C6" s="60"/>
      <c r="D6" s="8"/>
      <c r="E6" s="10" t="s">
        <v>45</v>
      </c>
      <c r="F6" s="61" t="s">
        <v>46</v>
      </c>
      <c r="G6" s="61"/>
      <c r="H6" s="61"/>
      <c r="I6" s="61"/>
    </row>
    <row r="7" spans="1:9" x14ac:dyDescent="0.25">
      <c r="A7" s="11" t="s">
        <v>47</v>
      </c>
      <c r="B7" s="62"/>
      <c r="C7" s="63"/>
      <c r="D7" s="8"/>
      <c r="E7" s="10" t="s">
        <v>48</v>
      </c>
      <c r="F7" s="61" t="s">
        <v>49</v>
      </c>
      <c r="G7" s="61"/>
      <c r="H7" s="61"/>
      <c r="I7" s="61"/>
    </row>
    <row r="8" spans="1:9" x14ac:dyDescent="0.25">
      <c r="A8" s="7" t="s">
        <v>50</v>
      </c>
      <c r="B8" s="54"/>
      <c r="C8" s="54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4"/>
      <c r="C9" s="64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4" t="s">
        <v>79</v>
      </c>
      <c r="C10" s="54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4" t="s">
        <v>112</v>
      </c>
      <c r="C11" s="54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7" t="s">
        <v>54</v>
      </c>
      <c r="B13" s="68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133.1530418181818</v>
      </c>
      <c r="D17" s="23">
        <f t="shared" si="1"/>
        <v>24.478179909667972</v>
      </c>
      <c r="E17" s="23">
        <f t="shared" si="2"/>
        <v>24.623909945142024</v>
      </c>
      <c r="F17" s="23">
        <v>0</v>
      </c>
      <c r="G17" s="23">
        <f t="shared" si="3"/>
        <v>76.597294606910808</v>
      </c>
      <c r="H17" s="23">
        <f t="shared" si="4"/>
        <v>78.27301175396083</v>
      </c>
      <c r="I17" s="23">
        <f t="shared" si="5"/>
        <v>55.028751354777356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8.7833345454545455</v>
      </c>
      <c r="D21" s="23">
        <f t="shared" si="1"/>
        <v>5.1044311523437509</v>
      </c>
      <c r="E21" s="23">
        <f t="shared" si="2"/>
        <v>5.1093644617822749</v>
      </c>
      <c r="F21" s="23">
        <v>0</v>
      </c>
      <c r="G21" s="23">
        <f t="shared" si="3"/>
        <v>18.978093714339519</v>
      </c>
      <c r="H21" s="23">
        <f t="shared" si="4"/>
        <v>18.855511034482763</v>
      </c>
      <c r="I21" s="23">
        <f t="shared" si="5"/>
        <v>12.899791373791794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5" t="s">
        <v>60</v>
      </c>
      <c r="B25" s="66"/>
      <c r="C25" s="23">
        <f t="shared" ref="C25:I25" si="6">SUM(C15:C24)</f>
        <v>141.93637636363636</v>
      </c>
      <c r="D25" s="23">
        <f t="shared" si="6"/>
        <v>29.582611062011722</v>
      </c>
      <c r="E25" s="23">
        <f t="shared" si="6"/>
        <v>29.733274406924298</v>
      </c>
      <c r="F25" s="23">
        <f t="shared" si="6"/>
        <v>0</v>
      </c>
      <c r="G25" s="23">
        <f t="shared" si="6"/>
        <v>95.57538832125033</v>
      </c>
      <c r="H25" s="23">
        <f t="shared" si="6"/>
        <v>97.12852278844359</v>
      </c>
      <c r="I25" s="23">
        <f t="shared" si="6"/>
        <v>67.928542728569155</v>
      </c>
    </row>
    <row r="26" spans="1:9" ht="15.75" thickBot="1" x14ac:dyDescent="0.3">
      <c r="A26" s="67" t="s">
        <v>61</v>
      </c>
      <c r="B26" s="68"/>
      <c r="C26" s="72" t="s">
        <v>27</v>
      </c>
      <c r="D26" s="72"/>
      <c r="E26" s="72"/>
      <c r="F26" s="72" t="s">
        <v>28</v>
      </c>
      <c r="G26" s="72"/>
      <c r="H26" s="72"/>
      <c r="I26" s="73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3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f>(SUMIFS(AGİD2,KAYNAK,A29,SEBEP,B29,SÜRE,"Uzun",BİLDİRİM,"Bildirimli",İL,$B$10,İLÇE,$B$11)/VLOOKUP($B$11,ABONE,7,FALSE))*60</f>
        <v>66.563417687600037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69.273139481826661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39.259535553794962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3.2446925976838341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3.2495166766076427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1.8416159055617178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5" t="s">
        <v>60</v>
      </c>
      <c r="B33" s="66"/>
      <c r="C33" s="23">
        <f>SUM(C28:C32)</f>
        <v>0</v>
      </c>
      <c r="D33" s="23">
        <f t="shared" ref="D33:I33" si="7">SUM(D28:D32)</f>
        <v>0</v>
      </c>
      <c r="E33" s="23">
        <f t="shared" si="7"/>
        <v>0</v>
      </c>
      <c r="F33" s="23">
        <f t="shared" si="7"/>
        <v>0</v>
      </c>
      <c r="G33" s="23">
        <f t="shared" si="7"/>
        <v>69.808110285283874</v>
      </c>
      <c r="H33" s="23">
        <f t="shared" si="7"/>
        <v>72.522656158434302</v>
      </c>
      <c r="I33" s="23">
        <f t="shared" si="7"/>
        <v>41.101151459356679</v>
      </c>
    </row>
    <row r="34" spans="1:9" ht="15.75" thickBot="1" x14ac:dyDescent="0.3">
      <c r="A34" s="67" t="s">
        <v>62</v>
      </c>
      <c r="B34" s="68"/>
      <c r="C34" s="74" t="s">
        <v>27</v>
      </c>
      <c r="D34" s="75"/>
      <c r="E34" s="76"/>
      <c r="F34" s="72" t="s">
        <v>28</v>
      </c>
      <c r="G34" s="72"/>
      <c r="H34" s="72"/>
      <c r="I34" s="73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3"/>
    </row>
    <row r="36" spans="1:9" ht="15.75" thickBot="1" x14ac:dyDescent="0.3">
      <c r="A36" s="19" t="s">
        <v>76</v>
      </c>
      <c r="B36" s="37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8"/>
        <v>4.9090909090909092</v>
      </c>
      <c r="D38" s="23">
        <f t="shared" si="9"/>
        <v>0.8170166015625</v>
      </c>
      <c r="E38" s="23">
        <f t="shared" si="10"/>
        <v>0.82250396196513476</v>
      </c>
      <c r="F38" s="23">
        <v>0</v>
      </c>
      <c r="G38" s="23">
        <f t="shared" si="11"/>
        <v>1.9223236983334901</v>
      </c>
      <c r="H38" s="23">
        <f t="shared" si="12"/>
        <v>1.9721342031686859</v>
      </c>
      <c r="I38" s="23">
        <f t="shared" si="13"/>
        <v>1.4740400359161252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8"/>
        <v>9.0909090909090912E-2</v>
      </c>
      <c r="D42" s="23">
        <f t="shared" si="9"/>
        <v>6.0546875E-2</v>
      </c>
      <c r="E42" s="23">
        <f t="shared" si="10"/>
        <v>6.0587589906131903E-2</v>
      </c>
      <c r="F42" s="23">
        <v>0</v>
      </c>
      <c r="G42" s="23">
        <f t="shared" si="11"/>
        <v>0.15252801054514642</v>
      </c>
      <c r="H42" s="23">
        <f t="shared" si="12"/>
        <v>0.15181733457595525</v>
      </c>
      <c r="I42" s="23">
        <f t="shared" si="13"/>
        <v>0.11229070934347436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5" t="s">
        <v>60</v>
      </c>
      <c r="B46" s="66"/>
      <c r="C46" s="23">
        <f>SUM(C36:C45)</f>
        <v>5</v>
      </c>
      <c r="D46" s="23">
        <f t="shared" ref="D46:I46" si="14">SUM(D36:D45)</f>
        <v>0.8775634765625</v>
      </c>
      <c r="E46" s="23">
        <f t="shared" si="14"/>
        <v>0.88309155187126664</v>
      </c>
      <c r="F46" s="23">
        <f t="shared" si="14"/>
        <v>0</v>
      </c>
      <c r="G46" s="23">
        <f t="shared" si="14"/>
        <v>2.0748517088786365</v>
      </c>
      <c r="H46" s="23">
        <f t="shared" si="14"/>
        <v>2.1239515377446412</v>
      </c>
      <c r="I46" s="23">
        <f t="shared" si="14"/>
        <v>1.5863307452595996</v>
      </c>
    </row>
    <row r="47" spans="1:9" ht="15.75" thickBot="1" x14ac:dyDescent="0.3">
      <c r="A47" s="67" t="s">
        <v>63</v>
      </c>
      <c r="B47" s="68"/>
      <c r="C47" s="72" t="s">
        <v>27</v>
      </c>
      <c r="D47" s="72"/>
      <c r="E47" s="72"/>
      <c r="F47" s="72" t="s">
        <v>28</v>
      </c>
      <c r="G47" s="72"/>
      <c r="H47" s="72"/>
      <c r="I47" s="73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3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f>(SUMIFS(AGİD1,KAYNAK,A50,SEBEP,B50,SÜRE,"Uzun",BİLDİRİM,"Bildirimli",İL,$B$10,İLÇE,$B$11)/VLOOKUP($B$11,ABONE,7,FALSE))</f>
        <v>0.15827134921382166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0.16439888164026095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9.3170654412929807E-2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8.0030128989737308E-3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8.0149114631873249E-3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4.5423334917868274E-3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5" t="s">
        <v>60</v>
      </c>
      <c r="B54" s="66"/>
      <c r="C54" s="23">
        <f>SUM(C49:C53)</f>
        <v>0</v>
      </c>
      <c r="D54" s="23">
        <f t="shared" ref="D54:I54" si="15">SUM(D49:D53)</f>
        <v>0</v>
      </c>
      <c r="E54" s="23">
        <f t="shared" si="15"/>
        <v>0</v>
      </c>
      <c r="F54" s="23">
        <f t="shared" si="15"/>
        <v>0</v>
      </c>
      <c r="G54" s="23">
        <f t="shared" si="15"/>
        <v>0.16627436211279539</v>
      </c>
      <c r="H54" s="23">
        <f t="shared" si="15"/>
        <v>0.17241379310344829</v>
      </c>
      <c r="I54" s="23">
        <f t="shared" si="15"/>
        <v>9.7712987904716636E-2</v>
      </c>
    </row>
    <row r="55" spans="1:9" ht="15.75" thickBot="1" x14ac:dyDescent="0.3">
      <c r="A55" s="67" t="s">
        <v>64</v>
      </c>
      <c r="B55" s="68"/>
      <c r="C55" s="72" t="s">
        <v>27</v>
      </c>
      <c r="D55" s="72"/>
      <c r="E55" s="72"/>
      <c r="F55" s="72" t="s">
        <v>28</v>
      </c>
      <c r="G55" s="72"/>
      <c r="H55" s="72"/>
      <c r="I55" s="73" t="s">
        <v>55</v>
      </c>
    </row>
    <row r="56" spans="1:9" x14ac:dyDescent="0.25">
      <c r="A56" s="77" t="s">
        <v>56</v>
      </c>
      <c r="B56" s="78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3"/>
    </row>
    <row r="57" spans="1:9" x14ac:dyDescent="0.25">
      <c r="A57" s="77" t="s">
        <v>76</v>
      </c>
      <c r="B57" s="78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7" t="s">
        <v>72</v>
      </c>
      <c r="B58" s="78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3.41796875E-3</v>
      </c>
      <c r="E58" s="23">
        <f>((SUMIFS(OGİİ1,KAYNAK,A58,SÜRE,"Kısa",İL,$B$10,İLÇE,$B$11)+SUMIFS(AGİİ1,KAYNAK,A58,SÜRE,"Kısa",İL,$B$10,İLÇE,$B$11))/VLOOKUP($B$11,ABONE,5,FALSE))</f>
        <v>3.4133853468243324E-3</v>
      </c>
      <c r="F58" s="23">
        <v>0</v>
      </c>
      <c r="G58" s="23">
        <f>(SUMIFS(AGİD1,KAYNAK,A58,SÜRE,"Kısa",İL,$B$10,İLÇE,$B$11)/VLOOKUP($B$11,ABONE,7,FALSE))</f>
        <v>9.838998211091235E-2</v>
      </c>
      <c r="H58" s="23">
        <f>((SUMIFS(OGİD1,KAYNAK,A58,SÜRE,"Kısa",İL,$B$10,İLÇE,$B$11)+SUMIFS(AGİD1,KAYNAK,A58,SÜRE,"Kısa",İL,$B$10,İLÇE,$B$11))/VLOOKUP($B$11,ABONE,8,FALSE))</f>
        <v>9.8788443616029828E-2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5.746580045423335E-2</v>
      </c>
    </row>
    <row r="59" spans="1:9" ht="15.75" thickBot="1" x14ac:dyDescent="0.3">
      <c r="A59" s="65" t="s">
        <v>60</v>
      </c>
      <c r="B59" s="66"/>
      <c r="C59" s="23">
        <f>SUM(C57:C58)</f>
        <v>0</v>
      </c>
      <c r="D59" s="23">
        <f t="shared" ref="D59:I59" si="16">SUM(D57:D58)</f>
        <v>3.41796875E-3</v>
      </c>
      <c r="E59" s="23">
        <f t="shared" si="16"/>
        <v>3.4133853468243324E-3</v>
      </c>
      <c r="F59" s="23">
        <f t="shared" si="16"/>
        <v>0</v>
      </c>
      <c r="G59" s="23">
        <f t="shared" si="16"/>
        <v>9.838998211091235E-2</v>
      </c>
      <c r="H59" s="23">
        <f t="shared" si="16"/>
        <v>9.8788443616029828E-2</v>
      </c>
      <c r="I59" s="23">
        <f t="shared" si="16"/>
        <v>5.746580045423335E-2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1" t="s">
        <v>27</v>
      </c>
      <c r="D61" s="81"/>
      <c r="E61" s="81"/>
      <c r="F61" s="81" t="s">
        <v>28</v>
      </c>
      <c r="G61" s="81"/>
      <c r="H61" s="81"/>
      <c r="I61" s="82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3"/>
    </row>
    <row r="63" spans="1:9" x14ac:dyDescent="0.25">
      <c r="A63" s="28"/>
      <c r="B63" s="33" t="s">
        <v>65</v>
      </c>
      <c r="C63" s="34">
        <f>VLOOKUP($B$11,ABONE,3,FALSE)</f>
        <v>11</v>
      </c>
      <c r="D63" s="34">
        <f>VLOOKUP($B$11,ABONE,4,FALSE)</f>
        <v>8192</v>
      </c>
      <c r="E63" s="34">
        <f>VLOOKUP($B$11,ABONE,5,FALSE)</f>
        <v>8203</v>
      </c>
      <c r="F63" s="34">
        <f>VLOOKUP($B$11,ABONE,6,FALSE)</f>
        <v>109</v>
      </c>
      <c r="G63" s="34">
        <f>VLOOKUP($B$11,ABONE,7,FALSE)</f>
        <v>10621</v>
      </c>
      <c r="H63" s="34">
        <f>VLOOKUP($B$11,ABONE,8,FALSE)</f>
        <v>10730</v>
      </c>
      <c r="I63" s="34">
        <f>VLOOKUP($B$11,ABONE,9,FALSE)</f>
        <v>18933</v>
      </c>
    </row>
    <row r="64" spans="1:9" x14ac:dyDescent="0.25">
      <c r="A64" s="28"/>
      <c r="B64" s="79" t="s">
        <v>66</v>
      </c>
      <c r="C64" s="79"/>
      <c r="D64" s="79"/>
      <c r="E64" s="79"/>
      <c r="F64" s="79"/>
      <c r="G64" s="79"/>
      <c r="H64" s="79"/>
      <c r="I64" s="79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0" t="s">
        <v>70</v>
      </c>
      <c r="C69" s="80"/>
      <c r="D69" s="80"/>
      <c r="E69" s="80"/>
      <c r="F69" s="80"/>
      <c r="G69" s="80"/>
      <c r="H69" s="80"/>
      <c r="I69" s="80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5" t="s">
        <v>37</v>
      </c>
      <c r="B1" s="56"/>
      <c r="C1" s="56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7" t="s">
        <v>39</v>
      </c>
      <c r="C2" s="57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58" t="s">
        <v>41</v>
      </c>
      <c r="C3" s="58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7">
        <v>4</v>
      </c>
      <c r="C4" s="57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59"/>
      <c r="C5" s="60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59"/>
      <c r="C6" s="60"/>
      <c r="D6" s="8"/>
      <c r="E6" s="10" t="s">
        <v>45</v>
      </c>
      <c r="F6" s="61" t="s">
        <v>46</v>
      </c>
      <c r="G6" s="61"/>
      <c r="H6" s="61"/>
      <c r="I6" s="61"/>
    </row>
    <row r="7" spans="1:9" x14ac:dyDescent="0.25">
      <c r="A7" s="11" t="s">
        <v>47</v>
      </c>
      <c r="B7" s="62"/>
      <c r="C7" s="63"/>
      <c r="D7" s="8"/>
      <c r="E7" s="10" t="s">
        <v>48</v>
      </c>
      <c r="F7" s="61" t="s">
        <v>49</v>
      </c>
      <c r="G7" s="61"/>
      <c r="H7" s="61"/>
      <c r="I7" s="61"/>
    </row>
    <row r="8" spans="1:9" x14ac:dyDescent="0.25">
      <c r="A8" s="7" t="s">
        <v>50</v>
      </c>
      <c r="B8" s="54"/>
      <c r="C8" s="54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4"/>
      <c r="C9" s="64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4" t="s">
        <v>79</v>
      </c>
      <c r="C10" s="54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4" t="s">
        <v>113</v>
      </c>
      <c r="C11" s="54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7" t="s">
        <v>54</v>
      </c>
      <c r="B13" s="68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91.491936774193547</v>
      </c>
      <c r="D17" s="23">
        <f t="shared" si="1"/>
        <v>86.957914116937914</v>
      </c>
      <c r="E17" s="23">
        <f t="shared" si="2"/>
        <v>86.967308228846406</v>
      </c>
      <c r="F17" s="23">
        <f t="shared" si="3"/>
        <v>110.92415402255642</v>
      </c>
      <c r="G17" s="23">
        <f t="shared" si="4"/>
        <v>4.2602660468296003</v>
      </c>
      <c r="H17" s="23">
        <f t="shared" si="5"/>
        <v>20.672468043383954</v>
      </c>
      <c r="I17" s="23">
        <f t="shared" si="6"/>
        <v>66.012478047264239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6.1001741209564013</v>
      </c>
      <c r="E21" s="23">
        <f t="shared" si="2"/>
        <v>6.0875350755246638</v>
      </c>
      <c r="F21" s="23">
        <f t="shared" si="3"/>
        <v>0.66347120300751872</v>
      </c>
      <c r="G21" s="23">
        <f t="shared" si="4"/>
        <v>0.29142879849598358</v>
      </c>
      <c r="H21" s="23">
        <f t="shared" si="5"/>
        <v>0.34867436876355745</v>
      </c>
      <c r="I21" s="23">
        <f t="shared" si="6"/>
        <v>4.2735650710792168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5" t="s">
        <v>60</v>
      </c>
      <c r="B25" s="66"/>
      <c r="C25" s="23">
        <f t="shared" ref="C25:I25" si="7">SUM(C15:C24)</f>
        <v>91.491936774193547</v>
      </c>
      <c r="D25" s="23">
        <f t="shared" si="7"/>
        <v>93.05808823789431</v>
      </c>
      <c r="E25" s="23">
        <f t="shared" si="7"/>
        <v>93.054843304371076</v>
      </c>
      <c r="F25" s="23">
        <f t="shared" si="7"/>
        <v>111.58762522556394</v>
      </c>
      <c r="G25" s="23">
        <f t="shared" si="7"/>
        <v>4.5516948453255841</v>
      </c>
      <c r="H25" s="23">
        <f t="shared" si="7"/>
        <v>21.021142412147512</v>
      </c>
      <c r="I25" s="23">
        <f t="shared" si="7"/>
        <v>70.286043118343457</v>
      </c>
    </row>
    <row r="26" spans="1:9" ht="15.75" thickBot="1" x14ac:dyDescent="0.3">
      <c r="A26" s="67" t="s">
        <v>61</v>
      </c>
      <c r="B26" s="68"/>
      <c r="C26" s="72" t="s">
        <v>27</v>
      </c>
      <c r="D26" s="72"/>
      <c r="E26" s="72"/>
      <c r="F26" s="72" t="s">
        <v>28</v>
      </c>
      <c r="G26" s="72"/>
      <c r="H26" s="72"/>
      <c r="I26" s="73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3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1485.2637832258063</v>
      </c>
      <c r="D29" s="23">
        <f>(SUMIFS(AGİİ2,KAYNAK,A29,SEBEP,B29,SÜRE,"Uzun",BİLDİRİM,"Bildirimli",İL,$B$10,İLÇE,$B$11)/VLOOKUP($B$11,ABONE,4,FALSE))*60</f>
        <v>640.289613148483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642.04032824488706</v>
      </c>
      <c r="F29" s="23">
        <f>(SUMIFS(OGİD2,KAYNAK,A29,SEBEP,B29,SÜRE,"Uzun",BİLDİRİM,"Bildirimli",İL,$B$10,İLÇE,$B$11)/VLOOKUP($B$11,ABONE,6,FALSE))*60</f>
        <v>394.51777229323307</v>
      </c>
      <c r="G29" s="23">
        <f>(SUMIFS(AGİD2,KAYNAK,A29,SEBEP,B29,SÜRE,"Uzun",BİLDİRİM,"Bildirimli",İL,$B$10,İLÇE,$B$11)/VLOOKUP($B$11,ABONE,7,FALSE))*60</f>
        <v>14.475992558537001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72.952413908893718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462.15995490149481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4.0151198834639343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4.0068008942654725</v>
      </c>
      <c r="F31" s="23">
        <f>(SUMIFS(OGİD2,KAYNAK,A31,SEBEP,B31,SÜRE,"Uzun",BİLDİRİM,"Bildirimli",İL,$B$10,İLÇE,$B$11)/VLOOKUP($B$11,ABONE,6,FALSE))*60</f>
        <v>1.1416286278195489</v>
      </c>
      <c r="G31" s="23">
        <f>(SUMIFS(AGİD2,KAYNAK,A31,SEBEP,B31,SÜRE,"Uzun",BİLDİRİM,"Bildirimli",İL,$B$10,İLÇE,$B$11)/VLOOKUP($B$11,ABONE,7,FALSE))*60</f>
        <v>0.15674211929584686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0.30828503253796091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2.8377540787128028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5" t="s">
        <v>60</v>
      </c>
      <c r="B33" s="66"/>
      <c r="C33" s="23">
        <f>SUM(C28:C32)</f>
        <v>1485.2637832258063</v>
      </c>
      <c r="D33" s="23">
        <f t="shared" ref="D33:I33" si="8">SUM(D28:D32)</f>
        <v>644.30473303194697</v>
      </c>
      <c r="E33" s="23">
        <f t="shared" si="8"/>
        <v>646.0471291391525</v>
      </c>
      <c r="F33" s="23">
        <f t="shared" si="8"/>
        <v>395.65940092105262</v>
      </c>
      <c r="G33" s="23">
        <f t="shared" si="8"/>
        <v>14.632734677832849</v>
      </c>
      <c r="H33" s="23">
        <f t="shared" si="8"/>
        <v>73.260698941431684</v>
      </c>
      <c r="I33" s="23">
        <f t="shared" si="8"/>
        <v>464.99770898020762</v>
      </c>
    </row>
    <row r="34" spans="1:9" ht="15.75" thickBot="1" x14ac:dyDescent="0.3">
      <c r="A34" s="67" t="s">
        <v>62</v>
      </c>
      <c r="B34" s="68"/>
      <c r="C34" s="74" t="s">
        <v>27</v>
      </c>
      <c r="D34" s="75"/>
      <c r="E34" s="76"/>
      <c r="F34" s="72" t="s">
        <v>28</v>
      </c>
      <c r="G34" s="72"/>
      <c r="H34" s="72"/>
      <c r="I34" s="73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3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4.354838709677419</v>
      </c>
      <c r="D38" s="23">
        <f t="shared" si="10"/>
        <v>2.4889826535396158</v>
      </c>
      <c r="E38" s="23">
        <f t="shared" si="11"/>
        <v>2.4928485496591364</v>
      </c>
      <c r="F38" s="23">
        <f t="shared" si="12"/>
        <v>2.2105263157894739</v>
      </c>
      <c r="G38" s="23">
        <f t="shared" si="13"/>
        <v>8.7335498205434972E-2</v>
      </c>
      <c r="H38" s="23">
        <f t="shared" si="14"/>
        <v>0.41402747650036154</v>
      </c>
      <c r="I38" s="23">
        <f t="shared" si="15"/>
        <v>1.8357635873291585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6.114794722389659E-2</v>
      </c>
      <c r="E42" s="23">
        <f t="shared" si="11"/>
        <v>6.1021253843069105E-2</v>
      </c>
      <c r="F42" s="23">
        <f t="shared" si="12"/>
        <v>6.5789473684210523E-3</v>
      </c>
      <c r="G42" s="23">
        <f t="shared" si="13"/>
        <v>2.0509314647068877E-3</v>
      </c>
      <c r="H42" s="23">
        <f t="shared" si="14"/>
        <v>2.7476500361532899E-3</v>
      </c>
      <c r="I42" s="23">
        <f t="shared" si="15"/>
        <v>4.2601819262238882E-2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5" t="s">
        <v>60</v>
      </c>
      <c r="B46" s="66"/>
      <c r="C46" s="23">
        <f>SUM(C36:C45)</f>
        <v>4.354838709677419</v>
      </c>
      <c r="D46" s="23">
        <f t="shared" ref="D46:I46" si="16">SUM(D36:D45)</f>
        <v>2.5501306007635125</v>
      </c>
      <c r="E46" s="23">
        <f t="shared" si="16"/>
        <v>2.5538698035022054</v>
      </c>
      <c r="F46" s="23">
        <f t="shared" si="16"/>
        <v>2.2171052631578951</v>
      </c>
      <c r="G46" s="23">
        <f t="shared" si="16"/>
        <v>8.9386429670141862E-2</v>
      </c>
      <c r="H46" s="23">
        <f t="shared" si="16"/>
        <v>0.41677512653651483</v>
      </c>
      <c r="I46" s="23">
        <f t="shared" si="16"/>
        <v>1.8783654065913973</v>
      </c>
    </row>
    <row r="47" spans="1:9" ht="15.75" thickBot="1" x14ac:dyDescent="0.3">
      <c r="A47" s="67" t="s">
        <v>63</v>
      </c>
      <c r="B47" s="68"/>
      <c r="C47" s="72" t="s">
        <v>27</v>
      </c>
      <c r="D47" s="72"/>
      <c r="E47" s="72"/>
      <c r="F47" s="72" t="s">
        <v>28</v>
      </c>
      <c r="G47" s="72"/>
      <c r="H47" s="72"/>
      <c r="I47" s="73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3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8.8387096774193541</v>
      </c>
      <c r="D50" s="23">
        <f>(SUMIFS(AGİİ1,KAYNAK,A50,SEBEP,B50,SÜRE,"Uzun",BİLDİRİM,"Bildirimli",İL,$B$10,İLÇE,$B$11)/VLOOKUP($B$11,ABONE,4,FALSE))</f>
        <v>3.9225102136494541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3.9326961636144899</v>
      </c>
      <c r="F50" s="23">
        <f>(SUMIFS(OGİD1,KAYNAK,A50,SEBEP,B50,SÜRE,"Uzun",BİLDİRİM,"Bildirimli",İL,$B$10,İLÇE,$B$11)/VLOOKUP($B$11,ABONE,6,FALSE))</f>
        <v>2.8421052631578947</v>
      </c>
      <c r="G50" s="23">
        <f>(SUMIFS(AGİD1,KAYNAK,A50,SEBEP,B50,SÜRE,"Uzun",BİLDİRİM,"Bildirimli",İL,$B$10,İLÇE,$B$11)/VLOOKUP($B$11,ABONE,7,FALSE))</f>
        <v>0.10459750470005127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0.52581344902386118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2.8558303240846552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2.2771415176478467E-2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2.2724234727977542E-2</v>
      </c>
      <c r="F52" s="23">
        <f>(SUMIFS(OGİD1,KAYNAK,A52,SEBEP,B52,SÜRE,"Uzun",BİLDİRİM,"Bildirimli",İL,$B$10,İLÇE,$B$11)/VLOOKUP($B$11,ABONE,6,FALSE))</f>
        <v>4.6992481203007516E-3</v>
      </c>
      <c r="G52" s="23">
        <f>(SUMIFS(AGİD1,KAYNAK,A52,SEBEP,B52,SÜRE,"Uzun",BİLDİRİM,"Bildirimli",İL,$B$10,İLÇE,$B$11)/VLOOKUP($B$11,ABONE,7,FALSE))</f>
        <v>1.0254657323534439E-3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1.5907447577729573E-3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1.6044247383096403E-2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5" t="s">
        <v>60</v>
      </c>
      <c r="B54" s="66"/>
      <c r="C54" s="23">
        <f>SUM(C49:C53)</f>
        <v>8.8387096774193541</v>
      </c>
      <c r="D54" s="23">
        <f t="shared" ref="D54:I54" si="17">SUM(D49:D53)</f>
        <v>3.9452816288259327</v>
      </c>
      <c r="E54" s="23">
        <f t="shared" si="17"/>
        <v>3.9554203983424676</v>
      </c>
      <c r="F54" s="23">
        <f t="shared" si="17"/>
        <v>2.8468045112781954</v>
      </c>
      <c r="G54" s="23">
        <f t="shared" si="17"/>
        <v>0.10562297043240472</v>
      </c>
      <c r="H54" s="23">
        <f t="shared" si="17"/>
        <v>0.52740419378163417</v>
      </c>
      <c r="I54" s="23">
        <f t="shared" si="17"/>
        <v>2.8718745714677518</v>
      </c>
    </row>
    <row r="55" spans="1:9" ht="15.75" thickBot="1" x14ac:dyDescent="0.3">
      <c r="A55" s="67" t="s">
        <v>64</v>
      </c>
      <c r="B55" s="68"/>
      <c r="C55" s="72" t="s">
        <v>27</v>
      </c>
      <c r="D55" s="72"/>
      <c r="E55" s="72"/>
      <c r="F55" s="72" t="s">
        <v>28</v>
      </c>
      <c r="G55" s="72"/>
      <c r="H55" s="72"/>
      <c r="I55" s="73" t="s">
        <v>55</v>
      </c>
    </row>
    <row r="56" spans="1:9" x14ac:dyDescent="0.25">
      <c r="A56" s="77" t="s">
        <v>56</v>
      </c>
      <c r="B56" s="78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3"/>
    </row>
    <row r="57" spans="1:9" x14ac:dyDescent="0.25">
      <c r="A57" s="77" t="s">
        <v>76</v>
      </c>
      <c r="B57" s="78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7" t="s">
        <v>72</v>
      </c>
      <c r="B58" s="78"/>
      <c r="C58" s="23">
        <f>(SUMIFS(OGİİ1,KAYNAK,A58,SÜRE,"Kısa",İL,$B$10,İLÇE,$B$11)/VLOOKUP($B$11,ABONE,3,FALSE))</f>
        <v>0.29032258064516131</v>
      </c>
      <c r="D58" s="23">
        <f>(SUMIFS(AGİİ1,KAYNAK,A58,SÜRE,"Kısa",İL,$B$10,İLÇE,$B$11)/VLOOKUP($B$11,ABONE,4,FALSE))</f>
        <v>0.28537941196169042</v>
      </c>
      <c r="E58" s="23">
        <f>((SUMIFS(OGİİ1,KAYNAK,A58,SÜRE,"Kısa",İL,$B$10,İLÇE,$B$11)+SUMIFS(AGİİ1,KAYNAK,A58,SÜRE,"Kısa",İL,$B$10,İLÇE,$B$11))/VLOOKUP($B$11,ABONE,5,FALSE))</f>
        <v>0.28538965378960029</v>
      </c>
      <c r="F58" s="23">
        <f>(SUMIFS(OGİD1,KAYNAK,A58,SÜRE,"Kısa",İL,$B$10,İLÇE,$B$11)/VLOOKUP($B$11,ABONE,6,FALSE))</f>
        <v>9.8684210526315791E-2</v>
      </c>
      <c r="G58" s="23">
        <f>(SUMIFS(AGİD1,KAYNAK,A58,SÜRE,"Kısa",İL,$B$10,İLÇE,$B$11)/VLOOKUP($B$11,ABONE,7,FALSE))</f>
        <v>1.1451034011280123E-2</v>
      </c>
      <c r="H58" s="23">
        <f>((SUMIFS(OGİD1,KAYNAK,A58,SÜRE,"Kısa",İL,$B$10,İLÇE,$B$11)+SUMIFS(AGİD1,KAYNAK,A58,SÜRE,"Kısa",İL,$B$10,İLÇE,$B$11))/VLOOKUP($B$11,ABONE,8,FALSE))</f>
        <v>2.487346348517715E-2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0.2030442930932029</v>
      </c>
    </row>
    <row r="59" spans="1:9" ht="15.75" thickBot="1" x14ac:dyDescent="0.3">
      <c r="A59" s="65" t="s">
        <v>60</v>
      </c>
      <c r="B59" s="66"/>
      <c r="C59" s="23">
        <f>SUM(C57:C58)</f>
        <v>0.29032258064516131</v>
      </c>
      <c r="D59" s="23">
        <f t="shared" ref="D59:I59" si="18">SUM(D57:D58)</f>
        <v>0.28537941196169042</v>
      </c>
      <c r="E59" s="23">
        <f t="shared" si="18"/>
        <v>0.28538965378960029</v>
      </c>
      <c r="F59" s="23">
        <f t="shared" si="18"/>
        <v>9.8684210526315791E-2</v>
      </c>
      <c r="G59" s="23">
        <f t="shared" si="18"/>
        <v>1.1451034011280123E-2</v>
      </c>
      <c r="H59" s="23">
        <f t="shared" si="18"/>
        <v>2.487346348517715E-2</v>
      </c>
      <c r="I59" s="23">
        <f t="shared" si="18"/>
        <v>0.2030442930932029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1" t="s">
        <v>27</v>
      </c>
      <c r="D61" s="81"/>
      <c r="E61" s="81"/>
      <c r="F61" s="81" t="s">
        <v>28</v>
      </c>
      <c r="G61" s="81"/>
      <c r="H61" s="81"/>
      <c r="I61" s="82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3"/>
    </row>
    <row r="63" spans="1:9" x14ac:dyDescent="0.25">
      <c r="A63" s="28"/>
      <c r="B63" s="33" t="s">
        <v>65</v>
      </c>
      <c r="C63" s="34">
        <f>VLOOKUP($B$11,ABONE,3,FALSE)</f>
        <v>31</v>
      </c>
      <c r="D63" s="34">
        <f>VLOOKUP($B$11,ABONE,4,FALSE)</f>
        <v>14931</v>
      </c>
      <c r="E63" s="34">
        <f>VLOOKUP($B$11,ABONE,5,FALSE)</f>
        <v>14962</v>
      </c>
      <c r="F63" s="34">
        <f>VLOOKUP($B$11,ABONE,6,FALSE)</f>
        <v>1064</v>
      </c>
      <c r="G63" s="34">
        <f>VLOOKUP($B$11,ABONE,7,FALSE)</f>
        <v>5851</v>
      </c>
      <c r="H63" s="34">
        <f>VLOOKUP($B$11,ABONE,8,FALSE)</f>
        <v>6915</v>
      </c>
      <c r="I63" s="34">
        <f>VLOOKUP($B$11,ABONE,9,FALSE)</f>
        <v>21877</v>
      </c>
    </row>
    <row r="64" spans="1:9" x14ac:dyDescent="0.25">
      <c r="A64" s="28"/>
      <c r="B64" s="79" t="s">
        <v>66</v>
      </c>
      <c r="C64" s="79"/>
      <c r="D64" s="79"/>
      <c r="E64" s="79"/>
      <c r="F64" s="79"/>
      <c r="G64" s="79"/>
      <c r="H64" s="79"/>
      <c r="I64" s="79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0" t="s">
        <v>70</v>
      </c>
      <c r="C69" s="80"/>
      <c r="D69" s="80"/>
      <c r="E69" s="80"/>
      <c r="F69" s="80"/>
      <c r="G69" s="80"/>
      <c r="H69" s="80"/>
      <c r="I69" s="80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5" t="s">
        <v>37</v>
      </c>
      <c r="B1" s="56"/>
      <c r="C1" s="56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7" t="s">
        <v>39</v>
      </c>
      <c r="C2" s="57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58" t="s">
        <v>41</v>
      </c>
      <c r="C3" s="58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7">
        <v>4</v>
      </c>
      <c r="C4" s="57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59"/>
      <c r="C5" s="60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59"/>
      <c r="C6" s="60"/>
      <c r="D6" s="8"/>
      <c r="E6" s="10" t="s">
        <v>45</v>
      </c>
      <c r="F6" s="61" t="s">
        <v>46</v>
      </c>
      <c r="G6" s="61"/>
      <c r="H6" s="61"/>
      <c r="I6" s="61"/>
    </row>
    <row r="7" spans="1:9" x14ac:dyDescent="0.25">
      <c r="A7" s="11" t="s">
        <v>47</v>
      </c>
      <c r="B7" s="62"/>
      <c r="C7" s="63"/>
      <c r="D7" s="8"/>
      <c r="E7" s="10" t="s">
        <v>48</v>
      </c>
      <c r="F7" s="61" t="s">
        <v>49</v>
      </c>
      <c r="G7" s="61"/>
      <c r="H7" s="61"/>
      <c r="I7" s="61"/>
    </row>
    <row r="8" spans="1:9" x14ac:dyDescent="0.25">
      <c r="A8" s="7" t="s">
        <v>50</v>
      </c>
      <c r="B8" s="54"/>
      <c r="C8" s="54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4"/>
      <c r="C9" s="64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4" t="s">
        <v>79</v>
      </c>
      <c r="C10" s="54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4" t="s">
        <v>114</v>
      </c>
      <c r="C11" s="54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7" t="s">
        <v>54</v>
      </c>
      <c r="B13" s="68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222.29374749999999</v>
      </c>
      <c r="D17" s="23">
        <f t="shared" si="1"/>
        <v>25.696320980470311</v>
      </c>
      <c r="E17" s="23">
        <f t="shared" si="2"/>
        <v>26.009249633903703</v>
      </c>
      <c r="F17" s="23">
        <f t="shared" si="3"/>
        <v>132.82260834782613</v>
      </c>
      <c r="G17" s="23">
        <f t="shared" si="4"/>
        <v>139.5549522659324</v>
      </c>
      <c r="H17" s="23">
        <f t="shared" si="5"/>
        <v>139.17195966114275</v>
      </c>
      <c r="I17" s="23">
        <f t="shared" si="6"/>
        <v>65.511653073735118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86.265972500000004</v>
      </c>
      <c r="D18" s="23">
        <f t="shared" si="1"/>
        <v>6.5237268035073734</v>
      </c>
      <c r="E18" s="23">
        <f t="shared" si="2"/>
        <v>6.6506543732590533</v>
      </c>
      <c r="F18" s="23">
        <f t="shared" si="3"/>
        <v>17.867717347826087</v>
      </c>
      <c r="G18" s="23">
        <f t="shared" si="4"/>
        <v>12.361543823760819</v>
      </c>
      <c r="H18" s="23">
        <f t="shared" si="5"/>
        <v>12.674781496413555</v>
      </c>
      <c r="I18" s="23">
        <f t="shared" si="6"/>
        <v>8.7535334924883443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7.4666674999999998</v>
      </c>
      <c r="D21" s="23">
        <f t="shared" si="1"/>
        <v>2.1386265045834998</v>
      </c>
      <c r="E21" s="23">
        <f t="shared" si="2"/>
        <v>2.1471072701949865</v>
      </c>
      <c r="F21" s="23">
        <f t="shared" si="3"/>
        <v>0.80065213043478267</v>
      </c>
      <c r="G21" s="23">
        <f t="shared" si="4"/>
        <v>7.4131174036191991</v>
      </c>
      <c r="H21" s="23">
        <f t="shared" si="5"/>
        <v>7.0369445090279514</v>
      </c>
      <c r="I21" s="23">
        <f t="shared" si="6"/>
        <v>3.8540328406147477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5" t="s">
        <v>60</v>
      </c>
      <c r="B25" s="66"/>
      <c r="C25" s="23">
        <f t="shared" ref="C25:I25" si="7">SUM(C15:C24)</f>
        <v>316.02638749999994</v>
      </c>
      <c r="D25" s="23">
        <f t="shared" si="7"/>
        <v>34.358674288561183</v>
      </c>
      <c r="E25" s="23">
        <f t="shared" si="7"/>
        <v>34.807011277357745</v>
      </c>
      <c r="F25" s="23">
        <f t="shared" si="7"/>
        <v>151.490977826087</v>
      </c>
      <c r="G25" s="23">
        <f t="shared" si="7"/>
        <v>159.32961349331242</v>
      </c>
      <c r="H25" s="23">
        <f t="shared" si="7"/>
        <v>158.88368566658426</v>
      </c>
      <c r="I25" s="23">
        <f t="shared" si="7"/>
        <v>78.119219406838212</v>
      </c>
    </row>
    <row r="26" spans="1:9" ht="15.75" thickBot="1" x14ac:dyDescent="0.3">
      <c r="A26" s="67" t="s">
        <v>61</v>
      </c>
      <c r="B26" s="68"/>
      <c r="C26" s="72" t="s">
        <v>27</v>
      </c>
      <c r="D26" s="72"/>
      <c r="E26" s="72"/>
      <c r="F26" s="72" t="s">
        <v>28</v>
      </c>
      <c r="G26" s="72"/>
      <c r="H26" s="72"/>
      <c r="I26" s="73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3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200.67017249999998</v>
      </c>
      <c r="D29" s="23">
        <f>(SUMIFS(AGİİ2,KAYNAK,A29,SEBEP,B29,SÜRE,"Uzun",BİLDİRİM,"Bildirimli",İL,$B$10,İLÇE,$B$11)/VLOOKUP($B$11,ABONE,4,FALSE))*60</f>
        <v>8.2813818055001995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8.5876114763231204</v>
      </c>
      <c r="F29" s="23">
        <f>(SUMIFS(OGİD2,KAYNAK,A29,SEBEP,B29,SÜRE,"Uzun",BİLDİRİM,"Bildirimli",İL,$B$10,İLÇE,$B$11)/VLOOKUP($B$11,ABONE,6,FALSE))*60</f>
        <v>7.7596506521739119</v>
      </c>
      <c r="G29" s="23">
        <f>(SUMIFS(AGİD2,KAYNAK,A29,SEBEP,B29,SÜRE,"Uzun",BİLDİRİM,"Bildirimli",İL,$B$10,İLÇE,$B$11)/VLOOKUP($B$11,ABONE,7,FALSE))*60</f>
        <v>6.8127156490951997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6.8665853128864693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7.9868422845795193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10.209195000000001</v>
      </c>
      <c r="D31" s="23">
        <f>(SUMIFS(AGİİ2,KAYNAK,A31,SEBEP,B31,SÜRE,"Uzun",BİLDİRİM,"Bildirimli",İL,$B$10,İLÇE,$B$11)/VLOOKUP($B$11,ABONE,4,FALSE))*60</f>
        <v>3.4618750259067359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3.4726148905690413</v>
      </c>
      <c r="F31" s="23">
        <f>(SUMIFS(OGİD2,KAYNAK,A31,SEBEP,B31,SÜRE,"Uzun",BİLDİRİM,"Bildirimli",İL,$B$10,İLÇE,$B$11)/VLOOKUP($B$11,ABONE,6,FALSE))*60</f>
        <v>3.5683565217391306</v>
      </c>
      <c r="G31" s="23">
        <f>(SUMIFS(AGİD2,KAYNAK,A31,SEBEP,B31,SÜRE,"Uzun",BİLDİRİM,"Bildirimli",İL,$B$10,İLÇE,$B$11)/VLOOKUP($B$11,ABONE,7,FALSE))*60</f>
        <v>13.081077183320222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12.539913257482072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6.6377925194266982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5" t="s">
        <v>60</v>
      </c>
      <c r="B33" s="66"/>
      <c r="C33" s="23">
        <f>SUM(C28:C32)</f>
        <v>210.87936749999997</v>
      </c>
      <c r="D33" s="23">
        <f t="shared" ref="D33:I33" si="8">SUM(D28:D32)</f>
        <v>11.743256831406935</v>
      </c>
      <c r="E33" s="23">
        <f t="shared" si="8"/>
        <v>12.060226366892161</v>
      </c>
      <c r="F33" s="23">
        <f t="shared" si="8"/>
        <v>11.328007173913043</v>
      </c>
      <c r="G33" s="23">
        <f t="shared" si="8"/>
        <v>19.893792832415421</v>
      </c>
      <c r="H33" s="23">
        <f t="shared" si="8"/>
        <v>19.406498570368541</v>
      </c>
      <c r="I33" s="23">
        <f t="shared" si="8"/>
        <v>14.624634804006217</v>
      </c>
    </row>
    <row r="34" spans="1:9" ht="15.75" thickBot="1" x14ac:dyDescent="0.3">
      <c r="A34" s="67" t="s">
        <v>62</v>
      </c>
      <c r="B34" s="68"/>
      <c r="C34" s="74" t="s">
        <v>27</v>
      </c>
      <c r="D34" s="75"/>
      <c r="E34" s="76"/>
      <c r="F34" s="72" t="s">
        <v>28</v>
      </c>
      <c r="G34" s="72"/>
      <c r="H34" s="72"/>
      <c r="I34" s="73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3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14.25</v>
      </c>
      <c r="D38" s="23">
        <f t="shared" si="10"/>
        <v>1.9144413444931581</v>
      </c>
      <c r="E38" s="23">
        <f t="shared" si="11"/>
        <v>1.9340761374187558</v>
      </c>
      <c r="F38" s="23">
        <f t="shared" si="12"/>
        <v>5.1108695652173912</v>
      </c>
      <c r="G38" s="23">
        <f t="shared" si="13"/>
        <v>4.1405717282979282</v>
      </c>
      <c r="H38" s="23">
        <f t="shared" si="14"/>
        <v>4.1957704674746479</v>
      </c>
      <c r="I38" s="23">
        <f t="shared" si="15"/>
        <v>2.7235796926264895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0.95833333333333337</v>
      </c>
      <c r="D39" s="23">
        <f t="shared" si="10"/>
        <v>7.2472432576059523E-2</v>
      </c>
      <c r="E39" s="23">
        <f t="shared" si="11"/>
        <v>7.3882477782199224E-2</v>
      </c>
      <c r="F39" s="23">
        <f t="shared" si="12"/>
        <v>0.35652173913043478</v>
      </c>
      <c r="G39" s="23">
        <f t="shared" si="13"/>
        <v>0.22043010752688172</v>
      </c>
      <c r="H39" s="23">
        <f t="shared" si="14"/>
        <v>0.22817214939401434</v>
      </c>
      <c r="I39" s="23">
        <f t="shared" si="15"/>
        <v>0.12774132274218616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0.16666666666666666</v>
      </c>
      <c r="D42" s="23">
        <f t="shared" si="10"/>
        <v>3.8328683406403614E-2</v>
      </c>
      <c r="E42" s="23">
        <f t="shared" si="11"/>
        <v>3.8532961931290625E-2</v>
      </c>
      <c r="F42" s="23">
        <f t="shared" si="12"/>
        <v>8.6956521739130436E-3</v>
      </c>
      <c r="G42" s="23">
        <f t="shared" si="13"/>
        <v>6.5171780750065564E-2</v>
      </c>
      <c r="H42" s="23">
        <f t="shared" si="14"/>
        <v>6.1958941380163245E-2</v>
      </c>
      <c r="I42" s="23">
        <f t="shared" si="15"/>
        <v>4.671041270937662E-2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5" t="s">
        <v>60</v>
      </c>
      <c r="B46" s="66"/>
      <c r="C46" s="23">
        <f>SUM(C36:C45)</f>
        <v>15.375</v>
      </c>
      <c r="D46" s="23">
        <f t="shared" ref="D46:I46" si="16">SUM(D36:D45)</f>
        <v>2.0252424604756212</v>
      </c>
      <c r="E46" s="23">
        <f t="shared" si="16"/>
        <v>2.0464915771322456</v>
      </c>
      <c r="F46" s="23">
        <f t="shared" si="16"/>
        <v>5.4760869565217396</v>
      </c>
      <c r="G46" s="23">
        <f t="shared" si="16"/>
        <v>4.426173616574876</v>
      </c>
      <c r="H46" s="23">
        <f t="shared" si="16"/>
        <v>4.4859015582488251</v>
      </c>
      <c r="I46" s="23">
        <f t="shared" si="16"/>
        <v>2.8980314280780521</v>
      </c>
    </row>
    <row r="47" spans="1:9" ht="15.75" thickBot="1" x14ac:dyDescent="0.3">
      <c r="A47" s="67" t="s">
        <v>63</v>
      </c>
      <c r="B47" s="68"/>
      <c r="C47" s="72" t="s">
        <v>27</v>
      </c>
      <c r="D47" s="72"/>
      <c r="E47" s="72"/>
      <c r="F47" s="72" t="s">
        <v>28</v>
      </c>
      <c r="G47" s="72"/>
      <c r="H47" s="72"/>
      <c r="I47" s="73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3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2.9166666666666665</v>
      </c>
      <c r="D50" s="23">
        <f>(SUMIFS(AGİİ1,KAYNAK,A50,SEBEP,B50,SÜRE,"Uzun",BİLDİRİM,"Bildirimli",İL,$B$10,İLÇE,$B$11)/VLOOKUP($B$11,ABONE,4,FALSE))</f>
        <v>0.33731898498737878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0.34142459212097093</v>
      </c>
      <c r="F50" s="23">
        <f>(SUMIFS(OGİD1,KAYNAK,A50,SEBEP,B50,SÜRE,"Uzun",BİLDİRİM,"Bildirimli",İL,$B$10,İLÇE,$B$11)/VLOOKUP($B$11,ABONE,6,FALSE))</f>
        <v>0.43260869565217391</v>
      </c>
      <c r="G50" s="23">
        <f>(SUMIFS(AGİD1,KAYNAK,A50,SEBEP,B50,SÜRE,"Uzun",BİLDİRİM,"Bildirimli",İL,$B$10,İLÇE,$B$11)/VLOOKUP($B$11,ABONE,7,FALSE))</f>
        <v>0.31104117492787831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0.31795696265149642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0.33323260231393542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8.3333333333333329E-2</v>
      </c>
      <c r="D52" s="23">
        <f>(SUMIFS(AGİİ1,KAYNAK,A52,SEBEP,B52,SÜRE,"Uzun",BİLDİRİM,"Bildirimli",İL,$B$10,İLÇE,$B$11)/VLOOKUP($B$11,ABONE,4,FALSE))</f>
        <v>2.9958814932908199E-2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3.0043772383605252E-2</v>
      </c>
      <c r="F52" s="23">
        <f>(SUMIFS(OGİD1,KAYNAK,A52,SEBEP,B52,SÜRE,"Uzun",BİLDİRİM,"Bildirimli",İL,$B$10,İLÇE,$B$11)/VLOOKUP($B$11,ABONE,6,FALSE))</f>
        <v>2.6086956521739129E-2</v>
      </c>
      <c r="G52" s="23">
        <f>(SUMIFS(AGİD1,KAYNAK,A52,SEBEP,B52,SÜRE,"Uzun",BİLDİRİM,"Bildirimli",İL,$B$10,İLÇE,$B$11)/VLOOKUP($B$11,ABONE,7,FALSE))</f>
        <v>0.10398636244426961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9.9554786049962901E-2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5.4308409601105161E-2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5" t="s">
        <v>60</v>
      </c>
      <c r="B54" s="66"/>
      <c r="C54" s="23">
        <f>SUM(C49:C53)</f>
        <v>3</v>
      </c>
      <c r="D54" s="23">
        <f t="shared" ref="D54:I54" si="17">SUM(D49:D53)</f>
        <v>0.36727779992028697</v>
      </c>
      <c r="E54" s="23">
        <f t="shared" si="17"/>
        <v>0.37146836450457615</v>
      </c>
      <c r="F54" s="23">
        <f t="shared" si="17"/>
        <v>0.45869565217391306</v>
      </c>
      <c r="G54" s="23">
        <f t="shared" si="17"/>
        <v>0.41502753737214793</v>
      </c>
      <c r="H54" s="23">
        <f t="shared" si="17"/>
        <v>0.41751174870145935</v>
      </c>
      <c r="I54" s="23">
        <f t="shared" si="17"/>
        <v>0.38754101191504059</v>
      </c>
    </row>
    <row r="55" spans="1:9" ht="15.75" thickBot="1" x14ac:dyDescent="0.3">
      <c r="A55" s="67" t="s">
        <v>64</v>
      </c>
      <c r="B55" s="68"/>
      <c r="C55" s="72" t="s">
        <v>27</v>
      </c>
      <c r="D55" s="72"/>
      <c r="E55" s="72"/>
      <c r="F55" s="72" t="s">
        <v>28</v>
      </c>
      <c r="G55" s="72"/>
      <c r="H55" s="72"/>
      <c r="I55" s="73" t="s">
        <v>55</v>
      </c>
    </row>
    <row r="56" spans="1:9" x14ac:dyDescent="0.25">
      <c r="A56" s="77" t="s">
        <v>56</v>
      </c>
      <c r="B56" s="78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3"/>
    </row>
    <row r="57" spans="1:9" x14ac:dyDescent="0.25">
      <c r="A57" s="77" t="s">
        <v>76</v>
      </c>
      <c r="B57" s="78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7" t="s">
        <v>72</v>
      </c>
      <c r="B58" s="78"/>
      <c r="C58" s="23">
        <f>(SUMIFS(OGİİ1,KAYNAK,A58,SÜRE,"Kısa",İL,$B$10,İLÇE,$B$11)/VLOOKUP($B$11,ABONE,3,FALSE))</f>
        <v>2.5833333333333335</v>
      </c>
      <c r="D58" s="23">
        <f>(SUMIFS(AGİİ1,KAYNAK,A58,SÜRE,"Kısa",İL,$B$10,İLÇE,$B$11)/VLOOKUP($B$11,ABONE,4,FALSE))</f>
        <v>0.17058589079314468</v>
      </c>
      <c r="E58" s="23">
        <f>((SUMIFS(OGİİ1,KAYNAK,A58,SÜRE,"Kısa",İL,$B$10,İLÇE,$B$11)+SUMIFS(AGİİ1,KAYNAK,A58,SÜRE,"Kısa",İL,$B$10,İLÇE,$B$11))/VLOOKUP($B$11,ABONE,5,FALSE))</f>
        <v>0.17442631648759782</v>
      </c>
      <c r="F58" s="23">
        <f>(SUMIFS(OGİD1,KAYNAK,A58,SÜRE,"Kısa",İL,$B$10,İLÇE,$B$11)/VLOOKUP($B$11,ABONE,6,FALSE))</f>
        <v>0.90434782608695652</v>
      </c>
      <c r="G58" s="23">
        <f>(SUMIFS(AGİD1,KAYNAK,A58,SÜRE,"Kısa",İL,$B$10,İLÇE,$B$11)/VLOOKUP($B$11,ABONE,7,FALSE))</f>
        <v>0.60857592446892206</v>
      </c>
      <c r="H58" s="23">
        <f>((SUMIFS(OGİD1,KAYNAK,A58,SÜRE,"Kısa",İL,$B$10,İLÇE,$B$11)+SUMIFS(AGİD1,KAYNAK,A58,SÜRE,"Kısa",İL,$B$10,İLÇE,$B$11))/VLOOKUP($B$11,ABONE,8,FALSE))</f>
        <v>0.62540192926045013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0.33185114833362112</v>
      </c>
    </row>
    <row r="59" spans="1:9" ht="15.75" thickBot="1" x14ac:dyDescent="0.3">
      <c r="A59" s="65" t="s">
        <v>60</v>
      </c>
      <c r="B59" s="66"/>
      <c r="C59" s="23">
        <f>SUM(C57:C58)</f>
        <v>2.5833333333333335</v>
      </c>
      <c r="D59" s="23">
        <f t="shared" ref="D59:I59" si="18">SUM(D57:D58)</f>
        <v>0.17058589079314468</v>
      </c>
      <c r="E59" s="23">
        <f t="shared" si="18"/>
        <v>0.17442631648759782</v>
      </c>
      <c r="F59" s="23">
        <f t="shared" si="18"/>
        <v>0.90434782608695652</v>
      </c>
      <c r="G59" s="23">
        <f t="shared" si="18"/>
        <v>0.60857592446892206</v>
      </c>
      <c r="H59" s="23">
        <f t="shared" si="18"/>
        <v>0.62540192926045013</v>
      </c>
      <c r="I59" s="23">
        <f t="shared" si="18"/>
        <v>0.33185114833362112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1" t="s">
        <v>27</v>
      </c>
      <c r="D61" s="81"/>
      <c r="E61" s="81"/>
      <c r="F61" s="81" t="s">
        <v>28</v>
      </c>
      <c r="G61" s="81"/>
      <c r="H61" s="81"/>
      <c r="I61" s="82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3"/>
    </row>
    <row r="63" spans="1:9" x14ac:dyDescent="0.25">
      <c r="A63" s="28"/>
      <c r="B63" s="33" t="s">
        <v>65</v>
      </c>
      <c r="C63" s="34">
        <f>VLOOKUP($B$11,ABONE,3,FALSE)</f>
        <v>24</v>
      </c>
      <c r="D63" s="34">
        <f>VLOOKUP($B$11,ABONE,4,FALSE)</f>
        <v>15054</v>
      </c>
      <c r="E63" s="34">
        <f>VLOOKUP($B$11,ABONE,5,FALSE)</f>
        <v>15078</v>
      </c>
      <c r="F63" s="34">
        <f>VLOOKUP($B$11,ABONE,6,FALSE)</f>
        <v>460</v>
      </c>
      <c r="G63" s="34">
        <f>VLOOKUP($B$11,ABONE,7,FALSE)</f>
        <v>7626</v>
      </c>
      <c r="H63" s="34">
        <f>VLOOKUP($B$11,ABONE,8,FALSE)</f>
        <v>8086</v>
      </c>
      <c r="I63" s="34">
        <f>VLOOKUP($B$11,ABONE,9,FALSE)</f>
        <v>23164</v>
      </c>
    </row>
    <row r="64" spans="1:9" x14ac:dyDescent="0.25">
      <c r="A64" s="28"/>
      <c r="B64" s="79" t="s">
        <v>66</v>
      </c>
      <c r="C64" s="79"/>
      <c r="D64" s="79"/>
      <c r="E64" s="79"/>
      <c r="F64" s="79"/>
      <c r="G64" s="79"/>
      <c r="H64" s="79"/>
      <c r="I64" s="79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0" t="s">
        <v>70</v>
      </c>
      <c r="C69" s="80"/>
      <c r="D69" s="80"/>
      <c r="E69" s="80"/>
      <c r="F69" s="80"/>
      <c r="G69" s="80"/>
      <c r="H69" s="80"/>
      <c r="I69" s="80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5" t="s">
        <v>37</v>
      </c>
      <c r="B1" s="56"/>
      <c r="C1" s="56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7" t="s">
        <v>39</v>
      </c>
      <c r="C2" s="57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58" t="s">
        <v>41</v>
      </c>
      <c r="C3" s="58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7">
        <v>4</v>
      </c>
      <c r="C4" s="57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59"/>
      <c r="C5" s="60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59"/>
      <c r="C6" s="60"/>
      <c r="D6" s="8"/>
      <c r="E6" s="10" t="s">
        <v>45</v>
      </c>
      <c r="F6" s="61" t="s">
        <v>46</v>
      </c>
      <c r="G6" s="61"/>
      <c r="H6" s="61"/>
      <c r="I6" s="61"/>
    </row>
    <row r="7" spans="1:9" x14ac:dyDescent="0.25">
      <c r="A7" s="11" t="s">
        <v>47</v>
      </c>
      <c r="B7" s="62"/>
      <c r="C7" s="63"/>
      <c r="D7" s="8"/>
      <c r="E7" s="10" t="s">
        <v>48</v>
      </c>
      <c r="F7" s="61" t="s">
        <v>49</v>
      </c>
      <c r="G7" s="61"/>
      <c r="H7" s="61"/>
      <c r="I7" s="61"/>
    </row>
    <row r="8" spans="1:9" x14ac:dyDescent="0.25">
      <c r="A8" s="7" t="s">
        <v>50</v>
      </c>
      <c r="B8" s="54"/>
      <c r="C8" s="54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4"/>
      <c r="C9" s="64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4" t="s">
        <v>79</v>
      </c>
      <c r="C10" s="54"/>
      <c r="D10" s="10"/>
      <c r="E10" s="10"/>
      <c r="F10" s="13"/>
      <c r="G10" s="13"/>
      <c r="H10" s="13"/>
      <c r="I10" s="13"/>
    </row>
    <row r="11" spans="1:9" x14ac:dyDescent="0.25">
      <c r="A11" s="8"/>
      <c r="B11" s="14"/>
      <c r="C11" s="14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7" t="s">
        <v>54</v>
      </c>
      <c r="B13" s="68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(SUMIFS(OGİİ2,KAYNAK,A15,SEBEP,B15,SÜRE,"Uzun",BİLDİRİM,"Bildirimsiz",İL,$B$10)/VLOOKUP($B$10,ABONE,3,FALSE))*60</f>
        <v>2.4131881561085975</v>
      </c>
      <c r="D15" s="23">
        <f t="shared" ref="D15:D24" si="1">(SUMIFS(AGİİ2,KAYNAK,A15,SEBEP,B15,SÜRE,"Uzun",BİLDİRİM,"Bildirimsiz",İL,$B$10)/VLOOKUP($B$10,ABONE,4,FALSE))*60</f>
        <v>1.4086016779321273</v>
      </c>
      <c r="E15" s="23">
        <f t="shared" ref="E15:E24" si="2">((SUMIFS(OGİİ2,KAYNAK,A15,SEBEP,B15,SÜRE,"Uzun",BİLDİRİM,"Bildirimsiz",İL,$B$10)+SUMIFS(AGİİ2,KAYNAK,A15,SEBEP,B15,SÜRE,"Uzun",BİLDİRİM,"Bildirimsiz",İL,$B$10))/VLOOKUP($B$10,ABONE,5,FALSE))*60</f>
        <v>1.4115499484084297</v>
      </c>
      <c r="F15" s="23">
        <f t="shared" ref="F15:F24" si="3">(SUMIFS(OGİD2,KAYNAK,A15,SEBEP,B15,SÜRE,"Uzun",BİLDİRİM,"Bildirimsiz",İL,$B$10)/VLOOKUP($B$10,ABONE,6,FALSE))*60</f>
        <v>3.4012924809033542</v>
      </c>
      <c r="G15" s="23">
        <f t="shared" ref="G15:G24" si="4">(SUMIFS(AGİD2,KAYNAK,A15,SEBEP,B15,SÜRE,"Uzun",BİLDİRİM,"Bildirimsiz",İL,$B$10)/VLOOKUP($B$10,ABONE,7,FALSE))*60</f>
        <v>0.99186824446281852</v>
      </c>
      <c r="H15" s="23">
        <f t="shared" ref="H15:H24" si="5">((SUMIFS(OGİD2,KAYNAK,A15,SEBEP,B15,SÜRE,"Uzun",BİLDİRİM,"Bildirimsiz",İL,$B$10)+SUMIFS(AGİD2,KAYNAK,A15,SEBEP,B15,SÜRE,"Uzun",BİLDİRİM,"Bildirimsiz",İL,$B$10))/VLOOKUP($B$10,ABONE,8,FALSE))*60</f>
        <v>1.222673187624274</v>
      </c>
      <c r="I15" s="23">
        <f t="shared" ref="I15:I24" si="6">((SUMIFS(OGİİ2,KAYNAK,A15,SEBEP,B15,SÜRE,"Uzun",BİLDİRİM,"Bildirimsiz",İL,$B$10)+SUMIFS(AGİİ2,KAYNAK,A15,SEBEP,B15,SÜRE,"Uzun",BİLDİRİM,"Bildirimsiz",İL,$B$10)+SUMIFS(OGİD2,KAYNAK,A15,SEBEP,B15,SÜRE,"Uzun",BİLDİRİM,"Bildirimsiz",İL,$B$10)+SUMIFS(AGİD2,KAYNAK,A15,SEBEP,B15,SÜRE,"Uzun",BİLDİRİM,"Bildirimsiz",İL,$B$10))/VLOOKUP($B$10,ABONE,9,FALSE))*60</f>
        <v>1.3665178914033669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197.03343610859716</v>
      </c>
      <c r="D17" s="23">
        <f t="shared" si="1"/>
        <v>45.035831012359765</v>
      </c>
      <c r="E17" s="23">
        <f t="shared" si="2"/>
        <v>45.48191510895974</v>
      </c>
      <c r="F17" s="23">
        <f t="shared" si="3"/>
        <v>237.94698810029882</v>
      </c>
      <c r="G17" s="23">
        <f t="shared" si="4"/>
        <v>118.75476277923418</v>
      </c>
      <c r="H17" s="23">
        <f t="shared" si="5"/>
        <v>130.17249253161549</v>
      </c>
      <c r="I17" s="23">
        <f t="shared" si="6"/>
        <v>65.673869346501135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6.6215686085972854</v>
      </c>
      <c r="D18" s="23">
        <f t="shared" si="1"/>
        <v>2.3557136902986069</v>
      </c>
      <c r="E18" s="23">
        <f t="shared" si="2"/>
        <v>2.3682331641169676</v>
      </c>
      <c r="F18" s="23">
        <f t="shared" si="3"/>
        <v>1.589361703752906</v>
      </c>
      <c r="G18" s="23">
        <f t="shared" si="4"/>
        <v>1.5681477311190473</v>
      </c>
      <c r="H18" s="23">
        <f t="shared" si="5"/>
        <v>1.5701798721068958</v>
      </c>
      <c r="I18" s="23">
        <f t="shared" si="6"/>
        <v>2.177961045992574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0.5710784389140271</v>
      </c>
      <c r="D20" s="23">
        <f t="shared" si="1"/>
        <v>0</v>
      </c>
      <c r="E20" s="23">
        <f t="shared" si="2"/>
        <v>1.67600673279949E-3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1.2764126778244264E-3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3.332880916289592</v>
      </c>
      <c r="D21" s="23">
        <f t="shared" si="1"/>
        <v>5.0870108938227583</v>
      </c>
      <c r="E21" s="23">
        <f t="shared" si="2"/>
        <v>5.0818628555635286</v>
      </c>
      <c r="F21" s="23">
        <f t="shared" si="3"/>
        <v>0.60227407837927593</v>
      </c>
      <c r="G21" s="23">
        <f t="shared" si="4"/>
        <v>7.9364309469943537</v>
      </c>
      <c r="H21" s="23">
        <f t="shared" si="5"/>
        <v>7.2338732016225249</v>
      </c>
      <c r="I21" s="23">
        <f t="shared" si="6"/>
        <v>5.5949458424639653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0.17097475113122171</v>
      </c>
      <c r="D22" s="23">
        <f t="shared" si="1"/>
        <v>0.47492411043925303</v>
      </c>
      <c r="E22" s="23">
        <f t="shared" si="2"/>
        <v>0.47403207680968878</v>
      </c>
      <c r="F22" s="23">
        <f t="shared" si="3"/>
        <v>0</v>
      </c>
      <c r="G22" s="23">
        <f t="shared" si="4"/>
        <v>0.10559533311049733</v>
      </c>
      <c r="H22" s="23">
        <f t="shared" si="5"/>
        <v>9.5480084625785416E-2</v>
      </c>
      <c r="I22" s="23">
        <f t="shared" si="6"/>
        <v>0.38377759118301835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5" t="s">
        <v>60</v>
      </c>
      <c r="B25" s="66"/>
      <c r="C25" s="23">
        <f t="shared" ref="C25:I25" si="7">SUM(C15:C24)</f>
        <v>210.14312697963783</v>
      </c>
      <c r="D25" s="23">
        <f t="shared" si="7"/>
        <v>54.362081384852509</v>
      </c>
      <c r="E25" s="23">
        <f t="shared" si="7"/>
        <v>54.819269160591155</v>
      </c>
      <c r="F25" s="23">
        <f t="shared" si="7"/>
        <v>243.53991636333436</v>
      </c>
      <c r="G25" s="23">
        <f t="shared" si="7"/>
        <v>129.35680503492091</v>
      </c>
      <c r="H25" s="23">
        <f t="shared" si="7"/>
        <v>140.29469887759498</v>
      </c>
      <c r="I25" s="23">
        <f t="shared" si="7"/>
        <v>75.198348130221888</v>
      </c>
    </row>
    <row r="26" spans="1:9" ht="15.75" thickBot="1" x14ac:dyDescent="0.3">
      <c r="A26" s="67" t="s">
        <v>61</v>
      </c>
      <c r="B26" s="68"/>
      <c r="C26" s="72" t="s">
        <v>27</v>
      </c>
      <c r="D26" s="72"/>
      <c r="E26" s="72"/>
      <c r="F26" s="72" t="s">
        <v>28</v>
      </c>
      <c r="G26" s="72"/>
      <c r="H26" s="72"/>
      <c r="I26" s="73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73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(SUMIFS(OGİİ2,KAYNAK,A28,SEBEP,B28,SÜRE,"Uzun",BİLDİRİM,"Bildirimli",İL,$B$10)/VLOOKUP($B$10,ABONE,3,FALSE))*60</f>
        <v>0</v>
      </c>
      <c r="D28" s="23">
        <f>(SUMIFS(AGİİ2,KAYNAK,A28,SEBEP,B28,SÜRE,"Uzun",BİLDİRİM,"Bildirimli",İL,$B$10)/VLOOKUP($B$10,ABONE,4,FALSE))*60</f>
        <v>0</v>
      </c>
      <c r="E28" s="23">
        <f>((SUMIFS(OGİİ2,KAYNAK,A28,SEBEP,B28,SÜRE,"Uzun",BİLDİRİM,"Bildirimli",İL,$B$10)+SUMIFS(AGİİ2,KAYNAK,A28,SEBEP,B28,SÜRE,"Uzun",BİLDİRİM,"Bildirimli",İL,$B$10))/VLOOKUP($B$10,ABONE,5,FALSE))*60</f>
        <v>0</v>
      </c>
      <c r="F28" s="23">
        <f>(SUMIFS(OGİD2,KAYNAK,A28,SEBEP,B28,SÜRE,"Uzun",BİLDİRİM,"Bildirimli",İL,$B$10)/VLOOKUP($B$10,ABONE,6,FALSE))*60</f>
        <v>0</v>
      </c>
      <c r="G28" s="23">
        <f>(SUMIFS(AGİD2,KAYNAK,A28,SEBEP,B28,SÜRE,"Uzun",BİLDİRİM,"Bildirimli",İL,$B$10)/VLOOKUP($B$10,ABONE,7,FALSE))*60</f>
        <v>0</v>
      </c>
      <c r="H28" s="23">
        <f>((SUMIFS(OGİD2,KAYNAK,A28,SEBEP,B28,SÜRE,"Uzun",BİLDİRİM,"Bildirimli",İL,$B$10)+SUMIFS(AGİD2,KAYNAK,A28,SEBEP,B28,SÜRE,"Uzun",BİLDİRİM,"Bildirimli",İL,$B$10))/VLOOKUP($B$10,ABONE,8,FALSE))*60</f>
        <v>0</v>
      </c>
      <c r="I28" s="23">
        <f>((SUMIFS(OGİİ2,KAYNAK,A28,SEBEP,B28,SÜRE,"Uzun",BİLDİRİM,"Bildirimli",İL,$B$10)+SUMIFS(AGİİ2,KAYNAK,A28,SEBEP,B28,SÜRE,"Uzun",BİLDİRİM,"Bildirimli",İL,$B$10)+SUMIFS(OGİD2,KAYNAK,A28,SEBEP,B28,SÜRE,"Uzun",BİLDİRİM,"Bildirimli",İL,$B$10)+SUMIFS(AGİD2,KAYNAK,A28,SEBEP,B28,SÜRE,"Uzun",BİLDİRİM,"Bildirimli",İL,$B$10))/VLOOKUP($B$10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(SUMIFS(OGİİ2,KAYNAK,A29,SEBEP,B29,SÜRE,"Uzun",BİLDİRİM,"Bildirimli",İL,$B$10)/VLOOKUP($B$10,ABONE,3,FALSE))*60</f>
        <v>98.671946538461469</v>
      </c>
      <c r="D29" s="23">
        <f>(SUMIFS(AGİİ2,KAYNAK,A29,SEBEP,B29,SÜRE,"Uzun",BİLDİRİM,"Bildirimli",İL,$B$10)/VLOOKUP($B$10,ABONE,4,FALSE))*60</f>
        <v>34.461271564889039</v>
      </c>
      <c r="E29" s="23">
        <f>((SUMIFS(OGİİ2,KAYNAK,A29,SEBEP,B29,SÜRE,"Uzun",BİLDİRİM,"Bildirimli",İL,$B$10)+SUMIFS(AGİİ2,KAYNAK,A29,SEBEP,B29,SÜRE,"Uzun",BİLDİRİM,"Bildirimli",İL,$B$10))/VLOOKUP($B$10,ABONE,5,FALSE))*60</f>
        <v>34.649717698099657</v>
      </c>
      <c r="F29" s="23">
        <f>(SUMIFS(OGİD2,KAYNAK,A29,SEBEP,B29,SÜRE,"Uzun",BİLDİRİM,"Bildirimli",İL,$B$10)/VLOOKUP($B$10,ABONE,6,FALSE))*60</f>
        <v>87.235102464297597</v>
      </c>
      <c r="G29" s="23">
        <f>(SUMIFS(AGİD2,KAYNAK,A29,SEBEP,B29,SÜRE,"Uzun",BİLDİRİM,"Bildirimli",İL,$B$10)/VLOOKUP($B$10,ABONE,7,FALSE))*60</f>
        <v>41.789338259416276</v>
      </c>
      <c r="H29" s="23">
        <f>((SUMIFS(OGİD2,KAYNAK,A29,SEBEP,B29,SÜRE,"Uzun",BİLDİRİM,"Bildirimli",İL,$B$10)+SUMIFS(AGİD2,KAYNAK,A29,SEBEP,B29,SÜRE,"Uzun",BİLDİRİM,"Bildirimli",İL,$B$10))/VLOOKUP($B$10,ABONE,8,FALSE))*60</f>
        <v>46.14270487107293</v>
      </c>
      <c r="I29" s="23">
        <f>((SUMIFS(OGİİ2,KAYNAK,A29,SEBEP,B29,SÜRE,"Uzun",BİLDİRİM,"Bildirimli",İL,$B$10)+SUMIFS(AGİİ2,KAYNAK,A29,SEBEP,B29,SÜRE,"Uzun",BİLDİRİM,"Bildirimli",İL,$B$10)+SUMIFS(OGİD2,KAYNAK,A29,SEBEP,B29,SÜRE,"Uzun",BİLDİRİM,"Bildirimli",İL,$B$10)+SUMIFS(AGİD2,KAYNAK,A29,SEBEP,B29,SÜRE,"Uzun",BİLDİRİM,"Bildirimli",İL,$B$10))/VLOOKUP($B$10,ABONE,9,FALSE))*60</f>
        <v>37.389879332506538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(SUMIFS(OGİİ2,KAYNAK,A30,SEBEP,B30,SÜRE,"Uzun",BİLDİRİM,"Bildirimli",İL,$B$10)/VLOOKUP($B$10,ABONE,3,FALSE))*60</f>
        <v>0</v>
      </c>
      <c r="D30" s="23">
        <f>(SUMIFS(AGİİ2,KAYNAK,A30,SEBEP,B30,SÜRE,"Uzun",BİLDİRİM,"Bildirimli",İL,$B$10)/VLOOKUP($B$10,ABONE,4,FALSE))*60</f>
        <v>0</v>
      </c>
      <c r="E30" s="23">
        <f>((SUMIFS(OGİİ2,KAYNAK,A30,SEBEP,B30,SÜRE,"Uzun",BİLDİRİM,"Bildirimli",İL,$B$10)+SUMIFS(AGİİ2,KAYNAK,A30,SEBEP,B30,SÜRE,"Uzun",BİLDİRİM,"Bildirimli",İL,$B$10))/VLOOKUP($B$10,ABONE,5,FALSE))*60</f>
        <v>0</v>
      </c>
      <c r="F30" s="23">
        <f>(SUMIFS(OGİD2,KAYNAK,A30,SEBEP,B30,SÜRE,"Uzun",BİLDİRİM,"Bildirimli",İL,$B$10)/VLOOKUP($B$10,ABONE,6,FALSE))*60</f>
        <v>0</v>
      </c>
      <c r="G30" s="23">
        <f>(SUMIFS(AGİD2,KAYNAK,A30,SEBEP,B30,SÜRE,"Uzun",BİLDİRİM,"Bildirimli",İL,$B$10)/VLOOKUP($B$10,ABONE,7,FALSE))*60</f>
        <v>0</v>
      </c>
      <c r="H30" s="23">
        <f>((SUMIFS(OGİD2,KAYNAK,A30,SEBEP,B30,SÜRE,"Uzun",BİLDİRİM,"Bildirimli",İL,$B$10)+SUMIFS(AGİD2,KAYNAK,A30,SEBEP,B30,SÜRE,"Uzun",BİLDİRİM,"Bildirimli",İL,$B$10))/VLOOKUP($B$10,ABONE,8,FALSE))*60</f>
        <v>0</v>
      </c>
      <c r="I30" s="23">
        <f>((SUMIFS(OGİİ2,KAYNAK,A30,SEBEP,B30,SÜRE,"Uzun",BİLDİRİM,"Bildirimli",İL,$B$10)+SUMIFS(AGİİ2,KAYNAK,A30,SEBEP,B30,SÜRE,"Uzun",BİLDİRİM,"Bildirimli",İL,$B$10)+SUMIFS(OGİD2,KAYNAK,A30,SEBEP,B30,SÜRE,"Uzun",BİLDİRİM,"Bildirimli",İL,$B$10)+SUMIFS(AGİD2,KAYNAK,A30,SEBEP,B30,SÜRE,"Uzun",BİLDİRİM,"Bildirimli",İL,$B$10))/VLOOKUP($B$10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(SUMIFS(OGİİ2,KAYNAK,A31,SEBEP,B31,SÜRE,"Uzun",BİLDİRİM,"Bildirimli",İL,$B$10)/VLOOKUP($B$10,ABONE,3,FALSE))*60</f>
        <v>0.8763117760180994</v>
      </c>
      <c r="D31" s="23">
        <f>(SUMIFS(AGİİ2,KAYNAK,A31,SEBEP,B31,SÜRE,"Uzun",BİLDİRİM,"Bildirimli",İL,$B$10)/VLOOKUP($B$10,ABONE,4,FALSE))*60</f>
        <v>3.7883935023041477</v>
      </c>
      <c r="E31" s="23">
        <f>((SUMIFS(OGİİ2,KAYNAK,A31,SEBEP,B31,SÜRE,"Uzun",BİLDİRİM,"Bildirimli",İL,$B$10)+SUMIFS(AGİİ2,KAYNAK,A31,SEBEP,B31,SÜRE,"Uzun",BİLDİRİM,"Bildirimli",İL,$B$10))/VLOOKUP($B$10,ABONE,5,FALSE))*60</f>
        <v>3.7798470956336407</v>
      </c>
      <c r="F31" s="23">
        <f>(SUMIFS(OGİD2,KAYNAK,A31,SEBEP,B31,SÜRE,"Uzun",BİLDİRİM,"Bildirimli",İL,$B$10)/VLOOKUP($B$10,ABONE,6,FALSE))*60</f>
        <v>0.59197357688475605</v>
      </c>
      <c r="G31" s="23">
        <f>(SUMIFS(AGİD2,KAYNAK,A31,SEBEP,B31,SÜRE,"Uzun",BİLDİRİM,"Bildirimli",İL,$B$10)/VLOOKUP($B$10,ABONE,7,FALSE))*60</f>
        <v>4.5562634368347901</v>
      </c>
      <c r="H31" s="23">
        <f>((SUMIFS(OGİD2,KAYNAK,A31,SEBEP,B31,SÜRE,"Uzun",BİLDİRİM,"Bildirimli",İL,$B$10)+SUMIFS(AGİD2,KAYNAK,A31,SEBEP,B31,SÜRE,"Uzun",BİLDİRİM,"Bildirimli",İL,$B$10))/VLOOKUP($B$10,ABONE,8,FALSE))*60</f>
        <v>4.1765139174421364</v>
      </c>
      <c r="I31" s="23">
        <f>((SUMIFS(OGİİ2,KAYNAK,A31,SEBEP,B31,SÜRE,"Uzun",BİLDİRİM,"Bildirimli",İL,$B$10)+SUMIFS(AGİİ2,KAYNAK,A31,SEBEP,B31,SÜRE,"Uzun",BİLDİRİM,"Bildirimli",İL,$B$10)+SUMIFS(OGİD2,KAYNAK,A31,SEBEP,B31,SÜRE,"Uzun",BİLDİRİM,"Bildirimli",İL,$B$10)+SUMIFS(AGİD2,KAYNAK,A31,SEBEP,B31,SÜRE,"Uzun",BİLDİRİM,"Bildirimli",İL,$B$10))/VLOOKUP($B$10,ABONE,9,FALSE))*60</f>
        <v>3.8744205246650214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(SUMIFS(OGİİ2,KAYNAK,A32,SEBEP,B32,SÜRE,"Uzun",BİLDİRİM,"Bildirimli",İL,$B$10)/VLOOKUP($B$10,ABONE,3,FALSE))*60</f>
        <v>0</v>
      </c>
      <c r="D32" s="23">
        <f>(SUMIFS(AGİİ2,KAYNAK,A32,SEBEP,B32,SÜRE,"Uzun",BİLDİRİM,"Bildirimli",İL,$B$10)/VLOOKUP($B$10,ABONE,4,FALSE))*60</f>
        <v>0</v>
      </c>
      <c r="E32" s="23">
        <f>((SUMIFS(OGİİ2,KAYNAK,A32,SEBEP,B32,SÜRE,"Uzun",BİLDİRİM,"Bildirimli",İL,$B$10)+SUMIFS(AGİİ2,KAYNAK,A32,SEBEP,B32,SÜRE,"Uzun",BİLDİRİM,"Bildirimli",İL,$B$10))/VLOOKUP($B$10,ABONE,5,FALSE))*60</f>
        <v>0</v>
      </c>
      <c r="F32" s="23">
        <f>(SUMIFS(OGİD2,KAYNAK,A32,SEBEP,B32,SÜRE,"Uzun",BİLDİRİM,"Bildirimli",İL,$B$10)/VLOOKUP($B$10,ABONE,6,FALSE))*60</f>
        <v>0</v>
      </c>
      <c r="G32" s="23">
        <f>(SUMIFS(AGİD2,KAYNAK,A32,SEBEP,B32,SÜRE,"Uzun",BİLDİRİM,"Bildirimli",İL,$B$10)/VLOOKUP($B$10,ABONE,7,FALSE))*60</f>
        <v>0</v>
      </c>
      <c r="H32" s="23">
        <f>((SUMIFS(OGİD2,KAYNAK,A32,SEBEP,B32,SÜRE,"Uzun",BİLDİRİM,"Bildirimli",İL,$B$10)+SUMIFS(AGİD2,KAYNAK,A32,SEBEP,B32,SÜRE,"Uzun",BİLDİRİM,"Bildirimli",İL,$B$10))/VLOOKUP($B$10,ABONE,8,FALSE))*60</f>
        <v>0</v>
      </c>
      <c r="I32" s="23">
        <f>((SUMIFS(OGİİ2,KAYNAK,A32,SEBEP,B32,SÜRE,"Uzun",BİLDİRİM,"Bildirimli",İL,$B$10)+SUMIFS(AGİİ2,KAYNAK,A32,SEBEP,B32,SÜRE,"Uzun",BİLDİRİM,"Bildirimli",İL,$B$10)+SUMIFS(OGİD2,KAYNAK,A32,SEBEP,B32,SÜRE,"Uzun",BİLDİRİM,"Bildirimli",İL,$B$10)+SUMIFS(AGİD2,KAYNAK,A32,SEBEP,B32,SÜRE,"Uzun",BİLDİRİM,"Bildirimli",İL,$B$10))/VLOOKUP($B$10,ABONE,9,FALSE))*60</f>
        <v>0</v>
      </c>
    </row>
    <row r="33" spans="1:9" ht="15.75" thickBot="1" x14ac:dyDescent="0.3">
      <c r="A33" s="65" t="s">
        <v>60</v>
      </c>
      <c r="B33" s="66"/>
      <c r="C33" s="23">
        <f>SUM(C28:C32)</f>
        <v>99.548258314479568</v>
      </c>
      <c r="D33" s="23">
        <f t="shared" ref="D33:I33" si="8">SUM(D28:D32)</f>
        <v>38.249665067193185</v>
      </c>
      <c r="E33" s="23">
        <f t="shared" si="8"/>
        <v>38.429564793733299</v>
      </c>
      <c r="F33" s="23">
        <f t="shared" si="8"/>
        <v>87.827076041182352</v>
      </c>
      <c r="G33" s="23">
        <f t="shared" si="8"/>
        <v>46.345601696251066</v>
      </c>
      <c r="H33" s="23">
        <f t="shared" si="8"/>
        <v>50.319218788515066</v>
      </c>
      <c r="I33" s="23">
        <f t="shared" si="8"/>
        <v>41.264299857171558</v>
      </c>
    </row>
    <row r="34" spans="1:9" ht="15.75" thickBot="1" x14ac:dyDescent="0.3">
      <c r="A34" s="67" t="s">
        <v>62</v>
      </c>
      <c r="B34" s="68"/>
      <c r="C34" s="74" t="s">
        <v>27</v>
      </c>
      <c r="D34" s="75"/>
      <c r="E34" s="76"/>
      <c r="F34" s="72" t="s">
        <v>28</v>
      </c>
      <c r="G34" s="72"/>
      <c r="H34" s="72"/>
      <c r="I34" s="73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73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(SUMIFS(OGİİ1,KAYNAK,A36,SEBEP,B36,SÜRE,"Uzun",BİLDİRİM,"Bildirimsiz",İL,$B$10)/VLOOKUP($B$10,ABONE,3,FALSE))</f>
        <v>5.3167420814479636E-2</v>
      </c>
      <c r="D36" s="23">
        <f t="shared" ref="D36:D45" si="10">(SUMIFS(AGİİ1,KAYNAK,A36,SEBEP,B36,SÜRE,"Uzun",BİLDİRİM,"Bildirimsiz",İL,$B$10)/VLOOKUP($B$10,ABONE,4,FALSE))</f>
        <v>3.1525532084920489E-2</v>
      </c>
      <c r="E36" s="23">
        <f t="shared" ref="E36:E45" si="11">((SUMIFS(OGİİ1,KAYNAK,A36,SEBEP,B36,SÜRE,"Uzun",BİLDİRİM,"Bildirimsiz",İL,$B$10)+SUMIFS(AGİİ1,KAYNAK,A36,SEBEP,B36,SÜRE,"Uzun",BİLDİRİM,"Bildirimsiz",İL,$B$10))/VLOOKUP($B$10,ABONE,5,FALSE))</f>
        <v>3.1589046917121492E-2</v>
      </c>
      <c r="F36" s="23">
        <f t="shared" ref="F36:F45" si="12">(SUMIFS(OGİD1,KAYNAK,A36,SEBEP,B36,SÜRE,"Uzun",BİLDİRİM,"Bildirimsiz",İL,$B$10)/VLOOKUP($B$10,ABONE,6,FALSE))</f>
        <v>7.6220524742610429E-2</v>
      </c>
      <c r="G36" s="23">
        <f t="shared" ref="G36:G45" si="13">(SUMIFS(AGİD1,KAYNAK,A36,SEBEP,B36,SÜRE,"Uzun",BİLDİRİM,"Bildirimsiz",İL,$B$10)/VLOOKUP($B$10,ABONE,7,FALSE))</f>
        <v>2.4570600894862456E-2</v>
      </c>
      <c r="H36" s="23">
        <f t="shared" ref="H36:H45" si="14">((SUMIFS(OGİD1,KAYNAK,A36,SEBEP,B36,SÜRE,"Uzun",BİLDİRİM,"Bildirimsiz",İL,$B$10)+SUMIFS(AGİD1,KAYNAK,A36,SEBEP,B36,SÜRE,"Uzun",BİLDİRİM,"Bildirimsiz",İL,$B$10))/VLOOKUP($B$10,ABONE,8,FALSE))</f>
        <v>2.9518279911980701E-2</v>
      </c>
      <c r="I36" s="23">
        <f t="shared" ref="I36:I45" si="15">((SUMIFS(OGİİ1,KAYNAK,A36,SEBEP,B36,SÜRE,"Uzun",BİLDİRİM,"Bildirimsiz",İL,$B$10)+SUMIFS(AGİİ1,KAYNAK,A36,SEBEP,B36,SÜRE,"Uzun",BİLDİRİM,"Bildirimsiz",İL,$B$10)+SUMIFS(OGİD1,KAYNAK,A36,SEBEP,B36,SÜRE,"Uzun",BİLDİRİM,"Bildirimsiz",İL,$B$10)+SUMIFS(AGİD1,KAYNAK,A36,SEBEP,B36,SÜRE,"Uzun",BİLDİRİM,"Bildirimsiz",İL,$B$10))/VLOOKUP($B$10,ABONE,9,FALSE))</f>
        <v>3.1095333993241627E-2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4.8574660633484159</v>
      </c>
      <c r="D38" s="23">
        <f t="shared" si="10"/>
        <v>1.2397278974987347</v>
      </c>
      <c r="E38" s="23">
        <f t="shared" si="11"/>
        <v>1.2503452717687211</v>
      </c>
      <c r="F38" s="23">
        <f t="shared" si="12"/>
        <v>5.0598361563157308</v>
      </c>
      <c r="G38" s="23">
        <f t="shared" si="13"/>
        <v>2.8987034463346411</v>
      </c>
      <c r="H38" s="23">
        <f t="shared" si="14"/>
        <v>3.1057239057239059</v>
      </c>
      <c r="I38" s="23">
        <f t="shared" si="15"/>
        <v>1.6927052321119973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9.3325791855203621E-2</v>
      </c>
      <c r="D39" s="23">
        <f t="shared" si="10"/>
        <v>3.0486667909752005E-2</v>
      </c>
      <c r="E39" s="23">
        <f t="shared" si="11"/>
        <v>3.0671088801242977E-2</v>
      </c>
      <c r="F39" s="23">
        <f t="shared" si="12"/>
        <v>1.6827189195173252E-2</v>
      </c>
      <c r="G39" s="23">
        <f t="shared" si="13"/>
        <v>1.875927261638783E-2</v>
      </c>
      <c r="H39" s="23">
        <f t="shared" si="14"/>
        <v>1.8574193377342983E-2</v>
      </c>
      <c r="I39" s="23">
        <f t="shared" si="15"/>
        <v>2.7786943170770868E-2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2.2624434389140274E-3</v>
      </c>
      <c r="D41" s="23">
        <f t="shared" si="10"/>
        <v>0</v>
      </c>
      <c r="E41" s="23">
        <f t="shared" si="11"/>
        <v>6.6398417061737246E-6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5.0567685479109856E-6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3.9027149321266968E-2</v>
      </c>
      <c r="D42" s="23">
        <f t="shared" si="10"/>
        <v>6.6488972057217446E-2</v>
      </c>
      <c r="E42" s="23">
        <f t="shared" si="11"/>
        <v>6.6408376824296511E-2</v>
      </c>
      <c r="F42" s="23">
        <f t="shared" si="12"/>
        <v>6.0334329680061995E-3</v>
      </c>
      <c r="G42" s="23">
        <f t="shared" si="13"/>
        <v>7.4896351940139216E-2</v>
      </c>
      <c r="H42" s="23">
        <f t="shared" si="14"/>
        <v>6.8299795858850973E-2</v>
      </c>
      <c r="I42" s="23">
        <f t="shared" si="15"/>
        <v>6.6859329548342075E-2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2.8280542986425339E-3</v>
      </c>
      <c r="D43" s="23">
        <f t="shared" si="10"/>
        <v>4.611624623744706E-3</v>
      </c>
      <c r="E43" s="23">
        <f t="shared" si="11"/>
        <v>4.6063901836580212E-3</v>
      </c>
      <c r="F43" s="23">
        <f t="shared" si="12"/>
        <v>0</v>
      </c>
      <c r="G43" s="23">
        <f t="shared" si="13"/>
        <v>1.301831360061925E-3</v>
      </c>
      <c r="H43" s="23">
        <f t="shared" si="14"/>
        <v>1.1771255865744054E-3</v>
      </c>
      <c r="I43" s="23">
        <f t="shared" si="15"/>
        <v>3.7887838345223059E-3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5" t="s">
        <v>60</v>
      </c>
      <c r="B46" s="66"/>
      <c r="C46" s="23">
        <f>SUM(C36:C45)</f>
        <v>5.0480769230769234</v>
      </c>
      <c r="D46" s="23">
        <f t="shared" ref="D46:I46" si="16">SUM(D36:D45)</f>
        <v>1.3728406941743694</v>
      </c>
      <c r="E46" s="23">
        <f t="shared" si="16"/>
        <v>1.3836268143367461</v>
      </c>
      <c r="F46" s="23">
        <f t="shared" si="16"/>
        <v>5.1589173032215205</v>
      </c>
      <c r="G46" s="23">
        <f t="shared" si="16"/>
        <v>3.0182315031460925</v>
      </c>
      <c r="H46" s="23">
        <f t="shared" si="16"/>
        <v>3.2232933004586548</v>
      </c>
      <c r="I46" s="23">
        <f t="shared" si="16"/>
        <v>1.8222406794274222</v>
      </c>
    </row>
    <row r="47" spans="1:9" ht="15.75" thickBot="1" x14ac:dyDescent="0.3">
      <c r="A47" s="67" t="s">
        <v>63</v>
      </c>
      <c r="B47" s="68"/>
      <c r="C47" s="72" t="s">
        <v>27</v>
      </c>
      <c r="D47" s="72"/>
      <c r="E47" s="72"/>
      <c r="F47" s="72" t="s">
        <v>28</v>
      </c>
      <c r="G47" s="72"/>
      <c r="H47" s="72"/>
      <c r="I47" s="73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73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(SUMIFS(OGİİ1,KAYNAK,A49,SEBEP,B49,SÜRE,"Uzun",BİLDİRİM,"Bildirimli",İL,$B$10)/VLOOKUP($B$10,ABONE,3,FALSE))</f>
        <v>0</v>
      </c>
      <c r="D49" s="23">
        <f>(SUMIFS(AGİİ1,KAYNAK,A49,SEBEP,B49,SÜRE,"Uzun",BİLDİRİM,"Bildirimli",İL,$B$10)/VLOOKUP($B$10,ABONE,4,FALSE))</f>
        <v>0</v>
      </c>
      <c r="E49" s="23">
        <f>((SUMIFS(OGİİ1,KAYNAK,A49,SEBEP,B49,SÜRE,"Uzun",BİLDİRİM,"Bildirimli",İL,$B$10)+SUMIFS(AGİİ1,KAYNAK,A49,SEBEP,B49,SÜRE,"Uzun",BİLDİRİM,"Bildirimli",İL,$B$10))/VLOOKUP($B$10,ABONE,5,FALSE))</f>
        <v>0</v>
      </c>
      <c r="F49" s="23">
        <f>(SUMIFS(OGİD1,KAYNAK,A49,SEBEP,B49,SÜRE,"Uzun",BİLDİRİM,"Bildirimli",İL,$B$10)/VLOOKUP($B$10,ABONE,6,FALSE))</f>
        <v>0</v>
      </c>
      <c r="G49" s="23">
        <f>(SUMIFS(AGİD1,KAYNAK,A49,SEBEP,B49,SÜRE,"Uzun",BİLDİRİM,"Bildirimli",İL,$B$10)/VLOOKUP($B$10,ABONE,7,FALSE))</f>
        <v>0</v>
      </c>
      <c r="H49" s="23">
        <f>((SUMIFS(OGİD1,KAYNAK,A49,SEBEP,B49,SÜRE,"Uzun",BİLDİRİM,"Bildirimli",İL,$B$10)+SUMIFS(AGİD1,KAYNAK,A49,SEBEP,B49,SÜRE,"Uzun",BİLDİRİM,"Bildirimli",İL,$B$10))/VLOOKUP($B$10,ABONE,8,FALSE))</f>
        <v>0</v>
      </c>
      <c r="I49" s="23">
        <f>((SUMIFS(OGİİ1,KAYNAK,A49,SEBEP,B49,SÜRE,"Uzun",BİLDİRİM,"Bildirimli",İL,$B$10)+SUMIFS(AGİİ1,KAYNAK,A49,SEBEP,B49,SÜRE,"Uzun",BİLDİRİM,"Bildirimli",İL,$B$10)+SUMIFS(OGİD1,KAYNAK,A49,SEBEP,B49,SÜRE,"Uzun",BİLDİRİM,"Bildirimli",İL,$B$10)+SUMIFS(AGİD1,KAYNAK,A49,SEBEP,B49,SÜRE,"Uzun",BİLDİRİM,"Bildirimli",İL,$B$10))/VLOOKUP($B$10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(SUMIFS(OGİİ1,KAYNAK,A50,SEBEP,B50,SÜRE,"Uzun",BİLDİRİM,"Bildirimli",İL,$B$10)/VLOOKUP($B$10,ABONE,3,FALSE))</f>
        <v>1.1894796380090498</v>
      </c>
      <c r="D50" s="23">
        <f>(SUMIFS(AGİİ1,KAYNAK,A50,SEBEP,B50,SÜRE,"Uzun",BİLDİRİM,"Bildirimli",İL,$B$10)/VLOOKUP($B$10,ABONE,4,FALSE))</f>
        <v>0.42337377800271703</v>
      </c>
      <c r="E50" s="23">
        <f>((SUMIFS(OGİİ1,KAYNAK,A50,SEBEP,B50,SÜRE,"Uzun",BİLDİRİM,"Bildirimli",İL,$B$10)+SUMIFS(AGİİ1,KAYNAK,A50,SEBEP,B50,SÜRE,"Uzun",BİLDİRİM,"Bildirimli",İL,$B$10))/VLOOKUP($B$10,ABONE,5,FALSE))</f>
        <v>0.4256221531678685</v>
      </c>
      <c r="F50" s="23">
        <f>(SUMIFS(OGİD1,KAYNAK,A50,SEBEP,B50,SÜRE,"Uzun",BİLDİRİM,"Bildirimli",İL,$B$10)/VLOOKUP($B$10,ABONE,6,FALSE))</f>
        <v>0.46324587623159524</v>
      </c>
      <c r="G50" s="23">
        <f>(SUMIFS(AGİD1,KAYNAK,A50,SEBEP,B50,SÜRE,"Uzun",BİLDİRİM,"Bildirimli",İL,$B$10)/VLOOKUP($B$10,ABONE,7,FALSE))</f>
        <v>0.20500325457840016</v>
      </c>
      <c r="H50" s="23">
        <f>((SUMIFS(OGİD1,KAYNAK,A50,SEBEP,B50,SÜRE,"Uzun",BİLDİRİM,"Bildirimli",İL,$B$10)+SUMIFS(AGİD1,KAYNAK,A50,SEBEP,B50,SÜRE,"Uzun",BİLDİRİM,"Bildirimli",İL,$B$10))/VLOOKUP($B$10,ABONE,8,FALSE))</f>
        <v>0.22974097934727855</v>
      </c>
      <c r="I50" s="23">
        <f>((SUMIFS(OGİİ1,KAYNAK,A50,SEBEP,B50,SÜRE,"Uzun",BİLDİRİM,"Bildirimli",İL,$B$10)+SUMIFS(AGİİ1,KAYNAK,A50,SEBEP,B50,SÜRE,"Uzun",BİLDİRİM,"Bildirimli",İL,$B$10)+SUMIFS(OGİD1,KAYNAK,A50,SEBEP,B50,SÜRE,"Uzun",BİLDİRİM,"Bildirimli",İL,$B$10)+SUMIFS(AGİD1,KAYNAK,A50,SEBEP,B50,SÜRE,"Uzun",BİLDİRİM,"Bildirimli",İL,$B$10))/VLOOKUP($B$10,ABONE,9,FALSE))</f>
        <v>0.37892010179275087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(SUMIFS(OGİİ1,KAYNAK,A51,SEBEP,B51,SÜRE,"Uzun",BİLDİRİM,"Bildirimli",İL,$B$10)/VLOOKUP($B$10,ABONE,3,FALSE))</f>
        <v>0</v>
      </c>
      <c r="D51" s="23">
        <f>(SUMIFS(AGİİ1,KAYNAK,A51,SEBEP,B51,SÜRE,"Uzun",BİLDİRİM,"Bildirimli",İL,$B$10)/VLOOKUP($B$10,ABONE,4,FALSE))</f>
        <v>0</v>
      </c>
      <c r="E51" s="23">
        <f>((SUMIFS(OGİİ1,KAYNAK,A51,SEBEP,B51,SÜRE,"Uzun",BİLDİRİM,"Bildirimli",İL,$B$10)+SUMIFS(AGİİ1,KAYNAK,A51,SEBEP,B51,SÜRE,"Uzun",BİLDİRİM,"Bildirimli",İL,$B$10))/VLOOKUP($B$10,ABONE,5,FALSE))</f>
        <v>0</v>
      </c>
      <c r="F51" s="23">
        <f>(SUMIFS(OGİD1,KAYNAK,A51,SEBEP,B51,SÜRE,"Uzun",BİLDİRİM,"Bildirimli",İL,$B$10)/VLOOKUP($B$10,ABONE,6,FALSE))</f>
        <v>0</v>
      </c>
      <c r="G51" s="23">
        <f>(SUMIFS(AGİD1,KAYNAK,A51,SEBEP,B51,SÜRE,"Uzun",BİLDİRİM,"Bildirimli",İL,$B$10)/VLOOKUP($B$10,ABONE,7,FALSE))</f>
        <v>0</v>
      </c>
      <c r="H51" s="23">
        <f>((SUMIFS(OGİD1,KAYNAK,A51,SEBEP,B51,SÜRE,"Uzun",BİLDİRİM,"Bildirimli",İL,$B$10)+SUMIFS(AGİD1,KAYNAK,A51,SEBEP,B51,SÜRE,"Uzun",BİLDİRİM,"Bildirimli",İL,$B$10))/VLOOKUP($B$10,ABONE,8,FALSE))</f>
        <v>0</v>
      </c>
      <c r="I51" s="23">
        <f>((SUMIFS(OGİİ1,KAYNAK,A51,SEBEP,B51,SÜRE,"Uzun",BİLDİRİM,"Bildirimli",İL,$B$10)+SUMIFS(AGİİ1,KAYNAK,A51,SEBEP,B51,SÜRE,"Uzun",BİLDİRİM,"Bildirimli",İL,$B$10)+SUMIFS(OGİD1,KAYNAK,A51,SEBEP,B51,SÜRE,"Uzun",BİLDİRİM,"Bildirimli",İL,$B$10)+SUMIFS(AGİD1,KAYNAK,A51,SEBEP,B51,SÜRE,"Uzun",BİLDİRİM,"Bildirimli",İL,$B$10))/VLOOKUP($B$10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(SUMIFS(OGİİ1,KAYNAK,A52,SEBEP,B52,SÜRE,"Uzun",BİLDİRİM,"Bildirimli",İL,$B$10)/VLOOKUP($B$10,ABONE,3,FALSE))</f>
        <v>8.4841628959276012E-3</v>
      </c>
      <c r="D52" s="23">
        <f>(SUMIFS(AGİİ1,KAYNAK,A52,SEBEP,B52,SÜRE,"Uzun",BİLDİRİM,"Bildirimli",İL,$B$10)/VLOOKUP($B$10,ABONE,4,FALSE))</f>
        <v>1.6641804959910498E-2</v>
      </c>
      <c r="E52" s="23">
        <f>((SUMIFS(OGİİ1,KAYNAK,A52,SEBEP,B52,SÜRE,"Uzun",BİLDİRİM,"Bildirimli",İL,$B$10)+SUMIFS(AGİİ1,KAYNAK,A52,SEBEP,B52,SÜRE,"Uzun",BİLDİRİM,"Bildirimli",İL,$B$10))/VLOOKUP($B$10,ABONE,5,FALSE))</f>
        <v>1.6617863830126291E-2</v>
      </c>
      <c r="F52" s="23">
        <f>(SUMIFS(OGİD1,KAYNAK,A52,SEBEP,B52,SÜRE,"Uzun",BİLDİRİM,"Bildirimli",İL,$B$10)/VLOOKUP($B$10,ABONE,6,FALSE))</f>
        <v>2.8783349939112144E-3</v>
      </c>
      <c r="G52" s="23">
        <f>(SUMIFS(AGİD1,KAYNAK,A52,SEBEP,B52,SÜRE,"Uzun",BİLDİRİM,"Bildirimli",İL,$B$10)/VLOOKUP($B$10,ABONE,7,FALSE))</f>
        <v>2.1280837863354621E-2</v>
      </c>
      <c r="H52" s="23">
        <f>((SUMIFS(OGİD1,KAYNAK,A52,SEBEP,B52,SÜRE,"Uzun",BİLDİRİM,"Bildirimli",İL,$B$10)+SUMIFS(AGİD1,KAYNAK,A52,SEBEP,B52,SÜRE,"Uzun",BİLDİRİM,"Bildirimli",İL,$B$10))/VLOOKUP($B$10,ABONE,8,FALSE))</f>
        <v>1.9518014793605345E-2</v>
      </c>
      <c r="I52" s="23">
        <f>((SUMIFS(OGİİ1,KAYNAK,A52,SEBEP,B52,SÜRE,"Uzun",BİLDİRİM,"Bildirimli",İL,$B$10)+SUMIFS(AGİİ1,KAYNAK,A52,SEBEP,B52,SÜRE,"Uzun",BİLDİRİM,"Bildirimli",İL,$B$10)+SUMIFS(OGİD1,KAYNAK,A52,SEBEP,B52,SÜRE,"Uzun",BİLDİRİM,"Bildirimli",İL,$B$10)+SUMIFS(AGİD1,KAYNAK,A52,SEBEP,B52,SÜRE,"Uzun",BİLDİRİM,"Bildirimli",İL,$B$10))/VLOOKUP($B$10,ABONE,9,FALSE))</f>
        <v>1.7309318739499303E-2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(SUMIFS(OGİİ1,KAYNAK,A53,SEBEP,B53,SÜRE,"Uzun",BİLDİRİM,"Bildirimli",İL,$B$10)/VLOOKUP($B$10,ABONE,3,FALSE))</f>
        <v>0</v>
      </c>
      <c r="D53" s="23">
        <f>(SUMIFS(AGİİ1,KAYNAK,A53,SEBEP,B53,SÜRE,"Uzun",BİLDİRİM,"Bildirimli",İL,$B$10)/VLOOKUP($B$10,ABONE,4,FALSE))</f>
        <v>0</v>
      </c>
      <c r="E53" s="23">
        <f>((SUMIFS(OGİİ1,KAYNAK,A53,SEBEP,B53,SÜRE,"Uzun",BİLDİRİM,"Bildirimli",İL,$B$10)+SUMIFS(AGİİ1,KAYNAK,A53,SEBEP,B53,SÜRE,"Uzun",BİLDİRİM,"Bildirimli",İL,$B$10))/VLOOKUP($B$10,ABONE,5,FALSE))</f>
        <v>0</v>
      </c>
      <c r="F53" s="23">
        <f>(SUMIFS(OGİD1,KAYNAK,A53,SEBEP,B53,SÜRE,"Uzun",BİLDİRİM,"Bildirimli",İL,$B$10)/VLOOKUP($B$10,ABONE,6,FALSE))</f>
        <v>0</v>
      </c>
      <c r="G53" s="23">
        <f>(SUMIFS(AGİD1,KAYNAK,A53,SEBEP,B53,SÜRE,"Uzun",BİLDİRİM,"Bildirimli",İL,$B$10)/VLOOKUP($B$10,ABONE,7,FALSE))</f>
        <v>0</v>
      </c>
      <c r="H53" s="23">
        <f>((SUMIFS(OGİD1,KAYNAK,A53,SEBEP,B53,SÜRE,"Uzun",BİLDİRİM,"Bildirimli",İL,$B$10)+SUMIFS(AGİD1,KAYNAK,A53,SEBEP,B53,SÜRE,"Uzun",BİLDİRİM,"Bildirimli",İL,$B$10))/VLOOKUP($B$10,ABONE,8,FALSE))</f>
        <v>0</v>
      </c>
      <c r="I53" s="23">
        <f>((SUMIFS(OGİİ1,KAYNAK,A53,SEBEP,B53,SÜRE,"Uzun",BİLDİRİM,"Bildirimli",İL,$B$10)+SUMIFS(AGİİ1,KAYNAK,A53,SEBEP,B53,SÜRE,"Uzun",BİLDİRİM,"Bildirimli",İL,$B$10)+SUMIFS(OGİD1,KAYNAK,A53,SEBEP,B53,SÜRE,"Uzun",BİLDİRİM,"Bildirimli",İL,$B$10)+SUMIFS(AGİD1,KAYNAK,A53,SEBEP,B53,SÜRE,"Uzun",BİLDİRİM,"Bildirimli",İL,$B$10))/VLOOKUP($B$10,ABONE,9,FALSE))</f>
        <v>0</v>
      </c>
    </row>
    <row r="54" spans="1:9" ht="15.75" thickBot="1" x14ac:dyDescent="0.3">
      <c r="A54" s="65" t="s">
        <v>60</v>
      </c>
      <c r="B54" s="66"/>
      <c r="C54" s="23">
        <f>SUM(C49:C53)</f>
        <v>1.1979638009049773</v>
      </c>
      <c r="D54" s="23">
        <f t="shared" ref="D54:I54" si="17">SUM(D49:D53)</f>
        <v>0.44001558296262755</v>
      </c>
      <c r="E54" s="23">
        <f t="shared" si="17"/>
        <v>0.44224001699799481</v>
      </c>
      <c r="F54" s="23">
        <f t="shared" si="17"/>
        <v>0.46612421122550646</v>
      </c>
      <c r="G54" s="23">
        <f t="shared" si="17"/>
        <v>0.22628409244175479</v>
      </c>
      <c r="H54" s="23">
        <f t="shared" si="17"/>
        <v>0.2492589941408839</v>
      </c>
      <c r="I54" s="23">
        <f t="shared" si="17"/>
        <v>0.39622942053225019</v>
      </c>
    </row>
    <row r="55" spans="1:9" ht="15.75" thickBot="1" x14ac:dyDescent="0.3">
      <c r="A55" s="67" t="s">
        <v>64</v>
      </c>
      <c r="B55" s="68"/>
      <c r="C55" s="72" t="s">
        <v>27</v>
      </c>
      <c r="D55" s="72"/>
      <c r="E55" s="72"/>
      <c r="F55" s="72" t="s">
        <v>28</v>
      </c>
      <c r="G55" s="72"/>
      <c r="H55" s="72"/>
      <c r="I55" s="73" t="s">
        <v>55</v>
      </c>
    </row>
    <row r="56" spans="1:9" x14ac:dyDescent="0.25">
      <c r="A56" s="77" t="s">
        <v>56</v>
      </c>
      <c r="B56" s="78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73"/>
    </row>
    <row r="57" spans="1:9" x14ac:dyDescent="0.25">
      <c r="A57" s="77" t="s">
        <v>76</v>
      </c>
      <c r="B57" s="78"/>
      <c r="C57" s="23">
        <f>(SUMIFS(OGİİ1,KAYNAK,A57,SÜRE,"Kısa",İL,$B$10)/VLOOKUP($B$10,ABONE,3,FALSE))</f>
        <v>0</v>
      </c>
      <c r="D57" s="23">
        <f>(SUMIFS(AGİİ1,KAYNAK,A57,SÜRE,"Kısa",İL,$B$10)/VLOOKUP($B$10,ABONE,4,FALSE))</f>
        <v>0</v>
      </c>
      <c r="E57" s="23">
        <f>((SUMIFS(OGİİ1,KAYNAK,A57,SÜRE,"Kısa",İL,$B$10)+SUMIFS(AGİİ1,KAYNAK,A57,SÜRE,"Kısa",İL,$B$10))/VLOOKUP($B$10,ABONE,5,FALSE))</f>
        <v>0</v>
      </c>
      <c r="F57" s="23">
        <f>(SUMIFS(OGİD1,KAYNAK,A57,SÜRE,"Kısa",İL,$B$10)/VLOOKUP($B$10,ABONE,6,FALSE))</f>
        <v>0</v>
      </c>
      <c r="G57" s="23">
        <f>(SUMIFS(AGİD1,KAYNAK,A57,SÜRE,"Kısa",İL,$B$10)/VLOOKUP($B$10,ABONE,7,FALSE))</f>
        <v>0</v>
      </c>
      <c r="H57" s="23">
        <f>((SUMIFS(OGİD1,KAYNAK,A57,SÜRE,"Kısa",İL,$B$10)+SUMIFS(AGİD1,KAYNAK,A57,SÜRE,"Kısa",İL,$B$10))/VLOOKUP($B$10,ABONE,8,FALSE))</f>
        <v>0</v>
      </c>
      <c r="I57" s="23">
        <f>((SUMIFS(OGİİ1,KAYNAK,A57,SÜRE,"Kısa",İL,$B$10)+SUMIFS(AGİİ1,KAYNAK,A57,SÜRE,"Kısa",İL,$B$10)+SUMIFS(OGİD1,KAYNAK,A57,SÜRE,"Kısa",İL,$B$10)+SUMIFS(AGİD1,KAYNAK,A57,SÜRE,"Kısa",İL,$B$10))/VLOOKUP($B$10,ABONE,9,FALSE))</f>
        <v>0</v>
      </c>
    </row>
    <row r="58" spans="1:9" ht="15.75" thickBot="1" x14ac:dyDescent="0.3">
      <c r="A58" s="77" t="s">
        <v>72</v>
      </c>
      <c r="B58" s="78"/>
      <c r="C58" s="23">
        <f>(SUMIFS(OGİİ1,KAYNAK,A58,SÜRE,"Kısa",İL,$B$10)/VLOOKUP($B$10,ABONE,3,FALSE))</f>
        <v>0.53902714932126694</v>
      </c>
      <c r="D58" s="23">
        <f>(SUMIFS(AGİİ1,KAYNAK,A58,SÜRE,"Kısa",İL,$B$10)/VLOOKUP($B$10,ABONE,4,FALSE))</f>
        <v>0.176939879065555</v>
      </c>
      <c r="E58" s="23">
        <f>((SUMIFS(OGİİ1,KAYNAK,A58,SÜRE,"Kısa",İL,$B$10)+SUMIFS(AGİİ1,KAYNAK,A58,SÜRE,"Kısa",İL,$B$10))/VLOOKUP($B$10,ABONE,5,FALSE))</f>
        <v>0.17800253641953176</v>
      </c>
      <c r="F58" s="23">
        <f>(SUMIFS(OGİD1,KAYNAK,A58,SÜRE,"Kısa",İL,$B$10)/VLOOKUP($B$10,ABONE,6,FALSE))</f>
        <v>0.77095095759991139</v>
      </c>
      <c r="G58" s="23">
        <f>(SUMIFS(AGİD1,KAYNAK,A58,SÜRE,"Kısa",İL,$B$10)/VLOOKUP($B$10,ABONE,7,FALSE))</f>
        <v>0.79309677532853651</v>
      </c>
      <c r="H58" s="23">
        <f>((SUMIFS(OGİD1,KAYNAK,A58,SÜRE,"Kısa",İL,$B$10)+SUMIFS(AGİD1,KAYNAK,A58,SÜRE,"Kısa",İL,$B$10))/VLOOKUP($B$10,ABONE,8,FALSE))</f>
        <v>0.79097537050292954</v>
      </c>
      <c r="I58" s="23">
        <f>((SUMIFS(OGİİ1,KAYNAK,A58,SÜRE,"Kısa",İL,$B$10)+SUMIFS(AGİİ1,KAYNAK,A58,SÜRE,"Kısa",İL,$B$10)+SUMIFS(OGİD1,KAYNAK,A58,SÜRE,"Kısa",İL,$B$10)+SUMIFS(AGİD1,KAYNAK,A58,SÜRE,"Kısa",İL,$B$10))/VLOOKUP($B$10,ABONE,9,FALSE))</f>
        <v>0.32414771326605302</v>
      </c>
    </row>
    <row r="59" spans="1:9" ht="15.75" thickBot="1" x14ac:dyDescent="0.3">
      <c r="A59" s="65" t="s">
        <v>60</v>
      </c>
      <c r="B59" s="66"/>
      <c r="C59" s="23">
        <f>SUM(C57:C58)</f>
        <v>0.53902714932126694</v>
      </c>
      <c r="D59" s="23">
        <f t="shared" ref="D59:I59" si="18">SUM(D57:D58)</f>
        <v>0.176939879065555</v>
      </c>
      <c r="E59" s="23">
        <f t="shared" si="18"/>
        <v>0.17800253641953176</v>
      </c>
      <c r="F59" s="23">
        <f t="shared" si="18"/>
        <v>0.77095095759991139</v>
      </c>
      <c r="G59" s="23">
        <f t="shared" si="18"/>
        <v>0.79309677532853651</v>
      </c>
      <c r="H59" s="23">
        <f t="shared" si="18"/>
        <v>0.79097537050292954</v>
      </c>
      <c r="I59" s="23">
        <f t="shared" si="18"/>
        <v>0.32414771326605302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1" t="s">
        <v>27</v>
      </c>
      <c r="D61" s="81"/>
      <c r="E61" s="81"/>
      <c r="F61" s="81" t="s">
        <v>28</v>
      </c>
      <c r="G61" s="81"/>
      <c r="H61" s="81"/>
      <c r="I61" s="82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3"/>
    </row>
    <row r="63" spans="1:9" x14ac:dyDescent="0.25">
      <c r="A63" s="28"/>
      <c r="B63" s="33" t="s">
        <v>65</v>
      </c>
      <c r="C63" s="34">
        <f>VLOOKUP($B$10,ABONE,3,FALSE)</f>
        <v>1768</v>
      </c>
      <c r="D63" s="34">
        <f>VLOOKUP($B$10,ABONE,4,FALSE)</f>
        <v>600656</v>
      </c>
      <c r="E63" s="34">
        <f>VLOOKUP($B$10,ABONE,5,FALSE)</f>
        <v>602424</v>
      </c>
      <c r="F63" s="34">
        <f>VLOOKUP($B$10,ABONE,6,FALSE)</f>
        <v>18066</v>
      </c>
      <c r="G63" s="34">
        <f>VLOOKUP($B$10,ABONE,7,FALSE)</f>
        <v>170529</v>
      </c>
      <c r="H63" s="34">
        <f>VLOOKUP($B$10,ABONE,8,FALSE)</f>
        <v>188595</v>
      </c>
      <c r="I63" s="34">
        <f>VLOOKUP($B$10,ABONE,9,FALSE)</f>
        <v>791019</v>
      </c>
    </row>
    <row r="64" spans="1:9" x14ac:dyDescent="0.25">
      <c r="A64" s="28"/>
      <c r="B64" s="79" t="s">
        <v>66</v>
      </c>
      <c r="C64" s="79"/>
      <c r="D64" s="79"/>
      <c r="E64" s="79"/>
      <c r="F64" s="79"/>
      <c r="G64" s="79"/>
      <c r="H64" s="79"/>
      <c r="I64" s="79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0" t="s">
        <v>70</v>
      </c>
      <c r="C69" s="80"/>
      <c r="D69" s="80"/>
      <c r="E69" s="80"/>
      <c r="F69" s="80"/>
      <c r="G69" s="80"/>
      <c r="H69" s="80"/>
      <c r="I69" s="80"/>
    </row>
  </sheetData>
  <mergeCells count="45">
    <mergeCell ref="B10:C10"/>
    <mergeCell ref="A1:C1"/>
    <mergeCell ref="B2:C2"/>
    <mergeCell ref="B3:C3"/>
    <mergeCell ref="B4:C4"/>
    <mergeCell ref="B5:C5"/>
    <mergeCell ref="B6:C6"/>
    <mergeCell ref="F6:I6"/>
    <mergeCell ref="B7:C7"/>
    <mergeCell ref="F7:I7"/>
    <mergeCell ref="B8:C8"/>
    <mergeCell ref="B9:C9"/>
    <mergeCell ref="A46:B46"/>
    <mergeCell ref="A13:B13"/>
    <mergeCell ref="C13:E13"/>
    <mergeCell ref="F13:H13"/>
    <mergeCell ref="I13:I14"/>
    <mergeCell ref="A25:B25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55:B55"/>
    <mergeCell ref="C55:E55"/>
    <mergeCell ref="F55:H55"/>
    <mergeCell ref="I55:I56"/>
    <mergeCell ref="A56:B56"/>
    <mergeCell ref="A47:B47"/>
    <mergeCell ref="C47:E47"/>
    <mergeCell ref="F47:H47"/>
    <mergeCell ref="I47:I48"/>
    <mergeCell ref="A54:B54"/>
    <mergeCell ref="B64:I64"/>
    <mergeCell ref="B69:I69"/>
    <mergeCell ref="A57:B57"/>
    <mergeCell ref="A58:B58"/>
    <mergeCell ref="A59:B59"/>
    <mergeCell ref="C61:E61"/>
    <mergeCell ref="F61:H61"/>
    <mergeCell ref="I61:I62"/>
  </mergeCells>
  <dataValidations count="3">
    <dataValidation type="decimal" allowBlank="1" showErrorMessage="1" errorTitle="İstenen Aralıkta Değil!" error="İstenen Aralık: Minimum=-9223372036854775808 Maksimum=9223372036854775807" sqref="C36:I46 C15:I25 C49:I54 C28:I33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5" t="s">
        <v>37</v>
      </c>
      <c r="B1" s="56"/>
      <c r="C1" s="56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7" t="s">
        <v>39</v>
      </c>
      <c r="C2" s="57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58" t="s">
        <v>41</v>
      </c>
      <c r="C3" s="58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7">
        <v>4</v>
      </c>
      <c r="C4" s="57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59"/>
      <c r="C5" s="60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59"/>
      <c r="C6" s="60"/>
      <c r="D6" s="8"/>
      <c r="E6" s="10" t="s">
        <v>45</v>
      </c>
      <c r="F6" s="61" t="s">
        <v>46</v>
      </c>
      <c r="G6" s="61"/>
      <c r="H6" s="61"/>
      <c r="I6" s="61"/>
    </row>
    <row r="7" spans="1:9" x14ac:dyDescent="0.25">
      <c r="A7" s="11" t="s">
        <v>47</v>
      </c>
      <c r="B7" s="62"/>
      <c r="C7" s="63"/>
      <c r="D7" s="8"/>
      <c r="E7" s="10" t="s">
        <v>48</v>
      </c>
      <c r="F7" s="61" t="s">
        <v>49</v>
      </c>
      <c r="G7" s="61"/>
      <c r="H7" s="61"/>
      <c r="I7" s="61"/>
    </row>
    <row r="8" spans="1:9" x14ac:dyDescent="0.25">
      <c r="A8" s="7" t="s">
        <v>50</v>
      </c>
      <c r="B8" s="54"/>
      <c r="C8" s="54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4"/>
      <c r="C9" s="64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4" t="s">
        <v>79</v>
      </c>
      <c r="C10" s="54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4" t="s">
        <v>115</v>
      </c>
      <c r="C11" s="54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7" t="s">
        <v>54</v>
      </c>
      <c r="B13" s="68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119.9395640186916</v>
      </c>
      <c r="D17" s="23">
        <f t="shared" si="1"/>
        <v>19.720434946867261</v>
      </c>
      <c r="E17" s="23">
        <f t="shared" si="2"/>
        <v>20.053011956518361</v>
      </c>
      <c r="F17" s="23">
        <f t="shared" si="3"/>
        <v>120.22128211414389</v>
      </c>
      <c r="G17" s="23">
        <f t="shared" si="4"/>
        <v>88.649973483674259</v>
      </c>
      <c r="H17" s="23">
        <f t="shared" si="5"/>
        <v>92.232571157290081</v>
      </c>
      <c r="I17" s="23">
        <f t="shared" si="6"/>
        <v>35.63703550508243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17.924610560747663</v>
      </c>
      <c r="D18" s="23">
        <f t="shared" si="1"/>
        <v>2.0876135132948517</v>
      </c>
      <c r="E18" s="23">
        <f t="shared" si="2"/>
        <v>2.1401685611053387</v>
      </c>
      <c r="F18" s="23">
        <f t="shared" si="3"/>
        <v>0.19377999007444169</v>
      </c>
      <c r="G18" s="23">
        <f t="shared" si="4"/>
        <v>0.49608266802185236</v>
      </c>
      <c r="H18" s="23">
        <f t="shared" si="5"/>
        <v>0.46177845582023985</v>
      </c>
      <c r="I18" s="23">
        <f t="shared" si="6"/>
        <v>1.7777935173386508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0.44182233644859814</v>
      </c>
      <c r="D21" s="23">
        <f t="shared" si="1"/>
        <v>3.0292613744496135</v>
      </c>
      <c r="E21" s="23">
        <f t="shared" si="2"/>
        <v>3.0206749623955216</v>
      </c>
      <c r="F21" s="23">
        <f t="shared" si="3"/>
        <v>0.88064513151364754</v>
      </c>
      <c r="G21" s="23">
        <f t="shared" si="4"/>
        <v>9.4620728065048958</v>
      </c>
      <c r="H21" s="23">
        <f t="shared" si="5"/>
        <v>8.48828349721237</v>
      </c>
      <c r="I21" s="23">
        <f t="shared" si="6"/>
        <v>4.2011662414279467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0.26553633158558032</v>
      </c>
      <c r="E22" s="23">
        <f t="shared" si="2"/>
        <v>0.26465514972009863</v>
      </c>
      <c r="F22" s="23">
        <f t="shared" si="3"/>
        <v>0</v>
      </c>
      <c r="G22" s="23">
        <f t="shared" si="4"/>
        <v>0.3433744123999492</v>
      </c>
      <c r="H22" s="23">
        <f t="shared" si="5"/>
        <v>0.30440952863659404</v>
      </c>
      <c r="I22" s="23">
        <f t="shared" si="6"/>
        <v>0.27323837167452947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5" t="s">
        <v>60</v>
      </c>
      <c r="B25" s="66"/>
      <c r="C25" s="23">
        <f t="shared" ref="C25:I25" si="7">SUM(C15:C24)</f>
        <v>138.30599691588787</v>
      </c>
      <c r="D25" s="23">
        <f t="shared" si="7"/>
        <v>25.102846166197306</v>
      </c>
      <c r="E25" s="23">
        <f t="shared" si="7"/>
        <v>25.478510629739318</v>
      </c>
      <c r="F25" s="23">
        <f t="shared" si="7"/>
        <v>121.29570723573198</v>
      </c>
      <c r="G25" s="23">
        <f t="shared" si="7"/>
        <v>98.95150337060096</v>
      </c>
      <c r="H25" s="23">
        <f t="shared" si="7"/>
        <v>101.48704263895928</v>
      </c>
      <c r="I25" s="23">
        <f t="shared" si="7"/>
        <v>41.88923363552356</v>
      </c>
    </row>
    <row r="26" spans="1:9" ht="15.75" thickBot="1" x14ac:dyDescent="0.3">
      <c r="A26" s="67" t="s">
        <v>61</v>
      </c>
      <c r="B26" s="68"/>
      <c r="C26" s="72" t="s">
        <v>27</v>
      </c>
      <c r="D26" s="72"/>
      <c r="E26" s="72"/>
      <c r="F26" s="72" t="s">
        <v>28</v>
      </c>
      <c r="G26" s="72"/>
      <c r="H26" s="72"/>
      <c r="I26" s="73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3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98.971144485981299</v>
      </c>
      <c r="D29" s="23">
        <f>(SUMIFS(AGİİ2,KAYNAK,A29,SEBEP,B29,SÜRE,"Uzun",BİLDİRİM,"Bildirimli",İL,$B$10,İLÇE,$B$11)/VLOOKUP($B$11,ABONE,4,FALSE))*60</f>
        <v>16.903461755636112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17.175803221424474</v>
      </c>
      <c r="F29" s="23">
        <f>(SUMIFS(OGİD2,KAYNAK,A29,SEBEP,B29,SÜRE,"Uzun",BİLDİRİM,"Bildirimli",İL,$B$10,İLÇE,$B$11)/VLOOKUP($B$11,ABONE,6,FALSE))*60</f>
        <v>14.044861965260541</v>
      </c>
      <c r="G29" s="23">
        <f>(SUMIFS(AGİD2,KAYNAK,A29,SEBEP,B29,SÜRE,"Uzun",BİLDİRİM,"Bildirimli",İL,$B$10,İLÇE,$B$11)/VLOOKUP($B$11,ABONE,7,FALSE))*60</f>
        <v>14.091524373014865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14.086229292110152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16.508744660765522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4.1522295763384323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4.1384504095399084</v>
      </c>
      <c r="F31" s="23">
        <f>(SUMIFS(OGİD2,KAYNAK,A31,SEBEP,B31,SÜRE,"Uzun",BİLDİRİM,"Bildirimli",İL,$B$10,İLÇE,$B$11)/VLOOKUP($B$11,ABONE,6,FALSE))*60</f>
        <v>0.12235402481389578</v>
      </c>
      <c r="G31" s="23">
        <f>(SUMIFS(AGİD2,KAYNAK,A31,SEBEP,B31,SÜRE,"Uzun",BİLDİRİM,"Bildirimli",İL,$B$10,İLÇE,$B$11)/VLOOKUP($B$11,ABONE,7,FALSE))*60</f>
        <v>1.6844934252318637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1.5072275080250044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3.5703527360050589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5" t="s">
        <v>60</v>
      </c>
      <c r="B33" s="66"/>
      <c r="C33" s="23">
        <f>SUM(C28:C32)</f>
        <v>98.971144485981299</v>
      </c>
      <c r="D33" s="23">
        <f t="shared" ref="D33:I33" si="8">SUM(D28:D32)</f>
        <v>21.055691331974543</v>
      </c>
      <c r="E33" s="23">
        <f t="shared" si="8"/>
        <v>21.31425363096438</v>
      </c>
      <c r="F33" s="23">
        <f t="shared" si="8"/>
        <v>14.167215990074437</v>
      </c>
      <c r="G33" s="23">
        <f t="shared" si="8"/>
        <v>15.776017798246729</v>
      </c>
      <c r="H33" s="23">
        <f t="shared" si="8"/>
        <v>15.593456800135156</v>
      </c>
      <c r="I33" s="23">
        <f t="shared" si="8"/>
        <v>20.079097396770582</v>
      </c>
    </row>
    <row r="34" spans="1:9" ht="15.75" thickBot="1" x14ac:dyDescent="0.3">
      <c r="A34" s="67" t="s">
        <v>62</v>
      </c>
      <c r="B34" s="68"/>
      <c r="C34" s="74" t="s">
        <v>27</v>
      </c>
      <c r="D34" s="75"/>
      <c r="E34" s="76"/>
      <c r="F34" s="72" t="s">
        <v>28</v>
      </c>
      <c r="G34" s="72"/>
      <c r="H34" s="72"/>
      <c r="I34" s="73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3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3.3551401869158877</v>
      </c>
      <c r="D38" s="23">
        <f t="shared" si="10"/>
        <v>0.98198310332487981</v>
      </c>
      <c r="E38" s="23">
        <f t="shared" si="11"/>
        <v>0.9898584210771163</v>
      </c>
      <c r="F38" s="23">
        <f t="shared" si="12"/>
        <v>2.0188585607940448</v>
      </c>
      <c r="G38" s="23">
        <f t="shared" si="13"/>
        <v>1.8013594206581121</v>
      </c>
      <c r="H38" s="23">
        <f t="shared" si="14"/>
        <v>1.8260404347581236</v>
      </c>
      <c r="I38" s="23">
        <f t="shared" si="15"/>
        <v>1.1703954087836195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0.28504672897196259</v>
      </c>
      <c r="D39" s="23">
        <f t="shared" si="10"/>
        <v>2.7896628444292314E-2</v>
      </c>
      <c r="E39" s="23">
        <f t="shared" si="11"/>
        <v>2.8749980616248234E-2</v>
      </c>
      <c r="F39" s="23">
        <f t="shared" si="12"/>
        <v>1.9851116625310174E-3</v>
      </c>
      <c r="G39" s="23">
        <f t="shared" si="13"/>
        <v>5.0819463854656338E-3</v>
      </c>
      <c r="H39" s="23">
        <f t="shared" si="14"/>
        <v>4.7305288055414767E-3</v>
      </c>
      <c r="I39" s="23">
        <f t="shared" si="15"/>
        <v>2.3564028986916979E-2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4.6728971962616819E-3</v>
      </c>
      <c r="D42" s="23">
        <f t="shared" si="10"/>
        <v>5.1421281097817122E-2</v>
      </c>
      <c r="E42" s="23">
        <f t="shared" si="11"/>
        <v>5.1266146665219343E-2</v>
      </c>
      <c r="F42" s="23">
        <f t="shared" si="12"/>
        <v>7.9404466501240695E-3</v>
      </c>
      <c r="G42" s="23">
        <f t="shared" si="13"/>
        <v>8.4677931647821114E-2</v>
      </c>
      <c r="H42" s="23">
        <f t="shared" si="14"/>
        <v>7.5970039984231574E-2</v>
      </c>
      <c r="I42" s="23">
        <f t="shared" si="15"/>
        <v>5.659987354700647E-2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2.0848567827859289E-3</v>
      </c>
      <c r="E43" s="23">
        <f t="shared" si="11"/>
        <v>2.0779381890923751E-3</v>
      </c>
      <c r="F43" s="23">
        <f t="shared" si="12"/>
        <v>0</v>
      </c>
      <c r="G43" s="23">
        <f t="shared" si="13"/>
        <v>5.3360437047389152E-3</v>
      </c>
      <c r="H43" s="23">
        <f t="shared" si="14"/>
        <v>4.7305288055414767E-3</v>
      </c>
      <c r="I43" s="23">
        <f t="shared" si="15"/>
        <v>2.6506492874860173E-3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5" t="s">
        <v>60</v>
      </c>
      <c r="B46" s="66"/>
      <c r="C46" s="23">
        <f>SUM(C36:C45)</f>
        <v>3.6448598130841119</v>
      </c>
      <c r="D46" s="23">
        <f t="shared" ref="D46:I46" si="16">SUM(D36:D45)</f>
        <v>1.0633858696497753</v>
      </c>
      <c r="E46" s="23">
        <f t="shared" si="16"/>
        <v>1.0719524865476762</v>
      </c>
      <c r="F46" s="23">
        <f t="shared" si="16"/>
        <v>2.0287841191067</v>
      </c>
      <c r="G46" s="23">
        <f t="shared" si="16"/>
        <v>1.8964553423961379</v>
      </c>
      <c r="H46" s="23">
        <f t="shared" si="16"/>
        <v>1.9114715323534381</v>
      </c>
      <c r="I46" s="23">
        <f t="shared" si="16"/>
        <v>1.2532099606050291</v>
      </c>
    </row>
    <row r="47" spans="1:9" ht="15.75" thickBot="1" x14ac:dyDescent="0.3">
      <c r="A47" s="67" t="s">
        <v>63</v>
      </c>
      <c r="B47" s="68"/>
      <c r="C47" s="72" t="s">
        <v>27</v>
      </c>
      <c r="D47" s="72"/>
      <c r="E47" s="72"/>
      <c r="F47" s="72" t="s">
        <v>28</v>
      </c>
      <c r="G47" s="72"/>
      <c r="H47" s="72"/>
      <c r="I47" s="73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3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0.56542056074766356</v>
      </c>
      <c r="D50" s="23">
        <f>(SUMIFS(AGİİ1,KAYNAK,A50,SEBEP,B50,SÜRE,"Uzun",BİLDİRİM,"Bildirimli",İL,$B$10,İLÇE,$B$11)/VLOOKUP($B$11,ABONE,4,FALSE))</f>
        <v>0.14228369610878597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0.14368787507559663</v>
      </c>
      <c r="F50" s="23">
        <f>(SUMIFS(OGİD1,KAYNAK,A50,SEBEP,B50,SÜRE,"Uzun",BİLDİRİM,"Bildirimli",İL,$B$10,İLÇE,$B$11)/VLOOKUP($B$11,ABONE,6,FALSE))</f>
        <v>6.8486352357320104E-2</v>
      </c>
      <c r="G50" s="23">
        <f>(SUMIFS(AGİD1,KAYNAK,A50,SEBEP,B50,SÜRE,"Uzun",BİLDİRİM,"Bildirimli",İL,$B$10,İLÇE,$B$11)/VLOOKUP($B$11,ABONE,7,FALSE))</f>
        <v>7.9913606911447083E-2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7.861688348257026E-2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0.12963863625310054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9.5218832169028985E-3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9.4902848636159234E-3</v>
      </c>
      <c r="F52" s="23">
        <f>(SUMIFS(OGİD1,KAYNAK,A52,SEBEP,B52,SÜRE,"Uzun",BİLDİRİM,"Bildirimli",İL,$B$10,İLÇE,$B$11)/VLOOKUP($B$11,ABONE,6,FALSE))</f>
        <v>9.9255583126550868E-4</v>
      </c>
      <c r="G52" s="23">
        <f>(SUMIFS(AGİD1,KAYNAK,A52,SEBEP,B52,SÜRE,"Uzun",BİLDİRİM,"Bildirimli",İL,$B$10,İLÇE,$B$11)/VLOOKUP($B$11,ABONE,7,FALSE))</f>
        <v>1.0163892770931268E-2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9.1231626964014198E-3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9.4110208647439336E-3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5" t="s">
        <v>60</v>
      </c>
      <c r="B54" s="66"/>
      <c r="C54" s="23">
        <f>SUM(C49:C53)</f>
        <v>0.56542056074766356</v>
      </c>
      <c r="D54" s="23">
        <f t="shared" ref="D54:I54" si="17">SUM(D49:D53)</f>
        <v>0.15180557932568886</v>
      </c>
      <c r="E54" s="23">
        <f t="shared" si="17"/>
        <v>0.15317815993921255</v>
      </c>
      <c r="F54" s="23">
        <f t="shared" si="17"/>
        <v>6.9478908188585611E-2</v>
      </c>
      <c r="G54" s="23">
        <f t="shared" si="17"/>
        <v>9.0077499682378354E-2</v>
      </c>
      <c r="H54" s="23">
        <f t="shared" si="17"/>
        <v>8.7740046178971687E-2</v>
      </c>
      <c r="I54" s="23">
        <f t="shared" si="17"/>
        <v>0.13904965711784448</v>
      </c>
    </row>
    <row r="55" spans="1:9" ht="15.75" thickBot="1" x14ac:dyDescent="0.3">
      <c r="A55" s="67" t="s">
        <v>64</v>
      </c>
      <c r="B55" s="68"/>
      <c r="C55" s="72" t="s">
        <v>27</v>
      </c>
      <c r="D55" s="72"/>
      <c r="E55" s="72"/>
      <c r="F55" s="72" t="s">
        <v>28</v>
      </c>
      <c r="G55" s="72"/>
      <c r="H55" s="72"/>
      <c r="I55" s="73" t="s">
        <v>55</v>
      </c>
    </row>
    <row r="56" spans="1:9" x14ac:dyDescent="0.25">
      <c r="A56" s="77" t="s">
        <v>56</v>
      </c>
      <c r="B56" s="78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3"/>
    </row>
    <row r="57" spans="1:9" x14ac:dyDescent="0.25">
      <c r="A57" s="77" t="s">
        <v>76</v>
      </c>
      <c r="B57" s="78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7" t="s">
        <v>72</v>
      </c>
      <c r="B58" s="78"/>
      <c r="C58" s="23">
        <f>(SUMIFS(OGİİ1,KAYNAK,A58,SÜRE,"Kısa",İL,$B$10,İLÇE,$B$11)/VLOOKUP($B$11,ABONE,3,FALSE))</f>
        <v>0.23364485981308411</v>
      </c>
      <c r="D58" s="23">
        <f>(SUMIFS(AGİİ1,KAYNAK,A58,SÜRE,"Kısa",İL,$B$10,İLÇE,$B$11)/VLOOKUP($B$11,ABONE,4,FALSE))</f>
        <v>0.23765811460488853</v>
      </c>
      <c r="E58" s="23">
        <f>((SUMIFS(OGİİ1,KAYNAK,A58,SÜRE,"Kısa",İL,$B$10,İLÇE,$B$11)+SUMIFS(AGİİ1,KAYNAK,A58,SÜRE,"Kısa",İL,$B$10,İLÇE,$B$11))/VLOOKUP($B$11,ABONE,5,FALSE))</f>
        <v>0.2376447966256765</v>
      </c>
      <c r="F58" s="23">
        <f>(SUMIFS(OGİD1,KAYNAK,A58,SÜRE,"Kısa",İL,$B$10,İLÇE,$B$11)/VLOOKUP($B$11,ABONE,6,FALSE))</f>
        <v>0.45409429280397023</v>
      </c>
      <c r="G58" s="23">
        <f>(SUMIFS(AGİD1,KAYNAK,A58,SÜRE,"Kısa",İL,$B$10,İLÇE,$B$11)/VLOOKUP($B$11,ABONE,7,FALSE))</f>
        <v>0.79443526870791514</v>
      </c>
      <c r="H58" s="23">
        <f>((SUMIFS(OGİD1,KAYNAK,A58,SÜRE,"Kısa",İL,$B$10,İLÇE,$B$11)+SUMIFS(AGİD1,KAYNAK,A58,SÜRE,"Kısa",İL,$B$10,İLÇE,$B$11))/VLOOKUP($B$11,ABONE,8,FALSE))</f>
        <v>0.75581460832347802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0.3495209376975828</v>
      </c>
    </row>
    <row r="59" spans="1:9" ht="15.75" thickBot="1" x14ac:dyDescent="0.3">
      <c r="A59" s="65" t="s">
        <v>60</v>
      </c>
      <c r="B59" s="66"/>
      <c r="C59" s="23">
        <f>SUM(C57:C58)</f>
        <v>0.23364485981308411</v>
      </c>
      <c r="D59" s="23">
        <f t="shared" ref="D59:I59" si="18">SUM(D57:D58)</f>
        <v>0.23765811460488853</v>
      </c>
      <c r="E59" s="23">
        <f t="shared" si="18"/>
        <v>0.2376447966256765</v>
      </c>
      <c r="F59" s="23">
        <f t="shared" si="18"/>
        <v>0.45409429280397023</v>
      </c>
      <c r="G59" s="23">
        <f t="shared" si="18"/>
        <v>0.79443526870791514</v>
      </c>
      <c r="H59" s="23">
        <f t="shared" si="18"/>
        <v>0.75581460832347802</v>
      </c>
      <c r="I59" s="23">
        <f t="shared" si="18"/>
        <v>0.3495209376975828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1" t="s">
        <v>27</v>
      </c>
      <c r="D61" s="81"/>
      <c r="E61" s="81"/>
      <c r="F61" s="81" t="s">
        <v>28</v>
      </c>
      <c r="G61" s="81"/>
      <c r="H61" s="81"/>
      <c r="I61" s="82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3"/>
    </row>
    <row r="63" spans="1:9" x14ac:dyDescent="0.25">
      <c r="A63" s="28"/>
      <c r="B63" s="33" t="s">
        <v>65</v>
      </c>
      <c r="C63" s="34">
        <f>VLOOKUP($B$11,ABONE,3,FALSE)</f>
        <v>214</v>
      </c>
      <c r="D63" s="34">
        <f>VLOOKUP($B$11,ABONE,4,FALSE)</f>
        <v>64273</v>
      </c>
      <c r="E63" s="34">
        <f>VLOOKUP($B$11,ABONE,5,FALSE)</f>
        <v>64487</v>
      </c>
      <c r="F63" s="34">
        <f>VLOOKUP($B$11,ABONE,6,FALSE)</f>
        <v>2015</v>
      </c>
      <c r="G63" s="34">
        <f>VLOOKUP($B$11,ABONE,7,FALSE)</f>
        <v>15742</v>
      </c>
      <c r="H63" s="34">
        <f>VLOOKUP($B$11,ABONE,8,FALSE)</f>
        <v>17757</v>
      </c>
      <c r="I63" s="34">
        <f>VLOOKUP($B$11,ABONE,9,FALSE)</f>
        <v>82244</v>
      </c>
    </row>
    <row r="64" spans="1:9" x14ac:dyDescent="0.25">
      <c r="A64" s="28"/>
      <c r="B64" s="79" t="s">
        <v>66</v>
      </c>
      <c r="C64" s="79"/>
      <c r="D64" s="79"/>
      <c r="E64" s="79"/>
      <c r="F64" s="79"/>
      <c r="G64" s="79"/>
      <c r="H64" s="79"/>
      <c r="I64" s="79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0" t="s">
        <v>70</v>
      </c>
      <c r="C69" s="80"/>
      <c r="D69" s="80"/>
      <c r="E69" s="80"/>
      <c r="F69" s="80"/>
      <c r="G69" s="80"/>
      <c r="H69" s="80"/>
      <c r="I69" s="80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5" t="s">
        <v>37</v>
      </c>
      <c r="B1" s="56"/>
      <c r="C1" s="56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7" t="s">
        <v>39</v>
      </c>
      <c r="C2" s="57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58" t="s">
        <v>41</v>
      </c>
      <c r="C3" s="58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7">
        <v>4</v>
      </c>
      <c r="C4" s="57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59"/>
      <c r="C5" s="60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59"/>
      <c r="C6" s="60"/>
      <c r="D6" s="8"/>
      <c r="E6" s="10" t="s">
        <v>45</v>
      </c>
      <c r="F6" s="61" t="s">
        <v>46</v>
      </c>
      <c r="G6" s="61"/>
      <c r="H6" s="61"/>
      <c r="I6" s="61"/>
    </row>
    <row r="7" spans="1:9" x14ac:dyDescent="0.25">
      <c r="A7" s="11" t="s">
        <v>47</v>
      </c>
      <c r="B7" s="62"/>
      <c r="C7" s="63"/>
      <c r="D7" s="8"/>
      <c r="E7" s="10" t="s">
        <v>48</v>
      </c>
      <c r="F7" s="61" t="s">
        <v>49</v>
      </c>
      <c r="G7" s="61"/>
      <c r="H7" s="61"/>
      <c r="I7" s="61"/>
    </row>
    <row r="8" spans="1:9" x14ac:dyDescent="0.25">
      <c r="A8" s="7" t="s">
        <v>50</v>
      </c>
      <c r="B8" s="54"/>
      <c r="C8" s="54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4"/>
      <c r="C9" s="64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4" t="s">
        <v>79</v>
      </c>
      <c r="C10" s="54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4" t="s">
        <v>116</v>
      </c>
      <c r="C11" s="54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7" t="s">
        <v>54</v>
      </c>
      <c r="B13" s="68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452.38332000000003</v>
      </c>
      <c r="D17" s="23">
        <f t="shared" si="1"/>
        <v>13.674155322509872</v>
      </c>
      <c r="E17" s="23">
        <f t="shared" si="2"/>
        <v>13.866571622807017</v>
      </c>
      <c r="F17" s="23">
        <v>0</v>
      </c>
      <c r="G17" s="23">
        <f t="shared" si="3"/>
        <v>68.763387334186945</v>
      </c>
      <c r="H17" s="23">
        <f t="shared" si="4"/>
        <v>68.025523065999678</v>
      </c>
      <c r="I17" s="23">
        <f t="shared" si="5"/>
        <v>48.765502900072782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51.30556</v>
      </c>
      <c r="D21" s="23">
        <f t="shared" si="1"/>
        <v>0.59685534883720925</v>
      </c>
      <c r="E21" s="23">
        <f t="shared" si="2"/>
        <v>0.61909600877192994</v>
      </c>
      <c r="F21" s="23">
        <v>0</v>
      </c>
      <c r="G21" s="23">
        <f t="shared" si="3"/>
        <v>5.2975302176696539</v>
      </c>
      <c r="H21" s="23">
        <f t="shared" si="4"/>
        <v>5.0288782055833465</v>
      </c>
      <c r="I21" s="23">
        <f t="shared" si="5"/>
        <v>3.4606703327440993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0.11813173321632296</v>
      </c>
      <c r="E22" s="23">
        <f t="shared" si="2"/>
        <v>0.11807992105263157</v>
      </c>
      <c r="F22" s="23">
        <v>0</v>
      </c>
      <c r="G22" s="23">
        <f t="shared" si="3"/>
        <v>0.10613173879641485</v>
      </c>
      <c r="H22" s="23">
        <f t="shared" si="4"/>
        <v>0.10031735678554138</v>
      </c>
      <c r="I22" s="23">
        <f t="shared" si="5"/>
        <v>0.10663408443381511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5" t="s">
        <v>60</v>
      </c>
      <c r="B25" s="66"/>
      <c r="C25" s="23">
        <f t="shared" ref="C25:I25" si="6">SUM(C15:C24)</f>
        <v>503.68888000000004</v>
      </c>
      <c r="D25" s="23">
        <f t="shared" si="6"/>
        <v>14.389142404563405</v>
      </c>
      <c r="E25" s="23">
        <f t="shared" si="6"/>
        <v>14.603747552631578</v>
      </c>
      <c r="F25" s="23">
        <f t="shared" si="6"/>
        <v>0</v>
      </c>
      <c r="G25" s="23">
        <f t="shared" si="6"/>
        <v>74.167049290653026</v>
      </c>
      <c r="H25" s="23">
        <f t="shared" si="6"/>
        <v>73.15471862836857</v>
      </c>
      <c r="I25" s="23">
        <f t="shared" si="6"/>
        <v>52.332807317250698</v>
      </c>
    </row>
    <row r="26" spans="1:9" ht="15.75" thickBot="1" x14ac:dyDescent="0.3">
      <c r="A26" s="67" t="s">
        <v>61</v>
      </c>
      <c r="B26" s="68"/>
      <c r="C26" s="72" t="s">
        <v>27</v>
      </c>
      <c r="D26" s="72"/>
      <c r="E26" s="72"/>
      <c r="F26" s="72" t="s">
        <v>28</v>
      </c>
      <c r="G26" s="72"/>
      <c r="H26" s="72"/>
      <c r="I26" s="73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3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1035.3888799999997</v>
      </c>
      <c r="D29" s="23">
        <f>(SUMIFS(AGİİ2,KAYNAK,A29,SEBEP,B29,SÜRE,"Uzun",BİLDİRİM,"Bildirimli",İL,$B$10,İLÇE,$B$11)/VLOOKUP($B$11,ABONE,4,FALSE))*60</f>
        <v>37.757647108380866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38.195204666666655</v>
      </c>
      <c r="F29" s="23">
        <v>0</v>
      </c>
      <c r="G29" s="23">
        <f>(SUMIFS(AGİD2,KAYNAK,A29,SEBEP,B29,SÜRE,"Uzun",BİLDİRİM,"Bildirimli",İL,$B$10,İLÇE,$B$11)/VLOOKUP($B$11,ABONE,7,FALSE))*60</f>
        <v>136.31832962868117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138.12072460384059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102.58518564313195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0.76084424071702939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0.73569390672906232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0.47406625142975978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5" t="s">
        <v>60</v>
      </c>
      <c r="B33" s="66"/>
      <c r="C33" s="23">
        <f>SUM(C28:C32)</f>
        <v>1035.3888799999997</v>
      </c>
      <c r="D33" s="23">
        <f t="shared" ref="D33:I33" si="7">SUM(D28:D32)</f>
        <v>37.757647108380866</v>
      </c>
      <c r="E33" s="23">
        <f t="shared" si="7"/>
        <v>38.195204666666655</v>
      </c>
      <c r="F33" s="23">
        <f t="shared" si="7"/>
        <v>0</v>
      </c>
      <c r="G33" s="23">
        <f t="shared" si="7"/>
        <v>137.0791738693982</v>
      </c>
      <c r="H33" s="23">
        <f t="shared" si="7"/>
        <v>138.85641851056965</v>
      </c>
      <c r="I33" s="23">
        <f t="shared" si="7"/>
        <v>103.05925189456171</v>
      </c>
    </row>
    <row r="34" spans="1:9" ht="15.75" thickBot="1" x14ac:dyDescent="0.3">
      <c r="A34" s="67" t="s">
        <v>62</v>
      </c>
      <c r="B34" s="68"/>
      <c r="C34" s="74" t="s">
        <v>27</v>
      </c>
      <c r="D34" s="75"/>
      <c r="E34" s="76"/>
      <c r="F34" s="72" t="s">
        <v>28</v>
      </c>
      <c r="G34" s="72"/>
      <c r="H34" s="72"/>
      <c r="I34" s="73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3"/>
    </row>
    <row r="36" spans="1:9" ht="15.75" thickBot="1" x14ac:dyDescent="0.3">
      <c r="A36" s="19" t="s">
        <v>76</v>
      </c>
      <c r="B36" s="37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8"/>
        <v>16.333333333333332</v>
      </c>
      <c r="D38" s="23">
        <f t="shared" si="9"/>
        <v>0.59909316951879477</v>
      </c>
      <c r="E38" s="23">
        <f t="shared" si="10"/>
        <v>0.60599415204678364</v>
      </c>
      <c r="F38" s="23">
        <v>0</v>
      </c>
      <c r="G38" s="23">
        <f t="shared" si="11"/>
        <v>2.1462227912932139</v>
      </c>
      <c r="H38" s="23">
        <f t="shared" si="12"/>
        <v>2.1338550911731482</v>
      </c>
      <c r="I38" s="23">
        <f t="shared" si="13"/>
        <v>1.5905167931787461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8"/>
        <v>1</v>
      </c>
      <c r="D42" s="23">
        <f t="shared" si="9"/>
        <v>1.5357612988152698E-2</v>
      </c>
      <c r="E42" s="23">
        <f t="shared" si="10"/>
        <v>1.5789473684210527E-2</v>
      </c>
      <c r="F42" s="23">
        <v>0</v>
      </c>
      <c r="G42" s="23">
        <f t="shared" si="11"/>
        <v>8.0495091762697396E-2</v>
      </c>
      <c r="H42" s="23">
        <f t="shared" si="12"/>
        <v>7.6407939325480068E-2</v>
      </c>
      <c r="I42" s="23">
        <f t="shared" si="13"/>
        <v>5.485078506810856E-2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2.9252596167909902E-3</v>
      </c>
      <c r="E43" s="23">
        <f t="shared" si="10"/>
        <v>2.9239766081871343E-3</v>
      </c>
      <c r="F43" s="23">
        <v>0</v>
      </c>
      <c r="G43" s="23">
        <f t="shared" si="11"/>
        <v>6.828851899274435E-4</v>
      </c>
      <c r="H43" s="23">
        <f t="shared" si="12"/>
        <v>6.4547361626593512E-4</v>
      </c>
      <c r="I43" s="23">
        <f t="shared" si="13"/>
        <v>1.4557554330872414E-3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5" t="s">
        <v>60</v>
      </c>
      <c r="B46" s="66"/>
      <c r="C46" s="23">
        <f>SUM(C36:C45)</f>
        <v>17.333333333333332</v>
      </c>
      <c r="D46" s="23">
        <f t="shared" ref="D46:I46" si="14">SUM(D36:D45)</f>
        <v>0.61737604212373853</v>
      </c>
      <c r="E46" s="23">
        <f t="shared" si="14"/>
        <v>0.62470760233918132</v>
      </c>
      <c r="F46" s="23">
        <f t="shared" si="14"/>
        <v>0</v>
      </c>
      <c r="G46" s="23">
        <f t="shared" si="14"/>
        <v>2.2274007682458388</v>
      </c>
      <c r="H46" s="23">
        <f t="shared" si="14"/>
        <v>2.2109085041148941</v>
      </c>
      <c r="I46" s="23">
        <f t="shared" si="14"/>
        <v>1.6468233336799418</v>
      </c>
    </row>
    <row r="47" spans="1:9" ht="15.75" thickBot="1" x14ac:dyDescent="0.3">
      <c r="A47" s="67" t="s">
        <v>63</v>
      </c>
      <c r="B47" s="68"/>
      <c r="C47" s="72" t="s">
        <v>27</v>
      </c>
      <c r="D47" s="72"/>
      <c r="E47" s="72"/>
      <c r="F47" s="72" t="s">
        <v>28</v>
      </c>
      <c r="G47" s="72"/>
      <c r="H47" s="72"/>
      <c r="I47" s="73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3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5</v>
      </c>
      <c r="D50" s="23">
        <f>(SUMIFS(AGİİ1,KAYNAK,A50,SEBEP,B50,SÜRE,"Uzun",BİLDİRİM,"Bildirimli",İL,$B$10,İLÇE,$B$11)/VLOOKUP($B$11,ABONE,4,FALSE))</f>
        <v>0.1822436741260787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0.18435672514619883</v>
      </c>
      <c r="F50" s="23">
        <v>0</v>
      </c>
      <c r="G50" s="23">
        <f>(SUMIFS(AGİD1,KAYNAK,A50,SEBEP,B50,SÜRE,"Uzun",BİLDİRİM,"Bildirimli",İL,$B$10,İLÇE,$B$11)/VLOOKUP($B$11,ABONE,7,FALSE))</f>
        <v>0.67614169867690999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0.69097950621268356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0.5108141832172195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3.3290653008962866E-3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3.2273680813296756E-3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2.079650618696059E-3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5" t="s">
        <v>60</v>
      </c>
      <c r="B54" s="66"/>
      <c r="C54" s="23">
        <f>SUM(C49:C53)</f>
        <v>5</v>
      </c>
      <c r="D54" s="23">
        <f t="shared" ref="D54:I54" si="15">SUM(D49:D53)</f>
        <v>0.1822436741260787</v>
      </c>
      <c r="E54" s="23">
        <f t="shared" si="15"/>
        <v>0.18435672514619883</v>
      </c>
      <c r="F54" s="23">
        <f t="shared" si="15"/>
        <v>0</v>
      </c>
      <c r="G54" s="23">
        <f t="shared" si="15"/>
        <v>0.67947076397780626</v>
      </c>
      <c r="H54" s="23">
        <f t="shared" si="15"/>
        <v>0.69420687429401329</v>
      </c>
      <c r="I54" s="23">
        <f t="shared" si="15"/>
        <v>0.51289383383591558</v>
      </c>
    </row>
    <row r="55" spans="1:9" ht="15.75" thickBot="1" x14ac:dyDescent="0.3">
      <c r="A55" s="67" t="s">
        <v>64</v>
      </c>
      <c r="B55" s="68"/>
      <c r="C55" s="72" t="s">
        <v>27</v>
      </c>
      <c r="D55" s="72"/>
      <c r="E55" s="72"/>
      <c r="F55" s="72" t="s">
        <v>28</v>
      </c>
      <c r="G55" s="72"/>
      <c r="H55" s="72"/>
      <c r="I55" s="73" t="s">
        <v>55</v>
      </c>
    </row>
    <row r="56" spans="1:9" x14ac:dyDescent="0.25">
      <c r="A56" s="77" t="s">
        <v>56</v>
      </c>
      <c r="B56" s="78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3"/>
    </row>
    <row r="57" spans="1:9" x14ac:dyDescent="0.25">
      <c r="A57" s="77" t="s">
        <v>76</v>
      </c>
      <c r="B57" s="78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7" t="s">
        <v>72</v>
      </c>
      <c r="B58" s="78"/>
      <c r="C58" s="23">
        <f>(SUMIFS(OGİİ1,KAYNAK,A58,SÜRE,"Kısa",İL,$B$10,İLÇE,$B$11)/VLOOKUP($B$11,ABONE,3,FALSE))</f>
        <v>12.666666666666666</v>
      </c>
      <c r="D58" s="23">
        <f>(SUMIFS(AGİİ1,KAYNAK,A58,SÜRE,"Kısa",İL,$B$10,İLÇE,$B$11)/VLOOKUP($B$11,ABONE,4,FALSE))</f>
        <v>0.5315196723709229</v>
      </c>
      <c r="E58" s="23">
        <f>((SUMIFS(OGİİ1,KAYNAK,A58,SÜRE,"Kısa",İL,$B$10,İLÇE,$B$11)+SUMIFS(AGİİ1,KAYNAK,A58,SÜRE,"Kısa",İL,$B$10,İLÇE,$B$11))/VLOOKUP($B$11,ABONE,5,FALSE))</f>
        <v>0.5368421052631579</v>
      </c>
      <c r="F58" s="23">
        <v>0</v>
      </c>
      <c r="G58" s="23">
        <f>(SUMIFS(AGİD1,KAYNAK,A58,SÜRE,"Kısa",İL,$B$10,İLÇE,$B$11)/VLOOKUP($B$11,ABONE,7,FALSE))</f>
        <v>1.9043107127614169</v>
      </c>
      <c r="H58" s="23">
        <f>((SUMIFS(OGİD1,KAYNAK,A58,SÜRE,"Kısa",İL,$B$10,İLÇE,$B$11)+SUMIFS(AGİD1,KAYNAK,A58,SÜRE,"Kısa",İL,$B$10,İLÇE,$B$11))/VLOOKUP($B$11,ABONE,8,FALSE))</f>
        <v>1.9122155881878329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1.4231049183737132</v>
      </c>
    </row>
    <row r="59" spans="1:9" ht="15.75" thickBot="1" x14ac:dyDescent="0.3">
      <c r="A59" s="65" t="s">
        <v>60</v>
      </c>
      <c r="B59" s="66"/>
      <c r="C59" s="23">
        <f>SUM(C57:C58)</f>
        <v>12.666666666666666</v>
      </c>
      <c r="D59" s="23">
        <f t="shared" ref="D59:I59" si="16">SUM(D57:D58)</f>
        <v>0.5315196723709229</v>
      </c>
      <c r="E59" s="23">
        <f t="shared" si="16"/>
        <v>0.5368421052631579</v>
      </c>
      <c r="F59" s="23">
        <f t="shared" si="16"/>
        <v>0</v>
      </c>
      <c r="G59" s="23">
        <f t="shared" si="16"/>
        <v>1.9043107127614169</v>
      </c>
      <c r="H59" s="23">
        <f t="shared" si="16"/>
        <v>1.9122155881878329</v>
      </c>
      <c r="I59" s="23">
        <f t="shared" si="16"/>
        <v>1.4231049183737132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1" t="s">
        <v>27</v>
      </c>
      <c r="D61" s="81"/>
      <c r="E61" s="81"/>
      <c r="F61" s="81" t="s">
        <v>28</v>
      </c>
      <c r="G61" s="81"/>
      <c r="H61" s="81"/>
      <c r="I61" s="82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3"/>
    </row>
    <row r="63" spans="1:9" x14ac:dyDescent="0.25">
      <c r="A63" s="28"/>
      <c r="B63" s="33" t="s">
        <v>65</v>
      </c>
      <c r="C63" s="34">
        <f>VLOOKUP($B$11,ABONE,3,FALSE)</f>
        <v>3</v>
      </c>
      <c r="D63" s="34">
        <f>VLOOKUP($B$11,ABONE,4,FALSE)</f>
        <v>6837</v>
      </c>
      <c r="E63" s="34">
        <f>VLOOKUP($B$11,ABONE,5,FALSE)</f>
        <v>6840</v>
      </c>
      <c r="F63" s="34">
        <f>VLOOKUP($B$11,ABONE,6,FALSE)</f>
        <v>679</v>
      </c>
      <c r="G63" s="34">
        <f>VLOOKUP($B$11,ABONE,7,FALSE)</f>
        <v>11715</v>
      </c>
      <c r="H63" s="34">
        <f>VLOOKUP($B$11,ABONE,8,FALSE)</f>
        <v>12394</v>
      </c>
      <c r="I63" s="34">
        <f>VLOOKUP($B$11,ABONE,9,FALSE)</f>
        <v>19234</v>
      </c>
    </row>
    <row r="64" spans="1:9" x14ac:dyDescent="0.25">
      <c r="A64" s="28"/>
      <c r="B64" s="79" t="s">
        <v>66</v>
      </c>
      <c r="C64" s="79"/>
      <c r="D64" s="79"/>
      <c r="E64" s="79"/>
      <c r="F64" s="79"/>
      <c r="G64" s="79"/>
      <c r="H64" s="79"/>
      <c r="I64" s="79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0" t="s">
        <v>70</v>
      </c>
      <c r="C69" s="80"/>
      <c r="D69" s="80"/>
      <c r="E69" s="80"/>
      <c r="F69" s="80"/>
      <c r="G69" s="80"/>
      <c r="H69" s="80"/>
      <c r="I69" s="80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D49" sqref="D49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5" t="s">
        <v>37</v>
      </c>
      <c r="B1" s="56"/>
      <c r="C1" s="56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7" t="s">
        <v>39</v>
      </c>
      <c r="C2" s="57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58" t="s">
        <v>41</v>
      </c>
      <c r="C3" s="58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7">
        <v>4</v>
      </c>
      <c r="C4" s="57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59"/>
      <c r="C5" s="60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59"/>
      <c r="C6" s="60"/>
      <c r="D6" s="8"/>
      <c r="E6" s="10" t="s">
        <v>45</v>
      </c>
      <c r="F6" s="61" t="s">
        <v>46</v>
      </c>
      <c r="G6" s="61"/>
      <c r="H6" s="61"/>
      <c r="I6" s="61"/>
    </row>
    <row r="7" spans="1:9" x14ac:dyDescent="0.25">
      <c r="A7" s="11" t="s">
        <v>47</v>
      </c>
      <c r="B7" s="62"/>
      <c r="C7" s="63"/>
      <c r="D7" s="8"/>
      <c r="E7" s="10" t="s">
        <v>48</v>
      </c>
      <c r="F7" s="61" t="s">
        <v>49</v>
      </c>
      <c r="G7" s="61"/>
      <c r="H7" s="61"/>
      <c r="I7" s="61"/>
    </row>
    <row r="8" spans="1:9" x14ac:dyDescent="0.25">
      <c r="A8" s="7" t="s">
        <v>50</v>
      </c>
      <c r="B8" s="54"/>
      <c r="C8" s="54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4"/>
      <c r="C9" s="64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4" t="s">
        <v>79</v>
      </c>
      <c r="C10" s="54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4" t="s">
        <v>117</v>
      </c>
      <c r="C11" s="54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7" t="s">
        <v>54</v>
      </c>
      <c r="B13" s="68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620.96292300000005</v>
      </c>
      <c r="D17" s="23">
        <f t="shared" si="1"/>
        <v>75.481492665078633</v>
      </c>
      <c r="E17" s="23">
        <f t="shared" si="2"/>
        <v>76.519022727532104</v>
      </c>
      <c r="F17" s="23">
        <f t="shared" si="3"/>
        <v>222.21611831391354</v>
      </c>
      <c r="G17" s="23">
        <f t="shared" si="4"/>
        <v>151.36958423611108</v>
      </c>
      <c r="H17" s="23">
        <f t="shared" si="5"/>
        <v>163.7175824704336</v>
      </c>
      <c r="I17" s="23">
        <f t="shared" si="6"/>
        <v>101.3460402986293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6.4129170000000002</v>
      </c>
      <c r="D21" s="23">
        <f t="shared" si="1"/>
        <v>4.9221160790852787</v>
      </c>
      <c r="E21" s="23">
        <f t="shared" si="2"/>
        <v>4.9249516490727538</v>
      </c>
      <c r="F21" s="23">
        <f t="shared" si="3"/>
        <v>0.13543525702535983</v>
      </c>
      <c r="G21" s="23">
        <f t="shared" si="4"/>
        <v>5.6741415711805558</v>
      </c>
      <c r="H21" s="23">
        <f t="shared" si="5"/>
        <v>4.7087882666348104</v>
      </c>
      <c r="I21" s="23">
        <f t="shared" si="6"/>
        <v>4.8634059984354279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5" t="s">
        <v>60</v>
      </c>
      <c r="B25" s="66"/>
      <c r="C25" s="23">
        <f t="shared" ref="C25:I25" si="7">SUM(C15:C24)</f>
        <v>627.37584000000004</v>
      </c>
      <c r="D25" s="23">
        <f t="shared" si="7"/>
        <v>80.403608744163918</v>
      </c>
      <c r="E25" s="23">
        <f t="shared" si="7"/>
        <v>81.443974376604857</v>
      </c>
      <c r="F25" s="23">
        <f t="shared" si="7"/>
        <v>222.3515535709389</v>
      </c>
      <c r="G25" s="23">
        <f t="shared" si="7"/>
        <v>157.04372580729165</v>
      </c>
      <c r="H25" s="23">
        <f t="shared" si="7"/>
        <v>168.4263707370684</v>
      </c>
      <c r="I25" s="23">
        <f t="shared" si="7"/>
        <v>106.20944629706473</v>
      </c>
    </row>
    <row r="26" spans="1:9" ht="15.75" thickBot="1" x14ac:dyDescent="0.3">
      <c r="A26" s="67" t="s">
        <v>61</v>
      </c>
      <c r="B26" s="68"/>
      <c r="C26" s="72" t="s">
        <v>27</v>
      </c>
      <c r="D26" s="72"/>
      <c r="E26" s="72"/>
      <c r="F26" s="72" t="s">
        <v>28</v>
      </c>
      <c r="G26" s="72"/>
      <c r="H26" s="72"/>
      <c r="I26" s="73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3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257.02666649999998</v>
      </c>
      <c r="D29" s="23">
        <f>(SUMIFS(AGİİ2,KAYNAK,A29,SEBEP,B29,SÜRE,"Uzun",BİLDİRİM,"Bildirimli",İL,$B$10,İLÇE,$B$11)/VLOOKUP($B$11,ABONE,4,FALSE))*60</f>
        <v>24.952054945212005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25.393471229671899</v>
      </c>
      <c r="F29" s="23">
        <f>(SUMIFS(OGİD2,KAYNAK,A29,SEBEP,B29,SÜRE,"Uzun",BİLDİRİM,"Bildirimli",İL,$B$10,İLÇE,$B$11)/VLOOKUP($B$11,ABONE,6,FALSE))*60</f>
        <v>7.7169553118574363</v>
      </c>
      <c r="G29" s="23">
        <f>(SUMIFS(AGİD2,KAYNAK,A29,SEBEP,B29,SÜRE,"Uzun",BİLDİRİM,"Bildirimli",İL,$B$10,İLÇE,$B$11)/VLOOKUP($B$11,ABONE,7,FALSE))*60</f>
        <v>23.667012196180558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20.887041703500181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24.110408695622596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8.480833500000001</v>
      </c>
      <c r="D31" s="23">
        <f>(SUMIFS(AGİİ2,KAYNAK,A31,SEBEP,B31,SÜRE,"Uzun",BİLDİRİM,"Bildirimli",İL,$B$10,İLÇE,$B$11)/VLOOKUP($B$11,ABONE,4,FALSE))*60</f>
        <v>1.0262656808003812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1.0404446019971469</v>
      </c>
      <c r="F31" s="23">
        <f>(SUMIFS(OGİD2,KAYNAK,A31,SEBEP,B31,SÜRE,"Uzun",BİLDİRİM,"Bildirimli",İL,$B$10,İLÇE,$B$11)/VLOOKUP($B$11,ABONE,6,FALSE))*60</f>
        <v>0.32376567511994514</v>
      </c>
      <c r="G31" s="23">
        <f>(SUMIFS(AGİD2,KAYNAK,A31,SEBEP,B31,SÜRE,"Uzun",BİLDİRİM,"Bildirimli",İL,$B$10,İLÇE,$B$11)/VLOOKUP($B$11,ABONE,7,FALSE))*60</f>
        <v>8.9501392968749993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7.4466296667064871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2.864402126458284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5" t="s">
        <v>60</v>
      </c>
      <c r="B33" s="66"/>
      <c r="C33" s="23">
        <f>SUM(C28:C32)</f>
        <v>265.50749999999999</v>
      </c>
      <c r="D33" s="23">
        <f t="shared" ref="D33:I33" si="8">SUM(D28:D32)</f>
        <v>25.978320626012387</v>
      </c>
      <c r="E33" s="23">
        <f t="shared" si="8"/>
        <v>26.433915831669047</v>
      </c>
      <c r="F33" s="23">
        <f t="shared" si="8"/>
        <v>8.0407209869773819</v>
      </c>
      <c r="G33" s="23">
        <f t="shared" si="8"/>
        <v>32.617151493055559</v>
      </c>
      <c r="H33" s="23">
        <f t="shared" si="8"/>
        <v>28.333671370206666</v>
      </c>
      <c r="I33" s="23">
        <f t="shared" si="8"/>
        <v>26.97481082208088</v>
      </c>
    </row>
    <row r="34" spans="1:9" ht="15.75" thickBot="1" x14ac:dyDescent="0.3">
      <c r="A34" s="67" t="s">
        <v>62</v>
      </c>
      <c r="B34" s="68"/>
      <c r="C34" s="74" t="s">
        <v>27</v>
      </c>
      <c r="D34" s="75"/>
      <c r="E34" s="76"/>
      <c r="F34" s="72" t="s">
        <v>28</v>
      </c>
      <c r="G34" s="72"/>
      <c r="H34" s="72"/>
      <c r="I34" s="73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3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20.675000000000001</v>
      </c>
      <c r="D38" s="23">
        <f t="shared" si="10"/>
        <v>2.8818484992853741</v>
      </c>
      <c r="E38" s="23">
        <f t="shared" si="11"/>
        <v>2.9156918687589157</v>
      </c>
      <c r="F38" s="23">
        <f t="shared" si="12"/>
        <v>5.4599040438656612</v>
      </c>
      <c r="G38" s="23">
        <f t="shared" si="13"/>
        <v>4.6384548611111107</v>
      </c>
      <c r="H38" s="23">
        <f t="shared" si="14"/>
        <v>4.7816270457531953</v>
      </c>
      <c r="I38" s="23">
        <f t="shared" si="15"/>
        <v>3.4469575864766506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0.125</v>
      </c>
      <c r="D42" s="23">
        <f t="shared" si="10"/>
        <v>0.10709861838970938</v>
      </c>
      <c r="E42" s="23">
        <f t="shared" si="11"/>
        <v>0.10713266761768901</v>
      </c>
      <c r="F42" s="23">
        <f t="shared" si="12"/>
        <v>2.7416038382453737E-3</v>
      </c>
      <c r="G42" s="23">
        <f t="shared" si="13"/>
        <v>9.1869212962962965E-2</v>
      </c>
      <c r="H42" s="23">
        <f t="shared" si="14"/>
        <v>7.6334965953888431E-2</v>
      </c>
      <c r="I42" s="23">
        <f t="shared" si="15"/>
        <v>9.8364001224448147E-2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5" t="s">
        <v>60</v>
      </c>
      <c r="B46" s="66"/>
      <c r="C46" s="23">
        <f>SUM(C36:C45)</f>
        <v>20.8</v>
      </c>
      <c r="D46" s="23">
        <f t="shared" ref="D46:I46" si="16">SUM(D36:D45)</f>
        <v>2.9889471176750835</v>
      </c>
      <c r="E46" s="23">
        <f t="shared" si="16"/>
        <v>3.0228245363766049</v>
      </c>
      <c r="F46" s="23">
        <f t="shared" si="16"/>
        <v>5.4626456477039067</v>
      </c>
      <c r="G46" s="23">
        <f t="shared" si="16"/>
        <v>4.7303240740740735</v>
      </c>
      <c r="H46" s="23">
        <f t="shared" si="16"/>
        <v>4.8579620117070839</v>
      </c>
      <c r="I46" s="23">
        <f t="shared" si="16"/>
        <v>3.5453215877010988</v>
      </c>
    </row>
    <row r="47" spans="1:9" ht="15.75" thickBot="1" x14ac:dyDescent="0.3">
      <c r="A47" s="67" t="s">
        <v>63</v>
      </c>
      <c r="B47" s="68"/>
      <c r="C47" s="72" t="s">
        <v>27</v>
      </c>
      <c r="D47" s="72"/>
      <c r="E47" s="72"/>
      <c r="F47" s="72" t="s">
        <v>28</v>
      </c>
      <c r="G47" s="72"/>
      <c r="H47" s="72"/>
      <c r="I47" s="73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3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0.7</v>
      </c>
      <c r="D50" s="23">
        <f>(SUMIFS(AGİİ1,KAYNAK,A50,SEBEP,B50,SÜRE,"Uzun",BİLDİRİM,"Bildirimli",İL,$B$10,İLÇE,$B$11)/VLOOKUP($B$11,ABONE,4,FALSE))</f>
        <v>6.8127679847546446E-2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6.9329529243937232E-2</v>
      </c>
      <c r="F50" s="23">
        <f>(SUMIFS(OGİD1,KAYNAK,A50,SEBEP,B50,SÜRE,"Uzun",BİLDİRİM,"Bildirimli",İL,$B$10,İLÇE,$B$11)/VLOOKUP($B$11,ABONE,6,FALSE))</f>
        <v>0.11788896504455106</v>
      </c>
      <c r="G50" s="23">
        <f>(SUMIFS(AGİD1,KAYNAK,A50,SEBEP,B50,SÜRE,"Uzun",BİLDİRİM,"Bildirimli",İL,$B$10,İLÇE,$B$11)/VLOOKUP($B$11,ABONE,7,FALSE))</f>
        <v>0.31741898148148145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0.28264245609843508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0.13006360327880004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0.05</v>
      </c>
      <c r="D52" s="23">
        <f>(SUMIFS(AGİİ1,KAYNAK,A52,SEBEP,B52,SÜRE,"Uzun",BİLDİRİM,"Bildirimli",İL,$B$10,İLÇE,$B$11)/VLOOKUP($B$11,ABONE,4,FALSE))</f>
        <v>6.050500238208671E-3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6.1340941512125534E-3</v>
      </c>
      <c r="F52" s="23">
        <f>(SUMIFS(OGİD1,KAYNAK,A52,SEBEP,B52,SÜRE,"Uzun",BİLDİRİM,"Bildirimli",İL,$B$10,İLÇE,$B$11)/VLOOKUP($B$11,ABONE,6,FALSE))</f>
        <v>2.0562028786840301E-3</v>
      </c>
      <c r="G52" s="23">
        <f>(SUMIFS(AGİD1,KAYNAK,A52,SEBEP,B52,SÜRE,"Uzun",BİLDİRİM,"Bildirimli",İL,$B$10,İLÇE,$B$11)/VLOOKUP($B$11,ABONE,7,FALSE))</f>
        <v>5.6712962962962965E-2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4.7186716043483456E-2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1.7822523043433895E-2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5" t="s">
        <v>60</v>
      </c>
      <c r="B54" s="66"/>
      <c r="C54" s="23">
        <f>SUM(C49:C53)</f>
        <v>0.75</v>
      </c>
      <c r="D54" s="23">
        <f t="shared" ref="D54:I54" si="17">SUM(D49:D53)</f>
        <v>7.4178180085755122E-2</v>
      </c>
      <c r="E54" s="23">
        <f t="shared" si="17"/>
        <v>7.5463623395149781E-2</v>
      </c>
      <c r="F54" s="23">
        <f t="shared" si="17"/>
        <v>0.11994516792323509</v>
      </c>
      <c r="G54" s="23">
        <f t="shared" si="17"/>
        <v>0.37413194444444442</v>
      </c>
      <c r="H54" s="23">
        <f t="shared" si="17"/>
        <v>0.32982917214191854</v>
      </c>
      <c r="I54" s="23">
        <f t="shared" si="17"/>
        <v>0.14788612632223394</v>
      </c>
    </row>
    <row r="55" spans="1:9" ht="15.75" thickBot="1" x14ac:dyDescent="0.3">
      <c r="A55" s="67" t="s">
        <v>64</v>
      </c>
      <c r="B55" s="68"/>
      <c r="C55" s="72" t="s">
        <v>27</v>
      </c>
      <c r="D55" s="72"/>
      <c r="E55" s="72"/>
      <c r="F55" s="72" t="s">
        <v>28</v>
      </c>
      <c r="G55" s="72"/>
      <c r="H55" s="72"/>
      <c r="I55" s="73" t="s">
        <v>55</v>
      </c>
    </row>
    <row r="56" spans="1:9" x14ac:dyDescent="0.25">
      <c r="A56" s="77" t="s">
        <v>56</v>
      </c>
      <c r="B56" s="78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3"/>
    </row>
    <row r="57" spans="1:9" x14ac:dyDescent="0.25">
      <c r="A57" s="77" t="s">
        <v>76</v>
      </c>
      <c r="B57" s="78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7" t="s">
        <v>72</v>
      </c>
      <c r="B58" s="78"/>
      <c r="C58" s="23">
        <f>(SUMIFS(OGİİ1,KAYNAK,A58,SÜRE,"Kısa",İL,$B$10,İLÇE,$B$11)/VLOOKUP($B$11,ABONE,3,FALSE))</f>
        <v>2.85</v>
      </c>
      <c r="D58" s="23">
        <f>(SUMIFS(AGİİ1,KAYNAK,A58,SÜRE,"Kısa",İL,$B$10,İLÇE,$B$11)/VLOOKUP($B$11,ABONE,4,FALSE))</f>
        <v>0.35726536445926632</v>
      </c>
      <c r="E58" s="23">
        <f>((SUMIFS(OGİİ1,KAYNAK,A58,SÜRE,"Kısa",İL,$B$10,İLÇE,$B$11)+SUMIFS(AGİİ1,KAYNAK,A58,SÜRE,"Kısa",İL,$B$10,İLÇE,$B$11))/VLOOKUP($B$11,ABONE,5,FALSE))</f>
        <v>0.3620066571564432</v>
      </c>
      <c r="F58" s="23">
        <f>(SUMIFS(OGİD1,KAYNAK,A58,SÜRE,"Kısa",İL,$B$10,İLÇE,$B$11)/VLOOKUP($B$11,ABONE,6,FALSE))</f>
        <v>0.67100753941055513</v>
      </c>
      <c r="G58" s="23">
        <f>(SUMIFS(AGİD1,KAYNAK,A58,SÜRE,"Kısa",İL,$B$10,İLÇE,$B$11)/VLOOKUP($B$11,ABONE,7,FALSE))</f>
        <v>1.9293981481481481</v>
      </c>
      <c r="H58" s="23">
        <f>((SUMIFS(OGİD1,KAYNAK,A58,SÜRE,"Kısa",İL,$B$10,İLÇE,$B$11)+SUMIFS(AGİD1,KAYNAK,A58,SÜRE,"Kısa",İL,$B$10,İLÇE,$B$11))/VLOOKUP($B$11,ABONE,8,FALSE))</f>
        <v>1.7100704814239638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0.74582497193972996</v>
      </c>
    </row>
    <row r="59" spans="1:9" ht="15.75" thickBot="1" x14ac:dyDescent="0.3">
      <c r="A59" s="65" t="s">
        <v>60</v>
      </c>
      <c r="B59" s="66"/>
      <c r="C59" s="23">
        <f>SUM(C57:C58)</f>
        <v>2.85</v>
      </c>
      <c r="D59" s="23">
        <f t="shared" ref="D59:I59" si="18">SUM(D57:D58)</f>
        <v>0.35726536445926632</v>
      </c>
      <c r="E59" s="23">
        <f t="shared" si="18"/>
        <v>0.3620066571564432</v>
      </c>
      <c r="F59" s="23">
        <f t="shared" si="18"/>
        <v>0.67100753941055513</v>
      </c>
      <c r="G59" s="23">
        <f t="shared" si="18"/>
        <v>1.9293981481481481</v>
      </c>
      <c r="H59" s="23">
        <f t="shared" si="18"/>
        <v>1.7100704814239638</v>
      </c>
      <c r="I59" s="23">
        <f t="shared" si="18"/>
        <v>0.74582497193972996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1" t="s">
        <v>27</v>
      </c>
      <c r="D61" s="81"/>
      <c r="E61" s="81"/>
      <c r="F61" s="81" t="s">
        <v>28</v>
      </c>
      <c r="G61" s="81"/>
      <c r="H61" s="81"/>
      <c r="I61" s="82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3"/>
    </row>
    <row r="63" spans="1:9" x14ac:dyDescent="0.25">
      <c r="A63" s="28"/>
      <c r="B63" s="33" t="s">
        <v>65</v>
      </c>
      <c r="C63" s="34">
        <f>VLOOKUP($B$11,ABONE,3,FALSE)</f>
        <v>40</v>
      </c>
      <c r="D63" s="34">
        <f>VLOOKUP($B$11,ABONE,4,FALSE)</f>
        <v>20990</v>
      </c>
      <c r="E63" s="34">
        <f>VLOOKUP($B$11,ABONE,5,FALSE)</f>
        <v>21030</v>
      </c>
      <c r="F63" s="34">
        <f>VLOOKUP($B$11,ABONE,6,FALSE)</f>
        <v>1459</v>
      </c>
      <c r="G63" s="34">
        <f>VLOOKUP($B$11,ABONE,7,FALSE)</f>
        <v>6912</v>
      </c>
      <c r="H63" s="34">
        <f>VLOOKUP($B$11,ABONE,8,FALSE)</f>
        <v>8371</v>
      </c>
      <c r="I63" s="34">
        <f>VLOOKUP($B$11,ABONE,9,FALSE)</f>
        <v>29401</v>
      </c>
    </row>
    <row r="64" spans="1:9" x14ac:dyDescent="0.25">
      <c r="A64" s="28"/>
      <c r="B64" s="79" t="s">
        <v>66</v>
      </c>
      <c r="C64" s="79"/>
      <c r="D64" s="79"/>
      <c r="E64" s="79"/>
      <c r="F64" s="79"/>
      <c r="G64" s="79"/>
      <c r="H64" s="79"/>
      <c r="I64" s="79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0" t="s">
        <v>70</v>
      </c>
      <c r="C69" s="80"/>
      <c r="D69" s="80"/>
      <c r="E69" s="80"/>
      <c r="F69" s="80"/>
      <c r="G69" s="80"/>
      <c r="H69" s="80"/>
      <c r="I69" s="80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5" t="s">
        <v>37</v>
      </c>
      <c r="B1" s="56"/>
      <c r="C1" s="56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7" t="s">
        <v>39</v>
      </c>
      <c r="C2" s="57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58" t="s">
        <v>41</v>
      </c>
      <c r="C3" s="58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7">
        <v>4</v>
      </c>
      <c r="C4" s="57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59"/>
      <c r="C5" s="60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59"/>
      <c r="C6" s="60"/>
      <c r="D6" s="8"/>
      <c r="E6" s="10" t="s">
        <v>45</v>
      </c>
      <c r="F6" s="61" t="s">
        <v>46</v>
      </c>
      <c r="G6" s="61"/>
      <c r="H6" s="61"/>
      <c r="I6" s="61"/>
    </row>
    <row r="7" spans="1:9" x14ac:dyDescent="0.25">
      <c r="A7" s="11" t="s">
        <v>47</v>
      </c>
      <c r="B7" s="62"/>
      <c r="C7" s="63"/>
      <c r="D7" s="8"/>
      <c r="E7" s="10" t="s">
        <v>48</v>
      </c>
      <c r="F7" s="61" t="s">
        <v>49</v>
      </c>
      <c r="G7" s="61"/>
      <c r="H7" s="61"/>
      <c r="I7" s="61"/>
    </row>
    <row r="8" spans="1:9" x14ac:dyDescent="0.25">
      <c r="A8" s="7" t="s">
        <v>50</v>
      </c>
      <c r="B8" s="54"/>
      <c r="C8" s="54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4"/>
      <c r="C9" s="64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4" t="s">
        <v>79</v>
      </c>
      <c r="C10" s="54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4" t="s">
        <v>118</v>
      </c>
      <c r="C11" s="54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7" t="s">
        <v>54</v>
      </c>
      <c r="B13" s="68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v>0</v>
      </c>
      <c r="D15" s="23">
        <f t="shared" ref="D15:D24" si="0">(SUMIFS(AGİİ2,KAYNAK,A15,SEBEP,B15,SÜRE,"Uzun",BİLDİRİM,"Bildirimsiz",İL,$B$10,İLÇE,$B$11)/VLOOKUP($B$11,ABONE,4,FALSE))*60</f>
        <v>0</v>
      </c>
      <c r="E15" s="23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2">(SUMIFS(AGİD2,KAYNAK,A15,SEBEP,B15,SÜRE,"Uzun",BİLDİRİM,"Bildirimsiz",İL,$B$10,İLÇE,$B$11)/VLOOKUP($B$11,ABONE,7,FALSE))*60</f>
        <v>0</v>
      </c>
      <c r="H15" s="23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v>0</v>
      </c>
      <c r="D16" s="23">
        <f t="shared" si="0"/>
        <v>0</v>
      </c>
      <c r="E16" s="23">
        <f t="shared" si="1"/>
        <v>0</v>
      </c>
      <c r="F16" s="23">
        <v>0</v>
      </c>
      <c r="G16" s="23">
        <f t="shared" si="2"/>
        <v>0</v>
      </c>
      <c r="H16" s="23">
        <f t="shared" si="3"/>
        <v>0</v>
      </c>
      <c r="I16" s="23">
        <f t="shared" si="4"/>
        <v>0</v>
      </c>
    </row>
    <row r="17" spans="1:9" ht="15.75" thickBot="1" x14ac:dyDescent="0.3">
      <c r="A17" s="19" t="s">
        <v>72</v>
      </c>
      <c r="B17" s="37" t="s">
        <v>22</v>
      </c>
      <c r="C17" s="23">
        <v>0</v>
      </c>
      <c r="D17" s="23">
        <f t="shared" si="0"/>
        <v>44.440688290186635</v>
      </c>
      <c r="E17" s="23">
        <f t="shared" si="1"/>
        <v>44.815804205776175</v>
      </c>
      <c r="F17" s="23">
        <v>0</v>
      </c>
      <c r="G17" s="23">
        <f t="shared" si="2"/>
        <v>109.32279046896342</v>
      </c>
      <c r="H17" s="23">
        <f t="shared" si="3"/>
        <v>112.3934608672168</v>
      </c>
      <c r="I17" s="23">
        <f t="shared" si="4"/>
        <v>89.9059114886375</v>
      </c>
    </row>
    <row r="18" spans="1:9" ht="15.75" thickBot="1" x14ac:dyDescent="0.3">
      <c r="A18" s="19" t="s">
        <v>72</v>
      </c>
      <c r="B18" s="24" t="s">
        <v>24</v>
      </c>
      <c r="C18" s="23">
        <v>0</v>
      </c>
      <c r="D18" s="23">
        <f t="shared" si="0"/>
        <v>0</v>
      </c>
      <c r="E18" s="23">
        <f t="shared" si="1"/>
        <v>0</v>
      </c>
      <c r="F18" s="23">
        <v>0</v>
      </c>
      <c r="G18" s="23">
        <f t="shared" si="2"/>
        <v>0</v>
      </c>
      <c r="H18" s="23">
        <f t="shared" si="3"/>
        <v>0</v>
      </c>
      <c r="I18" s="23">
        <f t="shared" si="4"/>
        <v>0</v>
      </c>
    </row>
    <row r="19" spans="1:9" ht="15.75" thickBot="1" x14ac:dyDescent="0.3">
      <c r="A19" s="19" t="s">
        <v>72</v>
      </c>
      <c r="B19" s="24" t="s">
        <v>25</v>
      </c>
      <c r="C19" s="23">
        <v>0</v>
      </c>
      <c r="D19" s="23">
        <f t="shared" si="0"/>
        <v>0</v>
      </c>
      <c r="E19" s="23">
        <f t="shared" si="1"/>
        <v>0</v>
      </c>
      <c r="F19" s="23">
        <v>0</v>
      </c>
      <c r="G19" s="23">
        <f t="shared" si="2"/>
        <v>0</v>
      </c>
      <c r="H19" s="23">
        <f t="shared" si="3"/>
        <v>0</v>
      </c>
      <c r="I19" s="23">
        <f t="shared" si="4"/>
        <v>0</v>
      </c>
    </row>
    <row r="20" spans="1:9" ht="15.75" thickBot="1" x14ac:dyDescent="0.3">
      <c r="A20" s="19" t="s">
        <v>72</v>
      </c>
      <c r="B20" s="24" t="s">
        <v>26</v>
      </c>
      <c r="C20" s="23">
        <v>0</v>
      </c>
      <c r="D20" s="23">
        <f t="shared" si="0"/>
        <v>0</v>
      </c>
      <c r="E20" s="23">
        <f t="shared" si="1"/>
        <v>0</v>
      </c>
      <c r="F20" s="23">
        <v>0</v>
      </c>
      <c r="G20" s="23">
        <f t="shared" si="2"/>
        <v>0</v>
      </c>
      <c r="H20" s="23">
        <f t="shared" si="3"/>
        <v>0</v>
      </c>
      <c r="I20" s="23">
        <f t="shared" si="4"/>
        <v>0</v>
      </c>
    </row>
    <row r="21" spans="1:9" ht="15.75" thickBot="1" x14ac:dyDescent="0.3">
      <c r="A21" s="19" t="s">
        <v>71</v>
      </c>
      <c r="B21" s="37" t="s">
        <v>22</v>
      </c>
      <c r="C21" s="23">
        <v>0</v>
      </c>
      <c r="D21" s="23">
        <f t="shared" si="0"/>
        <v>0.13276639975918123</v>
      </c>
      <c r="E21" s="23">
        <f t="shared" si="1"/>
        <v>0.13268651624548736</v>
      </c>
      <c r="F21" s="23">
        <v>0</v>
      </c>
      <c r="G21" s="23">
        <f t="shared" si="2"/>
        <v>6.5923180148732747</v>
      </c>
      <c r="H21" s="23">
        <f t="shared" si="3"/>
        <v>6.5804076189047267</v>
      </c>
      <c r="I21" s="23">
        <f t="shared" si="4"/>
        <v>4.434824983481831</v>
      </c>
    </row>
    <row r="22" spans="1:9" ht="15.75" thickBot="1" x14ac:dyDescent="0.3">
      <c r="A22" s="19" t="s">
        <v>71</v>
      </c>
      <c r="B22" s="24" t="s">
        <v>24</v>
      </c>
      <c r="C22" s="23">
        <v>0</v>
      </c>
      <c r="D22" s="23">
        <f t="shared" si="0"/>
        <v>0</v>
      </c>
      <c r="E22" s="23">
        <f t="shared" si="1"/>
        <v>0</v>
      </c>
      <c r="F22" s="23">
        <v>0</v>
      </c>
      <c r="G22" s="23">
        <f t="shared" si="2"/>
        <v>0</v>
      </c>
      <c r="H22" s="23">
        <f t="shared" si="3"/>
        <v>0</v>
      </c>
      <c r="I22" s="23">
        <f t="shared" si="4"/>
        <v>0</v>
      </c>
    </row>
    <row r="23" spans="1:9" ht="15.75" thickBot="1" x14ac:dyDescent="0.3">
      <c r="A23" s="19" t="s">
        <v>71</v>
      </c>
      <c r="B23" s="24" t="s">
        <v>25</v>
      </c>
      <c r="C23" s="23">
        <v>0</v>
      </c>
      <c r="D23" s="23">
        <f t="shared" si="0"/>
        <v>0</v>
      </c>
      <c r="E23" s="23">
        <f t="shared" si="1"/>
        <v>0</v>
      </c>
      <c r="F23" s="23">
        <v>0</v>
      </c>
      <c r="G23" s="23">
        <f t="shared" si="2"/>
        <v>0</v>
      </c>
      <c r="H23" s="23">
        <f t="shared" si="3"/>
        <v>0</v>
      </c>
      <c r="I23" s="23">
        <f t="shared" si="4"/>
        <v>0</v>
      </c>
    </row>
    <row r="24" spans="1:9" ht="15.75" thickBot="1" x14ac:dyDescent="0.3">
      <c r="A24" s="19" t="s">
        <v>71</v>
      </c>
      <c r="B24" s="24" t="s">
        <v>26</v>
      </c>
      <c r="C24" s="23">
        <v>0</v>
      </c>
      <c r="D24" s="23">
        <f t="shared" si="0"/>
        <v>0</v>
      </c>
      <c r="E24" s="23">
        <f t="shared" si="1"/>
        <v>0</v>
      </c>
      <c r="F24" s="23">
        <v>0</v>
      </c>
      <c r="G24" s="23">
        <f t="shared" si="2"/>
        <v>0</v>
      </c>
      <c r="H24" s="23">
        <f t="shared" si="3"/>
        <v>0</v>
      </c>
      <c r="I24" s="23">
        <f t="shared" si="4"/>
        <v>0</v>
      </c>
    </row>
    <row r="25" spans="1:9" ht="15.75" thickBot="1" x14ac:dyDescent="0.3">
      <c r="A25" s="65" t="s">
        <v>60</v>
      </c>
      <c r="B25" s="66"/>
      <c r="C25" s="23">
        <v>0</v>
      </c>
      <c r="D25" s="23">
        <f t="shared" ref="D25:I25" si="5">SUM(D15:D24)</f>
        <v>44.573454689945819</v>
      </c>
      <c r="E25" s="23">
        <f t="shared" si="5"/>
        <v>44.94849072202166</v>
      </c>
      <c r="F25" s="23">
        <f t="shared" si="5"/>
        <v>0</v>
      </c>
      <c r="G25" s="23">
        <f t="shared" si="5"/>
        <v>115.91510848383669</v>
      </c>
      <c r="H25" s="23">
        <f t="shared" si="5"/>
        <v>118.97386848612153</v>
      </c>
      <c r="I25" s="23">
        <f t="shared" si="5"/>
        <v>94.340736472119332</v>
      </c>
    </row>
    <row r="26" spans="1:9" ht="15.75" thickBot="1" x14ac:dyDescent="0.3">
      <c r="A26" s="67" t="s">
        <v>61</v>
      </c>
      <c r="B26" s="68"/>
      <c r="C26" s="72" t="s">
        <v>27</v>
      </c>
      <c r="D26" s="72"/>
      <c r="E26" s="72"/>
      <c r="F26" s="72" t="s">
        <v>28</v>
      </c>
      <c r="G26" s="72"/>
      <c r="H26" s="72"/>
      <c r="I26" s="73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3"/>
    </row>
    <row r="28" spans="1:9" ht="15.75" thickBot="1" x14ac:dyDescent="0.3">
      <c r="A28" s="19" t="s">
        <v>76</v>
      </c>
      <c r="B28" s="37" t="s">
        <v>22</v>
      </c>
      <c r="C28" s="23"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f>(SUMIFS(AGİD2,KAYNAK,A29,SEBEP,B29,SÜRE,"Uzun",BİLDİRİM,"Bildirimli",İL,$B$10,İLÇE,$B$11)/VLOOKUP($B$11,ABONE,7,FALSE))*60</f>
        <v>54.477575149491585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56.257098994748688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37.536646791470616</v>
      </c>
    </row>
    <row r="30" spans="1:9" ht="15.75" thickBot="1" x14ac:dyDescent="0.3">
      <c r="A30" s="19" t="s">
        <v>72</v>
      </c>
      <c r="B30" s="20" t="s">
        <v>26</v>
      </c>
      <c r="C30" s="23"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10.693099851267263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10.781424693173292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7.193732663930323</v>
      </c>
    </row>
    <row r="32" spans="1:9" ht="15.75" thickBot="1" x14ac:dyDescent="0.3">
      <c r="A32" s="19" t="s">
        <v>71</v>
      </c>
      <c r="B32" s="20" t="s">
        <v>26</v>
      </c>
      <c r="C32" s="23"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5" t="s">
        <v>60</v>
      </c>
      <c r="B33" s="66"/>
      <c r="C33" s="23">
        <v>0</v>
      </c>
      <c r="D33" s="23">
        <f t="shared" ref="D33:I33" si="6">SUM(D28:D32)</f>
        <v>0</v>
      </c>
      <c r="E33" s="23">
        <f t="shared" si="6"/>
        <v>0</v>
      </c>
      <c r="F33" s="23">
        <f t="shared" si="6"/>
        <v>0</v>
      </c>
      <c r="G33" s="23">
        <f t="shared" si="6"/>
        <v>65.170675000758848</v>
      </c>
      <c r="H33" s="23">
        <f t="shared" si="6"/>
        <v>67.03852368792198</v>
      </c>
      <c r="I33" s="23">
        <f t="shared" si="6"/>
        <v>44.730379455400936</v>
      </c>
    </row>
    <row r="34" spans="1:9" ht="15.75" thickBot="1" x14ac:dyDescent="0.3">
      <c r="A34" s="67" t="s">
        <v>62</v>
      </c>
      <c r="B34" s="68"/>
      <c r="C34" s="74" t="s">
        <v>27</v>
      </c>
      <c r="D34" s="75"/>
      <c r="E34" s="76"/>
      <c r="F34" s="72" t="s">
        <v>28</v>
      </c>
      <c r="G34" s="72"/>
      <c r="H34" s="72"/>
      <c r="I34" s="73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3"/>
    </row>
    <row r="36" spans="1:9" ht="15.75" thickBot="1" x14ac:dyDescent="0.3">
      <c r="A36" s="19" t="s">
        <v>76</v>
      </c>
      <c r="B36" s="37" t="s">
        <v>22</v>
      </c>
      <c r="C36" s="23">
        <v>0</v>
      </c>
      <c r="D36" s="23">
        <f t="shared" ref="D36:D45" si="7">(SUMIFS(AGİİ1,KAYNAK,A36,SEBEP,B36,SÜRE,"Uzun",BİLDİRİM,"Bildirimsiz",İL,$B$10,İLÇE,$B$11)/VLOOKUP($B$11,ABONE,4,FALSE))</f>
        <v>0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9">(SUMIFS(AGİD1,KAYNAK,A36,SEBEP,B36,SÜRE,"Uzun",BİLDİRİM,"Bildirimsiz",İL,$B$10,İLÇE,$B$11)/VLOOKUP($B$11,ABONE,7,FALSE))</f>
        <v>0</v>
      </c>
      <c r="H36" s="23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v>0</v>
      </c>
      <c r="D37" s="23">
        <f t="shared" si="7"/>
        <v>0</v>
      </c>
      <c r="E37" s="23">
        <f t="shared" si="8"/>
        <v>0</v>
      </c>
      <c r="F37" s="23">
        <v>0</v>
      </c>
      <c r="G37" s="23">
        <f t="shared" si="9"/>
        <v>0</v>
      </c>
      <c r="H37" s="23">
        <f t="shared" si="10"/>
        <v>0</v>
      </c>
      <c r="I37" s="23">
        <f t="shared" si="11"/>
        <v>0</v>
      </c>
    </row>
    <row r="38" spans="1:9" ht="15.75" thickBot="1" x14ac:dyDescent="0.3">
      <c r="A38" s="19" t="s">
        <v>72</v>
      </c>
      <c r="B38" s="37" t="s">
        <v>22</v>
      </c>
      <c r="C38" s="23">
        <v>0</v>
      </c>
      <c r="D38" s="23">
        <f t="shared" si="7"/>
        <v>1.7730282962071042</v>
      </c>
      <c r="E38" s="23">
        <f t="shared" si="8"/>
        <v>1.7879061371841156</v>
      </c>
      <c r="F38" s="23">
        <v>0</v>
      </c>
      <c r="G38" s="23">
        <f t="shared" si="9"/>
        <v>1.9215358931552589</v>
      </c>
      <c r="H38" s="23">
        <f t="shared" si="10"/>
        <v>1.9836459114778695</v>
      </c>
      <c r="I38" s="23">
        <f t="shared" si="11"/>
        <v>1.9185103613975374</v>
      </c>
    </row>
    <row r="39" spans="1:9" ht="15.75" thickBot="1" x14ac:dyDescent="0.3">
      <c r="A39" s="19" t="s">
        <v>72</v>
      </c>
      <c r="B39" s="20" t="s">
        <v>24</v>
      </c>
      <c r="C39" s="23">
        <v>0</v>
      </c>
      <c r="D39" s="23">
        <f t="shared" si="7"/>
        <v>0</v>
      </c>
      <c r="E39" s="23">
        <f t="shared" si="8"/>
        <v>0</v>
      </c>
      <c r="F39" s="23">
        <v>0</v>
      </c>
      <c r="G39" s="23">
        <f t="shared" si="9"/>
        <v>0</v>
      </c>
      <c r="H39" s="23">
        <f t="shared" si="10"/>
        <v>0</v>
      </c>
      <c r="I39" s="23">
        <f t="shared" si="11"/>
        <v>0</v>
      </c>
    </row>
    <row r="40" spans="1:9" ht="15.75" thickBot="1" x14ac:dyDescent="0.3">
      <c r="A40" s="19" t="s">
        <v>72</v>
      </c>
      <c r="B40" s="24" t="s">
        <v>25</v>
      </c>
      <c r="C40" s="23">
        <v>0</v>
      </c>
      <c r="D40" s="23">
        <f t="shared" si="7"/>
        <v>0</v>
      </c>
      <c r="E40" s="23">
        <f t="shared" si="8"/>
        <v>0</v>
      </c>
      <c r="F40" s="23">
        <v>0</v>
      </c>
      <c r="G40" s="23">
        <f t="shared" si="9"/>
        <v>0</v>
      </c>
      <c r="H40" s="23">
        <f t="shared" si="10"/>
        <v>0</v>
      </c>
      <c r="I40" s="23">
        <f t="shared" si="11"/>
        <v>0</v>
      </c>
    </row>
    <row r="41" spans="1:9" ht="15.75" thickBot="1" x14ac:dyDescent="0.3">
      <c r="A41" s="19" t="s">
        <v>72</v>
      </c>
      <c r="B41" s="20" t="s">
        <v>26</v>
      </c>
      <c r="C41" s="23">
        <v>0</v>
      </c>
      <c r="D41" s="23">
        <f t="shared" si="7"/>
        <v>0</v>
      </c>
      <c r="E41" s="23">
        <f t="shared" si="8"/>
        <v>0</v>
      </c>
      <c r="F41" s="23">
        <v>0</v>
      </c>
      <c r="G41" s="23">
        <f t="shared" si="9"/>
        <v>0</v>
      </c>
      <c r="H41" s="23">
        <f t="shared" si="10"/>
        <v>0</v>
      </c>
      <c r="I41" s="23">
        <f t="shared" si="11"/>
        <v>0</v>
      </c>
    </row>
    <row r="42" spans="1:9" ht="15.75" thickBot="1" x14ac:dyDescent="0.3">
      <c r="A42" s="19" t="s">
        <v>71</v>
      </c>
      <c r="B42" s="37" t="s">
        <v>22</v>
      </c>
      <c r="C42" s="23">
        <v>0</v>
      </c>
      <c r="D42" s="23">
        <f t="shared" si="7"/>
        <v>2.4081878386514148E-3</v>
      </c>
      <c r="E42" s="23">
        <f t="shared" si="8"/>
        <v>2.4067388688327317E-3</v>
      </c>
      <c r="F42" s="23">
        <v>0</v>
      </c>
      <c r="G42" s="23">
        <f t="shared" si="9"/>
        <v>8.0740628319927149E-2</v>
      </c>
      <c r="H42" s="23">
        <f t="shared" si="10"/>
        <v>8.057014253563391E-2</v>
      </c>
      <c r="I42" s="23">
        <f t="shared" si="11"/>
        <v>5.4560016017619381E-2</v>
      </c>
    </row>
    <row r="43" spans="1:9" ht="15.75" thickBot="1" x14ac:dyDescent="0.3">
      <c r="A43" s="19" t="s">
        <v>71</v>
      </c>
      <c r="B43" s="20" t="s">
        <v>24</v>
      </c>
      <c r="C43" s="23">
        <v>0</v>
      </c>
      <c r="D43" s="23">
        <f t="shared" si="7"/>
        <v>0</v>
      </c>
      <c r="E43" s="23">
        <f t="shared" si="8"/>
        <v>0</v>
      </c>
      <c r="F43" s="23">
        <v>0</v>
      </c>
      <c r="G43" s="23">
        <f t="shared" si="9"/>
        <v>0</v>
      </c>
      <c r="H43" s="23">
        <f t="shared" si="10"/>
        <v>0</v>
      </c>
      <c r="I43" s="23">
        <f t="shared" si="11"/>
        <v>0</v>
      </c>
    </row>
    <row r="44" spans="1:9" ht="15.75" thickBot="1" x14ac:dyDescent="0.3">
      <c r="A44" s="19" t="s">
        <v>71</v>
      </c>
      <c r="B44" s="24" t="s">
        <v>25</v>
      </c>
      <c r="C44" s="23">
        <v>0</v>
      </c>
      <c r="D44" s="23">
        <f t="shared" si="7"/>
        <v>0</v>
      </c>
      <c r="E44" s="23">
        <f t="shared" si="8"/>
        <v>0</v>
      </c>
      <c r="F44" s="23">
        <v>0</v>
      </c>
      <c r="G44" s="23">
        <f t="shared" si="9"/>
        <v>0</v>
      </c>
      <c r="H44" s="23">
        <f t="shared" si="10"/>
        <v>0</v>
      </c>
      <c r="I44" s="23">
        <f t="shared" si="11"/>
        <v>0</v>
      </c>
    </row>
    <row r="45" spans="1:9" ht="15.75" thickBot="1" x14ac:dyDescent="0.3">
      <c r="A45" s="19" t="s">
        <v>71</v>
      </c>
      <c r="B45" s="20" t="s">
        <v>26</v>
      </c>
      <c r="C45" s="23">
        <v>0</v>
      </c>
      <c r="D45" s="23">
        <f t="shared" si="7"/>
        <v>0</v>
      </c>
      <c r="E45" s="23">
        <f t="shared" si="8"/>
        <v>0</v>
      </c>
      <c r="F45" s="23">
        <v>0</v>
      </c>
      <c r="G45" s="23">
        <f t="shared" si="9"/>
        <v>0</v>
      </c>
      <c r="H45" s="23">
        <f t="shared" si="10"/>
        <v>0</v>
      </c>
      <c r="I45" s="23">
        <f t="shared" si="11"/>
        <v>0</v>
      </c>
    </row>
    <row r="46" spans="1:9" ht="15.75" thickBot="1" x14ac:dyDescent="0.3">
      <c r="A46" s="65" t="s">
        <v>60</v>
      </c>
      <c r="B46" s="66"/>
      <c r="C46" s="23">
        <v>0</v>
      </c>
      <c r="D46" s="23">
        <f t="shared" ref="D46:I46" si="12">SUM(D36:D45)</f>
        <v>1.7754364840457557</v>
      </c>
      <c r="E46" s="23">
        <f t="shared" si="12"/>
        <v>1.7903128760529483</v>
      </c>
      <c r="F46" s="23">
        <f t="shared" si="12"/>
        <v>0</v>
      </c>
      <c r="G46" s="23">
        <f t="shared" si="12"/>
        <v>2.0022765214751859</v>
      </c>
      <c r="H46" s="23">
        <f t="shared" si="12"/>
        <v>2.0642160540135035</v>
      </c>
      <c r="I46" s="23">
        <f t="shared" si="12"/>
        <v>1.9730703774151568</v>
      </c>
    </row>
    <row r="47" spans="1:9" ht="15.75" thickBot="1" x14ac:dyDescent="0.3">
      <c r="A47" s="67" t="s">
        <v>63</v>
      </c>
      <c r="B47" s="68"/>
      <c r="C47" s="72" t="s">
        <v>27</v>
      </c>
      <c r="D47" s="72"/>
      <c r="E47" s="72"/>
      <c r="F47" s="72" t="s">
        <v>28</v>
      </c>
      <c r="G47" s="72"/>
      <c r="H47" s="72"/>
      <c r="I47" s="73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3"/>
    </row>
    <row r="49" spans="1:9" ht="15.75" thickBot="1" x14ac:dyDescent="0.3">
      <c r="A49" s="19" t="s">
        <v>76</v>
      </c>
      <c r="B49" s="37" t="s">
        <v>22</v>
      </c>
      <c r="C49" s="23"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f>(SUMIFS(AGİD1,KAYNAK,A50,SEBEP,B50,SÜRE,"Uzun",BİLDİRİM,"Bildirimli",İL,$B$10,İLÇE,$B$11)/VLOOKUP($B$11,ABONE,7,FALSE))</f>
        <v>0.24237365305812719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0.25131282820705175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0.16768445289818801</v>
      </c>
    </row>
    <row r="51" spans="1:9" ht="15.75" thickBot="1" x14ac:dyDescent="0.3">
      <c r="A51" s="19" t="s">
        <v>72</v>
      </c>
      <c r="B51" s="20" t="s">
        <v>26</v>
      </c>
      <c r="C51" s="23"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8.6963120352101991E-2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8.7771942985746434E-2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5.8564420862949246E-2</v>
      </c>
    </row>
    <row r="53" spans="1:9" ht="15.75" thickBot="1" x14ac:dyDescent="0.3">
      <c r="A53" s="19" t="s">
        <v>71</v>
      </c>
      <c r="B53" s="20" t="s">
        <v>26</v>
      </c>
      <c r="C53" s="23"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5" t="s">
        <v>60</v>
      </c>
      <c r="B54" s="66"/>
      <c r="C54" s="23">
        <v>0</v>
      </c>
      <c r="D54" s="23">
        <f t="shared" ref="D54:I54" si="13">SUM(D49:D53)</f>
        <v>0</v>
      </c>
      <c r="E54" s="23">
        <f t="shared" si="13"/>
        <v>0</v>
      </c>
      <c r="F54" s="23">
        <f t="shared" si="13"/>
        <v>0</v>
      </c>
      <c r="G54" s="23">
        <f t="shared" si="13"/>
        <v>0.32933677341022916</v>
      </c>
      <c r="H54" s="23">
        <f t="shared" si="13"/>
        <v>0.33908477119279817</v>
      </c>
      <c r="I54" s="23">
        <f t="shared" si="13"/>
        <v>0.22624887376113725</v>
      </c>
    </row>
    <row r="55" spans="1:9" ht="15.75" thickBot="1" x14ac:dyDescent="0.3">
      <c r="A55" s="67" t="s">
        <v>64</v>
      </c>
      <c r="B55" s="68"/>
      <c r="C55" s="72" t="s">
        <v>27</v>
      </c>
      <c r="D55" s="72"/>
      <c r="E55" s="72"/>
      <c r="F55" s="72" t="s">
        <v>28</v>
      </c>
      <c r="G55" s="72"/>
      <c r="H55" s="72"/>
      <c r="I55" s="73" t="s">
        <v>55</v>
      </c>
    </row>
    <row r="56" spans="1:9" x14ac:dyDescent="0.25">
      <c r="A56" s="77" t="s">
        <v>56</v>
      </c>
      <c r="B56" s="78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3"/>
    </row>
    <row r="57" spans="1:9" x14ac:dyDescent="0.25">
      <c r="A57" s="77" t="s">
        <v>76</v>
      </c>
      <c r="B57" s="78"/>
      <c r="C57" s="23"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7" t="s">
        <v>72</v>
      </c>
      <c r="B58" s="78"/>
      <c r="C58" s="23">
        <v>0</v>
      </c>
      <c r="D58" s="23">
        <f>(SUMIFS(AGİİ1,KAYNAK,A58,SÜRE,"Kısa",İL,$B$10,İLÇE,$B$11)/VLOOKUP($B$11,ABONE,4,FALSE))</f>
        <v>2.4081878386514148E-3</v>
      </c>
      <c r="E58" s="23">
        <f>((SUMIFS(OGİİ1,KAYNAK,A58,SÜRE,"Kısa",İL,$B$10,İLÇE,$B$11)+SUMIFS(AGİİ1,KAYNAK,A58,SÜRE,"Kısa",İL,$B$10,İLÇE,$B$11))/VLOOKUP($B$11,ABONE,5,FALSE))</f>
        <v>2.4067388688327317E-3</v>
      </c>
      <c r="F58" s="23">
        <v>0</v>
      </c>
      <c r="G58" s="23">
        <f>(SUMIFS(AGİD1,KAYNAK,A58,SÜRE,"Kısa",İL,$B$10,İLÇE,$B$11)/VLOOKUP($B$11,ABONE,7,FALSE))</f>
        <v>0.54940051601153439</v>
      </c>
      <c r="H58" s="23">
        <f>((SUMIFS(OGİD1,KAYNAK,A58,SÜRE,"Kısa",İL,$B$10,İLÇE,$B$11)+SUMIFS(AGİD1,KAYNAK,A58,SÜRE,"Kısa",İL,$B$10,İLÇE,$B$11))/VLOOKUP($B$11,ABONE,8,FALSE))</f>
        <v>0.56114028507126779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0.37521273400740812</v>
      </c>
    </row>
    <row r="59" spans="1:9" ht="15.75" thickBot="1" x14ac:dyDescent="0.3">
      <c r="A59" s="65" t="s">
        <v>60</v>
      </c>
      <c r="B59" s="66"/>
      <c r="C59" s="23">
        <v>0</v>
      </c>
      <c r="D59" s="23">
        <f t="shared" ref="D59:I59" si="14">SUM(D57:D58)</f>
        <v>2.4081878386514148E-3</v>
      </c>
      <c r="E59" s="23">
        <f t="shared" si="14"/>
        <v>2.4067388688327317E-3</v>
      </c>
      <c r="F59" s="23">
        <f t="shared" si="14"/>
        <v>0</v>
      </c>
      <c r="G59" s="23">
        <f t="shared" si="14"/>
        <v>0.54940051601153439</v>
      </c>
      <c r="H59" s="23">
        <f t="shared" si="14"/>
        <v>0.56114028507126779</v>
      </c>
      <c r="I59" s="23">
        <f t="shared" si="14"/>
        <v>0.37521273400740812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1" t="s">
        <v>27</v>
      </c>
      <c r="D61" s="81"/>
      <c r="E61" s="81"/>
      <c r="F61" s="81" t="s">
        <v>28</v>
      </c>
      <c r="G61" s="81"/>
      <c r="H61" s="81"/>
      <c r="I61" s="82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3"/>
    </row>
    <row r="63" spans="1:9" x14ac:dyDescent="0.25">
      <c r="A63" s="28"/>
      <c r="B63" s="33" t="s">
        <v>65</v>
      </c>
      <c r="C63" s="34">
        <f>VLOOKUP($B$11,ABONE,3,FALSE)</f>
        <v>2</v>
      </c>
      <c r="D63" s="34">
        <f>VLOOKUP($B$11,ABONE,4,FALSE)</f>
        <v>3322</v>
      </c>
      <c r="E63" s="34">
        <f>VLOOKUP($B$11,ABONE,5,FALSE)</f>
        <v>3324</v>
      </c>
      <c r="F63" s="34">
        <f>VLOOKUP($B$11,ABONE,6,FALSE)</f>
        <v>76</v>
      </c>
      <c r="G63" s="34">
        <f>VLOOKUP($B$11,ABONE,7,FALSE)</f>
        <v>6589</v>
      </c>
      <c r="H63" s="34">
        <f>VLOOKUP($B$11,ABONE,8,FALSE)</f>
        <v>6665</v>
      </c>
      <c r="I63" s="34">
        <f>VLOOKUP($B$11,ABONE,9,FALSE)</f>
        <v>9989</v>
      </c>
    </row>
    <row r="64" spans="1:9" x14ac:dyDescent="0.25">
      <c r="A64" s="28"/>
      <c r="B64" s="79" t="s">
        <v>66</v>
      </c>
      <c r="C64" s="79"/>
      <c r="D64" s="79"/>
      <c r="E64" s="79"/>
      <c r="F64" s="79"/>
      <c r="G64" s="79"/>
      <c r="H64" s="79"/>
      <c r="I64" s="79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0" t="s">
        <v>70</v>
      </c>
      <c r="C69" s="80"/>
      <c r="D69" s="80"/>
      <c r="E69" s="80"/>
      <c r="F69" s="80"/>
      <c r="G69" s="80"/>
      <c r="H69" s="80"/>
      <c r="I69" s="80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36:I46 C15:I25 C28:I33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5" t="s">
        <v>37</v>
      </c>
      <c r="B1" s="56"/>
      <c r="C1" s="56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7" t="s">
        <v>39</v>
      </c>
      <c r="C2" s="57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58" t="s">
        <v>41</v>
      </c>
      <c r="C3" s="58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7">
        <v>4</v>
      </c>
      <c r="C4" s="57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59"/>
      <c r="C5" s="60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59"/>
      <c r="C6" s="60"/>
      <c r="D6" s="8"/>
      <c r="E6" s="10" t="s">
        <v>45</v>
      </c>
      <c r="F6" s="61" t="s">
        <v>46</v>
      </c>
      <c r="G6" s="61"/>
      <c r="H6" s="61"/>
      <c r="I6" s="61"/>
    </row>
    <row r="7" spans="1:9" x14ac:dyDescent="0.25">
      <c r="A7" s="11" t="s">
        <v>47</v>
      </c>
      <c r="B7" s="62"/>
      <c r="C7" s="63"/>
      <c r="D7" s="8"/>
      <c r="E7" s="10" t="s">
        <v>48</v>
      </c>
      <c r="F7" s="61" t="s">
        <v>49</v>
      </c>
      <c r="G7" s="61"/>
      <c r="H7" s="61"/>
      <c r="I7" s="61"/>
    </row>
    <row r="8" spans="1:9" x14ac:dyDescent="0.25">
      <c r="A8" s="7" t="s">
        <v>50</v>
      </c>
      <c r="B8" s="54"/>
      <c r="C8" s="54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4"/>
      <c r="C9" s="64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4" t="s">
        <v>79</v>
      </c>
      <c r="C10" s="54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4" t="s">
        <v>119</v>
      </c>
      <c r="C11" s="54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7" t="s">
        <v>54</v>
      </c>
      <c r="B13" s="68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v>0</v>
      </c>
      <c r="D15" s="23">
        <f t="shared" ref="D15:D24" si="0">(SUMIFS(AGİİ2,KAYNAK,A15,SEBEP,B15,SÜRE,"Uzun",BİLDİRİM,"Bildirimsiz",İL,$B$10,İLÇE,$B$11)/VLOOKUP($B$11,ABONE,4,FALSE))*60</f>
        <v>17.78162013912824</v>
      </c>
      <c r="E15" s="23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17.851027922579558</v>
      </c>
      <c r="F15" s="23">
        <v>0</v>
      </c>
      <c r="G15" s="23">
        <f t="shared" ref="G15:G24" si="2">(SUMIFS(AGİD2,KAYNAK,A15,SEBEP,B15,SÜRE,"Uzun",BİLDİRİM,"Bildirimsiz",İL,$B$10,İLÇE,$B$11)/VLOOKUP($B$11,ABONE,7,FALSE))*60</f>
        <v>32.968044425814</v>
      </c>
      <c r="H15" s="23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41.748406341905103</v>
      </c>
      <c r="I15" s="23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20.333463748448022</v>
      </c>
    </row>
    <row r="16" spans="1:9" ht="15.75" thickBot="1" x14ac:dyDescent="0.3">
      <c r="A16" s="19" t="s">
        <v>76</v>
      </c>
      <c r="B16" s="24" t="s">
        <v>25</v>
      </c>
      <c r="C16" s="23">
        <v>0</v>
      </c>
      <c r="D16" s="23">
        <f t="shared" si="0"/>
        <v>0</v>
      </c>
      <c r="E16" s="23">
        <f t="shared" si="1"/>
        <v>0</v>
      </c>
      <c r="F16" s="23">
        <v>0</v>
      </c>
      <c r="G16" s="23">
        <f t="shared" si="2"/>
        <v>0</v>
      </c>
      <c r="H16" s="23">
        <f t="shared" si="3"/>
        <v>0</v>
      </c>
      <c r="I16" s="23">
        <f t="shared" si="4"/>
        <v>0</v>
      </c>
    </row>
    <row r="17" spans="1:9" ht="15.75" thickBot="1" x14ac:dyDescent="0.3">
      <c r="A17" s="19" t="s">
        <v>72</v>
      </c>
      <c r="B17" s="37" t="s">
        <v>22</v>
      </c>
      <c r="C17" s="23">
        <v>0</v>
      </c>
      <c r="D17" s="23">
        <f t="shared" si="0"/>
        <v>130.82669577066957</v>
      </c>
      <c r="E17" s="23">
        <f t="shared" si="1"/>
        <v>131.41333892854144</v>
      </c>
      <c r="F17" s="23">
        <v>0</v>
      </c>
      <c r="G17" s="23">
        <f t="shared" si="2"/>
        <v>388.63709475921246</v>
      </c>
      <c r="H17" s="23">
        <f t="shared" si="3"/>
        <v>425.38689741035864</v>
      </c>
      <c r="I17" s="23">
        <f t="shared" si="4"/>
        <v>161.95101886263592</v>
      </c>
    </row>
    <row r="18" spans="1:9" ht="15.75" thickBot="1" x14ac:dyDescent="0.3">
      <c r="A18" s="19" t="s">
        <v>72</v>
      </c>
      <c r="B18" s="24" t="s">
        <v>24</v>
      </c>
      <c r="C18" s="23">
        <v>0</v>
      </c>
      <c r="D18" s="23">
        <f t="shared" si="0"/>
        <v>5.8732587953427764E-4</v>
      </c>
      <c r="E18" s="23">
        <f t="shared" si="1"/>
        <v>5.8666008900831301E-4</v>
      </c>
      <c r="F18" s="23">
        <v>0</v>
      </c>
      <c r="G18" s="23">
        <f t="shared" si="2"/>
        <v>2.043243907194385E-2</v>
      </c>
      <c r="H18" s="23">
        <f t="shared" si="3"/>
        <v>3.2263049619702999E-2</v>
      </c>
      <c r="I18" s="23">
        <f t="shared" si="4"/>
        <v>3.8771718273825197E-3</v>
      </c>
    </row>
    <row r="19" spans="1:9" ht="15.75" thickBot="1" x14ac:dyDescent="0.3">
      <c r="A19" s="19" t="s">
        <v>72</v>
      </c>
      <c r="B19" s="24" t="s">
        <v>25</v>
      </c>
      <c r="C19" s="23">
        <v>0</v>
      </c>
      <c r="D19" s="23">
        <f t="shared" si="0"/>
        <v>0</v>
      </c>
      <c r="E19" s="23">
        <f t="shared" si="1"/>
        <v>0</v>
      </c>
      <c r="F19" s="23">
        <v>0</v>
      </c>
      <c r="G19" s="23">
        <f t="shared" si="2"/>
        <v>0</v>
      </c>
      <c r="H19" s="23">
        <f t="shared" si="3"/>
        <v>0</v>
      </c>
      <c r="I19" s="23">
        <f t="shared" si="4"/>
        <v>0</v>
      </c>
    </row>
    <row r="20" spans="1:9" ht="15.75" thickBot="1" x14ac:dyDescent="0.3">
      <c r="A20" s="19" t="s">
        <v>72</v>
      </c>
      <c r="B20" s="24" t="s">
        <v>26</v>
      </c>
      <c r="C20" s="23">
        <v>0</v>
      </c>
      <c r="D20" s="23">
        <f t="shared" si="0"/>
        <v>0</v>
      </c>
      <c r="E20" s="23">
        <f t="shared" si="1"/>
        <v>0</v>
      </c>
      <c r="F20" s="23">
        <v>0</v>
      </c>
      <c r="G20" s="23">
        <f t="shared" si="2"/>
        <v>0</v>
      </c>
      <c r="H20" s="23">
        <f t="shared" si="3"/>
        <v>0</v>
      </c>
      <c r="I20" s="23">
        <f t="shared" si="4"/>
        <v>0</v>
      </c>
    </row>
    <row r="21" spans="1:9" ht="15.75" thickBot="1" x14ac:dyDescent="0.3">
      <c r="A21" s="19" t="s">
        <v>71</v>
      </c>
      <c r="B21" s="37" t="s">
        <v>22</v>
      </c>
      <c r="C21" s="23">
        <v>0</v>
      </c>
      <c r="D21" s="23">
        <f t="shared" si="0"/>
        <v>7.5709697608339273</v>
      </c>
      <c r="E21" s="23">
        <f t="shared" si="1"/>
        <v>7.5722695679737999</v>
      </c>
      <c r="F21" s="23">
        <v>0</v>
      </c>
      <c r="G21" s="23">
        <f t="shared" si="2"/>
        <v>3.9692337648664466</v>
      </c>
      <c r="H21" s="23">
        <f t="shared" si="3"/>
        <v>3.7315163600144885</v>
      </c>
      <c r="I21" s="23">
        <f t="shared" si="4"/>
        <v>7.1732959569584995</v>
      </c>
    </row>
    <row r="22" spans="1:9" ht="15.75" thickBot="1" x14ac:dyDescent="0.3">
      <c r="A22" s="19" t="s">
        <v>71</v>
      </c>
      <c r="B22" s="24" t="s">
        <v>24</v>
      </c>
      <c r="C22" s="23">
        <v>0</v>
      </c>
      <c r="D22" s="23">
        <f t="shared" si="0"/>
        <v>4.757050985666849E-2</v>
      </c>
      <c r="E22" s="23">
        <f t="shared" si="1"/>
        <v>4.7516584096061805E-2</v>
      </c>
      <c r="F22" s="23">
        <v>0</v>
      </c>
      <c r="G22" s="23">
        <f t="shared" si="2"/>
        <v>0</v>
      </c>
      <c r="H22" s="23">
        <f t="shared" si="3"/>
        <v>0</v>
      </c>
      <c r="I22" s="23">
        <f t="shared" si="4"/>
        <v>4.2580608751269802E-2</v>
      </c>
    </row>
    <row r="23" spans="1:9" ht="15.75" thickBot="1" x14ac:dyDescent="0.3">
      <c r="A23" s="19" t="s">
        <v>71</v>
      </c>
      <c r="B23" s="24" t="s">
        <v>25</v>
      </c>
      <c r="C23" s="23">
        <v>0</v>
      </c>
      <c r="D23" s="23">
        <f t="shared" si="0"/>
        <v>0</v>
      </c>
      <c r="E23" s="23">
        <f t="shared" si="1"/>
        <v>0</v>
      </c>
      <c r="F23" s="23">
        <v>0</v>
      </c>
      <c r="G23" s="23">
        <f t="shared" si="2"/>
        <v>0</v>
      </c>
      <c r="H23" s="23">
        <f t="shared" si="3"/>
        <v>0</v>
      </c>
      <c r="I23" s="23">
        <f t="shared" si="4"/>
        <v>0</v>
      </c>
    </row>
    <row r="24" spans="1:9" ht="15.75" thickBot="1" x14ac:dyDescent="0.3">
      <c r="A24" s="19" t="s">
        <v>71</v>
      </c>
      <c r="B24" s="24" t="s">
        <v>26</v>
      </c>
      <c r="C24" s="23">
        <v>0</v>
      </c>
      <c r="D24" s="23">
        <f t="shared" si="0"/>
        <v>0</v>
      </c>
      <c r="E24" s="23">
        <f t="shared" si="1"/>
        <v>0</v>
      </c>
      <c r="F24" s="23">
        <v>0</v>
      </c>
      <c r="G24" s="23">
        <f t="shared" si="2"/>
        <v>0</v>
      </c>
      <c r="H24" s="23">
        <f t="shared" si="3"/>
        <v>0</v>
      </c>
      <c r="I24" s="23">
        <f t="shared" si="4"/>
        <v>0</v>
      </c>
    </row>
    <row r="25" spans="1:9" ht="15.75" thickBot="1" x14ac:dyDescent="0.3">
      <c r="A25" s="65" t="s">
        <v>60</v>
      </c>
      <c r="B25" s="66"/>
      <c r="C25" s="23">
        <f t="shared" ref="C25:I25" si="5">SUM(C15:C24)</f>
        <v>0</v>
      </c>
      <c r="D25" s="23">
        <f t="shared" si="5"/>
        <v>156.22744350636793</v>
      </c>
      <c r="E25" s="23">
        <f t="shared" si="5"/>
        <v>156.88473966327984</v>
      </c>
      <c r="F25" s="23">
        <f t="shared" si="5"/>
        <v>0</v>
      </c>
      <c r="G25" s="23">
        <f t="shared" si="5"/>
        <v>425.59480538896486</v>
      </c>
      <c r="H25" s="23">
        <f t="shared" si="5"/>
        <v>470.89908316189792</v>
      </c>
      <c r="I25" s="23">
        <f t="shared" si="5"/>
        <v>189.50423634862111</v>
      </c>
    </row>
    <row r="26" spans="1:9" ht="15.75" thickBot="1" x14ac:dyDescent="0.3">
      <c r="A26" s="67" t="s">
        <v>61</v>
      </c>
      <c r="B26" s="68"/>
      <c r="C26" s="72" t="s">
        <v>27</v>
      </c>
      <c r="D26" s="72"/>
      <c r="E26" s="72"/>
      <c r="F26" s="72" t="s">
        <v>28</v>
      </c>
      <c r="G26" s="72"/>
      <c r="H26" s="72"/>
      <c r="I26" s="73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3"/>
    </row>
    <row r="28" spans="1:9" ht="15.75" thickBot="1" x14ac:dyDescent="0.3">
      <c r="A28" s="19" t="s">
        <v>76</v>
      </c>
      <c r="B28" s="37" t="s">
        <v>22</v>
      </c>
      <c r="C28" s="23"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v>0</v>
      </c>
      <c r="D29" s="23">
        <f>(SUMIFS(AGİİ2,KAYNAK,A29,SEBEP,B29,SÜRE,"Uzun",BİLDİRİM,"Bildirimli",İL,$B$10,İLÇE,$B$11)/VLOOKUP($B$11,ABONE,4,FALSE))*60</f>
        <v>39.129931514438233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39.310169779578473</v>
      </c>
      <c r="F29" s="23">
        <v>0</v>
      </c>
      <c r="G29" s="23">
        <f>(SUMIFS(AGİD2,KAYNAK,A29,SEBEP,B29,SÜRE,"Uzun",BİLDİRİM,"Bildirimli",İL,$B$10,İLÇE,$B$11)/VLOOKUP($B$11,ABONE,7,FALSE))*60</f>
        <v>38.471490976798592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38.728422886635272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39.249738492795061</v>
      </c>
    </row>
    <row r="30" spans="1:9" ht="15.75" thickBot="1" x14ac:dyDescent="0.3">
      <c r="A30" s="19" t="s">
        <v>72</v>
      </c>
      <c r="B30" s="20" t="s">
        <v>26</v>
      </c>
      <c r="C30" s="23"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v>0</v>
      </c>
      <c r="D31" s="23">
        <f>(SUMIFS(AGİİ2,KAYNAK,A31,SEBEP,B31,SÜRE,"Uzun",BİLDİRİM,"Bildirimli",İL,$B$10,İLÇE,$B$11)/VLOOKUP($B$11,ABONE,4,FALSE))*60</f>
        <v>6.2532955067042169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6.2483012902006889</v>
      </c>
      <c r="F31" s="23">
        <v>0</v>
      </c>
      <c r="G31" s="23">
        <f>(SUMIFS(AGİD2,KAYNAK,A31,SEBEP,B31,SÜRE,"Uzun",BİLDİRİM,"Bildirimli",İL,$B$10,İLÇE,$B$11)/VLOOKUP($B$11,ABONE,7,FALSE))*60</f>
        <v>0.90319750048742442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0.87247373415429197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5.6898656875728948</v>
      </c>
    </row>
    <row r="32" spans="1:9" ht="15.75" thickBot="1" x14ac:dyDescent="0.3">
      <c r="A32" s="19" t="s">
        <v>71</v>
      </c>
      <c r="B32" s="20" t="s">
        <v>26</v>
      </c>
      <c r="C32" s="23"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5" t="s">
        <v>60</v>
      </c>
      <c r="B33" s="66"/>
      <c r="C33" s="23">
        <f>SUM(C28:C32)</f>
        <v>0</v>
      </c>
      <c r="D33" s="23">
        <f t="shared" ref="D33:I33" si="6">SUM(D28:D32)</f>
        <v>45.383227021142453</v>
      </c>
      <c r="E33" s="23">
        <f t="shared" si="6"/>
        <v>45.558471069779159</v>
      </c>
      <c r="F33" s="23">
        <f t="shared" si="6"/>
        <v>0</v>
      </c>
      <c r="G33" s="23">
        <f t="shared" si="6"/>
        <v>39.374688477286014</v>
      </c>
      <c r="H33" s="23">
        <f t="shared" si="6"/>
        <v>39.600896620789563</v>
      </c>
      <c r="I33" s="23">
        <f t="shared" si="6"/>
        <v>44.939604180367958</v>
      </c>
    </row>
    <row r="34" spans="1:9" ht="15.75" thickBot="1" x14ac:dyDescent="0.3">
      <c r="A34" s="67" t="s">
        <v>62</v>
      </c>
      <c r="B34" s="68"/>
      <c r="C34" s="74" t="s">
        <v>27</v>
      </c>
      <c r="D34" s="75"/>
      <c r="E34" s="76"/>
      <c r="F34" s="72" t="s">
        <v>28</v>
      </c>
      <c r="G34" s="72"/>
      <c r="H34" s="72"/>
      <c r="I34" s="73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3"/>
    </row>
    <row r="36" spans="1:9" ht="15.75" thickBot="1" x14ac:dyDescent="0.3">
      <c r="A36" s="19" t="s">
        <v>76</v>
      </c>
      <c r="B36" s="37" t="s">
        <v>22</v>
      </c>
      <c r="C36" s="23">
        <v>0</v>
      </c>
      <c r="D36" s="23">
        <f t="shared" ref="D36:D45" si="7">(SUMIFS(AGİİ1,KAYNAK,A36,SEBEP,B36,SÜRE,"Uzun",BİLDİRİM,"Bildirimsiz",İL,$B$10,İLÇE,$B$11)/VLOOKUP($B$11,ABONE,4,FALSE))</f>
        <v>0.39796561725022067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0.39948778234948357</v>
      </c>
      <c r="F36" s="23">
        <v>0</v>
      </c>
      <c r="G36" s="23">
        <f t="shared" ref="G36:G45" si="9">(SUMIFS(AGİD1,KAYNAK,A36,SEBEP,B36,SÜRE,"Uzun",BİLDİRİM,"Bildirimsiz",İL,$B$10,İLÇE,$B$11)/VLOOKUP($B$11,ABONE,7,FALSE))</f>
        <v>0.81536361863911089</v>
      </c>
      <c r="H36" s="23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1.0065193770373053</v>
      </c>
      <c r="I36" s="23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0.46254561872154709</v>
      </c>
    </row>
    <row r="37" spans="1:9" ht="15.75" thickBot="1" x14ac:dyDescent="0.3">
      <c r="A37" s="19" t="s">
        <v>76</v>
      </c>
      <c r="B37" s="24" t="s">
        <v>25</v>
      </c>
      <c r="C37" s="23">
        <v>0</v>
      </c>
      <c r="D37" s="23">
        <f t="shared" si="7"/>
        <v>0</v>
      </c>
      <c r="E37" s="23">
        <f t="shared" si="8"/>
        <v>0</v>
      </c>
      <c r="F37" s="23">
        <v>0</v>
      </c>
      <c r="G37" s="23">
        <f t="shared" si="9"/>
        <v>0</v>
      </c>
      <c r="H37" s="23">
        <f t="shared" si="10"/>
        <v>0</v>
      </c>
      <c r="I37" s="23">
        <f t="shared" si="11"/>
        <v>0</v>
      </c>
    </row>
    <row r="38" spans="1:9" ht="15.75" thickBot="1" x14ac:dyDescent="0.3">
      <c r="A38" s="19" t="s">
        <v>72</v>
      </c>
      <c r="B38" s="37" t="s">
        <v>22</v>
      </c>
      <c r="C38" s="23">
        <v>0</v>
      </c>
      <c r="D38" s="23">
        <f t="shared" si="7"/>
        <v>2.6297339329998737</v>
      </c>
      <c r="E38" s="23">
        <f t="shared" si="8"/>
        <v>2.6422243681249475</v>
      </c>
      <c r="F38" s="23">
        <v>0</v>
      </c>
      <c r="G38" s="23">
        <f t="shared" si="9"/>
        <v>7.2017937219730941</v>
      </c>
      <c r="H38" s="23">
        <f t="shared" si="10"/>
        <v>8.2455632017385003</v>
      </c>
      <c r="I38" s="23">
        <f t="shared" si="11"/>
        <v>3.224293615260168</v>
      </c>
    </row>
    <row r="39" spans="1:9" ht="15.75" thickBot="1" x14ac:dyDescent="0.3">
      <c r="A39" s="19" t="s">
        <v>72</v>
      </c>
      <c r="B39" s="20" t="s">
        <v>24</v>
      </c>
      <c r="C39" s="23">
        <v>0</v>
      </c>
      <c r="D39" s="23">
        <f t="shared" si="7"/>
        <v>1.6813080576688665E-4</v>
      </c>
      <c r="E39" s="23">
        <f t="shared" si="8"/>
        <v>1.6794021328407087E-4</v>
      </c>
      <c r="F39" s="23">
        <v>0</v>
      </c>
      <c r="G39" s="23">
        <f t="shared" si="9"/>
        <v>5.8490933905244683E-3</v>
      </c>
      <c r="H39" s="23">
        <f t="shared" si="10"/>
        <v>9.235784136182543E-3</v>
      </c>
      <c r="I39" s="23">
        <f t="shared" si="11"/>
        <v>1.1098987922796193E-3</v>
      </c>
    </row>
    <row r="40" spans="1:9" ht="15.75" thickBot="1" x14ac:dyDescent="0.3">
      <c r="A40" s="19" t="s">
        <v>72</v>
      </c>
      <c r="B40" s="24" t="s">
        <v>25</v>
      </c>
      <c r="C40" s="23">
        <v>0</v>
      </c>
      <c r="D40" s="23">
        <f t="shared" si="7"/>
        <v>0</v>
      </c>
      <c r="E40" s="23">
        <f t="shared" si="8"/>
        <v>0</v>
      </c>
      <c r="F40" s="23">
        <v>0</v>
      </c>
      <c r="G40" s="23">
        <f t="shared" si="9"/>
        <v>0</v>
      </c>
      <c r="H40" s="23">
        <f t="shared" si="10"/>
        <v>0</v>
      </c>
      <c r="I40" s="23">
        <f t="shared" si="11"/>
        <v>0</v>
      </c>
    </row>
    <row r="41" spans="1:9" ht="15.75" thickBot="1" x14ac:dyDescent="0.3">
      <c r="A41" s="19" t="s">
        <v>72</v>
      </c>
      <c r="B41" s="20" t="s">
        <v>26</v>
      </c>
      <c r="C41" s="23">
        <v>0</v>
      </c>
      <c r="D41" s="23">
        <f t="shared" si="7"/>
        <v>0</v>
      </c>
      <c r="E41" s="23">
        <f t="shared" si="8"/>
        <v>0</v>
      </c>
      <c r="F41" s="23">
        <v>0</v>
      </c>
      <c r="G41" s="23">
        <f t="shared" si="9"/>
        <v>0</v>
      </c>
      <c r="H41" s="23">
        <f t="shared" si="10"/>
        <v>0</v>
      </c>
      <c r="I41" s="23">
        <f t="shared" si="11"/>
        <v>0</v>
      </c>
    </row>
    <row r="42" spans="1:9" ht="15.75" thickBot="1" x14ac:dyDescent="0.3">
      <c r="A42" s="19" t="s">
        <v>71</v>
      </c>
      <c r="B42" s="37" t="s">
        <v>22</v>
      </c>
      <c r="C42" s="23">
        <v>0</v>
      </c>
      <c r="D42" s="23">
        <f t="shared" si="7"/>
        <v>8.5872809045437357E-2</v>
      </c>
      <c r="E42" s="23">
        <f t="shared" si="8"/>
        <v>8.5859434041481233E-2</v>
      </c>
      <c r="F42" s="23">
        <v>0</v>
      </c>
      <c r="G42" s="23">
        <f t="shared" si="9"/>
        <v>3.1780074088516283E-2</v>
      </c>
      <c r="H42" s="23">
        <f t="shared" si="10"/>
        <v>2.9880478087649404E-2</v>
      </c>
      <c r="I42" s="23">
        <f t="shared" si="11"/>
        <v>8.0044395951691188E-2</v>
      </c>
    </row>
    <row r="43" spans="1:9" ht="15.75" thickBot="1" x14ac:dyDescent="0.3">
      <c r="A43" s="19" t="s">
        <v>71</v>
      </c>
      <c r="B43" s="20" t="s">
        <v>24</v>
      </c>
      <c r="C43" s="23">
        <v>0</v>
      </c>
      <c r="D43" s="23">
        <f t="shared" si="7"/>
        <v>1.8914715648774748E-4</v>
      </c>
      <c r="E43" s="23">
        <f t="shared" si="8"/>
        <v>1.8893273994457973E-4</v>
      </c>
      <c r="F43" s="23">
        <v>0</v>
      </c>
      <c r="G43" s="23">
        <f t="shared" si="9"/>
        <v>0</v>
      </c>
      <c r="H43" s="23">
        <f t="shared" si="10"/>
        <v>0</v>
      </c>
      <c r="I43" s="23">
        <f t="shared" si="11"/>
        <v>1.6930659543248431E-4</v>
      </c>
    </row>
    <row r="44" spans="1:9" ht="15.75" thickBot="1" x14ac:dyDescent="0.3">
      <c r="A44" s="19" t="s">
        <v>71</v>
      </c>
      <c r="B44" s="24" t="s">
        <v>25</v>
      </c>
      <c r="C44" s="23">
        <v>0</v>
      </c>
      <c r="D44" s="23">
        <f t="shared" si="7"/>
        <v>0</v>
      </c>
      <c r="E44" s="23">
        <f t="shared" si="8"/>
        <v>0</v>
      </c>
      <c r="F44" s="23">
        <v>0</v>
      </c>
      <c r="G44" s="23">
        <f t="shared" si="9"/>
        <v>0</v>
      </c>
      <c r="H44" s="23">
        <f t="shared" si="10"/>
        <v>0</v>
      </c>
      <c r="I44" s="23">
        <f t="shared" si="11"/>
        <v>0</v>
      </c>
    </row>
    <row r="45" spans="1:9" ht="15.75" thickBot="1" x14ac:dyDescent="0.3">
      <c r="A45" s="19" t="s">
        <v>71</v>
      </c>
      <c r="B45" s="20" t="s">
        <v>26</v>
      </c>
      <c r="C45" s="23">
        <v>0</v>
      </c>
      <c r="D45" s="23">
        <f t="shared" si="7"/>
        <v>0</v>
      </c>
      <c r="E45" s="23">
        <f t="shared" si="8"/>
        <v>0</v>
      </c>
      <c r="F45" s="23">
        <v>0</v>
      </c>
      <c r="G45" s="23">
        <f t="shared" si="9"/>
        <v>0</v>
      </c>
      <c r="H45" s="23">
        <f t="shared" si="10"/>
        <v>0</v>
      </c>
      <c r="I45" s="23">
        <f t="shared" si="11"/>
        <v>0</v>
      </c>
    </row>
    <row r="46" spans="1:9" ht="15.75" thickBot="1" x14ac:dyDescent="0.3">
      <c r="A46" s="65" t="s">
        <v>60</v>
      </c>
      <c r="B46" s="66"/>
      <c r="C46" s="23">
        <f>SUM(C36:C45)</f>
        <v>0</v>
      </c>
      <c r="D46" s="23">
        <f t="shared" ref="D46:I46" si="12">SUM(D36:D45)</f>
        <v>3.1139296372577867</v>
      </c>
      <c r="E46" s="23">
        <f t="shared" si="12"/>
        <v>3.1279284574691406</v>
      </c>
      <c r="F46" s="23">
        <f t="shared" si="12"/>
        <v>0</v>
      </c>
      <c r="G46" s="23">
        <f t="shared" si="12"/>
        <v>8.0547865080912455</v>
      </c>
      <c r="H46" s="23">
        <f t="shared" si="12"/>
        <v>9.2911988409996376</v>
      </c>
      <c r="I46" s="23">
        <f t="shared" si="12"/>
        <v>3.7681628353211183</v>
      </c>
    </row>
    <row r="47" spans="1:9" ht="15.75" thickBot="1" x14ac:dyDescent="0.3">
      <c r="A47" s="67" t="s">
        <v>63</v>
      </c>
      <c r="B47" s="68"/>
      <c r="C47" s="72" t="s">
        <v>27</v>
      </c>
      <c r="D47" s="72"/>
      <c r="E47" s="72"/>
      <c r="F47" s="72" t="s">
        <v>28</v>
      </c>
      <c r="G47" s="72"/>
      <c r="H47" s="72"/>
      <c r="I47" s="73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3"/>
    </row>
    <row r="49" spans="1:9" ht="15.75" thickBot="1" x14ac:dyDescent="0.3">
      <c r="A49" s="19" t="s">
        <v>76</v>
      </c>
      <c r="B49" s="37" t="s">
        <v>22</v>
      </c>
      <c r="C49" s="23"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v>0</v>
      </c>
      <c r="D50" s="23">
        <f>(SUMIFS(AGİİ1,KAYNAK,A50,SEBEP,B50,SÜRE,"Uzun",BİLDİRİM,"Bildirimli",İL,$B$10,İLÇE,$B$11)/VLOOKUP($B$11,ABONE,4,FALSE))</f>
        <v>0.31032743474423102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0.31224284154840876</v>
      </c>
      <c r="F50" s="23">
        <v>0</v>
      </c>
      <c r="G50" s="23">
        <f>(SUMIFS(AGİD1,KAYNAK,A50,SEBEP,B50,SÜRE,"Uzun",BİLDİRİM,"Bildirimli",İL,$B$10,İLÇE,$B$11)/VLOOKUP($B$11,ABONE,7,FALSE))</f>
        <v>0.67479040748683949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0.67457442955450919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0.34988148538319724</v>
      </c>
    </row>
    <row r="51" spans="1:9" ht="15.75" thickBot="1" x14ac:dyDescent="0.3">
      <c r="A51" s="19" t="s">
        <v>72</v>
      </c>
      <c r="B51" s="20" t="s">
        <v>26</v>
      </c>
      <c r="C51" s="23"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v>0</v>
      </c>
      <c r="D52" s="23">
        <f>(SUMIFS(AGİİ1,KAYNAK,A52,SEBEP,B52,SÜRE,"Uzun",BİLDİRİM,"Bildirimli",İL,$B$10,İLÇE,$B$11)/VLOOKUP($B$11,ABONE,4,FALSE))</f>
        <v>3.5307469211046195E-2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3.5309429842975901E-2</v>
      </c>
      <c r="F52" s="23">
        <v>0</v>
      </c>
      <c r="G52" s="23">
        <f>(SUMIFS(AGİD1,KAYNAK,A52,SEBEP,B52,SÜRE,"Uzun",BİLDİRİM,"Bildirimli",İL,$B$10,İLÇE,$B$11)/VLOOKUP($B$11,ABONE,7,FALSE))</f>
        <v>4.8742444921037239E-3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4.7084389713871787E-3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3.2130629444298127E-2</v>
      </c>
    </row>
    <row r="53" spans="1:9" ht="15.75" thickBot="1" x14ac:dyDescent="0.3">
      <c r="A53" s="19" t="s">
        <v>71</v>
      </c>
      <c r="B53" s="20" t="s">
        <v>26</v>
      </c>
      <c r="C53" s="23"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5" t="s">
        <v>60</v>
      </c>
      <c r="B54" s="66"/>
      <c r="C54" s="23">
        <f>SUM(C49:C53)</f>
        <v>0</v>
      </c>
      <c r="D54" s="23">
        <f t="shared" ref="D54:I54" si="13">SUM(D49:D53)</f>
        <v>0.34563490395527724</v>
      </c>
      <c r="E54" s="23">
        <f t="shared" si="13"/>
        <v>0.34755227139138467</v>
      </c>
      <c r="F54" s="23">
        <f t="shared" si="13"/>
        <v>0</v>
      </c>
      <c r="G54" s="23">
        <f t="shared" si="13"/>
        <v>0.67966465197894321</v>
      </c>
      <c r="H54" s="23">
        <f t="shared" si="13"/>
        <v>0.67928286852589637</v>
      </c>
      <c r="I54" s="23">
        <f t="shared" si="13"/>
        <v>0.38201211482749536</v>
      </c>
    </row>
    <row r="55" spans="1:9" ht="15.75" thickBot="1" x14ac:dyDescent="0.3">
      <c r="A55" s="67" t="s">
        <v>64</v>
      </c>
      <c r="B55" s="68"/>
      <c r="C55" s="72" t="s">
        <v>27</v>
      </c>
      <c r="D55" s="72"/>
      <c r="E55" s="72"/>
      <c r="F55" s="72" t="s">
        <v>28</v>
      </c>
      <c r="G55" s="72"/>
      <c r="H55" s="72"/>
      <c r="I55" s="73" t="s">
        <v>55</v>
      </c>
    </row>
    <row r="56" spans="1:9" x14ac:dyDescent="0.25">
      <c r="A56" s="77" t="s">
        <v>56</v>
      </c>
      <c r="B56" s="78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3"/>
    </row>
    <row r="57" spans="1:9" x14ac:dyDescent="0.25">
      <c r="A57" s="77" t="s">
        <v>76</v>
      </c>
      <c r="B57" s="78"/>
      <c r="C57" s="23"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7" t="s">
        <v>72</v>
      </c>
      <c r="B58" s="78"/>
      <c r="C58" s="23">
        <v>0</v>
      </c>
      <c r="D58" s="23">
        <f>(SUMIFS(AGİİ1,KAYNAK,A58,SÜRE,"Kısa",İL,$B$10,İLÇE,$B$11)/VLOOKUP($B$11,ABONE,4,FALSE))</f>
        <v>2.0848219915093943E-2</v>
      </c>
      <c r="E58" s="23">
        <f>((SUMIFS(OGİİ1,KAYNAK,A58,SÜRE,"Kısa",İL,$B$10,İLÇE,$B$11)+SUMIFS(AGİİ1,KAYNAK,A58,SÜRE,"Kısa",İL,$B$10,İLÇE,$B$11))/VLOOKUP($B$11,ABONE,5,FALSE))</f>
        <v>2.0866571500545807E-2</v>
      </c>
      <c r="F58" s="23">
        <v>0</v>
      </c>
      <c r="G58" s="23">
        <f>(SUMIFS(AGİD1,KAYNAK,A58,SÜRE,"Kısa",İL,$B$10,İLÇE,$B$11)/VLOOKUP($B$11,ABONE,7,FALSE))</f>
        <v>0.65802300643400269</v>
      </c>
      <c r="H58" s="23">
        <f>((SUMIFS(OGİD1,KAYNAK,A58,SÜRE,"Kısa",İL,$B$10,İLÇE,$B$11)+SUMIFS(AGİD1,KAYNAK,A58,SÜRE,"Kısa",İL,$B$10,İLÇE,$B$11))/VLOOKUP($B$11,ABONE,8,FALSE))</f>
        <v>0.65157551611734876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8.638398735844087E-2</v>
      </c>
    </row>
    <row r="59" spans="1:9" ht="15.75" thickBot="1" x14ac:dyDescent="0.3">
      <c r="A59" s="65" t="s">
        <v>60</v>
      </c>
      <c r="B59" s="66"/>
      <c r="C59" s="23">
        <f>SUM(C57:C58)</f>
        <v>0</v>
      </c>
      <c r="D59" s="23">
        <f t="shared" ref="D59:I59" si="14">SUM(D57:D58)</f>
        <v>2.0848219915093943E-2</v>
      </c>
      <c r="E59" s="23">
        <f t="shared" si="14"/>
        <v>2.0866571500545807E-2</v>
      </c>
      <c r="F59" s="23">
        <f t="shared" si="14"/>
        <v>0</v>
      </c>
      <c r="G59" s="23">
        <f t="shared" si="14"/>
        <v>0.65802300643400269</v>
      </c>
      <c r="H59" s="23">
        <f t="shared" si="14"/>
        <v>0.65157551611734876</v>
      </c>
      <c r="I59" s="23">
        <f t="shared" si="14"/>
        <v>8.638398735844087E-2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1" t="s">
        <v>27</v>
      </c>
      <c r="D61" s="81"/>
      <c r="E61" s="81"/>
      <c r="F61" s="81" t="s">
        <v>28</v>
      </c>
      <c r="G61" s="81"/>
      <c r="H61" s="81"/>
      <c r="I61" s="82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3"/>
    </row>
    <row r="63" spans="1:9" x14ac:dyDescent="0.25">
      <c r="A63" s="28"/>
      <c r="B63" s="33" t="s">
        <v>65</v>
      </c>
      <c r="C63" s="34">
        <f>VLOOKUP($B$11,ABONE,3,FALSE)</f>
        <v>54</v>
      </c>
      <c r="D63" s="34">
        <f>VLOOKUP($B$11,ABONE,4,FALSE)</f>
        <v>47582</v>
      </c>
      <c r="E63" s="34">
        <f>VLOOKUP($B$11,ABONE,5,FALSE)</f>
        <v>47636</v>
      </c>
      <c r="F63" s="34">
        <f>VLOOKUP($B$11,ABONE,6,FALSE)</f>
        <v>393</v>
      </c>
      <c r="G63" s="34">
        <f>VLOOKUP($B$11,ABONE,7,FALSE)</f>
        <v>5129</v>
      </c>
      <c r="H63" s="34">
        <f>VLOOKUP($B$11,ABONE,8,FALSE)</f>
        <v>5522</v>
      </c>
      <c r="I63" s="34">
        <f>VLOOKUP($B$11,ABONE,9,FALSE)</f>
        <v>53158</v>
      </c>
    </row>
    <row r="64" spans="1:9" x14ac:dyDescent="0.25">
      <c r="A64" s="28"/>
      <c r="B64" s="79" t="s">
        <v>66</v>
      </c>
      <c r="C64" s="79"/>
      <c r="D64" s="79"/>
      <c r="E64" s="79"/>
      <c r="F64" s="79"/>
      <c r="G64" s="79"/>
      <c r="H64" s="79"/>
      <c r="I64" s="79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0" t="s">
        <v>70</v>
      </c>
      <c r="C69" s="80"/>
      <c r="D69" s="80"/>
      <c r="E69" s="80"/>
      <c r="F69" s="80"/>
      <c r="G69" s="80"/>
      <c r="H69" s="80"/>
      <c r="I69" s="80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5" t="s">
        <v>37</v>
      </c>
      <c r="B1" s="56"/>
      <c r="C1" s="56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7" t="s">
        <v>39</v>
      </c>
      <c r="C2" s="57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58" t="s">
        <v>41</v>
      </c>
      <c r="C3" s="58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7">
        <v>4</v>
      </c>
      <c r="C4" s="57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59"/>
      <c r="C5" s="60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59"/>
      <c r="C6" s="60"/>
      <c r="D6" s="8"/>
      <c r="E6" s="10" t="s">
        <v>45</v>
      </c>
      <c r="F6" s="61" t="s">
        <v>46</v>
      </c>
      <c r="G6" s="61"/>
      <c r="H6" s="61"/>
      <c r="I6" s="61"/>
    </row>
    <row r="7" spans="1:9" x14ac:dyDescent="0.25">
      <c r="A7" s="11" t="s">
        <v>47</v>
      </c>
      <c r="B7" s="62"/>
      <c r="C7" s="63"/>
      <c r="D7" s="8"/>
      <c r="E7" s="10" t="s">
        <v>48</v>
      </c>
      <c r="F7" s="61" t="s">
        <v>49</v>
      </c>
      <c r="G7" s="61"/>
      <c r="H7" s="61"/>
      <c r="I7" s="61"/>
    </row>
    <row r="8" spans="1:9" x14ac:dyDescent="0.25">
      <c r="A8" s="7" t="s">
        <v>50</v>
      </c>
      <c r="B8" s="54"/>
      <c r="C8" s="54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4"/>
      <c r="C9" s="64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4" t="s">
        <v>79</v>
      </c>
      <c r="C10" s="54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4" t="s">
        <v>120</v>
      </c>
      <c r="C11" s="54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7" t="s">
        <v>54</v>
      </c>
      <c r="B13" s="68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167.78041052238805</v>
      </c>
      <c r="D17" s="23">
        <f t="shared" si="1"/>
        <v>57.598091338294928</v>
      </c>
      <c r="E17" s="23">
        <f t="shared" si="2"/>
        <v>58.035005765184572</v>
      </c>
      <c r="F17" s="23">
        <v>0</v>
      </c>
      <c r="G17" s="23">
        <f t="shared" si="3"/>
        <v>34.055570912536417</v>
      </c>
      <c r="H17" s="23">
        <f t="shared" si="4"/>
        <v>136.17785248493448</v>
      </c>
      <c r="I17" s="23">
        <f t="shared" si="5"/>
        <v>66.731130736114025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2.3870648507462682</v>
      </c>
      <c r="D21" s="23">
        <f t="shared" si="1"/>
        <v>6.7744965337136218</v>
      </c>
      <c r="E21" s="23">
        <f t="shared" si="2"/>
        <v>6.7570987133239608</v>
      </c>
      <c r="F21" s="23">
        <v>0</v>
      </c>
      <c r="G21" s="23">
        <f t="shared" si="3"/>
        <v>1.0410349766763849</v>
      </c>
      <c r="H21" s="23">
        <f t="shared" si="4"/>
        <v>0.86933710740872039</v>
      </c>
      <c r="I21" s="23">
        <f t="shared" si="5"/>
        <v>6.1018792930780554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0.4420810000445653</v>
      </c>
      <c r="E22" s="23">
        <f t="shared" si="2"/>
        <v>0.44032798224458097</v>
      </c>
      <c r="F22" s="23">
        <v>0</v>
      </c>
      <c r="G22" s="23">
        <f t="shared" si="3"/>
        <v>2.4633139941690963E-2</v>
      </c>
      <c r="H22" s="23">
        <f t="shared" si="4"/>
        <v>1.996730946472882E-2</v>
      </c>
      <c r="I22" s="23">
        <f t="shared" si="5"/>
        <v>0.39354815406059335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5" t="s">
        <v>60</v>
      </c>
      <c r="B25" s="66"/>
      <c r="C25" s="23">
        <f t="shared" ref="C25:I25" si="6">SUM(C15:C24)</f>
        <v>170.16747537313432</v>
      </c>
      <c r="D25" s="23">
        <f t="shared" si="6"/>
        <v>64.814668872053119</v>
      </c>
      <c r="E25" s="23">
        <f t="shared" si="6"/>
        <v>65.232432460753117</v>
      </c>
      <c r="F25" s="23">
        <f t="shared" si="6"/>
        <v>0</v>
      </c>
      <c r="G25" s="23">
        <f t="shared" si="6"/>
        <v>35.121239029154495</v>
      </c>
      <c r="H25" s="23">
        <f t="shared" si="6"/>
        <v>137.06715690180792</v>
      </c>
      <c r="I25" s="23">
        <f t="shared" si="6"/>
        <v>73.226558183252678</v>
      </c>
    </row>
    <row r="26" spans="1:9" ht="15.75" thickBot="1" x14ac:dyDescent="0.3">
      <c r="A26" s="67" t="s">
        <v>61</v>
      </c>
      <c r="B26" s="68"/>
      <c r="C26" s="72" t="s">
        <v>27</v>
      </c>
      <c r="D26" s="72"/>
      <c r="E26" s="72"/>
      <c r="F26" s="72" t="s">
        <v>28</v>
      </c>
      <c r="G26" s="72"/>
      <c r="H26" s="72"/>
      <c r="I26" s="73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3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49.424020522388062</v>
      </c>
      <c r="D29" s="23">
        <f>(SUMIFS(AGİİ2,KAYNAK,A29,SEBEP,B29,SÜRE,"Uzun",BİLDİRİM,"Bildirimli",İL,$B$10,İLÇE,$B$11)/VLOOKUP($B$11,ABONE,4,FALSE))*60</f>
        <v>17.830591258968756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17.95587111459643</v>
      </c>
      <c r="F29" s="23">
        <v>0</v>
      </c>
      <c r="G29" s="23">
        <f>(SUMIFS(AGİD2,KAYNAK,A29,SEBEP,B29,SÜRE,"Uzun",BİLDİRİM,"Bildirimli",İL,$B$10,İLÇE,$B$11)/VLOOKUP($B$11,ABONE,7,FALSE))*60</f>
        <v>5.0660744956268218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25.232037043601558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18.765599079265723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0.53656723880597013</v>
      </c>
      <c r="D31" s="23">
        <f>(SUMIFS(AGİİ2,KAYNAK,A31,SEBEP,B31,SÜRE,"Uzun",BİLDİRİM,"Bildirimli",İL,$B$10,İLÇE,$B$11)/VLOOKUP($B$11,ABONE,4,FALSE))*60</f>
        <v>2.3400834422211321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2.3329318206702663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6.0892066643034384E-2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2.0800879268356822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5" t="s">
        <v>60</v>
      </c>
      <c r="B33" s="66"/>
      <c r="C33" s="23">
        <f>SUM(C28:C32)</f>
        <v>49.960587761194034</v>
      </c>
      <c r="D33" s="23">
        <f t="shared" ref="D33:I33" si="7">SUM(D28:D32)</f>
        <v>20.170674701189888</v>
      </c>
      <c r="E33" s="23">
        <f t="shared" si="7"/>
        <v>20.288802935266695</v>
      </c>
      <c r="F33" s="23">
        <f t="shared" si="7"/>
        <v>0</v>
      </c>
      <c r="G33" s="23">
        <f t="shared" si="7"/>
        <v>5.0660744956268218</v>
      </c>
      <c r="H33" s="23">
        <f t="shared" si="7"/>
        <v>25.292929110244593</v>
      </c>
      <c r="I33" s="23">
        <f t="shared" si="7"/>
        <v>20.845687006101404</v>
      </c>
    </row>
    <row r="34" spans="1:9" ht="15.75" thickBot="1" x14ac:dyDescent="0.3">
      <c r="A34" s="67" t="s">
        <v>62</v>
      </c>
      <c r="B34" s="68"/>
      <c r="C34" s="74" t="s">
        <v>27</v>
      </c>
      <c r="D34" s="75"/>
      <c r="E34" s="76"/>
      <c r="F34" s="72" t="s">
        <v>28</v>
      </c>
      <c r="G34" s="72"/>
      <c r="H34" s="72"/>
      <c r="I34" s="73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3"/>
    </row>
    <row r="36" spans="1:9" ht="15.75" thickBot="1" x14ac:dyDescent="0.3">
      <c r="A36" s="19" t="s">
        <v>76</v>
      </c>
      <c r="B36" s="37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8"/>
        <v>3.7350746268656718</v>
      </c>
      <c r="D38" s="23">
        <f t="shared" si="9"/>
        <v>1.1988650712301498</v>
      </c>
      <c r="E38" s="23">
        <f t="shared" si="10"/>
        <v>1.2089220980986906</v>
      </c>
      <c r="F38" s="23">
        <v>0</v>
      </c>
      <c r="G38" s="23">
        <f t="shared" si="11"/>
        <v>0.71705539358600578</v>
      </c>
      <c r="H38" s="23">
        <f t="shared" si="12"/>
        <v>2.8807751388396547</v>
      </c>
      <c r="I38" s="23">
        <f t="shared" si="13"/>
        <v>1.3949742268041236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8"/>
        <v>2.6119402985074626E-2</v>
      </c>
      <c r="D42" s="23">
        <f t="shared" si="9"/>
        <v>0.11869215799872246</v>
      </c>
      <c r="E42" s="23">
        <f t="shared" si="10"/>
        <v>0.1183250721313901</v>
      </c>
      <c r="F42" s="23">
        <v>0</v>
      </c>
      <c r="G42" s="23">
        <f t="shared" si="11"/>
        <v>9.6209912536443145E-3</v>
      </c>
      <c r="H42" s="23">
        <f t="shared" si="12"/>
        <v>8.271298593879239E-3</v>
      </c>
      <c r="I42" s="23">
        <f t="shared" si="13"/>
        <v>0.10607774037450031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5.9568905328520284E-3</v>
      </c>
      <c r="E43" s="23">
        <f t="shared" si="10"/>
        <v>5.933269216542132E-3</v>
      </c>
      <c r="F43" s="23">
        <v>0</v>
      </c>
      <c r="G43" s="23">
        <f t="shared" si="11"/>
        <v>1.4577259475218659E-4</v>
      </c>
      <c r="H43" s="23">
        <f t="shared" si="12"/>
        <v>1.1816140848398913E-4</v>
      </c>
      <c r="I43" s="23">
        <f t="shared" si="13"/>
        <v>5.2861350725857351E-3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5" t="s">
        <v>60</v>
      </c>
      <c r="B46" s="66"/>
      <c r="C46" s="23">
        <f>SUM(C36:C45)</f>
        <v>3.7611940298507465</v>
      </c>
      <c r="D46" s="23">
        <f t="shared" ref="D46:I46" si="14">SUM(D36:D45)</f>
        <v>1.3235141197617242</v>
      </c>
      <c r="E46" s="23">
        <f t="shared" si="14"/>
        <v>1.3331804394466227</v>
      </c>
      <c r="F46" s="23">
        <f t="shared" si="14"/>
        <v>0</v>
      </c>
      <c r="G46" s="23">
        <f t="shared" si="14"/>
        <v>0.72682215743440237</v>
      </c>
      <c r="H46" s="23">
        <f t="shared" si="14"/>
        <v>2.8891645988420178</v>
      </c>
      <c r="I46" s="23">
        <f t="shared" si="14"/>
        <v>1.5063381022512097</v>
      </c>
    </row>
    <row r="47" spans="1:9" ht="15.75" thickBot="1" x14ac:dyDescent="0.3">
      <c r="A47" s="67" t="s">
        <v>63</v>
      </c>
      <c r="B47" s="68"/>
      <c r="C47" s="72" t="s">
        <v>27</v>
      </c>
      <c r="D47" s="72"/>
      <c r="E47" s="72"/>
      <c r="F47" s="72" t="s">
        <v>28</v>
      </c>
      <c r="G47" s="72"/>
      <c r="H47" s="72"/>
      <c r="I47" s="73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3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2.3992537313432836</v>
      </c>
      <c r="D50" s="23">
        <f>(SUMIFS(AGİİ1,KAYNAK,A50,SEBEP,B50,SÜRE,"Uzun",BİLDİRİM,"Bildirimli",İL,$B$10,İLÇE,$B$11)/VLOOKUP($B$11,ABONE,4,FALSE))</f>
        <v>1.2521799842536061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1.2567285640304802</v>
      </c>
      <c r="F50" s="23">
        <v>0</v>
      </c>
      <c r="G50" s="23">
        <f>(SUMIFS(AGİD1,KAYNAK,A50,SEBEP,B50,SÜRE,"Uzun",BİLDİRİM,"Bildirimli",İL,$B$10,İLÇE,$B$11)/VLOOKUP($B$11,ABONE,7,FALSE))</f>
        <v>3.4402332361516033E-2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0.1707432352593643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1.1358747107090259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1.1194029850746268E-2</v>
      </c>
      <c r="D52" s="23">
        <f>(SUMIFS(AGİİ1,KAYNAK,A52,SEBEP,B52,SÜRE,"Uzun",BİLDİRİM,"Bildirimli",İL,$B$10,İLÇE,$B$11)/VLOOKUP($B$11,ABONE,4,FALSE))</f>
        <v>1.9014513421572558E-2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1.8983502256417845E-2</v>
      </c>
      <c r="F52" s="23"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1.1816140848398913E-4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1.6884073216915631E-2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5" t="s">
        <v>60</v>
      </c>
      <c r="B54" s="66"/>
      <c r="C54" s="23">
        <f>SUM(C49:C53)</f>
        <v>2.41044776119403</v>
      </c>
      <c r="D54" s="23">
        <f t="shared" ref="D54:I54" si="15">SUM(D49:D53)</f>
        <v>1.2711944976751786</v>
      </c>
      <c r="E54" s="23">
        <f t="shared" si="15"/>
        <v>1.2757120662868979</v>
      </c>
      <c r="F54" s="23">
        <f t="shared" si="15"/>
        <v>0</v>
      </c>
      <c r="G54" s="23">
        <f t="shared" si="15"/>
        <v>3.4402332361516033E-2</v>
      </c>
      <c r="H54" s="23">
        <f t="shared" si="15"/>
        <v>0.1708613966678483</v>
      </c>
      <c r="I54" s="23">
        <f t="shared" si="15"/>
        <v>1.1527587839259414</v>
      </c>
    </row>
    <row r="55" spans="1:9" ht="15.75" thickBot="1" x14ac:dyDescent="0.3">
      <c r="A55" s="67" t="s">
        <v>64</v>
      </c>
      <c r="B55" s="68"/>
      <c r="C55" s="72" t="s">
        <v>27</v>
      </c>
      <c r="D55" s="72"/>
      <c r="E55" s="72"/>
      <c r="F55" s="72" t="s">
        <v>28</v>
      </c>
      <c r="G55" s="72"/>
      <c r="H55" s="72"/>
      <c r="I55" s="73" t="s">
        <v>55</v>
      </c>
    </row>
    <row r="56" spans="1:9" x14ac:dyDescent="0.25">
      <c r="A56" s="77" t="s">
        <v>56</v>
      </c>
      <c r="B56" s="78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3"/>
    </row>
    <row r="57" spans="1:9" x14ac:dyDescent="0.25">
      <c r="A57" s="77" t="s">
        <v>76</v>
      </c>
      <c r="B57" s="78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7" t="s">
        <v>72</v>
      </c>
      <c r="B58" s="78"/>
      <c r="C58" s="23">
        <f>(SUMIFS(OGİİ1,KAYNAK,A58,SÜRE,"Kısa",İL,$B$10,İLÇE,$B$11)/VLOOKUP($B$11,ABONE,3,FALSE))</f>
        <v>3.7313432835820895E-3</v>
      </c>
      <c r="D58" s="23">
        <f>(SUMIFS(AGİİ1,KAYNAK,A58,SÜRE,"Kısa",İL,$B$10,İLÇE,$B$11)/VLOOKUP($B$11,ABONE,4,FALSE))</f>
        <v>2.2282632915905345E-4</v>
      </c>
      <c r="E58" s="23">
        <f>((SUMIFS(OGİİ1,KAYNAK,A58,SÜRE,"Kısa",İL,$B$10,İLÇE,$B$11)+SUMIFS(AGİİ1,KAYNAK,A58,SÜRE,"Kısa",İL,$B$10,İLÇE,$B$11))/VLOOKUP($B$11,ABONE,5,FALSE))</f>
        <v>2.3673892135828956E-4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2.1039343572480537E-4</v>
      </c>
    </row>
    <row r="59" spans="1:9" ht="15.75" thickBot="1" x14ac:dyDescent="0.3">
      <c r="A59" s="65" t="s">
        <v>60</v>
      </c>
      <c r="B59" s="66"/>
      <c r="C59" s="23">
        <f>SUM(C57:C58)</f>
        <v>3.7313432835820895E-3</v>
      </c>
      <c r="D59" s="23">
        <f t="shared" ref="D59:I59" si="16">SUM(D57:D58)</f>
        <v>2.2282632915905345E-4</v>
      </c>
      <c r="E59" s="23">
        <f t="shared" si="16"/>
        <v>2.3673892135828956E-4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2.1039343572480537E-4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1" t="s">
        <v>27</v>
      </c>
      <c r="D61" s="81"/>
      <c r="E61" s="81"/>
      <c r="F61" s="81" t="s">
        <v>28</v>
      </c>
      <c r="G61" s="81"/>
      <c r="H61" s="81"/>
      <c r="I61" s="82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3"/>
    </row>
    <row r="63" spans="1:9" x14ac:dyDescent="0.25">
      <c r="A63" s="28"/>
      <c r="B63" s="33" t="s">
        <v>65</v>
      </c>
      <c r="C63" s="34">
        <f>VLOOKUP($B$11,ABONE,3,FALSE)</f>
        <v>268</v>
      </c>
      <c r="D63" s="34">
        <f>VLOOKUP($B$11,ABONE,4,FALSE)</f>
        <v>67317</v>
      </c>
      <c r="E63" s="34">
        <f>VLOOKUP($B$11,ABONE,5,FALSE)</f>
        <v>67585</v>
      </c>
      <c r="F63" s="34">
        <f>VLOOKUP($B$11,ABONE,6,FALSE)</f>
        <v>1603</v>
      </c>
      <c r="G63" s="34">
        <f>VLOOKUP($B$11,ABONE,7,FALSE)</f>
        <v>6860</v>
      </c>
      <c r="H63" s="34">
        <f>VLOOKUP($B$11,ABONE,8,FALSE)</f>
        <v>8463</v>
      </c>
      <c r="I63" s="34">
        <f>VLOOKUP($B$11,ABONE,9,FALSE)</f>
        <v>76048</v>
      </c>
    </row>
    <row r="64" spans="1:9" x14ac:dyDescent="0.25">
      <c r="A64" s="28"/>
      <c r="B64" s="79" t="s">
        <v>66</v>
      </c>
      <c r="C64" s="79"/>
      <c r="D64" s="79"/>
      <c r="E64" s="79"/>
      <c r="F64" s="79"/>
      <c r="G64" s="79"/>
      <c r="H64" s="79"/>
      <c r="I64" s="79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0" t="s">
        <v>70</v>
      </c>
      <c r="C69" s="80"/>
      <c r="D69" s="80"/>
      <c r="E69" s="80"/>
      <c r="F69" s="80"/>
      <c r="G69" s="80"/>
      <c r="H69" s="80"/>
      <c r="I69" s="80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5" t="s">
        <v>37</v>
      </c>
      <c r="B1" s="56"/>
      <c r="C1" s="56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7" t="s">
        <v>39</v>
      </c>
      <c r="C2" s="57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58" t="s">
        <v>41</v>
      </c>
      <c r="C3" s="58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7">
        <v>4</v>
      </c>
      <c r="C4" s="57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59"/>
      <c r="C5" s="60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59"/>
      <c r="C6" s="60"/>
      <c r="D6" s="8"/>
      <c r="E6" s="10" t="s">
        <v>45</v>
      </c>
      <c r="F6" s="61" t="s">
        <v>46</v>
      </c>
      <c r="G6" s="61"/>
      <c r="H6" s="61"/>
      <c r="I6" s="61"/>
    </row>
    <row r="7" spans="1:9" x14ac:dyDescent="0.25">
      <c r="A7" s="11" t="s">
        <v>47</v>
      </c>
      <c r="B7" s="62"/>
      <c r="C7" s="63"/>
      <c r="D7" s="8"/>
      <c r="E7" s="10" t="s">
        <v>48</v>
      </c>
      <c r="F7" s="61" t="s">
        <v>49</v>
      </c>
      <c r="G7" s="61"/>
      <c r="H7" s="61"/>
      <c r="I7" s="61"/>
    </row>
    <row r="8" spans="1:9" x14ac:dyDescent="0.25">
      <c r="A8" s="7" t="s">
        <v>50</v>
      </c>
      <c r="B8" s="54"/>
      <c r="C8" s="54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4"/>
      <c r="C9" s="64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4" t="s">
        <v>79</v>
      </c>
      <c r="C10" s="54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4" t="s">
        <v>121</v>
      </c>
      <c r="C11" s="54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7" t="s">
        <v>54</v>
      </c>
      <c r="B13" s="68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176.53462153846152</v>
      </c>
      <c r="D17" s="23">
        <f t="shared" si="1"/>
        <v>40.147880932361417</v>
      </c>
      <c r="E17" s="23">
        <f t="shared" si="2"/>
        <v>40.447784117050062</v>
      </c>
      <c r="F17" s="23">
        <f t="shared" si="3"/>
        <v>33.263704265842343</v>
      </c>
      <c r="G17" s="23">
        <f t="shared" si="4"/>
        <v>0.58316926164331695</v>
      </c>
      <c r="H17" s="23">
        <f t="shared" si="5"/>
        <v>7.0139193065693428</v>
      </c>
      <c r="I17" s="23">
        <f t="shared" si="6"/>
        <v>28.498811563043478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4.1025646153846154</v>
      </c>
      <c r="D21" s="23">
        <f t="shared" si="1"/>
        <v>4.7585127411425656</v>
      </c>
      <c r="E21" s="23">
        <f t="shared" si="2"/>
        <v>4.757070365358592</v>
      </c>
      <c r="F21" s="23">
        <f t="shared" si="3"/>
        <v>0.27429162287480685</v>
      </c>
      <c r="G21" s="23">
        <f t="shared" si="4"/>
        <v>1.1706429382809542E-2</v>
      </c>
      <c r="H21" s="23">
        <f t="shared" si="5"/>
        <v>6.3376934306569349E-2</v>
      </c>
      <c r="I21" s="23">
        <f t="shared" si="6"/>
        <v>3.0795851478260872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22.915384615384614</v>
      </c>
      <c r="D22" s="23">
        <f t="shared" si="1"/>
        <v>6.8254704085438194</v>
      </c>
      <c r="E22" s="23">
        <f t="shared" si="2"/>
        <v>6.8608508017591339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4.4088423847826084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5" t="s">
        <v>60</v>
      </c>
      <c r="B25" s="66"/>
      <c r="C25" s="23">
        <f t="shared" ref="C25:I25" si="7">SUM(C15:C24)</f>
        <v>203.55257076923075</v>
      </c>
      <c r="D25" s="23">
        <f t="shared" si="7"/>
        <v>51.731864082047807</v>
      </c>
      <c r="E25" s="23">
        <f t="shared" si="7"/>
        <v>52.065705284167791</v>
      </c>
      <c r="F25" s="23">
        <f t="shared" si="7"/>
        <v>33.537995888717148</v>
      </c>
      <c r="G25" s="23">
        <f t="shared" si="7"/>
        <v>0.59487569102612647</v>
      </c>
      <c r="H25" s="23">
        <f t="shared" si="7"/>
        <v>7.0772962408759126</v>
      </c>
      <c r="I25" s="23">
        <f t="shared" si="7"/>
        <v>35.987239095652171</v>
      </c>
    </row>
    <row r="26" spans="1:9" ht="15.75" thickBot="1" x14ac:dyDescent="0.3">
      <c r="A26" s="67" t="s">
        <v>61</v>
      </c>
      <c r="B26" s="68"/>
      <c r="C26" s="72" t="s">
        <v>27</v>
      </c>
      <c r="D26" s="72"/>
      <c r="E26" s="72"/>
      <c r="F26" s="72" t="s">
        <v>28</v>
      </c>
      <c r="G26" s="72"/>
      <c r="H26" s="72"/>
      <c r="I26" s="73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3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251.44551692307689</v>
      </c>
      <c r="D29" s="23">
        <f>(SUMIFS(AGİİ2,KAYNAK,A29,SEBEP,B29,SÜRE,"Uzun",BİLDİRİM,"Bildirimli",İL,$B$10,İLÇE,$B$11)/VLOOKUP($B$11,ABONE,4,FALSE))*60</f>
        <v>35.299534866926599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35.77482203991881</v>
      </c>
      <c r="F29" s="23">
        <f>(SUMIFS(OGİD2,KAYNAK,A29,SEBEP,B29,SÜRE,"Uzun",BİLDİRİM,"Bildirimli",İL,$B$10,İLÇE,$B$11)/VLOOKUP($B$11,ABONE,6,FALSE))*60</f>
        <v>4.6010173724884078</v>
      </c>
      <c r="G29" s="23">
        <f>(SUMIFS(AGİD2,KAYNAK,A29,SEBEP,B29,SÜRE,"Uzun",BİLDİRİM,"Bildirimli",İL,$B$10,İLÇE,$B$11)/VLOOKUP($B$11,ABONE,7,FALSE))*60</f>
        <v>0.43583093525179856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1.2554403102189782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23.43789517826087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2.2380346940159352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2.2331134404600812</v>
      </c>
      <c r="F31" s="23">
        <f>(SUMIFS(OGİD2,KAYNAK,A31,SEBEP,B31,SÜRE,"Uzun",BİLDİRİM,"Bildirimli",İL,$B$10,İLÇE,$B$11)/VLOOKUP($B$11,ABONE,6,FALSE))*60</f>
        <v>0.18057700154559506</v>
      </c>
      <c r="G31" s="23">
        <f>(SUMIFS(AGİD2,KAYNAK,A31,SEBEP,B31,SÜRE,"Uzun",BİLDİRİM,"Bildirimli",İL,$B$10,İLÇE,$B$11)/VLOOKUP($B$11,ABONE,7,FALSE))*60</f>
        <v>0.13271488829988642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0.1421330109489051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1.4858152173913044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5" t="s">
        <v>60</v>
      </c>
      <c r="B33" s="66"/>
      <c r="C33" s="23">
        <f>SUM(C28:C32)</f>
        <v>251.44551692307689</v>
      </c>
      <c r="D33" s="23">
        <f t="shared" ref="D33:I33" si="8">SUM(D28:D32)</f>
        <v>37.537569560942536</v>
      </c>
      <c r="E33" s="23">
        <f t="shared" si="8"/>
        <v>38.00793548037889</v>
      </c>
      <c r="F33" s="23">
        <f t="shared" si="8"/>
        <v>4.781594374034003</v>
      </c>
      <c r="G33" s="23">
        <f t="shared" si="8"/>
        <v>0.56854582355168493</v>
      </c>
      <c r="H33" s="23">
        <f t="shared" si="8"/>
        <v>1.3975733211678834</v>
      </c>
      <c r="I33" s="23">
        <f t="shared" si="8"/>
        <v>24.923710395652176</v>
      </c>
    </row>
    <row r="34" spans="1:9" ht="15.75" thickBot="1" x14ac:dyDescent="0.3">
      <c r="A34" s="67" t="s">
        <v>62</v>
      </c>
      <c r="B34" s="68"/>
      <c r="C34" s="74" t="s">
        <v>27</v>
      </c>
      <c r="D34" s="75"/>
      <c r="E34" s="76"/>
      <c r="F34" s="72" t="s">
        <v>28</v>
      </c>
      <c r="G34" s="72"/>
      <c r="H34" s="72"/>
      <c r="I34" s="73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3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6.615384615384615</v>
      </c>
      <c r="D38" s="23">
        <f t="shared" si="10"/>
        <v>1.6563824377013052</v>
      </c>
      <c r="E38" s="23">
        <f t="shared" si="11"/>
        <v>1.6672868741542626</v>
      </c>
      <c r="F38" s="23">
        <f t="shared" si="12"/>
        <v>0.62132921174652245</v>
      </c>
      <c r="G38" s="23">
        <f t="shared" si="13"/>
        <v>2.5369178341537298E-2</v>
      </c>
      <c r="H38" s="23">
        <f t="shared" si="14"/>
        <v>0.14263990267639903</v>
      </c>
      <c r="I38" s="23">
        <f t="shared" si="15"/>
        <v>1.1223913043478262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0.15384615384615385</v>
      </c>
      <c r="D42" s="23">
        <f t="shared" si="10"/>
        <v>0.10289879640617054</v>
      </c>
      <c r="E42" s="23">
        <f t="shared" si="11"/>
        <v>0.10301082543978349</v>
      </c>
      <c r="F42" s="23">
        <f t="shared" si="12"/>
        <v>4.6367851622874804E-3</v>
      </c>
      <c r="G42" s="23">
        <f t="shared" si="13"/>
        <v>3.786444528587656E-4</v>
      </c>
      <c r="H42" s="23">
        <f t="shared" si="14"/>
        <v>1.2165450121654502E-3</v>
      </c>
      <c r="I42" s="23">
        <f t="shared" si="15"/>
        <v>6.6630434782608702E-2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0.30769230769230771</v>
      </c>
      <c r="D43" s="23">
        <f t="shared" si="10"/>
        <v>8.0352602135955242E-2</v>
      </c>
      <c r="E43" s="23">
        <f t="shared" si="11"/>
        <v>8.0852503382949928E-2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5.1956521739130436E-2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5" t="s">
        <v>60</v>
      </c>
      <c r="B46" s="66"/>
      <c r="C46" s="23">
        <f>SUM(C36:C45)</f>
        <v>7.0769230769230766</v>
      </c>
      <c r="D46" s="23">
        <f t="shared" ref="D46:I46" si="16">SUM(D36:D45)</f>
        <v>1.839633836243431</v>
      </c>
      <c r="E46" s="23">
        <f t="shared" si="16"/>
        <v>1.851150202976996</v>
      </c>
      <c r="F46" s="23">
        <f t="shared" si="16"/>
        <v>0.62596599690880994</v>
      </c>
      <c r="G46" s="23">
        <f t="shared" si="16"/>
        <v>2.5747822794396063E-2</v>
      </c>
      <c r="H46" s="23">
        <f t="shared" si="16"/>
        <v>0.14385644768856448</v>
      </c>
      <c r="I46" s="23">
        <f t="shared" si="16"/>
        <v>1.2409782608695654</v>
      </c>
    </row>
    <row r="47" spans="1:9" ht="15.75" thickBot="1" x14ac:dyDescent="0.3">
      <c r="A47" s="67" t="s">
        <v>63</v>
      </c>
      <c r="B47" s="68"/>
      <c r="C47" s="72" t="s">
        <v>27</v>
      </c>
      <c r="D47" s="72"/>
      <c r="E47" s="72"/>
      <c r="F47" s="72" t="s">
        <v>28</v>
      </c>
      <c r="G47" s="72"/>
      <c r="H47" s="72"/>
      <c r="I47" s="73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3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1.8461538461538463</v>
      </c>
      <c r="D50" s="23">
        <f>(SUMIFS(AGİİ1,KAYNAK,A50,SEBEP,B50,SÜRE,"Uzun",BİLDİRİM,"Bildirimli",İL,$B$10,İLÇE,$B$11)/VLOOKUP($B$11,ABONE,4,FALSE))</f>
        <v>0.37616545177148669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0.37939783491204332</v>
      </c>
      <c r="F50" s="23">
        <f>(SUMIFS(OGİD1,KAYNAK,A50,SEBEP,B50,SÜRE,"Uzun",BİLDİRİM,"Bildirimli",İL,$B$10,İLÇE,$B$11)/VLOOKUP($B$11,ABONE,6,FALSE))</f>
        <v>0.12210200927357033</v>
      </c>
      <c r="G50" s="23">
        <f>(SUMIFS(AGİD1,KAYNAK,A50,SEBEP,B50,SÜRE,"Uzun",BİLDİRİM,"Bildirimli",İL,$B$10,İLÇE,$B$11)/VLOOKUP($B$11,ABONE,7,FALSE))</f>
        <v>8.70882241575161E-3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3.1021897810218978E-2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0.25489130434782609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1.9155789116799458E-2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1.9113667117726659E-2</v>
      </c>
      <c r="F52" s="23">
        <f>(SUMIFS(OGİD1,KAYNAK,A52,SEBEP,B52,SÜRE,"Uzun",BİLDİRİM,"Bildirimli",İL,$B$10,İLÇE,$B$11)/VLOOKUP($B$11,ABONE,6,FALSE))</f>
        <v>1.5455950540958269E-3</v>
      </c>
      <c r="G52" s="23">
        <f>(SUMIFS(AGİD1,KAYNAK,A52,SEBEP,B52,SÜRE,"Uzun",BİLDİRİM,"Bildirimli",İL,$B$10,İLÇE,$B$11)/VLOOKUP($B$11,ABONE,7,FALSE))</f>
        <v>1.1359333585762969E-3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1.2165450121654502E-3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1.2717391304347826E-2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5" t="s">
        <v>60</v>
      </c>
      <c r="B54" s="66"/>
      <c r="C54" s="23">
        <f>SUM(C49:C53)</f>
        <v>1.8461538461538463</v>
      </c>
      <c r="D54" s="23">
        <f t="shared" ref="D54:I54" si="17">SUM(D49:D53)</f>
        <v>0.39532124088828613</v>
      </c>
      <c r="E54" s="23">
        <f t="shared" si="17"/>
        <v>0.39851150202976998</v>
      </c>
      <c r="F54" s="23">
        <f t="shared" si="17"/>
        <v>0.12364760432766615</v>
      </c>
      <c r="G54" s="23">
        <f t="shared" si="17"/>
        <v>9.8447557743279075E-3</v>
      </c>
      <c r="H54" s="23">
        <f t="shared" si="17"/>
        <v>3.223844282238443E-2</v>
      </c>
      <c r="I54" s="23">
        <f t="shared" si="17"/>
        <v>0.26760869565217393</v>
      </c>
    </row>
    <row r="55" spans="1:9" ht="15.75" thickBot="1" x14ac:dyDescent="0.3">
      <c r="A55" s="67" t="s">
        <v>64</v>
      </c>
      <c r="B55" s="68"/>
      <c r="C55" s="72" t="s">
        <v>27</v>
      </c>
      <c r="D55" s="72"/>
      <c r="E55" s="72"/>
      <c r="F55" s="72" t="s">
        <v>28</v>
      </c>
      <c r="G55" s="72"/>
      <c r="H55" s="72"/>
      <c r="I55" s="73" t="s">
        <v>55</v>
      </c>
    </row>
    <row r="56" spans="1:9" x14ac:dyDescent="0.25">
      <c r="A56" s="77" t="s">
        <v>56</v>
      </c>
      <c r="B56" s="78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3"/>
    </row>
    <row r="57" spans="1:9" x14ac:dyDescent="0.25">
      <c r="A57" s="77" t="s">
        <v>76</v>
      </c>
      <c r="B57" s="78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7" t="s">
        <v>72</v>
      </c>
      <c r="B58" s="78"/>
      <c r="C58" s="23">
        <f>(SUMIFS(OGİİ1,KAYNAK,A58,SEBEP,B58,SÜRE,"Kısa",İL,$B$10,İLÇE,$B$11)/VLOOKUP($B$11,ABONE,3,FALSE))*60</f>
        <v>0</v>
      </c>
      <c r="D58" s="23">
        <f>(SUMIFS(AGİİ1,KAYNAK,A58,SEBEP,B58,SÜRE,"Kısa",İL,$B$10,İLÇE,$B$11)/VLOOKUP($B$11,ABONE,4,FALSE))*60</f>
        <v>0</v>
      </c>
      <c r="E58" s="23">
        <f>((SUMIFS(OGİİ1,KAYNAK,A58,SEBEP,B58,SÜRE,"Kısa",İL,$B$10,İLÇE,$B$11)+SUMIFS(AGİİ1,KAYNAK,A58,SEBEP,B58,SÜRE,"Kısa",İL,$B$10,İLÇE,$B$11))/VLOOKUP($B$11,ABONE,5,FALSE))*60</f>
        <v>0</v>
      </c>
      <c r="F58" s="23">
        <f>(SUMIFS(OGİD1,KAYNAK,A58,SEBEP,B58,SÜRE,"Kısa",İL,$B$10,İLÇE,$B$11)/VLOOKUP($B$11,ABONE,6,FALSE))*60</f>
        <v>0</v>
      </c>
      <c r="G58" s="23">
        <f>(SUMIFS(AGİD1,KAYNAK,A58,SEBEP,B58,SÜRE,"Kısa",İL,$B$10,İLÇE,$B$11)/VLOOKUP($B$11,ABONE,7,FALSE))*60</f>
        <v>0</v>
      </c>
      <c r="H58" s="23">
        <f>((SUMIFS(OGİD1,KAYNAK,A58,SEBEP,B58,SÜRE,"Kısa",İL,$B$10,İLÇE,$B$11)+SUMIFS(AGİD1,KAYNAK,A58,SEBEP,B58,SÜRE,"Kısa",İL,$B$10,İLÇE,$B$11))/VLOOKUP($B$11,ABONE,8,FALSE))*60</f>
        <v>0</v>
      </c>
      <c r="I58" s="23">
        <f>((SUMIFS(OGİİ1,KAYNAK,A58,SEBEP,B58,SÜRE,"Kısa",İL,$B$10,İLÇE,$B$11)+SUMIFS(AGİİ1,KAYNAK,A58,SEBEP,B58,SÜRE,"Kısa",İL,$B$10,İLÇE,$B$11)+SUMIFS(OGİD1,KAYNAK,A58,SEBEP,B58,SÜRE,"Kısa",İL,$B$10,İLÇE,$B$11)+SUMIFS(AGİD1,KAYNAK,A58,SEBEP,B58,SÜRE,"Kısa",İL,$B$10,İLÇE,$B$11))/VLOOKUP($B$11,ABONE,9,FALSE))*60</f>
        <v>0</v>
      </c>
    </row>
    <row r="59" spans="1:9" ht="15.75" thickBot="1" x14ac:dyDescent="0.3">
      <c r="A59" s="65" t="s">
        <v>60</v>
      </c>
      <c r="B59" s="66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1" t="s">
        <v>27</v>
      </c>
      <c r="D61" s="81"/>
      <c r="E61" s="81"/>
      <c r="F61" s="81" t="s">
        <v>28</v>
      </c>
      <c r="G61" s="81"/>
      <c r="H61" s="81"/>
      <c r="I61" s="82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3"/>
    </row>
    <row r="63" spans="1:9" x14ac:dyDescent="0.25">
      <c r="A63" s="28"/>
      <c r="B63" s="33" t="s">
        <v>65</v>
      </c>
      <c r="C63" s="34">
        <f>VLOOKUP($B$11,ABONE,3,FALSE)</f>
        <v>13</v>
      </c>
      <c r="D63" s="34">
        <f>VLOOKUP($B$11,ABONE,4,FALSE)</f>
        <v>5899</v>
      </c>
      <c r="E63" s="34">
        <f>VLOOKUP($B$11,ABONE,5,FALSE)</f>
        <v>5912</v>
      </c>
      <c r="F63" s="34">
        <f>VLOOKUP($B$11,ABONE,6,FALSE)</f>
        <v>647</v>
      </c>
      <c r="G63" s="34">
        <f>VLOOKUP($B$11,ABONE,7,FALSE)</f>
        <v>2641</v>
      </c>
      <c r="H63" s="34">
        <f>VLOOKUP($B$11,ABONE,8,FALSE)</f>
        <v>3288</v>
      </c>
      <c r="I63" s="34">
        <f>VLOOKUP($B$11,ABONE,9,FALSE)</f>
        <v>9200</v>
      </c>
    </row>
    <row r="64" spans="1:9" x14ac:dyDescent="0.25">
      <c r="A64" s="28"/>
      <c r="B64" s="79" t="s">
        <v>66</v>
      </c>
      <c r="C64" s="79"/>
      <c r="D64" s="79"/>
      <c r="E64" s="79"/>
      <c r="F64" s="79"/>
      <c r="G64" s="79"/>
      <c r="H64" s="79"/>
      <c r="I64" s="79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0" t="s">
        <v>70</v>
      </c>
      <c r="C69" s="80"/>
      <c r="D69" s="80"/>
      <c r="E69" s="80"/>
      <c r="F69" s="80"/>
      <c r="G69" s="80"/>
      <c r="H69" s="80"/>
      <c r="I69" s="80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57:I60 C36:I46 C15:I25 D66:I69 C67:C69 C49:I54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5" t="s">
        <v>37</v>
      </c>
      <c r="B1" s="56"/>
      <c r="C1" s="56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7" t="s">
        <v>39</v>
      </c>
      <c r="C2" s="57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58" t="s">
        <v>41</v>
      </c>
      <c r="C3" s="58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7">
        <v>4</v>
      </c>
      <c r="C4" s="57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59"/>
      <c r="C5" s="60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59"/>
      <c r="C6" s="60"/>
      <c r="D6" s="8"/>
      <c r="E6" s="10" t="s">
        <v>45</v>
      </c>
      <c r="F6" s="61" t="s">
        <v>46</v>
      </c>
      <c r="G6" s="61"/>
      <c r="H6" s="61"/>
      <c r="I6" s="61"/>
    </row>
    <row r="7" spans="1:9" x14ac:dyDescent="0.25">
      <c r="A7" s="11" t="s">
        <v>47</v>
      </c>
      <c r="B7" s="62"/>
      <c r="C7" s="63"/>
      <c r="D7" s="8"/>
      <c r="E7" s="10" t="s">
        <v>48</v>
      </c>
      <c r="F7" s="61" t="s">
        <v>49</v>
      </c>
      <c r="G7" s="61"/>
      <c r="H7" s="61"/>
      <c r="I7" s="61"/>
    </row>
    <row r="8" spans="1:9" x14ac:dyDescent="0.25">
      <c r="A8" s="7" t="s">
        <v>50</v>
      </c>
      <c r="B8" s="54"/>
      <c r="C8" s="54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4"/>
      <c r="C9" s="64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4" t="s">
        <v>79</v>
      </c>
      <c r="C10" s="54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4" t="s">
        <v>122</v>
      </c>
      <c r="C11" s="54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7" t="s">
        <v>54</v>
      </c>
      <c r="B13" s="68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124.45333200000002</v>
      </c>
      <c r="D17" s="23">
        <f t="shared" si="1"/>
        <v>27.402378721649484</v>
      </c>
      <c r="E17" s="23">
        <f t="shared" si="2"/>
        <v>27.624209472</v>
      </c>
      <c r="F17" s="23">
        <f t="shared" si="3"/>
        <v>32.544253911290326</v>
      </c>
      <c r="G17" s="23">
        <f t="shared" si="4"/>
        <v>40.589843043627617</v>
      </c>
      <c r="H17" s="23">
        <f t="shared" si="5"/>
        <v>39.418545066040508</v>
      </c>
      <c r="I17" s="23">
        <f t="shared" si="6"/>
        <v>32.787830824980723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8.2828598487972513</v>
      </c>
      <c r="E21" s="23">
        <f t="shared" si="2"/>
        <v>8.2639275977142859</v>
      </c>
      <c r="F21" s="23">
        <f t="shared" si="3"/>
        <v>0</v>
      </c>
      <c r="G21" s="23">
        <f t="shared" si="4"/>
        <v>1.1075575197526621</v>
      </c>
      <c r="H21" s="23">
        <f t="shared" si="5"/>
        <v>0.94631638978573529</v>
      </c>
      <c r="I21" s="23">
        <f t="shared" si="6"/>
        <v>5.060239421742482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1.7742573470790379</v>
      </c>
      <c r="E22" s="23">
        <f t="shared" si="2"/>
        <v>1.7702019017142858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0.99519831919814961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5" t="s">
        <v>60</v>
      </c>
      <c r="B25" s="66"/>
      <c r="C25" s="23">
        <f t="shared" ref="C25:I25" si="7">SUM(C15:C24)</f>
        <v>124.45333200000002</v>
      </c>
      <c r="D25" s="23">
        <f t="shared" si="7"/>
        <v>37.459495917525771</v>
      </c>
      <c r="E25" s="23">
        <f t="shared" si="7"/>
        <v>37.658338971428577</v>
      </c>
      <c r="F25" s="23">
        <f t="shared" si="7"/>
        <v>32.544253911290326</v>
      </c>
      <c r="G25" s="23">
        <f t="shared" si="7"/>
        <v>41.697400563380278</v>
      </c>
      <c r="H25" s="23">
        <f t="shared" si="7"/>
        <v>40.364861455826244</v>
      </c>
      <c r="I25" s="23">
        <f t="shared" si="7"/>
        <v>38.843268565921356</v>
      </c>
    </row>
    <row r="26" spans="1:9" ht="15.75" thickBot="1" x14ac:dyDescent="0.3">
      <c r="A26" s="67" t="s">
        <v>61</v>
      </c>
      <c r="B26" s="68"/>
      <c r="C26" s="72" t="s">
        <v>27</v>
      </c>
      <c r="D26" s="72"/>
      <c r="E26" s="72"/>
      <c r="F26" s="72" t="s">
        <v>28</v>
      </c>
      <c r="G26" s="72"/>
      <c r="H26" s="72"/>
      <c r="I26" s="73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3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7.657258064516129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1.1147637217493396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0.48804934464148031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5" t="s">
        <v>60</v>
      </c>
      <c r="B33" s="66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7.657258064516129</v>
      </c>
      <c r="G33" s="23">
        <f t="shared" si="8"/>
        <v>0</v>
      </c>
      <c r="H33" s="23">
        <f t="shared" si="8"/>
        <v>1.1147637217493396</v>
      </c>
      <c r="I33" s="23">
        <f t="shared" si="8"/>
        <v>0.48804934464148031</v>
      </c>
    </row>
    <row r="34" spans="1:9" ht="15.75" thickBot="1" x14ac:dyDescent="0.3">
      <c r="A34" s="67" t="s">
        <v>62</v>
      </c>
      <c r="B34" s="68"/>
      <c r="C34" s="74" t="s">
        <v>27</v>
      </c>
      <c r="D34" s="75"/>
      <c r="E34" s="76"/>
      <c r="F34" s="72" t="s">
        <v>28</v>
      </c>
      <c r="G34" s="72"/>
      <c r="H34" s="72"/>
      <c r="I34" s="73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3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5.5</v>
      </c>
      <c r="D38" s="23">
        <f t="shared" si="10"/>
        <v>1.120504009163803</v>
      </c>
      <c r="E38" s="23">
        <f t="shared" si="11"/>
        <v>1.1305142857142858</v>
      </c>
      <c r="F38" s="23">
        <f t="shared" si="12"/>
        <v>0.76814516129032262</v>
      </c>
      <c r="G38" s="23">
        <f t="shared" si="13"/>
        <v>0.65235314324974236</v>
      </c>
      <c r="H38" s="23">
        <f t="shared" si="14"/>
        <v>0.66921044907543292</v>
      </c>
      <c r="I38" s="23">
        <f t="shared" si="15"/>
        <v>0.92855307118992547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0.13356242840778923</v>
      </c>
      <c r="E42" s="23">
        <f t="shared" si="11"/>
        <v>0.13325714285714285</v>
      </c>
      <c r="F42" s="23">
        <f t="shared" si="12"/>
        <v>0</v>
      </c>
      <c r="G42" s="23">
        <f t="shared" si="13"/>
        <v>1.4428031604259704E-2</v>
      </c>
      <c r="H42" s="23">
        <f t="shared" si="14"/>
        <v>1.2327560904021134E-2</v>
      </c>
      <c r="I42" s="23">
        <f t="shared" si="15"/>
        <v>8.0313544076072996E-2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1.8098510882016038E-2</v>
      </c>
      <c r="E43" s="23">
        <f t="shared" si="11"/>
        <v>1.8057142857142858E-2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1.0151631971215627E-2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5" t="s">
        <v>60</v>
      </c>
      <c r="B46" s="66"/>
      <c r="C46" s="23">
        <f>SUM(C36:C45)</f>
        <v>5.5</v>
      </c>
      <c r="D46" s="23">
        <f t="shared" ref="D46:I46" si="16">SUM(D36:D45)</f>
        <v>1.2721649484536082</v>
      </c>
      <c r="E46" s="23">
        <f t="shared" si="16"/>
        <v>1.2818285714285715</v>
      </c>
      <c r="F46" s="23">
        <f t="shared" si="16"/>
        <v>0.76814516129032262</v>
      </c>
      <c r="G46" s="23">
        <f t="shared" si="16"/>
        <v>0.66678117485400201</v>
      </c>
      <c r="H46" s="23">
        <f t="shared" si="16"/>
        <v>0.68153800997945402</v>
      </c>
      <c r="I46" s="23">
        <f t="shared" si="16"/>
        <v>1.019018247237214</v>
      </c>
    </row>
    <row r="47" spans="1:9" ht="15.75" thickBot="1" x14ac:dyDescent="0.3">
      <c r="A47" s="67" t="s">
        <v>63</v>
      </c>
      <c r="B47" s="68"/>
      <c r="C47" s="72" t="s">
        <v>27</v>
      </c>
      <c r="D47" s="72"/>
      <c r="E47" s="72"/>
      <c r="F47" s="72" t="s">
        <v>28</v>
      </c>
      <c r="G47" s="72"/>
      <c r="H47" s="72"/>
      <c r="I47" s="73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3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6.0483870967741937E-2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8.8054006457293811E-3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3.8550501156515036E-3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5" t="s">
        <v>60</v>
      </c>
      <c r="B54" s="66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6.0483870967741937E-2</v>
      </c>
      <c r="G54" s="23">
        <f t="shared" si="17"/>
        <v>0</v>
      </c>
      <c r="H54" s="23">
        <f t="shared" si="17"/>
        <v>8.8054006457293811E-3</v>
      </c>
      <c r="I54" s="23">
        <f t="shared" si="17"/>
        <v>3.8550501156515036E-3</v>
      </c>
    </row>
    <row r="55" spans="1:9" ht="15.75" thickBot="1" x14ac:dyDescent="0.3">
      <c r="A55" s="67" t="s">
        <v>64</v>
      </c>
      <c r="B55" s="68"/>
      <c r="C55" s="72" t="s">
        <v>27</v>
      </c>
      <c r="D55" s="72"/>
      <c r="E55" s="72"/>
      <c r="F55" s="72" t="s">
        <v>28</v>
      </c>
      <c r="G55" s="72"/>
      <c r="H55" s="72"/>
      <c r="I55" s="73" t="s">
        <v>55</v>
      </c>
    </row>
    <row r="56" spans="1:9" x14ac:dyDescent="0.25">
      <c r="A56" s="77" t="s">
        <v>56</v>
      </c>
      <c r="B56" s="78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3"/>
    </row>
    <row r="57" spans="1:9" x14ac:dyDescent="0.25">
      <c r="A57" s="77" t="s">
        <v>76</v>
      </c>
      <c r="B57" s="78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7" t="s">
        <v>72</v>
      </c>
      <c r="B58" s="78"/>
      <c r="C58" s="23">
        <f>(SUMIFS(OGİİ1,KAYNAK,A58,SÜRE,"Kısa",İL,$B$10,İLÇE,$B$11)/VLOOKUP($B$11,ABONE,3,FALSE))</f>
        <v>2.4</v>
      </c>
      <c r="D58" s="23">
        <f>(SUMIFS(AGİİ1,KAYNAK,A58,SÜRE,"Kısa",İL,$B$10,İLÇE,$B$11)/VLOOKUP($B$11,ABONE,4,FALSE))</f>
        <v>0.77457044673539521</v>
      </c>
      <c r="E58" s="23">
        <f>((SUMIFS(OGİİ1,KAYNAK,A58,SÜRE,"Kısa",İL,$B$10,İLÇE,$B$11)+SUMIFS(AGİİ1,KAYNAK,A58,SÜRE,"Kısa",İL,$B$10,İLÇE,$B$11))/VLOOKUP($B$11,ABONE,5,FALSE))</f>
        <v>0.77828571428571425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1.7176228100309172E-3</v>
      </c>
      <c r="H58" s="23">
        <f>((SUMIFS(OGİD1,KAYNAK,A58,SÜRE,"Kısa",İL,$B$10,İLÇE,$B$11)+SUMIFS(AGİD1,KAYNAK,A58,SÜRE,"Kısa",İL,$B$10,İLÇE,$B$11))/VLOOKUP($B$11,ABONE,8,FALSE))</f>
        <v>1.4675667742882301E-3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0.43819069647905423</v>
      </c>
    </row>
    <row r="59" spans="1:9" ht="15.75" thickBot="1" x14ac:dyDescent="0.3">
      <c r="A59" s="65" t="s">
        <v>60</v>
      </c>
      <c r="B59" s="66"/>
      <c r="C59" s="23">
        <f>SUM(C57:C58)</f>
        <v>2.4</v>
      </c>
      <c r="D59" s="23">
        <f t="shared" ref="D59:I59" si="18">SUM(D57:D58)</f>
        <v>0.77457044673539521</v>
      </c>
      <c r="E59" s="23">
        <f t="shared" si="18"/>
        <v>0.77828571428571425</v>
      </c>
      <c r="F59" s="23">
        <f t="shared" si="18"/>
        <v>0</v>
      </c>
      <c r="G59" s="23">
        <f t="shared" si="18"/>
        <v>1.7176228100309172E-3</v>
      </c>
      <c r="H59" s="23">
        <f t="shared" si="18"/>
        <v>1.4675667742882301E-3</v>
      </c>
      <c r="I59" s="23">
        <f t="shared" si="18"/>
        <v>0.43819069647905423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1" t="s">
        <v>27</v>
      </c>
      <c r="D61" s="81"/>
      <c r="E61" s="81"/>
      <c r="F61" s="81" t="s">
        <v>28</v>
      </c>
      <c r="G61" s="81"/>
      <c r="H61" s="81"/>
      <c r="I61" s="82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3"/>
    </row>
    <row r="63" spans="1:9" x14ac:dyDescent="0.25">
      <c r="A63" s="28"/>
      <c r="B63" s="33" t="s">
        <v>65</v>
      </c>
      <c r="C63" s="34">
        <f>VLOOKUP($B$11,ABONE,3,FALSE)</f>
        <v>10</v>
      </c>
      <c r="D63" s="34">
        <f>VLOOKUP($B$11,ABONE,4,FALSE)</f>
        <v>4365</v>
      </c>
      <c r="E63" s="34">
        <f>VLOOKUP($B$11,ABONE,5,FALSE)</f>
        <v>4375</v>
      </c>
      <c r="F63" s="34">
        <f>VLOOKUP($B$11,ABONE,6,FALSE)</f>
        <v>496</v>
      </c>
      <c r="G63" s="34">
        <f>VLOOKUP($B$11,ABONE,7,FALSE)</f>
        <v>2911</v>
      </c>
      <c r="H63" s="34">
        <f>VLOOKUP($B$11,ABONE,8,FALSE)</f>
        <v>3407</v>
      </c>
      <c r="I63" s="34">
        <f>VLOOKUP($B$11,ABONE,9,FALSE)</f>
        <v>7782</v>
      </c>
    </row>
    <row r="64" spans="1:9" x14ac:dyDescent="0.25">
      <c r="A64" s="28"/>
      <c r="B64" s="79" t="s">
        <v>66</v>
      </c>
      <c r="C64" s="79"/>
      <c r="D64" s="79"/>
      <c r="E64" s="79"/>
      <c r="F64" s="79"/>
      <c r="G64" s="79"/>
      <c r="H64" s="79"/>
      <c r="I64" s="79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0" t="s">
        <v>70</v>
      </c>
      <c r="C69" s="80"/>
      <c r="D69" s="80"/>
      <c r="E69" s="80"/>
      <c r="F69" s="80"/>
      <c r="G69" s="80"/>
      <c r="H69" s="80"/>
      <c r="I69" s="80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5" t="s">
        <v>37</v>
      </c>
      <c r="B1" s="56"/>
      <c r="C1" s="56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7" t="s">
        <v>39</v>
      </c>
      <c r="C2" s="57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58" t="s">
        <v>41</v>
      </c>
      <c r="C3" s="58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7">
        <v>4</v>
      </c>
      <c r="C4" s="57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59"/>
      <c r="C5" s="60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59"/>
      <c r="C6" s="60"/>
      <c r="D6" s="8"/>
      <c r="E6" s="10" t="s">
        <v>45</v>
      </c>
      <c r="F6" s="61" t="s">
        <v>46</v>
      </c>
      <c r="G6" s="61"/>
      <c r="H6" s="61"/>
      <c r="I6" s="61"/>
    </row>
    <row r="7" spans="1:9" x14ac:dyDescent="0.25">
      <c r="A7" s="11" t="s">
        <v>47</v>
      </c>
      <c r="B7" s="62"/>
      <c r="C7" s="63"/>
      <c r="D7" s="8"/>
      <c r="E7" s="10" t="s">
        <v>48</v>
      </c>
      <c r="F7" s="61" t="s">
        <v>49</v>
      </c>
      <c r="G7" s="61"/>
      <c r="H7" s="61"/>
      <c r="I7" s="61"/>
    </row>
    <row r="8" spans="1:9" x14ac:dyDescent="0.25">
      <c r="A8" s="7" t="s">
        <v>50</v>
      </c>
      <c r="B8" s="54"/>
      <c r="C8" s="54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4"/>
      <c r="C9" s="64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4" t="s">
        <v>79</v>
      </c>
      <c r="C10" s="54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4" t="s">
        <v>123</v>
      </c>
      <c r="C11" s="54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7" t="s">
        <v>54</v>
      </c>
      <c r="B13" s="68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325.01111999999995</v>
      </c>
      <c r="D17" s="23">
        <f t="shared" si="1"/>
        <v>26.299380724868932</v>
      </c>
      <c r="E17" s="23">
        <f t="shared" si="2"/>
        <v>26.503511753986334</v>
      </c>
      <c r="F17" s="23">
        <f t="shared" si="3"/>
        <v>118.32012852459017</v>
      </c>
      <c r="G17" s="23">
        <f t="shared" si="4"/>
        <v>90.954265236686382</v>
      </c>
      <c r="H17" s="23">
        <f t="shared" si="5"/>
        <v>92.135664854918616</v>
      </c>
      <c r="I17" s="23">
        <f t="shared" si="6"/>
        <v>58.745335487310236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0.21236608160474127</v>
      </c>
      <c r="E21" s="23">
        <f t="shared" si="2"/>
        <v>0.21222095671981775</v>
      </c>
      <c r="F21" s="23">
        <f t="shared" si="3"/>
        <v>1.3479963934426229</v>
      </c>
      <c r="G21" s="23">
        <f t="shared" si="4"/>
        <v>4.8699005769230759</v>
      </c>
      <c r="H21" s="23">
        <f t="shared" si="5"/>
        <v>4.7178580042462839</v>
      </c>
      <c r="I21" s="23">
        <f t="shared" si="6"/>
        <v>2.425617114381736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1.113896512423068E-2</v>
      </c>
      <c r="E22" s="23">
        <f t="shared" si="2"/>
        <v>1.1131353075170842E-2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5.6630710395179041E-3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5" t="s">
        <v>60</v>
      </c>
      <c r="B25" s="66"/>
      <c r="C25" s="23">
        <f t="shared" ref="C25:I25" si="7">SUM(C15:C24)</f>
        <v>325.01111999999995</v>
      </c>
      <c r="D25" s="23">
        <f t="shared" si="7"/>
        <v>26.522885771597906</v>
      </c>
      <c r="E25" s="23">
        <f t="shared" si="7"/>
        <v>26.726864063781324</v>
      </c>
      <c r="F25" s="23">
        <f t="shared" si="7"/>
        <v>119.6681249180328</v>
      </c>
      <c r="G25" s="23">
        <f t="shared" si="7"/>
        <v>95.824165813609454</v>
      </c>
      <c r="H25" s="23">
        <f t="shared" si="7"/>
        <v>96.853522859164897</v>
      </c>
      <c r="I25" s="23">
        <f t="shared" si="7"/>
        <v>61.176615672731494</v>
      </c>
    </row>
    <row r="26" spans="1:9" ht="15.75" thickBot="1" x14ac:dyDescent="0.3">
      <c r="A26" s="67" t="s">
        <v>61</v>
      </c>
      <c r="B26" s="68"/>
      <c r="C26" s="72" t="s">
        <v>27</v>
      </c>
      <c r="D26" s="72"/>
      <c r="E26" s="72"/>
      <c r="F26" s="72" t="s">
        <v>28</v>
      </c>
      <c r="G26" s="72"/>
      <c r="H26" s="72"/>
      <c r="I26" s="73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73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45.822616065573769</v>
      </c>
      <c r="G29" s="23">
        <f>(SUMIFS(AGİD2,KAYNAK,A29,SEBEP,B29,SÜRE,"Uzun",BİLDİRİM,"Bildirimli",İL,$B$10,İLÇE,$B$11)/VLOOKUP($B$11,ABONE,7,FALSE))*60</f>
        <v>39.946132322485205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40.199823411181889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19.748180720825125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8.3487592067472072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8.3430539043280181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3.9262269082840238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3.7567294975230006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6.0900200463553134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5" t="s">
        <v>60</v>
      </c>
      <c r="B33" s="66"/>
      <c r="C33" s="23">
        <f>SUM(C28:C32)</f>
        <v>0</v>
      </c>
      <c r="D33" s="23">
        <f t="shared" ref="D33:I33" si="8">SUM(D28:D32)</f>
        <v>8.3487592067472072</v>
      </c>
      <c r="E33" s="23">
        <f t="shared" si="8"/>
        <v>8.3430539043280181</v>
      </c>
      <c r="F33" s="23">
        <f t="shared" si="8"/>
        <v>45.822616065573769</v>
      </c>
      <c r="G33" s="23">
        <f t="shared" si="8"/>
        <v>43.872359230769227</v>
      </c>
      <c r="H33" s="23">
        <f t="shared" si="8"/>
        <v>43.956552908704893</v>
      </c>
      <c r="I33" s="23">
        <f t="shared" si="8"/>
        <v>25.838200767180439</v>
      </c>
    </row>
    <row r="34" spans="1:9" ht="15.75" thickBot="1" x14ac:dyDescent="0.3">
      <c r="A34" s="67" t="s">
        <v>62</v>
      </c>
      <c r="B34" s="68"/>
      <c r="C34" s="74" t="s">
        <v>27</v>
      </c>
      <c r="D34" s="75"/>
      <c r="E34" s="76"/>
      <c r="F34" s="72" t="s">
        <v>28</v>
      </c>
      <c r="G34" s="72"/>
      <c r="H34" s="72"/>
      <c r="I34" s="73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73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20.333333333333332</v>
      </c>
      <c r="D38" s="23">
        <f t="shared" si="10"/>
        <v>1.5812628219740141</v>
      </c>
      <c r="E38" s="23">
        <f t="shared" si="11"/>
        <v>1.5940774487471525</v>
      </c>
      <c r="F38" s="23">
        <f t="shared" si="12"/>
        <v>2.278688524590164</v>
      </c>
      <c r="G38" s="23">
        <f t="shared" si="13"/>
        <v>1.4541420118343196</v>
      </c>
      <c r="H38" s="23">
        <f t="shared" si="14"/>
        <v>1.4897381457891012</v>
      </c>
      <c r="I38" s="23">
        <f t="shared" si="15"/>
        <v>1.5428207208251246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6.6104399361750629E-3</v>
      </c>
      <c r="E42" s="23">
        <f t="shared" si="11"/>
        <v>6.6059225512528474E-3</v>
      </c>
      <c r="F42" s="23">
        <f t="shared" si="12"/>
        <v>2.185792349726776E-2</v>
      </c>
      <c r="G42" s="23">
        <f t="shared" si="13"/>
        <v>6.6814595660749501E-2</v>
      </c>
      <c r="H42" s="23">
        <f t="shared" si="14"/>
        <v>6.4873790988440663E-2</v>
      </c>
      <c r="I42" s="23">
        <f t="shared" si="15"/>
        <v>3.5230038243133623E-2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2.2794620469569182E-4</v>
      </c>
      <c r="E43" s="23">
        <f t="shared" si="11"/>
        <v>2.2779043280182233E-4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1.1588828369451848E-4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5" t="s">
        <v>60</v>
      </c>
      <c r="B46" s="66"/>
      <c r="C46" s="23">
        <f>SUM(C36:C45)</f>
        <v>20.333333333333332</v>
      </c>
      <c r="D46" s="23">
        <f t="shared" ref="D46:I46" si="16">SUM(D36:D45)</f>
        <v>1.5881012081148849</v>
      </c>
      <c r="E46" s="23">
        <f t="shared" si="16"/>
        <v>1.6009111617312073</v>
      </c>
      <c r="F46" s="23">
        <f t="shared" si="16"/>
        <v>2.3005464480874318</v>
      </c>
      <c r="G46" s="23">
        <f t="shared" si="16"/>
        <v>1.5209566074950691</v>
      </c>
      <c r="H46" s="23">
        <f t="shared" si="16"/>
        <v>1.5546119367775419</v>
      </c>
      <c r="I46" s="23">
        <f t="shared" si="16"/>
        <v>1.5781666473519527</v>
      </c>
    </row>
    <row r="47" spans="1:9" ht="15.75" thickBot="1" x14ac:dyDescent="0.3">
      <c r="A47" s="67" t="s">
        <v>63</v>
      </c>
      <c r="B47" s="68"/>
      <c r="C47" s="72" t="s">
        <v>27</v>
      </c>
      <c r="D47" s="72"/>
      <c r="E47" s="72"/>
      <c r="F47" s="72" t="s">
        <v>28</v>
      </c>
      <c r="G47" s="72"/>
      <c r="H47" s="72"/>
      <c r="I47" s="73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73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0.26775956284153007</v>
      </c>
      <c r="G50" s="23">
        <f>(SUMIFS(AGİD1,KAYNAK,A50,SEBEP,B50,SÜRE,"Uzun",BİLDİRİM,"Bildirimli",İL,$B$10,İLÇE,$B$11)/VLOOKUP($B$11,ABONE,7,FALSE))</f>
        <v>0.23643984220907296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0.23779193205944799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0.11681538996407463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8.5023934351493052E-2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8.4965831435079728E-2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2.7366863905325445E-2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2.6185421089879687E-2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5.6089929308146949E-2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5" t="s">
        <v>60</v>
      </c>
      <c r="B54" s="66"/>
      <c r="C54" s="23">
        <f>SUM(C49:C53)</f>
        <v>0</v>
      </c>
      <c r="D54" s="23">
        <f t="shared" ref="D54:I54" si="17">SUM(D49:D53)</f>
        <v>8.5023934351493052E-2</v>
      </c>
      <c r="E54" s="23">
        <f t="shared" si="17"/>
        <v>8.4965831435079728E-2</v>
      </c>
      <c r="F54" s="23">
        <f t="shared" si="17"/>
        <v>0.26775956284153007</v>
      </c>
      <c r="G54" s="23">
        <f t="shared" si="17"/>
        <v>0.26380670611439838</v>
      </c>
      <c r="H54" s="23">
        <f t="shared" si="17"/>
        <v>0.26397735314932769</v>
      </c>
      <c r="I54" s="23">
        <f t="shared" si="17"/>
        <v>0.17290531927222158</v>
      </c>
    </row>
    <row r="55" spans="1:9" ht="15.75" thickBot="1" x14ac:dyDescent="0.3">
      <c r="A55" s="67" t="s">
        <v>64</v>
      </c>
      <c r="B55" s="68"/>
      <c r="C55" s="72" t="s">
        <v>27</v>
      </c>
      <c r="D55" s="72"/>
      <c r="E55" s="72"/>
      <c r="F55" s="72" t="s">
        <v>28</v>
      </c>
      <c r="G55" s="72"/>
      <c r="H55" s="72"/>
      <c r="I55" s="73" t="s">
        <v>55</v>
      </c>
    </row>
    <row r="56" spans="1:9" x14ac:dyDescent="0.25">
      <c r="A56" s="77" t="s">
        <v>56</v>
      </c>
      <c r="B56" s="78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73"/>
    </row>
    <row r="57" spans="1:9" x14ac:dyDescent="0.25">
      <c r="A57" s="77" t="s">
        <v>76</v>
      </c>
      <c r="B57" s="78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7" t="s">
        <v>72</v>
      </c>
      <c r="B58" s="78"/>
      <c r="C58" s="23">
        <f>(SUMIFS(OGİİ1,KAYNAK,A58,SÜRE,"Kısa",İL,$B$10,İLÇE,$B$11)/VLOOKUP($B$11,ABONE,3,FALSE))</f>
        <v>1.6666666666666667</v>
      </c>
      <c r="D58" s="23">
        <f>(SUMIFS(AGİİ1,KAYNAK,A58,SÜRE,"Kısa",İL,$B$10,İLÇE,$B$11)/VLOOKUP($B$11,ABONE,4,FALSE))</f>
        <v>9.414178253932072E-2</v>
      </c>
      <c r="E58" s="23">
        <f>((SUMIFS(OGİİ1,KAYNAK,A58,SÜRE,"Kısa",İL,$B$10,İLÇE,$B$11)+SUMIFS(AGİİ1,KAYNAK,A58,SÜRE,"Kısa",İL,$B$10,İLÇE,$B$11))/VLOOKUP($B$11,ABONE,5,FALSE))</f>
        <v>9.5216400911161736E-2</v>
      </c>
      <c r="F58" s="23">
        <f>(SUMIFS(OGİD1,KAYNAK,A58,SÜRE,"Kısa",İL,$B$10,İLÇE,$B$11)/VLOOKUP($B$11,ABONE,6,FALSE))</f>
        <v>0.8306010928961749</v>
      </c>
      <c r="G58" s="23">
        <f>(SUMIFS(AGİD1,KAYNAK,A58,SÜRE,"Kısa",İL,$B$10,İLÇE,$B$11)/VLOOKUP($B$11,ABONE,7,FALSE))</f>
        <v>0.75862919132149897</v>
      </c>
      <c r="H58" s="23">
        <f>((SUMIFS(OGİD1,KAYNAK,A58,SÜRE,"Kısa",İL,$B$10,İLÇE,$B$11)+SUMIFS(AGİD1,KAYNAK,A58,SÜRE,"Kısa",İL,$B$10,İLÇE,$B$11))/VLOOKUP($B$11,ABONE,8,FALSE))</f>
        <v>0.76173625855154514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0.42264457063390892</v>
      </c>
    </row>
    <row r="59" spans="1:9" ht="15.75" thickBot="1" x14ac:dyDescent="0.3">
      <c r="A59" s="65" t="s">
        <v>60</v>
      </c>
      <c r="B59" s="66"/>
      <c r="C59" s="23">
        <f>SUM(C57:C58)</f>
        <v>1.6666666666666667</v>
      </c>
      <c r="D59" s="23">
        <f t="shared" ref="D59:I59" si="18">SUM(D57:D58)</f>
        <v>9.414178253932072E-2</v>
      </c>
      <c r="E59" s="23">
        <f t="shared" si="18"/>
        <v>9.5216400911161736E-2</v>
      </c>
      <c r="F59" s="23">
        <f t="shared" si="18"/>
        <v>0.8306010928961749</v>
      </c>
      <c r="G59" s="23">
        <f t="shared" si="18"/>
        <v>0.75862919132149897</v>
      </c>
      <c r="H59" s="23">
        <f t="shared" si="18"/>
        <v>0.76173625855154514</v>
      </c>
      <c r="I59" s="23">
        <f t="shared" si="18"/>
        <v>0.42264457063390892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1" t="s">
        <v>27</v>
      </c>
      <c r="D61" s="81"/>
      <c r="E61" s="81"/>
      <c r="F61" s="81" t="s">
        <v>28</v>
      </c>
      <c r="G61" s="81"/>
      <c r="H61" s="81"/>
      <c r="I61" s="82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3"/>
    </row>
    <row r="63" spans="1:9" x14ac:dyDescent="0.25">
      <c r="A63" s="28"/>
      <c r="B63" s="33" t="s">
        <v>65</v>
      </c>
      <c r="C63" s="34">
        <f>VLOOKUP($B$11,ABONE,3,FALSE)</f>
        <v>3</v>
      </c>
      <c r="D63" s="34">
        <f>VLOOKUP($B$11,ABONE,4,FALSE)</f>
        <v>4387</v>
      </c>
      <c r="E63" s="34">
        <f>VLOOKUP($B$11,ABONE,5,FALSE)</f>
        <v>4390</v>
      </c>
      <c r="F63" s="34">
        <f>VLOOKUP($B$11,ABONE,6,FALSE)</f>
        <v>183</v>
      </c>
      <c r="G63" s="34">
        <f>VLOOKUP($B$11,ABONE,7,FALSE)</f>
        <v>4056</v>
      </c>
      <c r="H63" s="34">
        <f>VLOOKUP($B$11,ABONE,8,FALSE)</f>
        <v>4239</v>
      </c>
      <c r="I63" s="34">
        <f>VLOOKUP($B$11,ABONE,9,FALSE)</f>
        <v>8629</v>
      </c>
    </row>
    <row r="64" spans="1:9" x14ac:dyDescent="0.25">
      <c r="A64" s="28"/>
      <c r="B64" s="79" t="s">
        <v>66</v>
      </c>
      <c r="C64" s="79"/>
      <c r="D64" s="79"/>
      <c r="E64" s="79"/>
      <c r="F64" s="79"/>
      <c r="G64" s="79"/>
      <c r="H64" s="79"/>
      <c r="I64" s="79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0" t="s">
        <v>70</v>
      </c>
      <c r="C69" s="80"/>
      <c r="D69" s="80"/>
      <c r="E69" s="80"/>
      <c r="F69" s="80"/>
      <c r="G69" s="80"/>
      <c r="H69" s="80"/>
      <c r="I69" s="80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5" t="s">
        <v>37</v>
      </c>
      <c r="B1" s="56"/>
      <c r="C1" s="56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7" t="s">
        <v>39</v>
      </c>
      <c r="C2" s="57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58" t="s">
        <v>41</v>
      </c>
      <c r="C3" s="58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7">
        <v>4</v>
      </c>
      <c r="C4" s="57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59"/>
      <c r="C5" s="60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59"/>
      <c r="C6" s="60"/>
      <c r="D6" s="8"/>
      <c r="E6" s="10" t="s">
        <v>45</v>
      </c>
      <c r="F6" s="61" t="s">
        <v>46</v>
      </c>
      <c r="G6" s="61"/>
      <c r="H6" s="61"/>
      <c r="I6" s="61"/>
    </row>
    <row r="7" spans="1:9" x14ac:dyDescent="0.25">
      <c r="A7" s="11" t="s">
        <v>47</v>
      </c>
      <c r="B7" s="62"/>
      <c r="C7" s="63"/>
      <c r="D7" s="8"/>
      <c r="E7" s="10" t="s">
        <v>48</v>
      </c>
      <c r="F7" s="61" t="s">
        <v>49</v>
      </c>
      <c r="G7" s="61"/>
      <c r="H7" s="61"/>
      <c r="I7" s="61"/>
    </row>
    <row r="8" spans="1:9" x14ac:dyDescent="0.25">
      <c r="A8" s="7" t="s">
        <v>50</v>
      </c>
      <c r="B8" s="54"/>
      <c r="C8" s="54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4"/>
      <c r="C9" s="64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4" t="s">
        <v>79</v>
      </c>
      <c r="C10" s="54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4" t="s">
        <v>124</v>
      </c>
      <c r="C11" s="54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7" t="s">
        <v>54</v>
      </c>
      <c r="B13" s="68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52" t="s">
        <v>58</v>
      </c>
      <c r="D14" s="52" t="s">
        <v>59</v>
      </c>
      <c r="E14" s="52" t="s">
        <v>36</v>
      </c>
      <c r="F14" s="52" t="s">
        <v>58</v>
      </c>
      <c r="G14" s="52" t="s">
        <v>59</v>
      </c>
      <c r="H14" s="52" t="s">
        <v>36</v>
      </c>
      <c r="I14" s="71"/>
    </row>
    <row r="15" spans="1:9" ht="15.75" thickBot="1" x14ac:dyDescent="0.3">
      <c r="A15" s="19" t="s">
        <v>76</v>
      </c>
      <c r="B15" s="51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51" t="s">
        <v>22</v>
      </c>
      <c r="C17" s="23">
        <f t="shared" si="0"/>
        <v>597.69105221052644</v>
      </c>
      <c r="D17" s="23">
        <f t="shared" si="1"/>
        <v>41.678866114935978</v>
      </c>
      <c r="E17" s="23">
        <f t="shared" si="2"/>
        <v>42.43388552144085</v>
      </c>
      <c r="F17" s="23">
        <f t="shared" si="3"/>
        <v>510.42443725286142</v>
      </c>
      <c r="G17" s="23">
        <f t="shared" si="4"/>
        <v>376.60303849157737</v>
      </c>
      <c r="H17" s="23">
        <f t="shared" si="5"/>
        <v>412.59586362720398</v>
      </c>
      <c r="I17" s="23">
        <f t="shared" si="6"/>
        <v>76.739613941327534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10.229648842105261</v>
      </c>
      <c r="D18" s="23">
        <f t="shared" si="1"/>
        <v>2.4829743070206831</v>
      </c>
      <c r="E18" s="23">
        <f t="shared" si="2"/>
        <v>2.4934936620926247</v>
      </c>
      <c r="F18" s="23">
        <f t="shared" si="3"/>
        <v>4.5698928199791884E-2</v>
      </c>
      <c r="G18" s="23">
        <f t="shared" si="4"/>
        <v>1.4375478560490045</v>
      </c>
      <c r="H18" s="23">
        <f t="shared" si="5"/>
        <v>1.0631938623005877</v>
      </c>
      <c r="I18" s="23">
        <f t="shared" si="6"/>
        <v>2.3609368912925066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51" t="s">
        <v>22</v>
      </c>
      <c r="C21" s="23">
        <f t="shared" si="0"/>
        <v>18.644736631578951</v>
      </c>
      <c r="D21" s="23">
        <f t="shared" si="1"/>
        <v>6.8922297762828322</v>
      </c>
      <c r="E21" s="23">
        <f t="shared" si="2"/>
        <v>6.9081887264150952</v>
      </c>
      <c r="F21" s="23">
        <f t="shared" si="3"/>
        <v>1.0286593860561917</v>
      </c>
      <c r="G21" s="23">
        <f t="shared" si="4"/>
        <v>41.10451123277182</v>
      </c>
      <c r="H21" s="23">
        <f t="shared" si="5"/>
        <v>30.325643719563384</v>
      </c>
      <c r="I21" s="23">
        <f t="shared" si="6"/>
        <v>9.07846254921796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7.074596435983683E-3</v>
      </c>
      <c r="E22" s="23">
        <f t="shared" si="2"/>
        <v>7.0649897084048025E-3</v>
      </c>
      <c r="F22" s="23">
        <f t="shared" si="3"/>
        <v>0</v>
      </c>
      <c r="G22" s="23">
        <f t="shared" si="4"/>
        <v>0.64751467075038283</v>
      </c>
      <c r="H22" s="23">
        <f t="shared" si="5"/>
        <v>0.47335805205709491</v>
      </c>
      <c r="I22" s="23">
        <f t="shared" si="6"/>
        <v>5.0279917516146605E-2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5" t="s">
        <v>60</v>
      </c>
      <c r="B25" s="66"/>
      <c r="C25" s="23">
        <f t="shared" ref="C25:I25" si="7">SUM(C15:C24)</f>
        <v>626.56543768421056</v>
      </c>
      <c r="D25" s="23">
        <f t="shared" si="7"/>
        <v>51.061144794675478</v>
      </c>
      <c r="E25" s="23">
        <f t="shared" si="7"/>
        <v>51.842632899656977</v>
      </c>
      <c r="F25" s="23">
        <f t="shared" si="7"/>
        <v>511.49879556711738</v>
      </c>
      <c r="G25" s="23">
        <f t="shared" si="7"/>
        <v>419.79261225114857</v>
      </c>
      <c r="H25" s="23">
        <f t="shared" si="7"/>
        <v>444.45805926112507</v>
      </c>
      <c r="I25" s="23">
        <f t="shared" si="7"/>
        <v>88.229293299354154</v>
      </c>
    </row>
    <row r="26" spans="1:9" ht="15.75" thickBot="1" x14ac:dyDescent="0.3">
      <c r="A26" s="67" t="s">
        <v>61</v>
      </c>
      <c r="B26" s="68"/>
      <c r="C26" s="72" t="s">
        <v>27</v>
      </c>
      <c r="D26" s="72"/>
      <c r="E26" s="72"/>
      <c r="F26" s="72" t="s">
        <v>28</v>
      </c>
      <c r="G26" s="72"/>
      <c r="H26" s="72"/>
      <c r="I26" s="73" t="s">
        <v>55</v>
      </c>
    </row>
    <row r="27" spans="1:9" ht="15.75" thickBot="1" x14ac:dyDescent="0.3">
      <c r="A27" s="19" t="s">
        <v>56</v>
      </c>
      <c r="B27" s="20" t="s">
        <v>57</v>
      </c>
      <c r="C27" s="52" t="s">
        <v>58</v>
      </c>
      <c r="D27" s="52" t="s">
        <v>59</v>
      </c>
      <c r="E27" s="27" t="s">
        <v>36</v>
      </c>
      <c r="F27" s="52" t="s">
        <v>23</v>
      </c>
      <c r="G27" s="52" t="s">
        <v>21</v>
      </c>
      <c r="H27" s="27" t="s">
        <v>36</v>
      </c>
      <c r="I27" s="73"/>
    </row>
    <row r="28" spans="1:9" ht="15.75" thickBot="1" x14ac:dyDescent="0.3">
      <c r="A28" s="19" t="s">
        <v>76</v>
      </c>
      <c r="B28" s="51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51" t="s">
        <v>22</v>
      </c>
      <c r="C29" s="23">
        <f>(SUMIFS(OGİİ2,KAYNAK,A29,SEBEP,B29,SÜRE,"Uzun",BİLDİRİM,"Bildirimli",İL,$B$10,İLÇE,$B$11)/VLOOKUP($B$11,ABONE,3,FALSE))*60</f>
        <v>44.949999789473679</v>
      </c>
      <c r="D29" s="23">
        <f>(SUMIFS(AGİİ2,KAYNAK,A29,SEBEP,B29,SÜRE,"Uzun",BİLDİRİM,"Bildirimli",İL,$B$10,İLÇE,$B$11)/VLOOKUP($B$11,ABONE,4,FALSE))*60</f>
        <v>2.8378713518929365E-2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8.9378627787307041E-2</v>
      </c>
      <c r="F29" s="23">
        <f>(SUMIFS(OGİD2,KAYNAK,A29,SEBEP,B29,SÜRE,"Uzun",BİLDİRİM,"Bildirimli",İL,$B$10,İLÇE,$B$11)/VLOOKUP($B$11,ABONE,6,FALSE))*60</f>
        <v>1.2972809781477626</v>
      </c>
      <c r="G29" s="23">
        <f>(SUMIFS(AGİD2,KAYNAK,A29,SEBEP,B29,SÜRE,"Uzun",BİLDİRİM,"Bildirimli",İL,$B$10,İLÇE,$B$11)/VLOOKUP($B$11,ABONE,7,FALSE))*60</f>
        <v>11.29345911179173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8.6048704785894206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0.87857408295074313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51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0.68352636026622771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0.68259818696397945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0.61933661660571171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5" t="s">
        <v>60</v>
      </c>
      <c r="B33" s="66"/>
      <c r="C33" s="23">
        <f>SUM(C28:C32)</f>
        <v>44.949999789473679</v>
      </c>
      <c r="D33" s="23">
        <f t="shared" ref="D33:I33" si="8">SUM(D28:D32)</f>
        <v>0.71190507378515711</v>
      </c>
      <c r="E33" s="23">
        <f t="shared" si="8"/>
        <v>0.77197681475128643</v>
      </c>
      <c r="F33" s="23">
        <f t="shared" si="8"/>
        <v>1.2972809781477626</v>
      </c>
      <c r="G33" s="23">
        <f t="shared" si="8"/>
        <v>11.29345911179173</v>
      </c>
      <c r="H33" s="23">
        <f t="shared" si="8"/>
        <v>8.6048704785894206</v>
      </c>
      <c r="I33" s="23">
        <f t="shared" si="8"/>
        <v>1.4979106995564548</v>
      </c>
    </row>
    <row r="34" spans="1:9" ht="15.75" thickBot="1" x14ac:dyDescent="0.3">
      <c r="A34" s="67" t="s">
        <v>62</v>
      </c>
      <c r="B34" s="68"/>
      <c r="C34" s="74" t="s">
        <v>27</v>
      </c>
      <c r="D34" s="75"/>
      <c r="E34" s="76"/>
      <c r="F34" s="72" t="s">
        <v>28</v>
      </c>
      <c r="G34" s="72"/>
      <c r="H34" s="72"/>
      <c r="I34" s="73" t="s">
        <v>55</v>
      </c>
    </row>
    <row r="35" spans="1:9" ht="15.75" thickBot="1" x14ac:dyDescent="0.3">
      <c r="A35" s="19" t="s">
        <v>56</v>
      </c>
      <c r="B35" s="20" t="s">
        <v>57</v>
      </c>
      <c r="C35" s="52" t="s">
        <v>58</v>
      </c>
      <c r="D35" s="52" t="s">
        <v>59</v>
      </c>
      <c r="E35" s="27" t="s">
        <v>36</v>
      </c>
      <c r="F35" s="52" t="s">
        <v>23</v>
      </c>
      <c r="G35" s="52" t="s">
        <v>21</v>
      </c>
      <c r="H35" s="27" t="s">
        <v>36</v>
      </c>
      <c r="I35" s="73"/>
    </row>
    <row r="36" spans="1:9" ht="15.75" thickBot="1" x14ac:dyDescent="0.3">
      <c r="A36" s="19" t="s">
        <v>76</v>
      </c>
      <c r="B36" s="51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51" t="s">
        <v>22</v>
      </c>
      <c r="C38" s="23">
        <f t="shared" si="9"/>
        <v>10.863157894736842</v>
      </c>
      <c r="D38" s="23">
        <f t="shared" si="10"/>
        <v>1.0542045373219782</v>
      </c>
      <c r="E38" s="23">
        <f t="shared" si="11"/>
        <v>1.0675242995997714</v>
      </c>
      <c r="F38" s="23">
        <f t="shared" si="12"/>
        <v>7.8069719042663888</v>
      </c>
      <c r="G38" s="23">
        <f t="shared" si="13"/>
        <v>5.4557810107197549</v>
      </c>
      <c r="H38" s="23">
        <f t="shared" si="14"/>
        <v>6.0881612090680104</v>
      </c>
      <c r="I38" s="23">
        <f t="shared" si="15"/>
        <v>1.5328249422872409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7.3684210526315783E-2</v>
      </c>
      <c r="D39" s="23">
        <f t="shared" si="10"/>
        <v>2.0267659056752308E-2</v>
      </c>
      <c r="E39" s="23">
        <f t="shared" si="11"/>
        <v>2.034019439679817E-2</v>
      </c>
      <c r="F39" s="23">
        <f t="shared" si="12"/>
        <v>1.0405827263267431E-3</v>
      </c>
      <c r="G39" s="23">
        <f t="shared" si="13"/>
        <v>3.2733537519142417E-2</v>
      </c>
      <c r="H39" s="23">
        <f t="shared" si="14"/>
        <v>2.4209347886929751E-2</v>
      </c>
      <c r="I39" s="23">
        <f t="shared" si="15"/>
        <v>2.0698778305190256E-2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51" t="s">
        <v>22</v>
      </c>
      <c r="C42" s="23">
        <f t="shared" si="9"/>
        <v>0.15789473684210525</v>
      </c>
      <c r="D42" s="23">
        <f t="shared" si="10"/>
        <v>6.0545337436484652E-2</v>
      </c>
      <c r="E42" s="23">
        <f t="shared" si="11"/>
        <v>6.0677530017152662E-2</v>
      </c>
      <c r="F42" s="23">
        <f t="shared" si="12"/>
        <v>5.7232049947970867E-3</v>
      </c>
      <c r="G42" s="23">
        <f t="shared" si="13"/>
        <v>0.28158499234303214</v>
      </c>
      <c r="H42" s="23">
        <f t="shared" si="14"/>
        <v>0.2073887489504618</v>
      </c>
      <c r="I42" s="23">
        <f t="shared" si="15"/>
        <v>7.427437553497783E-2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5.7253274171616687E-5</v>
      </c>
      <c r="E43" s="23">
        <f t="shared" si="11"/>
        <v>5.7175528873642079E-5</v>
      </c>
      <c r="F43" s="23">
        <f t="shared" si="12"/>
        <v>0</v>
      </c>
      <c r="G43" s="23">
        <f t="shared" si="13"/>
        <v>5.9341500765696786E-3</v>
      </c>
      <c r="H43" s="23">
        <f t="shared" si="14"/>
        <v>4.3380912398544641E-3</v>
      </c>
      <c r="I43" s="23">
        <f t="shared" si="15"/>
        <v>4.5392057686820741E-4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5" t="s">
        <v>60</v>
      </c>
      <c r="B46" s="66"/>
      <c r="C46" s="23">
        <f>SUM(C36:C45)</f>
        <v>11.094736842105263</v>
      </c>
      <c r="D46" s="23">
        <f t="shared" ref="D46:I46" si="16">SUM(D36:D45)</f>
        <v>1.1350747870893867</v>
      </c>
      <c r="E46" s="23">
        <f t="shared" si="16"/>
        <v>1.1485991995425959</v>
      </c>
      <c r="F46" s="23">
        <f t="shared" si="16"/>
        <v>7.8137356919875121</v>
      </c>
      <c r="G46" s="23">
        <f t="shared" si="16"/>
        <v>5.7760336906584993</v>
      </c>
      <c r="H46" s="23">
        <f t="shared" si="16"/>
        <v>6.3240973971452563</v>
      </c>
      <c r="I46" s="23">
        <f t="shared" si="16"/>
        <v>1.6282520167042769</v>
      </c>
    </row>
    <row r="47" spans="1:9" ht="15.75" thickBot="1" x14ac:dyDescent="0.3">
      <c r="A47" s="67" t="s">
        <v>63</v>
      </c>
      <c r="B47" s="68"/>
      <c r="C47" s="72" t="s">
        <v>27</v>
      </c>
      <c r="D47" s="72"/>
      <c r="E47" s="72"/>
      <c r="F47" s="72" t="s">
        <v>28</v>
      </c>
      <c r="G47" s="72"/>
      <c r="H47" s="72"/>
      <c r="I47" s="73" t="s">
        <v>55</v>
      </c>
    </row>
    <row r="48" spans="1:9" ht="15.75" thickBot="1" x14ac:dyDescent="0.3">
      <c r="A48" s="19" t="s">
        <v>56</v>
      </c>
      <c r="B48" s="20" t="s">
        <v>57</v>
      </c>
      <c r="C48" s="52" t="s">
        <v>58</v>
      </c>
      <c r="D48" s="52" t="s">
        <v>59</v>
      </c>
      <c r="E48" s="27" t="s">
        <v>36</v>
      </c>
      <c r="F48" s="52" t="s">
        <v>23</v>
      </c>
      <c r="G48" s="52" t="s">
        <v>21</v>
      </c>
      <c r="H48" s="27" t="s">
        <v>36</v>
      </c>
      <c r="I48" s="73"/>
    </row>
    <row r="49" spans="1:9" ht="15.75" thickBot="1" x14ac:dyDescent="0.3">
      <c r="A49" s="19" t="s">
        <v>76</v>
      </c>
      <c r="B49" s="51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51" t="s">
        <v>22</v>
      </c>
      <c r="C50" s="23">
        <f>(SUMIFS(OGİİ1,KAYNAK,A50,SEBEP,B50,SÜRE,"Uzun",BİLDİRİM,"Bildirimli",İL,$B$10,İLÇE,$B$11)/VLOOKUP($B$11,ABONE,3,FALSE))</f>
        <v>0.15789473684210525</v>
      </c>
      <c r="D50" s="23">
        <f>(SUMIFS(AGİİ1,KAYNAK,A50,SEBEP,B50,SÜRE,"Uzun",BİLDİRİM,"Bildirimli",İL,$B$10,İLÇE,$B$11)/VLOOKUP($B$11,ABONE,4,FALSE))</f>
        <v>3.8645960065841268E-4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6.0034305317324189E-4</v>
      </c>
      <c r="F50" s="23">
        <f>(SUMIFS(OGİD1,KAYNAK,A50,SEBEP,B50,SÜRE,"Uzun",BİLDİRİM,"Bildirimli",İL,$B$10,İLÇE,$B$11)/VLOOKUP($B$11,ABONE,6,FALSE))</f>
        <v>1.3007284079084287E-2</v>
      </c>
      <c r="G50" s="23">
        <f>(SUMIFS(AGİD1,KAYNAK,A50,SEBEP,B50,SÜRE,"Uzun",BİLDİRİM,"Bildirimli",İL,$B$10,İLÇE,$B$11)/VLOOKUP($B$11,ABONE,7,FALSE))</f>
        <v>0.11217457886676876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8.5502378953260572E-2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8.4688610484268418E-3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51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3.9647892363844561E-3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3.9594053744997143E-3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3.5924571369283843E-3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5" t="s">
        <v>60</v>
      </c>
      <c r="B54" s="66"/>
      <c r="C54" s="23">
        <f>SUM(C49:C53)</f>
        <v>0.15789473684210525</v>
      </c>
      <c r="D54" s="23">
        <f t="shared" ref="D54:I54" si="17">SUM(D49:D53)</f>
        <v>4.3512488370428684E-3</v>
      </c>
      <c r="E54" s="23">
        <f t="shared" si="17"/>
        <v>4.5597484276729558E-3</v>
      </c>
      <c r="F54" s="23">
        <f t="shared" si="17"/>
        <v>1.3007284079084287E-2</v>
      </c>
      <c r="G54" s="23">
        <f t="shared" si="17"/>
        <v>0.11217457886676876</v>
      </c>
      <c r="H54" s="23">
        <f t="shared" si="17"/>
        <v>8.5502378953260572E-2</v>
      </c>
      <c r="I54" s="23">
        <f t="shared" si="17"/>
        <v>1.2061318185355226E-2</v>
      </c>
    </row>
    <row r="55" spans="1:9" ht="15.75" thickBot="1" x14ac:dyDescent="0.3">
      <c r="A55" s="67" t="s">
        <v>64</v>
      </c>
      <c r="B55" s="68"/>
      <c r="C55" s="72" t="s">
        <v>27</v>
      </c>
      <c r="D55" s="72"/>
      <c r="E55" s="72"/>
      <c r="F55" s="72" t="s">
        <v>28</v>
      </c>
      <c r="G55" s="72"/>
      <c r="H55" s="72"/>
      <c r="I55" s="73" t="s">
        <v>55</v>
      </c>
    </row>
    <row r="56" spans="1:9" x14ac:dyDescent="0.25">
      <c r="A56" s="77" t="s">
        <v>56</v>
      </c>
      <c r="B56" s="78"/>
      <c r="C56" s="52" t="s">
        <v>58</v>
      </c>
      <c r="D56" s="52" t="s">
        <v>59</v>
      </c>
      <c r="E56" s="27" t="s">
        <v>36</v>
      </c>
      <c r="F56" s="52" t="s">
        <v>23</v>
      </c>
      <c r="G56" s="52" t="s">
        <v>21</v>
      </c>
      <c r="H56" s="27" t="s">
        <v>36</v>
      </c>
      <c r="I56" s="73"/>
    </row>
    <row r="57" spans="1:9" x14ac:dyDescent="0.25">
      <c r="A57" s="77" t="s">
        <v>76</v>
      </c>
      <c r="B57" s="78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7" t="s">
        <v>72</v>
      </c>
      <c r="B58" s="78"/>
      <c r="C58" s="23">
        <f>(SUMIFS(OGİİ1,KAYNAK,A58,SÜRE,"Kısa",İL,$B$10,İLÇE,$B$11)/VLOOKUP($B$11,ABONE,3,FALSE))</f>
        <v>1.8421052631578947</v>
      </c>
      <c r="D58" s="23">
        <f>(SUMIFS(AGİİ1,KAYNAK,A58,SÜRE,"Kısa",İL,$B$10,İLÇE,$B$11)/VLOOKUP($B$11,ABONE,4,FALSE))</f>
        <v>0.1762971444929507</v>
      </c>
      <c r="E58" s="23">
        <f>((SUMIFS(OGİİ1,KAYNAK,A58,SÜRE,"Kısa",İL,$B$10,İLÇE,$B$11)+SUMIFS(AGİİ1,KAYNAK,A58,SÜRE,"Kısa",İL,$B$10,İLÇE,$B$11))/VLOOKUP($B$11,ABONE,5,FALSE))</f>
        <v>0.17855917667238422</v>
      </c>
      <c r="F58" s="23">
        <f>(SUMIFS(OGİD1,KAYNAK,A58,SÜRE,"Kısa",İL,$B$10,İLÇE,$B$11)/VLOOKUP($B$11,ABONE,6,FALSE))</f>
        <v>1.4016649323621229</v>
      </c>
      <c r="G58" s="23">
        <f>(SUMIFS(AGİD1,KAYNAK,A58,SÜRE,"Kısa",İL,$B$10,İLÇE,$B$11)/VLOOKUP($B$11,ABONE,7,FALSE))</f>
        <v>1.6361026033690658</v>
      </c>
      <c r="H58" s="23">
        <f>((SUMIFS(OGİD1,KAYNAK,A58,SÜRE,"Kısa",İL,$B$10,İLÇE,$B$11)+SUMIFS(AGİD1,KAYNAK,A58,SÜRE,"Kısa",İL,$B$10,İLÇE,$B$11))/VLOOKUP($B$11,ABONE,8,FALSE))</f>
        <v>1.5730478589420656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0.30779705859466189</v>
      </c>
    </row>
    <row r="59" spans="1:9" ht="15.75" thickBot="1" x14ac:dyDescent="0.3">
      <c r="A59" s="65" t="s">
        <v>60</v>
      </c>
      <c r="B59" s="66"/>
      <c r="C59" s="23">
        <f>SUM(C57:C58)</f>
        <v>1.8421052631578947</v>
      </c>
      <c r="D59" s="23">
        <f t="shared" ref="D59:I59" si="18">SUM(D57:D58)</f>
        <v>0.1762971444929507</v>
      </c>
      <c r="E59" s="23">
        <f t="shared" si="18"/>
        <v>0.17855917667238422</v>
      </c>
      <c r="F59" s="23">
        <f t="shared" si="18"/>
        <v>1.4016649323621229</v>
      </c>
      <c r="G59" s="23">
        <f t="shared" si="18"/>
        <v>1.6361026033690658</v>
      </c>
      <c r="H59" s="23">
        <f t="shared" si="18"/>
        <v>1.5730478589420656</v>
      </c>
      <c r="I59" s="23">
        <f t="shared" si="18"/>
        <v>0.30779705859466189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1" t="s">
        <v>27</v>
      </c>
      <c r="D61" s="81"/>
      <c r="E61" s="81"/>
      <c r="F61" s="81" t="s">
        <v>28</v>
      </c>
      <c r="G61" s="81"/>
      <c r="H61" s="81"/>
      <c r="I61" s="82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3"/>
    </row>
    <row r="63" spans="1:9" x14ac:dyDescent="0.25">
      <c r="A63" s="28"/>
      <c r="B63" s="33" t="s">
        <v>65</v>
      </c>
      <c r="C63" s="34">
        <f>VLOOKUP($B$11,ABONE,3,FALSE)</f>
        <v>95</v>
      </c>
      <c r="D63" s="34">
        <f>VLOOKUP($B$11,ABONE,4,FALSE)</f>
        <v>69865</v>
      </c>
      <c r="E63" s="34">
        <f>VLOOKUP($B$11,ABONE,5,FALSE)</f>
        <v>69960</v>
      </c>
      <c r="F63" s="34">
        <f>VLOOKUP($B$11,ABONE,6,FALSE)</f>
        <v>1922</v>
      </c>
      <c r="G63" s="34">
        <f>VLOOKUP($B$11,ABONE,7,FALSE)</f>
        <v>5224</v>
      </c>
      <c r="H63" s="34">
        <f>VLOOKUP($B$11,ABONE,8,FALSE)</f>
        <v>7146</v>
      </c>
      <c r="I63" s="34">
        <f>VLOOKUP($B$11,ABONE,9,FALSE)</f>
        <v>77106</v>
      </c>
    </row>
    <row r="64" spans="1:9" x14ac:dyDescent="0.25">
      <c r="A64" s="28"/>
      <c r="B64" s="79" t="s">
        <v>66</v>
      </c>
      <c r="C64" s="79"/>
      <c r="D64" s="79"/>
      <c r="E64" s="79"/>
      <c r="F64" s="79"/>
      <c r="G64" s="79"/>
      <c r="H64" s="79"/>
      <c r="I64" s="79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0" t="s">
        <v>70</v>
      </c>
      <c r="C69" s="80"/>
      <c r="D69" s="80"/>
      <c r="E69" s="80"/>
      <c r="F69" s="80"/>
      <c r="G69" s="80"/>
      <c r="H69" s="80"/>
      <c r="I69" s="80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5" t="s">
        <v>37</v>
      </c>
      <c r="B1" s="56"/>
      <c r="C1" s="56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7" t="s">
        <v>39</v>
      </c>
      <c r="C2" s="57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58" t="s">
        <v>41</v>
      </c>
      <c r="C3" s="58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7">
        <v>4</v>
      </c>
      <c r="C4" s="57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59"/>
      <c r="C5" s="60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59"/>
      <c r="C6" s="60"/>
      <c r="D6" s="8"/>
      <c r="E6" s="10" t="s">
        <v>45</v>
      </c>
      <c r="F6" s="61" t="s">
        <v>46</v>
      </c>
      <c r="G6" s="61"/>
      <c r="H6" s="61"/>
      <c r="I6" s="61"/>
    </row>
    <row r="7" spans="1:9" x14ac:dyDescent="0.25">
      <c r="A7" s="11" t="s">
        <v>47</v>
      </c>
      <c r="B7" s="62"/>
      <c r="C7" s="63"/>
      <c r="D7" s="8"/>
      <c r="E7" s="10" t="s">
        <v>48</v>
      </c>
      <c r="F7" s="61" t="s">
        <v>49</v>
      </c>
      <c r="G7" s="61"/>
      <c r="H7" s="61"/>
      <c r="I7" s="61"/>
    </row>
    <row r="8" spans="1:9" x14ac:dyDescent="0.25">
      <c r="A8" s="7" t="s">
        <v>50</v>
      </c>
      <c r="B8" s="54"/>
      <c r="C8" s="54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4"/>
      <c r="C9" s="64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4" t="s">
        <v>78</v>
      </c>
      <c r="C10" s="54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4" t="s">
        <v>80</v>
      </c>
      <c r="C11" s="54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7" t="s">
        <v>54</v>
      </c>
      <c r="B13" s="68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102.19383493150686</v>
      </c>
      <c r="D17" s="23">
        <f t="shared" si="1"/>
        <v>7.933784193509906</v>
      </c>
      <c r="E17" s="23">
        <f t="shared" si="2"/>
        <v>7.9687014352588363</v>
      </c>
      <c r="F17" s="23">
        <f t="shared" si="3"/>
        <v>0</v>
      </c>
      <c r="G17" s="23">
        <v>0</v>
      </c>
      <c r="H17" s="23">
        <f t="shared" si="4"/>
        <v>0</v>
      </c>
      <c r="I17" s="23">
        <f t="shared" si="5"/>
        <v>7.9673672437385381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14.651422602739727</v>
      </c>
      <c r="D18" s="23">
        <f t="shared" si="1"/>
        <v>0.86195602797060822</v>
      </c>
      <c r="E18" s="23">
        <f t="shared" si="2"/>
        <v>0.86706413192567966</v>
      </c>
      <c r="F18" s="23">
        <f t="shared" si="3"/>
        <v>0</v>
      </c>
      <c r="G18" s="23">
        <v>0</v>
      </c>
      <c r="H18" s="23">
        <f t="shared" si="4"/>
        <v>0</v>
      </c>
      <c r="I18" s="23">
        <f t="shared" si="5"/>
        <v>0.86691896026605997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15.700114109589041</v>
      </c>
      <c r="D21" s="23">
        <f t="shared" si="1"/>
        <v>3.8176542241455902</v>
      </c>
      <c r="E21" s="23">
        <f t="shared" si="2"/>
        <v>3.8220559056760322</v>
      </c>
      <c r="F21" s="23">
        <f t="shared" si="3"/>
        <v>0</v>
      </c>
      <c r="G21" s="23">
        <v>0</v>
      </c>
      <c r="H21" s="23">
        <f t="shared" si="4"/>
        <v>0</v>
      </c>
      <c r="I21" s="23">
        <f t="shared" si="5"/>
        <v>3.8214159827700374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0.44800013528433824</v>
      </c>
      <c r="E22" s="23">
        <f t="shared" si="2"/>
        <v>0.44783418025986288</v>
      </c>
      <c r="F22" s="23">
        <f t="shared" si="3"/>
        <v>0</v>
      </c>
      <c r="G22" s="23">
        <v>0</v>
      </c>
      <c r="H22" s="23">
        <f t="shared" si="4"/>
        <v>0</v>
      </c>
      <c r="I22" s="23">
        <f t="shared" si="5"/>
        <v>0.44775919984170354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5" t="s">
        <v>60</v>
      </c>
      <c r="B25" s="66"/>
      <c r="C25" s="23">
        <f t="shared" ref="C25:I25" si="6">SUM(C15:C24)</f>
        <v>132.54537164383564</v>
      </c>
      <c r="D25" s="23">
        <f t="shared" si="6"/>
        <v>13.061394580910443</v>
      </c>
      <c r="E25" s="23">
        <f t="shared" si="6"/>
        <v>13.105655653120412</v>
      </c>
      <c r="F25" s="23">
        <f t="shared" si="6"/>
        <v>0</v>
      </c>
      <c r="G25" s="23">
        <f t="shared" si="6"/>
        <v>0</v>
      </c>
      <c r="H25" s="23">
        <f t="shared" si="6"/>
        <v>0</v>
      </c>
      <c r="I25" s="23">
        <f t="shared" si="6"/>
        <v>13.10346138661634</v>
      </c>
    </row>
    <row r="26" spans="1:9" ht="15.75" thickBot="1" x14ac:dyDescent="0.3">
      <c r="A26" s="67" t="s">
        <v>61</v>
      </c>
      <c r="B26" s="68"/>
      <c r="C26" s="72" t="s">
        <v>27</v>
      </c>
      <c r="D26" s="72"/>
      <c r="E26" s="72"/>
      <c r="F26" s="72" t="s">
        <v>28</v>
      </c>
      <c r="G26" s="72"/>
      <c r="H26" s="72"/>
      <c r="I26" s="73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73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0.38904123287671233</v>
      </c>
      <c r="D29" s="23">
        <f>(SUMIFS(AGİİ2,KAYNAK,A29,SEBEP,B29,SÜRE,"Uzun",BİLDİRİM,"Bildirimli",İL,$B$10,İLÇE,$B$11)/VLOOKUP($B$11,ABONE,4,FALSE))*60</f>
        <v>0.439928042742744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0.43990919247661309</v>
      </c>
      <c r="F29" s="23">
        <f>(SUMIFS(OGİD2,KAYNAK,A29,SEBEP,B29,SÜRE,"Uzun",BİLDİRİM,"Bildirimli",İL,$B$10,İLÇE,$B$11)/VLOOKUP($B$11,ABONE,6,FALSE))*60</f>
        <v>0</v>
      </c>
      <c r="G29" s="23"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0.43983553893104205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28.051792191780816</v>
      </c>
      <c r="D31" s="23">
        <f>(SUMIFS(AGİİ2,KAYNAK,A31,SEBEP,B31,SÜRE,"Uzun",BİLDİRİM,"Bildirimli",İL,$B$10,İLÇE,$B$11)/VLOOKUP($B$11,ABONE,4,FALSE))*60</f>
        <v>5.6741658296128019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5.6824552903476242</v>
      </c>
      <c r="F31" s="23">
        <f>(SUMIFS(OGİD2,KAYNAK,A31,SEBEP,B31,SÜRE,"Uzun",BİLDİRİM,"Bildirimli",İL,$B$10,İLÇE,$B$11)/VLOOKUP($B$11,ABONE,6,FALSE))*60</f>
        <v>0</v>
      </c>
      <c r="G31" s="23"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5.6815038826779487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5" t="s">
        <v>60</v>
      </c>
      <c r="B33" s="66"/>
      <c r="C33" s="23">
        <f>SUM(C28:C32)</f>
        <v>28.440833424657527</v>
      </c>
      <c r="D33" s="23">
        <f t="shared" ref="D33:I33" si="7">SUM(D28:D32)</f>
        <v>6.1140938723555456</v>
      </c>
      <c r="E33" s="23">
        <f t="shared" si="7"/>
        <v>6.1223644828242376</v>
      </c>
      <c r="F33" s="23">
        <f t="shared" si="7"/>
        <v>0</v>
      </c>
      <c r="G33" s="23">
        <f t="shared" si="7"/>
        <v>0</v>
      </c>
      <c r="H33" s="23">
        <f t="shared" si="7"/>
        <v>0</v>
      </c>
      <c r="I33" s="23">
        <f t="shared" si="7"/>
        <v>6.1213394216089911</v>
      </c>
    </row>
    <row r="34" spans="1:9" ht="15.75" thickBot="1" x14ac:dyDescent="0.3">
      <c r="A34" s="67" t="s">
        <v>62</v>
      </c>
      <c r="B34" s="68"/>
      <c r="C34" s="74" t="s">
        <v>27</v>
      </c>
      <c r="D34" s="75"/>
      <c r="E34" s="76"/>
      <c r="F34" s="72" t="s">
        <v>28</v>
      </c>
      <c r="G34" s="72"/>
      <c r="H34" s="72"/>
      <c r="I34" s="73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73"/>
    </row>
    <row r="36" spans="1:9" ht="15.75" thickBot="1" x14ac:dyDescent="0.3">
      <c r="A36" s="19" t="s">
        <v>76</v>
      </c>
      <c r="B36" s="25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1">(SUMIFS(OGİD1,KAYNAK,A36,SEBEP,B36,SÜRE,"Uzun",BİLDİRİM,"Bildirimsiz",İL,$B$10,İLÇE,$B$11)/VLOOKUP($B$11,ABONE,6,FALSE))</f>
        <v>0</v>
      </c>
      <c r="G36" s="23"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f t="shared" si="11"/>
        <v>0</v>
      </c>
      <c r="G37" s="23"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8"/>
        <v>1.7602739726027397</v>
      </c>
      <c r="D38" s="23">
        <f t="shared" si="9"/>
        <v>0.13962968133304568</v>
      </c>
      <c r="E38" s="23">
        <f t="shared" si="10"/>
        <v>0.14023002504243512</v>
      </c>
      <c r="F38" s="23">
        <f t="shared" si="11"/>
        <v>0</v>
      </c>
      <c r="G38" s="23">
        <v>0</v>
      </c>
      <c r="H38" s="23">
        <f t="shared" si="12"/>
        <v>0</v>
      </c>
      <c r="I38" s="23">
        <f t="shared" si="13"/>
        <v>0.14020654647295641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0.10273972602739725</v>
      </c>
      <c r="D39" s="23">
        <f t="shared" si="9"/>
        <v>4.7616025990837212E-3</v>
      </c>
      <c r="E39" s="23">
        <f t="shared" si="10"/>
        <v>4.7978971458728188E-3</v>
      </c>
      <c r="F39" s="23">
        <f t="shared" si="11"/>
        <v>0</v>
      </c>
      <c r="G39" s="23">
        <v>0</v>
      </c>
      <c r="H39" s="23">
        <f t="shared" si="12"/>
        <v>0</v>
      </c>
      <c r="I39" s="23">
        <f t="shared" si="13"/>
        <v>4.7970938388673685E-3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f t="shared" si="11"/>
        <v>0</v>
      </c>
      <c r="G40" s="23"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f t="shared" si="11"/>
        <v>0</v>
      </c>
      <c r="G41" s="23"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8"/>
        <v>0.23972602739726026</v>
      </c>
      <c r="D42" s="23">
        <f t="shared" si="9"/>
        <v>4.8161732045636257E-2</v>
      </c>
      <c r="E42" s="23">
        <f t="shared" si="10"/>
        <v>4.8232694205733624E-2</v>
      </c>
      <c r="F42" s="23">
        <f t="shared" si="11"/>
        <v>0</v>
      </c>
      <c r="G42" s="23">
        <v>0</v>
      </c>
      <c r="H42" s="23">
        <f t="shared" si="12"/>
        <v>0</v>
      </c>
      <c r="I42" s="23">
        <f t="shared" si="13"/>
        <v>4.8224618655139433E-2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2.8046753048973946E-3</v>
      </c>
      <c r="E43" s="23">
        <f t="shared" si="10"/>
        <v>2.803636354410082E-3</v>
      </c>
      <c r="F43" s="23">
        <f t="shared" si="11"/>
        <v>0</v>
      </c>
      <c r="G43" s="23">
        <v>0</v>
      </c>
      <c r="H43" s="23">
        <f t="shared" si="12"/>
        <v>0</v>
      </c>
      <c r="I43" s="23">
        <f t="shared" si="13"/>
        <v>2.8031669444465585E-3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f t="shared" si="11"/>
        <v>0</v>
      </c>
      <c r="G44" s="23"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f t="shared" si="11"/>
        <v>0</v>
      </c>
      <c r="G45" s="23"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5" t="s">
        <v>60</v>
      </c>
      <c r="B46" s="66"/>
      <c r="C46" s="23">
        <f>SUM(C36:C45)</f>
        <v>2.102739726027397</v>
      </c>
      <c r="D46" s="23">
        <f t="shared" ref="D46:I46" si="14">SUM(D36:D45)</f>
        <v>0.19535769128266306</v>
      </c>
      <c r="E46" s="23">
        <f t="shared" si="14"/>
        <v>0.19606425274845163</v>
      </c>
      <c r="F46" s="23">
        <f t="shared" si="14"/>
        <v>0</v>
      </c>
      <c r="G46" s="23">
        <f t="shared" si="14"/>
        <v>0</v>
      </c>
      <c r="H46" s="23">
        <f t="shared" si="14"/>
        <v>0</v>
      </c>
      <c r="I46" s="23">
        <f t="shared" si="14"/>
        <v>0.19603142591140976</v>
      </c>
    </row>
    <row r="47" spans="1:9" ht="15.75" thickBot="1" x14ac:dyDescent="0.3">
      <c r="A47" s="67" t="s">
        <v>63</v>
      </c>
      <c r="B47" s="68"/>
      <c r="C47" s="72" t="s">
        <v>27</v>
      </c>
      <c r="D47" s="72"/>
      <c r="E47" s="72"/>
      <c r="F47" s="72" t="s">
        <v>28</v>
      </c>
      <c r="G47" s="72"/>
      <c r="H47" s="72"/>
      <c r="I47" s="73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73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8.9041095890410954E-2</v>
      </c>
      <c r="D50" s="23">
        <f>(SUMIFS(AGİİ1,KAYNAK,A50,SEBEP,B50,SÜRE,"Uzun",BİLDİRİM,"Bildirimli",İL,$B$10,İLÇE,$B$11)/VLOOKUP($B$11,ABONE,4,FALSE))</f>
        <v>3.0787974161452848E-3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3.1106408782866609E-3</v>
      </c>
      <c r="F50" s="23">
        <f>(SUMIFS(OGİD1,KAYNAK,A50,SEBEP,B50,SÜRE,"Uzun",BİLDİRİM,"Bildirimli",İL,$B$10,İLÇE,$B$11)/VLOOKUP($B$11,ABONE,6,FALSE))</f>
        <v>0</v>
      </c>
      <c r="G50" s="23"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3.1101200668701185E-3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0.21917808219178081</v>
      </c>
      <c r="D52" s="23">
        <f>(SUMIFS(AGİİ1,KAYNAK,A52,SEBEP,B52,SÜRE,"Uzun",BİLDİRİM,"Bildirimli",İL,$B$10,İLÇE,$B$11)/VLOOKUP($B$11,ABONE,4,FALSE))</f>
        <v>4.0991408302346537E-2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4.1057414920419859E-2</v>
      </c>
      <c r="F52" s="23">
        <f>(SUMIFS(OGİD1,KAYNAK,A52,SEBEP,B52,SÜRE,"Uzun",BİLDİRİM,"Bildirimli",İL,$B$10,İLÇE,$B$11)/VLOOKUP($B$11,ABONE,6,FALSE))</f>
        <v>0</v>
      </c>
      <c r="G52" s="23"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4.1050540719487973E-2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5" t="s">
        <v>60</v>
      </c>
      <c r="B54" s="66"/>
      <c r="C54" s="23">
        <f>SUM(C49:C53)</f>
        <v>0.30821917808219179</v>
      </c>
      <c r="D54" s="23">
        <f t="shared" ref="D54:I54" si="15">SUM(D49:D53)</f>
        <v>4.4070205718491823E-2</v>
      </c>
      <c r="E54" s="23">
        <f t="shared" si="15"/>
        <v>4.4168055798706522E-2</v>
      </c>
      <c r="F54" s="23">
        <f t="shared" si="15"/>
        <v>0</v>
      </c>
      <c r="G54" s="23">
        <f t="shared" si="15"/>
        <v>0</v>
      </c>
      <c r="H54" s="23">
        <f t="shared" si="15"/>
        <v>0</v>
      </c>
      <c r="I54" s="23">
        <f t="shared" si="15"/>
        <v>4.4160660786358094E-2</v>
      </c>
    </row>
    <row r="55" spans="1:9" ht="15.75" thickBot="1" x14ac:dyDescent="0.3">
      <c r="A55" s="67" t="s">
        <v>64</v>
      </c>
      <c r="B55" s="68"/>
      <c r="C55" s="72" t="s">
        <v>27</v>
      </c>
      <c r="D55" s="72"/>
      <c r="E55" s="72"/>
      <c r="F55" s="72" t="s">
        <v>28</v>
      </c>
      <c r="G55" s="72"/>
      <c r="H55" s="72"/>
      <c r="I55" s="73" t="s">
        <v>55</v>
      </c>
    </row>
    <row r="56" spans="1:9" x14ac:dyDescent="0.25">
      <c r="A56" s="77" t="s">
        <v>56</v>
      </c>
      <c r="B56" s="78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73"/>
    </row>
    <row r="57" spans="1:9" x14ac:dyDescent="0.25">
      <c r="A57" s="77" t="s">
        <v>76</v>
      </c>
      <c r="B57" s="78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7" t="s">
        <v>72</v>
      </c>
      <c r="B58" s="78"/>
      <c r="C58" s="23">
        <f>(SUMIFS(OGİİ1,KAYNAK,A58,SÜRE,"Kısa",İL,$B$10,İLÇE,$B$11)/VLOOKUP($B$11,ABONE,3,FALSE))</f>
        <v>4.1095890410958902E-2</v>
      </c>
      <c r="D58" s="23">
        <f>(SUMIFS(AGİİ1,KAYNAK,A58,SÜRE,"Kısa",İL,$B$10,İLÇE,$B$11)/VLOOKUP($B$11,ABONE,4,FALSE))</f>
        <v>1.0906506592890592E-2</v>
      </c>
      <c r="E58" s="23">
        <f>((SUMIFS(OGİİ1,KAYNAK,A58,SÜRE,"Kısa",İL,$B$10,İLÇE,$B$11)+SUMIFS(AGİİ1,KAYNAK,A58,SÜRE,"Kısa",İL,$B$10,İLÇE,$B$11))/VLOOKUP($B$11,ABONE,5,FALSE))</f>
        <v>1.0917689803643967E-2</v>
      </c>
      <c r="F58" s="23">
        <f>(SUMIFS(OGİD1,KAYNAK,A58,SÜRE,"Kısa",İL,$B$10,İLÇE,$B$11)/VLOOKUP($B$11,ABONE,6,FALSE))</f>
        <v>0</v>
      </c>
      <c r="G58" s="23">
        <v>1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1.0915861866021304E-2</v>
      </c>
    </row>
    <row r="59" spans="1:9" ht="15.75" thickBot="1" x14ac:dyDescent="0.3">
      <c r="A59" s="65" t="s">
        <v>60</v>
      </c>
      <c r="B59" s="66"/>
      <c r="C59" s="23">
        <f>SUM(C57:C58)</f>
        <v>4.1095890410958902E-2</v>
      </c>
      <c r="D59" s="23">
        <f t="shared" ref="D59:I59" si="16">SUM(D57:D58)</f>
        <v>1.0906506592890592E-2</v>
      </c>
      <c r="E59" s="23">
        <f t="shared" si="16"/>
        <v>1.0917689803643967E-2</v>
      </c>
      <c r="F59" s="23">
        <f t="shared" si="16"/>
        <v>0</v>
      </c>
      <c r="G59" s="23">
        <f t="shared" si="16"/>
        <v>1</v>
      </c>
      <c r="H59" s="23">
        <f t="shared" si="16"/>
        <v>0</v>
      </c>
      <c r="I59" s="23">
        <f t="shared" si="16"/>
        <v>1.0915861866021304E-2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1" t="s">
        <v>27</v>
      </c>
      <c r="D61" s="81"/>
      <c r="E61" s="81"/>
      <c r="F61" s="81" t="s">
        <v>28</v>
      </c>
      <c r="G61" s="81"/>
      <c r="H61" s="81"/>
      <c r="I61" s="82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3"/>
    </row>
    <row r="63" spans="1:9" x14ac:dyDescent="0.25">
      <c r="A63" s="28"/>
      <c r="B63" s="33" t="s">
        <v>65</v>
      </c>
      <c r="C63" s="34">
        <f>VLOOKUP($B$11,ABONE,3,FALSE)</f>
        <v>146</v>
      </c>
      <c r="D63" s="34">
        <f>VLOOKUP($B$11,ABONE,4,FALSE)</f>
        <v>393985</v>
      </c>
      <c r="E63" s="34">
        <f>VLOOKUP($B$11,ABONE,5,FALSE)</f>
        <v>394131</v>
      </c>
      <c r="F63" s="34">
        <f>VLOOKUP($B$11,ABONE,6,FALSE)</f>
        <v>66</v>
      </c>
      <c r="G63" s="34">
        <f>VLOOKUP($B$11,ABONE,7,FALSE)</f>
        <v>0</v>
      </c>
      <c r="H63" s="34">
        <f>VLOOKUP($B$11,ABONE,8,FALSE)</f>
        <v>66</v>
      </c>
      <c r="I63" s="34">
        <f>VLOOKUP($B$11,ABONE,9,FALSE)</f>
        <v>394197</v>
      </c>
    </row>
    <row r="64" spans="1:9" x14ac:dyDescent="0.25">
      <c r="A64" s="28"/>
      <c r="B64" s="79" t="s">
        <v>66</v>
      </c>
      <c r="C64" s="79"/>
      <c r="D64" s="79"/>
      <c r="E64" s="79"/>
      <c r="F64" s="79"/>
      <c r="G64" s="79"/>
      <c r="H64" s="79"/>
      <c r="I64" s="79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0" t="s">
        <v>70</v>
      </c>
      <c r="C69" s="80"/>
      <c r="D69" s="80"/>
      <c r="E69" s="80"/>
      <c r="F69" s="80"/>
      <c r="G69" s="80"/>
      <c r="H69" s="80"/>
      <c r="I69" s="80"/>
    </row>
  </sheetData>
  <mergeCells count="46">
    <mergeCell ref="A1:C1"/>
    <mergeCell ref="B2:C2"/>
    <mergeCell ref="B3:C3"/>
    <mergeCell ref="B4:C4"/>
    <mergeCell ref="B5:C5"/>
    <mergeCell ref="A26:B26"/>
    <mergeCell ref="C26:E26"/>
    <mergeCell ref="F26:H26"/>
    <mergeCell ref="I26:I27"/>
    <mergeCell ref="F6:I6"/>
    <mergeCell ref="B7:C7"/>
    <mergeCell ref="F7:I7"/>
    <mergeCell ref="B8:C8"/>
    <mergeCell ref="B9:C9"/>
    <mergeCell ref="B10:C10"/>
    <mergeCell ref="B6:C6"/>
    <mergeCell ref="A13:B13"/>
    <mergeCell ref="C13:E13"/>
    <mergeCell ref="F13:H13"/>
    <mergeCell ref="I13:I14"/>
    <mergeCell ref="A25:B25"/>
    <mergeCell ref="F55:H55"/>
    <mergeCell ref="I55:I56"/>
    <mergeCell ref="A56:B56"/>
    <mergeCell ref="A33:B33"/>
    <mergeCell ref="A34:B34"/>
    <mergeCell ref="C34:E34"/>
    <mergeCell ref="F34:H34"/>
    <mergeCell ref="I34:I35"/>
    <mergeCell ref="A46:B46"/>
    <mergeCell ref="B64:I64"/>
    <mergeCell ref="B69:I69"/>
    <mergeCell ref="B11:C11"/>
    <mergeCell ref="A57:B57"/>
    <mergeCell ref="A58:B58"/>
    <mergeCell ref="A59:B59"/>
    <mergeCell ref="C61:E61"/>
    <mergeCell ref="F61:H61"/>
    <mergeCell ref="I61:I62"/>
    <mergeCell ref="A47:B47"/>
    <mergeCell ref="C47:E47"/>
    <mergeCell ref="F47:H47"/>
    <mergeCell ref="I47:I48"/>
    <mergeCell ref="A54:B54"/>
    <mergeCell ref="A55:B55"/>
    <mergeCell ref="C55:E55"/>
  </mergeCells>
  <dataValidations count="3">
    <dataValidation type="decimal" allowBlank="1" showErrorMessage="1" errorTitle="İstenen Aralıkta Değil!" error="İstenen Aralık: Minimum=-9223372036854775808 Maksimum=9223372036854775807" sqref="C15:I25 C28:I33 C36:I46 C57:I60 D66:I69 C67:C69 C49:I54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O31" sqref="O31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5" t="s">
        <v>37</v>
      </c>
      <c r="B1" s="56"/>
      <c r="C1" s="56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7" t="s">
        <v>39</v>
      </c>
      <c r="C2" s="57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58" t="s">
        <v>41</v>
      </c>
      <c r="C3" s="58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7">
        <v>4</v>
      </c>
      <c r="C4" s="57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59"/>
      <c r="C5" s="60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59"/>
      <c r="C6" s="60"/>
      <c r="D6" s="8"/>
      <c r="E6" s="10" t="s">
        <v>45</v>
      </c>
      <c r="F6" s="61" t="s">
        <v>46</v>
      </c>
      <c r="G6" s="61"/>
      <c r="H6" s="61"/>
      <c r="I6" s="61"/>
    </row>
    <row r="7" spans="1:9" x14ac:dyDescent="0.25">
      <c r="A7" s="11" t="s">
        <v>47</v>
      </c>
      <c r="B7" s="62"/>
      <c r="C7" s="63"/>
      <c r="D7" s="8"/>
      <c r="E7" s="10" t="s">
        <v>48</v>
      </c>
      <c r="F7" s="61" t="s">
        <v>49</v>
      </c>
      <c r="G7" s="61"/>
      <c r="H7" s="61"/>
      <c r="I7" s="61"/>
    </row>
    <row r="8" spans="1:9" x14ac:dyDescent="0.25">
      <c r="A8" s="7" t="s">
        <v>50</v>
      </c>
      <c r="B8" s="54"/>
      <c r="C8" s="54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4"/>
      <c r="C9" s="64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4" t="s">
        <v>79</v>
      </c>
      <c r="C10" s="54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4" t="s">
        <v>125</v>
      </c>
      <c r="C11" s="54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7" t="s">
        <v>54</v>
      </c>
      <c r="B13" s="68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52" t="s">
        <v>58</v>
      </c>
      <c r="D14" s="52" t="s">
        <v>59</v>
      </c>
      <c r="E14" s="52" t="s">
        <v>36</v>
      </c>
      <c r="F14" s="52" t="s">
        <v>58</v>
      </c>
      <c r="G14" s="52" t="s">
        <v>59</v>
      </c>
      <c r="H14" s="52" t="s">
        <v>36</v>
      </c>
      <c r="I14" s="71"/>
    </row>
    <row r="15" spans="1:9" ht="15.75" thickBot="1" x14ac:dyDescent="0.3">
      <c r="A15" s="19" t="s">
        <v>76</v>
      </c>
      <c r="B15" s="51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51" t="s">
        <v>22</v>
      </c>
      <c r="C17" s="23">
        <f t="shared" si="0"/>
        <v>279.34815235772356</v>
      </c>
      <c r="D17" s="23">
        <f t="shared" si="1"/>
        <v>62.430886169067257</v>
      </c>
      <c r="E17" s="23">
        <f t="shared" si="2"/>
        <v>63.359657838270628</v>
      </c>
      <c r="F17" s="23">
        <f t="shared" si="3"/>
        <v>619.63229912317308</v>
      </c>
      <c r="G17" s="23">
        <f t="shared" si="4"/>
        <v>359.947537223989</v>
      </c>
      <c r="H17" s="23">
        <f t="shared" si="5"/>
        <v>385.43186440073748</v>
      </c>
      <c r="I17" s="23">
        <f t="shared" si="6"/>
        <v>96.129832634376655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10.035230406504065</v>
      </c>
      <c r="D18" s="23">
        <f t="shared" si="1"/>
        <v>11.427564710529994</v>
      </c>
      <c r="E18" s="23">
        <f t="shared" si="2"/>
        <v>11.421603171928847</v>
      </c>
      <c r="F18" s="23">
        <f t="shared" si="3"/>
        <v>1.0661273486430063</v>
      </c>
      <c r="G18" s="23">
        <f t="shared" si="4"/>
        <v>0.48864720354384372</v>
      </c>
      <c r="H18" s="23">
        <f t="shared" si="5"/>
        <v>0.54531858020897361</v>
      </c>
      <c r="I18" s="23">
        <f t="shared" si="6"/>
        <v>10.314963915449797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2.7362240650406502</v>
      </c>
      <c r="D20" s="23">
        <f t="shared" si="1"/>
        <v>0</v>
      </c>
      <c r="E20" s="23">
        <f t="shared" si="2"/>
        <v>1.1715652870122183E-2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1.0523609643225663E-2</v>
      </c>
    </row>
    <row r="21" spans="1:9" ht="15.75" thickBot="1" x14ac:dyDescent="0.3">
      <c r="A21" s="19" t="s">
        <v>71</v>
      </c>
      <c r="B21" s="51" t="s">
        <v>22</v>
      </c>
      <c r="C21" s="23">
        <f t="shared" si="0"/>
        <v>2.2975157723577238</v>
      </c>
      <c r="D21" s="23">
        <f t="shared" si="1"/>
        <v>8.1134849028107965</v>
      </c>
      <c r="E21" s="23">
        <f t="shared" si="2"/>
        <v>8.0885827479374814</v>
      </c>
      <c r="F21" s="23">
        <f t="shared" si="3"/>
        <v>0.80118300626304806</v>
      </c>
      <c r="G21" s="23">
        <f t="shared" si="4"/>
        <v>12.731862423898228</v>
      </c>
      <c r="H21" s="23">
        <f t="shared" si="5"/>
        <v>11.561037707437002</v>
      </c>
      <c r="I21" s="23">
        <f t="shared" si="6"/>
        <v>8.4418977924392635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1.3426692448608588</v>
      </c>
      <c r="E22" s="23">
        <f t="shared" si="2"/>
        <v>1.3369203564590804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1.2008915005784686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5" t="s">
        <v>60</v>
      </c>
      <c r="B25" s="66"/>
      <c r="C25" s="23">
        <f t="shared" ref="C25:I25" si="7">SUM(C15:C24)</f>
        <v>294.41712260162598</v>
      </c>
      <c r="D25" s="23">
        <f t="shared" si="7"/>
        <v>83.314605027268911</v>
      </c>
      <c r="E25" s="23">
        <f t="shared" si="7"/>
        <v>84.21847976746615</v>
      </c>
      <c r="F25" s="23">
        <f t="shared" si="7"/>
        <v>621.49960947807915</v>
      </c>
      <c r="G25" s="23">
        <f t="shared" si="7"/>
        <v>373.16804685143109</v>
      </c>
      <c r="H25" s="23">
        <f t="shared" si="7"/>
        <v>397.53822068838343</v>
      </c>
      <c r="I25" s="23">
        <f t="shared" si="7"/>
        <v>116.09810945248741</v>
      </c>
    </row>
    <row r="26" spans="1:9" ht="15.75" thickBot="1" x14ac:dyDescent="0.3">
      <c r="A26" s="67" t="s">
        <v>61</v>
      </c>
      <c r="B26" s="68"/>
      <c r="C26" s="72" t="s">
        <v>27</v>
      </c>
      <c r="D26" s="72"/>
      <c r="E26" s="72"/>
      <c r="F26" s="72" t="s">
        <v>28</v>
      </c>
      <c r="G26" s="72"/>
      <c r="H26" s="72"/>
      <c r="I26" s="73" t="s">
        <v>55</v>
      </c>
    </row>
    <row r="27" spans="1:9" ht="15.75" thickBot="1" x14ac:dyDescent="0.3">
      <c r="A27" s="19" t="s">
        <v>56</v>
      </c>
      <c r="B27" s="20" t="s">
        <v>57</v>
      </c>
      <c r="C27" s="52" t="s">
        <v>58</v>
      </c>
      <c r="D27" s="52" t="s">
        <v>59</v>
      </c>
      <c r="E27" s="27" t="s">
        <v>36</v>
      </c>
      <c r="F27" s="52" t="s">
        <v>23</v>
      </c>
      <c r="G27" s="52" t="s">
        <v>21</v>
      </c>
      <c r="H27" s="27" t="s">
        <v>36</v>
      </c>
      <c r="I27" s="73"/>
    </row>
    <row r="28" spans="1:9" ht="15.75" thickBot="1" x14ac:dyDescent="0.3">
      <c r="A28" s="19" t="s">
        <v>76</v>
      </c>
      <c r="B28" s="51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51" t="s">
        <v>22</v>
      </c>
      <c r="C29" s="23">
        <f>(SUMIFS(OGİİ2,KAYNAK,A29,SEBEP,B29,SÜRE,"Uzun",BİLDİRİM,"Bildirimli",İL,$B$10,İLÇE,$B$11)/VLOOKUP($B$11,ABONE,3,FALSE))*60</f>
        <v>101.42690715447156</v>
      </c>
      <c r="D29" s="23">
        <f>(SUMIFS(AGİİ2,KAYNAK,A29,SEBEP,B29,SÜRE,"Uzun",BİLDİRİM,"Bildirimli",İL,$B$10,İLÇE,$B$11)/VLOOKUP($B$11,ABONE,4,FALSE))*60</f>
        <v>20.720497159138585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21.066056682563442</v>
      </c>
      <c r="F29" s="23">
        <f>(SUMIFS(OGİD2,KAYNAK,A29,SEBEP,B29,SÜRE,"Uzun",BİLDİRİM,"Bildirimli",İL,$B$10,İLÇE,$B$11)/VLOOKUP($B$11,ABONE,6,FALSE))*60</f>
        <v>384.81785699373688</v>
      </c>
      <c r="G29" s="23">
        <f>(SUMIFS(AGİD2,KAYNAK,A29,SEBEP,B29,SÜRE,"Uzun",BİLDİRİM,"Bildirimli",İL,$B$10,İLÇE,$B$11)/VLOOKUP($B$11,ABONE,7,FALSE))*60</f>
        <v>103.5813567083144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131.18067726490472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32.269989498139523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51" t="s">
        <v>22</v>
      </c>
      <c r="C31" s="23">
        <f>(SUMIFS(OGİİ2,KAYNAK,A31,SEBEP,B31,SÜRE,"Uzun",BİLDİRİM,"Bildirimli",İL,$B$10,İLÇE,$B$11)/VLOOKUP($B$11,ABONE,3,FALSE))*60</f>
        <v>8.1662113821138207E-2</v>
      </c>
      <c r="D31" s="23">
        <f>(SUMIFS(AGİİ2,KAYNAK,A31,SEBEP,B31,SÜRE,"Uzun",BİLDİRİM,"Bildirimli",İL,$B$10,İLÇE,$B$11)/VLOOKUP($B$11,ABONE,4,FALSE))*60</f>
        <v>0.16679873793874983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0.16643420962857242</v>
      </c>
      <c r="F31" s="23">
        <f>(SUMIFS(OGİD2,KAYNAK,A31,SEBEP,B31,SÜRE,"Uzun",BİLDİRİM,"Bildirimli",İL,$B$10,İLÇE,$B$11)/VLOOKUP($B$11,ABONE,6,FALSE))*60</f>
        <v>0.523225490605428</v>
      </c>
      <c r="G31" s="23">
        <f>(SUMIFS(AGİD2,KAYNAK,A31,SEBEP,B31,SÜRE,"Uzun",BİLDİRİM,"Bildirimli",İL,$B$10,İLÇE,$B$11)/VLOOKUP($B$11,ABONE,7,FALSE))*60</f>
        <v>3.7007326192639711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3.3889059618930548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0.49431398455332848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5" t="s">
        <v>60</v>
      </c>
      <c r="B33" s="66"/>
      <c r="C33" s="23">
        <f>SUM(C28:C32)</f>
        <v>101.5085692682927</v>
      </c>
      <c r="D33" s="23">
        <f t="shared" ref="D33:I33" si="8">SUM(D28:D32)</f>
        <v>20.887295897077333</v>
      </c>
      <c r="E33" s="23">
        <f t="shared" si="8"/>
        <v>21.232490892192015</v>
      </c>
      <c r="F33" s="23">
        <f t="shared" si="8"/>
        <v>385.34108248434234</v>
      </c>
      <c r="G33" s="23">
        <f t="shared" si="8"/>
        <v>107.28208932757838</v>
      </c>
      <c r="H33" s="23">
        <f t="shared" si="8"/>
        <v>134.56958322679776</v>
      </c>
      <c r="I33" s="23">
        <f t="shared" si="8"/>
        <v>32.764303482692853</v>
      </c>
    </row>
    <row r="34" spans="1:9" ht="15.75" thickBot="1" x14ac:dyDescent="0.3">
      <c r="A34" s="67" t="s">
        <v>62</v>
      </c>
      <c r="B34" s="68"/>
      <c r="C34" s="74" t="s">
        <v>27</v>
      </c>
      <c r="D34" s="75"/>
      <c r="E34" s="76"/>
      <c r="F34" s="72" t="s">
        <v>28</v>
      </c>
      <c r="G34" s="72"/>
      <c r="H34" s="72"/>
      <c r="I34" s="73" t="s">
        <v>55</v>
      </c>
    </row>
    <row r="35" spans="1:9" ht="15.75" thickBot="1" x14ac:dyDescent="0.3">
      <c r="A35" s="19" t="s">
        <v>56</v>
      </c>
      <c r="B35" s="20" t="s">
        <v>57</v>
      </c>
      <c r="C35" s="52" t="s">
        <v>58</v>
      </c>
      <c r="D35" s="52" t="s">
        <v>59</v>
      </c>
      <c r="E35" s="27" t="s">
        <v>36</v>
      </c>
      <c r="F35" s="52" t="s">
        <v>23</v>
      </c>
      <c r="G35" s="52" t="s">
        <v>21</v>
      </c>
      <c r="H35" s="27" t="s">
        <v>36</v>
      </c>
      <c r="I35" s="73"/>
    </row>
    <row r="36" spans="1:9" ht="15.75" thickBot="1" x14ac:dyDescent="0.3">
      <c r="A36" s="19" t="s">
        <v>76</v>
      </c>
      <c r="B36" s="51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51" t="s">
        <v>22</v>
      </c>
      <c r="C38" s="23">
        <f t="shared" si="9"/>
        <v>6.2249322493224932</v>
      </c>
      <c r="D38" s="23">
        <f t="shared" si="10"/>
        <v>1.6372069174474433</v>
      </c>
      <c r="E38" s="23">
        <f t="shared" si="11"/>
        <v>1.6568501177753798</v>
      </c>
      <c r="F38" s="23">
        <f t="shared" si="12"/>
        <v>15.577244258872652</v>
      </c>
      <c r="G38" s="23">
        <f t="shared" si="13"/>
        <v>11.53498409813721</v>
      </c>
      <c r="H38" s="23">
        <f t="shared" si="14"/>
        <v>11.931673837328416</v>
      </c>
      <c r="I38" s="23">
        <f t="shared" si="15"/>
        <v>2.7022919858666081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0.17886178861788618</v>
      </c>
      <c r="D39" s="23">
        <f t="shared" si="10"/>
        <v>0.16100312310632545</v>
      </c>
      <c r="E39" s="23">
        <f t="shared" si="11"/>
        <v>0.16107958830832783</v>
      </c>
      <c r="F39" s="23">
        <f t="shared" si="12"/>
        <v>3.444676409185804E-2</v>
      </c>
      <c r="G39" s="23">
        <f t="shared" si="13"/>
        <v>1.5788278055429351E-2</v>
      </c>
      <c r="H39" s="23">
        <f t="shared" si="14"/>
        <v>1.7619340299119032E-2</v>
      </c>
      <c r="I39" s="23">
        <f t="shared" si="15"/>
        <v>0.14648280750028664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1.0840108401084011E-2</v>
      </c>
      <c r="D41" s="23">
        <f t="shared" si="10"/>
        <v>0</v>
      </c>
      <c r="E41" s="23">
        <f t="shared" si="11"/>
        <v>4.641394274840162E-5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4.1691420947854452E-5</v>
      </c>
    </row>
    <row r="42" spans="1:9" ht="15.75" thickBot="1" x14ac:dyDescent="0.3">
      <c r="A42" s="19" t="s">
        <v>71</v>
      </c>
      <c r="B42" s="51" t="s">
        <v>22</v>
      </c>
      <c r="C42" s="23">
        <f t="shared" si="9"/>
        <v>2.4390243902439025E-2</v>
      </c>
      <c r="D42" s="23">
        <f t="shared" si="10"/>
        <v>7.9965505989838245E-2</v>
      </c>
      <c r="E42" s="23">
        <f t="shared" si="11"/>
        <v>7.9727550156066876E-2</v>
      </c>
      <c r="F42" s="23">
        <f t="shared" si="12"/>
        <v>7.3068893528183713E-3</v>
      </c>
      <c r="G42" s="23">
        <f t="shared" si="13"/>
        <v>8.5415720127214906E-2</v>
      </c>
      <c r="H42" s="23">
        <f t="shared" si="14"/>
        <v>7.7750460971112476E-2</v>
      </c>
      <c r="I42" s="23">
        <f t="shared" si="15"/>
        <v>7.9526385458032367E-2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7.4465109774856661E-3</v>
      </c>
      <c r="E43" s="23">
        <f t="shared" si="11"/>
        <v>7.4146273540571586E-3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6.6602044964197494E-3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5" t="s">
        <v>60</v>
      </c>
      <c r="B46" s="66"/>
      <c r="C46" s="23">
        <f>SUM(C36:C45)</f>
        <v>6.4390243902439019</v>
      </c>
      <c r="D46" s="23">
        <f t="shared" ref="D46:I46" si="16">SUM(D36:D45)</f>
        <v>1.8856220575210927</v>
      </c>
      <c r="E46" s="23">
        <f t="shared" si="16"/>
        <v>1.9051182975365799</v>
      </c>
      <c r="F46" s="23">
        <f t="shared" si="16"/>
        <v>15.618997912317328</v>
      </c>
      <c r="G46" s="23">
        <f t="shared" si="16"/>
        <v>11.636188096319854</v>
      </c>
      <c r="H46" s="23">
        <f t="shared" si="16"/>
        <v>12.027043638598647</v>
      </c>
      <c r="I46" s="23">
        <f t="shared" si="16"/>
        <v>2.935003074742295</v>
      </c>
    </row>
    <row r="47" spans="1:9" ht="15.75" thickBot="1" x14ac:dyDescent="0.3">
      <c r="A47" s="67" t="s">
        <v>63</v>
      </c>
      <c r="B47" s="68"/>
      <c r="C47" s="72" t="s">
        <v>27</v>
      </c>
      <c r="D47" s="72"/>
      <c r="E47" s="72"/>
      <c r="F47" s="72" t="s">
        <v>28</v>
      </c>
      <c r="G47" s="72"/>
      <c r="H47" s="72"/>
      <c r="I47" s="73" t="s">
        <v>55</v>
      </c>
    </row>
    <row r="48" spans="1:9" ht="15.75" thickBot="1" x14ac:dyDescent="0.3">
      <c r="A48" s="19" t="s">
        <v>56</v>
      </c>
      <c r="B48" s="20" t="s">
        <v>57</v>
      </c>
      <c r="C48" s="52" t="s">
        <v>58</v>
      </c>
      <c r="D48" s="52" t="s">
        <v>59</v>
      </c>
      <c r="E48" s="27" t="s">
        <v>36</v>
      </c>
      <c r="F48" s="52" t="s">
        <v>23</v>
      </c>
      <c r="G48" s="52" t="s">
        <v>21</v>
      </c>
      <c r="H48" s="27" t="s">
        <v>36</v>
      </c>
      <c r="I48" s="73"/>
    </row>
    <row r="49" spans="1:9" ht="15.75" thickBot="1" x14ac:dyDescent="0.3">
      <c r="A49" s="19" t="s">
        <v>76</v>
      </c>
      <c r="B49" s="51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51" t="s">
        <v>22</v>
      </c>
      <c r="C50" s="23">
        <f>(SUMIFS(OGİİ1,KAYNAK,A50,SEBEP,B50,SÜRE,"Uzun",BİLDİRİM,"Bildirimli",İL,$B$10,İLÇE,$B$11)/VLOOKUP($B$11,ABONE,3,FALSE))</f>
        <v>0.69105691056910568</v>
      </c>
      <c r="D50" s="23">
        <f>(SUMIFS(AGİİ1,KAYNAK,A50,SEBEP,B50,SÜRE,"Uzun",BİLDİRİM,"Bildirimli",İL,$B$10,İLÇE,$B$11)/VLOOKUP($B$11,ABONE,4,FALSE))</f>
        <v>0.11239686757096909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0.11487450830229401</v>
      </c>
      <c r="F50" s="23">
        <f>(SUMIFS(OGİD1,KAYNAK,A50,SEBEP,B50,SÜRE,"Uzun",BİLDİRİM,"Bildirimli",İL,$B$10,İLÇE,$B$11)/VLOOKUP($B$11,ABONE,6,FALSE))</f>
        <v>1</v>
      </c>
      <c r="G50" s="23">
        <f>(SUMIFS(AGİD1,KAYNAK,A50,SEBEP,B50,SÜRE,"Uzun",BİLDİRİM,"Bildirimli",İL,$B$10,İLÇE,$B$11)/VLOOKUP($B$11,ABONE,7,FALSE))</f>
        <v>0.30792821444797819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0.37584511370620777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0.14142772271035928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51" t="s">
        <v>22</v>
      </c>
      <c r="C52" s="23">
        <f>(SUMIFS(OGİİ1,KAYNAK,A52,SEBEP,B52,SÜRE,"Uzun",BİLDİRİM,"Bildirimli",İL,$B$10,İLÇE,$B$11)/VLOOKUP($B$11,ABONE,3,FALSE))</f>
        <v>5.4200542005420054E-3</v>
      </c>
      <c r="D52" s="23">
        <f>(SUMIFS(AGİİ1,KAYNAK,A52,SEBEP,B52,SÜRE,"Uzun",BİLDİRİM,"Bildirimli",İL,$B$10,İLÇE,$B$11)/VLOOKUP($B$11,ABONE,4,FALSE))</f>
        <v>1.1070712720831585E-2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1.1046518374119586E-2</v>
      </c>
      <c r="F52" s="23">
        <f>(SUMIFS(OGİD1,KAYNAK,A52,SEBEP,B52,SÜRE,"Uzun",BİLDİRİM,"Bildirimli",İL,$B$10,İLÇE,$B$11)/VLOOKUP($B$11,ABONE,6,FALSE))</f>
        <v>1.0438413361169101E-3</v>
      </c>
      <c r="G52" s="23">
        <f>(SUMIFS(AGİD1,KAYNAK,A52,SEBEP,B52,SÜRE,"Uzun",BİLDİRİM,"Bildirimli",İL,$B$10,İLÇE,$B$11)/VLOOKUP($B$11,ABONE,7,FALSE))</f>
        <v>7.3830077237619267E-3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6.7609096496619543E-3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1.0610466631228959E-2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5" t="s">
        <v>60</v>
      </c>
      <c r="B54" s="66"/>
      <c r="C54" s="23">
        <f>SUM(C49:C53)</f>
        <v>0.69647696476964771</v>
      </c>
      <c r="D54" s="23">
        <f t="shared" ref="D54:I54" si="17">SUM(D49:D53)</f>
        <v>0.12346758029180067</v>
      </c>
      <c r="E54" s="23">
        <f t="shared" si="17"/>
        <v>0.12592102667641358</v>
      </c>
      <c r="F54" s="23">
        <f t="shared" si="17"/>
        <v>1.0010438413361169</v>
      </c>
      <c r="G54" s="23">
        <f t="shared" si="17"/>
        <v>0.31531122217174012</v>
      </c>
      <c r="H54" s="23">
        <f t="shared" si="17"/>
        <v>0.38260602335586974</v>
      </c>
      <c r="I54" s="23">
        <f t="shared" si="17"/>
        <v>0.15203818934158825</v>
      </c>
    </row>
    <row r="55" spans="1:9" ht="15.75" thickBot="1" x14ac:dyDescent="0.3">
      <c r="A55" s="67" t="s">
        <v>64</v>
      </c>
      <c r="B55" s="68"/>
      <c r="C55" s="72" t="s">
        <v>27</v>
      </c>
      <c r="D55" s="72"/>
      <c r="E55" s="72"/>
      <c r="F55" s="72" t="s">
        <v>28</v>
      </c>
      <c r="G55" s="72"/>
      <c r="H55" s="72"/>
      <c r="I55" s="73" t="s">
        <v>55</v>
      </c>
    </row>
    <row r="56" spans="1:9" x14ac:dyDescent="0.25">
      <c r="A56" s="77" t="s">
        <v>56</v>
      </c>
      <c r="B56" s="78"/>
      <c r="C56" s="52" t="s">
        <v>58</v>
      </c>
      <c r="D56" s="52" t="s">
        <v>59</v>
      </c>
      <c r="E56" s="27" t="s">
        <v>36</v>
      </c>
      <c r="F56" s="52" t="s">
        <v>23</v>
      </c>
      <c r="G56" s="52" t="s">
        <v>21</v>
      </c>
      <c r="H56" s="27" t="s">
        <v>36</v>
      </c>
      <c r="I56" s="73"/>
    </row>
    <row r="57" spans="1:9" x14ac:dyDescent="0.25">
      <c r="A57" s="77" t="s">
        <v>76</v>
      </c>
      <c r="B57" s="78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7" t="s">
        <v>72</v>
      </c>
      <c r="B58" s="78"/>
      <c r="C58" s="23">
        <f>(SUMIFS(OGİİ1,KAYNAK,A58,SÜRE,"Kısa",İL,$B$10,İLÇE,$B$11)/VLOOKUP($B$11,ABONE,3,FALSE))</f>
        <v>0.2791327913279133</v>
      </c>
      <c r="D58" s="23">
        <f>(SUMIFS(AGİİ1,KAYNAK,A58,SÜRE,"Kısa",İL,$B$10,İLÇE,$B$11)/VLOOKUP($B$11,ABONE,4,FALSE))</f>
        <v>4.6823288118211903E-2</v>
      </c>
      <c r="E58" s="23">
        <f>((SUMIFS(OGİİ1,KAYNAK,A58,SÜRE,"Kısa",İL,$B$10,İLÇE,$B$11)+SUMIFS(AGİİ1,KAYNAK,A58,SÜRE,"Kısa",İL,$B$10,İLÇE,$B$11))/VLOOKUP($B$11,ABONE,5,FALSE))</f>
        <v>4.7817964516540766E-2</v>
      </c>
      <c r="F58" s="23">
        <f>(SUMIFS(OGİD1,KAYNAK,A58,SÜRE,"Kısa",İL,$B$10,İLÇE,$B$11)/VLOOKUP($B$11,ABONE,6,FALSE))</f>
        <v>1.3528183716075157</v>
      </c>
      <c r="G58" s="23">
        <f>(SUMIFS(AGİD1,KAYNAK,A58,SÜRE,"Kısa",İL,$B$10,İLÇE,$B$11)/VLOOKUP($B$11,ABONE,7,FALSE))</f>
        <v>0.79191276692412538</v>
      </c>
      <c r="H58" s="23">
        <f>((SUMIFS(OGİD1,KAYNAK,A58,SÜRE,"Kısa",İL,$B$10,İLÇE,$B$11)+SUMIFS(AGİD1,KAYNAK,A58,SÜRE,"Kısa",İL,$B$10,İLÇE,$B$11))/VLOOKUP($B$11,ABONE,8,FALSE))</f>
        <v>0.84695759065765208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0.12912875353074221</v>
      </c>
    </row>
    <row r="59" spans="1:9" ht="15.75" thickBot="1" x14ac:dyDescent="0.3">
      <c r="A59" s="65" t="s">
        <v>60</v>
      </c>
      <c r="B59" s="66"/>
      <c r="C59" s="23">
        <f>SUM(C57:C58)</f>
        <v>0.2791327913279133</v>
      </c>
      <c r="D59" s="23">
        <f t="shared" ref="D59:I59" si="18">SUM(D57:D58)</f>
        <v>4.6823288118211903E-2</v>
      </c>
      <c r="E59" s="23">
        <f t="shared" si="18"/>
        <v>4.7817964516540766E-2</v>
      </c>
      <c r="F59" s="23">
        <f t="shared" si="18"/>
        <v>1.3528183716075157</v>
      </c>
      <c r="G59" s="23">
        <f t="shared" si="18"/>
        <v>0.79191276692412538</v>
      </c>
      <c r="H59" s="23">
        <f t="shared" si="18"/>
        <v>0.84695759065765208</v>
      </c>
      <c r="I59" s="23">
        <f t="shared" si="18"/>
        <v>0.12912875353074221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1" t="s">
        <v>27</v>
      </c>
      <c r="D61" s="81"/>
      <c r="E61" s="81"/>
      <c r="F61" s="81" t="s">
        <v>28</v>
      </c>
      <c r="G61" s="81"/>
      <c r="H61" s="81"/>
      <c r="I61" s="82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3"/>
    </row>
    <row r="63" spans="1:9" x14ac:dyDescent="0.25">
      <c r="A63" s="28"/>
      <c r="B63" s="33" t="s">
        <v>65</v>
      </c>
      <c r="C63" s="34">
        <f>VLOOKUP($B$11,ABONE,3,FALSE)</f>
        <v>369</v>
      </c>
      <c r="D63" s="34">
        <f>VLOOKUP($B$11,ABONE,4,FALSE)</f>
        <v>85812</v>
      </c>
      <c r="E63" s="34">
        <f>VLOOKUP($B$11,ABONE,5,FALSE)</f>
        <v>86181</v>
      </c>
      <c r="F63" s="34">
        <f>VLOOKUP($B$11,ABONE,6,FALSE)</f>
        <v>958</v>
      </c>
      <c r="G63" s="34">
        <f>VLOOKUP($B$11,ABONE,7,FALSE)</f>
        <v>8804</v>
      </c>
      <c r="H63" s="34">
        <f>VLOOKUP($B$11,ABONE,8,FALSE)</f>
        <v>9762</v>
      </c>
      <c r="I63" s="34">
        <f>VLOOKUP($B$11,ABONE,9,FALSE)</f>
        <v>95943</v>
      </c>
    </row>
    <row r="64" spans="1:9" x14ac:dyDescent="0.25">
      <c r="A64" s="28"/>
      <c r="B64" s="79" t="s">
        <v>66</v>
      </c>
      <c r="C64" s="79"/>
      <c r="D64" s="79"/>
      <c r="E64" s="79"/>
      <c r="F64" s="79"/>
      <c r="G64" s="79"/>
      <c r="H64" s="79"/>
      <c r="I64" s="79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0" t="s">
        <v>70</v>
      </c>
      <c r="C69" s="80"/>
      <c r="D69" s="80"/>
      <c r="E69" s="80"/>
      <c r="F69" s="80"/>
      <c r="G69" s="80"/>
      <c r="H69" s="80"/>
      <c r="I69" s="80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71"/>
  <sheetViews>
    <sheetView topLeftCell="A8" zoomScale="80" zoomScaleNormal="80" workbookViewId="0">
      <selection sqref="A1:I52"/>
    </sheetView>
  </sheetViews>
  <sheetFormatPr defaultRowHeight="15" x14ac:dyDescent="0.25"/>
  <cols>
    <col min="1" max="1" width="27.7109375" bestFit="1" customWidth="1"/>
    <col min="2" max="2" width="16.140625" customWidth="1"/>
    <col min="3" max="9" width="27.7109375" customWidth="1"/>
  </cols>
  <sheetData>
    <row r="2" spans="1:9" x14ac:dyDescent="0.25">
      <c r="B2" s="2"/>
      <c r="C2" s="84" t="s">
        <v>27</v>
      </c>
      <c r="D2" s="84"/>
      <c r="E2" s="84"/>
      <c r="F2" s="84" t="s">
        <v>28</v>
      </c>
      <c r="G2" s="84"/>
      <c r="H2" s="84"/>
      <c r="I2" s="85" t="s">
        <v>29</v>
      </c>
    </row>
    <row r="3" spans="1:9" x14ac:dyDescent="0.25">
      <c r="B3" s="2"/>
      <c r="C3" s="3" t="s">
        <v>30</v>
      </c>
      <c r="D3" s="3" t="s">
        <v>31</v>
      </c>
      <c r="E3" s="4" t="s">
        <v>32</v>
      </c>
      <c r="F3" s="3" t="s">
        <v>33</v>
      </c>
      <c r="G3" s="3" t="s">
        <v>34</v>
      </c>
      <c r="H3" s="4" t="s">
        <v>35</v>
      </c>
      <c r="I3" s="86"/>
    </row>
    <row r="4" spans="1:9" x14ac:dyDescent="0.25">
      <c r="A4" s="39" t="s">
        <v>73</v>
      </c>
      <c r="B4" s="39" t="s">
        <v>73</v>
      </c>
      <c r="C4" s="40">
        <v>6429</v>
      </c>
      <c r="D4" s="40">
        <v>2728950</v>
      </c>
      <c r="E4" s="41">
        <f t="shared" ref="E4:E8" si="0">C4+D4</f>
        <v>2735379</v>
      </c>
      <c r="F4" s="40">
        <v>30936</v>
      </c>
      <c r="G4" s="40">
        <v>399532</v>
      </c>
      <c r="H4" s="41">
        <f t="shared" ref="H4:H9" si="1">F4+G4</f>
        <v>430468</v>
      </c>
      <c r="I4" s="42">
        <f t="shared" ref="I4:I9" si="2">E4+H4</f>
        <v>3165847</v>
      </c>
    </row>
    <row r="5" spans="1:9" x14ac:dyDescent="0.25">
      <c r="A5" s="46" t="s">
        <v>78</v>
      </c>
      <c r="B5" s="39" t="s">
        <v>74</v>
      </c>
      <c r="C5" s="41">
        <v>4661</v>
      </c>
      <c r="D5" s="41">
        <v>2128294</v>
      </c>
      <c r="E5" s="41">
        <f t="shared" si="0"/>
        <v>2132955</v>
      </c>
      <c r="F5" s="41">
        <v>12870</v>
      </c>
      <c r="G5" s="41">
        <v>229003</v>
      </c>
      <c r="H5" s="41">
        <f t="shared" si="1"/>
        <v>241873</v>
      </c>
      <c r="I5" s="42">
        <f t="shared" si="2"/>
        <v>2374828</v>
      </c>
    </row>
    <row r="6" spans="1:9" x14ac:dyDescent="0.25">
      <c r="A6" s="46" t="s">
        <v>79</v>
      </c>
      <c r="B6" s="39" t="s">
        <v>75</v>
      </c>
      <c r="C6" s="39">
        <v>1768</v>
      </c>
      <c r="D6" s="39">
        <v>600656</v>
      </c>
      <c r="E6" s="41">
        <f t="shared" si="0"/>
        <v>602424</v>
      </c>
      <c r="F6" s="39">
        <v>18066</v>
      </c>
      <c r="G6" s="39">
        <v>170529</v>
      </c>
      <c r="H6" s="41">
        <f t="shared" si="1"/>
        <v>188595</v>
      </c>
      <c r="I6" s="42">
        <f t="shared" si="2"/>
        <v>791019</v>
      </c>
    </row>
    <row r="7" spans="1:9" x14ac:dyDescent="0.25">
      <c r="A7" s="47" t="s">
        <v>80</v>
      </c>
      <c r="B7" s="46" t="s">
        <v>78</v>
      </c>
      <c r="C7" s="48">
        <v>146</v>
      </c>
      <c r="D7" s="48">
        <v>393985</v>
      </c>
      <c r="E7" s="41">
        <f t="shared" si="0"/>
        <v>394131</v>
      </c>
      <c r="F7" s="45">
        <v>66</v>
      </c>
      <c r="G7" s="44">
        <v>0</v>
      </c>
      <c r="H7" s="41">
        <f t="shared" si="1"/>
        <v>66</v>
      </c>
      <c r="I7" s="42">
        <f t="shared" si="2"/>
        <v>394197</v>
      </c>
    </row>
    <row r="8" spans="1:9" x14ac:dyDescent="0.25">
      <c r="A8" s="47" t="s">
        <v>81</v>
      </c>
      <c r="B8" s="46" t="s">
        <v>78</v>
      </c>
      <c r="C8" s="48">
        <v>1191</v>
      </c>
      <c r="D8" s="48">
        <v>271177</v>
      </c>
      <c r="E8" s="41">
        <f t="shared" si="0"/>
        <v>272368</v>
      </c>
      <c r="F8" s="45">
        <v>272</v>
      </c>
      <c r="G8" s="48">
        <v>1985</v>
      </c>
      <c r="H8" s="41">
        <f t="shared" si="1"/>
        <v>2257</v>
      </c>
      <c r="I8" s="42">
        <f t="shared" si="2"/>
        <v>274625</v>
      </c>
    </row>
    <row r="9" spans="1:9" x14ac:dyDescent="0.25">
      <c r="A9" s="47" t="s">
        <v>82</v>
      </c>
      <c r="B9" s="46" t="s">
        <v>78</v>
      </c>
      <c r="C9" s="48">
        <v>72</v>
      </c>
      <c r="D9" s="48">
        <v>214480</v>
      </c>
      <c r="E9" s="41">
        <f t="shared" ref="E9:E44" si="3">C9+D9</f>
        <v>214552</v>
      </c>
      <c r="F9" s="45">
        <v>117</v>
      </c>
      <c r="G9" s="48">
        <v>2473</v>
      </c>
      <c r="H9" s="41">
        <f t="shared" si="1"/>
        <v>2590</v>
      </c>
      <c r="I9" s="42">
        <f t="shared" si="2"/>
        <v>217142</v>
      </c>
    </row>
    <row r="10" spans="1:9" x14ac:dyDescent="0.25">
      <c r="A10" s="47" t="s">
        <v>83</v>
      </c>
      <c r="B10" s="46" t="s">
        <v>78</v>
      </c>
      <c r="C10" s="48">
        <v>30</v>
      </c>
      <c r="D10" s="48">
        <v>228681</v>
      </c>
      <c r="E10" s="41">
        <f t="shared" si="3"/>
        <v>228711</v>
      </c>
      <c r="F10" s="45">
        <v>28</v>
      </c>
      <c r="G10" s="48">
        <v>138</v>
      </c>
      <c r="H10" s="41">
        <f t="shared" ref="H10:H44" si="4">F10+G10</f>
        <v>166</v>
      </c>
      <c r="I10" s="42">
        <f t="shared" ref="I10:I44" si="5">E10+H10</f>
        <v>228877</v>
      </c>
    </row>
    <row r="11" spans="1:9" x14ac:dyDescent="0.25">
      <c r="A11" s="47" t="s">
        <v>84</v>
      </c>
      <c r="B11" s="46" t="s">
        <v>78</v>
      </c>
      <c r="C11" s="48">
        <v>8</v>
      </c>
      <c r="D11" s="48">
        <v>28315</v>
      </c>
      <c r="E11" s="41">
        <f t="shared" si="3"/>
        <v>28323</v>
      </c>
      <c r="F11" s="45">
        <v>3</v>
      </c>
      <c r="G11" s="48">
        <v>426</v>
      </c>
      <c r="H11" s="41">
        <f t="shared" si="4"/>
        <v>429</v>
      </c>
      <c r="I11" s="42">
        <f t="shared" si="5"/>
        <v>28752</v>
      </c>
    </row>
    <row r="12" spans="1:9" x14ac:dyDescent="0.25">
      <c r="A12" s="47" t="s">
        <v>85</v>
      </c>
      <c r="B12" s="46" t="s">
        <v>78</v>
      </c>
      <c r="C12" s="48">
        <v>138</v>
      </c>
      <c r="D12" s="48">
        <v>52448</v>
      </c>
      <c r="E12" s="41">
        <f t="shared" si="3"/>
        <v>52586</v>
      </c>
      <c r="F12" s="45">
        <v>60</v>
      </c>
      <c r="G12" s="48">
        <v>615</v>
      </c>
      <c r="H12" s="41">
        <f t="shared" si="4"/>
        <v>675</v>
      </c>
      <c r="I12" s="42">
        <f t="shared" si="5"/>
        <v>53261</v>
      </c>
    </row>
    <row r="13" spans="1:9" x14ac:dyDescent="0.25">
      <c r="A13" s="47" t="s">
        <v>86</v>
      </c>
      <c r="B13" s="46" t="s">
        <v>78</v>
      </c>
      <c r="C13" s="48">
        <v>60</v>
      </c>
      <c r="D13" s="48">
        <v>82210</v>
      </c>
      <c r="E13" s="41">
        <f t="shared" si="3"/>
        <v>82270</v>
      </c>
      <c r="F13" s="45">
        <v>28</v>
      </c>
      <c r="G13" s="48">
        <v>745</v>
      </c>
      <c r="H13" s="41">
        <f t="shared" si="4"/>
        <v>773</v>
      </c>
      <c r="I13" s="42">
        <f t="shared" si="5"/>
        <v>83043</v>
      </c>
    </row>
    <row r="14" spans="1:9" x14ac:dyDescent="0.25">
      <c r="A14" s="47" t="s">
        <v>87</v>
      </c>
      <c r="B14" s="46" t="s">
        <v>78</v>
      </c>
      <c r="C14" s="48">
        <v>25</v>
      </c>
      <c r="D14" s="48">
        <v>14623</v>
      </c>
      <c r="E14" s="41">
        <f t="shared" si="3"/>
        <v>14648</v>
      </c>
      <c r="F14" s="45">
        <v>42</v>
      </c>
      <c r="G14" s="48">
        <v>1057</v>
      </c>
      <c r="H14" s="41">
        <f t="shared" si="4"/>
        <v>1099</v>
      </c>
      <c r="I14" s="42">
        <f t="shared" si="5"/>
        <v>15747</v>
      </c>
    </row>
    <row r="15" spans="1:9" x14ac:dyDescent="0.25">
      <c r="A15" s="47" t="s">
        <v>88</v>
      </c>
      <c r="B15" s="46" t="s">
        <v>78</v>
      </c>
      <c r="C15" s="48">
        <v>25</v>
      </c>
      <c r="D15" s="48">
        <v>208440</v>
      </c>
      <c r="E15" s="41">
        <f t="shared" si="3"/>
        <v>208465</v>
      </c>
      <c r="F15" s="45">
        <v>13</v>
      </c>
      <c r="G15" s="48">
        <v>352</v>
      </c>
      <c r="H15" s="41">
        <f t="shared" si="4"/>
        <v>365</v>
      </c>
      <c r="I15" s="42">
        <f t="shared" si="5"/>
        <v>208830</v>
      </c>
    </row>
    <row r="16" spans="1:9" x14ac:dyDescent="0.25">
      <c r="A16" s="47" t="s">
        <v>89</v>
      </c>
      <c r="B16" s="46" t="s">
        <v>78</v>
      </c>
      <c r="C16" s="48">
        <v>35</v>
      </c>
      <c r="D16" s="48">
        <v>16064</v>
      </c>
      <c r="E16" s="41">
        <f t="shared" si="3"/>
        <v>16099</v>
      </c>
      <c r="F16" s="45">
        <v>389</v>
      </c>
      <c r="G16" s="48">
        <v>3344</v>
      </c>
      <c r="H16" s="41">
        <f t="shared" si="4"/>
        <v>3733</v>
      </c>
      <c r="I16" s="42">
        <f t="shared" si="5"/>
        <v>19832</v>
      </c>
    </row>
    <row r="17" spans="1:9" x14ac:dyDescent="0.25">
      <c r="A17" s="47" t="s">
        <v>90</v>
      </c>
      <c r="B17" s="46" t="s">
        <v>78</v>
      </c>
      <c r="C17" s="48">
        <v>66</v>
      </c>
      <c r="D17" s="48">
        <v>27614</v>
      </c>
      <c r="E17" s="41">
        <f t="shared" si="3"/>
        <v>27680</v>
      </c>
      <c r="F17" s="45">
        <v>148</v>
      </c>
      <c r="G17" s="48">
        <v>6539</v>
      </c>
      <c r="H17" s="41">
        <f t="shared" si="4"/>
        <v>6687</v>
      </c>
      <c r="I17" s="42">
        <f t="shared" si="5"/>
        <v>34367</v>
      </c>
    </row>
    <row r="18" spans="1:9" x14ac:dyDescent="0.25">
      <c r="A18" s="47" t="s">
        <v>91</v>
      </c>
      <c r="B18" s="46" t="s">
        <v>78</v>
      </c>
      <c r="C18" s="48">
        <v>75</v>
      </c>
      <c r="D18" s="48">
        <v>51564</v>
      </c>
      <c r="E18" s="41">
        <f t="shared" si="3"/>
        <v>51639</v>
      </c>
      <c r="F18" s="45">
        <v>1127</v>
      </c>
      <c r="G18" s="48">
        <v>24192</v>
      </c>
      <c r="H18" s="41">
        <f t="shared" si="4"/>
        <v>25319</v>
      </c>
      <c r="I18" s="42">
        <f t="shared" si="5"/>
        <v>76958</v>
      </c>
    </row>
    <row r="19" spans="1:9" x14ac:dyDescent="0.25">
      <c r="A19" s="47" t="s">
        <v>92</v>
      </c>
      <c r="B19" s="46" t="s">
        <v>78</v>
      </c>
      <c r="C19" s="48">
        <v>62</v>
      </c>
      <c r="D19" s="48">
        <v>37872</v>
      </c>
      <c r="E19" s="41">
        <f t="shared" si="3"/>
        <v>37934</v>
      </c>
      <c r="F19" s="45">
        <v>797</v>
      </c>
      <c r="G19" s="48">
        <v>18038</v>
      </c>
      <c r="H19" s="41">
        <f t="shared" si="4"/>
        <v>18835</v>
      </c>
      <c r="I19" s="42">
        <f t="shared" si="5"/>
        <v>56769</v>
      </c>
    </row>
    <row r="20" spans="1:9" x14ac:dyDescent="0.25">
      <c r="A20" s="47" t="s">
        <v>93</v>
      </c>
      <c r="B20" s="46" t="s">
        <v>78</v>
      </c>
      <c r="C20" s="48">
        <v>166</v>
      </c>
      <c r="D20" s="48">
        <v>35022</v>
      </c>
      <c r="E20" s="41">
        <f t="shared" si="3"/>
        <v>35188</v>
      </c>
      <c r="F20" s="45">
        <v>304</v>
      </c>
      <c r="G20" s="48">
        <v>4247</v>
      </c>
      <c r="H20" s="41">
        <f t="shared" si="4"/>
        <v>4551</v>
      </c>
      <c r="I20" s="42">
        <f t="shared" si="5"/>
        <v>39739</v>
      </c>
    </row>
    <row r="21" spans="1:9" x14ac:dyDescent="0.25">
      <c r="A21" s="47" t="s">
        <v>94</v>
      </c>
      <c r="B21" s="46" t="s">
        <v>78</v>
      </c>
      <c r="C21" s="48">
        <v>90</v>
      </c>
      <c r="D21" s="48">
        <v>43428</v>
      </c>
      <c r="E21" s="41">
        <f t="shared" si="3"/>
        <v>43518</v>
      </c>
      <c r="F21" s="45">
        <v>188</v>
      </c>
      <c r="G21" s="48">
        <v>3127</v>
      </c>
      <c r="H21" s="41">
        <f t="shared" si="4"/>
        <v>3315</v>
      </c>
      <c r="I21" s="42">
        <f t="shared" si="5"/>
        <v>46833</v>
      </c>
    </row>
    <row r="22" spans="1:9" x14ac:dyDescent="0.25">
      <c r="A22" s="47" t="s">
        <v>95</v>
      </c>
      <c r="B22" s="46" t="s">
        <v>78</v>
      </c>
      <c r="C22" s="48">
        <v>151</v>
      </c>
      <c r="D22" s="48">
        <v>27827</v>
      </c>
      <c r="E22" s="41">
        <f t="shared" si="3"/>
        <v>27978</v>
      </c>
      <c r="F22" s="45">
        <v>262</v>
      </c>
      <c r="G22" s="48">
        <v>12738</v>
      </c>
      <c r="H22" s="41">
        <f t="shared" si="4"/>
        <v>13000</v>
      </c>
      <c r="I22" s="42">
        <f t="shared" si="5"/>
        <v>40978</v>
      </c>
    </row>
    <row r="23" spans="1:9" x14ac:dyDescent="0.25">
      <c r="A23" s="47" t="s">
        <v>96</v>
      </c>
      <c r="B23" s="46" t="s">
        <v>78</v>
      </c>
      <c r="C23" s="48">
        <v>8</v>
      </c>
      <c r="D23" s="48">
        <v>10279</v>
      </c>
      <c r="E23" s="41">
        <f t="shared" si="3"/>
        <v>10287</v>
      </c>
      <c r="F23" s="45">
        <v>380</v>
      </c>
      <c r="G23" s="48">
        <v>15431</v>
      </c>
      <c r="H23" s="41">
        <f t="shared" si="4"/>
        <v>15811</v>
      </c>
      <c r="I23" s="42">
        <f t="shared" si="5"/>
        <v>26098</v>
      </c>
    </row>
    <row r="24" spans="1:9" x14ac:dyDescent="0.25">
      <c r="A24" s="47" t="s">
        <v>97</v>
      </c>
      <c r="B24" s="46" t="s">
        <v>78</v>
      </c>
      <c r="C24" s="48">
        <v>33</v>
      </c>
      <c r="D24" s="48">
        <v>8027</v>
      </c>
      <c r="E24" s="41">
        <f t="shared" si="3"/>
        <v>8060</v>
      </c>
      <c r="F24" s="45">
        <v>97</v>
      </c>
      <c r="G24" s="48">
        <v>4335</v>
      </c>
      <c r="H24" s="41">
        <f t="shared" si="4"/>
        <v>4432</v>
      </c>
      <c r="I24" s="42">
        <f t="shared" si="5"/>
        <v>12492</v>
      </c>
    </row>
    <row r="25" spans="1:9" x14ac:dyDescent="0.25">
      <c r="A25" s="47" t="s">
        <v>98</v>
      </c>
      <c r="B25" s="46" t="s">
        <v>78</v>
      </c>
      <c r="C25" s="48">
        <v>114</v>
      </c>
      <c r="D25" s="48">
        <v>42086</v>
      </c>
      <c r="E25" s="41">
        <f t="shared" si="3"/>
        <v>42200</v>
      </c>
      <c r="F25" s="45">
        <v>661</v>
      </c>
      <c r="G25" s="48">
        <v>15381</v>
      </c>
      <c r="H25" s="41">
        <f t="shared" si="4"/>
        <v>16042</v>
      </c>
      <c r="I25" s="42">
        <f t="shared" si="5"/>
        <v>58242</v>
      </c>
    </row>
    <row r="26" spans="1:9" x14ac:dyDescent="0.25">
      <c r="A26" s="47" t="s">
        <v>99</v>
      </c>
      <c r="B26" s="46" t="s">
        <v>78</v>
      </c>
      <c r="C26" s="48">
        <v>30</v>
      </c>
      <c r="D26" s="48">
        <v>22366</v>
      </c>
      <c r="E26" s="41">
        <f t="shared" si="3"/>
        <v>22396</v>
      </c>
      <c r="F26" s="45">
        <v>329</v>
      </c>
      <c r="G26" s="48">
        <v>1890</v>
      </c>
      <c r="H26" s="41">
        <f t="shared" si="4"/>
        <v>2219</v>
      </c>
      <c r="I26" s="42">
        <f t="shared" si="5"/>
        <v>24615</v>
      </c>
    </row>
    <row r="27" spans="1:9" x14ac:dyDescent="0.25">
      <c r="A27" s="47" t="s">
        <v>100</v>
      </c>
      <c r="B27" s="46" t="s">
        <v>78</v>
      </c>
      <c r="C27" s="48">
        <v>8</v>
      </c>
      <c r="D27" s="48">
        <v>8077</v>
      </c>
      <c r="E27" s="41">
        <f t="shared" si="3"/>
        <v>8085</v>
      </c>
      <c r="F27" s="45">
        <v>150</v>
      </c>
      <c r="G27" s="48">
        <v>5331</v>
      </c>
      <c r="H27" s="41">
        <f t="shared" si="4"/>
        <v>5481</v>
      </c>
      <c r="I27" s="42">
        <f t="shared" si="5"/>
        <v>13566</v>
      </c>
    </row>
    <row r="28" spans="1:9" x14ac:dyDescent="0.25">
      <c r="A28" s="47" t="s">
        <v>101</v>
      </c>
      <c r="B28" s="46" t="s">
        <v>78</v>
      </c>
      <c r="C28" s="48">
        <v>202</v>
      </c>
      <c r="D28" s="48">
        <v>34969</v>
      </c>
      <c r="E28" s="41">
        <f t="shared" si="3"/>
        <v>35171</v>
      </c>
      <c r="F28" s="45">
        <v>0</v>
      </c>
      <c r="G28" s="48">
        <v>0</v>
      </c>
      <c r="H28" s="41">
        <f t="shared" si="4"/>
        <v>0</v>
      </c>
      <c r="I28" s="42">
        <f t="shared" si="5"/>
        <v>35171</v>
      </c>
    </row>
    <row r="29" spans="1:9" x14ac:dyDescent="0.25">
      <c r="A29" s="47" t="s">
        <v>102</v>
      </c>
      <c r="B29" s="46" t="s">
        <v>78</v>
      </c>
      <c r="C29" s="48">
        <v>444</v>
      </c>
      <c r="D29" s="48">
        <v>59658</v>
      </c>
      <c r="E29" s="41">
        <f t="shared" si="3"/>
        <v>60102</v>
      </c>
      <c r="F29" s="45">
        <v>1189</v>
      </c>
      <c r="G29" s="48">
        <v>14052</v>
      </c>
      <c r="H29" s="41">
        <f t="shared" si="4"/>
        <v>15241</v>
      </c>
      <c r="I29" s="42">
        <f t="shared" si="5"/>
        <v>75343</v>
      </c>
    </row>
    <row r="30" spans="1:9" x14ac:dyDescent="0.25">
      <c r="A30" s="47" t="s">
        <v>103</v>
      </c>
      <c r="B30" s="46" t="s">
        <v>78</v>
      </c>
      <c r="C30" s="48">
        <v>113</v>
      </c>
      <c r="D30" s="48">
        <v>33692</v>
      </c>
      <c r="E30" s="41">
        <f t="shared" si="3"/>
        <v>33805</v>
      </c>
      <c r="F30" s="45">
        <v>1710</v>
      </c>
      <c r="G30" s="48">
        <v>16650</v>
      </c>
      <c r="H30" s="41">
        <f t="shared" si="4"/>
        <v>18360</v>
      </c>
      <c r="I30" s="42">
        <f t="shared" si="5"/>
        <v>52165</v>
      </c>
    </row>
    <row r="31" spans="1:9" x14ac:dyDescent="0.25">
      <c r="A31" s="47" t="s">
        <v>104</v>
      </c>
      <c r="B31" s="46" t="s">
        <v>78</v>
      </c>
      <c r="C31" s="48">
        <v>145</v>
      </c>
      <c r="D31" s="48">
        <v>61396</v>
      </c>
      <c r="E31" s="41">
        <f t="shared" si="3"/>
        <v>61541</v>
      </c>
      <c r="F31" s="45">
        <v>505</v>
      </c>
      <c r="G31" s="48">
        <v>8734</v>
      </c>
      <c r="H31" s="41">
        <f t="shared" si="4"/>
        <v>9239</v>
      </c>
      <c r="I31" s="42">
        <f t="shared" si="5"/>
        <v>70780</v>
      </c>
    </row>
    <row r="32" spans="1:9" x14ac:dyDescent="0.25">
      <c r="A32" s="47" t="s">
        <v>105</v>
      </c>
      <c r="B32" s="46" t="s">
        <v>78</v>
      </c>
      <c r="C32" s="48">
        <v>57</v>
      </c>
      <c r="D32" s="48">
        <v>33467</v>
      </c>
      <c r="E32" s="41">
        <f t="shared" si="3"/>
        <v>33524</v>
      </c>
      <c r="F32" s="45">
        <v>1066</v>
      </c>
      <c r="G32" s="48">
        <v>14687</v>
      </c>
      <c r="H32" s="41">
        <f t="shared" si="4"/>
        <v>15753</v>
      </c>
      <c r="I32" s="42">
        <f t="shared" si="5"/>
        <v>49277</v>
      </c>
    </row>
    <row r="33" spans="1:9" x14ac:dyDescent="0.25">
      <c r="A33" s="47" t="s">
        <v>106</v>
      </c>
      <c r="B33" s="46" t="s">
        <v>78</v>
      </c>
      <c r="C33" s="48">
        <v>75</v>
      </c>
      <c r="D33" s="48">
        <v>37809</v>
      </c>
      <c r="E33" s="41">
        <f t="shared" si="3"/>
        <v>37884</v>
      </c>
      <c r="F33" s="45">
        <v>416</v>
      </c>
      <c r="G33" s="48">
        <v>5987</v>
      </c>
      <c r="H33" s="41">
        <f t="shared" si="4"/>
        <v>6403</v>
      </c>
      <c r="I33" s="42">
        <f t="shared" si="5"/>
        <v>44287</v>
      </c>
    </row>
    <row r="34" spans="1:9" x14ac:dyDescent="0.25">
      <c r="A34" s="47" t="s">
        <v>107</v>
      </c>
      <c r="B34" s="46" t="s">
        <v>78</v>
      </c>
      <c r="C34" s="48">
        <v>6</v>
      </c>
      <c r="D34" s="48">
        <v>5643</v>
      </c>
      <c r="E34" s="41">
        <f t="shared" si="3"/>
        <v>5649</v>
      </c>
      <c r="F34" s="45">
        <v>110</v>
      </c>
      <c r="G34" s="48">
        <v>17528</v>
      </c>
      <c r="H34" s="41">
        <f t="shared" si="4"/>
        <v>17638</v>
      </c>
      <c r="I34" s="42">
        <f t="shared" si="5"/>
        <v>23287</v>
      </c>
    </row>
    <row r="35" spans="1:9" x14ac:dyDescent="0.25">
      <c r="A35" s="47" t="s">
        <v>108</v>
      </c>
      <c r="B35" s="46" t="s">
        <v>78</v>
      </c>
      <c r="C35" s="48">
        <v>1</v>
      </c>
      <c r="D35" s="48">
        <v>3341</v>
      </c>
      <c r="E35" s="41">
        <f t="shared" si="3"/>
        <v>3342</v>
      </c>
      <c r="F35" s="45">
        <v>39</v>
      </c>
      <c r="G35" s="48">
        <v>4874</v>
      </c>
      <c r="H35" s="41">
        <f t="shared" si="4"/>
        <v>4913</v>
      </c>
      <c r="I35" s="42">
        <f t="shared" si="5"/>
        <v>8255</v>
      </c>
    </row>
    <row r="36" spans="1:9" x14ac:dyDescent="0.25">
      <c r="A36" s="47" t="s">
        <v>109</v>
      </c>
      <c r="B36" s="46" t="s">
        <v>79</v>
      </c>
      <c r="C36" s="48">
        <v>102</v>
      </c>
      <c r="D36" s="48">
        <v>70799</v>
      </c>
      <c r="E36" s="41">
        <f t="shared" si="3"/>
        <v>70901</v>
      </c>
      <c r="F36" s="45">
        <v>2456</v>
      </c>
      <c r="G36" s="48">
        <v>22239</v>
      </c>
      <c r="H36" s="41">
        <f t="shared" si="4"/>
        <v>24695</v>
      </c>
      <c r="I36" s="42">
        <f t="shared" si="5"/>
        <v>95596</v>
      </c>
    </row>
    <row r="37" spans="1:9" x14ac:dyDescent="0.25">
      <c r="A37" s="47" t="s">
        <v>110</v>
      </c>
      <c r="B37" s="46" t="s">
        <v>79</v>
      </c>
      <c r="C37" s="48">
        <v>82</v>
      </c>
      <c r="D37" s="48">
        <v>31076</v>
      </c>
      <c r="E37" s="41">
        <f t="shared" si="3"/>
        <v>31158</v>
      </c>
      <c r="F37" s="45">
        <v>913</v>
      </c>
      <c r="G37" s="48">
        <v>18857</v>
      </c>
      <c r="H37" s="41">
        <f t="shared" si="4"/>
        <v>19770</v>
      </c>
      <c r="I37" s="42">
        <f t="shared" si="5"/>
        <v>50928</v>
      </c>
    </row>
    <row r="38" spans="1:9" x14ac:dyDescent="0.25">
      <c r="A38" s="47" t="s">
        <v>111</v>
      </c>
      <c r="B38" s="46" t="s">
        <v>79</v>
      </c>
      <c r="C38" s="48">
        <v>15</v>
      </c>
      <c r="D38" s="48">
        <v>11131</v>
      </c>
      <c r="E38" s="41">
        <f t="shared" si="3"/>
        <v>11146</v>
      </c>
      <c r="F38" s="45">
        <v>83</v>
      </c>
      <c r="G38" s="48">
        <v>9213</v>
      </c>
      <c r="H38" s="41">
        <f t="shared" si="4"/>
        <v>9296</v>
      </c>
      <c r="I38" s="42">
        <f t="shared" si="5"/>
        <v>20442</v>
      </c>
    </row>
    <row r="39" spans="1:9" x14ac:dyDescent="0.25">
      <c r="A39" s="47" t="s">
        <v>112</v>
      </c>
      <c r="B39" s="46" t="s">
        <v>79</v>
      </c>
      <c r="C39" s="48">
        <v>11</v>
      </c>
      <c r="D39" s="48">
        <v>8192</v>
      </c>
      <c r="E39" s="41">
        <f t="shared" si="3"/>
        <v>8203</v>
      </c>
      <c r="F39" s="45">
        <v>109</v>
      </c>
      <c r="G39" s="48">
        <v>10621</v>
      </c>
      <c r="H39" s="41">
        <f t="shared" si="4"/>
        <v>10730</v>
      </c>
      <c r="I39" s="42">
        <f t="shared" si="5"/>
        <v>18933</v>
      </c>
    </row>
    <row r="40" spans="1:9" x14ac:dyDescent="0.25">
      <c r="A40" s="47" t="s">
        <v>113</v>
      </c>
      <c r="B40" s="46" t="s">
        <v>79</v>
      </c>
      <c r="C40" s="48">
        <v>31</v>
      </c>
      <c r="D40" s="48">
        <v>14931</v>
      </c>
      <c r="E40" s="41">
        <f t="shared" si="3"/>
        <v>14962</v>
      </c>
      <c r="F40" s="45">
        <v>1064</v>
      </c>
      <c r="G40" s="48">
        <v>5851</v>
      </c>
      <c r="H40" s="41">
        <f t="shared" si="4"/>
        <v>6915</v>
      </c>
      <c r="I40" s="42">
        <f t="shared" si="5"/>
        <v>21877</v>
      </c>
    </row>
    <row r="41" spans="1:9" x14ac:dyDescent="0.25">
      <c r="A41" s="47" t="s">
        <v>114</v>
      </c>
      <c r="B41" s="46" t="s">
        <v>79</v>
      </c>
      <c r="C41" s="48">
        <v>24</v>
      </c>
      <c r="D41" s="48">
        <v>15054</v>
      </c>
      <c r="E41" s="41">
        <f t="shared" si="3"/>
        <v>15078</v>
      </c>
      <c r="F41" s="45">
        <v>460</v>
      </c>
      <c r="G41" s="48">
        <v>7626</v>
      </c>
      <c r="H41" s="41">
        <f t="shared" si="4"/>
        <v>8086</v>
      </c>
      <c r="I41" s="42">
        <f t="shared" si="5"/>
        <v>23164</v>
      </c>
    </row>
    <row r="42" spans="1:9" x14ac:dyDescent="0.25">
      <c r="A42" s="47" t="s">
        <v>115</v>
      </c>
      <c r="B42" s="46" t="s">
        <v>79</v>
      </c>
      <c r="C42" s="48">
        <v>214</v>
      </c>
      <c r="D42" s="48">
        <v>64273</v>
      </c>
      <c r="E42" s="41">
        <f t="shared" si="3"/>
        <v>64487</v>
      </c>
      <c r="F42" s="45">
        <v>2015</v>
      </c>
      <c r="G42" s="48">
        <v>15742</v>
      </c>
      <c r="H42" s="41">
        <f t="shared" si="4"/>
        <v>17757</v>
      </c>
      <c r="I42" s="42">
        <f t="shared" si="5"/>
        <v>82244</v>
      </c>
    </row>
    <row r="43" spans="1:9" x14ac:dyDescent="0.25">
      <c r="A43" s="47" t="s">
        <v>116</v>
      </c>
      <c r="B43" s="46" t="s">
        <v>79</v>
      </c>
      <c r="C43" s="48">
        <v>3</v>
      </c>
      <c r="D43" s="48">
        <v>6837</v>
      </c>
      <c r="E43" s="41">
        <f t="shared" si="3"/>
        <v>6840</v>
      </c>
      <c r="F43" s="45">
        <v>679</v>
      </c>
      <c r="G43" s="48">
        <v>11715</v>
      </c>
      <c r="H43" s="41">
        <f t="shared" si="4"/>
        <v>12394</v>
      </c>
      <c r="I43" s="42">
        <f t="shared" si="5"/>
        <v>19234</v>
      </c>
    </row>
    <row r="44" spans="1:9" x14ac:dyDescent="0.25">
      <c r="A44" s="47" t="s">
        <v>117</v>
      </c>
      <c r="B44" s="46" t="s">
        <v>79</v>
      </c>
      <c r="C44" s="48">
        <v>40</v>
      </c>
      <c r="D44" s="48">
        <v>20990</v>
      </c>
      <c r="E44" s="41">
        <f t="shared" si="3"/>
        <v>21030</v>
      </c>
      <c r="F44" s="45">
        <v>1459</v>
      </c>
      <c r="G44" s="48">
        <v>6912</v>
      </c>
      <c r="H44" s="41">
        <f t="shared" si="4"/>
        <v>8371</v>
      </c>
      <c r="I44" s="42">
        <f t="shared" si="5"/>
        <v>29401</v>
      </c>
    </row>
    <row r="45" spans="1:9" x14ac:dyDescent="0.25">
      <c r="A45" s="47" t="s">
        <v>118</v>
      </c>
      <c r="B45" s="46" t="s">
        <v>79</v>
      </c>
      <c r="C45" s="48">
        <v>2</v>
      </c>
      <c r="D45" s="48">
        <v>3322</v>
      </c>
      <c r="E45" s="41">
        <f>C45+D45</f>
        <v>3324</v>
      </c>
      <c r="F45" s="45">
        <v>76</v>
      </c>
      <c r="G45" s="48">
        <v>6589</v>
      </c>
      <c r="H45" s="41">
        <f>F45+G45</f>
        <v>6665</v>
      </c>
      <c r="I45" s="42">
        <f>E45+H45</f>
        <v>9989</v>
      </c>
    </row>
    <row r="46" spans="1:9" x14ac:dyDescent="0.25">
      <c r="A46" s="47" t="s">
        <v>119</v>
      </c>
      <c r="B46" s="46" t="s">
        <v>79</v>
      </c>
      <c r="C46" s="48">
        <v>54</v>
      </c>
      <c r="D46" s="48">
        <v>47582</v>
      </c>
      <c r="E46" s="41">
        <f>C46+D46</f>
        <v>47636</v>
      </c>
      <c r="F46" s="45">
        <v>393</v>
      </c>
      <c r="G46" s="48">
        <v>5129</v>
      </c>
      <c r="H46" s="41">
        <f>F46+G46</f>
        <v>5522</v>
      </c>
      <c r="I46" s="42">
        <f>E46+H46</f>
        <v>53158</v>
      </c>
    </row>
    <row r="47" spans="1:9" x14ac:dyDescent="0.25">
      <c r="A47" s="47" t="s">
        <v>120</v>
      </c>
      <c r="B47" s="46" t="s">
        <v>79</v>
      </c>
      <c r="C47" s="48">
        <v>268</v>
      </c>
      <c r="D47" s="48">
        <v>67317</v>
      </c>
      <c r="E47" s="41">
        <f>C47+D47</f>
        <v>67585</v>
      </c>
      <c r="F47" s="45">
        <v>1603</v>
      </c>
      <c r="G47" s="48">
        <v>6860</v>
      </c>
      <c r="H47" s="41">
        <f>F47+G47</f>
        <v>8463</v>
      </c>
      <c r="I47" s="42">
        <f>E47+H47</f>
        <v>76048</v>
      </c>
    </row>
    <row r="48" spans="1:9" x14ac:dyDescent="0.25">
      <c r="A48" s="47" t="s">
        <v>121</v>
      </c>
      <c r="B48" s="46" t="s">
        <v>79</v>
      </c>
      <c r="C48" s="48">
        <v>13</v>
      </c>
      <c r="D48" s="48">
        <v>5899</v>
      </c>
      <c r="E48" s="41">
        <f>C48+D48</f>
        <v>5912</v>
      </c>
      <c r="F48" s="45">
        <v>647</v>
      </c>
      <c r="G48" s="48">
        <v>2641</v>
      </c>
      <c r="H48" s="41">
        <f>F48+G48</f>
        <v>3288</v>
      </c>
      <c r="I48" s="42">
        <f>E48+H48</f>
        <v>9200</v>
      </c>
    </row>
    <row r="49" spans="1:10" x14ac:dyDescent="0.25">
      <c r="A49" s="47" t="s">
        <v>122</v>
      </c>
      <c r="B49" s="46" t="s">
        <v>79</v>
      </c>
      <c r="C49" s="48">
        <v>10</v>
      </c>
      <c r="D49" s="48">
        <v>4365</v>
      </c>
      <c r="E49" s="41">
        <f t="shared" ref="E49:E52" si="6">C49+D49</f>
        <v>4375</v>
      </c>
      <c r="F49" s="45">
        <v>496</v>
      </c>
      <c r="G49" s="48">
        <v>2911</v>
      </c>
      <c r="H49" s="41">
        <f t="shared" ref="H49:H50" si="7">F49+G49</f>
        <v>3407</v>
      </c>
      <c r="I49" s="42">
        <f t="shared" ref="I49:I50" si="8">E49+H49</f>
        <v>7782</v>
      </c>
    </row>
    <row r="50" spans="1:10" x14ac:dyDescent="0.25">
      <c r="A50" s="47" t="s">
        <v>123</v>
      </c>
      <c r="B50" s="46" t="s">
        <v>79</v>
      </c>
      <c r="C50" s="48">
        <v>3</v>
      </c>
      <c r="D50" s="48">
        <v>4387</v>
      </c>
      <c r="E50" s="41">
        <f t="shared" si="6"/>
        <v>4390</v>
      </c>
      <c r="F50" s="45">
        <v>183</v>
      </c>
      <c r="G50" s="48">
        <v>4056</v>
      </c>
      <c r="H50" s="41">
        <f t="shared" si="7"/>
        <v>4239</v>
      </c>
      <c r="I50" s="41">
        <f t="shared" si="8"/>
        <v>8629</v>
      </c>
    </row>
    <row r="51" spans="1:10" x14ac:dyDescent="0.25">
      <c r="A51" s="53" t="s">
        <v>124</v>
      </c>
      <c r="B51" s="46" t="s">
        <v>79</v>
      </c>
      <c r="C51" s="44">
        <v>95</v>
      </c>
      <c r="D51" s="44">
        <v>69865</v>
      </c>
      <c r="E51" s="41">
        <f t="shared" si="6"/>
        <v>69960</v>
      </c>
      <c r="F51" s="44">
        <v>1922</v>
      </c>
      <c r="G51" s="44">
        <v>5224</v>
      </c>
      <c r="H51" s="41">
        <f t="shared" ref="H51:H52" si="9">F51+G51</f>
        <v>7146</v>
      </c>
      <c r="I51" s="41">
        <f t="shared" ref="I51:I52" si="10">E51+H51</f>
        <v>77106</v>
      </c>
    </row>
    <row r="52" spans="1:10" x14ac:dyDescent="0.25">
      <c r="A52" s="53" t="s">
        <v>125</v>
      </c>
      <c r="B52" s="46" t="s">
        <v>79</v>
      </c>
      <c r="C52" s="44">
        <v>369</v>
      </c>
      <c r="D52" s="44">
        <v>85812</v>
      </c>
      <c r="E52" s="41">
        <f t="shared" si="6"/>
        <v>86181</v>
      </c>
      <c r="F52" s="44">
        <v>958</v>
      </c>
      <c r="G52" s="44">
        <v>8804</v>
      </c>
      <c r="H52" s="41">
        <f t="shared" si="9"/>
        <v>9762</v>
      </c>
      <c r="I52" s="41">
        <f t="shared" si="10"/>
        <v>95943</v>
      </c>
    </row>
    <row r="55" spans="1:10" x14ac:dyDescent="0.25">
      <c r="J55" s="43"/>
    </row>
    <row r="56" spans="1:10" x14ac:dyDescent="0.25">
      <c r="J56" s="43"/>
    </row>
    <row r="57" spans="1:10" x14ac:dyDescent="0.25">
      <c r="J57" s="43"/>
    </row>
    <row r="58" spans="1:10" x14ac:dyDescent="0.25">
      <c r="J58" s="43"/>
    </row>
    <row r="59" spans="1:10" x14ac:dyDescent="0.25">
      <c r="J59" s="43"/>
    </row>
    <row r="60" spans="1:10" x14ac:dyDescent="0.25">
      <c r="J60" s="43"/>
    </row>
    <row r="61" spans="1:10" x14ac:dyDescent="0.25">
      <c r="J61" s="43"/>
    </row>
    <row r="62" spans="1:10" x14ac:dyDescent="0.25">
      <c r="J62" s="43"/>
    </row>
    <row r="63" spans="1:10" x14ac:dyDescent="0.25">
      <c r="J63" s="43"/>
    </row>
    <row r="64" spans="1:10" x14ac:dyDescent="0.25">
      <c r="J64" s="43"/>
    </row>
    <row r="65" spans="10:10" x14ac:dyDescent="0.25">
      <c r="J65" s="43"/>
    </row>
    <row r="66" spans="10:10" x14ac:dyDescent="0.25">
      <c r="J66" s="43"/>
    </row>
    <row r="67" spans="10:10" x14ac:dyDescent="0.25">
      <c r="J67" s="43"/>
    </row>
    <row r="68" spans="10:10" x14ac:dyDescent="0.25">
      <c r="J68" s="43"/>
    </row>
    <row r="69" spans="10:10" x14ac:dyDescent="0.25">
      <c r="J69" s="43"/>
    </row>
    <row r="70" spans="10:10" x14ac:dyDescent="0.25">
      <c r="J70" s="43"/>
    </row>
    <row r="71" spans="10:10" x14ac:dyDescent="0.25">
      <c r="J71" s="43"/>
    </row>
  </sheetData>
  <mergeCells count="3">
    <mergeCell ref="C2:E2"/>
    <mergeCell ref="F2:H2"/>
    <mergeCell ref="I2:I3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5" t="s">
        <v>37</v>
      </c>
      <c r="B1" s="56"/>
      <c r="C1" s="56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7" t="s">
        <v>39</v>
      </c>
      <c r="C2" s="57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58" t="s">
        <v>41</v>
      </c>
      <c r="C3" s="58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7">
        <v>4</v>
      </c>
      <c r="C4" s="57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59"/>
      <c r="C5" s="60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59"/>
      <c r="C6" s="60"/>
      <c r="D6" s="8"/>
      <c r="E6" s="10" t="s">
        <v>45</v>
      </c>
      <c r="F6" s="61" t="s">
        <v>46</v>
      </c>
      <c r="G6" s="61"/>
      <c r="H6" s="61"/>
      <c r="I6" s="61"/>
    </row>
    <row r="7" spans="1:9" x14ac:dyDescent="0.25">
      <c r="A7" s="11" t="s">
        <v>47</v>
      </c>
      <c r="B7" s="62"/>
      <c r="C7" s="63"/>
      <c r="D7" s="8"/>
      <c r="E7" s="10" t="s">
        <v>48</v>
      </c>
      <c r="F7" s="61" t="s">
        <v>49</v>
      </c>
      <c r="G7" s="61"/>
      <c r="H7" s="61"/>
      <c r="I7" s="61"/>
    </row>
    <row r="8" spans="1:9" x14ac:dyDescent="0.25">
      <c r="A8" s="7" t="s">
        <v>50</v>
      </c>
      <c r="B8" s="54"/>
      <c r="C8" s="54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4"/>
      <c r="C9" s="64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4" t="s">
        <v>78</v>
      </c>
      <c r="C10" s="54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4" t="s">
        <v>81</v>
      </c>
      <c r="C11" s="54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7" t="s">
        <v>54</v>
      </c>
      <c r="B13" s="68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6.3741953652392942</v>
      </c>
      <c r="D15" s="23">
        <f t="shared" ref="D15:D24" si="1">(SUMIFS(AGİİ2,KAYNAK,A15,SEBEP,B15,SÜRE,"Uzun",BİLDİRİM,"Bildirimsiz",İL,$B$10,İLÇE,$B$11)/VLOOKUP($B$11,ABONE,4,FALSE))*60</f>
        <v>1.9259022698090174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1.9453535896287373</v>
      </c>
      <c r="F15" s="23">
        <f t="shared" ref="F15:F24" si="3">(SUMIFS(OGİD2,KAYNAK,A15,SEBEP,B15,SÜRE,"Uzun",BİLDİRİM,"Bildirimsiz",İL,$B$10,İLÇE,$B$11)/VLOOKUP($B$11,ABONE,6,FALSE))*60</f>
        <v>3.8764705147058831</v>
      </c>
      <c r="G15" s="23">
        <f t="shared" ref="G15:G24" si="4">(SUMIFS(AGİD2,KAYNAK,A15,SEBEP,B15,SÜRE,"Uzun",BİLDİRİM,"Bildirimsiz",İL,$B$10,İLÇE,$B$11)/VLOOKUP($B$11,ABONE,7,FALSE))*60</f>
        <v>2.6116540654911837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2.7640821001329199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1.9520822933090578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39.086775818639794</v>
      </c>
      <c r="D17" s="23">
        <f t="shared" si="1"/>
        <v>11.42090146951991</v>
      </c>
      <c r="E17" s="23">
        <f t="shared" si="2"/>
        <v>11.541877708835106</v>
      </c>
      <c r="F17" s="23">
        <f t="shared" si="3"/>
        <v>121.32861551470592</v>
      </c>
      <c r="G17" s="23">
        <f t="shared" si="4"/>
        <v>245.74441635264481</v>
      </c>
      <c r="H17" s="23">
        <f t="shared" si="5"/>
        <v>230.75057593265393</v>
      </c>
      <c r="I17" s="23">
        <f t="shared" si="6"/>
        <v>13.343439955138827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2.2057514861460956</v>
      </c>
      <c r="D18" s="23">
        <f t="shared" si="1"/>
        <v>1.4678562338988925</v>
      </c>
      <c r="E18" s="23">
        <f t="shared" si="2"/>
        <v>1.4710828730247314</v>
      </c>
      <c r="F18" s="23">
        <f t="shared" si="3"/>
        <v>0</v>
      </c>
      <c r="G18" s="23">
        <f t="shared" si="4"/>
        <v>5.478589420654912E-2</v>
      </c>
      <c r="H18" s="23">
        <f t="shared" si="5"/>
        <v>4.8183429330970313E-2</v>
      </c>
      <c r="I18" s="23">
        <f t="shared" si="6"/>
        <v>1.4593888027674102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0.1874475062972292</v>
      </c>
      <c r="D20" s="23">
        <f t="shared" si="1"/>
        <v>0.36361251101678976</v>
      </c>
      <c r="E20" s="23">
        <f t="shared" si="2"/>
        <v>0.36284218366327908</v>
      </c>
      <c r="F20" s="23">
        <f t="shared" si="3"/>
        <v>2.4623161764705883</v>
      </c>
      <c r="G20" s="23">
        <f t="shared" si="4"/>
        <v>0</v>
      </c>
      <c r="H20" s="23">
        <f t="shared" si="5"/>
        <v>0.29674346477625163</v>
      </c>
      <c r="I20" s="23">
        <f t="shared" si="6"/>
        <v>0.36229895268092854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1.1132381360201513</v>
      </c>
      <c r="D21" s="23">
        <f t="shared" si="1"/>
        <v>4.0989817208686583</v>
      </c>
      <c r="E21" s="23">
        <f t="shared" si="2"/>
        <v>4.0859257796070034</v>
      </c>
      <c r="F21" s="23">
        <f t="shared" si="3"/>
        <v>2.5862744117647058</v>
      </c>
      <c r="G21" s="23">
        <f t="shared" si="4"/>
        <v>9.7391855516372807</v>
      </c>
      <c r="H21" s="23">
        <f t="shared" si="5"/>
        <v>8.8771599291094372</v>
      </c>
      <c r="I21" s="23">
        <f t="shared" si="6"/>
        <v>4.1253024404187526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5" t="s">
        <v>60</v>
      </c>
      <c r="B25" s="66"/>
      <c r="C25" s="23">
        <f t="shared" ref="C25:I25" si="7">SUM(C15:C24)</f>
        <v>48.96740831234257</v>
      </c>
      <c r="D25" s="23">
        <f t="shared" si="7"/>
        <v>19.277254205113266</v>
      </c>
      <c r="E25" s="23">
        <f t="shared" si="7"/>
        <v>19.407082134758856</v>
      </c>
      <c r="F25" s="23">
        <f t="shared" si="7"/>
        <v>130.2536766176471</v>
      </c>
      <c r="G25" s="23">
        <f t="shared" si="7"/>
        <v>258.15004186397982</v>
      </c>
      <c r="H25" s="23">
        <f t="shared" si="7"/>
        <v>242.73674485600353</v>
      </c>
      <c r="I25" s="23">
        <f t="shared" si="7"/>
        <v>21.242512444314976</v>
      </c>
    </row>
    <row r="26" spans="1:9" ht="15.75" thickBot="1" x14ac:dyDescent="0.3">
      <c r="A26" s="67" t="s">
        <v>61</v>
      </c>
      <c r="B26" s="68"/>
      <c r="C26" s="72" t="s">
        <v>27</v>
      </c>
      <c r="D26" s="72"/>
      <c r="E26" s="72"/>
      <c r="F26" s="72" t="s">
        <v>28</v>
      </c>
      <c r="G26" s="72"/>
      <c r="H26" s="72"/>
      <c r="I26" s="73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73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9.4199222166246841</v>
      </c>
      <c r="D29" s="23">
        <f>(SUMIFS(AGİİ2,KAYNAK,A29,SEBEP,B29,SÜRE,"Uzun",BİLDİRİM,"Bildirimli",İL,$B$10,İLÇE,$B$11)/VLOOKUP($B$11,ABONE,4,FALSE))*60</f>
        <v>11.511292931258918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11.502147868251777</v>
      </c>
      <c r="F29" s="23">
        <f>(SUMIFS(OGİD2,KAYNAK,A29,SEBEP,B29,SÜRE,"Uzun",BİLDİRİM,"Bildirimli",İL,$B$10,İLÇE,$B$11)/VLOOKUP($B$11,ABONE,6,FALSE))*60</f>
        <v>53.372977941176472</v>
      </c>
      <c r="G29" s="23">
        <f>(SUMIFS(AGİD2,KAYNAK,A29,SEBEP,B29,SÜRE,"Uzun",BİLDİRİM,"Bildirimli",İL,$B$10,İLÇE,$B$11)/VLOOKUP($B$11,ABONE,7,FALSE))*60</f>
        <v>81.567481088161216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78.169649960124062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12.050053383850706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3.1033858438287156</v>
      </c>
      <c r="D31" s="23">
        <f>(SUMIFS(AGİİ2,KAYNAK,A31,SEBEP,B31,SÜRE,"Uzun",BİLDİRİM,"Bildirimli",İL,$B$10,İLÇE,$B$11)/VLOOKUP($B$11,ABONE,4,FALSE))*60</f>
        <v>7.0082592385784919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6.9911841628972562</v>
      </c>
      <c r="F31" s="23">
        <f>(SUMIFS(OGİD2,KAYNAK,A31,SEBEP,B31,SÜRE,"Uzun",BİLDİRİM,"Bildirimli",İL,$B$10,İLÇE,$B$11)/VLOOKUP($B$11,ABONE,6,FALSE))*60</f>
        <v>1.7183058088235295</v>
      </c>
      <c r="G31" s="23">
        <f>(SUMIFS(AGİD2,KAYNAK,A31,SEBEP,B31,SÜRE,"Uzun",BİLDİRİM,"Bildirimli",İL,$B$10,İLÇE,$B$11)/VLOOKUP($B$11,ABONE,7,FALSE))*60</f>
        <v>17.370895345088162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15.484539849357557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7.0609866345744186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5" t="s">
        <v>60</v>
      </c>
      <c r="B33" s="66"/>
      <c r="C33" s="23">
        <f>SUM(C28:C32)</f>
        <v>12.523308060453399</v>
      </c>
      <c r="D33" s="23">
        <f t="shared" ref="D33:I33" si="8">SUM(D28:D32)</f>
        <v>18.519552169837411</v>
      </c>
      <c r="E33" s="23">
        <f t="shared" si="8"/>
        <v>18.493332031149034</v>
      </c>
      <c r="F33" s="23">
        <f t="shared" si="8"/>
        <v>55.091283750000002</v>
      </c>
      <c r="G33" s="23">
        <f t="shared" si="8"/>
        <v>98.938376433249374</v>
      </c>
      <c r="H33" s="23">
        <f t="shared" si="8"/>
        <v>93.654189809481622</v>
      </c>
      <c r="I33" s="23">
        <f t="shared" si="8"/>
        <v>19.111040018425125</v>
      </c>
    </row>
    <row r="34" spans="1:9" ht="15.75" thickBot="1" x14ac:dyDescent="0.3">
      <c r="A34" s="67" t="s">
        <v>62</v>
      </c>
      <c r="B34" s="68"/>
      <c r="C34" s="74" t="s">
        <v>27</v>
      </c>
      <c r="D34" s="75"/>
      <c r="E34" s="76"/>
      <c r="F34" s="72" t="s">
        <v>28</v>
      </c>
      <c r="G34" s="72"/>
      <c r="H34" s="72"/>
      <c r="I34" s="73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73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7.3047858942065488E-2</v>
      </c>
      <c r="D36" s="23">
        <f t="shared" ref="D36:D45" si="10">(SUMIFS(AGİİ1,KAYNAK,A36,SEBEP,B36,SÜRE,"Uzun",BİLDİRİM,"Bildirimsiz",İL,$B$10,İLÇE,$B$11)/VLOOKUP($B$11,ABONE,4,FALSE))</f>
        <v>2.2166334165508138E-2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2.238882688127827E-2</v>
      </c>
      <c r="F36" s="23">
        <f t="shared" ref="F36:F45" si="12">(SUMIFS(OGİD1,KAYNAK,A36,SEBEP,B36,SÜRE,"Uzun",BİLDİRİM,"Bildirimsiz",İL,$B$10,İLÇE,$B$11)/VLOOKUP($B$11,ABONE,6,FALSE))</f>
        <v>4.4117647058823532E-2</v>
      </c>
      <c r="G36" s="23">
        <f t="shared" ref="G36:G45" si="13">(SUMIFS(AGİD1,KAYNAK,A36,SEBEP,B36,SÜRE,"Uzun",BİLDİRİM,"Bildirimsiz",İL,$B$10,İLÇE,$B$11)/VLOOKUP($B$11,ABONE,7,FALSE))</f>
        <v>2.9722921914357683E-2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3.145768719539211E-2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2.2463359126081019E-2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0.78169605373635598</v>
      </c>
      <c r="D38" s="23">
        <f t="shared" si="10"/>
        <v>0.30606946754333886</v>
      </c>
      <c r="E38" s="23">
        <f t="shared" si="11"/>
        <v>0.30814926863655057</v>
      </c>
      <c r="F38" s="23">
        <f t="shared" si="12"/>
        <v>2.8676470588235294</v>
      </c>
      <c r="G38" s="23">
        <f t="shared" si="13"/>
        <v>4.0624685138539043</v>
      </c>
      <c r="H38" s="23">
        <f t="shared" si="14"/>
        <v>3.9184758529020822</v>
      </c>
      <c r="I38" s="23">
        <f t="shared" si="15"/>
        <v>0.33782066454255805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3.7783375314861464E-2</v>
      </c>
      <c r="D39" s="23">
        <f t="shared" si="10"/>
        <v>2.1307116754001997E-2</v>
      </c>
      <c r="E39" s="23">
        <f t="shared" si="11"/>
        <v>2.1379163484697174E-2</v>
      </c>
      <c r="F39" s="23">
        <f t="shared" si="12"/>
        <v>0</v>
      </c>
      <c r="G39" s="23">
        <f t="shared" si="13"/>
        <v>5.0377833753148613E-4</v>
      </c>
      <c r="H39" s="23">
        <f t="shared" si="14"/>
        <v>4.4306601683650863E-4</v>
      </c>
      <c r="I39" s="23">
        <f t="shared" si="15"/>
        <v>2.1207100591715978E-2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4.1981528127623844E-3</v>
      </c>
      <c r="D41" s="23">
        <f t="shared" si="10"/>
        <v>8.5368596894279374E-3</v>
      </c>
      <c r="E41" s="23">
        <f t="shared" si="11"/>
        <v>8.5178875638841564E-3</v>
      </c>
      <c r="F41" s="23">
        <f t="shared" si="12"/>
        <v>5.514705882352941E-2</v>
      </c>
      <c r="G41" s="23">
        <f t="shared" si="13"/>
        <v>0</v>
      </c>
      <c r="H41" s="23">
        <f t="shared" si="14"/>
        <v>6.6459902525476296E-3</v>
      </c>
      <c r="I41" s="23">
        <f t="shared" si="15"/>
        <v>8.5025034137460181E-3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7.556675062972292E-3</v>
      </c>
      <c r="D42" s="23">
        <f t="shared" si="10"/>
        <v>2.9987793950076887E-2</v>
      </c>
      <c r="E42" s="23">
        <f t="shared" si="11"/>
        <v>2.9889708042060741E-2</v>
      </c>
      <c r="F42" s="23">
        <f t="shared" si="12"/>
        <v>1.1029411764705883E-2</v>
      </c>
      <c r="G42" s="23">
        <f t="shared" si="13"/>
        <v>5.0377833753148617E-2</v>
      </c>
      <c r="H42" s="23">
        <f t="shared" si="14"/>
        <v>4.563579973416039E-2</v>
      </c>
      <c r="I42" s="23">
        <f t="shared" si="15"/>
        <v>3.0019116977696859E-2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5" t="s">
        <v>60</v>
      </c>
      <c r="B46" s="66"/>
      <c r="C46" s="23">
        <f>SUM(C36:C45)</f>
        <v>0.90428211586901752</v>
      </c>
      <c r="D46" s="23">
        <f t="shared" ref="D46:I46" si="16">SUM(D36:D45)</f>
        <v>0.38806757210235376</v>
      </c>
      <c r="E46" s="23">
        <f t="shared" si="16"/>
        <v>0.39032485460847088</v>
      </c>
      <c r="F46" s="23">
        <f t="shared" si="16"/>
        <v>2.9779411764705883</v>
      </c>
      <c r="G46" s="23">
        <f t="shared" si="16"/>
        <v>4.1430730478589419</v>
      </c>
      <c r="H46" s="23">
        <f t="shared" si="16"/>
        <v>4.0026583961010189</v>
      </c>
      <c r="I46" s="23">
        <f t="shared" si="16"/>
        <v>0.42001274465179794</v>
      </c>
    </row>
    <row r="47" spans="1:9" ht="15.75" thickBot="1" x14ac:dyDescent="0.3">
      <c r="A47" s="67" t="s">
        <v>63</v>
      </c>
      <c r="B47" s="68"/>
      <c r="C47" s="72" t="s">
        <v>27</v>
      </c>
      <c r="D47" s="72"/>
      <c r="E47" s="72"/>
      <c r="F47" s="72" t="s">
        <v>28</v>
      </c>
      <c r="G47" s="72"/>
      <c r="H47" s="72"/>
      <c r="I47" s="73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73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7.2208228379513018E-2</v>
      </c>
      <c r="D50" s="23">
        <f>(SUMIFS(AGİİ1,KAYNAK,A50,SEBEP,B50,SÜRE,"Uzun",BİLDİRİM,"Bildirimli",İL,$B$10,İLÇE,$B$11)/VLOOKUP($B$11,ABONE,4,FALSE))</f>
        <v>3.3236594548947736E-2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3.3407008165423253E-2</v>
      </c>
      <c r="F50" s="23">
        <f>(SUMIFS(OGİD1,KAYNAK,A50,SEBEP,B50,SÜRE,"Uzun",BİLDİRİM,"Bildirimli",İL,$B$10,İLÇE,$B$11)/VLOOKUP($B$11,ABONE,6,FALSE))</f>
        <v>9.9264705882352935E-2</v>
      </c>
      <c r="G50" s="23">
        <f>(SUMIFS(AGİD1,KAYNAK,A50,SEBEP,B50,SÜRE,"Uzun",BİLDİRİM,"Bildirimli",İL,$B$10,İLÇE,$B$11)/VLOOKUP($B$11,ABONE,7,FALSE))</f>
        <v>0.15214105793450883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0.14576871953921133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3.4330450614474282E-2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1.7632241813602016E-2</v>
      </c>
      <c r="D52" s="23">
        <f>(SUMIFS(AGİİ1,KAYNAK,A52,SEBEP,B52,SÜRE,"Uzun",BİLDİRİM,"Bildirimli",İL,$B$10,İLÇE,$B$11)/VLOOKUP($B$11,ABONE,4,FALSE))</f>
        <v>3.9671506064304862E-2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3.9575133642718675E-2</v>
      </c>
      <c r="F52" s="23">
        <f>(SUMIFS(OGİD1,KAYNAK,A52,SEBEP,B52,SÜRE,"Uzun",BİLDİRİM,"Bildirimli",İL,$B$10,İLÇE,$B$11)/VLOOKUP($B$11,ABONE,6,FALSE))</f>
        <v>1.4705882352941176E-2</v>
      </c>
      <c r="G52" s="23">
        <f>(SUMIFS(AGİD1,KAYNAK,A52,SEBEP,B52,SÜRE,"Uzun",BİLDİRİM,"Bildirimli",İL,$B$10,İLÇE,$B$11)/VLOOKUP($B$11,ABONE,7,FALSE))</f>
        <v>0.12947103274559194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0.11564023039432876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4.0200273099681383E-2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5" t="s">
        <v>60</v>
      </c>
      <c r="B54" s="66"/>
      <c r="C54" s="23">
        <f>SUM(C49:C53)</f>
        <v>8.984047019311503E-2</v>
      </c>
      <c r="D54" s="23">
        <f t="shared" ref="D54:I54" si="17">SUM(D49:D53)</f>
        <v>7.2908100613252591E-2</v>
      </c>
      <c r="E54" s="23">
        <f t="shared" si="17"/>
        <v>7.2982141808141929E-2</v>
      </c>
      <c r="F54" s="23">
        <f t="shared" si="17"/>
        <v>0.11397058823529412</v>
      </c>
      <c r="G54" s="23">
        <f t="shared" si="17"/>
        <v>0.28161209068010074</v>
      </c>
      <c r="H54" s="23">
        <f t="shared" si="17"/>
        <v>0.26140894993354008</v>
      </c>
      <c r="I54" s="23">
        <f t="shared" si="17"/>
        <v>7.4530723714155672E-2</v>
      </c>
    </row>
    <row r="55" spans="1:9" ht="15.75" thickBot="1" x14ac:dyDescent="0.3">
      <c r="A55" s="67" t="s">
        <v>64</v>
      </c>
      <c r="B55" s="68"/>
      <c r="C55" s="72" t="s">
        <v>27</v>
      </c>
      <c r="D55" s="72"/>
      <c r="E55" s="72"/>
      <c r="F55" s="72" t="s">
        <v>28</v>
      </c>
      <c r="G55" s="72"/>
      <c r="H55" s="72"/>
      <c r="I55" s="73" t="s">
        <v>55</v>
      </c>
    </row>
    <row r="56" spans="1:9" x14ac:dyDescent="0.25">
      <c r="A56" s="77" t="s">
        <v>56</v>
      </c>
      <c r="B56" s="78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73"/>
    </row>
    <row r="57" spans="1:9" x14ac:dyDescent="0.25">
      <c r="A57" s="77" t="s">
        <v>76</v>
      </c>
      <c r="B57" s="78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7" t="s">
        <v>72</v>
      </c>
      <c r="B58" s="78"/>
      <c r="C58" s="23">
        <f>(SUMIFS(OGİİ1,KAYNAK,A58,SÜRE,"Kısa",İL,$B$10,İLÇE,$B$11)/VLOOKUP($B$11,ABONE,3,FALSE))</f>
        <v>1.343408900083963E-2</v>
      </c>
      <c r="D58" s="23">
        <f>(SUMIFS(AGİİ1,KAYNAK,A58,SÜRE,"Kısa",İL,$B$10,İLÇE,$B$11)/VLOOKUP($B$11,ABONE,4,FALSE))</f>
        <v>5.3654992864439095E-3</v>
      </c>
      <c r="E58" s="23">
        <f>((SUMIFS(OGİİ1,KAYNAK,A58,SÜRE,"Kısa",İL,$B$10,İLÇE,$B$11)+SUMIFS(AGİİ1,KAYNAK,A58,SÜRE,"Kısa",İL,$B$10,İLÇE,$B$11))/VLOOKUP($B$11,ABONE,5,FALSE))</f>
        <v>5.4007812958937907E-3</v>
      </c>
      <c r="F58" s="23">
        <f>(SUMIFS(OGİD1,KAYNAK,A58,SÜRE,"Kısa",İL,$B$10,İLÇE,$B$11)/VLOOKUP($B$11,ABONE,6,FALSE))</f>
        <v>3.6764705882352941E-3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4.4306601683650863E-4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5.3600364132908515E-3</v>
      </c>
    </row>
    <row r="59" spans="1:9" ht="15.75" thickBot="1" x14ac:dyDescent="0.3">
      <c r="A59" s="65" t="s">
        <v>60</v>
      </c>
      <c r="B59" s="66"/>
      <c r="C59" s="23">
        <f>SUM(C57:C58)</f>
        <v>1.343408900083963E-2</v>
      </c>
      <c r="D59" s="23">
        <f t="shared" ref="D59:I59" si="18">SUM(D57:D58)</f>
        <v>5.3654992864439095E-3</v>
      </c>
      <c r="E59" s="23">
        <f t="shared" si="18"/>
        <v>5.4007812958937907E-3</v>
      </c>
      <c r="F59" s="23">
        <f t="shared" si="18"/>
        <v>3.6764705882352941E-3</v>
      </c>
      <c r="G59" s="23">
        <f t="shared" si="18"/>
        <v>0</v>
      </c>
      <c r="H59" s="23">
        <f t="shared" si="18"/>
        <v>4.4306601683650863E-4</v>
      </c>
      <c r="I59" s="23">
        <f t="shared" si="18"/>
        <v>5.3600364132908515E-3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1" t="s">
        <v>27</v>
      </c>
      <c r="D61" s="81"/>
      <c r="E61" s="81"/>
      <c r="F61" s="81" t="s">
        <v>28</v>
      </c>
      <c r="G61" s="81"/>
      <c r="H61" s="81"/>
      <c r="I61" s="82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3"/>
    </row>
    <row r="63" spans="1:9" x14ac:dyDescent="0.25">
      <c r="A63" s="28"/>
      <c r="B63" s="33" t="s">
        <v>65</v>
      </c>
      <c r="C63" s="34">
        <f>VLOOKUP($B$11,ABONE,3,FALSE)</f>
        <v>1191</v>
      </c>
      <c r="D63" s="34">
        <f>VLOOKUP($B$11,ABONE,4,FALSE)</f>
        <v>271177</v>
      </c>
      <c r="E63" s="34">
        <f>VLOOKUP($B$11,ABONE,5,FALSE)</f>
        <v>272368</v>
      </c>
      <c r="F63" s="34">
        <f>VLOOKUP($B$11,ABONE,6,FALSE)</f>
        <v>272</v>
      </c>
      <c r="G63" s="34">
        <f>VLOOKUP($B$11,ABONE,7,FALSE)</f>
        <v>1985</v>
      </c>
      <c r="H63" s="34">
        <f>VLOOKUP($B$11,ABONE,8,FALSE)</f>
        <v>2257</v>
      </c>
      <c r="I63" s="34">
        <f>VLOOKUP($B$11,ABONE,9,FALSE)</f>
        <v>274625</v>
      </c>
    </row>
    <row r="64" spans="1:9" x14ac:dyDescent="0.25">
      <c r="A64" s="28"/>
      <c r="B64" s="79" t="s">
        <v>66</v>
      </c>
      <c r="C64" s="79"/>
      <c r="D64" s="79"/>
      <c r="E64" s="79"/>
      <c r="F64" s="79"/>
      <c r="G64" s="79"/>
      <c r="H64" s="79"/>
      <c r="I64" s="79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0" t="s">
        <v>70</v>
      </c>
      <c r="C69" s="80"/>
      <c r="D69" s="80"/>
      <c r="E69" s="80"/>
      <c r="F69" s="80"/>
      <c r="G69" s="80"/>
      <c r="H69" s="80"/>
      <c r="I69" s="80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5" t="s">
        <v>37</v>
      </c>
      <c r="B1" s="56"/>
      <c r="C1" s="56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7" t="s">
        <v>39</v>
      </c>
      <c r="C2" s="57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58" t="s">
        <v>41</v>
      </c>
      <c r="C3" s="58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7">
        <v>4</v>
      </c>
      <c r="C4" s="57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59"/>
      <c r="C5" s="60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59"/>
      <c r="C6" s="60"/>
      <c r="D6" s="8"/>
      <c r="E6" s="10" t="s">
        <v>45</v>
      </c>
      <c r="F6" s="61" t="s">
        <v>46</v>
      </c>
      <c r="G6" s="61"/>
      <c r="H6" s="61"/>
      <c r="I6" s="61"/>
    </row>
    <row r="7" spans="1:9" x14ac:dyDescent="0.25">
      <c r="A7" s="11" t="s">
        <v>47</v>
      </c>
      <c r="B7" s="62"/>
      <c r="C7" s="63"/>
      <c r="D7" s="8"/>
      <c r="E7" s="10" t="s">
        <v>48</v>
      </c>
      <c r="F7" s="61" t="s">
        <v>49</v>
      </c>
      <c r="G7" s="61"/>
      <c r="H7" s="61"/>
      <c r="I7" s="61"/>
    </row>
    <row r="8" spans="1:9" x14ac:dyDescent="0.25">
      <c r="A8" s="7" t="s">
        <v>50</v>
      </c>
      <c r="B8" s="54"/>
      <c r="C8" s="54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4"/>
      <c r="C9" s="64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4" t="s">
        <v>78</v>
      </c>
      <c r="C10" s="54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4" t="s">
        <v>82</v>
      </c>
      <c r="C11" s="54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7" t="s">
        <v>54</v>
      </c>
      <c r="B13" s="68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277.17546333333331</v>
      </c>
      <c r="D17" s="23">
        <f t="shared" si="1"/>
        <v>29.574927257926149</v>
      </c>
      <c r="E17" s="23">
        <f t="shared" si="2"/>
        <v>29.658017784220146</v>
      </c>
      <c r="F17" s="23">
        <f t="shared" si="3"/>
        <v>68.550427692307693</v>
      </c>
      <c r="G17" s="23">
        <f t="shared" si="4"/>
        <v>164.26232639708851</v>
      </c>
      <c r="H17" s="23">
        <f t="shared" si="5"/>
        <v>159.93866147490345</v>
      </c>
      <c r="I17" s="23">
        <f t="shared" si="6"/>
        <v>31.211963438026732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14.360649999999998</v>
      </c>
      <c r="D21" s="23">
        <f t="shared" si="1"/>
        <v>4.9722660993099614</v>
      </c>
      <c r="E21" s="23">
        <f t="shared" si="2"/>
        <v>4.9754166811775251</v>
      </c>
      <c r="F21" s="23">
        <f t="shared" si="3"/>
        <v>0.32108256410256408</v>
      </c>
      <c r="G21" s="23">
        <f t="shared" si="4"/>
        <v>2.8530529882733529</v>
      </c>
      <c r="H21" s="23">
        <f t="shared" si="5"/>
        <v>2.7386744015444022</v>
      </c>
      <c r="I21" s="23">
        <f t="shared" si="6"/>
        <v>4.9487375380165997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8.7946758333333346</v>
      </c>
      <c r="D22" s="23">
        <f t="shared" si="1"/>
        <v>1.6847960183700113</v>
      </c>
      <c r="E22" s="23">
        <f t="shared" si="2"/>
        <v>1.6871819730415005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1.6670578086229288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5" t="s">
        <v>60</v>
      </c>
      <c r="B25" s="66"/>
      <c r="C25" s="23">
        <f t="shared" ref="C25:I25" si="7">SUM(C15:C24)</f>
        <v>300.33078916666665</v>
      </c>
      <c r="D25" s="23">
        <f t="shared" si="7"/>
        <v>36.231989375606119</v>
      </c>
      <c r="E25" s="23">
        <f t="shared" si="7"/>
        <v>36.320616438439174</v>
      </c>
      <c r="F25" s="23">
        <f t="shared" si="7"/>
        <v>68.871510256410261</v>
      </c>
      <c r="G25" s="23">
        <f t="shared" si="7"/>
        <v>167.11537938536188</v>
      </c>
      <c r="H25" s="23">
        <f t="shared" si="7"/>
        <v>162.67733587644787</v>
      </c>
      <c r="I25" s="23">
        <f t="shared" si="7"/>
        <v>37.827758784666258</v>
      </c>
    </row>
    <row r="26" spans="1:9" ht="15.75" thickBot="1" x14ac:dyDescent="0.3">
      <c r="A26" s="67" t="s">
        <v>61</v>
      </c>
      <c r="B26" s="68"/>
      <c r="C26" s="72" t="s">
        <v>27</v>
      </c>
      <c r="D26" s="72"/>
      <c r="E26" s="72"/>
      <c r="F26" s="72" t="s">
        <v>28</v>
      </c>
      <c r="G26" s="72"/>
      <c r="H26" s="72"/>
      <c r="I26" s="73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73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75.905709166666668</v>
      </c>
      <c r="D29" s="23">
        <f>(SUMIFS(AGİİ2,KAYNAK,A29,SEBEP,B29,SÜRE,"Uzun",BİLDİRİM,"Bildirimli",İL,$B$10,İLÇE,$B$11)/VLOOKUP($B$11,ABONE,4,FALSE))*60</f>
        <v>12.334260618798954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12.355594115086317</v>
      </c>
      <c r="F29" s="23">
        <f>(SUMIFS(OGİD2,KAYNAK,A29,SEBEP,B29,SÜRE,"Uzun",BİLDİRİM,"Bildirimli",İL,$B$10,İLÇE,$B$11)/VLOOKUP($B$11,ABONE,6,FALSE))*60</f>
        <v>8.9085471794871793</v>
      </c>
      <c r="G29" s="23">
        <f>(SUMIFS(AGİD2,KAYNAK,A29,SEBEP,B29,SÜRE,"Uzun",BİLDİRİM,"Bildirimli",İL,$B$10,İLÇE,$B$11)/VLOOKUP($B$11,ABONE,7,FALSE))*60</f>
        <v>4.3552095915891638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4.560900903474904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12.262621519190205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14.462668333333331</v>
      </c>
      <c r="D31" s="23">
        <f>(SUMIFS(AGİİ2,KAYNAK,A31,SEBEP,B31,SÜRE,"Uzun",BİLDİRİM,"Bildirimli",İL,$B$10,İLÇE,$B$11)/VLOOKUP($B$11,ABONE,4,FALSE))*60</f>
        <v>4.327442799981351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4.3308440091912459</v>
      </c>
      <c r="F31" s="23">
        <f>(SUMIFS(OGİD2,KAYNAK,A31,SEBEP,B31,SÜRE,"Uzun",BİLDİRİM,"Bildirimli",İL,$B$10,İLÇE,$B$11)/VLOOKUP($B$11,ABONE,6,FALSE))*60</f>
        <v>1.5042733333333334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6.7953660231660246E-2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4.2799976229379864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5" t="s">
        <v>60</v>
      </c>
      <c r="B33" s="66"/>
      <c r="C33" s="23">
        <f>SUM(C28:C32)</f>
        <v>90.368377499999994</v>
      </c>
      <c r="D33" s="23">
        <f t="shared" ref="D33:I33" si="8">SUM(D28:D32)</f>
        <v>16.661703418780306</v>
      </c>
      <c r="E33" s="23">
        <f t="shared" si="8"/>
        <v>16.686438124277565</v>
      </c>
      <c r="F33" s="23">
        <f t="shared" si="8"/>
        <v>10.412820512820513</v>
      </c>
      <c r="G33" s="23">
        <f t="shared" si="8"/>
        <v>4.3552095915891638</v>
      </c>
      <c r="H33" s="23">
        <f t="shared" si="8"/>
        <v>4.6288545637065646</v>
      </c>
      <c r="I33" s="23">
        <f t="shared" si="8"/>
        <v>16.542619142128192</v>
      </c>
    </row>
    <row r="34" spans="1:9" ht="15.75" thickBot="1" x14ac:dyDescent="0.3">
      <c r="A34" s="67" t="s">
        <v>62</v>
      </c>
      <c r="B34" s="68"/>
      <c r="C34" s="74" t="s">
        <v>27</v>
      </c>
      <c r="D34" s="75"/>
      <c r="E34" s="76"/>
      <c r="F34" s="72" t="s">
        <v>28</v>
      </c>
      <c r="G34" s="72"/>
      <c r="H34" s="72"/>
      <c r="I34" s="73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73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3.3194444444444446</v>
      </c>
      <c r="D38" s="23">
        <f t="shared" si="10"/>
        <v>0.36025736665423347</v>
      </c>
      <c r="E38" s="23">
        <f t="shared" si="11"/>
        <v>0.36125041947872777</v>
      </c>
      <c r="F38" s="23">
        <f t="shared" si="12"/>
        <v>0.64102564102564108</v>
      </c>
      <c r="G38" s="23">
        <f t="shared" si="13"/>
        <v>1.2895268904164983</v>
      </c>
      <c r="H38" s="23">
        <f t="shared" si="14"/>
        <v>1.2602316602316603</v>
      </c>
      <c r="I38" s="23">
        <f t="shared" si="15"/>
        <v>0.37197317884149544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0.16666666666666666</v>
      </c>
      <c r="D42" s="23">
        <f t="shared" si="10"/>
        <v>5.0559492726594553E-2</v>
      </c>
      <c r="E42" s="23">
        <f t="shared" si="11"/>
        <v>5.0598456318281818E-2</v>
      </c>
      <c r="F42" s="23">
        <f t="shared" si="12"/>
        <v>8.5470085470085479E-3</v>
      </c>
      <c r="G42" s="23">
        <f t="shared" si="13"/>
        <v>2.6283865750101092E-2</v>
      </c>
      <c r="H42" s="23">
        <f t="shared" si="14"/>
        <v>2.5482625482625483E-2</v>
      </c>
      <c r="I42" s="23">
        <f t="shared" si="15"/>
        <v>5.0298882758747734E-2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1.3888888888888888E-2</v>
      </c>
      <c r="D43" s="23">
        <f t="shared" si="10"/>
        <v>2.9419992540096981E-3</v>
      </c>
      <c r="E43" s="23">
        <f t="shared" si="11"/>
        <v>2.9456728438793391E-3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2.9105378047544926E-3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5" t="s">
        <v>60</v>
      </c>
      <c r="B46" s="66"/>
      <c r="C46" s="23">
        <f>SUM(C36:C45)</f>
        <v>3.5</v>
      </c>
      <c r="D46" s="23">
        <f t="shared" ref="D46:I46" si="16">SUM(D36:D45)</f>
        <v>0.41375885863483769</v>
      </c>
      <c r="E46" s="23">
        <f t="shared" si="16"/>
        <v>0.41479454864088894</v>
      </c>
      <c r="F46" s="23">
        <f t="shared" si="16"/>
        <v>0.6495726495726496</v>
      </c>
      <c r="G46" s="23">
        <f t="shared" si="16"/>
        <v>1.3158107561665993</v>
      </c>
      <c r="H46" s="23">
        <f t="shared" si="16"/>
        <v>1.2857142857142858</v>
      </c>
      <c r="I46" s="23">
        <f t="shared" si="16"/>
        <v>0.42518259940499764</v>
      </c>
    </row>
    <row r="47" spans="1:9" ht="15.75" thickBot="1" x14ac:dyDescent="0.3">
      <c r="A47" s="67" t="s">
        <v>63</v>
      </c>
      <c r="B47" s="68"/>
      <c r="C47" s="72" t="s">
        <v>27</v>
      </c>
      <c r="D47" s="72"/>
      <c r="E47" s="72"/>
      <c r="F47" s="72" t="s">
        <v>28</v>
      </c>
      <c r="G47" s="72"/>
      <c r="H47" s="72"/>
      <c r="I47" s="73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73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0.59722222222222221</v>
      </c>
      <c r="D50" s="23">
        <f>(SUMIFS(AGİİ1,KAYNAK,A50,SEBEP,B50,SÜRE,"Uzun",BİLDİRİM,"Bildirimli",İL,$B$10,İLÇE,$B$11)/VLOOKUP($B$11,ABONE,4,FALSE))</f>
        <v>8.6348377471092877E-2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8.651981803944965E-2</v>
      </c>
      <c r="F50" s="23">
        <f>(SUMIFS(OGİD1,KAYNAK,A50,SEBEP,B50,SÜRE,"Uzun",BİLDİRİM,"Bildirimli",İL,$B$10,İLÇE,$B$11)/VLOOKUP($B$11,ABONE,6,FALSE))</f>
        <v>5.128205128205128E-2</v>
      </c>
      <c r="G50" s="23">
        <f>(SUMIFS(AGİD1,KAYNAK,A50,SEBEP,B50,SÜRE,"Uzun",BİLDİRİM,"Bildirimli",İL,$B$10,İLÇE,$B$11)/VLOOKUP($B$11,ABONE,7,FALSE))</f>
        <v>2.5070764253942581E-2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2.6254826254826256E-2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8.5800996582881248E-2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0.125</v>
      </c>
      <c r="D52" s="23">
        <f>(SUMIFS(AGİİ1,KAYNAK,A52,SEBEP,B52,SÜRE,"Uzun",BİLDİRİM,"Bildirimli",İL,$B$10,İLÇE,$B$11)/VLOOKUP($B$11,ABONE,4,FALSE))</f>
        <v>3.5201417381574042E-2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3.5231552257727727E-2</v>
      </c>
      <c r="F52" s="23">
        <f>(SUMIFS(OGİD1,KAYNAK,A52,SEBEP,B52,SÜRE,"Uzun",BİLDİRİM,"Bildirimli",İL,$B$10,İLÇE,$B$11)/VLOOKUP($B$11,ABONE,6,FALSE))</f>
        <v>8.5470085470085479E-3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3.861003861003861E-4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3.4815926904974627E-2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5" t="s">
        <v>60</v>
      </c>
      <c r="B54" s="66"/>
      <c r="C54" s="23">
        <f>SUM(C49:C53)</f>
        <v>0.72222222222222221</v>
      </c>
      <c r="D54" s="23">
        <f t="shared" ref="D54:I54" si="17">SUM(D49:D53)</f>
        <v>0.12154979485266693</v>
      </c>
      <c r="E54" s="23">
        <f t="shared" si="17"/>
        <v>0.12175137029717738</v>
      </c>
      <c r="F54" s="23">
        <f t="shared" si="17"/>
        <v>5.9829059829059825E-2</v>
      </c>
      <c r="G54" s="23">
        <f t="shared" si="17"/>
        <v>2.5070764253942581E-2</v>
      </c>
      <c r="H54" s="23">
        <f t="shared" si="17"/>
        <v>2.664092664092664E-2</v>
      </c>
      <c r="I54" s="23">
        <f t="shared" si="17"/>
        <v>0.12061692348785588</v>
      </c>
    </row>
    <row r="55" spans="1:9" ht="15.75" thickBot="1" x14ac:dyDescent="0.3">
      <c r="A55" s="67" t="s">
        <v>64</v>
      </c>
      <c r="B55" s="68"/>
      <c r="C55" s="72" t="s">
        <v>27</v>
      </c>
      <c r="D55" s="72"/>
      <c r="E55" s="72"/>
      <c r="F55" s="72" t="s">
        <v>28</v>
      </c>
      <c r="G55" s="72"/>
      <c r="H55" s="72"/>
      <c r="I55" s="73" t="s">
        <v>55</v>
      </c>
    </row>
    <row r="56" spans="1:9" x14ac:dyDescent="0.25">
      <c r="A56" s="77" t="s">
        <v>56</v>
      </c>
      <c r="B56" s="78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73"/>
    </row>
    <row r="57" spans="1:9" x14ac:dyDescent="0.25">
      <c r="A57" s="77" t="s">
        <v>76</v>
      </c>
      <c r="B57" s="78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7" t="s">
        <v>72</v>
      </c>
      <c r="B58" s="78"/>
      <c r="C58" s="23">
        <f>(SUMIFS(OGİİ1,KAYNAK,A58,SÜRE,"Kısa",İL,$B$10,İLÇE,$B$11)/VLOOKUP($B$11,ABONE,3,FALSE))</f>
        <v>2.7777777777777776E-2</v>
      </c>
      <c r="D58" s="23">
        <f>(SUMIFS(AGİİ1,KAYNAK,A58,SÜRE,"Kısa",İL,$B$10,İLÇE,$B$11)/VLOOKUP($B$11,ABONE,4,FALSE))</f>
        <v>3.9071242073853039E-3</v>
      </c>
      <c r="E58" s="23">
        <f>((SUMIFS(OGİİ1,KAYNAK,A58,SÜRE,"Kısa",İL,$B$10,İLÇE,$B$11)+SUMIFS(AGİİ1,KAYNAK,A58,SÜRE,"Kısa",İL,$B$10,İLÇE,$B$11))/VLOOKUP($B$11,ABONE,5,FALSE))</f>
        <v>3.9151347924978562E-3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6.0655074807925598E-3</v>
      </c>
      <c r="H58" s="23">
        <f>((SUMIFS(OGİD1,KAYNAK,A58,SÜRE,"Kısa",İL,$B$10,İLÇE,$B$11)+SUMIFS(AGİD1,KAYNAK,A58,SÜRE,"Kısa",İL,$B$10,İLÇE,$B$11))/VLOOKUP($B$11,ABONE,8,FALSE))</f>
        <v>5.7915057915057912E-3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3.937515542824511E-3</v>
      </c>
    </row>
    <row r="59" spans="1:9" ht="15.75" thickBot="1" x14ac:dyDescent="0.3">
      <c r="A59" s="65" t="s">
        <v>60</v>
      </c>
      <c r="B59" s="66"/>
      <c r="C59" s="23">
        <f>SUM(C57:C58)</f>
        <v>2.7777777777777776E-2</v>
      </c>
      <c r="D59" s="23">
        <f t="shared" ref="D59:I59" si="18">SUM(D57:D58)</f>
        <v>3.9071242073853039E-3</v>
      </c>
      <c r="E59" s="23">
        <f t="shared" si="18"/>
        <v>3.9151347924978562E-3</v>
      </c>
      <c r="F59" s="23">
        <f t="shared" si="18"/>
        <v>0</v>
      </c>
      <c r="G59" s="23">
        <f t="shared" si="18"/>
        <v>6.0655074807925598E-3</v>
      </c>
      <c r="H59" s="23">
        <f t="shared" si="18"/>
        <v>5.7915057915057912E-3</v>
      </c>
      <c r="I59" s="23">
        <f t="shared" si="18"/>
        <v>3.937515542824511E-3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1" t="s">
        <v>27</v>
      </c>
      <c r="D61" s="81"/>
      <c r="E61" s="81"/>
      <c r="F61" s="81" t="s">
        <v>28</v>
      </c>
      <c r="G61" s="81"/>
      <c r="H61" s="81"/>
      <c r="I61" s="82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3"/>
    </row>
    <row r="63" spans="1:9" x14ac:dyDescent="0.25">
      <c r="A63" s="28"/>
      <c r="B63" s="33" t="s">
        <v>65</v>
      </c>
      <c r="C63" s="34">
        <f>VLOOKUP($B$11,ABONE,3,FALSE)</f>
        <v>72</v>
      </c>
      <c r="D63" s="34">
        <f>VLOOKUP($B$11,ABONE,4,FALSE)</f>
        <v>214480</v>
      </c>
      <c r="E63" s="34">
        <f>VLOOKUP($B$11,ABONE,5,FALSE)</f>
        <v>214552</v>
      </c>
      <c r="F63" s="34">
        <f>VLOOKUP($B$11,ABONE,6,FALSE)</f>
        <v>117</v>
      </c>
      <c r="G63" s="34">
        <f>VLOOKUP($B$11,ABONE,7,FALSE)</f>
        <v>2473</v>
      </c>
      <c r="H63" s="34">
        <f>VLOOKUP($B$11,ABONE,8,FALSE)</f>
        <v>2590</v>
      </c>
      <c r="I63" s="34">
        <f>VLOOKUP($B$11,ABONE,9,FALSE)</f>
        <v>217142</v>
      </c>
    </row>
    <row r="64" spans="1:9" x14ac:dyDescent="0.25">
      <c r="A64" s="28"/>
      <c r="B64" s="79" t="s">
        <v>66</v>
      </c>
      <c r="C64" s="79"/>
      <c r="D64" s="79"/>
      <c r="E64" s="79"/>
      <c r="F64" s="79"/>
      <c r="G64" s="79"/>
      <c r="H64" s="79"/>
      <c r="I64" s="79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0" t="s">
        <v>70</v>
      </c>
      <c r="C69" s="80"/>
      <c r="D69" s="80"/>
      <c r="E69" s="80"/>
      <c r="F69" s="80"/>
      <c r="G69" s="80"/>
      <c r="H69" s="80"/>
      <c r="I69" s="80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K13" sqref="K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5" t="s">
        <v>37</v>
      </c>
      <c r="B1" s="56"/>
      <c r="C1" s="56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7" t="s">
        <v>39</v>
      </c>
      <c r="C2" s="57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58" t="s">
        <v>41</v>
      </c>
      <c r="C3" s="58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7">
        <v>4</v>
      </c>
      <c r="C4" s="57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59"/>
      <c r="C5" s="60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59"/>
      <c r="C6" s="60"/>
      <c r="D6" s="8"/>
      <c r="E6" s="10" t="s">
        <v>45</v>
      </c>
      <c r="F6" s="61" t="s">
        <v>46</v>
      </c>
      <c r="G6" s="61"/>
      <c r="H6" s="61"/>
      <c r="I6" s="61"/>
    </row>
    <row r="7" spans="1:9" x14ac:dyDescent="0.25">
      <c r="A7" s="11" t="s">
        <v>47</v>
      </c>
      <c r="B7" s="62"/>
      <c r="C7" s="63"/>
      <c r="D7" s="8"/>
      <c r="E7" s="10" t="s">
        <v>48</v>
      </c>
      <c r="F7" s="61" t="s">
        <v>49</v>
      </c>
      <c r="G7" s="61"/>
      <c r="H7" s="61"/>
      <c r="I7" s="61"/>
    </row>
    <row r="8" spans="1:9" x14ac:dyDescent="0.25">
      <c r="A8" s="7" t="s">
        <v>50</v>
      </c>
      <c r="B8" s="54"/>
      <c r="C8" s="54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4"/>
      <c r="C9" s="64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4" t="s">
        <v>78</v>
      </c>
      <c r="C10" s="54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4" t="s">
        <v>83</v>
      </c>
      <c r="C11" s="54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7" t="s">
        <v>54</v>
      </c>
      <c r="B13" s="68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552.81848200000002</v>
      </c>
      <c r="D17" s="23">
        <f t="shared" si="1"/>
        <v>19.474876211840947</v>
      </c>
      <c r="E17" s="23">
        <f t="shared" si="2"/>
        <v>19.544834841612339</v>
      </c>
      <c r="F17" s="23">
        <f t="shared" si="3"/>
        <v>0</v>
      </c>
      <c r="G17" s="23">
        <f t="shared" si="4"/>
        <v>2.2444173913043479</v>
      </c>
      <c r="H17" s="23">
        <f t="shared" si="5"/>
        <v>1.8658409638554219</v>
      </c>
      <c r="I17" s="23">
        <f t="shared" si="6"/>
        <v>19.532012614024129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5.0238899999999997</v>
      </c>
      <c r="D18" s="23">
        <f t="shared" si="1"/>
        <v>0.3064775092814882</v>
      </c>
      <c r="E18" s="23">
        <f t="shared" si="2"/>
        <v>0.30709629182680326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0.30687356090826079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57.50611</v>
      </c>
      <c r="D21" s="23">
        <f t="shared" si="1"/>
        <v>5.2143513594920448</v>
      </c>
      <c r="E21" s="23">
        <f t="shared" si="2"/>
        <v>5.2212104644726329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5.2174236229066286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0.20723810329673212</v>
      </c>
      <c r="E22" s="23">
        <f t="shared" si="2"/>
        <v>0.20721091989453938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0.20706063387758492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5" t="s">
        <v>60</v>
      </c>
      <c r="B25" s="66"/>
      <c r="C25" s="23">
        <f t="shared" ref="C25:I25" si="7">SUM(C15:C24)</f>
        <v>615.3484820000001</v>
      </c>
      <c r="D25" s="23">
        <f t="shared" si="7"/>
        <v>25.202943183911213</v>
      </c>
      <c r="E25" s="23">
        <f t="shared" si="7"/>
        <v>25.280352517806314</v>
      </c>
      <c r="F25" s="23">
        <f t="shared" si="7"/>
        <v>0</v>
      </c>
      <c r="G25" s="23">
        <f t="shared" si="7"/>
        <v>2.2444173913043479</v>
      </c>
      <c r="H25" s="23">
        <f t="shared" si="7"/>
        <v>1.8658409638554219</v>
      </c>
      <c r="I25" s="23">
        <f t="shared" si="7"/>
        <v>25.263370431716606</v>
      </c>
    </row>
    <row r="26" spans="1:9" ht="15.75" thickBot="1" x14ac:dyDescent="0.3">
      <c r="A26" s="67" t="s">
        <v>61</v>
      </c>
      <c r="B26" s="68"/>
      <c r="C26" s="72" t="s">
        <v>27</v>
      </c>
      <c r="D26" s="72"/>
      <c r="E26" s="72"/>
      <c r="F26" s="72" t="s">
        <v>28</v>
      </c>
      <c r="G26" s="72"/>
      <c r="H26" s="72"/>
      <c r="I26" s="73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73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2.3533339999999998</v>
      </c>
      <c r="D28" s="23">
        <f>(SUMIFS(AGİİ2,KAYNAK,A28,SEBEP,B28,SÜRE,"Uzun",BİLDİRİM,"Bildirimli",İL,$B$10,İLÇE,$B$11)/VLOOKUP($B$11,ABONE,4,FALSE))*60</f>
        <v>9.6549341047135515E-2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9.6845363275050167E-2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9.6775123232129043E-2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63.337117999999982</v>
      </c>
      <c r="D29" s="23">
        <f>(SUMIFS(AGİİ2,KAYNAK,A29,SEBEP,B29,SÜRE,"Uzun",BİLDİRİM,"Bildirimli",İL,$B$10,İLÇE,$B$11)/VLOOKUP($B$11,ABONE,4,FALSE))*60</f>
        <v>4.03413633987957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4.0419151063132075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4.0389835845454112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27.698120000000003</v>
      </c>
      <c r="D31" s="23">
        <f>(SUMIFS(AGİİ2,KAYNAK,A31,SEBEP,B31,SÜRE,"Uzun",BİLDİRİM,"Bildirimli",İL,$B$10,İLÇE,$B$11)/VLOOKUP($B$11,ABONE,4,FALSE))*60</f>
        <v>3.0494510777021264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3.0526842412476882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3.0504701892282755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5" t="s">
        <v>60</v>
      </c>
      <c r="B33" s="66"/>
      <c r="C33" s="23">
        <f>SUM(C28:C32)</f>
        <v>93.388571999999982</v>
      </c>
      <c r="D33" s="23">
        <f t="shared" ref="D33:I33" si="8">SUM(D28:D32)</f>
        <v>7.1801367586288318</v>
      </c>
      <c r="E33" s="23">
        <f t="shared" si="8"/>
        <v>7.1914447108359454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7.1862288970058161</v>
      </c>
    </row>
    <row r="34" spans="1:9" ht="15.75" thickBot="1" x14ac:dyDescent="0.3">
      <c r="A34" s="67" t="s">
        <v>62</v>
      </c>
      <c r="B34" s="68"/>
      <c r="C34" s="74" t="s">
        <v>27</v>
      </c>
      <c r="D34" s="75"/>
      <c r="E34" s="76"/>
      <c r="F34" s="72" t="s">
        <v>28</v>
      </c>
      <c r="G34" s="72"/>
      <c r="H34" s="72"/>
      <c r="I34" s="73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73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24.866666666666667</v>
      </c>
      <c r="D38" s="23">
        <f t="shared" si="10"/>
        <v>0.91583472173027058</v>
      </c>
      <c r="E38" s="23">
        <f t="shared" si="11"/>
        <v>0.91897635006624079</v>
      </c>
      <c r="F38" s="23">
        <f t="shared" si="12"/>
        <v>0</v>
      </c>
      <c r="G38" s="23">
        <f t="shared" si="13"/>
        <v>0.13043478260869565</v>
      </c>
      <c r="H38" s="23">
        <f t="shared" si="14"/>
        <v>0.10843373493975904</v>
      </c>
      <c r="I38" s="23">
        <f t="shared" si="15"/>
        <v>0.91838847940159996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6.6666666666666666E-2</v>
      </c>
      <c r="D39" s="23">
        <f t="shared" si="10"/>
        <v>4.1105295149137886E-3</v>
      </c>
      <c r="E39" s="23">
        <f t="shared" si="11"/>
        <v>4.1187349974421868E-3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4.1157477597137324E-3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0.33333333333333331</v>
      </c>
      <c r="D42" s="23">
        <f t="shared" si="10"/>
        <v>3.6076455848977396E-2</v>
      </c>
      <c r="E42" s="23">
        <f t="shared" si="11"/>
        <v>3.6115447005172469E-2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3.6089253179655445E-2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1.0888530310782269E-3</v>
      </c>
      <c r="E43" s="23">
        <f t="shared" si="11"/>
        <v>1.0887102063302596E-3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1.0879205861663687E-3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5" t="s">
        <v>60</v>
      </c>
      <c r="B46" s="66"/>
      <c r="C46" s="23">
        <f>SUM(C36:C45)</f>
        <v>25.266666666666666</v>
      </c>
      <c r="D46" s="23">
        <f t="shared" ref="D46:I46" si="16">SUM(D36:D45)</f>
        <v>0.95711056012523987</v>
      </c>
      <c r="E46" s="23">
        <f t="shared" si="16"/>
        <v>0.9602992422751857</v>
      </c>
      <c r="F46" s="23">
        <f t="shared" si="16"/>
        <v>0</v>
      </c>
      <c r="G46" s="23">
        <f t="shared" si="16"/>
        <v>0.13043478260869565</v>
      </c>
      <c r="H46" s="23">
        <f t="shared" si="16"/>
        <v>0.10843373493975904</v>
      </c>
      <c r="I46" s="23">
        <f t="shared" si="16"/>
        <v>0.95968140092713539</v>
      </c>
    </row>
    <row r="47" spans="1:9" ht="15.75" thickBot="1" x14ac:dyDescent="0.3">
      <c r="A47" s="67" t="s">
        <v>63</v>
      </c>
      <c r="B47" s="68"/>
      <c r="C47" s="72" t="s">
        <v>27</v>
      </c>
      <c r="D47" s="72"/>
      <c r="E47" s="72"/>
      <c r="F47" s="72" t="s">
        <v>28</v>
      </c>
      <c r="G47" s="72"/>
      <c r="H47" s="72"/>
      <c r="I47" s="73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73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0.5</v>
      </c>
      <c r="D49" s="23">
        <f>(SUMIFS(AGİİ1,KAYNAK,A49,SEBEP,B49,SÜRE,"Uzun",BİLDİRİM,"Bildirimli",İL,$B$10,İLÇE,$B$11)/VLOOKUP($B$11,ABONE,4,FALSE))</f>
        <v>2.0793157280228791E-2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2.0856014795965213E-2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2.0840888337403933E-2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0.13333333333333333</v>
      </c>
      <c r="D50" s="23">
        <f>(SUMIFS(AGİİ1,KAYNAK,A50,SEBEP,B50,SÜRE,"Uzun",BİLDİRİM,"Bildirimli",İL,$B$10,İLÇE,$B$11)/VLOOKUP($B$11,ABONE,4,FALSE))</f>
        <v>8.6670952112331157E-3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8.6834476697666488E-3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8.6771497354474238E-3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0.3</v>
      </c>
      <c r="D52" s="23">
        <f>(SUMIFS(AGİİ1,KAYNAK,A52,SEBEP,B52,SÜRE,"Uzun",BİLDİRİM,"Bildirimli",İL,$B$10,İLÇE,$B$11)/VLOOKUP($B$11,ABONE,4,FALSE))</f>
        <v>3.876141874488917E-2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3.8795685384612019E-2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3.8767547634755789E-2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5" t="s">
        <v>60</v>
      </c>
      <c r="B54" s="66"/>
      <c r="C54" s="23">
        <f>SUM(C49:C53)</f>
        <v>0.93333333333333335</v>
      </c>
      <c r="D54" s="23">
        <f t="shared" ref="D54:I54" si="17">SUM(D49:D53)</f>
        <v>6.8221671236351075E-2</v>
      </c>
      <c r="E54" s="23">
        <f t="shared" si="17"/>
        <v>6.8335147850343878E-2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6.8285585707607149E-2</v>
      </c>
    </row>
    <row r="55" spans="1:9" ht="15.75" thickBot="1" x14ac:dyDescent="0.3">
      <c r="A55" s="67" t="s">
        <v>64</v>
      </c>
      <c r="B55" s="68"/>
      <c r="C55" s="72" t="s">
        <v>27</v>
      </c>
      <c r="D55" s="72"/>
      <c r="E55" s="72"/>
      <c r="F55" s="72" t="s">
        <v>28</v>
      </c>
      <c r="G55" s="72"/>
      <c r="H55" s="72"/>
      <c r="I55" s="73" t="s">
        <v>55</v>
      </c>
    </row>
    <row r="56" spans="1:9" x14ac:dyDescent="0.25">
      <c r="A56" s="77" t="s">
        <v>56</v>
      </c>
      <c r="B56" s="78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73"/>
    </row>
    <row r="57" spans="1:9" x14ac:dyDescent="0.25">
      <c r="A57" s="77" t="s">
        <v>76</v>
      </c>
      <c r="B57" s="78"/>
      <c r="C57" s="23">
        <f>(SUMIFS(OGİİ1,KAYNAK,A57,SÜRE,"Kısa",İL,$B$10,İLÇE,$B$11)/VLOOKUP($B$11,ABONE,3,FALSE))</f>
        <v>1.1000000000000001</v>
      </c>
      <c r="D57" s="23">
        <f>(SUMIFS(AGİİ1,KAYNAK,A57,SÜRE,"Kısa",İL,$B$10,İLÇE,$B$11)/VLOOKUP($B$11,ABONE,4,FALSE))</f>
        <v>2.5323485554112499E-2</v>
      </c>
      <c r="E57" s="23">
        <f>((SUMIFS(OGİİ1,KAYNAK,A57,SÜRE,"Kısa",İL,$B$10,İLÇE,$B$11)+SUMIFS(AGİİ1,KAYNAK,A57,SÜRE,"Kısa",İL,$B$10,İLÇE,$B$11))/VLOOKUP($B$11,ABONE,5,FALSE))</f>
        <v>2.5464450769748723E-2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2.5445981902943501E-2</v>
      </c>
    </row>
    <row r="58" spans="1:9" ht="15.75" thickBot="1" x14ac:dyDescent="0.3">
      <c r="A58" s="77" t="s">
        <v>72</v>
      </c>
      <c r="B58" s="78"/>
      <c r="C58" s="23">
        <f>(SUMIFS(OGİİ1,KAYNAK,A58,SÜRE,"Kısa",İL,$B$10,İLÇE,$B$11)/VLOOKUP($B$11,ABONE,3,FALSE))</f>
        <v>0.33333333333333331</v>
      </c>
      <c r="D58" s="23">
        <f>(SUMIFS(AGİİ1,KAYNAK,A58,SÜRE,"Kısa",İL,$B$10,İLÇE,$B$11)/VLOOKUP($B$11,ABONE,4,FALSE))</f>
        <v>7.3945802231055483E-3</v>
      </c>
      <c r="E58" s="23">
        <f>((SUMIFS(OGİİ1,KAYNAK,A58,SÜRE,"Kısa",İL,$B$10,İLÇE,$B$11)+SUMIFS(AGİİ1,KAYNAK,A58,SÜRE,"Kısa",İL,$B$10,İLÇE,$B$11))/VLOOKUP($B$11,ABONE,5,FALSE))</f>
        <v>7.4373335781838211E-3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7.4319394259798931E-3</v>
      </c>
    </row>
    <row r="59" spans="1:9" ht="15.75" thickBot="1" x14ac:dyDescent="0.3">
      <c r="A59" s="65" t="s">
        <v>60</v>
      </c>
      <c r="B59" s="66"/>
      <c r="C59" s="23">
        <f>SUM(C57:C58)</f>
        <v>1.4333333333333333</v>
      </c>
      <c r="D59" s="23">
        <f t="shared" ref="D59:I59" si="18">SUM(D57:D58)</f>
        <v>3.2718065777218044E-2</v>
      </c>
      <c r="E59" s="23">
        <f t="shared" si="18"/>
        <v>3.2901784347932547E-2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3.2877921328923393E-2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1" t="s">
        <v>27</v>
      </c>
      <c r="D61" s="81"/>
      <c r="E61" s="81"/>
      <c r="F61" s="81" t="s">
        <v>28</v>
      </c>
      <c r="G61" s="81"/>
      <c r="H61" s="81"/>
      <c r="I61" s="82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3"/>
    </row>
    <row r="63" spans="1:9" x14ac:dyDescent="0.25">
      <c r="A63" s="28"/>
      <c r="B63" s="33" t="s">
        <v>65</v>
      </c>
      <c r="C63" s="34">
        <f>VLOOKUP($B$11,ABONE,3,FALSE)</f>
        <v>30</v>
      </c>
      <c r="D63" s="34">
        <f>VLOOKUP($B$11,ABONE,4,FALSE)</f>
        <v>228681</v>
      </c>
      <c r="E63" s="34">
        <f>VLOOKUP($B$11,ABONE,5,FALSE)</f>
        <v>228711</v>
      </c>
      <c r="F63" s="34">
        <f>VLOOKUP($B$11,ABONE,6,FALSE)</f>
        <v>28</v>
      </c>
      <c r="G63" s="34">
        <f>VLOOKUP($B$11,ABONE,7,FALSE)</f>
        <v>138</v>
      </c>
      <c r="H63" s="34">
        <f>VLOOKUP($B$11,ABONE,8,FALSE)</f>
        <v>166</v>
      </c>
      <c r="I63" s="34">
        <f>VLOOKUP($B$11,ABONE,9,FALSE)</f>
        <v>228877</v>
      </c>
    </row>
    <row r="64" spans="1:9" x14ac:dyDescent="0.25">
      <c r="A64" s="28"/>
      <c r="B64" s="79" t="s">
        <v>66</v>
      </c>
      <c r="C64" s="79"/>
      <c r="D64" s="79"/>
      <c r="E64" s="79"/>
      <c r="F64" s="79"/>
      <c r="G64" s="79"/>
      <c r="H64" s="79"/>
      <c r="I64" s="79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0" t="s">
        <v>70</v>
      </c>
      <c r="C69" s="80"/>
      <c r="D69" s="80"/>
      <c r="E69" s="80"/>
      <c r="F69" s="80"/>
      <c r="G69" s="80"/>
      <c r="H69" s="80"/>
      <c r="I69" s="80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55" t="s">
        <v>37</v>
      </c>
      <c r="B1" s="56"/>
      <c r="C1" s="56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57" t="s">
        <v>39</v>
      </c>
      <c r="C2" s="57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58" t="s">
        <v>41</v>
      </c>
      <c r="C3" s="58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57">
        <v>4</v>
      </c>
      <c r="C4" s="57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59"/>
      <c r="C5" s="60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59"/>
      <c r="C6" s="60"/>
      <c r="D6" s="8"/>
      <c r="E6" s="10" t="s">
        <v>45</v>
      </c>
      <c r="F6" s="61" t="s">
        <v>46</v>
      </c>
      <c r="G6" s="61"/>
      <c r="H6" s="61"/>
      <c r="I6" s="61"/>
    </row>
    <row r="7" spans="1:9" x14ac:dyDescent="0.25">
      <c r="A7" s="11" t="s">
        <v>47</v>
      </c>
      <c r="B7" s="62"/>
      <c r="C7" s="63"/>
      <c r="D7" s="8"/>
      <c r="E7" s="10" t="s">
        <v>48</v>
      </c>
      <c r="F7" s="61" t="s">
        <v>49</v>
      </c>
      <c r="G7" s="61"/>
      <c r="H7" s="61"/>
      <c r="I7" s="61"/>
    </row>
    <row r="8" spans="1:9" x14ac:dyDescent="0.25">
      <c r="A8" s="7" t="s">
        <v>50</v>
      </c>
      <c r="B8" s="54"/>
      <c r="C8" s="54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64"/>
      <c r="C9" s="64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54" t="s">
        <v>78</v>
      </c>
      <c r="C10" s="54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54" t="s">
        <v>84</v>
      </c>
      <c r="C11" s="54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7" t="s">
        <v>54</v>
      </c>
      <c r="B13" s="68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1035.7354124999999</v>
      </c>
      <c r="D17" s="23">
        <f t="shared" si="1"/>
        <v>82.565109177467761</v>
      </c>
      <c r="E17" s="23">
        <f t="shared" si="2"/>
        <v>82.834337805317233</v>
      </c>
      <c r="F17" s="23">
        <f t="shared" si="3"/>
        <v>177.93334000000002</v>
      </c>
      <c r="G17" s="23">
        <f t="shared" si="4"/>
        <v>17.542722957746477</v>
      </c>
      <c r="H17" s="23">
        <f t="shared" si="5"/>
        <v>18.664335664335663</v>
      </c>
      <c r="I17" s="23">
        <f t="shared" si="6"/>
        <v>81.87687637938231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78.018749999999997</v>
      </c>
      <c r="D21" s="23">
        <f t="shared" si="1"/>
        <v>3.0953958446053331</v>
      </c>
      <c r="E21" s="23">
        <f t="shared" si="2"/>
        <v>3.116558392119479</v>
      </c>
      <c r="F21" s="23">
        <f t="shared" si="3"/>
        <v>0</v>
      </c>
      <c r="G21" s="23">
        <f t="shared" si="4"/>
        <v>0.1732394366197183</v>
      </c>
      <c r="H21" s="23">
        <f t="shared" si="5"/>
        <v>0.17202797202797201</v>
      </c>
      <c r="I21" s="23">
        <f t="shared" si="6"/>
        <v>3.0726239336393992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1.1776443581140737E-2</v>
      </c>
      <c r="E22" s="23">
        <f t="shared" si="2"/>
        <v>1.177311725452812E-2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1.1597454090150248E-2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5" t="s">
        <v>60</v>
      </c>
      <c r="B25" s="66"/>
      <c r="C25" s="23">
        <f t="shared" ref="C25:I25" si="7">SUM(C15:C24)</f>
        <v>1113.7541624999999</v>
      </c>
      <c r="D25" s="23">
        <f t="shared" si="7"/>
        <v>85.672281465654237</v>
      </c>
      <c r="E25" s="23">
        <f t="shared" si="7"/>
        <v>85.96266931469124</v>
      </c>
      <c r="F25" s="23">
        <f t="shared" si="7"/>
        <v>177.93334000000002</v>
      </c>
      <c r="G25" s="23">
        <f t="shared" si="7"/>
        <v>17.715962394366194</v>
      </c>
      <c r="H25" s="23">
        <f t="shared" si="7"/>
        <v>18.836363636363636</v>
      </c>
      <c r="I25" s="23">
        <f t="shared" si="7"/>
        <v>84.961097767111866</v>
      </c>
    </row>
    <row r="26" spans="1:9" ht="15.75" thickBot="1" x14ac:dyDescent="0.3">
      <c r="A26" s="67" t="s">
        <v>61</v>
      </c>
      <c r="B26" s="68"/>
      <c r="C26" s="72" t="s">
        <v>27</v>
      </c>
      <c r="D26" s="72"/>
      <c r="E26" s="72"/>
      <c r="F26" s="72" t="s">
        <v>28</v>
      </c>
      <c r="G26" s="72"/>
      <c r="H26" s="72"/>
      <c r="I26" s="73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73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62.616660000000003</v>
      </c>
      <c r="D29" s="23">
        <f>(SUMIFS(AGİİ2,KAYNAK,A29,SEBEP,B29,SÜRE,"Uzun",BİLDİRİM,"Bildirimli",İL,$B$10,İLÇE,$B$11)/VLOOKUP($B$11,ABONE,4,FALSE))*60</f>
        <v>5.4859391050679847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5.5020760173710412</v>
      </c>
      <c r="F29" s="23">
        <f>(SUMIFS(OGİD2,KAYNAK,A29,SEBEP,B29,SÜRE,"Uzun",BİLDİRİM,"Bildirimli",İL,$B$10,İLÇE,$B$11)/VLOOKUP($B$11,ABONE,6,FALSE))*60</f>
        <v>7.7333400000000001</v>
      </c>
      <c r="G29" s="23">
        <f>(SUMIFS(AGİD2,KAYNAK,A29,SEBEP,B29,SÜRE,"Uzun",BİLDİRİM,"Bildirimli",İL,$B$10,İLÇE,$B$11)/VLOOKUP($B$11,ABONE,7,FALSE))*60</f>
        <v>0.7624412676056338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0.81118881118881114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5.4320846911519203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256.44536249999999</v>
      </c>
      <c r="D31" s="23">
        <f>(SUMIFS(AGİİ2,KAYNAK,A31,SEBEP,B31,SÜRE,"Uzun",BİLDİRİM,"Bildirimli",İL,$B$10,İLÇE,$B$11)/VLOOKUP($B$11,ABONE,4,FALSE))*60</f>
        <v>17.830986490552707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17.898384541891748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4.443192535211268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4.4121212587412586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17.6971600375626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5" t="s">
        <v>60</v>
      </c>
      <c r="B33" s="66"/>
      <c r="C33" s="23">
        <f>SUM(C28:C32)</f>
        <v>319.06202250000001</v>
      </c>
      <c r="D33" s="23">
        <f t="shared" ref="D33:I33" si="8">SUM(D28:D32)</f>
        <v>23.316925595620692</v>
      </c>
      <c r="E33" s="23">
        <f t="shared" si="8"/>
        <v>23.40046055926279</v>
      </c>
      <c r="F33" s="23">
        <f t="shared" si="8"/>
        <v>7.7333400000000001</v>
      </c>
      <c r="G33" s="23">
        <f t="shared" si="8"/>
        <v>5.2056338028169016</v>
      </c>
      <c r="H33" s="23">
        <f t="shared" si="8"/>
        <v>5.2233100699300694</v>
      </c>
      <c r="I33" s="23">
        <f t="shared" si="8"/>
        <v>23.129244728714522</v>
      </c>
    </row>
    <row r="34" spans="1:9" ht="15.75" thickBot="1" x14ac:dyDescent="0.3">
      <c r="A34" s="67" t="s">
        <v>62</v>
      </c>
      <c r="B34" s="68"/>
      <c r="C34" s="74" t="s">
        <v>27</v>
      </c>
      <c r="D34" s="75"/>
      <c r="E34" s="76"/>
      <c r="F34" s="72" t="s">
        <v>28</v>
      </c>
      <c r="G34" s="72"/>
      <c r="H34" s="72"/>
      <c r="I34" s="73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73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8.5</v>
      </c>
      <c r="D38" s="23">
        <f t="shared" si="10"/>
        <v>0.66515980928836305</v>
      </c>
      <c r="E38" s="23">
        <f t="shared" si="11"/>
        <v>0.66737280655297815</v>
      </c>
      <c r="F38" s="23">
        <f t="shared" si="12"/>
        <v>2</v>
      </c>
      <c r="G38" s="23">
        <f t="shared" si="13"/>
        <v>0.19718309859154928</v>
      </c>
      <c r="H38" s="23">
        <f t="shared" si="14"/>
        <v>0.20979020979020979</v>
      </c>
      <c r="I38" s="23">
        <f t="shared" si="15"/>
        <v>0.66054535336672227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0.375</v>
      </c>
      <c r="D42" s="23">
        <f t="shared" si="10"/>
        <v>3.5493554653010774E-2</v>
      </c>
      <c r="E42" s="23">
        <f t="shared" si="11"/>
        <v>3.5589450270098508E-2</v>
      </c>
      <c r="F42" s="23">
        <f t="shared" si="12"/>
        <v>0</v>
      </c>
      <c r="G42" s="23">
        <f t="shared" si="13"/>
        <v>2.3474178403755869E-3</v>
      </c>
      <c r="H42" s="23">
        <f t="shared" si="14"/>
        <v>2.331002331002331E-3</v>
      </c>
      <c r="I42" s="23">
        <f t="shared" si="15"/>
        <v>3.5093210907067338E-2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7.063393960798163E-5</v>
      </c>
      <c r="E43" s="23">
        <f t="shared" si="11"/>
        <v>7.0613988631147836E-5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6.9560378408458544E-5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5" t="s">
        <v>60</v>
      </c>
      <c r="B46" s="66"/>
      <c r="C46" s="23">
        <f>SUM(C36:C45)</f>
        <v>8.875</v>
      </c>
      <c r="D46" s="23">
        <f t="shared" ref="D46:I46" si="16">SUM(D36:D45)</f>
        <v>0.70072399788098172</v>
      </c>
      <c r="E46" s="23">
        <f t="shared" si="16"/>
        <v>0.70303287081170784</v>
      </c>
      <c r="F46" s="23">
        <f t="shared" si="16"/>
        <v>2</v>
      </c>
      <c r="G46" s="23">
        <f t="shared" si="16"/>
        <v>0.19953051643192488</v>
      </c>
      <c r="H46" s="23">
        <f t="shared" si="16"/>
        <v>0.21212121212121213</v>
      </c>
      <c r="I46" s="23">
        <f t="shared" si="16"/>
        <v>0.695708124652198</v>
      </c>
    </row>
    <row r="47" spans="1:9" ht="15.75" thickBot="1" x14ac:dyDescent="0.3">
      <c r="A47" s="67" t="s">
        <v>63</v>
      </c>
      <c r="B47" s="68"/>
      <c r="C47" s="72" t="s">
        <v>27</v>
      </c>
      <c r="D47" s="72"/>
      <c r="E47" s="72"/>
      <c r="F47" s="72" t="s">
        <v>28</v>
      </c>
      <c r="G47" s="72"/>
      <c r="H47" s="72"/>
      <c r="I47" s="73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73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7.875</v>
      </c>
      <c r="D50" s="23">
        <f>(SUMIFS(AGİİ1,KAYNAK,A50,SEBEP,B50,SÜRE,"Uzun",BİLDİRİM,"Bildirimli",İL,$B$10,İLÇE,$B$11)/VLOOKUP($B$11,ABONE,4,FALSE))</f>
        <v>0.673247395373477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0.67528157327966665</v>
      </c>
      <c r="F50" s="23">
        <f>(SUMIFS(OGİD1,KAYNAK,A50,SEBEP,B50,SÜRE,"Uzun",BİLDİRİM,"Bildirimli",İL,$B$10,İLÇE,$B$11)/VLOOKUP($B$11,ABONE,6,FALSE))</f>
        <v>1</v>
      </c>
      <c r="G50" s="23">
        <f>(SUMIFS(AGİD1,KAYNAK,A50,SEBEP,B50,SÜRE,"Uzun",BİLDİRİM,"Bildirimli",İL,$B$10,İLÇE,$B$11)/VLOOKUP($B$11,ABONE,7,FALSE))</f>
        <v>9.8591549295774641E-2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0.1048951048951049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0.6667710072342794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1.625</v>
      </c>
      <c r="D52" s="23">
        <f>(SUMIFS(AGİİ1,KAYNAK,A52,SEBEP,B52,SÜRE,"Uzun",BİLDİRİM,"Bildirimli",İL,$B$10,İLÇE,$B$11)/VLOOKUP($B$11,ABONE,4,FALSE))</f>
        <v>0.12639943492848313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0.12682272358154151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4.9295774647887321E-2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4.8951048951048952E-2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0.12566082359488034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5" t="s">
        <v>60</v>
      </c>
      <c r="B54" s="66"/>
      <c r="C54" s="23">
        <f>SUM(C49:C53)</f>
        <v>9.5</v>
      </c>
      <c r="D54" s="23">
        <f t="shared" ref="D54:I54" si="17">SUM(D49:D53)</f>
        <v>0.79964683030196015</v>
      </c>
      <c r="E54" s="23">
        <f t="shared" si="17"/>
        <v>0.80210429686120821</v>
      </c>
      <c r="F54" s="23">
        <f t="shared" si="17"/>
        <v>1</v>
      </c>
      <c r="G54" s="23">
        <f t="shared" si="17"/>
        <v>0.14788732394366197</v>
      </c>
      <c r="H54" s="23">
        <f t="shared" si="17"/>
        <v>0.15384615384615385</v>
      </c>
      <c r="I54" s="23">
        <f t="shared" si="17"/>
        <v>0.7924318308291598</v>
      </c>
    </row>
    <row r="55" spans="1:9" ht="15.75" thickBot="1" x14ac:dyDescent="0.3">
      <c r="A55" s="67" t="s">
        <v>64</v>
      </c>
      <c r="B55" s="68"/>
      <c r="C55" s="72" t="s">
        <v>27</v>
      </c>
      <c r="D55" s="72"/>
      <c r="E55" s="72"/>
      <c r="F55" s="72" t="s">
        <v>28</v>
      </c>
      <c r="G55" s="72"/>
      <c r="H55" s="72"/>
      <c r="I55" s="73" t="s">
        <v>55</v>
      </c>
    </row>
    <row r="56" spans="1:9" x14ac:dyDescent="0.25">
      <c r="A56" s="77" t="s">
        <v>56</v>
      </c>
      <c r="B56" s="78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73"/>
    </row>
    <row r="57" spans="1:9" x14ac:dyDescent="0.25">
      <c r="A57" s="77" t="s">
        <v>76</v>
      </c>
      <c r="B57" s="78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77" t="s">
        <v>72</v>
      </c>
      <c r="B58" s="78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5" t="s">
        <v>60</v>
      </c>
      <c r="B59" s="66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81" t="s">
        <v>27</v>
      </c>
      <c r="D61" s="81"/>
      <c r="E61" s="81"/>
      <c r="F61" s="81" t="s">
        <v>28</v>
      </c>
      <c r="G61" s="81"/>
      <c r="H61" s="81"/>
      <c r="I61" s="82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83"/>
    </row>
    <row r="63" spans="1:9" x14ac:dyDescent="0.25">
      <c r="A63" s="28"/>
      <c r="B63" s="33" t="s">
        <v>65</v>
      </c>
      <c r="C63" s="34">
        <f>VLOOKUP($B$11,ABONE,3,FALSE)</f>
        <v>8</v>
      </c>
      <c r="D63" s="34">
        <f>VLOOKUP($B$11,ABONE,4,FALSE)</f>
        <v>28315</v>
      </c>
      <c r="E63" s="34">
        <f>VLOOKUP($B$11,ABONE,5,FALSE)</f>
        <v>28323</v>
      </c>
      <c r="F63" s="34">
        <f>VLOOKUP($B$11,ABONE,6,FALSE)</f>
        <v>3</v>
      </c>
      <c r="G63" s="34">
        <f>VLOOKUP($B$11,ABONE,7,FALSE)</f>
        <v>426</v>
      </c>
      <c r="H63" s="34">
        <f>VLOOKUP($B$11,ABONE,8,FALSE)</f>
        <v>429</v>
      </c>
      <c r="I63" s="34">
        <f>VLOOKUP($B$11,ABONE,9,FALSE)</f>
        <v>28752</v>
      </c>
    </row>
    <row r="64" spans="1:9" x14ac:dyDescent="0.25">
      <c r="A64" s="28"/>
      <c r="B64" s="79" t="s">
        <v>66</v>
      </c>
      <c r="C64" s="79"/>
      <c r="D64" s="79"/>
      <c r="E64" s="79"/>
      <c r="F64" s="79"/>
      <c r="G64" s="79"/>
      <c r="H64" s="79"/>
      <c r="I64" s="79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80" t="s">
        <v>70</v>
      </c>
      <c r="C69" s="80"/>
      <c r="D69" s="80"/>
      <c r="E69" s="80"/>
      <c r="F69" s="80"/>
      <c r="G69" s="80"/>
      <c r="H69" s="80"/>
      <c r="I69" s="80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51</vt:i4>
      </vt:variant>
      <vt:variant>
        <vt:lpstr>Adlandırılmış Aralıklar</vt:lpstr>
      </vt:variant>
      <vt:variant>
        <vt:i4>21</vt:i4>
      </vt:variant>
    </vt:vector>
  </HeadingPairs>
  <TitlesOfParts>
    <vt:vector size="72" baseType="lpstr">
      <vt:lpstr>TABLO-1</vt:lpstr>
      <vt:lpstr>TÜM BÖLGE</vt:lpstr>
      <vt:lpstr>İZMİR</vt:lpstr>
      <vt:lpstr>MANİSA</vt:lpstr>
      <vt:lpstr>İZMİR-KONAK</vt:lpstr>
      <vt:lpstr>İZMİR-BORNOVA</vt:lpstr>
      <vt:lpstr>İZMİR-BUCA</vt:lpstr>
      <vt:lpstr>İZMİR-KARŞIYAKA</vt:lpstr>
      <vt:lpstr>İZMİR-NARLIDERE</vt:lpstr>
      <vt:lpstr>İZMİR-GAZİEMİR</vt:lpstr>
      <vt:lpstr>İZMİR-ÇİĞLİ</vt:lpstr>
      <vt:lpstr>İZMİR-GÜZELBAHÇE</vt:lpstr>
      <vt:lpstr>İZMİR-KARABAĞLAR</vt:lpstr>
      <vt:lpstr>İZMİR-SELÇUK</vt:lpstr>
      <vt:lpstr>İZMİR-SEFERİHİSAR</vt:lpstr>
      <vt:lpstr>İZMİR-ÖDEMİŞ</vt:lpstr>
      <vt:lpstr>İZMİR-BERGAMA</vt:lpstr>
      <vt:lpstr>İZMİR-ALİAĞA</vt:lpstr>
      <vt:lpstr>İZMİR-ÇEŞME</vt:lpstr>
      <vt:lpstr>İZMİR-URLA</vt:lpstr>
      <vt:lpstr>İZMİR-BAYINDIR</vt:lpstr>
      <vt:lpstr>İZMİR-KARABURUN</vt:lpstr>
      <vt:lpstr>İZMİR-MENDERES</vt:lpstr>
      <vt:lpstr>İZMİR-FOÇA</vt:lpstr>
      <vt:lpstr>İZMİR-KINIK</vt:lpstr>
      <vt:lpstr>İZMİR-GÜMÜLDÜR</vt:lpstr>
      <vt:lpstr>İZMİR-TORBALI</vt:lpstr>
      <vt:lpstr>İZMİR-KEMALPAŞA</vt:lpstr>
      <vt:lpstr>İZMİR-MENEMEN</vt:lpstr>
      <vt:lpstr>İZMİR-TİRE</vt:lpstr>
      <vt:lpstr>İZMİR-DİKİLİ</vt:lpstr>
      <vt:lpstr>İZMİR-KİRAZ</vt:lpstr>
      <vt:lpstr>İZMİR-BEYDAĞ</vt:lpstr>
      <vt:lpstr>MANİSA-AKHİSAR</vt:lpstr>
      <vt:lpstr>MANİSA-ALAŞEHİR</vt:lpstr>
      <vt:lpstr>MANİSA-DEMİRCİ</vt:lpstr>
      <vt:lpstr>MANİSA-GÖRDES</vt:lpstr>
      <vt:lpstr>MANİSA-KIRKAĞAÇ</vt:lpstr>
      <vt:lpstr>MANİSA-KULA</vt:lpstr>
      <vt:lpstr>MANİSA-SALİHLİ</vt:lpstr>
      <vt:lpstr>MANİSA-SARIGÖL</vt:lpstr>
      <vt:lpstr>MANİSA-SARUHANLI</vt:lpstr>
      <vt:lpstr>MANİSA-SELENDİ</vt:lpstr>
      <vt:lpstr>MANİSA-SOMA</vt:lpstr>
      <vt:lpstr>MANİSA-TURGUTLU</vt:lpstr>
      <vt:lpstr>MANİSA-AHMETLİ</vt:lpstr>
      <vt:lpstr>MANİSA-GÖLMARMARA</vt:lpstr>
      <vt:lpstr>MANİSA-KÖPRÜBAŞI</vt:lpstr>
      <vt:lpstr>MANİSA-ŞEHZADELER</vt:lpstr>
      <vt:lpstr>MANİSA-YUNUS EMRE</vt:lpstr>
      <vt:lpstr>ABONE SAYILARI</vt:lpstr>
      <vt:lpstr>ABONE</vt:lpstr>
      <vt:lpstr>AGİD1</vt:lpstr>
      <vt:lpstr>AGİD2</vt:lpstr>
      <vt:lpstr>AGİİ1</vt:lpstr>
      <vt:lpstr>AGİİ2</vt:lpstr>
      <vt:lpstr>BİLDİRİM</vt:lpstr>
      <vt:lpstr>İD1</vt:lpstr>
      <vt:lpstr>İD2</vt:lpstr>
      <vt:lpstr>İİ1</vt:lpstr>
      <vt:lpstr>İİ2</vt:lpstr>
      <vt:lpstr>İL</vt:lpstr>
      <vt:lpstr>İLÇE</vt:lpstr>
      <vt:lpstr>KAYNAK</vt:lpstr>
      <vt:lpstr>OGİD1</vt:lpstr>
      <vt:lpstr>OGİD2</vt:lpstr>
      <vt:lpstr>OGİİ1</vt:lpstr>
      <vt:lpstr>OGİİ2</vt:lpstr>
      <vt:lpstr>SEBEP</vt:lpstr>
      <vt:lpstr>SÜRE</vt:lpstr>
      <vt:lpstr>TOPLAM1</vt:lpstr>
      <vt:lpstr>TOPLAM2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ASUS</cp:lastModifiedBy>
  <dcterms:created xsi:type="dcterms:W3CDTF">2018-03-07T06:32:47Z</dcterms:created>
  <dcterms:modified xsi:type="dcterms:W3CDTF">2020-08-04T05:21:07Z</dcterms:modified>
</cp:coreProperties>
</file>